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-120" yWindow="-120" windowWidth="20730" windowHeight="11160" activeTab="2"/>
  </bookViews>
  <sheets>
    <sheet name="RAW DATA" sheetId="1" r:id="rId1"/>
    <sheet name="CLEANED DATA" sheetId="4" r:id="rId2"/>
    <sheet name="Calculated Metrics" sheetId="5" r:id="rId3"/>
    <sheet name="Customer Lookup" sheetId="2" r:id="rId4"/>
    <sheet name="Product Lookup" sheetId="3" r:id="rId5"/>
  </sheets>
  <definedNames>
    <definedName name="_xlnm._FilterDatabase" localSheetId="2" hidden="1">'Calculated Metrics'!$T$1:$AL$1</definedName>
    <definedName name="_xlnm._FilterDatabase" localSheetId="1" hidden="1">'CLEANED DATA'!$L$1:$Z$1</definedName>
    <definedName name="_xlnm._FilterDatabase" localSheetId="0" hidden="1">'RAW DATA'!$A$1:$V$1</definedName>
  </definedNames>
  <calcPr calcId="144525"/>
  <fileRecoveryPr repairLoad="1"/>
</workbook>
</file>

<file path=xl/calcChain.xml><?xml version="1.0" encoding="utf-8"?>
<calcChain xmlns="http://schemas.openxmlformats.org/spreadsheetml/2006/main">
  <c r="F2" i="5" l="1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AC704" i="5"/>
  <c r="AC705" i="5"/>
  <c r="AC706" i="5"/>
  <c r="AC707" i="5"/>
  <c r="AC708" i="5"/>
  <c r="AC709" i="5"/>
  <c r="AC710" i="5"/>
  <c r="AC711" i="5"/>
  <c r="AC712" i="5"/>
  <c r="AC713" i="5"/>
  <c r="AC714" i="5"/>
  <c r="AC715" i="5"/>
  <c r="AC716" i="5"/>
  <c r="AC717" i="5"/>
  <c r="AC718" i="5"/>
  <c r="AC719" i="5"/>
  <c r="AC720" i="5"/>
  <c r="AC721" i="5"/>
  <c r="AC722" i="5"/>
  <c r="AC723" i="5"/>
  <c r="AC724" i="5"/>
  <c r="AC725" i="5"/>
  <c r="AC726" i="5"/>
  <c r="AC727" i="5"/>
  <c r="AC728" i="5"/>
  <c r="AC729" i="5"/>
  <c r="AC730" i="5"/>
  <c r="AC731" i="5"/>
  <c r="AC732" i="5"/>
  <c r="AC733" i="5"/>
  <c r="AC734" i="5"/>
  <c r="AC735" i="5"/>
  <c r="AC736" i="5"/>
  <c r="AC737" i="5"/>
  <c r="AC738" i="5"/>
  <c r="AC739" i="5"/>
  <c r="AC740" i="5"/>
  <c r="AC741" i="5"/>
  <c r="AC742" i="5"/>
  <c r="AC743" i="5"/>
  <c r="AC744" i="5"/>
  <c r="AC745" i="5"/>
  <c r="AC746" i="5"/>
  <c r="AC747" i="5"/>
  <c r="AC748" i="5"/>
  <c r="AC749" i="5"/>
  <c r="AC750" i="5"/>
  <c r="AC751" i="5"/>
  <c r="AC752" i="5"/>
  <c r="AC753" i="5"/>
  <c r="AC754" i="5"/>
  <c r="AC755" i="5"/>
  <c r="AC756" i="5"/>
  <c r="AC757" i="5"/>
  <c r="AC758" i="5"/>
  <c r="AC759" i="5"/>
  <c r="AC760" i="5"/>
  <c r="AC761" i="5"/>
  <c r="AC762" i="5"/>
  <c r="AC763" i="5"/>
  <c r="AC764" i="5"/>
  <c r="AC765" i="5"/>
  <c r="AC766" i="5"/>
  <c r="AC767" i="5"/>
  <c r="AC768" i="5"/>
  <c r="AC769" i="5"/>
  <c r="AC770" i="5"/>
  <c r="AC771" i="5"/>
  <c r="AC772" i="5"/>
  <c r="AC773" i="5"/>
  <c r="AC774" i="5"/>
  <c r="AC775" i="5"/>
  <c r="AC776" i="5"/>
  <c r="AC777" i="5"/>
  <c r="AC778" i="5"/>
  <c r="AC779" i="5"/>
  <c r="AC780" i="5"/>
  <c r="AC781" i="5"/>
  <c r="AC782" i="5"/>
  <c r="AC783" i="5"/>
  <c r="AC784" i="5"/>
  <c r="AC785" i="5"/>
  <c r="AC786" i="5"/>
  <c r="AC787" i="5"/>
  <c r="AC788" i="5"/>
  <c r="AC789" i="5"/>
  <c r="AC790" i="5"/>
  <c r="AC791" i="5"/>
  <c r="AC792" i="5"/>
  <c r="AC793" i="5"/>
  <c r="AC794" i="5"/>
  <c r="AC795" i="5"/>
  <c r="AC796" i="5"/>
  <c r="AC797" i="5"/>
  <c r="AC798" i="5"/>
  <c r="AC799" i="5"/>
  <c r="AC800" i="5"/>
  <c r="AC801" i="5"/>
  <c r="AC802" i="5"/>
  <c r="AC803" i="5"/>
  <c r="AC804" i="5"/>
  <c r="AC805" i="5"/>
  <c r="AC806" i="5"/>
  <c r="AC807" i="5"/>
  <c r="AC808" i="5"/>
  <c r="AC809" i="5"/>
  <c r="AC810" i="5"/>
  <c r="AC811" i="5"/>
  <c r="AC812" i="5"/>
  <c r="AC813" i="5"/>
  <c r="AC814" i="5"/>
  <c r="AC815" i="5"/>
  <c r="AC816" i="5"/>
  <c r="AC817" i="5"/>
  <c r="AC818" i="5"/>
  <c r="AC819" i="5"/>
  <c r="AC820" i="5"/>
  <c r="AC821" i="5"/>
  <c r="AC822" i="5"/>
  <c r="AC823" i="5"/>
  <c r="AC824" i="5"/>
  <c r="AC825" i="5"/>
  <c r="AC826" i="5"/>
  <c r="AC827" i="5"/>
  <c r="AC828" i="5"/>
  <c r="AC829" i="5"/>
  <c r="AC830" i="5"/>
  <c r="AC831" i="5"/>
  <c r="AC832" i="5"/>
  <c r="AC833" i="5"/>
  <c r="AC834" i="5"/>
  <c r="AC835" i="5"/>
  <c r="AC836" i="5"/>
  <c r="AC837" i="5"/>
  <c r="AC838" i="5"/>
  <c r="AC839" i="5"/>
  <c r="AC840" i="5"/>
  <c r="AC841" i="5"/>
  <c r="AC842" i="5"/>
  <c r="AC843" i="5"/>
  <c r="AC844" i="5"/>
  <c r="AC845" i="5"/>
  <c r="AC846" i="5"/>
  <c r="AC847" i="5"/>
  <c r="AC848" i="5"/>
  <c r="AC849" i="5"/>
  <c r="AC850" i="5"/>
  <c r="AC851" i="5"/>
  <c r="AC852" i="5"/>
  <c r="AC853" i="5"/>
  <c r="AC854" i="5"/>
  <c r="AC855" i="5"/>
  <c r="AC856" i="5"/>
  <c r="AC857" i="5"/>
  <c r="AC858" i="5"/>
  <c r="AC859" i="5"/>
  <c r="AC860" i="5"/>
  <c r="AC861" i="5"/>
  <c r="AC862" i="5"/>
  <c r="AC863" i="5"/>
  <c r="AC864" i="5"/>
  <c r="AC865" i="5"/>
  <c r="AC866" i="5"/>
  <c r="AC867" i="5"/>
  <c r="AC868" i="5"/>
  <c r="AC869" i="5"/>
  <c r="AC870" i="5"/>
  <c r="AC871" i="5"/>
  <c r="AC872" i="5"/>
  <c r="AC873" i="5"/>
  <c r="AC874" i="5"/>
  <c r="AC875" i="5"/>
  <c r="AC876" i="5"/>
  <c r="AC877" i="5"/>
  <c r="AC878" i="5"/>
  <c r="AC879" i="5"/>
  <c r="AC880" i="5"/>
  <c r="AC881" i="5"/>
  <c r="AC882" i="5"/>
  <c r="AC883" i="5"/>
  <c r="AC884" i="5"/>
  <c r="AC885" i="5"/>
  <c r="AC886" i="5"/>
  <c r="AC887" i="5"/>
  <c r="AC888" i="5"/>
  <c r="AC889" i="5"/>
  <c r="AC890" i="5"/>
  <c r="AC891" i="5"/>
  <c r="AC892" i="5"/>
  <c r="AC893" i="5"/>
  <c r="AC894" i="5"/>
  <c r="AC895" i="5"/>
  <c r="AC896" i="5"/>
  <c r="AC897" i="5"/>
  <c r="AC898" i="5"/>
  <c r="AC899" i="5"/>
  <c r="AC900" i="5"/>
  <c r="AC901" i="5"/>
  <c r="AC902" i="5"/>
  <c r="AC903" i="5"/>
  <c r="AC904" i="5"/>
  <c r="AC905" i="5"/>
  <c r="AC906" i="5"/>
  <c r="AC907" i="5"/>
  <c r="AC908" i="5"/>
  <c r="AC909" i="5"/>
  <c r="AC910" i="5"/>
  <c r="AC911" i="5"/>
  <c r="AC912" i="5"/>
  <c r="AC913" i="5"/>
  <c r="AC914" i="5"/>
  <c r="AC915" i="5"/>
  <c r="AC916" i="5"/>
  <c r="AC917" i="5"/>
  <c r="AC918" i="5"/>
  <c r="AC919" i="5"/>
  <c r="AC920" i="5"/>
  <c r="AC921" i="5"/>
  <c r="AC922" i="5"/>
  <c r="AC923" i="5"/>
  <c r="AC924" i="5"/>
  <c r="AC925" i="5"/>
  <c r="AC926" i="5"/>
  <c r="AC927" i="5"/>
  <c r="AC928" i="5"/>
  <c r="AC929" i="5"/>
  <c r="AC930" i="5"/>
  <c r="AC931" i="5"/>
  <c r="AC932" i="5"/>
  <c r="AC933" i="5"/>
  <c r="AC934" i="5"/>
  <c r="AC935" i="5"/>
  <c r="AC936" i="5"/>
  <c r="AC937" i="5"/>
  <c r="AC938" i="5"/>
  <c r="AC939" i="5"/>
  <c r="AC940" i="5"/>
  <c r="AC941" i="5"/>
  <c r="AC942" i="5"/>
  <c r="AC943" i="5"/>
  <c r="AC944" i="5"/>
  <c r="AC945" i="5"/>
  <c r="AC946" i="5"/>
  <c r="AC947" i="5"/>
  <c r="AC948" i="5"/>
  <c r="AC949" i="5"/>
  <c r="AC950" i="5"/>
  <c r="AC951" i="5"/>
  <c r="AC952" i="5"/>
  <c r="AC953" i="5"/>
  <c r="AC954" i="5"/>
  <c r="AC955" i="5"/>
  <c r="AC956" i="5"/>
  <c r="AC957" i="5"/>
  <c r="AC958" i="5"/>
  <c r="AC959" i="5"/>
  <c r="AC960" i="5"/>
  <c r="AC961" i="5"/>
  <c r="AC962" i="5"/>
  <c r="AC963" i="5"/>
  <c r="AC964" i="5"/>
  <c r="AC965" i="5"/>
  <c r="AC966" i="5"/>
  <c r="AC967" i="5"/>
  <c r="AC968" i="5"/>
  <c r="AC969" i="5"/>
  <c r="AC970" i="5"/>
  <c r="AC971" i="5"/>
  <c r="AC972" i="5"/>
  <c r="AC973" i="5"/>
  <c r="AC974" i="5"/>
  <c r="AC975" i="5"/>
  <c r="AC976" i="5"/>
  <c r="AC977" i="5"/>
  <c r="AC978" i="5"/>
  <c r="AC979" i="5"/>
  <c r="AC980" i="5"/>
  <c r="AC981" i="5"/>
  <c r="AC982" i="5"/>
  <c r="AC983" i="5"/>
  <c r="AC984" i="5"/>
  <c r="AC985" i="5"/>
  <c r="AC986" i="5"/>
  <c r="AC987" i="5"/>
  <c r="AC988" i="5"/>
  <c r="AC989" i="5"/>
  <c r="AC990" i="5"/>
  <c r="AC991" i="5"/>
  <c r="AC992" i="5"/>
  <c r="AC993" i="5"/>
  <c r="AC994" i="5"/>
  <c r="AC995" i="5"/>
  <c r="AC996" i="5"/>
  <c r="AC997" i="5"/>
  <c r="AC998" i="5"/>
  <c r="AC999" i="5"/>
  <c r="AC1000" i="5"/>
  <c r="AC1001" i="5"/>
  <c r="AC1002" i="5"/>
  <c r="AC1003" i="5"/>
  <c r="AC1004" i="5"/>
  <c r="AC1005" i="5"/>
  <c r="AC1006" i="5"/>
  <c r="AC1007" i="5"/>
  <c r="AC1008" i="5"/>
  <c r="AC1009" i="5"/>
  <c r="AC1010" i="5"/>
  <c r="AC1011" i="5"/>
  <c r="AC1012" i="5"/>
  <c r="AC1013" i="5"/>
  <c r="AC1014" i="5"/>
  <c r="AC1015" i="5"/>
  <c r="AC1016" i="5"/>
  <c r="AC1017" i="5"/>
  <c r="AC1018" i="5"/>
  <c r="AC1019" i="5"/>
  <c r="AC1020" i="5"/>
  <c r="AC1021" i="5"/>
  <c r="AC1022" i="5"/>
  <c r="AC1023" i="5"/>
  <c r="AC1024" i="5"/>
  <c r="AC1025" i="5"/>
  <c r="AC1026" i="5"/>
  <c r="AC1027" i="5"/>
  <c r="AC1028" i="5"/>
  <c r="AC1029" i="5"/>
  <c r="AC1030" i="5"/>
  <c r="AC1031" i="5"/>
  <c r="AC1032" i="5"/>
  <c r="AC1033" i="5"/>
  <c r="AC1034" i="5"/>
  <c r="AC1035" i="5"/>
  <c r="AC1036" i="5"/>
  <c r="AC1037" i="5"/>
  <c r="AC1038" i="5"/>
  <c r="AC1039" i="5"/>
  <c r="AC1040" i="5"/>
  <c r="AC1041" i="5"/>
  <c r="AC1042" i="5"/>
  <c r="AC1043" i="5"/>
  <c r="AC1044" i="5"/>
  <c r="AC1045" i="5"/>
  <c r="AC1046" i="5"/>
  <c r="AC1047" i="5"/>
  <c r="AC1048" i="5"/>
  <c r="AC1049" i="5"/>
  <c r="AC1050" i="5"/>
  <c r="AC1051" i="5"/>
  <c r="AC1052" i="5"/>
  <c r="AC1053" i="5"/>
  <c r="AC1054" i="5"/>
  <c r="AC1055" i="5"/>
  <c r="AC1056" i="5"/>
  <c r="AC1057" i="5"/>
  <c r="AC1058" i="5"/>
  <c r="AC1059" i="5"/>
  <c r="AC1060" i="5"/>
  <c r="AC1061" i="5"/>
  <c r="AC1062" i="5"/>
  <c r="AC1063" i="5"/>
  <c r="AC1064" i="5"/>
  <c r="AC1065" i="5"/>
  <c r="AC1066" i="5"/>
  <c r="AC1067" i="5"/>
  <c r="AC1068" i="5"/>
  <c r="AC1069" i="5"/>
  <c r="AC1070" i="5"/>
  <c r="AC1071" i="5"/>
  <c r="AC1072" i="5"/>
  <c r="AC1073" i="5"/>
  <c r="AC1074" i="5"/>
  <c r="AC1075" i="5"/>
  <c r="AC1076" i="5"/>
  <c r="AC1077" i="5"/>
  <c r="AC1078" i="5"/>
  <c r="AC1079" i="5"/>
  <c r="AC1080" i="5"/>
  <c r="AC1081" i="5"/>
  <c r="AC1082" i="5"/>
  <c r="AC1083" i="5"/>
  <c r="AC1084" i="5"/>
  <c r="AC1085" i="5"/>
  <c r="AC1086" i="5"/>
  <c r="AC1087" i="5"/>
  <c r="AC1088" i="5"/>
  <c r="AC1089" i="5"/>
  <c r="AC1090" i="5"/>
  <c r="AC1091" i="5"/>
  <c r="AC1092" i="5"/>
  <c r="AC1093" i="5"/>
  <c r="AC1094" i="5"/>
  <c r="AC1095" i="5"/>
  <c r="AC1096" i="5"/>
  <c r="AC1097" i="5"/>
  <c r="AC1098" i="5"/>
  <c r="AC1099" i="5"/>
  <c r="AC1100" i="5"/>
  <c r="AC1101" i="5"/>
  <c r="AC1102" i="5"/>
  <c r="AC1103" i="5"/>
  <c r="AC1104" i="5"/>
  <c r="AC1105" i="5"/>
  <c r="AC1106" i="5"/>
  <c r="AC1107" i="5"/>
  <c r="AC1108" i="5"/>
  <c r="AC1109" i="5"/>
  <c r="AC1110" i="5"/>
  <c r="AC1111" i="5"/>
  <c r="AC1112" i="5"/>
  <c r="AC1113" i="5"/>
  <c r="AC1114" i="5"/>
  <c r="AC1115" i="5"/>
  <c r="AC1116" i="5"/>
  <c r="AC1117" i="5"/>
  <c r="AC1118" i="5"/>
  <c r="AC1119" i="5"/>
  <c r="AC1120" i="5"/>
  <c r="AC1121" i="5"/>
  <c r="AC1122" i="5"/>
  <c r="AC1123" i="5"/>
  <c r="AC1124" i="5"/>
  <c r="AC1125" i="5"/>
  <c r="AC1126" i="5"/>
  <c r="AC1127" i="5"/>
  <c r="AC1128" i="5"/>
  <c r="AC1129" i="5"/>
  <c r="AC1130" i="5"/>
  <c r="AC1131" i="5"/>
  <c r="AC1132" i="5"/>
  <c r="AC1133" i="5"/>
  <c r="AC1134" i="5"/>
  <c r="AC1135" i="5"/>
  <c r="AC1136" i="5"/>
  <c r="AC1137" i="5"/>
  <c r="AC1138" i="5"/>
  <c r="AC1139" i="5"/>
  <c r="AC1140" i="5"/>
  <c r="AC1141" i="5"/>
  <c r="AC1142" i="5"/>
  <c r="AC1143" i="5"/>
  <c r="AC1144" i="5"/>
  <c r="AC1145" i="5"/>
  <c r="AC1146" i="5"/>
  <c r="AC1147" i="5"/>
  <c r="AC1148" i="5"/>
  <c r="AC1149" i="5"/>
  <c r="AC1150" i="5"/>
  <c r="AC1151" i="5"/>
  <c r="AC1152" i="5"/>
  <c r="AC1153" i="5"/>
  <c r="AC1154" i="5"/>
  <c r="AC1155" i="5"/>
  <c r="AC1156" i="5"/>
  <c r="AC1157" i="5"/>
  <c r="AC1158" i="5"/>
  <c r="AC1159" i="5"/>
  <c r="AC1160" i="5"/>
  <c r="AC1161" i="5"/>
  <c r="AC1162" i="5"/>
  <c r="AC1163" i="5"/>
  <c r="AC1164" i="5"/>
  <c r="AC1165" i="5"/>
  <c r="AC1166" i="5"/>
  <c r="AC1167" i="5"/>
  <c r="AC1168" i="5"/>
  <c r="AC1169" i="5"/>
  <c r="AC1170" i="5"/>
  <c r="AC1171" i="5"/>
  <c r="AC1172" i="5"/>
  <c r="AC1173" i="5"/>
  <c r="AC1174" i="5"/>
  <c r="AC1175" i="5"/>
  <c r="AC1176" i="5"/>
  <c r="AC1177" i="5"/>
  <c r="AC1178" i="5"/>
  <c r="AC1179" i="5"/>
  <c r="AC1180" i="5"/>
  <c r="AC1181" i="5"/>
  <c r="AC1182" i="5"/>
  <c r="AC1183" i="5"/>
  <c r="AC1184" i="5"/>
  <c r="AC1185" i="5"/>
  <c r="AC1186" i="5"/>
  <c r="AC1187" i="5"/>
  <c r="AC1188" i="5"/>
  <c r="AC1189" i="5"/>
  <c r="AC1190" i="5"/>
  <c r="AC1191" i="5"/>
  <c r="AC1192" i="5"/>
  <c r="AC1193" i="5"/>
  <c r="AC1194" i="5"/>
  <c r="AC1195" i="5"/>
  <c r="AC1196" i="5"/>
  <c r="AC1197" i="5"/>
  <c r="AC1198" i="5"/>
  <c r="AC1199" i="5"/>
  <c r="AC1200" i="5"/>
  <c r="AC1201" i="5"/>
  <c r="AC1202" i="5"/>
  <c r="AC1203" i="5"/>
  <c r="AC1204" i="5"/>
  <c r="AC1205" i="5"/>
  <c r="AC1206" i="5"/>
  <c r="AC1207" i="5"/>
  <c r="AC1208" i="5"/>
  <c r="AC1209" i="5"/>
  <c r="AC1210" i="5"/>
  <c r="AC1211" i="5"/>
  <c r="AC1212" i="5"/>
  <c r="AC1213" i="5"/>
  <c r="AC1214" i="5"/>
  <c r="AC1215" i="5"/>
  <c r="AC1216" i="5"/>
  <c r="AC1217" i="5"/>
  <c r="AC1218" i="5"/>
  <c r="AC1219" i="5"/>
  <c r="AC1220" i="5"/>
  <c r="AC1221" i="5"/>
  <c r="AC1222" i="5"/>
  <c r="AC1223" i="5"/>
  <c r="AC1224" i="5"/>
  <c r="AC1225" i="5"/>
  <c r="AC1226" i="5"/>
  <c r="AC1227" i="5"/>
  <c r="AC1228" i="5"/>
  <c r="AC1229" i="5"/>
  <c r="AC1230" i="5"/>
  <c r="AC1231" i="5"/>
  <c r="AC1232" i="5"/>
  <c r="AC1233" i="5"/>
  <c r="AC1234" i="5"/>
  <c r="AC1235" i="5"/>
  <c r="AC1236" i="5"/>
  <c r="AC1237" i="5"/>
  <c r="AC1238" i="5"/>
  <c r="AC1239" i="5"/>
  <c r="AC1240" i="5"/>
  <c r="AC1241" i="5"/>
  <c r="AC1242" i="5"/>
  <c r="AC1243" i="5"/>
  <c r="AC1244" i="5"/>
  <c r="AC1245" i="5"/>
  <c r="AC1246" i="5"/>
  <c r="AC1247" i="5"/>
  <c r="AC1248" i="5"/>
  <c r="AC1249" i="5"/>
  <c r="AC1250" i="5"/>
  <c r="AC1251" i="5"/>
  <c r="AC1252" i="5"/>
  <c r="AC1253" i="5"/>
  <c r="AC1254" i="5"/>
  <c r="AC1255" i="5"/>
  <c r="AC1256" i="5"/>
  <c r="AC1257" i="5"/>
  <c r="AC1258" i="5"/>
  <c r="AC1259" i="5"/>
  <c r="AC1260" i="5"/>
  <c r="AC1261" i="5"/>
  <c r="AC1262" i="5"/>
  <c r="AC1263" i="5"/>
  <c r="AC1264" i="5"/>
  <c r="AC1265" i="5"/>
  <c r="AC1266" i="5"/>
  <c r="AC1267" i="5"/>
  <c r="AC1268" i="5"/>
  <c r="AC1269" i="5"/>
  <c r="AC1270" i="5"/>
  <c r="AC1271" i="5"/>
  <c r="AC1272" i="5"/>
  <c r="AC1273" i="5"/>
  <c r="AC1274" i="5"/>
  <c r="AC1275" i="5"/>
  <c r="AC1276" i="5"/>
  <c r="AC1277" i="5"/>
  <c r="AC1278" i="5"/>
  <c r="AC1279" i="5"/>
  <c r="AC1280" i="5"/>
  <c r="AC1281" i="5"/>
  <c r="AC1282" i="5"/>
  <c r="AC1283" i="5"/>
  <c r="AC1284" i="5"/>
  <c r="AC1285" i="5"/>
  <c r="AC1286" i="5"/>
  <c r="AC1287" i="5"/>
  <c r="AC1288" i="5"/>
  <c r="AC1289" i="5"/>
  <c r="AC1290" i="5"/>
  <c r="AC1291" i="5"/>
  <c r="AC1292" i="5"/>
  <c r="AC1293" i="5"/>
  <c r="AC1294" i="5"/>
  <c r="AC1295" i="5"/>
  <c r="AC1296" i="5"/>
  <c r="AC1297" i="5"/>
  <c r="AC1298" i="5"/>
  <c r="AC1299" i="5"/>
  <c r="AC1300" i="5"/>
  <c r="AC1301" i="5"/>
  <c r="AC1302" i="5"/>
  <c r="AC1303" i="5"/>
  <c r="AC1304" i="5"/>
  <c r="AC1305" i="5"/>
  <c r="AC1306" i="5"/>
  <c r="AC1307" i="5"/>
  <c r="AC1308" i="5"/>
  <c r="AC1309" i="5"/>
  <c r="AC1310" i="5"/>
  <c r="AC1311" i="5"/>
  <c r="AC1312" i="5"/>
  <c r="AC1313" i="5"/>
  <c r="AC1314" i="5"/>
  <c r="AC1315" i="5"/>
  <c r="AC1316" i="5"/>
  <c r="AC1317" i="5"/>
  <c r="AC1318" i="5"/>
  <c r="AC1319" i="5"/>
  <c r="AC1320" i="5"/>
  <c r="AC1321" i="5"/>
  <c r="AC1322" i="5"/>
  <c r="AC1323" i="5"/>
  <c r="AC1324" i="5"/>
  <c r="AC1325" i="5"/>
  <c r="AC1326" i="5"/>
  <c r="AC1327" i="5"/>
  <c r="AC1328" i="5"/>
  <c r="AC1329" i="5"/>
  <c r="AC1330" i="5"/>
  <c r="AC1331" i="5"/>
  <c r="AC1332" i="5"/>
  <c r="AC1333" i="5"/>
  <c r="AC1334" i="5"/>
  <c r="AC1335" i="5"/>
  <c r="AC1336" i="5"/>
  <c r="AC1337" i="5"/>
  <c r="AC1338" i="5"/>
  <c r="AC1339" i="5"/>
  <c r="AC1340" i="5"/>
  <c r="AC1341" i="5"/>
  <c r="AC1342" i="5"/>
  <c r="AC1343" i="5"/>
  <c r="AC1344" i="5"/>
  <c r="AC1345" i="5"/>
  <c r="AC1346" i="5"/>
  <c r="AC1347" i="5"/>
  <c r="AC1348" i="5"/>
  <c r="AC1349" i="5"/>
  <c r="AC1350" i="5"/>
  <c r="AC1351" i="5"/>
  <c r="AC1352" i="5"/>
  <c r="AC1353" i="5"/>
  <c r="AC1354" i="5"/>
  <c r="AC1355" i="5"/>
  <c r="AC1356" i="5"/>
  <c r="AC1357" i="5"/>
  <c r="AC1358" i="5"/>
  <c r="AC1359" i="5"/>
  <c r="AC1360" i="5"/>
  <c r="AC1361" i="5"/>
  <c r="AC1362" i="5"/>
  <c r="AC1363" i="5"/>
  <c r="AC1364" i="5"/>
  <c r="AC1365" i="5"/>
  <c r="AC1366" i="5"/>
  <c r="AC1367" i="5"/>
  <c r="AC1368" i="5"/>
  <c r="AC1369" i="5"/>
  <c r="AC1370" i="5"/>
  <c r="AC1371" i="5"/>
  <c r="AC1372" i="5"/>
  <c r="AC1373" i="5"/>
  <c r="AC1374" i="5"/>
  <c r="AC1375" i="5"/>
  <c r="AC1376" i="5"/>
  <c r="AC1377" i="5"/>
  <c r="AC1378" i="5"/>
  <c r="AC1379" i="5"/>
  <c r="AC1380" i="5"/>
  <c r="AC1381" i="5"/>
  <c r="AC1382" i="5"/>
  <c r="AC1383" i="5"/>
  <c r="AC1384" i="5"/>
  <c r="AC1385" i="5"/>
  <c r="AC1386" i="5"/>
  <c r="AC1387" i="5"/>
  <c r="AC1388" i="5"/>
  <c r="AC1389" i="5"/>
  <c r="AC1390" i="5"/>
  <c r="AC1391" i="5"/>
  <c r="AC1392" i="5"/>
  <c r="AC1393" i="5"/>
  <c r="AC1394" i="5"/>
  <c r="AC1395" i="5"/>
  <c r="AC1396" i="5"/>
  <c r="AC1397" i="5"/>
  <c r="AC1398" i="5"/>
  <c r="AC1399" i="5"/>
  <c r="AC1400" i="5"/>
  <c r="AC1401" i="5"/>
  <c r="AC1402" i="5"/>
  <c r="AC1403" i="5"/>
  <c r="AC1404" i="5"/>
  <c r="AC1405" i="5"/>
  <c r="AC1406" i="5"/>
  <c r="AC1407" i="5"/>
  <c r="AC1408" i="5"/>
  <c r="AC1409" i="5"/>
  <c r="AC1410" i="5"/>
  <c r="AC1411" i="5"/>
  <c r="AC1412" i="5"/>
  <c r="AC1413" i="5"/>
  <c r="AC1414" i="5"/>
  <c r="AC1415" i="5"/>
  <c r="AC1416" i="5"/>
  <c r="AC1417" i="5"/>
  <c r="AC1418" i="5"/>
  <c r="AC1419" i="5"/>
  <c r="AC1420" i="5"/>
  <c r="AC1421" i="5"/>
  <c r="AC1422" i="5"/>
  <c r="AC1423" i="5"/>
  <c r="AC1424" i="5"/>
  <c r="AC1425" i="5"/>
  <c r="AC1426" i="5"/>
  <c r="AC1427" i="5"/>
  <c r="AC1428" i="5"/>
  <c r="AC1429" i="5"/>
  <c r="AC1430" i="5"/>
  <c r="AC1431" i="5"/>
  <c r="AC1432" i="5"/>
  <c r="AC1433" i="5"/>
  <c r="AC1434" i="5"/>
  <c r="AC1435" i="5"/>
  <c r="AC1436" i="5"/>
  <c r="AC1437" i="5"/>
  <c r="AC1438" i="5"/>
  <c r="AC1439" i="5"/>
  <c r="AC1440" i="5"/>
  <c r="AC1441" i="5"/>
  <c r="AC1442" i="5"/>
  <c r="AC1443" i="5"/>
  <c r="AC1444" i="5"/>
  <c r="AC1445" i="5"/>
  <c r="AC1446" i="5"/>
  <c r="AC1447" i="5"/>
  <c r="AC1448" i="5"/>
  <c r="AC1449" i="5"/>
  <c r="AC1450" i="5"/>
  <c r="AC1451" i="5"/>
  <c r="AC1452" i="5"/>
  <c r="AC1453" i="5"/>
  <c r="AC1454" i="5"/>
  <c r="AC1455" i="5"/>
  <c r="AC1456" i="5"/>
  <c r="AC1457" i="5"/>
  <c r="AC1458" i="5"/>
  <c r="AC1459" i="5"/>
  <c r="AC1460" i="5"/>
  <c r="AC1461" i="5"/>
  <c r="AC1462" i="5"/>
  <c r="AC1463" i="5"/>
  <c r="AC1464" i="5"/>
  <c r="AC1465" i="5"/>
  <c r="AC1466" i="5"/>
  <c r="AC1467" i="5"/>
  <c r="AC1468" i="5"/>
  <c r="AC1469" i="5"/>
  <c r="AC1470" i="5"/>
  <c r="AC1471" i="5"/>
  <c r="AC1472" i="5"/>
  <c r="AC1473" i="5"/>
  <c r="AC1474" i="5"/>
  <c r="AC1475" i="5"/>
  <c r="AC1476" i="5"/>
  <c r="AC1477" i="5"/>
  <c r="AC1478" i="5"/>
  <c r="AC1479" i="5"/>
  <c r="AC1480" i="5"/>
  <c r="AC1481" i="5"/>
  <c r="AC1482" i="5"/>
  <c r="AC1483" i="5"/>
  <c r="AC1484" i="5"/>
  <c r="AC1485" i="5"/>
  <c r="AC1486" i="5"/>
  <c r="AC1487" i="5"/>
  <c r="AC1488" i="5"/>
  <c r="AC1489" i="5"/>
  <c r="AC1490" i="5"/>
  <c r="AC1491" i="5"/>
  <c r="AC1492" i="5"/>
  <c r="AC1493" i="5"/>
  <c r="AC1494" i="5"/>
  <c r="AC1495" i="5"/>
  <c r="AC1496" i="5"/>
  <c r="AC1497" i="5"/>
  <c r="AC1498" i="5"/>
  <c r="AC1499" i="5"/>
  <c r="AC1500" i="5"/>
  <c r="AC1501" i="5"/>
  <c r="AC1502" i="5"/>
  <c r="AC1503" i="5"/>
  <c r="AC1504" i="5"/>
  <c r="AC1505" i="5"/>
  <c r="AC1506" i="5"/>
  <c r="AC1507" i="5"/>
  <c r="AC1508" i="5"/>
  <c r="AC1509" i="5"/>
  <c r="AC1510" i="5"/>
  <c r="AC1511" i="5"/>
  <c r="AC1512" i="5"/>
  <c r="AC1513" i="5"/>
  <c r="AC1514" i="5"/>
  <c r="AC1515" i="5"/>
  <c r="AC1516" i="5"/>
  <c r="AC1517" i="5"/>
  <c r="AC1518" i="5"/>
  <c r="AC1519" i="5"/>
  <c r="AC1520" i="5"/>
  <c r="AC1521" i="5"/>
  <c r="AC1522" i="5"/>
  <c r="AC1523" i="5"/>
  <c r="AC1524" i="5"/>
  <c r="AC1525" i="5"/>
  <c r="AC1526" i="5"/>
  <c r="AC1527" i="5"/>
  <c r="AC1528" i="5"/>
  <c r="AC1529" i="5"/>
  <c r="AC1530" i="5"/>
  <c r="AC1531" i="5"/>
  <c r="AC1532" i="5"/>
  <c r="AC1533" i="5"/>
  <c r="AC1534" i="5"/>
  <c r="AC1535" i="5"/>
  <c r="AC1536" i="5"/>
  <c r="AC1537" i="5"/>
  <c r="AC1538" i="5"/>
  <c r="AC1539" i="5"/>
  <c r="AC1540" i="5"/>
  <c r="AC1541" i="5"/>
  <c r="AC1542" i="5"/>
  <c r="AC1543" i="5"/>
  <c r="AC1544" i="5"/>
  <c r="AC1545" i="5"/>
  <c r="AC1546" i="5"/>
  <c r="AC1547" i="5"/>
  <c r="AC1548" i="5"/>
  <c r="AC1549" i="5"/>
  <c r="AC1550" i="5"/>
  <c r="AC1551" i="5"/>
  <c r="AC1552" i="5"/>
  <c r="AC1553" i="5"/>
  <c r="AC1554" i="5"/>
  <c r="AC1555" i="5"/>
  <c r="AC1556" i="5"/>
  <c r="AC1557" i="5"/>
  <c r="AC1558" i="5"/>
  <c r="AC1559" i="5"/>
  <c r="AC1560" i="5"/>
  <c r="AC1561" i="5"/>
  <c r="AC1562" i="5"/>
  <c r="AC1563" i="5"/>
  <c r="AC1564" i="5"/>
  <c r="AC1565" i="5"/>
  <c r="AC1566" i="5"/>
  <c r="AC1567" i="5"/>
  <c r="AC1568" i="5"/>
  <c r="AC1569" i="5"/>
  <c r="AC1570" i="5"/>
  <c r="AC1571" i="5"/>
  <c r="AC1572" i="5"/>
  <c r="AC1573" i="5"/>
  <c r="AC1574" i="5"/>
  <c r="AC1575" i="5"/>
  <c r="AC1576" i="5"/>
  <c r="AC1577" i="5"/>
  <c r="AC1578" i="5"/>
  <c r="AC1579" i="5"/>
  <c r="AC1580" i="5"/>
  <c r="AC1581" i="5"/>
  <c r="AC1582" i="5"/>
  <c r="AC1583" i="5"/>
  <c r="AC1584" i="5"/>
  <c r="AC1585" i="5"/>
  <c r="AC1586" i="5"/>
  <c r="AC1587" i="5"/>
  <c r="AC1588" i="5"/>
  <c r="AC1589" i="5"/>
  <c r="AC1590" i="5"/>
  <c r="AC1591" i="5"/>
  <c r="AC1592" i="5"/>
  <c r="AC1593" i="5"/>
  <c r="AC1594" i="5"/>
  <c r="AC1595" i="5"/>
  <c r="AC1596" i="5"/>
  <c r="AC1597" i="5"/>
  <c r="AC1598" i="5"/>
  <c r="AC1599" i="5"/>
  <c r="AC1600" i="5"/>
  <c r="AC1601" i="5"/>
  <c r="AC1602" i="5"/>
  <c r="AC1603" i="5"/>
  <c r="AC1604" i="5"/>
  <c r="AC1605" i="5"/>
  <c r="AC1606" i="5"/>
  <c r="AC1607" i="5"/>
  <c r="AC1608" i="5"/>
  <c r="AC1609" i="5"/>
  <c r="AC1610" i="5"/>
  <c r="AC1611" i="5"/>
  <c r="AC1612" i="5"/>
  <c r="AC1613" i="5"/>
  <c r="AC1614" i="5"/>
  <c r="AC1615" i="5"/>
  <c r="AC1616" i="5"/>
  <c r="AC1617" i="5"/>
  <c r="AC1618" i="5"/>
  <c r="AC1619" i="5"/>
  <c r="AC1620" i="5"/>
  <c r="AC1621" i="5"/>
  <c r="AC1622" i="5"/>
  <c r="AC1623" i="5"/>
  <c r="AC1624" i="5"/>
  <c r="AC1625" i="5"/>
  <c r="AC1626" i="5"/>
  <c r="AC1627" i="5"/>
  <c r="AC1628" i="5"/>
  <c r="AC1629" i="5"/>
  <c r="AC1630" i="5"/>
  <c r="AC1631" i="5"/>
  <c r="AC1632" i="5"/>
  <c r="AC1633" i="5"/>
  <c r="AC1634" i="5"/>
  <c r="AC1635" i="5"/>
  <c r="AC1636" i="5"/>
  <c r="AC1637" i="5"/>
  <c r="AC1638" i="5"/>
  <c r="AC1639" i="5"/>
  <c r="AC1640" i="5"/>
  <c r="AC1641" i="5"/>
  <c r="AC1642" i="5"/>
  <c r="AC1643" i="5"/>
  <c r="AC1644" i="5"/>
  <c r="AC1645" i="5"/>
  <c r="AC1646" i="5"/>
  <c r="AC1647" i="5"/>
  <c r="AC1648" i="5"/>
  <c r="AC1649" i="5"/>
  <c r="AC1650" i="5"/>
  <c r="AC1651" i="5"/>
  <c r="AC1652" i="5"/>
  <c r="AC1653" i="5"/>
  <c r="AC1654" i="5"/>
  <c r="AC1655" i="5"/>
  <c r="AC1656" i="5"/>
  <c r="AC1657" i="5"/>
  <c r="AC1658" i="5"/>
  <c r="AC1659" i="5"/>
  <c r="AC1660" i="5"/>
  <c r="AC1661" i="5"/>
  <c r="AC1662" i="5"/>
  <c r="AC1663" i="5"/>
  <c r="AC1664" i="5"/>
  <c r="AC1665" i="5"/>
  <c r="AC1666" i="5"/>
  <c r="AC1667" i="5"/>
  <c r="AC1668" i="5"/>
  <c r="AC1669" i="5"/>
  <c r="AC1670" i="5"/>
  <c r="AC1671" i="5"/>
  <c r="AC1672" i="5"/>
  <c r="AC1673" i="5"/>
  <c r="AC1674" i="5"/>
  <c r="AC1675" i="5"/>
  <c r="AC1676" i="5"/>
  <c r="AC1677" i="5"/>
  <c r="AC1678" i="5"/>
  <c r="AC1679" i="5"/>
  <c r="AC1680" i="5"/>
  <c r="AC1681" i="5"/>
  <c r="AC1682" i="5"/>
  <c r="AC1683" i="5"/>
  <c r="AC1684" i="5"/>
  <c r="AC1685" i="5"/>
  <c r="AC1686" i="5"/>
  <c r="AC1687" i="5"/>
  <c r="AC1688" i="5"/>
  <c r="AC1689" i="5"/>
  <c r="AC1690" i="5"/>
  <c r="AC1691" i="5"/>
  <c r="AC1692" i="5"/>
  <c r="AC1693" i="5"/>
  <c r="AC1694" i="5"/>
  <c r="AC1695" i="5"/>
  <c r="AC1696" i="5"/>
  <c r="AC1697" i="5"/>
  <c r="AC1698" i="5"/>
  <c r="AC1699" i="5"/>
  <c r="AC1700" i="5"/>
  <c r="AC1701" i="5"/>
  <c r="AC1702" i="5"/>
  <c r="AC1703" i="5"/>
  <c r="AC1704" i="5"/>
  <c r="AC1705" i="5"/>
  <c r="AC1706" i="5"/>
  <c r="AC1707" i="5"/>
  <c r="AC1708" i="5"/>
  <c r="AC1709" i="5"/>
  <c r="AC1710" i="5"/>
  <c r="AC1711" i="5"/>
  <c r="AC1712" i="5"/>
  <c r="AC1713" i="5"/>
  <c r="AC1714" i="5"/>
  <c r="AC1715" i="5"/>
  <c r="AC1716" i="5"/>
  <c r="AC1717" i="5"/>
  <c r="AC1718" i="5"/>
  <c r="AC1719" i="5"/>
  <c r="AC1720" i="5"/>
  <c r="AC1721" i="5"/>
  <c r="AC1722" i="5"/>
  <c r="AC1723" i="5"/>
  <c r="AC1724" i="5"/>
  <c r="AC1725" i="5"/>
  <c r="AC1726" i="5"/>
  <c r="AC1727" i="5"/>
  <c r="AC1728" i="5"/>
  <c r="AC1729" i="5"/>
  <c r="AC1730" i="5"/>
  <c r="AC1731" i="5"/>
  <c r="AC1732" i="5"/>
  <c r="AC1733" i="5"/>
  <c r="AC1734" i="5"/>
  <c r="AC1735" i="5"/>
  <c r="AC1736" i="5"/>
  <c r="AC1737" i="5"/>
  <c r="AC1738" i="5"/>
  <c r="AC1739" i="5"/>
  <c r="AC1740" i="5"/>
  <c r="AC1741" i="5"/>
  <c r="AC1742" i="5"/>
  <c r="AC1743" i="5"/>
  <c r="AC1744" i="5"/>
  <c r="AC1745" i="5"/>
  <c r="AC1746" i="5"/>
  <c r="AC1747" i="5"/>
  <c r="AC1748" i="5"/>
  <c r="AC1749" i="5"/>
  <c r="AC1750" i="5"/>
  <c r="AC1751" i="5"/>
  <c r="AC1752" i="5"/>
  <c r="AC1753" i="5"/>
  <c r="AC1754" i="5"/>
  <c r="AC1755" i="5"/>
  <c r="AC1756" i="5"/>
  <c r="AC1757" i="5"/>
  <c r="AC1758" i="5"/>
  <c r="AC1759" i="5"/>
  <c r="AC1760" i="5"/>
  <c r="AC1761" i="5"/>
  <c r="AC1762" i="5"/>
  <c r="AC1763" i="5"/>
  <c r="AC1764" i="5"/>
  <c r="AC1765" i="5"/>
  <c r="AC1766" i="5"/>
  <c r="AC1767" i="5"/>
  <c r="AC1768" i="5"/>
  <c r="AC1769" i="5"/>
  <c r="AC1770" i="5"/>
  <c r="AC1771" i="5"/>
  <c r="AC1772" i="5"/>
  <c r="AC1773" i="5"/>
  <c r="AC1774" i="5"/>
  <c r="AC1775" i="5"/>
  <c r="AC1776" i="5"/>
  <c r="AC1777" i="5"/>
  <c r="AC1778" i="5"/>
  <c r="AC1779" i="5"/>
  <c r="AC1780" i="5"/>
  <c r="AC1781" i="5"/>
  <c r="AC1782" i="5"/>
  <c r="AC1783" i="5"/>
  <c r="AC1784" i="5"/>
  <c r="AC1785" i="5"/>
  <c r="AC1786" i="5"/>
  <c r="AC1787" i="5"/>
  <c r="AC1788" i="5"/>
  <c r="AC1789" i="5"/>
  <c r="AC1790" i="5"/>
  <c r="AC1791" i="5"/>
  <c r="AC1792" i="5"/>
  <c r="AC1793" i="5"/>
  <c r="AC1794" i="5"/>
  <c r="AC1795" i="5"/>
  <c r="AC1796" i="5"/>
  <c r="AC1797" i="5"/>
  <c r="AC1798" i="5"/>
  <c r="AC1799" i="5"/>
  <c r="AC1800" i="5"/>
  <c r="AC1801" i="5"/>
  <c r="AC1802" i="5"/>
  <c r="AC1803" i="5"/>
  <c r="AC1804" i="5"/>
  <c r="AC1805" i="5"/>
  <c r="AC1806" i="5"/>
  <c r="AC1807" i="5"/>
  <c r="AC1808" i="5"/>
  <c r="AC1809" i="5"/>
  <c r="AC1810" i="5"/>
  <c r="AC1811" i="5"/>
  <c r="AC1812" i="5"/>
  <c r="AC1813" i="5"/>
  <c r="AC1814" i="5"/>
  <c r="AC1815" i="5"/>
  <c r="AC1816" i="5"/>
  <c r="AC1817" i="5"/>
  <c r="AC1818" i="5"/>
  <c r="AC1819" i="5"/>
  <c r="AC1820" i="5"/>
  <c r="AC1821" i="5"/>
  <c r="AC1822" i="5"/>
  <c r="AC1823" i="5"/>
  <c r="AC1824" i="5"/>
  <c r="AC1825" i="5"/>
  <c r="AC1826" i="5"/>
  <c r="AC1827" i="5"/>
  <c r="AC1828" i="5"/>
  <c r="AC1829" i="5"/>
  <c r="AC1830" i="5"/>
  <c r="AC1831" i="5"/>
  <c r="AC1832" i="5"/>
  <c r="AC1833" i="5"/>
  <c r="AC1834" i="5"/>
  <c r="AC1835" i="5"/>
  <c r="AC1836" i="5"/>
  <c r="AC1837" i="5"/>
  <c r="AC1838" i="5"/>
  <c r="AC1839" i="5"/>
  <c r="AC1840" i="5"/>
  <c r="AC1841" i="5"/>
  <c r="AC1842" i="5"/>
  <c r="AC1843" i="5"/>
  <c r="AC1844" i="5"/>
  <c r="AC1845" i="5"/>
  <c r="AC1846" i="5"/>
  <c r="AC1847" i="5"/>
  <c r="AC1848" i="5"/>
  <c r="AC1849" i="5"/>
  <c r="AC1850" i="5"/>
  <c r="AC1851" i="5"/>
  <c r="AC1852" i="5"/>
  <c r="AC1853" i="5"/>
  <c r="AC1854" i="5"/>
  <c r="AC1855" i="5"/>
  <c r="AC1856" i="5"/>
  <c r="AC1857" i="5"/>
  <c r="AC1858" i="5"/>
  <c r="AC1859" i="5"/>
  <c r="AC1860" i="5"/>
  <c r="AC1861" i="5"/>
  <c r="AC1862" i="5"/>
  <c r="AC1863" i="5"/>
  <c r="AC1864" i="5"/>
  <c r="AC1865" i="5"/>
  <c r="AC1866" i="5"/>
  <c r="AC1867" i="5"/>
  <c r="AC1868" i="5"/>
  <c r="AC1869" i="5"/>
  <c r="AC1870" i="5"/>
  <c r="AC1871" i="5"/>
  <c r="AC1872" i="5"/>
  <c r="AC1873" i="5"/>
  <c r="AC1874" i="5"/>
  <c r="AC1875" i="5"/>
  <c r="AC1876" i="5"/>
  <c r="AC1877" i="5"/>
  <c r="AC1878" i="5"/>
  <c r="AC1879" i="5"/>
  <c r="AC1880" i="5"/>
  <c r="AC1881" i="5"/>
  <c r="AC1882" i="5"/>
  <c r="AC1883" i="5"/>
  <c r="AC1884" i="5"/>
  <c r="AC1885" i="5"/>
  <c r="AC1886" i="5"/>
  <c r="AC1887" i="5"/>
  <c r="AC1888" i="5"/>
  <c r="AC1889" i="5"/>
  <c r="AC1890" i="5"/>
  <c r="AC1891" i="5"/>
  <c r="AC1892" i="5"/>
  <c r="AC1893" i="5"/>
  <c r="AC1894" i="5"/>
  <c r="AC1895" i="5"/>
  <c r="AC1896" i="5"/>
  <c r="AC1897" i="5"/>
  <c r="AC1898" i="5"/>
  <c r="AC1899" i="5"/>
  <c r="AC1900" i="5"/>
  <c r="AC1901" i="5"/>
  <c r="AC1902" i="5"/>
  <c r="AC1903" i="5"/>
  <c r="AC1904" i="5"/>
  <c r="AC1905" i="5"/>
  <c r="AC1906" i="5"/>
  <c r="AC1907" i="5"/>
  <c r="AC1908" i="5"/>
  <c r="AC1909" i="5"/>
  <c r="AC1910" i="5"/>
  <c r="AC1911" i="5"/>
  <c r="AC1912" i="5"/>
  <c r="AC1913" i="5"/>
  <c r="AC1914" i="5"/>
  <c r="AC1915" i="5"/>
  <c r="AC1916" i="5"/>
  <c r="AC1917" i="5"/>
  <c r="AC1918" i="5"/>
  <c r="AC1919" i="5"/>
  <c r="AC1920" i="5"/>
  <c r="AC1921" i="5"/>
  <c r="AC1922" i="5"/>
  <c r="AC1923" i="5"/>
  <c r="AC1924" i="5"/>
  <c r="AC1925" i="5"/>
  <c r="AC1926" i="5"/>
  <c r="AC1927" i="5"/>
  <c r="AC1928" i="5"/>
  <c r="AC1929" i="5"/>
  <c r="AC1930" i="5"/>
  <c r="AC1931" i="5"/>
  <c r="AC1932" i="5"/>
  <c r="AC1933" i="5"/>
  <c r="AC1934" i="5"/>
  <c r="AC1935" i="5"/>
  <c r="AC1936" i="5"/>
  <c r="AC1937" i="5"/>
  <c r="AC1938" i="5"/>
  <c r="AC1939" i="5"/>
  <c r="AC1940" i="5"/>
  <c r="AC1941" i="5"/>
  <c r="AC1942" i="5"/>
  <c r="AC1943" i="5"/>
  <c r="AC1944" i="5"/>
  <c r="AC1945" i="5"/>
  <c r="AC1946" i="5"/>
  <c r="AC1947" i="5"/>
  <c r="AC1948" i="5"/>
  <c r="AC1949" i="5"/>
  <c r="AC1950" i="5"/>
  <c r="AC1951" i="5"/>
  <c r="AC1952" i="5"/>
  <c r="AC1953" i="5"/>
  <c r="AC1954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736" i="5"/>
  <c r="AB737" i="5"/>
  <c r="AB738" i="5"/>
  <c r="AB739" i="5"/>
  <c r="AB740" i="5"/>
  <c r="AB741" i="5"/>
  <c r="AB742" i="5"/>
  <c r="AB743" i="5"/>
  <c r="AB744" i="5"/>
  <c r="AB745" i="5"/>
  <c r="AB746" i="5"/>
  <c r="AB747" i="5"/>
  <c r="AB748" i="5"/>
  <c r="AB749" i="5"/>
  <c r="AB750" i="5"/>
  <c r="AB751" i="5"/>
  <c r="AB752" i="5"/>
  <c r="AB753" i="5"/>
  <c r="AB754" i="5"/>
  <c r="AB755" i="5"/>
  <c r="AB756" i="5"/>
  <c r="AB757" i="5"/>
  <c r="AB758" i="5"/>
  <c r="AB759" i="5"/>
  <c r="AB760" i="5"/>
  <c r="AB761" i="5"/>
  <c r="AB762" i="5"/>
  <c r="AB763" i="5"/>
  <c r="AB764" i="5"/>
  <c r="AB765" i="5"/>
  <c r="AB766" i="5"/>
  <c r="AB767" i="5"/>
  <c r="AB768" i="5"/>
  <c r="AB769" i="5"/>
  <c r="AB770" i="5"/>
  <c r="AB771" i="5"/>
  <c r="AB772" i="5"/>
  <c r="AB773" i="5"/>
  <c r="AB774" i="5"/>
  <c r="AB775" i="5"/>
  <c r="AB776" i="5"/>
  <c r="AB777" i="5"/>
  <c r="AB778" i="5"/>
  <c r="AB779" i="5"/>
  <c r="AB780" i="5"/>
  <c r="AB781" i="5"/>
  <c r="AB782" i="5"/>
  <c r="AB783" i="5"/>
  <c r="AB784" i="5"/>
  <c r="AB785" i="5"/>
  <c r="AB786" i="5"/>
  <c r="AB787" i="5"/>
  <c r="AB788" i="5"/>
  <c r="AB789" i="5"/>
  <c r="AB790" i="5"/>
  <c r="AB791" i="5"/>
  <c r="AB792" i="5"/>
  <c r="AB793" i="5"/>
  <c r="AB794" i="5"/>
  <c r="AB795" i="5"/>
  <c r="AB796" i="5"/>
  <c r="AB797" i="5"/>
  <c r="AB798" i="5"/>
  <c r="AB799" i="5"/>
  <c r="AB800" i="5"/>
  <c r="AB801" i="5"/>
  <c r="AB802" i="5"/>
  <c r="AB803" i="5"/>
  <c r="AB804" i="5"/>
  <c r="AB805" i="5"/>
  <c r="AB806" i="5"/>
  <c r="AB807" i="5"/>
  <c r="AB808" i="5"/>
  <c r="AB809" i="5"/>
  <c r="AB810" i="5"/>
  <c r="AB811" i="5"/>
  <c r="AB812" i="5"/>
  <c r="AB813" i="5"/>
  <c r="AB814" i="5"/>
  <c r="AB815" i="5"/>
  <c r="AB816" i="5"/>
  <c r="AB817" i="5"/>
  <c r="AB818" i="5"/>
  <c r="AB819" i="5"/>
  <c r="AB820" i="5"/>
  <c r="AB821" i="5"/>
  <c r="AB822" i="5"/>
  <c r="AB823" i="5"/>
  <c r="AB824" i="5"/>
  <c r="AB825" i="5"/>
  <c r="AB826" i="5"/>
  <c r="AB827" i="5"/>
  <c r="AB828" i="5"/>
  <c r="AB829" i="5"/>
  <c r="AB830" i="5"/>
  <c r="AB831" i="5"/>
  <c r="AB832" i="5"/>
  <c r="AB833" i="5"/>
  <c r="AB834" i="5"/>
  <c r="AB835" i="5"/>
  <c r="AB836" i="5"/>
  <c r="AB837" i="5"/>
  <c r="AB838" i="5"/>
  <c r="AB839" i="5"/>
  <c r="AB840" i="5"/>
  <c r="AB841" i="5"/>
  <c r="AB842" i="5"/>
  <c r="AB843" i="5"/>
  <c r="AB844" i="5"/>
  <c r="AB845" i="5"/>
  <c r="AB846" i="5"/>
  <c r="AB847" i="5"/>
  <c r="AB848" i="5"/>
  <c r="AB849" i="5"/>
  <c r="AB850" i="5"/>
  <c r="AB851" i="5"/>
  <c r="AB852" i="5"/>
  <c r="AB853" i="5"/>
  <c r="AB854" i="5"/>
  <c r="AB855" i="5"/>
  <c r="AB856" i="5"/>
  <c r="AB857" i="5"/>
  <c r="AB858" i="5"/>
  <c r="AB859" i="5"/>
  <c r="AB860" i="5"/>
  <c r="AB861" i="5"/>
  <c r="AB862" i="5"/>
  <c r="AB863" i="5"/>
  <c r="AB864" i="5"/>
  <c r="AB865" i="5"/>
  <c r="AB866" i="5"/>
  <c r="AB867" i="5"/>
  <c r="AB868" i="5"/>
  <c r="AB869" i="5"/>
  <c r="AB870" i="5"/>
  <c r="AB871" i="5"/>
  <c r="AB872" i="5"/>
  <c r="AB873" i="5"/>
  <c r="AB874" i="5"/>
  <c r="AB875" i="5"/>
  <c r="AB876" i="5"/>
  <c r="AB877" i="5"/>
  <c r="AB878" i="5"/>
  <c r="AB879" i="5"/>
  <c r="AB880" i="5"/>
  <c r="AB881" i="5"/>
  <c r="AB882" i="5"/>
  <c r="AB883" i="5"/>
  <c r="AB884" i="5"/>
  <c r="AB885" i="5"/>
  <c r="AB886" i="5"/>
  <c r="AB887" i="5"/>
  <c r="AB888" i="5"/>
  <c r="AB889" i="5"/>
  <c r="AB890" i="5"/>
  <c r="AB891" i="5"/>
  <c r="AB892" i="5"/>
  <c r="AB893" i="5"/>
  <c r="AB894" i="5"/>
  <c r="AB895" i="5"/>
  <c r="AB896" i="5"/>
  <c r="AB897" i="5"/>
  <c r="AB898" i="5"/>
  <c r="AB899" i="5"/>
  <c r="AB900" i="5"/>
  <c r="AB901" i="5"/>
  <c r="AB902" i="5"/>
  <c r="AB903" i="5"/>
  <c r="AB904" i="5"/>
  <c r="AB905" i="5"/>
  <c r="AB906" i="5"/>
  <c r="AB907" i="5"/>
  <c r="AB908" i="5"/>
  <c r="AB909" i="5"/>
  <c r="AB910" i="5"/>
  <c r="AB911" i="5"/>
  <c r="AB912" i="5"/>
  <c r="AB913" i="5"/>
  <c r="AB914" i="5"/>
  <c r="AB915" i="5"/>
  <c r="AB916" i="5"/>
  <c r="AB917" i="5"/>
  <c r="AB918" i="5"/>
  <c r="AB919" i="5"/>
  <c r="AB920" i="5"/>
  <c r="AB921" i="5"/>
  <c r="AB922" i="5"/>
  <c r="AB923" i="5"/>
  <c r="AB924" i="5"/>
  <c r="AB925" i="5"/>
  <c r="AB926" i="5"/>
  <c r="AB927" i="5"/>
  <c r="AB928" i="5"/>
  <c r="AB929" i="5"/>
  <c r="AB930" i="5"/>
  <c r="AB931" i="5"/>
  <c r="AB932" i="5"/>
  <c r="AB933" i="5"/>
  <c r="AB934" i="5"/>
  <c r="AB935" i="5"/>
  <c r="AB936" i="5"/>
  <c r="AB937" i="5"/>
  <c r="AB938" i="5"/>
  <c r="AB939" i="5"/>
  <c r="AB940" i="5"/>
  <c r="AB941" i="5"/>
  <c r="AB942" i="5"/>
  <c r="AB943" i="5"/>
  <c r="AB944" i="5"/>
  <c r="AB945" i="5"/>
  <c r="AB946" i="5"/>
  <c r="AB947" i="5"/>
  <c r="AB948" i="5"/>
  <c r="AB949" i="5"/>
  <c r="AB950" i="5"/>
  <c r="AB951" i="5"/>
  <c r="AB952" i="5"/>
  <c r="AB953" i="5"/>
  <c r="AB954" i="5"/>
  <c r="AB955" i="5"/>
  <c r="AB956" i="5"/>
  <c r="AB957" i="5"/>
  <c r="AB958" i="5"/>
  <c r="AB959" i="5"/>
  <c r="AB960" i="5"/>
  <c r="AB961" i="5"/>
  <c r="AB962" i="5"/>
  <c r="AB963" i="5"/>
  <c r="AB964" i="5"/>
  <c r="AB965" i="5"/>
  <c r="AB966" i="5"/>
  <c r="AB967" i="5"/>
  <c r="AB968" i="5"/>
  <c r="AB969" i="5"/>
  <c r="AB970" i="5"/>
  <c r="AB971" i="5"/>
  <c r="AB972" i="5"/>
  <c r="AB973" i="5"/>
  <c r="AB974" i="5"/>
  <c r="AB975" i="5"/>
  <c r="AB976" i="5"/>
  <c r="AB977" i="5"/>
  <c r="AB978" i="5"/>
  <c r="AB979" i="5"/>
  <c r="AB980" i="5"/>
  <c r="AB981" i="5"/>
  <c r="AB982" i="5"/>
  <c r="AB983" i="5"/>
  <c r="AB984" i="5"/>
  <c r="AB985" i="5"/>
  <c r="AB986" i="5"/>
  <c r="AB987" i="5"/>
  <c r="AB988" i="5"/>
  <c r="AB989" i="5"/>
  <c r="AB990" i="5"/>
  <c r="AB991" i="5"/>
  <c r="AB992" i="5"/>
  <c r="AB993" i="5"/>
  <c r="AB994" i="5"/>
  <c r="AB995" i="5"/>
  <c r="AB996" i="5"/>
  <c r="AB997" i="5"/>
  <c r="AB998" i="5"/>
  <c r="AB999" i="5"/>
  <c r="AB1000" i="5"/>
  <c r="AB1001" i="5"/>
  <c r="AB1002" i="5"/>
  <c r="AB1003" i="5"/>
  <c r="AB1004" i="5"/>
  <c r="AB1005" i="5"/>
  <c r="AB1006" i="5"/>
  <c r="AB1007" i="5"/>
  <c r="AB1008" i="5"/>
  <c r="AB1009" i="5"/>
  <c r="AB1010" i="5"/>
  <c r="AB1011" i="5"/>
  <c r="AB1012" i="5"/>
  <c r="AB1013" i="5"/>
  <c r="AB1014" i="5"/>
  <c r="AB1015" i="5"/>
  <c r="AB1016" i="5"/>
  <c r="AB1017" i="5"/>
  <c r="AB1018" i="5"/>
  <c r="AB1019" i="5"/>
  <c r="AB1020" i="5"/>
  <c r="AB1021" i="5"/>
  <c r="AB1022" i="5"/>
  <c r="AB1023" i="5"/>
  <c r="AB1024" i="5"/>
  <c r="AB1025" i="5"/>
  <c r="AB1026" i="5"/>
  <c r="AB1027" i="5"/>
  <c r="AB1028" i="5"/>
  <c r="AB1029" i="5"/>
  <c r="AB1030" i="5"/>
  <c r="AB1031" i="5"/>
  <c r="AB1032" i="5"/>
  <c r="AB1033" i="5"/>
  <c r="AB1034" i="5"/>
  <c r="AB1035" i="5"/>
  <c r="AB1036" i="5"/>
  <c r="AB1037" i="5"/>
  <c r="AB1038" i="5"/>
  <c r="AB1039" i="5"/>
  <c r="AB1040" i="5"/>
  <c r="AB1041" i="5"/>
  <c r="AB1042" i="5"/>
  <c r="AB1043" i="5"/>
  <c r="AB1044" i="5"/>
  <c r="AB1045" i="5"/>
  <c r="AB1046" i="5"/>
  <c r="AB1047" i="5"/>
  <c r="AB1048" i="5"/>
  <c r="AB1049" i="5"/>
  <c r="AB1050" i="5"/>
  <c r="AB1051" i="5"/>
  <c r="AB1052" i="5"/>
  <c r="AB1053" i="5"/>
  <c r="AB1054" i="5"/>
  <c r="AB1055" i="5"/>
  <c r="AB1056" i="5"/>
  <c r="AB1057" i="5"/>
  <c r="AB1058" i="5"/>
  <c r="AB1059" i="5"/>
  <c r="AB1060" i="5"/>
  <c r="AB1061" i="5"/>
  <c r="AB1062" i="5"/>
  <c r="AB1063" i="5"/>
  <c r="AB1064" i="5"/>
  <c r="AB1065" i="5"/>
  <c r="AB1066" i="5"/>
  <c r="AB1067" i="5"/>
  <c r="AB1068" i="5"/>
  <c r="AB1069" i="5"/>
  <c r="AB1070" i="5"/>
  <c r="AB1071" i="5"/>
  <c r="AB1072" i="5"/>
  <c r="AB1073" i="5"/>
  <c r="AB1074" i="5"/>
  <c r="AB1075" i="5"/>
  <c r="AB1076" i="5"/>
  <c r="AB1077" i="5"/>
  <c r="AB1078" i="5"/>
  <c r="AB1079" i="5"/>
  <c r="AB1080" i="5"/>
  <c r="AB1081" i="5"/>
  <c r="AB1082" i="5"/>
  <c r="AB1083" i="5"/>
  <c r="AB1084" i="5"/>
  <c r="AB1085" i="5"/>
  <c r="AB1086" i="5"/>
  <c r="AB1087" i="5"/>
  <c r="AB1088" i="5"/>
  <c r="AB1089" i="5"/>
  <c r="AB1090" i="5"/>
  <c r="AB1091" i="5"/>
  <c r="AB1092" i="5"/>
  <c r="AB1093" i="5"/>
  <c r="AB1094" i="5"/>
  <c r="AB1095" i="5"/>
  <c r="AB1096" i="5"/>
  <c r="AB1097" i="5"/>
  <c r="AB1098" i="5"/>
  <c r="AB1099" i="5"/>
  <c r="AB1100" i="5"/>
  <c r="AB1101" i="5"/>
  <c r="AB1102" i="5"/>
  <c r="AB1103" i="5"/>
  <c r="AB1104" i="5"/>
  <c r="AB1105" i="5"/>
  <c r="AB1106" i="5"/>
  <c r="AB1107" i="5"/>
  <c r="AB1108" i="5"/>
  <c r="AB1109" i="5"/>
  <c r="AB1110" i="5"/>
  <c r="AB1111" i="5"/>
  <c r="AB1112" i="5"/>
  <c r="AB1113" i="5"/>
  <c r="AB1114" i="5"/>
  <c r="AB1115" i="5"/>
  <c r="AB1116" i="5"/>
  <c r="AB1117" i="5"/>
  <c r="AB1118" i="5"/>
  <c r="AB1119" i="5"/>
  <c r="AB1120" i="5"/>
  <c r="AB1121" i="5"/>
  <c r="AB1122" i="5"/>
  <c r="AB1123" i="5"/>
  <c r="AB1124" i="5"/>
  <c r="AB1125" i="5"/>
  <c r="AB1126" i="5"/>
  <c r="AB1127" i="5"/>
  <c r="AB1128" i="5"/>
  <c r="AB1129" i="5"/>
  <c r="AB1130" i="5"/>
  <c r="AB1131" i="5"/>
  <c r="AB1132" i="5"/>
  <c r="AB1133" i="5"/>
  <c r="AB1134" i="5"/>
  <c r="AB1135" i="5"/>
  <c r="AB1136" i="5"/>
  <c r="AB1137" i="5"/>
  <c r="AB1138" i="5"/>
  <c r="AB1139" i="5"/>
  <c r="AB1140" i="5"/>
  <c r="AB1141" i="5"/>
  <c r="AB1142" i="5"/>
  <c r="AB1143" i="5"/>
  <c r="AB1144" i="5"/>
  <c r="AB1145" i="5"/>
  <c r="AB1146" i="5"/>
  <c r="AB1147" i="5"/>
  <c r="AB1148" i="5"/>
  <c r="AB1149" i="5"/>
  <c r="AB1150" i="5"/>
  <c r="AB1151" i="5"/>
  <c r="AB1152" i="5"/>
  <c r="AB1153" i="5"/>
  <c r="AB1154" i="5"/>
  <c r="AB1155" i="5"/>
  <c r="AB1156" i="5"/>
  <c r="AB1157" i="5"/>
  <c r="AB1158" i="5"/>
  <c r="AB1159" i="5"/>
  <c r="AB1160" i="5"/>
  <c r="AB1161" i="5"/>
  <c r="AB1162" i="5"/>
  <c r="AB1163" i="5"/>
  <c r="AB1164" i="5"/>
  <c r="AB1165" i="5"/>
  <c r="AB1166" i="5"/>
  <c r="AB1167" i="5"/>
  <c r="AB1168" i="5"/>
  <c r="AB1169" i="5"/>
  <c r="AB1170" i="5"/>
  <c r="AB1171" i="5"/>
  <c r="AB1172" i="5"/>
  <c r="AB1173" i="5"/>
  <c r="AB1174" i="5"/>
  <c r="AB1175" i="5"/>
  <c r="AB1176" i="5"/>
  <c r="AB1177" i="5"/>
  <c r="AB1178" i="5"/>
  <c r="AB1179" i="5"/>
  <c r="AB1180" i="5"/>
  <c r="AB1181" i="5"/>
  <c r="AB1182" i="5"/>
  <c r="AB1183" i="5"/>
  <c r="AB1184" i="5"/>
  <c r="AB1185" i="5"/>
  <c r="AB1186" i="5"/>
  <c r="AB1187" i="5"/>
  <c r="AB1188" i="5"/>
  <c r="AB1189" i="5"/>
  <c r="AB1190" i="5"/>
  <c r="AB1191" i="5"/>
  <c r="AB1192" i="5"/>
  <c r="AB1193" i="5"/>
  <c r="AB1194" i="5"/>
  <c r="AB1195" i="5"/>
  <c r="AB1196" i="5"/>
  <c r="AB1197" i="5"/>
  <c r="AB1198" i="5"/>
  <c r="AB1199" i="5"/>
  <c r="AB1200" i="5"/>
  <c r="AB1201" i="5"/>
  <c r="AB1202" i="5"/>
  <c r="AB1203" i="5"/>
  <c r="AB1204" i="5"/>
  <c r="AB1205" i="5"/>
  <c r="AB1206" i="5"/>
  <c r="AB1207" i="5"/>
  <c r="AB1208" i="5"/>
  <c r="AB1209" i="5"/>
  <c r="AB1210" i="5"/>
  <c r="AB1211" i="5"/>
  <c r="AB1212" i="5"/>
  <c r="AB1213" i="5"/>
  <c r="AB1214" i="5"/>
  <c r="AB1215" i="5"/>
  <c r="AB1216" i="5"/>
  <c r="AB1217" i="5"/>
  <c r="AB1218" i="5"/>
  <c r="AB1219" i="5"/>
  <c r="AB1220" i="5"/>
  <c r="AB1221" i="5"/>
  <c r="AB1222" i="5"/>
  <c r="AB1223" i="5"/>
  <c r="AB1224" i="5"/>
  <c r="AB1225" i="5"/>
  <c r="AB1226" i="5"/>
  <c r="AB1227" i="5"/>
  <c r="AB1228" i="5"/>
  <c r="AB1229" i="5"/>
  <c r="AB1230" i="5"/>
  <c r="AB1231" i="5"/>
  <c r="AB1232" i="5"/>
  <c r="AB1233" i="5"/>
  <c r="AB1234" i="5"/>
  <c r="AB1235" i="5"/>
  <c r="AB1236" i="5"/>
  <c r="AB1237" i="5"/>
  <c r="AB1238" i="5"/>
  <c r="AB1239" i="5"/>
  <c r="AB1240" i="5"/>
  <c r="AB1241" i="5"/>
  <c r="AB1242" i="5"/>
  <c r="AB1243" i="5"/>
  <c r="AB1244" i="5"/>
  <c r="AB1245" i="5"/>
  <c r="AB1246" i="5"/>
  <c r="AB1247" i="5"/>
  <c r="AB1248" i="5"/>
  <c r="AB1249" i="5"/>
  <c r="AB1250" i="5"/>
  <c r="AB1251" i="5"/>
  <c r="AB1252" i="5"/>
  <c r="AB1253" i="5"/>
  <c r="AB1254" i="5"/>
  <c r="AB1255" i="5"/>
  <c r="AB1256" i="5"/>
  <c r="AB1257" i="5"/>
  <c r="AB1258" i="5"/>
  <c r="AB1259" i="5"/>
  <c r="AB1260" i="5"/>
  <c r="AB1261" i="5"/>
  <c r="AB1262" i="5"/>
  <c r="AB1263" i="5"/>
  <c r="AB1264" i="5"/>
  <c r="AB1265" i="5"/>
  <c r="AB1266" i="5"/>
  <c r="AB1267" i="5"/>
  <c r="AB1268" i="5"/>
  <c r="AB1269" i="5"/>
  <c r="AB1270" i="5"/>
  <c r="AB1271" i="5"/>
  <c r="AB1272" i="5"/>
  <c r="AB1273" i="5"/>
  <c r="AB1274" i="5"/>
  <c r="AB1275" i="5"/>
  <c r="AB1276" i="5"/>
  <c r="AB1277" i="5"/>
  <c r="AB1278" i="5"/>
  <c r="AB1279" i="5"/>
  <c r="AB1280" i="5"/>
  <c r="AB1281" i="5"/>
  <c r="AB1282" i="5"/>
  <c r="AB1283" i="5"/>
  <c r="AB1284" i="5"/>
  <c r="AB1285" i="5"/>
  <c r="AB1286" i="5"/>
  <c r="AB1287" i="5"/>
  <c r="AB1288" i="5"/>
  <c r="AB1289" i="5"/>
  <c r="AB1290" i="5"/>
  <c r="AB1291" i="5"/>
  <c r="AB1292" i="5"/>
  <c r="AB1293" i="5"/>
  <c r="AB1294" i="5"/>
  <c r="AB1295" i="5"/>
  <c r="AB1296" i="5"/>
  <c r="AB1297" i="5"/>
  <c r="AB1298" i="5"/>
  <c r="AB1299" i="5"/>
  <c r="AB1300" i="5"/>
  <c r="AB1301" i="5"/>
  <c r="AB1302" i="5"/>
  <c r="AB1303" i="5"/>
  <c r="AB1304" i="5"/>
  <c r="AB1305" i="5"/>
  <c r="AB1306" i="5"/>
  <c r="AB1307" i="5"/>
  <c r="AB1308" i="5"/>
  <c r="AB1309" i="5"/>
  <c r="AB1310" i="5"/>
  <c r="AB1311" i="5"/>
  <c r="AB1312" i="5"/>
  <c r="AB1313" i="5"/>
  <c r="AB1314" i="5"/>
  <c r="AB1315" i="5"/>
  <c r="AB1316" i="5"/>
  <c r="AB1317" i="5"/>
  <c r="AB1318" i="5"/>
  <c r="AB1319" i="5"/>
  <c r="AB1320" i="5"/>
  <c r="AB1321" i="5"/>
  <c r="AB1322" i="5"/>
  <c r="AB1323" i="5"/>
  <c r="AB1324" i="5"/>
  <c r="AB1325" i="5"/>
  <c r="AB1326" i="5"/>
  <c r="AB1327" i="5"/>
  <c r="AB1328" i="5"/>
  <c r="AB1329" i="5"/>
  <c r="AB1330" i="5"/>
  <c r="AB1331" i="5"/>
  <c r="AB1332" i="5"/>
  <c r="AB1333" i="5"/>
  <c r="AB1334" i="5"/>
  <c r="AB1335" i="5"/>
  <c r="AB1336" i="5"/>
  <c r="AB1337" i="5"/>
  <c r="AB1338" i="5"/>
  <c r="AB1339" i="5"/>
  <c r="AB1340" i="5"/>
  <c r="AB1341" i="5"/>
  <c r="AB1342" i="5"/>
  <c r="AB1343" i="5"/>
  <c r="AB1344" i="5"/>
  <c r="AB1345" i="5"/>
  <c r="AB1346" i="5"/>
  <c r="AB1347" i="5"/>
  <c r="AB1348" i="5"/>
  <c r="AB1349" i="5"/>
  <c r="AB1350" i="5"/>
  <c r="AB1351" i="5"/>
  <c r="AB1352" i="5"/>
  <c r="AB1353" i="5"/>
  <c r="AB1354" i="5"/>
  <c r="AB1355" i="5"/>
  <c r="AB1356" i="5"/>
  <c r="AB1357" i="5"/>
  <c r="AB1358" i="5"/>
  <c r="AB1359" i="5"/>
  <c r="AB1360" i="5"/>
  <c r="AB1361" i="5"/>
  <c r="AB1362" i="5"/>
  <c r="AB1363" i="5"/>
  <c r="AB1364" i="5"/>
  <c r="AB1365" i="5"/>
  <c r="AB1366" i="5"/>
  <c r="AB1367" i="5"/>
  <c r="AB1368" i="5"/>
  <c r="AB1369" i="5"/>
  <c r="AB1370" i="5"/>
  <c r="AB1371" i="5"/>
  <c r="AB1372" i="5"/>
  <c r="AB1373" i="5"/>
  <c r="AB1374" i="5"/>
  <c r="AB1375" i="5"/>
  <c r="AB1376" i="5"/>
  <c r="AB1377" i="5"/>
  <c r="AB1378" i="5"/>
  <c r="AB1379" i="5"/>
  <c r="AB1380" i="5"/>
  <c r="AB1381" i="5"/>
  <c r="AB1382" i="5"/>
  <c r="AB1383" i="5"/>
  <c r="AB1384" i="5"/>
  <c r="AB1385" i="5"/>
  <c r="AB1386" i="5"/>
  <c r="AB1387" i="5"/>
  <c r="AB1388" i="5"/>
  <c r="AB1389" i="5"/>
  <c r="AB1390" i="5"/>
  <c r="AB1391" i="5"/>
  <c r="AB1392" i="5"/>
  <c r="AB1393" i="5"/>
  <c r="AB1394" i="5"/>
  <c r="AB1395" i="5"/>
  <c r="AB1396" i="5"/>
  <c r="AB1397" i="5"/>
  <c r="AB1398" i="5"/>
  <c r="AB1399" i="5"/>
  <c r="AB1400" i="5"/>
  <c r="AB1401" i="5"/>
  <c r="AB1402" i="5"/>
  <c r="AB1403" i="5"/>
  <c r="AB1404" i="5"/>
  <c r="AB1405" i="5"/>
  <c r="AB1406" i="5"/>
  <c r="AB1407" i="5"/>
  <c r="AB1408" i="5"/>
  <c r="AB1409" i="5"/>
  <c r="AB1410" i="5"/>
  <c r="AB1411" i="5"/>
  <c r="AB1412" i="5"/>
  <c r="AB1413" i="5"/>
  <c r="AB1414" i="5"/>
  <c r="AB1415" i="5"/>
  <c r="AB1416" i="5"/>
  <c r="AB1417" i="5"/>
  <c r="AB1418" i="5"/>
  <c r="AB1419" i="5"/>
  <c r="AB1420" i="5"/>
  <c r="AB1421" i="5"/>
  <c r="AB1422" i="5"/>
  <c r="AB1423" i="5"/>
  <c r="AB1424" i="5"/>
  <c r="AB1425" i="5"/>
  <c r="AB1426" i="5"/>
  <c r="AB1427" i="5"/>
  <c r="AB1428" i="5"/>
  <c r="AB1429" i="5"/>
  <c r="AB1430" i="5"/>
  <c r="AB1431" i="5"/>
  <c r="AB1432" i="5"/>
  <c r="AB1433" i="5"/>
  <c r="AB1434" i="5"/>
  <c r="AB1435" i="5"/>
  <c r="AB1436" i="5"/>
  <c r="AB1437" i="5"/>
  <c r="AB1438" i="5"/>
  <c r="AB1439" i="5"/>
  <c r="AB1440" i="5"/>
  <c r="AB1441" i="5"/>
  <c r="AB1442" i="5"/>
  <c r="AB1443" i="5"/>
  <c r="AB1444" i="5"/>
  <c r="AB1445" i="5"/>
  <c r="AB1446" i="5"/>
  <c r="AB1447" i="5"/>
  <c r="AB1448" i="5"/>
  <c r="AB1449" i="5"/>
  <c r="AB1450" i="5"/>
  <c r="AB1451" i="5"/>
  <c r="AB1452" i="5"/>
  <c r="AB1453" i="5"/>
  <c r="AB1454" i="5"/>
  <c r="AB1455" i="5"/>
  <c r="AB1456" i="5"/>
  <c r="AB1457" i="5"/>
  <c r="AB1458" i="5"/>
  <c r="AB1459" i="5"/>
  <c r="AB1460" i="5"/>
  <c r="AB1461" i="5"/>
  <c r="AB1462" i="5"/>
  <c r="AB1463" i="5"/>
  <c r="AB1464" i="5"/>
  <c r="AB1465" i="5"/>
  <c r="AB1466" i="5"/>
  <c r="AB1467" i="5"/>
  <c r="AB1468" i="5"/>
  <c r="AB1469" i="5"/>
  <c r="AB1470" i="5"/>
  <c r="AB1471" i="5"/>
  <c r="AB1472" i="5"/>
  <c r="AB1473" i="5"/>
  <c r="AB1474" i="5"/>
  <c r="AB1475" i="5"/>
  <c r="AB1476" i="5"/>
  <c r="AB1477" i="5"/>
  <c r="AB1478" i="5"/>
  <c r="AB1479" i="5"/>
  <c r="AB1480" i="5"/>
  <c r="AB1481" i="5"/>
  <c r="AB1482" i="5"/>
  <c r="AB1483" i="5"/>
  <c r="AB1484" i="5"/>
  <c r="AB1485" i="5"/>
  <c r="AB1486" i="5"/>
  <c r="AB1487" i="5"/>
  <c r="AB1488" i="5"/>
  <c r="AB1489" i="5"/>
  <c r="AB1490" i="5"/>
  <c r="AB1491" i="5"/>
  <c r="AB1492" i="5"/>
  <c r="AB1493" i="5"/>
  <c r="AB1494" i="5"/>
  <c r="AB1495" i="5"/>
  <c r="AB1496" i="5"/>
  <c r="AB1497" i="5"/>
  <c r="AB1498" i="5"/>
  <c r="AB1499" i="5"/>
  <c r="AB1500" i="5"/>
  <c r="AB1501" i="5"/>
  <c r="AB1502" i="5"/>
  <c r="AB1503" i="5"/>
  <c r="AB1504" i="5"/>
  <c r="AB1505" i="5"/>
  <c r="AB1506" i="5"/>
  <c r="AB1507" i="5"/>
  <c r="AB1508" i="5"/>
  <c r="AB1509" i="5"/>
  <c r="AB1510" i="5"/>
  <c r="AB1511" i="5"/>
  <c r="AB1512" i="5"/>
  <c r="AB1513" i="5"/>
  <c r="AB1514" i="5"/>
  <c r="AB1515" i="5"/>
  <c r="AB1516" i="5"/>
  <c r="AB1517" i="5"/>
  <c r="AB1518" i="5"/>
  <c r="AB1519" i="5"/>
  <c r="AB1520" i="5"/>
  <c r="AB1521" i="5"/>
  <c r="AB1522" i="5"/>
  <c r="AB1523" i="5"/>
  <c r="AB1524" i="5"/>
  <c r="AB1525" i="5"/>
  <c r="AB1526" i="5"/>
  <c r="AB1527" i="5"/>
  <c r="AB1528" i="5"/>
  <c r="AB1529" i="5"/>
  <c r="AB1530" i="5"/>
  <c r="AB1531" i="5"/>
  <c r="AB1532" i="5"/>
  <c r="AB1533" i="5"/>
  <c r="AB1534" i="5"/>
  <c r="AB1535" i="5"/>
  <c r="AB1536" i="5"/>
  <c r="AB1537" i="5"/>
  <c r="AB1538" i="5"/>
  <c r="AB1539" i="5"/>
  <c r="AB1540" i="5"/>
  <c r="AB1541" i="5"/>
  <c r="AB1542" i="5"/>
  <c r="AB1543" i="5"/>
  <c r="AB1544" i="5"/>
  <c r="AB1545" i="5"/>
  <c r="AB1546" i="5"/>
  <c r="AB1547" i="5"/>
  <c r="AB1548" i="5"/>
  <c r="AB1549" i="5"/>
  <c r="AB1550" i="5"/>
  <c r="AB1551" i="5"/>
  <c r="AB1552" i="5"/>
  <c r="AB1553" i="5"/>
  <c r="AB1554" i="5"/>
  <c r="AB1555" i="5"/>
  <c r="AB1556" i="5"/>
  <c r="AB1557" i="5"/>
  <c r="AB1558" i="5"/>
  <c r="AB1559" i="5"/>
  <c r="AB1560" i="5"/>
  <c r="AB1561" i="5"/>
  <c r="AB1562" i="5"/>
  <c r="AB1563" i="5"/>
  <c r="AB1564" i="5"/>
  <c r="AB1565" i="5"/>
  <c r="AB1566" i="5"/>
  <c r="AB1567" i="5"/>
  <c r="AB1568" i="5"/>
  <c r="AB1569" i="5"/>
  <c r="AB1570" i="5"/>
  <c r="AB1571" i="5"/>
  <c r="AB1572" i="5"/>
  <c r="AB1573" i="5"/>
  <c r="AB1574" i="5"/>
  <c r="AB1575" i="5"/>
  <c r="AB1576" i="5"/>
  <c r="AB1577" i="5"/>
  <c r="AB1578" i="5"/>
  <c r="AB1579" i="5"/>
  <c r="AB1580" i="5"/>
  <c r="AB1581" i="5"/>
  <c r="AB1582" i="5"/>
  <c r="AB1583" i="5"/>
  <c r="AB1584" i="5"/>
  <c r="AB1585" i="5"/>
  <c r="AB1586" i="5"/>
  <c r="AB1587" i="5"/>
  <c r="AB1588" i="5"/>
  <c r="AB1589" i="5"/>
  <c r="AB1590" i="5"/>
  <c r="AB1591" i="5"/>
  <c r="AB1592" i="5"/>
  <c r="AB1593" i="5"/>
  <c r="AB1594" i="5"/>
  <c r="AB1595" i="5"/>
  <c r="AB1596" i="5"/>
  <c r="AB1597" i="5"/>
  <c r="AB1598" i="5"/>
  <c r="AB1599" i="5"/>
  <c r="AB1600" i="5"/>
  <c r="AB1601" i="5"/>
  <c r="AB1602" i="5"/>
  <c r="AB1603" i="5"/>
  <c r="AB1604" i="5"/>
  <c r="AB1605" i="5"/>
  <c r="AB1606" i="5"/>
  <c r="AB1607" i="5"/>
  <c r="AB1608" i="5"/>
  <c r="AB1609" i="5"/>
  <c r="AB1610" i="5"/>
  <c r="AB1611" i="5"/>
  <c r="AB1612" i="5"/>
  <c r="AB1613" i="5"/>
  <c r="AB1614" i="5"/>
  <c r="AB1615" i="5"/>
  <c r="AB1616" i="5"/>
  <c r="AB1617" i="5"/>
  <c r="AB1618" i="5"/>
  <c r="AB1619" i="5"/>
  <c r="AB1620" i="5"/>
  <c r="AB1621" i="5"/>
  <c r="AB1622" i="5"/>
  <c r="AB1623" i="5"/>
  <c r="AB1624" i="5"/>
  <c r="AB1625" i="5"/>
  <c r="AB1626" i="5"/>
  <c r="AB1627" i="5"/>
  <c r="AB1628" i="5"/>
  <c r="AB1629" i="5"/>
  <c r="AB1630" i="5"/>
  <c r="AB1631" i="5"/>
  <c r="AB1632" i="5"/>
  <c r="AB1633" i="5"/>
  <c r="AB1634" i="5"/>
  <c r="AB1635" i="5"/>
  <c r="AB1636" i="5"/>
  <c r="AB1637" i="5"/>
  <c r="AB1638" i="5"/>
  <c r="AB1639" i="5"/>
  <c r="AB1640" i="5"/>
  <c r="AB1641" i="5"/>
  <c r="AB1642" i="5"/>
  <c r="AB1643" i="5"/>
  <c r="AB1644" i="5"/>
  <c r="AB1645" i="5"/>
  <c r="AB1646" i="5"/>
  <c r="AB1647" i="5"/>
  <c r="AB1648" i="5"/>
  <c r="AB1649" i="5"/>
  <c r="AB1650" i="5"/>
  <c r="AB1651" i="5"/>
  <c r="AB1652" i="5"/>
  <c r="AB1653" i="5"/>
  <c r="AB1654" i="5"/>
  <c r="AB1655" i="5"/>
  <c r="AB1656" i="5"/>
  <c r="AB1657" i="5"/>
  <c r="AB1658" i="5"/>
  <c r="AB1659" i="5"/>
  <c r="AB1660" i="5"/>
  <c r="AB1661" i="5"/>
  <c r="AB1662" i="5"/>
  <c r="AB1663" i="5"/>
  <c r="AB1664" i="5"/>
  <c r="AB1665" i="5"/>
  <c r="AB1666" i="5"/>
  <c r="AB1667" i="5"/>
  <c r="AB1668" i="5"/>
  <c r="AB1669" i="5"/>
  <c r="AB1670" i="5"/>
  <c r="AB1671" i="5"/>
  <c r="AB1672" i="5"/>
  <c r="AB1673" i="5"/>
  <c r="AB1674" i="5"/>
  <c r="AB1675" i="5"/>
  <c r="AB1676" i="5"/>
  <c r="AB1677" i="5"/>
  <c r="AB1678" i="5"/>
  <c r="AB1679" i="5"/>
  <c r="AB1680" i="5"/>
  <c r="AB1681" i="5"/>
  <c r="AB1682" i="5"/>
  <c r="AB1683" i="5"/>
  <c r="AB1684" i="5"/>
  <c r="AB1685" i="5"/>
  <c r="AB1686" i="5"/>
  <c r="AB1687" i="5"/>
  <c r="AB1688" i="5"/>
  <c r="AB1689" i="5"/>
  <c r="AB1690" i="5"/>
  <c r="AB1691" i="5"/>
  <c r="AB1692" i="5"/>
  <c r="AB1693" i="5"/>
  <c r="AB1694" i="5"/>
  <c r="AB1695" i="5"/>
  <c r="AB1696" i="5"/>
  <c r="AB1697" i="5"/>
  <c r="AB1698" i="5"/>
  <c r="AB1699" i="5"/>
  <c r="AB1700" i="5"/>
  <c r="AB1701" i="5"/>
  <c r="AB1702" i="5"/>
  <c r="AB1703" i="5"/>
  <c r="AB1704" i="5"/>
  <c r="AB1705" i="5"/>
  <c r="AB1706" i="5"/>
  <c r="AB1707" i="5"/>
  <c r="AB1708" i="5"/>
  <c r="AB1709" i="5"/>
  <c r="AB1710" i="5"/>
  <c r="AB1711" i="5"/>
  <c r="AB1712" i="5"/>
  <c r="AB1713" i="5"/>
  <c r="AB1714" i="5"/>
  <c r="AB1715" i="5"/>
  <c r="AB1716" i="5"/>
  <c r="AB1717" i="5"/>
  <c r="AB1718" i="5"/>
  <c r="AB1719" i="5"/>
  <c r="AB1720" i="5"/>
  <c r="AB1721" i="5"/>
  <c r="AB1722" i="5"/>
  <c r="AB1723" i="5"/>
  <c r="AB1724" i="5"/>
  <c r="AB1725" i="5"/>
  <c r="AB1726" i="5"/>
  <c r="AB1727" i="5"/>
  <c r="AB1728" i="5"/>
  <c r="AB1729" i="5"/>
  <c r="AB1730" i="5"/>
  <c r="AB1731" i="5"/>
  <c r="AB1732" i="5"/>
  <c r="AB1733" i="5"/>
  <c r="AB1734" i="5"/>
  <c r="AB1735" i="5"/>
  <c r="AB1736" i="5"/>
  <c r="AB1737" i="5"/>
  <c r="AB1738" i="5"/>
  <c r="AB1739" i="5"/>
  <c r="AB1740" i="5"/>
  <c r="AB1741" i="5"/>
  <c r="AB1742" i="5"/>
  <c r="AB1743" i="5"/>
  <c r="AB1744" i="5"/>
  <c r="AB1745" i="5"/>
  <c r="AB1746" i="5"/>
  <c r="AB1747" i="5"/>
  <c r="AB1748" i="5"/>
  <c r="AB1749" i="5"/>
  <c r="AB1750" i="5"/>
  <c r="AB1751" i="5"/>
  <c r="AB1752" i="5"/>
  <c r="AB1753" i="5"/>
  <c r="AB1754" i="5"/>
  <c r="AB1755" i="5"/>
  <c r="AB1756" i="5"/>
  <c r="AB1757" i="5"/>
  <c r="AB1758" i="5"/>
  <c r="AB1759" i="5"/>
  <c r="AB1760" i="5"/>
  <c r="AB1761" i="5"/>
  <c r="AB1762" i="5"/>
  <c r="AB1763" i="5"/>
  <c r="AB1764" i="5"/>
  <c r="AB1765" i="5"/>
  <c r="AB1766" i="5"/>
  <c r="AB1767" i="5"/>
  <c r="AB1768" i="5"/>
  <c r="AB1769" i="5"/>
  <c r="AB1770" i="5"/>
  <c r="AB1771" i="5"/>
  <c r="AB1772" i="5"/>
  <c r="AB1773" i="5"/>
  <c r="AB1774" i="5"/>
  <c r="AB1775" i="5"/>
  <c r="AB1776" i="5"/>
  <c r="AB1777" i="5"/>
  <c r="AB1778" i="5"/>
  <c r="AB1779" i="5"/>
  <c r="AB1780" i="5"/>
  <c r="AB1781" i="5"/>
  <c r="AB1782" i="5"/>
  <c r="AB1783" i="5"/>
  <c r="AB1784" i="5"/>
  <c r="AB1785" i="5"/>
  <c r="AB1786" i="5"/>
  <c r="AB1787" i="5"/>
  <c r="AB1788" i="5"/>
  <c r="AB1789" i="5"/>
  <c r="AB1790" i="5"/>
  <c r="AB1791" i="5"/>
  <c r="AB1792" i="5"/>
  <c r="AB1793" i="5"/>
  <c r="AB1794" i="5"/>
  <c r="AB1795" i="5"/>
  <c r="AB1796" i="5"/>
  <c r="AB1797" i="5"/>
  <c r="AB1798" i="5"/>
  <c r="AB1799" i="5"/>
  <c r="AB1800" i="5"/>
  <c r="AB1801" i="5"/>
  <c r="AB1802" i="5"/>
  <c r="AB1803" i="5"/>
  <c r="AB1804" i="5"/>
  <c r="AB1805" i="5"/>
  <c r="AB1806" i="5"/>
  <c r="AB1807" i="5"/>
  <c r="AB1808" i="5"/>
  <c r="AB1809" i="5"/>
  <c r="AB1810" i="5"/>
  <c r="AB1811" i="5"/>
  <c r="AB1812" i="5"/>
  <c r="AB1813" i="5"/>
  <c r="AB1814" i="5"/>
  <c r="AB1815" i="5"/>
  <c r="AB1816" i="5"/>
  <c r="AB1817" i="5"/>
  <c r="AB1818" i="5"/>
  <c r="AB1819" i="5"/>
  <c r="AB1820" i="5"/>
  <c r="AB1821" i="5"/>
  <c r="AB1822" i="5"/>
  <c r="AB1823" i="5"/>
  <c r="AB1824" i="5"/>
  <c r="AB1825" i="5"/>
  <c r="AB1826" i="5"/>
  <c r="AB1827" i="5"/>
  <c r="AB1828" i="5"/>
  <c r="AB1829" i="5"/>
  <c r="AB1830" i="5"/>
  <c r="AB1831" i="5"/>
  <c r="AB1832" i="5"/>
  <c r="AB1833" i="5"/>
  <c r="AB1834" i="5"/>
  <c r="AB1835" i="5"/>
  <c r="AB1836" i="5"/>
  <c r="AB1837" i="5"/>
  <c r="AB1838" i="5"/>
  <c r="AB1839" i="5"/>
  <c r="AB1840" i="5"/>
  <c r="AB1841" i="5"/>
  <c r="AB1842" i="5"/>
  <c r="AB1843" i="5"/>
  <c r="AB1844" i="5"/>
  <c r="AB1845" i="5"/>
  <c r="AB1846" i="5"/>
  <c r="AB1847" i="5"/>
  <c r="AB1848" i="5"/>
  <c r="AB1849" i="5"/>
  <c r="AB1850" i="5"/>
  <c r="AB1851" i="5"/>
  <c r="AB1852" i="5"/>
  <c r="AB1853" i="5"/>
  <c r="AB1854" i="5"/>
  <c r="AB1855" i="5"/>
  <c r="AB1856" i="5"/>
  <c r="AB1857" i="5"/>
  <c r="AB1858" i="5"/>
  <c r="AB1859" i="5"/>
  <c r="AB1860" i="5"/>
  <c r="AB1861" i="5"/>
  <c r="AB1862" i="5"/>
  <c r="AB1863" i="5"/>
  <c r="AB1864" i="5"/>
  <c r="AB1865" i="5"/>
  <c r="AB1866" i="5"/>
  <c r="AB1867" i="5"/>
  <c r="AB1868" i="5"/>
  <c r="AB1869" i="5"/>
  <c r="AB1870" i="5"/>
  <c r="AB1871" i="5"/>
  <c r="AB1872" i="5"/>
  <c r="AB1873" i="5"/>
  <c r="AB1874" i="5"/>
  <c r="AB1875" i="5"/>
  <c r="AB1876" i="5"/>
  <c r="AB1877" i="5"/>
  <c r="AB1878" i="5"/>
  <c r="AB1879" i="5"/>
  <c r="AB1880" i="5"/>
  <c r="AB1881" i="5"/>
  <c r="AB1882" i="5"/>
  <c r="AB1883" i="5"/>
  <c r="AB1884" i="5"/>
  <c r="AB1885" i="5"/>
  <c r="AB1886" i="5"/>
  <c r="AB1887" i="5"/>
  <c r="AB1888" i="5"/>
  <c r="AB1889" i="5"/>
  <c r="AB1890" i="5"/>
  <c r="AB1891" i="5"/>
  <c r="AB1892" i="5"/>
  <c r="AB1893" i="5"/>
  <c r="AB1894" i="5"/>
  <c r="AB1895" i="5"/>
  <c r="AB1896" i="5"/>
  <c r="AB1897" i="5"/>
  <c r="AB1898" i="5"/>
  <c r="AB1899" i="5"/>
  <c r="AB1900" i="5"/>
  <c r="AB1901" i="5"/>
  <c r="AB1902" i="5"/>
  <c r="AB1903" i="5"/>
  <c r="AB1904" i="5"/>
  <c r="AB1905" i="5"/>
  <c r="AB1906" i="5"/>
  <c r="AB1907" i="5"/>
  <c r="AB1908" i="5"/>
  <c r="AB1909" i="5"/>
  <c r="AB1910" i="5"/>
  <c r="AB1911" i="5"/>
  <c r="AB1912" i="5"/>
  <c r="AB1913" i="5"/>
  <c r="AB1914" i="5"/>
  <c r="AB1915" i="5"/>
  <c r="AB1916" i="5"/>
  <c r="AB1917" i="5"/>
  <c r="AB1918" i="5"/>
  <c r="AB1919" i="5"/>
  <c r="AB1920" i="5"/>
  <c r="AB1921" i="5"/>
  <c r="AB1922" i="5"/>
  <c r="AB1923" i="5"/>
  <c r="AB1924" i="5"/>
  <c r="AB1925" i="5"/>
  <c r="AB1926" i="5"/>
  <c r="AB1927" i="5"/>
  <c r="AB1928" i="5"/>
  <c r="AB1929" i="5"/>
  <c r="AB1930" i="5"/>
  <c r="AB1931" i="5"/>
  <c r="AB1932" i="5"/>
  <c r="AB1933" i="5"/>
  <c r="AB1934" i="5"/>
  <c r="AB1935" i="5"/>
  <c r="AB1936" i="5"/>
  <c r="AB1937" i="5"/>
  <c r="AB1938" i="5"/>
  <c r="AB1939" i="5"/>
  <c r="AB1940" i="5"/>
  <c r="AB1941" i="5"/>
  <c r="AB1942" i="5"/>
  <c r="AB1943" i="5"/>
  <c r="AB1944" i="5"/>
  <c r="AB1945" i="5"/>
  <c r="AB1946" i="5"/>
  <c r="AB1947" i="5"/>
  <c r="AB1948" i="5"/>
  <c r="AB1949" i="5"/>
  <c r="AB1950" i="5"/>
  <c r="AB1951" i="5"/>
  <c r="AB1952" i="5"/>
  <c r="AB1953" i="5"/>
  <c r="AB1954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A1006" i="5"/>
  <c r="AA1007" i="5"/>
  <c r="AA1008" i="5"/>
  <c r="AA1009" i="5"/>
  <c r="AA1010" i="5"/>
  <c r="AA1011" i="5"/>
  <c r="AA1012" i="5"/>
  <c r="AA1013" i="5"/>
  <c r="AA1014" i="5"/>
  <c r="AA1015" i="5"/>
  <c r="AA1016" i="5"/>
  <c r="AA1017" i="5"/>
  <c r="AA1018" i="5"/>
  <c r="AA1019" i="5"/>
  <c r="AA1020" i="5"/>
  <c r="AA1021" i="5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A1037" i="5"/>
  <c r="AA1038" i="5"/>
  <c r="AA1039" i="5"/>
  <c r="AA1040" i="5"/>
  <c r="AA1041" i="5"/>
  <c r="AA1042" i="5"/>
  <c r="AA1043" i="5"/>
  <c r="AA1044" i="5"/>
  <c r="AA1045" i="5"/>
  <c r="AA1046" i="5"/>
  <c r="AA1047" i="5"/>
  <c r="AA1048" i="5"/>
  <c r="AA1049" i="5"/>
  <c r="AA1050" i="5"/>
  <c r="AA1051" i="5"/>
  <c r="AA1052" i="5"/>
  <c r="AA1053" i="5"/>
  <c r="AA1054" i="5"/>
  <c r="AA1055" i="5"/>
  <c r="AA1056" i="5"/>
  <c r="AA1057" i="5"/>
  <c r="AA1058" i="5"/>
  <c r="AA1059" i="5"/>
  <c r="AA1060" i="5"/>
  <c r="AA1061" i="5"/>
  <c r="AA1062" i="5"/>
  <c r="AA1063" i="5"/>
  <c r="AA1064" i="5"/>
  <c r="AA1065" i="5"/>
  <c r="AA1066" i="5"/>
  <c r="AA1067" i="5"/>
  <c r="AA1068" i="5"/>
  <c r="AA1069" i="5"/>
  <c r="AA1070" i="5"/>
  <c r="AA1071" i="5"/>
  <c r="AA1072" i="5"/>
  <c r="AA1073" i="5"/>
  <c r="AA1074" i="5"/>
  <c r="AA1075" i="5"/>
  <c r="AA1076" i="5"/>
  <c r="AA1077" i="5"/>
  <c r="AA1078" i="5"/>
  <c r="AA1079" i="5"/>
  <c r="AA1080" i="5"/>
  <c r="AA1081" i="5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A1096" i="5"/>
  <c r="AA1097" i="5"/>
  <c r="AA1098" i="5"/>
  <c r="AA1099" i="5"/>
  <c r="AA1100" i="5"/>
  <c r="AA1101" i="5"/>
  <c r="AA1102" i="5"/>
  <c r="AA1103" i="5"/>
  <c r="AA1104" i="5"/>
  <c r="AA1105" i="5"/>
  <c r="AA1106" i="5"/>
  <c r="AA1107" i="5"/>
  <c r="AA1108" i="5"/>
  <c r="AA1109" i="5"/>
  <c r="AA1110" i="5"/>
  <c r="AA1111" i="5"/>
  <c r="AA1112" i="5"/>
  <c r="AA1113" i="5"/>
  <c r="AA1114" i="5"/>
  <c r="AA1115" i="5"/>
  <c r="AA1116" i="5"/>
  <c r="AA1117" i="5"/>
  <c r="AA1118" i="5"/>
  <c r="AA1119" i="5"/>
  <c r="AA1120" i="5"/>
  <c r="AA1121" i="5"/>
  <c r="AA1122" i="5"/>
  <c r="AA1123" i="5"/>
  <c r="AA1124" i="5"/>
  <c r="AA1125" i="5"/>
  <c r="AA1126" i="5"/>
  <c r="AA1127" i="5"/>
  <c r="AA1128" i="5"/>
  <c r="AA1129" i="5"/>
  <c r="AA1130" i="5"/>
  <c r="AA1131" i="5"/>
  <c r="AA1132" i="5"/>
  <c r="AA1133" i="5"/>
  <c r="AA1134" i="5"/>
  <c r="AA1135" i="5"/>
  <c r="AA1136" i="5"/>
  <c r="AA1137" i="5"/>
  <c r="AA1138" i="5"/>
  <c r="AA1139" i="5"/>
  <c r="AA1140" i="5"/>
  <c r="AA1141" i="5"/>
  <c r="AA1142" i="5"/>
  <c r="AA1143" i="5"/>
  <c r="AA1144" i="5"/>
  <c r="AA1145" i="5"/>
  <c r="AA1146" i="5"/>
  <c r="AA1147" i="5"/>
  <c r="AA1148" i="5"/>
  <c r="AA1149" i="5"/>
  <c r="AA1150" i="5"/>
  <c r="AA1151" i="5"/>
  <c r="AA1152" i="5"/>
  <c r="AA1153" i="5"/>
  <c r="AA1154" i="5"/>
  <c r="AA1155" i="5"/>
  <c r="AA1156" i="5"/>
  <c r="AA1157" i="5"/>
  <c r="AA1158" i="5"/>
  <c r="AA1159" i="5"/>
  <c r="AA1160" i="5"/>
  <c r="AA1161" i="5"/>
  <c r="AA1162" i="5"/>
  <c r="AA1163" i="5"/>
  <c r="AA1164" i="5"/>
  <c r="AA1165" i="5"/>
  <c r="AA1166" i="5"/>
  <c r="AA1167" i="5"/>
  <c r="AA1168" i="5"/>
  <c r="AA1169" i="5"/>
  <c r="AA1170" i="5"/>
  <c r="AA1171" i="5"/>
  <c r="AA1172" i="5"/>
  <c r="AA1173" i="5"/>
  <c r="AA1174" i="5"/>
  <c r="AA1175" i="5"/>
  <c r="AA1176" i="5"/>
  <c r="AA1177" i="5"/>
  <c r="AA1178" i="5"/>
  <c r="AA1179" i="5"/>
  <c r="AA1180" i="5"/>
  <c r="AA1181" i="5"/>
  <c r="AA1182" i="5"/>
  <c r="AA1183" i="5"/>
  <c r="AA1184" i="5"/>
  <c r="AA1185" i="5"/>
  <c r="AA1186" i="5"/>
  <c r="AA1187" i="5"/>
  <c r="AA1188" i="5"/>
  <c r="AA1189" i="5"/>
  <c r="AA1190" i="5"/>
  <c r="AA1191" i="5"/>
  <c r="AA1192" i="5"/>
  <c r="AA1193" i="5"/>
  <c r="AA1194" i="5"/>
  <c r="AA1195" i="5"/>
  <c r="AA1196" i="5"/>
  <c r="AA1197" i="5"/>
  <c r="AA1198" i="5"/>
  <c r="AA1199" i="5"/>
  <c r="AA1200" i="5"/>
  <c r="AA1201" i="5"/>
  <c r="AA1202" i="5"/>
  <c r="AA1203" i="5"/>
  <c r="AA1204" i="5"/>
  <c r="AA1205" i="5"/>
  <c r="AA1206" i="5"/>
  <c r="AA1207" i="5"/>
  <c r="AA1208" i="5"/>
  <c r="AA1209" i="5"/>
  <c r="AA1210" i="5"/>
  <c r="AA1211" i="5"/>
  <c r="AA1212" i="5"/>
  <c r="AA1213" i="5"/>
  <c r="AA1214" i="5"/>
  <c r="AA1215" i="5"/>
  <c r="AA1216" i="5"/>
  <c r="AA1217" i="5"/>
  <c r="AA1218" i="5"/>
  <c r="AA1219" i="5"/>
  <c r="AA1220" i="5"/>
  <c r="AA1221" i="5"/>
  <c r="AA1222" i="5"/>
  <c r="AA1223" i="5"/>
  <c r="AA1224" i="5"/>
  <c r="AA1225" i="5"/>
  <c r="AA1226" i="5"/>
  <c r="AA1227" i="5"/>
  <c r="AA1228" i="5"/>
  <c r="AA1229" i="5"/>
  <c r="AA1230" i="5"/>
  <c r="AA1231" i="5"/>
  <c r="AA1232" i="5"/>
  <c r="AA1233" i="5"/>
  <c r="AA1234" i="5"/>
  <c r="AA1235" i="5"/>
  <c r="AA1236" i="5"/>
  <c r="AA1237" i="5"/>
  <c r="AA1238" i="5"/>
  <c r="AA1239" i="5"/>
  <c r="AA1240" i="5"/>
  <c r="AA1241" i="5"/>
  <c r="AA1242" i="5"/>
  <c r="AA1243" i="5"/>
  <c r="AA1244" i="5"/>
  <c r="AA1245" i="5"/>
  <c r="AA1246" i="5"/>
  <c r="AA1247" i="5"/>
  <c r="AA1248" i="5"/>
  <c r="AA1249" i="5"/>
  <c r="AA1250" i="5"/>
  <c r="AA1251" i="5"/>
  <c r="AA1252" i="5"/>
  <c r="AA1253" i="5"/>
  <c r="AA1254" i="5"/>
  <c r="AA1255" i="5"/>
  <c r="AA1256" i="5"/>
  <c r="AA1257" i="5"/>
  <c r="AA1258" i="5"/>
  <c r="AA1259" i="5"/>
  <c r="AA1260" i="5"/>
  <c r="AA1261" i="5"/>
  <c r="AA1262" i="5"/>
  <c r="AA1263" i="5"/>
  <c r="AA1264" i="5"/>
  <c r="AA1265" i="5"/>
  <c r="AA1266" i="5"/>
  <c r="AA1267" i="5"/>
  <c r="AA1268" i="5"/>
  <c r="AA1269" i="5"/>
  <c r="AA1270" i="5"/>
  <c r="AA1271" i="5"/>
  <c r="AA1272" i="5"/>
  <c r="AA1273" i="5"/>
  <c r="AA1274" i="5"/>
  <c r="AA1275" i="5"/>
  <c r="AA1276" i="5"/>
  <c r="AA1277" i="5"/>
  <c r="AA1278" i="5"/>
  <c r="AA1279" i="5"/>
  <c r="AA1280" i="5"/>
  <c r="AA1281" i="5"/>
  <c r="AA1282" i="5"/>
  <c r="AA1283" i="5"/>
  <c r="AA1284" i="5"/>
  <c r="AA1285" i="5"/>
  <c r="AA1286" i="5"/>
  <c r="AA1287" i="5"/>
  <c r="AA1288" i="5"/>
  <c r="AA1289" i="5"/>
  <c r="AA1290" i="5"/>
  <c r="AA1291" i="5"/>
  <c r="AA1292" i="5"/>
  <c r="AA1293" i="5"/>
  <c r="AA1294" i="5"/>
  <c r="AA1295" i="5"/>
  <c r="AA1296" i="5"/>
  <c r="AA1297" i="5"/>
  <c r="AA1298" i="5"/>
  <c r="AA1299" i="5"/>
  <c r="AA1300" i="5"/>
  <c r="AA1301" i="5"/>
  <c r="AA1302" i="5"/>
  <c r="AA1303" i="5"/>
  <c r="AA1304" i="5"/>
  <c r="AA1305" i="5"/>
  <c r="AA1306" i="5"/>
  <c r="AA1307" i="5"/>
  <c r="AA1308" i="5"/>
  <c r="AA1309" i="5"/>
  <c r="AA1310" i="5"/>
  <c r="AA1311" i="5"/>
  <c r="AA1312" i="5"/>
  <c r="AA1313" i="5"/>
  <c r="AA1314" i="5"/>
  <c r="AA1315" i="5"/>
  <c r="AA1316" i="5"/>
  <c r="AA1317" i="5"/>
  <c r="AA1318" i="5"/>
  <c r="AA1319" i="5"/>
  <c r="AA1320" i="5"/>
  <c r="AA1321" i="5"/>
  <c r="AA1322" i="5"/>
  <c r="AA1323" i="5"/>
  <c r="AA1324" i="5"/>
  <c r="AA1325" i="5"/>
  <c r="AA1326" i="5"/>
  <c r="AA1327" i="5"/>
  <c r="AA1328" i="5"/>
  <c r="AA1329" i="5"/>
  <c r="AA1330" i="5"/>
  <c r="AA1331" i="5"/>
  <c r="AA1332" i="5"/>
  <c r="AA1333" i="5"/>
  <c r="AA1334" i="5"/>
  <c r="AA1335" i="5"/>
  <c r="AA1336" i="5"/>
  <c r="AA1337" i="5"/>
  <c r="AA1338" i="5"/>
  <c r="AA1339" i="5"/>
  <c r="AA1340" i="5"/>
  <c r="AA1341" i="5"/>
  <c r="AA1342" i="5"/>
  <c r="AA1343" i="5"/>
  <c r="AA1344" i="5"/>
  <c r="AA1345" i="5"/>
  <c r="AA1346" i="5"/>
  <c r="AA1347" i="5"/>
  <c r="AA1348" i="5"/>
  <c r="AA1349" i="5"/>
  <c r="AA1350" i="5"/>
  <c r="AA1351" i="5"/>
  <c r="AA1352" i="5"/>
  <c r="AA1353" i="5"/>
  <c r="AA1354" i="5"/>
  <c r="AA1355" i="5"/>
  <c r="AA1356" i="5"/>
  <c r="AA1357" i="5"/>
  <c r="AA1358" i="5"/>
  <c r="AA1359" i="5"/>
  <c r="AA1360" i="5"/>
  <c r="AA1361" i="5"/>
  <c r="AA1362" i="5"/>
  <c r="AA1363" i="5"/>
  <c r="AA1364" i="5"/>
  <c r="AA1365" i="5"/>
  <c r="AA1366" i="5"/>
  <c r="AA1367" i="5"/>
  <c r="AA1368" i="5"/>
  <c r="AA1369" i="5"/>
  <c r="AA1370" i="5"/>
  <c r="AA1371" i="5"/>
  <c r="AA1372" i="5"/>
  <c r="AA1373" i="5"/>
  <c r="AA1374" i="5"/>
  <c r="AA1375" i="5"/>
  <c r="AA1376" i="5"/>
  <c r="AA1377" i="5"/>
  <c r="AA1378" i="5"/>
  <c r="AA1379" i="5"/>
  <c r="AA1380" i="5"/>
  <c r="AA1381" i="5"/>
  <c r="AA1382" i="5"/>
  <c r="AA1383" i="5"/>
  <c r="AA1384" i="5"/>
  <c r="AA1385" i="5"/>
  <c r="AA1386" i="5"/>
  <c r="AA1387" i="5"/>
  <c r="AA1388" i="5"/>
  <c r="AA1389" i="5"/>
  <c r="AA1390" i="5"/>
  <c r="AA1391" i="5"/>
  <c r="AA1392" i="5"/>
  <c r="AA1393" i="5"/>
  <c r="AA1394" i="5"/>
  <c r="AA1395" i="5"/>
  <c r="AA1396" i="5"/>
  <c r="AA1397" i="5"/>
  <c r="AA1398" i="5"/>
  <c r="AA1399" i="5"/>
  <c r="AA1400" i="5"/>
  <c r="AA1401" i="5"/>
  <c r="AA1402" i="5"/>
  <c r="AA1403" i="5"/>
  <c r="AA1404" i="5"/>
  <c r="AA1405" i="5"/>
  <c r="AA1406" i="5"/>
  <c r="AA1407" i="5"/>
  <c r="AA1408" i="5"/>
  <c r="AA1409" i="5"/>
  <c r="AA1410" i="5"/>
  <c r="AA1411" i="5"/>
  <c r="AA1412" i="5"/>
  <c r="AA1413" i="5"/>
  <c r="AA1414" i="5"/>
  <c r="AA1415" i="5"/>
  <c r="AA1416" i="5"/>
  <c r="AA1417" i="5"/>
  <c r="AA1418" i="5"/>
  <c r="AA1419" i="5"/>
  <c r="AA1420" i="5"/>
  <c r="AA1421" i="5"/>
  <c r="AA1422" i="5"/>
  <c r="AA1423" i="5"/>
  <c r="AA1424" i="5"/>
  <c r="AA1425" i="5"/>
  <c r="AA1426" i="5"/>
  <c r="AA1427" i="5"/>
  <c r="AA1428" i="5"/>
  <c r="AA1429" i="5"/>
  <c r="AA1430" i="5"/>
  <c r="AA1431" i="5"/>
  <c r="AA1432" i="5"/>
  <c r="AA1433" i="5"/>
  <c r="AA1434" i="5"/>
  <c r="AA1435" i="5"/>
  <c r="AA1436" i="5"/>
  <c r="AA1437" i="5"/>
  <c r="AA1438" i="5"/>
  <c r="AA1439" i="5"/>
  <c r="AA1440" i="5"/>
  <c r="AA1441" i="5"/>
  <c r="AA1442" i="5"/>
  <c r="AA1443" i="5"/>
  <c r="AA1444" i="5"/>
  <c r="AA1445" i="5"/>
  <c r="AA1446" i="5"/>
  <c r="AA1447" i="5"/>
  <c r="AA1448" i="5"/>
  <c r="AA1449" i="5"/>
  <c r="AA1450" i="5"/>
  <c r="AA1451" i="5"/>
  <c r="AA1452" i="5"/>
  <c r="AA1453" i="5"/>
  <c r="AA1454" i="5"/>
  <c r="AA1455" i="5"/>
  <c r="AA1456" i="5"/>
  <c r="AA1457" i="5"/>
  <c r="AA1458" i="5"/>
  <c r="AA1459" i="5"/>
  <c r="AA1460" i="5"/>
  <c r="AA1461" i="5"/>
  <c r="AA1462" i="5"/>
  <c r="AA1463" i="5"/>
  <c r="AA1464" i="5"/>
  <c r="AA1465" i="5"/>
  <c r="AA1466" i="5"/>
  <c r="AA1467" i="5"/>
  <c r="AA1468" i="5"/>
  <c r="AA1469" i="5"/>
  <c r="AA1470" i="5"/>
  <c r="AA1471" i="5"/>
  <c r="AA1472" i="5"/>
  <c r="AA1473" i="5"/>
  <c r="AA1474" i="5"/>
  <c r="AA1475" i="5"/>
  <c r="AA1476" i="5"/>
  <c r="AA1477" i="5"/>
  <c r="AA1478" i="5"/>
  <c r="AA1479" i="5"/>
  <c r="AA1480" i="5"/>
  <c r="AA1481" i="5"/>
  <c r="AA1482" i="5"/>
  <c r="AA1483" i="5"/>
  <c r="AA1484" i="5"/>
  <c r="AA1485" i="5"/>
  <c r="AA1486" i="5"/>
  <c r="AA1487" i="5"/>
  <c r="AA1488" i="5"/>
  <c r="AA1489" i="5"/>
  <c r="AA1490" i="5"/>
  <c r="AA1491" i="5"/>
  <c r="AA1492" i="5"/>
  <c r="AA1493" i="5"/>
  <c r="AA1494" i="5"/>
  <c r="AA1495" i="5"/>
  <c r="AA1496" i="5"/>
  <c r="AA1497" i="5"/>
  <c r="AA1498" i="5"/>
  <c r="AA1499" i="5"/>
  <c r="AA1500" i="5"/>
  <c r="AA1501" i="5"/>
  <c r="AA1502" i="5"/>
  <c r="AA1503" i="5"/>
  <c r="AA1504" i="5"/>
  <c r="AA1505" i="5"/>
  <c r="AA1506" i="5"/>
  <c r="AA1507" i="5"/>
  <c r="AA1508" i="5"/>
  <c r="AA1509" i="5"/>
  <c r="AA1510" i="5"/>
  <c r="AA1511" i="5"/>
  <c r="AA1512" i="5"/>
  <c r="AA1513" i="5"/>
  <c r="AA1514" i="5"/>
  <c r="AA1515" i="5"/>
  <c r="AA1516" i="5"/>
  <c r="AA1517" i="5"/>
  <c r="AA1518" i="5"/>
  <c r="AA1519" i="5"/>
  <c r="AA1520" i="5"/>
  <c r="AA1521" i="5"/>
  <c r="AA1522" i="5"/>
  <c r="AA1523" i="5"/>
  <c r="AA1524" i="5"/>
  <c r="AA1525" i="5"/>
  <c r="AA1526" i="5"/>
  <c r="AA1527" i="5"/>
  <c r="AA1528" i="5"/>
  <c r="AA1529" i="5"/>
  <c r="AA1530" i="5"/>
  <c r="AA1531" i="5"/>
  <c r="AA1532" i="5"/>
  <c r="AA1533" i="5"/>
  <c r="AA1534" i="5"/>
  <c r="AA1535" i="5"/>
  <c r="AA1536" i="5"/>
  <c r="AA1537" i="5"/>
  <c r="AA1538" i="5"/>
  <c r="AA1539" i="5"/>
  <c r="AA1540" i="5"/>
  <c r="AA1541" i="5"/>
  <c r="AA1542" i="5"/>
  <c r="AA1543" i="5"/>
  <c r="AA1544" i="5"/>
  <c r="AA1545" i="5"/>
  <c r="AA1546" i="5"/>
  <c r="AA1547" i="5"/>
  <c r="AA1548" i="5"/>
  <c r="AA1549" i="5"/>
  <c r="AA1550" i="5"/>
  <c r="AA1551" i="5"/>
  <c r="AA1552" i="5"/>
  <c r="AA1553" i="5"/>
  <c r="AA1554" i="5"/>
  <c r="AA1555" i="5"/>
  <c r="AA1556" i="5"/>
  <c r="AA1557" i="5"/>
  <c r="AA1558" i="5"/>
  <c r="AA1559" i="5"/>
  <c r="AA1560" i="5"/>
  <c r="AA1561" i="5"/>
  <c r="AA1562" i="5"/>
  <c r="AA1563" i="5"/>
  <c r="AA1564" i="5"/>
  <c r="AA1565" i="5"/>
  <c r="AA1566" i="5"/>
  <c r="AA1567" i="5"/>
  <c r="AA1568" i="5"/>
  <c r="AA1569" i="5"/>
  <c r="AA1570" i="5"/>
  <c r="AA1571" i="5"/>
  <c r="AA1572" i="5"/>
  <c r="AA1573" i="5"/>
  <c r="AA1574" i="5"/>
  <c r="AA1575" i="5"/>
  <c r="AA1576" i="5"/>
  <c r="AA1577" i="5"/>
  <c r="AA1578" i="5"/>
  <c r="AA1579" i="5"/>
  <c r="AA1580" i="5"/>
  <c r="AA1581" i="5"/>
  <c r="AA1582" i="5"/>
  <c r="AA1583" i="5"/>
  <c r="AA1584" i="5"/>
  <c r="AA1585" i="5"/>
  <c r="AA1586" i="5"/>
  <c r="AA1587" i="5"/>
  <c r="AA1588" i="5"/>
  <c r="AA1589" i="5"/>
  <c r="AA1590" i="5"/>
  <c r="AA1591" i="5"/>
  <c r="AA1592" i="5"/>
  <c r="AA1593" i="5"/>
  <c r="AA1594" i="5"/>
  <c r="AA1595" i="5"/>
  <c r="AA1596" i="5"/>
  <c r="AA1597" i="5"/>
  <c r="AA1598" i="5"/>
  <c r="AA1599" i="5"/>
  <c r="AA1600" i="5"/>
  <c r="AA1601" i="5"/>
  <c r="AA1602" i="5"/>
  <c r="AA1603" i="5"/>
  <c r="AA1604" i="5"/>
  <c r="AA1605" i="5"/>
  <c r="AA1606" i="5"/>
  <c r="AA1607" i="5"/>
  <c r="AA1608" i="5"/>
  <c r="AA1609" i="5"/>
  <c r="AA1610" i="5"/>
  <c r="AA1611" i="5"/>
  <c r="AA1612" i="5"/>
  <c r="AA1613" i="5"/>
  <c r="AA1614" i="5"/>
  <c r="AA1615" i="5"/>
  <c r="AA1616" i="5"/>
  <c r="AA1617" i="5"/>
  <c r="AA1618" i="5"/>
  <c r="AA1619" i="5"/>
  <c r="AA1620" i="5"/>
  <c r="AA1621" i="5"/>
  <c r="AA1622" i="5"/>
  <c r="AA1623" i="5"/>
  <c r="AA1624" i="5"/>
  <c r="AA1625" i="5"/>
  <c r="AA1626" i="5"/>
  <c r="AA1627" i="5"/>
  <c r="AA1628" i="5"/>
  <c r="AA1629" i="5"/>
  <c r="AA1630" i="5"/>
  <c r="AA1631" i="5"/>
  <c r="AA1632" i="5"/>
  <c r="AA1633" i="5"/>
  <c r="AA1634" i="5"/>
  <c r="AA1635" i="5"/>
  <c r="AA1636" i="5"/>
  <c r="AA1637" i="5"/>
  <c r="AA1638" i="5"/>
  <c r="AA1639" i="5"/>
  <c r="AA1640" i="5"/>
  <c r="AA1641" i="5"/>
  <c r="AA1642" i="5"/>
  <c r="AA1643" i="5"/>
  <c r="AA1644" i="5"/>
  <c r="AA1645" i="5"/>
  <c r="AA1646" i="5"/>
  <c r="AA1647" i="5"/>
  <c r="AA1648" i="5"/>
  <c r="AA1649" i="5"/>
  <c r="AA1650" i="5"/>
  <c r="AA1651" i="5"/>
  <c r="AA1652" i="5"/>
  <c r="AA1653" i="5"/>
  <c r="AA1654" i="5"/>
  <c r="AA1655" i="5"/>
  <c r="AA1656" i="5"/>
  <c r="AA1657" i="5"/>
  <c r="AA1658" i="5"/>
  <c r="AA1659" i="5"/>
  <c r="AA1660" i="5"/>
  <c r="AA1661" i="5"/>
  <c r="AA1662" i="5"/>
  <c r="AA1663" i="5"/>
  <c r="AA1664" i="5"/>
  <c r="AA1665" i="5"/>
  <c r="AA1666" i="5"/>
  <c r="AA1667" i="5"/>
  <c r="AA1668" i="5"/>
  <c r="AA1669" i="5"/>
  <c r="AA1670" i="5"/>
  <c r="AA1671" i="5"/>
  <c r="AA1672" i="5"/>
  <c r="AA1673" i="5"/>
  <c r="AA1674" i="5"/>
  <c r="AA1675" i="5"/>
  <c r="AA1676" i="5"/>
  <c r="AA1677" i="5"/>
  <c r="AA1678" i="5"/>
  <c r="AA1679" i="5"/>
  <c r="AA1680" i="5"/>
  <c r="AA1681" i="5"/>
  <c r="AA1682" i="5"/>
  <c r="AA1683" i="5"/>
  <c r="AA1684" i="5"/>
  <c r="AA1685" i="5"/>
  <c r="AA1686" i="5"/>
  <c r="AA1687" i="5"/>
  <c r="AA1688" i="5"/>
  <c r="AA1689" i="5"/>
  <c r="AA1690" i="5"/>
  <c r="AA1691" i="5"/>
  <c r="AA1692" i="5"/>
  <c r="AA1693" i="5"/>
  <c r="AA1694" i="5"/>
  <c r="AA1695" i="5"/>
  <c r="AA1696" i="5"/>
  <c r="AA1697" i="5"/>
  <c r="AA1698" i="5"/>
  <c r="AA1699" i="5"/>
  <c r="AA1700" i="5"/>
  <c r="AA1701" i="5"/>
  <c r="AA1702" i="5"/>
  <c r="AA1703" i="5"/>
  <c r="AA1704" i="5"/>
  <c r="AA1705" i="5"/>
  <c r="AA1706" i="5"/>
  <c r="AA1707" i="5"/>
  <c r="AA1708" i="5"/>
  <c r="AA1709" i="5"/>
  <c r="AA1710" i="5"/>
  <c r="AA1711" i="5"/>
  <c r="AA1712" i="5"/>
  <c r="AA1713" i="5"/>
  <c r="AA1714" i="5"/>
  <c r="AA1715" i="5"/>
  <c r="AA1716" i="5"/>
  <c r="AA1717" i="5"/>
  <c r="AA1718" i="5"/>
  <c r="AA1719" i="5"/>
  <c r="AA1720" i="5"/>
  <c r="AA1721" i="5"/>
  <c r="AA1722" i="5"/>
  <c r="AA1723" i="5"/>
  <c r="AA1724" i="5"/>
  <c r="AA1725" i="5"/>
  <c r="AA1726" i="5"/>
  <c r="AA1727" i="5"/>
  <c r="AA1728" i="5"/>
  <c r="AA1729" i="5"/>
  <c r="AA1730" i="5"/>
  <c r="AA1731" i="5"/>
  <c r="AA1732" i="5"/>
  <c r="AA1733" i="5"/>
  <c r="AA1734" i="5"/>
  <c r="AA1735" i="5"/>
  <c r="AA1736" i="5"/>
  <c r="AA1737" i="5"/>
  <c r="AA1738" i="5"/>
  <c r="AA1739" i="5"/>
  <c r="AA1740" i="5"/>
  <c r="AA1741" i="5"/>
  <c r="AA1742" i="5"/>
  <c r="AA1743" i="5"/>
  <c r="AA1744" i="5"/>
  <c r="AA1745" i="5"/>
  <c r="AA1746" i="5"/>
  <c r="AA1747" i="5"/>
  <c r="AA1748" i="5"/>
  <c r="AA1749" i="5"/>
  <c r="AA1750" i="5"/>
  <c r="AA1751" i="5"/>
  <c r="AA1752" i="5"/>
  <c r="AA1753" i="5"/>
  <c r="AA1754" i="5"/>
  <c r="AA1755" i="5"/>
  <c r="AA1756" i="5"/>
  <c r="AA1757" i="5"/>
  <c r="AA1758" i="5"/>
  <c r="AA1759" i="5"/>
  <c r="AA1760" i="5"/>
  <c r="AA1761" i="5"/>
  <c r="AA1762" i="5"/>
  <c r="AA1763" i="5"/>
  <c r="AA1764" i="5"/>
  <c r="AA1765" i="5"/>
  <c r="AA1766" i="5"/>
  <c r="AA1767" i="5"/>
  <c r="AA1768" i="5"/>
  <c r="AA1769" i="5"/>
  <c r="AA1770" i="5"/>
  <c r="AA1771" i="5"/>
  <c r="AA1772" i="5"/>
  <c r="AA1773" i="5"/>
  <c r="AA1774" i="5"/>
  <c r="AA1775" i="5"/>
  <c r="AA1776" i="5"/>
  <c r="AA1777" i="5"/>
  <c r="AA1778" i="5"/>
  <c r="AA1779" i="5"/>
  <c r="AA1780" i="5"/>
  <c r="AA1781" i="5"/>
  <c r="AA1782" i="5"/>
  <c r="AA1783" i="5"/>
  <c r="AA1784" i="5"/>
  <c r="AA1785" i="5"/>
  <c r="AA1786" i="5"/>
  <c r="AA1787" i="5"/>
  <c r="AA1788" i="5"/>
  <c r="AA1789" i="5"/>
  <c r="AA1790" i="5"/>
  <c r="AA1791" i="5"/>
  <c r="AA1792" i="5"/>
  <c r="AA1793" i="5"/>
  <c r="AA1794" i="5"/>
  <c r="AA1795" i="5"/>
  <c r="AA1796" i="5"/>
  <c r="AA1797" i="5"/>
  <c r="AA1798" i="5"/>
  <c r="AA1799" i="5"/>
  <c r="AA1800" i="5"/>
  <c r="AA1801" i="5"/>
  <c r="AA1802" i="5"/>
  <c r="AA1803" i="5"/>
  <c r="AA1804" i="5"/>
  <c r="AA1805" i="5"/>
  <c r="AA1806" i="5"/>
  <c r="AA1807" i="5"/>
  <c r="AA1808" i="5"/>
  <c r="AA1809" i="5"/>
  <c r="AA1810" i="5"/>
  <c r="AA1811" i="5"/>
  <c r="AA1812" i="5"/>
  <c r="AA1813" i="5"/>
  <c r="AA1814" i="5"/>
  <c r="AA1815" i="5"/>
  <c r="AA1816" i="5"/>
  <c r="AA1817" i="5"/>
  <c r="AA1818" i="5"/>
  <c r="AA1819" i="5"/>
  <c r="AA1820" i="5"/>
  <c r="AA1821" i="5"/>
  <c r="AA1822" i="5"/>
  <c r="AA1823" i="5"/>
  <c r="AA1824" i="5"/>
  <c r="AA1825" i="5"/>
  <c r="AA1826" i="5"/>
  <c r="AA1827" i="5"/>
  <c r="AA1828" i="5"/>
  <c r="AA1829" i="5"/>
  <c r="AA1830" i="5"/>
  <c r="AA1831" i="5"/>
  <c r="AA1832" i="5"/>
  <c r="AA1833" i="5"/>
  <c r="AA1834" i="5"/>
  <c r="AA1835" i="5"/>
  <c r="AA1836" i="5"/>
  <c r="AA1837" i="5"/>
  <c r="AA1838" i="5"/>
  <c r="AA1839" i="5"/>
  <c r="AA1840" i="5"/>
  <c r="AA1841" i="5"/>
  <c r="AA1842" i="5"/>
  <c r="AA1843" i="5"/>
  <c r="AA1844" i="5"/>
  <c r="AA1845" i="5"/>
  <c r="AA1846" i="5"/>
  <c r="AA1847" i="5"/>
  <c r="AA1848" i="5"/>
  <c r="AA1849" i="5"/>
  <c r="AA1850" i="5"/>
  <c r="AA1851" i="5"/>
  <c r="AA1852" i="5"/>
  <c r="AA1853" i="5"/>
  <c r="AA1854" i="5"/>
  <c r="AA1855" i="5"/>
  <c r="AA1856" i="5"/>
  <c r="AA1857" i="5"/>
  <c r="AA1858" i="5"/>
  <c r="AA1859" i="5"/>
  <c r="AA1860" i="5"/>
  <c r="AA1861" i="5"/>
  <c r="AA1862" i="5"/>
  <c r="AA1863" i="5"/>
  <c r="AA1864" i="5"/>
  <c r="AA1865" i="5"/>
  <c r="AA1866" i="5"/>
  <c r="AA1867" i="5"/>
  <c r="AA1868" i="5"/>
  <c r="AA1869" i="5"/>
  <c r="AA1870" i="5"/>
  <c r="AA1871" i="5"/>
  <c r="AA1872" i="5"/>
  <c r="AA1873" i="5"/>
  <c r="AA1874" i="5"/>
  <c r="AA1875" i="5"/>
  <c r="AA1876" i="5"/>
  <c r="AA1877" i="5"/>
  <c r="AA1878" i="5"/>
  <c r="AA1879" i="5"/>
  <c r="AA1880" i="5"/>
  <c r="AA1881" i="5"/>
  <c r="AA1882" i="5"/>
  <c r="AA1883" i="5"/>
  <c r="AA1884" i="5"/>
  <c r="AA1885" i="5"/>
  <c r="AA1886" i="5"/>
  <c r="AA1887" i="5"/>
  <c r="AA1888" i="5"/>
  <c r="AA1889" i="5"/>
  <c r="AA1890" i="5"/>
  <c r="AA1891" i="5"/>
  <c r="AA1892" i="5"/>
  <c r="AA1893" i="5"/>
  <c r="AA1894" i="5"/>
  <c r="AA1895" i="5"/>
  <c r="AA1896" i="5"/>
  <c r="AA1897" i="5"/>
  <c r="AA1898" i="5"/>
  <c r="AA1899" i="5"/>
  <c r="AA1900" i="5"/>
  <c r="AA1901" i="5"/>
  <c r="AA1902" i="5"/>
  <c r="AA1903" i="5"/>
  <c r="AA1904" i="5"/>
  <c r="AA1905" i="5"/>
  <c r="AA1906" i="5"/>
  <c r="AA1907" i="5"/>
  <c r="AA1908" i="5"/>
  <c r="AA1909" i="5"/>
  <c r="AA1910" i="5"/>
  <c r="AA1911" i="5"/>
  <c r="AA1912" i="5"/>
  <c r="AA1913" i="5"/>
  <c r="AA1914" i="5"/>
  <c r="AA1915" i="5"/>
  <c r="AA1916" i="5"/>
  <c r="AA1917" i="5"/>
  <c r="AA1918" i="5"/>
  <c r="AA1919" i="5"/>
  <c r="AA1920" i="5"/>
  <c r="AA1921" i="5"/>
  <c r="AA1922" i="5"/>
  <c r="AA1923" i="5"/>
  <c r="AA1924" i="5"/>
  <c r="AA1925" i="5"/>
  <c r="AA1926" i="5"/>
  <c r="AA1927" i="5"/>
  <c r="AA1928" i="5"/>
  <c r="AA1929" i="5"/>
  <c r="AA1930" i="5"/>
  <c r="AA1931" i="5"/>
  <c r="AA1932" i="5"/>
  <c r="AA1933" i="5"/>
  <c r="AA1934" i="5"/>
  <c r="AA1935" i="5"/>
  <c r="AA1936" i="5"/>
  <c r="AA1937" i="5"/>
  <c r="AA1938" i="5"/>
  <c r="AA1939" i="5"/>
  <c r="AA1940" i="5"/>
  <c r="AA1941" i="5"/>
  <c r="AA1942" i="5"/>
  <c r="AA1943" i="5"/>
  <c r="AA1944" i="5"/>
  <c r="AA1945" i="5"/>
  <c r="AA1946" i="5"/>
  <c r="AA1947" i="5"/>
  <c r="AA1948" i="5"/>
  <c r="AA1949" i="5"/>
  <c r="AA1950" i="5"/>
  <c r="AA1951" i="5"/>
  <c r="AA1952" i="5"/>
  <c r="AA1953" i="5"/>
  <c r="AA1954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1010" i="5"/>
  <c r="Z1011" i="5"/>
  <c r="Z1012" i="5"/>
  <c r="Z1013" i="5"/>
  <c r="Z1014" i="5"/>
  <c r="Z1015" i="5"/>
  <c r="Z1016" i="5"/>
  <c r="Z1017" i="5"/>
  <c r="Z1018" i="5"/>
  <c r="Z1019" i="5"/>
  <c r="Z1020" i="5"/>
  <c r="Z1021" i="5"/>
  <c r="Z1022" i="5"/>
  <c r="Z1023" i="5"/>
  <c r="Z1024" i="5"/>
  <c r="Z1025" i="5"/>
  <c r="Z1026" i="5"/>
  <c r="Z1027" i="5"/>
  <c r="Z1028" i="5"/>
  <c r="Z1029" i="5"/>
  <c r="Z1030" i="5"/>
  <c r="Z1031" i="5"/>
  <c r="Z1032" i="5"/>
  <c r="Z1033" i="5"/>
  <c r="Z1034" i="5"/>
  <c r="Z1035" i="5"/>
  <c r="Z1036" i="5"/>
  <c r="Z1037" i="5"/>
  <c r="Z1038" i="5"/>
  <c r="Z1039" i="5"/>
  <c r="Z1040" i="5"/>
  <c r="Z1041" i="5"/>
  <c r="Z1042" i="5"/>
  <c r="Z1043" i="5"/>
  <c r="Z1044" i="5"/>
  <c r="Z1045" i="5"/>
  <c r="Z1046" i="5"/>
  <c r="Z1047" i="5"/>
  <c r="Z1048" i="5"/>
  <c r="Z1049" i="5"/>
  <c r="Z1050" i="5"/>
  <c r="Z1051" i="5"/>
  <c r="Z1052" i="5"/>
  <c r="Z1053" i="5"/>
  <c r="Z1054" i="5"/>
  <c r="Z1055" i="5"/>
  <c r="Z1056" i="5"/>
  <c r="Z1057" i="5"/>
  <c r="Z1058" i="5"/>
  <c r="Z1059" i="5"/>
  <c r="Z1060" i="5"/>
  <c r="Z1061" i="5"/>
  <c r="Z1062" i="5"/>
  <c r="Z1063" i="5"/>
  <c r="Z1064" i="5"/>
  <c r="Z1065" i="5"/>
  <c r="Z1066" i="5"/>
  <c r="Z1067" i="5"/>
  <c r="Z1068" i="5"/>
  <c r="Z1069" i="5"/>
  <c r="Z1070" i="5"/>
  <c r="Z1071" i="5"/>
  <c r="Z1072" i="5"/>
  <c r="Z1073" i="5"/>
  <c r="Z1074" i="5"/>
  <c r="Z1075" i="5"/>
  <c r="Z1076" i="5"/>
  <c r="Z1077" i="5"/>
  <c r="Z1078" i="5"/>
  <c r="Z1079" i="5"/>
  <c r="Z1080" i="5"/>
  <c r="Z1081" i="5"/>
  <c r="Z1082" i="5"/>
  <c r="Z1083" i="5"/>
  <c r="Z1084" i="5"/>
  <c r="Z1085" i="5"/>
  <c r="Z1086" i="5"/>
  <c r="Z1087" i="5"/>
  <c r="Z1088" i="5"/>
  <c r="Z1089" i="5"/>
  <c r="Z1090" i="5"/>
  <c r="Z1091" i="5"/>
  <c r="Z1092" i="5"/>
  <c r="Z1093" i="5"/>
  <c r="Z1094" i="5"/>
  <c r="Z1095" i="5"/>
  <c r="Z1096" i="5"/>
  <c r="Z1097" i="5"/>
  <c r="Z1098" i="5"/>
  <c r="Z1099" i="5"/>
  <c r="Z1100" i="5"/>
  <c r="Z1101" i="5"/>
  <c r="Z1102" i="5"/>
  <c r="Z1103" i="5"/>
  <c r="Z1104" i="5"/>
  <c r="Z1105" i="5"/>
  <c r="Z1106" i="5"/>
  <c r="Z1107" i="5"/>
  <c r="Z1108" i="5"/>
  <c r="Z1109" i="5"/>
  <c r="Z1110" i="5"/>
  <c r="Z1111" i="5"/>
  <c r="Z1112" i="5"/>
  <c r="Z1113" i="5"/>
  <c r="Z1114" i="5"/>
  <c r="Z1115" i="5"/>
  <c r="Z1116" i="5"/>
  <c r="Z1117" i="5"/>
  <c r="Z1118" i="5"/>
  <c r="Z1119" i="5"/>
  <c r="Z1120" i="5"/>
  <c r="Z1121" i="5"/>
  <c r="Z1122" i="5"/>
  <c r="Z1123" i="5"/>
  <c r="Z1124" i="5"/>
  <c r="Z1125" i="5"/>
  <c r="Z1126" i="5"/>
  <c r="Z1127" i="5"/>
  <c r="Z1128" i="5"/>
  <c r="Z1129" i="5"/>
  <c r="Z1130" i="5"/>
  <c r="Z1131" i="5"/>
  <c r="Z1132" i="5"/>
  <c r="Z1133" i="5"/>
  <c r="Z1134" i="5"/>
  <c r="Z1135" i="5"/>
  <c r="Z1136" i="5"/>
  <c r="Z1137" i="5"/>
  <c r="Z1138" i="5"/>
  <c r="Z1139" i="5"/>
  <c r="Z1140" i="5"/>
  <c r="Z1141" i="5"/>
  <c r="Z1142" i="5"/>
  <c r="Z1143" i="5"/>
  <c r="Z1144" i="5"/>
  <c r="Z1145" i="5"/>
  <c r="Z1146" i="5"/>
  <c r="Z1147" i="5"/>
  <c r="Z1148" i="5"/>
  <c r="Z1149" i="5"/>
  <c r="Z1150" i="5"/>
  <c r="Z1151" i="5"/>
  <c r="Z1152" i="5"/>
  <c r="Z1153" i="5"/>
  <c r="Z1154" i="5"/>
  <c r="Z1155" i="5"/>
  <c r="Z1156" i="5"/>
  <c r="Z1157" i="5"/>
  <c r="Z1158" i="5"/>
  <c r="Z1159" i="5"/>
  <c r="Z1160" i="5"/>
  <c r="Z1161" i="5"/>
  <c r="Z1162" i="5"/>
  <c r="Z1163" i="5"/>
  <c r="Z1164" i="5"/>
  <c r="Z1165" i="5"/>
  <c r="Z1166" i="5"/>
  <c r="Z1167" i="5"/>
  <c r="Z1168" i="5"/>
  <c r="Z1169" i="5"/>
  <c r="Z1170" i="5"/>
  <c r="Z1171" i="5"/>
  <c r="Z1172" i="5"/>
  <c r="Z1173" i="5"/>
  <c r="Z1174" i="5"/>
  <c r="Z1175" i="5"/>
  <c r="Z1176" i="5"/>
  <c r="Z1177" i="5"/>
  <c r="Z1178" i="5"/>
  <c r="Z1179" i="5"/>
  <c r="Z1180" i="5"/>
  <c r="Z1181" i="5"/>
  <c r="Z1182" i="5"/>
  <c r="Z1183" i="5"/>
  <c r="Z1184" i="5"/>
  <c r="Z1185" i="5"/>
  <c r="Z1186" i="5"/>
  <c r="Z1187" i="5"/>
  <c r="Z1188" i="5"/>
  <c r="Z1189" i="5"/>
  <c r="Z1190" i="5"/>
  <c r="Z1191" i="5"/>
  <c r="Z1192" i="5"/>
  <c r="Z1193" i="5"/>
  <c r="Z1194" i="5"/>
  <c r="Z1195" i="5"/>
  <c r="Z1196" i="5"/>
  <c r="Z1197" i="5"/>
  <c r="Z1198" i="5"/>
  <c r="Z1199" i="5"/>
  <c r="Z1200" i="5"/>
  <c r="Z1201" i="5"/>
  <c r="Z1202" i="5"/>
  <c r="Z1203" i="5"/>
  <c r="Z1204" i="5"/>
  <c r="Z1205" i="5"/>
  <c r="Z1206" i="5"/>
  <c r="Z1207" i="5"/>
  <c r="Z1208" i="5"/>
  <c r="Z1209" i="5"/>
  <c r="Z1210" i="5"/>
  <c r="Z1211" i="5"/>
  <c r="Z1212" i="5"/>
  <c r="Z1213" i="5"/>
  <c r="Z1214" i="5"/>
  <c r="Z1215" i="5"/>
  <c r="Z1216" i="5"/>
  <c r="Z1217" i="5"/>
  <c r="Z1218" i="5"/>
  <c r="Z1219" i="5"/>
  <c r="Z1220" i="5"/>
  <c r="Z1221" i="5"/>
  <c r="Z1222" i="5"/>
  <c r="Z1223" i="5"/>
  <c r="Z1224" i="5"/>
  <c r="Z1225" i="5"/>
  <c r="Z1226" i="5"/>
  <c r="Z1227" i="5"/>
  <c r="Z1228" i="5"/>
  <c r="Z1229" i="5"/>
  <c r="Z1230" i="5"/>
  <c r="Z1231" i="5"/>
  <c r="Z1232" i="5"/>
  <c r="Z1233" i="5"/>
  <c r="Z1234" i="5"/>
  <c r="Z1235" i="5"/>
  <c r="Z1236" i="5"/>
  <c r="Z1237" i="5"/>
  <c r="Z1238" i="5"/>
  <c r="Z1239" i="5"/>
  <c r="Z1240" i="5"/>
  <c r="Z1241" i="5"/>
  <c r="Z1242" i="5"/>
  <c r="Z1243" i="5"/>
  <c r="Z1244" i="5"/>
  <c r="Z1245" i="5"/>
  <c r="Z1246" i="5"/>
  <c r="Z1247" i="5"/>
  <c r="Z1248" i="5"/>
  <c r="Z1249" i="5"/>
  <c r="Z1250" i="5"/>
  <c r="Z1251" i="5"/>
  <c r="Z1252" i="5"/>
  <c r="Z1253" i="5"/>
  <c r="Z1254" i="5"/>
  <c r="Z1255" i="5"/>
  <c r="Z1256" i="5"/>
  <c r="Z1257" i="5"/>
  <c r="Z1258" i="5"/>
  <c r="Z1259" i="5"/>
  <c r="Z1260" i="5"/>
  <c r="Z1261" i="5"/>
  <c r="Z1262" i="5"/>
  <c r="Z1263" i="5"/>
  <c r="Z1264" i="5"/>
  <c r="Z1265" i="5"/>
  <c r="Z1266" i="5"/>
  <c r="Z1267" i="5"/>
  <c r="Z1268" i="5"/>
  <c r="Z1269" i="5"/>
  <c r="Z1270" i="5"/>
  <c r="Z1271" i="5"/>
  <c r="Z1272" i="5"/>
  <c r="Z1273" i="5"/>
  <c r="Z1274" i="5"/>
  <c r="Z1275" i="5"/>
  <c r="Z1276" i="5"/>
  <c r="Z1277" i="5"/>
  <c r="Z1278" i="5"/>
  <c r="Z1279" i="5"/>
  <c r="Z1280" i="5"/>
  <c r="Z1281" i="5"/>
  <c r="Z1282" i="5"/>
  <c r="Z1283" i="5"/>
  <c r="Z1284" i="5"/>
  <c r="Z1285" i="5"/>
  <c r="Z1286" i="5"/>
  <c r="Z1287" i="5"/>
  <c r="Z1288" i="5"/>
  <c r="Z1289" i="5"/>
  <c r="Z1290" i="5"/>
  <c r="Z1291" i="5"/>
  <c r="Z1292" i="5"/>
  <c r="Z1293" i="5"/>
  <c r="Z1294" i="5"/>
  <c r="Z1295" i="5"/>
  <c r="Z1296" i="5"/>
  <c r="Z1297" i="5"/>
  <c r="Z1298" i="5"/>
  <c r="Z1299" i="5"/>
  <c r="Z1300" i="5"/>
  <c r="Z1301" i="5"/>
  <c r="Z1302" i="5"/>
  <c r="Z1303" i="5"/>
  <c r="Z1304" i="5"/>
  <c r="Z1305" i="5"/>
  <c r="Z1306" i="5"/>
  <c r="Z1307" i="5"/>
  <c r="Z1308" i="5"/>
  <c r="Z1309" i="5"/>
  <c r="Z1310" i="5"/>
  <c r="Z1311" i="5"/>
  <c r="Z1312" i="5"/>
  <c r="Z1313" i="5"/>
  <c r="Z1314" i="5"/>
  <c r="Z1315" i="5"/>
  <c r="Z1316" i="5"/>
  <c r="Z1317" i="5"/>
  <c r="Z1318" i="5"/>
  <c r="Z1319" i="5"/>
  <c r="Z1320" i="5"/>
  <c r="Z1321" i="5"/>
  <c r="Z1322" i="5"/>
  <c r="Z1323" i="5"/>
  <c r="Z1324" i="5"/>
  <c r="Z1325" i="5"/>
  <c r="Z1326" i="5"/>
  <c r="Z1327" i="5"/>
  <c r="Z1328" i="5"/>
  <c r="Z1329" i="5"/>
  <c r="Z1330" i="5"/>
  <c r="Z1331" i="5"/>
  <c r="Z1332" i="5"/>
  <c r="Z1333" i="5"/>
  <c r="Z1334" i="5"/>
  <c r="Z1335" i="5"/>
  <c r="Z1336" i="5"/>
  <c r="Z1337" i="5"/>
  <c r="Z1338" i="5"/>
  <c r="Z1339" i="5"/>
  <c r="Z1340" i="5"/>
  <c r="Z1341" i="5"/>
  <c r="Z1342" i="5"/>
  <c r="Z1343" i="5"/>
  <c r="Z1344" i="5"/>
  <c r="Z1345" i="5"/>
  <c r="Z1346" i="5"/>
  <c r="Z1347" i="5"/>
  <c r="Z1348" i="5"/>
  <c r="Z1349" i="5"/>
  <c r="Z1350" i="5"/>
  <c r="Z1351" i="5"/>
  <c r="Z1352" i="5"/>
  <c r="Z1353" i="5"/>
  <c r="Z1354" i="5"/>
  <c r="Z1355" i="5"/>
  <c r="Z1356" i="5"/>
  <c r="Z1357" i="5"/>
  <c r="Z1358" i="5"/>
  <c r="Z1359" i="5"/>
  <c r="Z1360" i="5"/>
  <c r="Z1361" i="5"/>
  <c r="Z1362" i="5"/>
  <c r="Z1363" i="5"/>
  <c r="Z1364" i="5"/>
  <c r="Z1365" i="5"/>
  <c r="Z1366" i="5"/>
  <c r="Z1367" i="5"/>
  <c r="Z1368" i="5"/>
  <c r="Z1369" i="5"/>
  <c r="Z1370" i="5"/>
  <c r="Z1371" i="5"/>
  <c r="Z1372" i="5"/>
  <c r="Z1373" i="5"/>
  <c r="Z1374" i="5"/>
  <c r="Z1375" i="5"/>
  <c r="Z1376" i="5"/>
  <c r="Z1377" i="5"/>
  <c r="Z1378" i="5"/>
  <c r="Z1379" i="5"/>
  <c r="Z1380" i="5"/>
  <c r="Z1381" i="5"/>
  <c r="Z1382" i="5"/>
  <c r="Z1383" i="5"/>
  <c r="Z1384" i="5"/>
  <c r="Z1385" i="5"/>
  <c r="Z1386" i="5"/>
  <c r="Z1387" i="5"/>
  <c r="Z1388" i="5"/>
  <c r="Z1389" i="5"/>
  <c r="Z1390" i="5"/>
  <c r="Z1391" i="5"/>
  <c r="Z1392" i="5"/>
  <c r="Z1393" i="5"/>
  <c r="Z1394" i="5"/>
  <c r="Z1395" i="5"/>
  <c r="Z1396" i="5"/>
  <c r="Z1397" i="5"/>
  <c r="Z1398" i="5"/>
  <c r="Z1399" i="5"/>
  <c r="Z1400" i="5"/>
  <c r="Z1401" i="5"/>
  <c r="Z1402" i="5"/>
  <c r="Z1403" i="5"/>
  <c r="Z1404" i="5"/>
  <c r="Z1405" i="5"/>
  <c r="Z1406" i="5"/>
  <c r="Z1407" i="5"/>
  <c r="Z1408" i="5"/>
  <c r="Z1409" i="5"/>
  <c r="Z1410" i="5"/>
  <c r="Z1411" i="5"/>
  <c r="Z1412" i="5"/>
  <c r="Z1413" i="5"/>
  <c r="Z1414" i="5"/>
  <c r="Z1415" i="5"/>
  <c r="Z1416" i="5"/>
  <c r="Z1417" i="5"/>
  <c r="Z1418" i="5"/>
  <c r="Z1419" i="5"/>
  <c r="Z1420" i="5"/>
  <c r="Z1421" i="5"/>
  <c r="Z1422" i="5"/>
  <c r="Z1423" i="5"/>
  <c r="Z1424" i="5"/>
  <c r="Z1425" i="5"/>
  <c r="Z1426" i="5"/>
  <c r="Z1427" i="5"/>
  <c r="Z1428" i="5"/>
  <c r="Z1429" i="5"/>
  <c r="Z1430" i="5"/>
  <c r="Z1431" i="5"/>
  <c r="Z1432" i="5"/>
  <c r="Z1433" i="5"/>
  <c r="Z1434" i="5"/>
  <c r="Z1435" i="5"/>
  <c r="Z1436" i="5"/>
  <c r="Z1437" i="5"/>
  <c r="Z1438" i="5"/>
  <c r="Z1439" i="5"/>
  <c r="Z1440" i="5"/>
  <c r="Z1441" i="5"/>
  <c r="Z1442" i="5"/>
  <c r="Z1443" i="5"/>
  <c r="Z1444" i="5"/>
  <c r="Z1445" i="5"/>
  <c r="Z1446" i="5"/>
  <c r="Z1447" i="5"/>
  <c r="Z1448" i="5"/>
  <c r="Z1449" i="5"/>
  <c r="Z1450" i="5"/>
  <c r="Z1451" i="5"/>
  <c r="Z1452" i="5"/>
  <c r="Z1453" i="5"/>
  <c r="Z1454" i="5"/>
  <c r="Z1455" i="5"/>
  <c r="Z1456" i="5"/>
  <c r="Z1457" i="5"/>
  <c r="Z1458" i="5"/>
  <c r="Z1459" i="5"/>
  <c r="Z1460" i="5"/>
  <c r="Z1461" i="5"/>
  <c r="Z1462" i="5"/>
  <c r="Z1463" i="5"/>
  <c r="Z1464" i="5"/>
  <c r="Z1465" i="5"/>
  <c r="Z1466" i="5"/>
  <c r="Z1467" i="5"/>
  <c r="Z1468" i="5"/>
  <c r="Z1469" i="5"/>
  <c r="Z1470" i="5"/>
  <c r="Z1471" i="5"/>
  <c r="Z1472" i="5"/>
  <c r="Z1473" i="5"/>
  <c r="Z1474" i="5"/>
  <c r="Z1475" i="5"/>
  <c r="Z1476" i="5"/>
  <c r="Z1477" i="5"/>
  <c r="Z1478" i="5"/>
  <c r="Z1479" i="5"/>
  <c r="Z1480" i="5"/>
  <c r="Z1481" i="5"/>
  <c r="Z1482" i="5"/>
  <c r="Z1483" i="5"/>
  <c r="Z1484" i="5"/>
  <c r="Z1485" i="5"/>
  <c r="Z1486" i="5"/>
  <c r="Z1487" i="5"/>
  <c r="Z1488" i="5"/>
  <c r="Z1489" i="5"/>
  <c r="Z1490" i="5"/>
  <c r="Z1491" i="5"/>
  <c r="Z1492" i="5"/>
  <c r="Z1493" i="5"/>
  <c r="Z1494" i="5"/>
  <c r="Z1495" i="5"/>
  <c r="Z1496" i="5"/>
  <c r="Z1497" i="5"/>
  <c r="Z1498" i="5"/>
  <c r="Z1499" i="5"/>
  <c r="Z1500" i="5"/>
  <c r="Z1501" i="5"/>
  <c r="Z1502" i="5"/>
  <c r="Z1503" i="5"/>
  <c r="Z1504" i="5"/>
  <c r="Z1505" i="5"/>
  <c r="Z1506" i="5"/>
  <c r="Z1507" i="5"/>
  <c r="Z1508" i="5"/>
  <c r="Z1509" i="5"/>
  <c r="Z1510" i="5"/>
  <c r="Z1511" i="5"/>
  <c r="Z1512" i="5"/>
  <c r="Z1513" i="5"/>
  <c r="Z1514" i="5"/>
  <c r="Z1515" i="5"/>
  <c r="Z1516" i="5"/>
  <c r="Z1517" i="5"/>
  <c r="Z1518" i="5"/>
  <c r="Z1519" i="5"/>
  <c r="Z1520" i="5"/>
  <c r="Z1521" i="5"/>
  <c r="Z1522" i="5"/>
  <c r="Z1523" i="5"/>
  <c r="Z1524" i="5"/>
  <c r="Z1525" i="5"/>
  <c r="Z1526" i="5"/>
  <c r="Z1527" i="5"/>
  <c r="Z1528" i="5"/>
  <c r="Z1529" i="5"/>
  <c r="Z1530" i="5"/>
  <c r="Z1531" i="5"/>
  <c r="Z1532" i="5"/>
  <c r="Z1533" i="5"/>
  <c r="Z1534" i="5"/>
  <c r="Z1535" i="5"/>
  <c r="Z1536" i="5"/>
  <c r="Z1537" i="5"/>
  <c r="Z1538" i="5"/>
  <c r="Z1539" i="5"/>
  <c r="Z1540" i="5"/>
  <c r="Z1541" i="5"/>
  <c r="Z1542" i="5"/>
  <c r="Z1543" i="5"/>
  <c r="Z1544" i="5"/>
  <c r="Z1545" i="5"/>
  <c r="Z1546" i="5"/>
  <c r="Z1547" i="5"/>
  <c r="Z1548" i="5"/>
  <c r="Z1549" i="5"/>
  <c r="Z1550" i="5"/>
  <c r="Z1551" i="5"/>
  <c r="Z1552" i="5"/>
  <c r="Z1553" i="5"/>
  <c r="Z1554" i="5"/>
  <c r="Z1555" i="5"/>
  <c r="Z1556" i="5"/>
  <c r="Z1557" i="5"/>
  <c r="Z1558" i="5"/>
  <c r="Z1559" i="5"/>
  <c r="Z1560" i="5"/>
  <c r="Z1561" i="5"/>
  <c r="Z1562" i="5"/>
  <c r="Z1563" i="5"/>
  <c r="Z1564" i="5"/>
  <c r="Z1565" i="5"/>
  <c r="Z1566" i="5"/>
  <c r="Z1567" i="5"/>
  <c r="Z1568" i="5"/>
  <c r="Z1569" i="5"/>
  <c r="Z1570" i="5"/>
  <c r="Z1571" i="5"/>
  <c r="Z1572" i="5"/>
  <c r="Z1573" i="5"/>
  <c r="Z1574" i="5"/>
  <c r="Z1575" i="5"/>
  <c r="Z1576" i="5"/>
  <c r="Z1577" i="5"/>
  <c r="Z1578" i="5"/>
  <c r="Z1579" i="5"/>
  <c r="Z1580" i="5"/>
  <c r="Z1581" i="5"/>
  <c r="Z1582" i="5"/>
  <c r="Z1583" i="5"/>
  <c r="Z1584" i="5"/>
  <c r="Z1585" i="5"/>
  <c r="Z1586" i="5"/>
  <c r="Z1587" i="5"/>
  <c r="Z1588" i="5"/>
  <c r="Z1589" i="5"/>
  <c r="Z1590" i="5"/>
  <c r="Z1591" i="5"/>
  <c r="Z1592" i="5"/>
  <c r="Z1593" i="5"/>
  <c r="Z1594" i="5"/>
  <c r="Z1595" i="5"/>
  <c r="Z1596" i="5"/>
  <c r="Z1597" i="5"/>
  <c r="Z1598" i="5"/>
  <c r="Z1599" i="5"/>
  <c r="Z1600" i="5"/>
  <c r="Z1601" i="5"/>
  <c r="Z1602" i="5"/>
  <c r="Z1603" i="5"/>
  <c r="Z1604" i="5"/>
  <c r="Z1605" i="5"/>
  <c r="Z1606" i="5"/>
  <c r="Z1607" i="5"/>
  <c r="Z1608" i="5"/>
  <c r="Z1609" i="5"/>
  <c r="Z1610" i="5"/>
  <c r="Z1611" i="5"/>
  <c r="Z1612" i="5"/>
  <c r="Z1613" i="5"/>
  <c r="Z1614" i="5"/>
  <c r="Z1615" i="5"/>
  <c r="Z1616" i="5"/>
  <c r="Z1617" i="5"/>
  <c r="Z1618" i="5"/>
  <c r="Z1619" i="5"/>
  <c r="Z1620" i="5"/>
  <c r="Z1621" i="5"/>
  <c r="Z1622" i="5"/>
  <c r="Z1623" i="5"/>
  <c r="Z1624" i="5"/>
  <c r="Z1625" i="5"/>
  <c r="Z1626" i="5"/>
  <c r="Z1627" i="5"/>
  <c r="Z1628" i="5"/>
  <c r="Z1629" i="5"/>
  <c r="Z1630" i="5"/>
  <c r="Z1631" i="5"/>
  <c r="Z1632" i="5"/>
  <c r="Z1633" i="5"/>
  <c r="Z1634" i="5"/>
  <c r="Z1635" i="5"/>
  <c r="Z1636" i="5"/>
  <c r="Z1637" i="5"/>
  <c r="Z1638" i="5"/>
  <c r="Z1639" i="5"/>
  <c r="Z1640" i="5"/>
  <c r="Z1641" i="5"/>
  <c r="Z1642" i="5"/>
  <c r="Z1643" i="5"/>
  <c r="Z1644" i="5"/>
  <c r="Z1645" i="5"/>
  <c r="Z1646" i="5"/>
  <c r="Z1647" i="5"/>
  <c r="Z1648" i="5"/>
  <c r="Z1649" i="5"/>
  <c r="Z1650" i="5"/>
  <c r="Z1651" i="5"/>
  <c r="Z1652" i="5"/>
  <c r="Z1653" i="5"/>
  <c r="Z1654" i="5"/>
  <c r="Z1655" i="5"/>
  <c r="Z1656" i="5"/>
  <c r="Z1657" i="5"/>
  <c r="Z1658" i="5"/>
  <c r="Z1659" i="5"/>
  <c r="Z1660" i="5"/>
  <c r="Z1661" i="5"/>
  <c r="Z1662" i="5"/>
  <c r="Z1663" i="5"/>
  <c r="Z1664" i="5"/>
  <c r="Z1665" i="5"/>
  <c r="Z1666" i="5"/>
  <c r="Z1667" i="5"/>
  <c r="Z1668" i="5"/>
  <c r="Z1669" i="5"/>
  <c r="Z1670" i="5"/>
  <c r="Z1671" i="5"/>
  <c r="Z1672" i="5"/>
  <c r="Z1673" i="5"/>
  <c r="Z1674" i="5"/>
  <c r="Z1675" i="5"/>
  <c r="Z1676" i="5"/>
  <c r="Z1677" i="5"/>
  <c r="Z1678" i="5"/>
  <c r="Z1679" i="5"/>
  <c r="Z1680" i="5"/>
  <c r="Z1681" i="5"/>
  <c r="Z1682" i="5"/>
  <c r="Z1683" i="5"/>
  <c r="Z1684" i="5"/>
  <c r="Z1685" i="5"/>
  <c r="Z1686" i="5"/>
  <c r="Z1687" i="5"/>
  <c r="Z1688" i="5"/>
  <c r="Z1689" i="5"/>
  <c r="Z1690" i="5"/>
  <c r="Z1691" i="5"/>
  <c r="Z1692" i="5"/>
  <c r="Z1693" i="5"/>
  <c r="Z1694" i="5"/>
  <c r="Z1695" i="5"/>
  <c r="Z1696" i="5"/>
  <c r="Z1697" i="5"/>
  <c r="Z1698" i="5"/>
  <c r="Z1699" i="5"/>
  <c r="Z1700" i="5"/>
  <c r="Z1701" i="5"/>
  <c r="Z1702" i="5"/>
  <c r="Z1703" i="5"/>
  <c r="Z1704" i="5"/>
  <c r="Z1705" i="5"/>
  <c r="Z1706" i="5"/>
  <c r="Z1707" i="5"/>
  <c r="Z1708" i="5"/>
  <c r="Z1709" i="5"/>
  <c r="Z1710" i="5"/>
  <c r="Z1711" i="5"/>
  <c r="Z1712" i="5"/>
  <c r="Z1713" i="5"/>
  <c r="Z1714" i="5"/>
  <c r="Z1715" i="5"/>
  <c r="Z1716" i="5"/>
  <c r="Z1717" i="5"/>
  <c r="Z1718" i="5"/>
  <c r="Z1719" i="5"/>
  <c r="Z1720" i="5"/>
  <c r="Z1721" i="5"/>
  <c r="Z1722" i="5"/>
  <c r="Z1723" i="5"/>
  <c r="Z1724" i="5"/>
  <c r="Z1725" i="5"/>
  <c r="Z1726" i="5"/>
  <c r="Z1727" i="5"/>
  <c r="Z1728" i="5"/>
  <c r="Z1729" i="5"/>
  <c r="Z1730" i="5"/>
  <c r="Z1731" i="5"/>
  <c r="Z1732" i="5"/>
  <c r="Z1733" i="5"/>
  <c r="Z1734" i="5"/>
  <c r="Z1735" i="5"/>
  <c r="Z1736" i="5"/>
  <c r="Z1737" i="5"/>
  <c r="Z1738" i="5"/>
  <c r="Z1739" i="5"/>
  <c r="Z1740" i="5"/>
  <c r="Z1741" i="5"/>
  <c r="Z1742" i="5"/>
  <c r="Z1743" i="5"/>
  <c r="Z1744" i="5"/>
  <c r="Z1745" i="5"/>
  <c r="Z1746" i="5"/>
  <c r="Z1747" i="5"/>
  <c r="Z1748" i="5"/>
  <c r="Z1749" i="5"/>
  <c r="Z1750" i="5"/>
  <c r="Z1751" i="5"/>
  <c r="Z1752" i="5"/>
  <c r="Z1753" i="5"/>
  <c r="Z1754" i="5"/>
  <c r="Z1755" i="5"/>
  <c r="Z1756" i="5"/>
  <c r="Z1757" i="5"/>
  <c r="Z1758" i="5"/>
  <c r="Z1759" i="5"/>
  <c r="Z1760" i="5"/>
  <c r="Z1761" i="5"/>
  <c r="Z1762" i="5"/>
  <c r="Z1763" i="5"/>
  <c r="Z1764" i="5"/>
  <c r="Z1765" i="5"/>
  <c r="Z1766" i="5"/>
  <c r="Z1767" i="5"/>
  <c r="Z1768" i="5"/>
  <c r="Z1769" i="5"/>
  <c r="Z1770" i="5"/>
  <c r="Z1771" i="5"/>
  <c r="Z1772" i="5"/>
  <c r="Z1773" i="5"/>
  <c r="Z1774" i="5"/>
  <c r="Z1775" i="5"/>
  <c r="Z1776" i="5"/>
  <c r="Z1777" i="5"/>
  <c r="Z1778" i="5"/>
  <c r="Z1779" i="5"/>
  <c r="Z1780" i="5"/>
  <c r="Z1781" i="5"/>
  <c r="Z1782" i="5"/>
  <c r="Z1783" i="5"/>
  <c r="Z1784" i="5"/>
  <c r="Z1785" i="5"/>
  <c r="Z1786" i="5"/>
  <c r="Z1787" i="5"/>
  <c r="Z1788" i="5"/>
  <c r="Z1789" i="5"/>
  <c r="Z1790" i="5"/>
  <c r="Z1791" i="5"/>
  <c r="Z1792" i="5"/>
  <c r="Z1793" i="5"/>
  <c r="Z1794" i="5"/>
  <c r="Z1795" i="5"/>
  <c r="Z1796" i="5"/>
  <c r="Z1797" i="5"/>
  <c r="Z1798" i="5"/>
  <c r="Z1799" i="5"/>
  <c r="Z1800" i="5"/>
  <c r="Z1801" i="5"/>
  <c r="Z1802" i="5"/>
  <c r="Z1803" i="5"/>
  <c r="Z1804" i="5"/>
  <c r="Z1805" i="5"/>
  <c r="Z1806" i="5"/>
  <c r="Z1807" i="5"/>
  <c r="Z1808" i="5"/>
  <c r="Z1809" i="5"/>
  <c r="Z1810" i="5"/>
  <c r="Z1811" i="5"/>
  <c r="Z1812" i="5"/>
  <c r="Z1813" i="5"/>
  <c r="Z1814" i="5"/>
  <c r="Z1815" i="5"/>
  <c r="Z1816" i="5"/>
  <c r="Z1817" i="5"/>
  <c r="Z1818" i="5"/>
  <c r="Z1819" i="5"/>
  <c r="Z1820" i="5"/>
  <c r="Z1821" i="5"/>
  <c r="Z1822" i="5"/>
  <c r="Z1823" i="5"/>
  <c r="Z1824" i="5"/>
  <c r="Z1825" i="5"/>
  <c r="Z1826" i="5"/>
  <c r="Z1827" i="5"/>
  <c r="Z1828" i="5"/>
  <c r="Z1829" i="5"/>
  <c r="Z1830" i="5"/>
  <c r="Z1831" i="5"/>
  <c r="Z1832" i="5"/>
  <c r="Z1833" i="5"/>
  <c r="Z1834" i="5"/>
  <c r="Z1835" i="5"/>
  <c r="Z1836" i="5"/>
  <c r="Z1837" i="5"/>
  <c r="Z1838" i="5"/>
  <c r="Z1839" i="5"/>
  <c r="Z1840" i="5"/>
  <c r="Z1841" i="5"/>
  <c r="Z1842" i="5"/>
  <c r="Z1843" i="5"/>
  <c r="Z1844" i="5"/>
  <c r="Z1845" i="5"/>
  <c r="Z1846" i="5"/>
  <c r="Z1847" i="5"/>
  <c r="Z1848" i="5"/>
  <c r="Z1849" i="5"/>
  <c r="Z1850" i="5"/>
  <c r="Z1851" i="5"/>
  <c r="Z1852" i="5"/>
  <c r="Z1853" i="5"/>
  <c r="Z1854" i="5"/>
  <c r="Z1855" i="5"/>
  <c r="Z1856" i="5"/>
  <c r="Z1857" i="5"/>
  <c r="Z1858" i="5"/>
  <c r="Z1859" i="5"/>
  <c r="Z1860" i="5"/>
  <c r="Z1861" i="5"/>
  <c r="Z1862" i="5"/>
  <c r="Z1863" i="5"/>
  <c r="Z1864" i="5"/>
  <c r="Z1865" i="5"/>
  <c r="Z1866" i="5"/>
  <c r="Z1867" i="5"/>
  <c r="Z1868" i="5"/>
  <c r="Z1869" i="5"/>
  <c r="Z1870" i="5"/>
  <c r="Z1871" i="5"/>
  <c r="Z1872" i="5"/>
  <c r="Z1873" i="5"/>
  <c r="Z1874" i="5"/>
  <c r="Z1875" i="5"/>
  <c r="Z1876" i="5"/>
  <c r="Z1877" i="5"/>
  <c r="Z1878" i="5"/>
  <c r="Z1879" i="5"/>
  <c r="Z1880" i="5"/>
  <c r="Z1881" i="5"/>
  <c r="Z1882" i="5"/>
  <c r="Z1883" i="5"/>
  <c r="Z1884" i="5"/>
  <c r="Z1885" i="5"/>
  <c r="Z1886" i="5"/>
  <c r="Z1887" i="5"/>
  <c r="Z1888" i="5"/>
  <c r="Z1889" i="5"/>
  <c r="Z1890" i="5"/>
  <c r="Z1891" i="5"/>
  <c r="Z1892" i="5"/>
  <c r="Z1893" i="5"/>
  <c r="Z1894" i="5"/>
  <c r="Z1895" i="5"/>
  <c r="Z1896" i="5"/>
  <c r="Z1897" i="5"/>
  <c r="Z1898" i="5"/>
  <c r="Z1899" i="5"/>
  <c r="Z1900" i="5"/>
  <c r="Z1901" i="5"/>
  <c r="Z1902" i="5"/>
  <c r="Z1903" i="5"/>
  <c r="Z1904" i="5"/>
  <c r="Z1905" i="5"/>
  <c r="Z1906" i="5"/>
  <c r="Z1907" i="5"/>
  <c r="Z1908" i="5"/>
  <c r="Z1909" i="5"/>
  <c r="Z1910" i="5"/>
  <c r="Z1911" i="5"/>
  <c r="Z1912" i="5"/>
  <c r="Z1913" i="5"/>
  <c r="Z1914" i="5"/>
  <c r="Z1915" i="5"/>
  <c r="Z1916" i="5"/>
  <c r="Z1917" i="5"/>
  <c r="Z1918" i="5"/>
  <c r="Z1919" i="5"/>
  <c r="Z1920" i="5"/>
  <c r="Z1921" i="5"/>
  <c r="Z1922" i="5"/>
  <c r="Z1923" i="5"/>
  <c r="Z1924" i="5"/>
  <c r="Z1925" i="5"/>
  <c r="Z1926" i="5"/>
  <c r="Z1927" i="5"/>
  <c r="Z1928" i="5"/>
  <c r="Z1929" i="5"/>
  <c r="Z1930" i="5"/>
  <c r="Z1931" i="5"/>
  <c r="Z1932" i="5"/>
  <c r="Z1933" i="5"/>
  <c r="Z1934" i="5"/>
  <c r="Z1935" i="5"/>
  <c r="Z1936" i="5"/>
  <c r="Z1937" i="5"/>
  <c r="Z1938" i="5"/>
  <c r="Z1939" i="5"/>
  <c r="Z1940" i="5"/>
  <c r="Z1941" i="5"/>
  <c r="Z1942" i="5"/>
  <c r="Z1943" i="5"/>
  <c r="Z1944" i="5"/>
  <c r="Z1945" i="5"/>
  <c r="Z1946" i="5"/>
  <c r="Z1947" i="5"/>
  <c r="Z1948" i="5"/>
  <c r="Z1949" i="5"/>
  <c r="Z1950" i="5"/>
  <c r="Z1951" i="5"/>
  <c r="Z1952" i="5"/>
  <c r="Z1953" i="5"/>
  <c r="Z1954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G2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 s="1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G274" i="5" s="1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G376" i="5" s="1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95" i="5"/>
  <c r="G395" i="5" s="1"/>
  <c r="F396" i="5"/>
  <c r="G396" i="5" s="1"/>
  <c r="F397" i="5"/>
  <c r="G397" i="5" s="1"/>
  <c r="F398" i="5"/>
  <c r="G398" i="5" s="1"/>
  <c r="F399" i="5"/>
  <c r="G399" i="5" s="1"/>
  <c r="F400" i="5"/>
  <c r="G400" i="5" s="1"/>
  <c r="F401" i="5"/>
  <c r="G401" i="5" s="1"/>
  <c r="F402" i="5"/>
  <c r="G402" i="5" s="1"/>
  <c r="F403" i="5"/>
  <c r="G403" i="5" s="1"/>
  <c r="F404" i="5"/>
  <c r="G404" i="5" s="1"/>
  <c r="F405" i="5"/>
  <c r="G405" i="5" s="1"/>
  <c r="F406" i="5"/>
  <c r="G406" i="5" s="1"/>
  <c r="F407" i="5"/>
  <c r="G407" i="5" s="1"/>
  <c r="F408" i="5"/>
  <c r="G408" i="5" s="1"/>
  <c r="F409" i="5"/>
  <c r="G409" i="5" s="1"/>
  <c r="F410" i="5"/>
  <c r="G410" i="5" s="1"/>
  <c r="F411" i="5"/>
  <c r="G411" i="5" s="1"/>
  <c r="F412" i="5"/>
  <c r="G412" i="5" s="1"/>
  <c r="F413" i="5"/>
  <c r="G413" i="5" s="1"/>
  <c r="F414" i="5"/>
  <c r="G414" i="5" s="1"/>
  <c r="F415" i="5"/>
  <c r="G415" i="5" s="1"/>
  <c r="F416" i="5"/>
  <c r="G416" i="5" s="1"/>
  <c r="F417" i="5"/>
  <c r="G417" i="5" s="1"/>
  <c r="F418" i="5"/>
  <c r="G418" i="5" s="1"/>
  <c r="F419" i="5"/>
  <c r="G419" i="5" s="1"/>
  <c r="F420" i="5"/>
  <c r="G420" i="5" s="1"/>
  <c r="F421" i="5"/>
  <c r="G421" i="5" s="1"/>
  <c r="F422" i="5"/>
  <c r="G422" i="5" s="1"/>
  <c r="F423" i="5"/>
  <c r="G423" i="5" s="1"/>
  <c r="F424" i="5"/>
  <c r="G424" i="5" s="1"/>
  <c r="F425" i="5"/>
  <c r="G425" i="5" s="1"/>
  <c r="F426" i="5"/>
  <c r="G426" i="5" s="1"/>
  <c r="F427" i="5"/>
  <c r="G427" i="5" s="1"/>
  <c r="F428" i="5"/>
  <c r="G428" i="5" s="1"/>
  <c r="F429" i="5"/>
  <c r="G429" i="5" s="1"/>
  <c r="F430" i="5"/>
  <c r="G430" i="5" s="1"/>
  <c r="F431" i="5"/>
  <c r="G431" i="5" s="1"/>
  <c r="F432" i="5"/>
  <c r="G432" i="5" s="1"/>
  <c r="F433" i="5"/>
  <c r="G433" i="5" s="1"/>
  <c r="F434" i="5"/>
  <c r="G434" i="5" s="1"/>
  <c r="F435" i="5"/>
  <c r="G435" i="5" s="1"/>
  <c r="F436" i="5"/>
  <c r="G436" i="5" s="1"/>
  <c r="F437" i="5"/>
  <c r="G437" i="5" s="1"/>
  <c r="F438" i="5"/>
  <c r="G438" i="5" s="1"/>
  <c r="F439" i="5"/>
  <c r="G439" i="5" s="1"/>
  <c r="F440" i="5"/>
  <c r="G440" i="5" s="1"/>
  <c r="F441" i="5"/>
  <c r="G441" i="5" s="1"/>
  <c r="F442" i="5"/>
  <c r="G442" i="5" s="1"/>
  <c r="F443" i="5"/>
  <c r="G443" i="5" s="1"/>
  <c r="F444" i="5"/>
  <c r="G444" i="5" s="1"/>
  <c r="F445" i="5"/>
  <c r="G445" i="5" s="1"/>
  <c r="F446" i="5"/>
  <c r="G446" i="5" s="1"/>
  <c r="F447" i="5"/>
  <c r="G447" i="5" s="1"/>
  <c r="F448" i="5"/>
  <c r="G448" i="5" s="1"/>
  <c r="F449" i="5"/>
  <c r="G449" i="5" s="1"/>
  <c r="F450" i="5"/>
  <c r="G450" i="5" s="1"/>
  <c r="F451" i="5"/>
  <c r="G451" i="5" s="1"/>
  <c r="F452" i="5"/>
  <c r="G452" i="5" s="1"/>
  <c r="F453" i="5"/>
  <c r="G453" i="5" s="1"/>
  <c r="F454" i="5"/>
  <c r="G454" i="5" s="1"/>
  <c r="F455" i="5"/>
  <c r="G455" i="5" s="1"/>
  <c r="F456" i="5"/>
  <c r="G456" i="5" s="1"/>
  <c r="F457" i="5"/>
  <c r="G457" i="5" s="1"/>
  <c r="F458" i="5"/>
  <c r="G458" i="5" s="1"/>
  <c r="F459" i="5"/>
  <c r="G459" i="5" s="1"/>
  <c r="F460" i="5"/>
  <c r="G460" i="5" s="1"/>
  <c r="F461" i="5"/>
  <c r="G461" i="5" s="1"/>
  <c r="F462" i="5"/>
  <c r="G462" i="5" s="1"/>
  <c r="F463" i="5"/>
  <c r="G463" i="5" s="1"/>
  <c r="F464" i="5"/>
  <c r="G464" i="5" s="1"/>
  <c r="F465" i="5"/>
  <c r="G465" i="5" s="1"/>
  <c r="F466" i="5"/>
  <c r="G466" i="5" s="1"/>
  <c r="F467" i="5"/>
  <c r="G467" i="5" s="1"/>
  <c r="F468" i="5"/>
  <c r="G468" i="5" s="1"/>
  <c r="F469" i="5"/>
  <c r="G469" i="5" s="1"/>
  <c r="F470" i="5"/>
  <c r="G470" i="5" s="1"/>
  <c r="F471" i="5"/>
  <c r="G471" i="5" s="1"/>
  <c r="F472" i="5"/>
  <c r="G472" i="5" s="1"/>
  <c r="F473" i="5"/>
  <c r="G473" i="5" s="1"/>
  <c r="F474" i="5"/>
  <c r="G474" i="5" s="1"/>
  <c r="F475" i="5"/>
  <c r="G475" i="5" s="1"/>
  <c r="F476" i="5"/>
  <c r="G476" i="5" s="1"/>
  <c r="F477" i="5"/>
  <c r="G477" i="5" s="1"/>
  <c r="F478" i="5"/>
  <c r="G478" i="5" s="1"/>
  <c r="F479" i="5"/>
  <c r="G479" i="5" s="1"/>
  <c r="F480" i="5"/>
  <c r="G480" i="5" s="1"/>
  <c r="F481" i="5"/>
  <c r="G481" i="5" s="1"/>
  <c r="F482" i="5"/>
  <c r="G482" i="5" s="1"/>
  <c r="F483" i="5"/>
  <c r="G483" i="5" s="1"/>
  <c r="F484" i="5"/>
  <c r="G484" i="5" s="1"/>
  <c r="F485" i="5"/>
  <c r="G485" i="5" s="1"/>
  <c r="F486" i="5"/>
  <c r="G486" i="5" s="1"/>
  <c r="F487" i="5"/>
  <c r="G487" i="5" s="1"/>
  <c r="F488" i="5"/>
  <c r="G488" i="5" s="1"/>
  <c r="F489" i="5"/>
  <c r="G489" i="5" s="1"/>
  <c r="F490" i="5"/>
  <c r="G490" i="5" s="1"/>
  <c r="F491" i="5"/>
  <c r="G491" i="5" s="1"/>
  <c r="F492" i="5"/>
  <c r="G492" i="5" s="1"/>
  <c r="F493" i="5"/>
  <c r="G493" i="5" s="1"/>
  <c r="F494" i="5"/>
  <c r="G494" i="5" s="1"/>
  <c r="F495" i="5"/>
  <c r="G495" i="5" s="1"/>
  <c r="F496" i="5"/>
  <c r="G496" i="5" s="1"/>
  <c r="F497" i="5"/>
  <c r="G497" i="5" s="1"/>
  <c r="F498" i="5"/>
  <c r="G498" i="5" s="1"/>
  <c r="F499" i="5"/>
  <c r="G499" i="5" s="1"/>
  <c r="F500" i="5"/>
  <c r="G500" i="5" s="1"/>
  <c r="F501" i="5"/>
  <c r="G501" i="5" s="1"/>
  <c r="F502" i="5"/>
  <c r="G502" i="5" s="1"/>
  <c r="F503" i="5"/>
  <c r="G503" i="5" s="1"/>
  <c r="F504" i="5"/>
  <c r="G504" i="5" s="1"/>
  <c r="F505" i="5"/>
  <c r="G505" i="5" s="1"/>
  <c r="F506" i="5"/>
  <c r="G506" i="5" s="1"/>
  <c r="F507" i="5"/>
  <c r="G507" i="5" s="1"/>
  <c r="F508" i="5"/>
  <c r="G508" i="5" s="1"/>
  <c r="F509" i="5"/>
  <c r="G509" i="5" s="1"/>
  <c r="F510" i="5"/>
  <c r="G510" i="5" s="1"/>
  <c r="F511" i="5"/>
  <c r="G511" i="5" s="1"/>
  <c r="F512" i="5"/>
  <c r="G512" i="5" s="1"/>
  <c r="F513" i="5"/>
  <c r="G513" i="5" s="1"/>
  <c r="F514" i="5"/>
  <c r="G514" i="5" s="1"/>
  <c r="F515" i="5"/>
  <c r="G515" i="5" s="1"/>
  <c r="F516" i="5"/>
  <c r="G516" i="5" s="1"/>
  <c r="F517" i="5"/>
  <c r="G517" i="5" s="1"/>
  <c r="F518" i="5"/>
  <c r="G518" i="5" s="1"/>
  <c r="F519" i="5"/>
  <c r="G519" i="5" s="1"/>
  <c r="F520" i="5"/>
  <c r="G520" i="5" s="1"/>
  <c r="F521" i="5"/>
  <c r="G521" i="5" s="1"/>
  <c r="F522" i="5"/>
  <c r="G522" i="5" s="1"/>
  <c r="F523" i="5"/>
  <c r="G523" i="5" s="1"/>
  <c r="F524" i="5"/>
  <c r="G524" i="5" s="1"/>
  <c r="F525" i="5"/>
  <c r="G525" i="5" s="1"/>
  <c r="F526" i="5"/>
  <c r="G526" i="5" s="1"/>
  <c r="F527" i="5"/>
  <c r="G527" i="5" s="1"/>
  <c r="F528" i="5"/>
  <c r="G528" i="5" s="1"/>
  <c r="F529" i="5"/>
  <c r="G529" i="5" s="1"/>
  <c r="F530" i="5"/>
  <c r="G530" i="5" s="1"/>
  <c r="F531" i="5"/>
  <c r="G531" i="5" s="1"/>
  <c r="F532" i="5"/>
  <c r="G532" i="5" s="1"/>
  <c r="F533" i="5"/>
  <c r="G533" i="5" s="1"/>
  <c r="F534" i="5"/>
  <c r="G534" i="5" s="1"/>
  <c r="F535" i="5"/>
  <c r="G535" i="5" s="1"/>
  <c r="F536" i="5"/>
  <c r="G536" i="5" s="1"/>
  <c r="F537" i="5"/>
  <c r="G537" i="5" s="1"/>
  <c r="F538" i="5"/>
  <c r="G538" i="5" s="1"/>
  <c r="F539" i="5"/>
  <c r="G539" i="5" s="1"/>
  <c r="F540" i="5"/>
  <c r="G540" i="5" s="1"/>
  <c r="F541" i="5"/>
  <c r="G541" i="5" s="1"/>
  <c r="F542" i="5"/>
  <c r="G542" i="5" s="1"/>
  <c r="F543" i="5"/>
  <c r="G543" i="5" s="1"/>
  <c r="F544" i="5"/>
  <c r="G544" i="5" s="1"/>
  <c r="F545" i="5"/>
  <c r="G545" i="5" s="1"/>
  <c r="F546" i="5"/>
  <c r="G546" i="5" s="1"/>
  <c r="F547" i="5"/>
  <c r="G547" i="5" s="1"/>
  <c r="F548" i="5"/>
  <c r="G548" i="5" s="1"/>
  <c r="F549" i="5"/>
  <c r="G549" i="5" s="1"/>
  <c r="F550" i="5"/>
  <c r="G550" i="5" s="1"/>
  <c r="F551" i="5"/>
  <c r="G551" i="5" s="1"/>
  <c r="F552" i="5"/>
  <c r="G552" i="5" s="1"/>
  <c r="F553" i="5"/>
  <c r="G553" i="5" s="1"/>
  <c r="F554" i="5"/>
  <c r="G554" i="5" s="1"/>
  <c r="F555" i="5"/>
  <c r="G555" i="5" s="1"/>
  <c r="F556" i="5"/>
  <c r="G556" i="5" s="1"/>
  <c r="F557" i="5"/>
  <c r="G557" i="5" s="1"/>
  <c r="F558" i="5"/>
  <c r="G558" i="5" s="1"/>
  <c r="F559" i="5"/>
  <c r="G559" i="5" s="1"/>
  <c r="F560" i="5"/>
  <c r="G560" i="5" s="1"/>
  <c r="F561" i="5"/>
  <c r="G561" i="5" s="1"/>
  <c r="F562" i="5"/>
  <c r="G562" i="5" s="1"/>
  <c r="F563" i="5"/>
  <c r="G563" i="5" s="1"/>
  <c r="F564" i="5"/>
  <c r="G564" i="5" s="1"/>
  <c r="F565" i="5"/>
  <c r="G565" i="5" s="1"/>
  <c r="F566" i="5"/>
  <c r="G566" i="5" s="1"/>
  <c r="F567" i="5"/>
  <c r="G567" i="5" s="1"/>
  <c r="F568" i="5"/>
  <c r="G568" i="5" s="1"/>
  <c r="F569" i="5"/>
  <c r="G569" i="5" s="1"/>
  <c r="F570" i="5"/>
  <c r="G570" i="5" s="1"/>
  <c r="F571" i="5"/>
  <c r="G571" i="5" s="1"/>
  <c r="F572" i="5"/>
  <c r="G572" i="5" s="1"/>
  <c r="F573" i="5"/>
  <c r="G573" i="5" s="1"/>
  <c r="F574" i="5"/>
  <c r="G574" i="5" s="1"/>
  <c r="F575" i="5"/>
  <c r="G575" i="5" s="1"/>
  <c r="F576" i="5"/>
  <c r="G576" i="5" s="1"/>
  <c r="F577" i="5"/>
  <c r="G577" i="5" s="1"/>
  <c r="F578" i="5"/>
  <c r="G578" i="5" s="1"/>
  <c r="F579" i="5"/>
  <c r="G579" i="5" s="1"/>
  <c r="F580" i="5"/>
  <c r="G580" i="5" s="1"/>
  <c r="F581" i="5"/>
  <c r="G581" i="5" s="1"/>
  <c r="F582" i="5"/>
  <c r="G582" i="5" s="1"/>
  <c r="F583" i="5"/>
  <c r="G583" i="5" s="1"/>
  <c r="F584" i="5"/>
  <c r="G584" i="5" s="1"/>
  <c r="F585" i="5"/>
  <c r="G585" i="5" s="1"/>
  <c r="F586" i="5"/>
  <c r="G586" i="5" s="1"/>
  <c r="F587" i="5"/>
  <c r="G587" i="5" s="1"/>
  <c r="F588" i="5"/>
  <c r="G588" i="5" s="1"/>
  <c r="F589" i="5"/>
  <c r="G589" i="5" s="1"/>
  <c r="F590" i="5"/>
  <c r="G590" i="5" s="1"/>
  <c r="F591" i="5"/>
  <c r="G591" i="5" s="1"/>
  <c r="F592" i="5"/>
  <c r="G592" i="5" s="1"/>
  <c r="F593" i="5"/>
  <c r="G593" i="5" s="1"/>
  <c r="F594" i="5"/>
  <c r="G594" i="5" s="1"/>
  <c r="F595" i="5"/>
  <c r="G595" i="5" s="1"/>
  <c r="F596" i="5"/>
  <c r="G596" i="5" s="1"/>
  <c r="F597" i="5"/>
  <c r="G597" i="5" s="1"/>
  <c r="F598" i="5"/>
  <c r="G598" i="5" s="1"/>
  <c r="F599" i="5"/>
  <c r="G599" i="5" s="1"/>
  <c r="F600" i="5"/>
  <c r="G600" i="5" s="1"/>
  <c r="F601" i="5"/>
  <c r="G601" i="5" s="1"/>
  <c r="F602" i="5"/>
  <c r="G602" i="5" s="1"/>
  <c r="F603" i="5"/>
  <c r="G603" i="5" s="1"/>
  <c r="F604" i="5"/>
  <c r="G604" i="5" s="1"/>
  <c r="F605" i="5"/>
  <c r="G605" i="5" s="1"/>
  <c r="F606" i="5"/>
  <c r="G606" i="5" s="1"/>
  <c r="F607" i="5"/>
  <c r="G607" i="5" s="1"/>
  <c r="F608" i="5"/>
  <c r="G608" i="5" s="1"/>
  <c r="F609" i="5"/>
  <c r="G609" i="5" s="1"/>
  <c r="F610" i="5"/>
  <c r="G610" i="5" s="1"/>
  <c r="F611" i="5"/>
  <c r="G611" i="5" s="1"/>
  <c r="F612" i="5"/>
  <c r="G612" i="5" s="1"/>
  <c r="F613" i="5"/>
  <c r="G613" i="5" s="1"/>
  <c r="F614" i="5"/>
  <c r="G614" i="5" s="1"/>
  <c r="F615" i="5"/>
  <c r="G615" i="5" s="1"/>
  <c r="F616" i="5"/>
  <c r="G616" i="5" s="1"/>
  <c r="F617" i="5"/>
  <c r="G617" i="5" s="1"/>
  <c r="F618" i="5"/>
  <c r="G618" i="5" s="1"/>
  <c r="F619" i="5"/>
  <c r="G619" i="5" s="1"/>
  <c r="F620" i="5"/>
  <c r="G620" i="5" s="1"/>
  <c r="F621" i="5"/>
  <c r="G621" i="5" s="1"/>
  <c r="F622" i="5"/>
  <c r="G622" i="5" s="1"/>
  <c r="F623" i="5"/>
  <c r="G623" i="5" s="1"/>
  <c r="F624" i="5"/>
  <c r="G624" i="5" s="1"/>
  <c r="F625" i="5"/>
  <c r="G625" i="5" s="1"/>
  <c r="F626" i="5"/>
  <c r="G626" i="5" s="1"/>
  <c r="F627" i="5"/>
  <c r="G627" i="5" s="1"/>
  <c r="F628" i="5"/>
  <c r="G628" i="5" s="1"/>
  <c r="F629" i="5"/>
  <c r="G629" i="5" s="1"/>
  <c r="F630" i="5"/>
  <c r="G630" i="5" s="1"/>
  <c r="F631" i="5"/>
  <c r="G631" i="5" s="1"/>
  <c r="F632" i="5"/>
  <c r="G632" i="5" s="1"/>
  <c r="F633" i="5"/>
  <c r="G633" i="5" s="1"/>
  <c r="F634" i="5"/>
  <c r="G634" i="5" s="1"/>
  <c r="F635" i="5"/>
  <c r="G635" i="5" s="1"/>
  <c r="F636" i="5"/>
  <c r="G636" i="5" s="1"/>
  <c r="F637" i="5"/>
  <c r="G637" i="5" s="1"/>
  <c r="F638" i="5"/>
  <c r="G638" i="5" s="1"/>
  <c r="F639" i="5"/>
  <c r="G639" i="5" s="1"/>
  <c r="F640" i="5"/>
  <c r="G640" i="5" s="1"/>
  <c r="F641" i="5"/>
  <c r="G641" i="5" s="1"/>
  <c r="F642" i="5"/>
  <c r="G642" i="5" s="1"/>
  <c r="F643" i="5"/>
  <c r="G643" i="5" s="1"/>
  <c r="F644" i="5"/>
  <c r="G644" i="5" s="1"/>
  <c r="F645" i="5"/>
  <c r="G645" i="5" s="1"/>
  <c r="F646" i="5"/>
  <c r="G646" i="5" s="1"/>
  <c r="F647" i="5"/>
  <c r="G647" i="5" s="1"/>
  <c r="F648" i="5"/>
  <c r="G648" i="5" s="1"/>
  <c r="F649" i="5"/>
  <c r="G649" i="5" s="1"/>
  <c r="F650" i="5"/>
  <c r="G650" i="5" s="1"/>
  <c r="F651" i="5"/>
  <c r="G651" i="5" s="1"/>
  <c r="F652" i="5"/>
  <c r="G652" i="5" s="1"/>
  <c r="F653" i="5"/>
  <c r="G653" i="5" s="1"/>
  <c r="F654" i="5"/>
  <c r="G654" i="5" s="1"/>
  <c r="F655" i="5"/>
  <c r="G655" i="5" s="1"/>
  <c r="F656" i="5"/>
  <c r="G656" i="5" s="1"/>
  <c r="F657" i="5"/>
  <c r="G657" i="5" s="1"/>
  <c r="F658" i="5"/>
  <c r="G658" i="5" s="1"/>
  <c r="F659" i="5"/>
  <c r="G659" i="5" s="1"/>
  <c r="F660" i="5"/>
  <c r="G660" i="5" s="1"/>
  <c r="F661" i="5"/>
  <c r="G661" i="5" s="1"/>
  <c r="F662" i="5"/>
  <c r="G662" i="5" s="1"/>
  <c r="F663" i="5"/>
  <c r="G663" i="5" s="1"/>
  <c r="F664" i="5"/>
  <c r="G664" i="5" s="1"/>
  <c r="F665" i="5"/>
  <c r="G665" i="5" s="1"/>
  <c r="F666" i="5"/>
  <c r="G666" i="5" s="1"/>
  <c r="F667" i="5"/>
  <c r="G667" i="5" s="1"/>
  <c r="F668" i="5"/>
  <c r="G668" i="5" s="1"/>
  <c r="F669" i="5"/>
  <c r="G669" i="5" s="1"/>
  <c r="F670" i="5"/>
  <c r="G670" i="5" s="1"/>
  <c r="F671" i="5"/>
  <c r="G671" i="5" s="1"/>
  <c r="F672" i="5"/>
  <c r="G672" i="5" s="1"/>
  <c r="F673" i="5"/>
  <c r="G673" i="5" s="1"/>
  <c r="F674" i="5"/>
  <c r="G674" i="5" s="1"/>
  <c r="F675" i="5"/>
  <c r="G675" i="5" s="1"/>
  <c r="F676" i="5"/>
  <c r="G676" i="5" s="1"/>
  <c r="F677" i="5"/>
  <c r="G677" i="5" s="1"/>
  <c r="F678" i="5"/>
  <c r="G678" i="5" s="1"/>
  <c r="F679" i="5"/>
  <c r="G679" i="5" s="1"/>
  <c r="F680" i="5"/>
  <c r="G680" i="5" s="1"/>
  <c r="F681" i="5"/>
  <c r="G681" i="5" s="1"/>
  <c r="F682" i="5"/>
  <c r="G682" i="5" s="1"/>
  <c r="F683" i="5"/>
  <c r="G683" i="5" s="1"/>
  <c r="F684" i="5"/>
  <c r="G684" i="5" s="1"/>
  <c r="F685" i="5"/>
  <c r="G685" i="5" s="1"/>
  <c r="F686" i="5"/>
  <c r="G686" i="5" s="1"/>
  <c r="F687" i="5"/>
  <c r="G687" i="5" s="1"/>
  <c r="F688" i="5"/>
  <c r="G688" i="5" s="1"/>
  <c r="F689" i="5"/>
  <c r="G689" i="5" s="1"/>
  <c r="F690" i="5"/>
  <c r="G690" i="5" s="1"/>
  <c r="F691" i="5"/>
  <c r="G691" i="5" s="1"/>
  <c r="F692" i="5"/>
  <c r="G692" i="5" s="1"/>
  <c r="F693" i="5"/>
  <c r="G693" i="5" s="1"/>
  <c r="F694" i="5"/>
  <c r="G694" i="5" s="1"/>
  <c r="F695" i="5"/>
  <c r="G695" i="5" s="1"/>
  <c r="F696" i="5"/>
  <c r="G696" i="5" s="1"/>
  <c r="F697" i="5"/>
  <c r="G697" i="5" s="1"/>
  <c r="F698" i="5"/>
  <c r="G698" i="5" s="1"/>
  <c r="F699" i="5"/>
  <c r="G699" i="5" s="1"/>
  <c r="F700" i="5"/>
  <c r="G700" i="5" s="1"/>
  <c r="F701" i="5"/>
  <c r="G701" i="5" s="1"/>
  <c r="F702" i="5"/>
  <c r="G702" i="5" s="1"/>
  <c r="F703" i="5"/>
  <c r="G703" i="5" s="1"/>
  <c r="F704" i="5"/>
  <c r="G704" i="5" s="1"/>
  <c r="F705" i="5"/>
  <c r="G705" i="5" s="1"/>
  <c r="F706" i="5"/>
  <c r="G706" i="5" s="1"/>
  <c r="F707" i="5"/>
  <c r="G707" i="5" s="1"/>
  <c r="F708" i="5"/>
  <c r="G708" i="5" s="1"/>
  <c r="F709" i="5"/>
  <c r="G709" i="5" s="1"/>
  <c r="F710" i="5"/>
  <c r="G710" i="5" s="1"/>
  <c r="F711" i="5"/>
  <c r="G711" i="5" s="1"/>
  <c r="F712" i="5"/>
  <c r="G712" i="5" s="1"/>
  <c r="F713" i="5"/>
  <c r="G713" i="5" s="1"/>
  <c r="F714" i="5"/>
  <c r="G714" i="5" s="1"/>
  <c r="F715" i="5"/>
  <c r="G715" i="5" s="1"/>
  <c r="F716" i="5"/>
  <c r="G716" i="5" s="1"/>
  <c r="F717" i="5"/>
  <c r="G717" i="5" s="1"/>
  <c r="F718" i="5"/>
  <c r="G718" i="5" s="1"/>
  <c r="F719" i="5"/>
  <c r="G719" i="5" s="1"/>
  <c r="F720" i="5"/>
  <c r="G720" i="5" s="1"/>
  <c r="F721" i="5"/>
  <c r="G721" i="5" s="1"/>
  <c r="F722" i="5"/>
  <c r="G722" i="5" s="1"/>
  <c r="F723" i="5"/>
  <c r="G723" i="5" s="1"/>
  <c r="F724" i="5"/>
  <c r="G724" i="5" s="1"/>
  <c r="F725" i="5"/>
  <c r="G725" i="5" s="1"/>
  <c r="F726" i="5"/>
  <c r="G726" i="5" s="1"/>
  <c r="F727" i="5"/>
  <c r="G727" i="5" s="1"/>
  <c r="F728" i="5"/>
  <c r="G728" i="5" s="1"/>
  <c r="F729" i="5"/>
  <c r="G729" i="5" s="1"/>
  <c r="F730" i="5"/>
  <c r="G730" i="5" s="1"/>
  <c r="F731" i="5"/>
  <c r="G731" i="5" s="1"/>
  <c r="F732" i="5"/>
  <c r="G732" i="5" s="1"/>
  <c r="F733" i="5"/>
  <c r="G733" i="5" s="1"/>
  <c r="F734" i="5"/>
  <c r="G734" i="5" s="1"/>
  <c r="F735" i="5"/>
  <c r="G735" i="5" s="1"/>
  <c r="F736" i="5"/>
  <c r="G736" i="5" s="1"/>
  <c r="F737" i="5"/>
  <c r="G737" i="5" s="1"/>
  <c r="F738" i="5"/>
  <c r="G738" i="5" s="1"/>
  <c r="F739" i="5"/>
  <c r="G739" i="5" s="1"/>
  <c r="F740" i="5"/>
  <c r="G740" i="5" s="1"/>
  <c r="F741" i="5"/>
  <c r="G741" i="5" s="1"/>
  <c r="F742" i="5"/>
  <c r="G742" i="5" s="1"/>
  <c r="F743" i="5"/>
  <c r="G743" i="5" s="1"/>
  <c r="F744" i="5"/>
  <c r="G744" i="5" s="1"/>
  <c r="F745" i="5"/>
  <c r="G745" i="5" s="1"/>
  <c r="F746" i="5"/>
  <c r="G746" i="5" s="1"/>
  <c r="F747" i="5"/>
  <c r="G747" i="5" s="1"/>
  <c r="F748" i="5"/>
  <c r="G748" i="5" s="1"/>
  <c r="F749" i="5"/>
  <c r="G749" i="5" s="1"/>
  <c r="F750" i="5"/>
  <c r="G750" i="5" s="1"/>
  <c r="F751" i="5"/>
  <c r="G751" i="5" s="1"/>
  <c r="F752" i="5"/>
  <c r="G752" i="5" s="1"/>
  <c r="F753" i="5"/>
  <c r="G753" i="5" s="1"/>
  <c r="F754" i="5"/>
  <c r="G754" i="5" s="1"/>
  <c r="F755" i="5"/>
  <c r="G755" i="5" s="1"/>
  <c r="F756" i="5"/>
  <c r="G756" i="5" s="1"/>
  <c r="F757" i="5"/>
  <c r="G757" i="5" s="1"/>
  <c r="F758" i="5"/>
  <c r="G758" i="5" s="1"/>
  <c r="F759" i="5"/>
  <c r="G759" i="5" s="1"/>
  <c r="F760" i="5"/>
  <c r="G760" i="5" s="1"/>
  <c r="F761" i="5"/>
  <c r="G761" i="5" s="1"/>
  <c r="F762" i="5"/>
  <c r="G762" i="5" s="1"/>
  <c r="F763" i="5"/>
  <c r="G763" i="5" s="1"/>
  <c r="F764" i="5"/>
  <c r="G764" i="5" s="1"/>
  <c r="F765" i="5"/>
  <c r="G765" i="5" s="1"/>
  <c r="F766" i="5"/>
  <c r="G766" i="5" s="1"/>
  <c r="F767" i="5"/>
  <c r="G767" i="5" s="1"/>
  <c r="F768" i="5"/>
  <c r="G768" i="5" s="1"/>
  <c r="F769" i="5"/>
  <c r="G769" i="5" s="1"/>
  <c r="F770" i="5"/>
  <c r="G770" i="5" s="1"/>
  <c r="F771" i="5"/>
  <c r="G771" i="5" s="1"/>
  <c r="F772" i="5"/>
  <c r="G772" i="5" s="1"/>
  <c r="F773" i="5"/>
  <c r="G773" i="5" s="1"/>
  <c r="F774" i="5"/>
  <c r="G774" i="5" s="1"/>
  <c r="F775" i="5"/>
  <c r="G775" i="5" s="1"/>
  <c r="F776" i="5"/>
  <c r="G776" i="5" s="1"/>
  <c r="F777" i="5"/>
  <c r="G777" i="5" s="1"/>
  <c r="F778" i="5"/>
  <c r="G778" i="5" s="1"/>
  <c r="F779" i="5"/>
  <c r="G779" i="5" s="1"/>
  <c r="F780" i="5"/>
  <c r="G780" i="5" s="1"/>
  <c r="F781" i="5"/>
  <c r="G781" i="5" s="1"/>
  <c r="F782" i="5"/>
  <c r="G782" i="5" s="1"/>
  <c r="F783" i="5"/>
  <c r="G783" i="5" s="1"/>
  <c r="F784" i="5"/>
  <c r="G784" i="5" s="1"/>
  <c r="F785" i="5"/>
  <c r="G785" i="5" s="1"/>
  <c r="F786" i="5"/>
  <c r="G786" i="5" s="1"/>
  <c r="F787" i="5"/>
  <c r="G787" i="5" s="1"/>
  <c r="F788" i="5"/>
  <c r="G788" i="5" s="1"/>
  <c r="F789" i="5"/>
  <c r="G789" i="5" s="1"/>
  <c r="F790" i="5"/>
  <c r="G790" i="5" s="1"/>
  <c r="F791" i="5"/>
  <c r="G791" i="5" s="1"/>
  <c r="F792" i="5"/>
  <c r="G792" i="5" s="1"/>
  <c r="F793" i="5"/>
  <c r="G793" i="5" s="1"/>
  <c r="F794" i="5"/>
  <c r="G794" i="5" s="1"/>
  <c r="F795" i="5"/>
  <c r="G795" i="5" s="1"/>
  <c r="F796" i="5"/>
  <c r="G796" i="5" s="1"/>
  <c r="F797" i="5"/>
  <c r="G797" i="5" s="1"/>
  <c r="F798" i="5"/>
  <c r="G798" i="5" s="1"/>
  <c r="F799" i="5"/>
  <c r="G799" i="5" s="1"/>
  <c r="F800" i="5"/>
  <c r="G800" i="5" s="1"/>
  <c r="F801" i="5"/>
  <c r="G801" i="5" s="1"/>
  <c r="F802" i="5"/>
  <c r="G802" i="5" s="1"/>
  <c r="F803" i="5"/>
  <c r="G803" i="5" s="1"/>
  <c r="F804" i="5"/>
  <c r="G804" i="5" s="1"/>
  <c r="F805" i="5"/>
  <c r="G805" i="5" s="1"/>
  <c r="F806" i="5"/>
  <c r="G806" i="5" s="1"/>
  <c r="F807" i="5"/>
  <c r="G807" i="5" s="1"/>
  <c r="F808" i="5"/>
  <c r="G808" i="5" s="1"/>
  <c r="F809" i="5"/>
  <c r="G809" i="5" s="1"/>
  <c r="F810" i="5"/>
  <c r="G810" i="5" s="1"/>
  <c r="F811" i="5"/>
  <c r="G811" i="5" s="1"/>
  <c r="F812" i="5"/>
  <c r="G812" i="5" s="1"/>
  <c r="F813" i="5"/>
  <c r="G813" i="5" s="1"/>
  <c r="F814" i="5"/>
  <c r="G814" i="5" s="1"/>
  <c r="F815" i="5"/>
  <c r="G815" i="5" s="1"/>
  <c r="F816" i="5"/>
  <c r="G816" i="5" s="1"/>
  <c r="F817" i="5"/>
  <c r="G817" i="5" s="1"/>
  <c r="F818" i="5"/>
  <c r="G818" i="5" s="1"/>
  <c r="F819" i="5"/>
  <c r="G819" i="5" s="1"/>
  <c r="F820" i="5"/>
  <c r="G820" i="5" s="1"/>
  <c r="F821" i="5"/>
  <c r="G821" i="5" s="1"/>
  <c r="F822" i="5"/>
  <c r="G822" i="5" s="1"/>
  <c r="F823" i="5"/>
  <c r="G823" i="5" s="1"/>
  <c r="F824" i="5"/>
  <c r="G824" i="5" s="1"/>
  <c r="F825" i="5"/>
  <c r="G825" i="5" s="1"/>
  <c r="F826" i="5"/>
  <c r="G826" i="5" s="1"/>
  <c r="F827" i="5"/>
  <c r="G827" i="5" s="1"/>
  <c r="F828" i="5"/>
  <c r="G828" i="5" s="1"/>
  <c r="F829" i="5"/>
  <c r="G829" i="5" s="1"/>
  <c r="F830" i="5"/>
  <c r="G830" i="5" s="1"/>
  <c r="F831" i="5"/>
  <c r="G831" i="5" s="1"/>
  <c r="F832" i="5"/>
  <c r="G832" i="5" s="1"/>
  <c r="F833" i="5"/>
  <c r="G833" i="5" s="1"/>
  <c r="F834" i="5"/>
  <c r="G834" i="5" s="1"/>
  <c r="F835" i="5"/>
  <c r="G835" i="5" s="1"/>
  <c r="F836" i="5"/>
  <c r="G836" i="5" s="1"/>
  <c r="F837" i="5"/>
  <c r="G837" i="5" s="1"/>
  <c r="F838" i="5"/>
  <c r="G838" i="5" s="1"/>
  <c r="F839" i="5"/>
  <c r="G839" i="5" s="1"/>
  <c r="F840" i="5"/>
  <c r="G840" i="5" s="1"/>
  <c r="F841" i="5"/>
  <c r="G841" i="5" s="1"/>
  <c r="F842" i="5"/>
  <c r="G842" i="5" s="1"/>
  <c r="F843" i="5"/>
  <c r="G843" i="5" s="1"/>
  <c r="F844" i="5"/>
  <c r="G844" i="5" s="1"/>
  <c r="F845" i="5"/>
  <c r="G845" i="5" s="1"/>
  <c r="F846" i="5"/>
  <c r="G846" i="5" s="1"/>
  <c r="F847" i="5"/>
  <c r="G847" i="5" s="1"/>
  <c r="F848" i="5"/>
  <c r="G848" i="5" s="1"/>
  <c r="F849" i="5"/>
  <c r="G849" i="5" s="1"/>
  <c r="F850" i="5"/>
  <c r="G850" i="5" s="1"/>
  <c r="F851" i="5"/>
  <c r="G851" i="5" s="1"/>
  <c r="F852" i="5"/>
  <c r="G852" i="5" s="1"/>
  <c r="F853" i="5"/>
  <c r="G853" i="5" s="1"/>
  <c r="F854" i="5"/>
  <c r="G854" i="5" s="1"/>
  <c r="F855" i="5"/>
  <c r="G855" i="5" s="1"/>
  <c r="F856" i="5"/>
  <c r="G856" i="5" s="1"/>
  <c r="F857" i="5"/>
  <c r="G857" i="5" s="1"/>
  <c r="F858" i="5"/>
  <c r="G858" i="5" s="1"/>
  <c r="F859" i="5"/>
  <c r="G859" i="5" s="1"/>
  <c r="F860" i="5"/>
  <c r="G860" i="5" s="1"/>
  <c r="F861" i="5"/>
  <c r="G861" i="5" s="1"/>
  <c r="F862" i="5"/>
  <c r="G862" i="5" s="1"/>
  <c r="F863" i="5"/>
  <c r="G863" i="5" s="1"/>
  <c r="F864" i="5"/>
  <c r="G864" i="5" s="1"/>
  <c r="F865" i="5"/>
  <c r="G865" i="5" s="1"/>
  <c r="F866" i="5"/>
  <c r="G866" i="5" s="1"/>
  <c r="F867" i="5"/>
  <c r="G867" i="5" s="1"/>
  <c r="F868" i="5"/>
  <c r="G868" i="5" s="1"/>
  <c r="F869" i="5"/>
  <c r="G869" i="5" s="1"/>
  <c r="F870" i="5"/>
  <c r="G870" i="5" s="1"/>
  <c r="F871" i="5"/>
  <c r="G871" i="5" s="1"/>
  <c r="F872" i="5"/>
  <c r="G872" i="5" s="1"/>
  <c r="F873" i="5"/>
  <c r="G873" i="5" s="1"/>
  <c r="F874" i="5"/>
  <c r="G874" i="5" s="1"/>
  <c r="F875" i="5"/>
  <c r="G875" i="5" s="1"/>
  <c r="F876" i="5"/>
  <c r="G876" i="5" s="1"/>
  <c r="F877" i="5"/>
  <c r="G877" i="5" s="1"/>
  <c r="F878" i="5"/>
  <c r="G878" i="5" s="1"/>
  <c r="F879" i="5"/>
  <c r="G879" i="5" s="1"/>
  <c r="F880" i="5"/>
  <c r="G880" i="5" s="1"/>
  <c r="F881" i="5"/>
  <c r="G881" i="5" s="1"/>
  <c r="F882" i="5"/>
  <c r="G882" i="5" s="1"/>
  <c r="F883" i="5"/>
  <c r="G883" i="5" s="1"/>
  <c r="F884" i="5"/>
  <c r="G884" i="5" s="1"/>
  <c r="F885" i="5"/>
  <c r="G885" i="5" s="1"/>
  <c r="F886" i="5"/>
  <c r="G886" i="5" s="1"/>
  <c r="F887" i="5"/>
  <c r="G887" i="5" s="1"/>
  <c r="F888" i="5"/>
  <c r="G888" i="5" s="1"/>
  <c r="F889" i="5"/>
  <c r="G889" i="5" s="1"/>
  <c r="F890" i="5"/>
  <c r="G890" i="5" s="1"/>
  <c r="F891" i="5"/>
  <c r="G891" i="5" s="1"/>
  <c r="F892" i="5"/>
  <c r="G892" i="5" s="1"/>
  <c r="F893" i="5"/>
  <c r="G893" i="5" s="1"/>
  <c r="F894" i="5"/>
  <c r="G894" i="5" s="1"/>
  <c r="F895" i="5"/>
  <c r="G895" i="5" s="1"/>
  <c r="F896" i="5"/>
  <c r="G896" i="5" s="1"/>
  <c r="F897" i="5"/>
  <c r="G897" i="5" s="1"/>
  <c r="F898" i="5"/>
  <c r="G898" i="5" s="1"/>
  <c r="F899" i="5"/>
  <c r="G899" i="5" s="1"/>
  <c r="F900" i="5"/>
  <c r="G900" i="5" s="1"/>
  <c r="F901" i="5"/>
  <c r="G901" i="5" s="1"/>
  <c r="F902" i="5"/>
  <c r="G902" i="5" s="1"/>
  <c r="F903" i="5"/>
  <c r="G903" i="5" s="1"/>
  <c r="F904" i="5"/>
  <c r="G904" i="5" s="1"/>
  <c r="F905" i="5"/>
  <c r="G905" i="5" s="1"/>
  <c r="F906" i="5"/>
  <c r="G906" i="5" s="1"/>
  <c r="F907" i="5"/>
  <c r="G907" i="5" s="1"/>
  <c r="F908" i="5"/>
  <c r="G908" i="5" s="1"/>
  <c r="F909" i="5"/>
  <c r="G909" i="5" s="1"/>
  <c r="F910" i="5"/>
  <c r="G910" i="5" s="1"/>
  <c r="F911" i="5"/>
  <c r="G911" i="5" s="1"/>
  <c r="F912" i="5"/>
  <c r="G912" i="5" s="1"/>
  <c r="F913" i="5"/>
  <c r="G913" i="5" s="1"/>
  <c r="F914" i="5"/>
  <c r="G914" i="5" s="1"/>
  <c r="F915" i="5"/>
  <c r="G915" i="5" s="1"/>
  <c r="F916" i="5"/>
  <c r="G916" i="5" s="1"/>
  <c r="F917" i="5"/>
  <c r="G917" i="5" s="1"/>
  <c r="F918" i="5"/>
  <c r="G918" i="5" s="1"/>
  <c r="F919" i="5"/>
  <c r="G919" i="5" s="1"/>
  <c r="F920" i="5"/>
  <c r="G920" i="5" s="1"/>
  <c r="F921" i="5"/>
  <c r="G921" i="5" s="1"/>
  <c r="F922" i="5"/>
  <c r="G922" i="5" s="1"/>
  <c r="F923" i="5"/>
  <c r="G923" i="5" s="1"/>
  <c r="F924" i="5"/>
  <c r="G924" i="5" s="1"/>
  <c r="F925" i="5"/>
  <c r="G925" i="5" s="1"/>
  <c r="F926" i="5"/>
  <c r="G926" i="5" s="1"/>
  <c r="F927" i="5"/>
  <c r="G927" i="5" s="1"/>
  <c r="F928" i="5"/>
  <c r="G928" i="5" s="1"/>
  <c r="F929" i="5"/>
  <c r="G929" i="5" s="1"/>
  <c r="F930" i="5"/>
  <c r="G930" i="5" s="1"/>
  <c r="F931" i="5"/>
  <c r="G931" i="5" s="1"/>
  <c r="F932" i="5"/>
  <c r="G932" i="5" s="1"/>
  <c r="F933" i="5"/>
  <c r="G933" i="5" s="1"/>
  <c r="F934" i="5"/>
  <c r="G934" i="5" s="1"/>
  <c r="F935" i="5"/>
  <c r="G935" i="5" s="1"/>
  <c r="F936" i="5"/>
  <c r="G936" i="5" s="1"/>
  <c r="F937" i="5"/>
  <c r="G937" i="5" s="1"/>
  <c r="F938" i="5"/>
  <c r="G938" i="5" s="1"/>
  <c r="F939" i="5"/>
  <c r="G939" i="5" s="1"/>
  <c r="F940" i="5"/>
  <c r="G940" i="5" s="1"/>
  <c r="F941" i="5"/>
  <c r="G941" i="5" s="1"/>
  <c r="F942" i="5"/>
  <c r="G942" i="5" s="1"/>
  <c r="F943" i="5"/>
  <c r="G943" i="5" s="1"/>
  <c r="F944" i="5"/>
  <c r="G944" i="5" s="1"/>
  <c r="F945" i="5"/>
  <c r="G945" i="5" s="1"/>
  <c r="F946" i="5"/>
  <c r="G946" i="5" s="1"/>
  <c r="F947" i="5"/>
  <c r="G947" i="5" s="1"/>
  <c r="F948" i="5"/>
  <c r="G948" i="5" s="1"/>
  <c r="F949" i="5"/>
  <c r="G949" i="5" s="1"/>
  <c r="F950" i="5"/>
  <c r="G950" i="5" s="1"/>
  <c r="F951" i="5"/>
  <c r="G951" i="5" s="1"/>
  <c r="F952" i="5"/>
  <c r="G952" i="5" s="1"/>
  <c r="F953" i="5"/>
  <c r="G953" i="5" s="1"/>
  <c r="F954" i="5"/>
  <c r="G954" i="5" s="1"/>
  <c r="F955" i="5"/>
  <c r="G955" i="5" s="1"/>
  <c r="F956" i="5"/>
  <c r="G956" i="5" s="1"/>
  <c r="F957" i="5"/>
  <c r="G957" i="5" s="1"/>
  <c r="F958" i="5"/>
  <c r="G958" i="5" s="1"/>
  <c r="F959" i="5"/>
  <c r="G959" i="5" s="1"/>
  <c r="F960" i="5"/>
  <c r="G960" i="5" s="1"/>
  <c r="F961" i="5"/>
  <c r="G961" i="5" s="1"/>
  <c r="F962" i="5"/>
  <c r="G962" i="5" s="1"/>
  <c r="F963" i="5"/>
  <c r="G963" i="5" s="1"/>
  <c r="F964" i="5"/>
  <c r="G964" i="5" s="1"/>
  <c r="F965" i="5"/>
  <c r="G965" i="5" s="1"/>
  <c r="F966" i="5"/>
  <c r="G966" i="5" s="1"/>
  <c r="F967" i="5"/>
  <c r="G967" i="5" s="1"/>
  <c r="F968" i="5"/>
  <c r="G968" i="5" s="1"/>
  <c r="F969" i="5"/>
  <c r="G969" i="5" s="1"/>
  <c r="F970" i="5"/>
  <c r="G970" i="5" s="1"/>
  <c r="F971" i="5"/>
  <c r="G971" i="5" s="1"/>
  <c r="F972" i="5"/>
  <c r="G972" i="5" s="1"/>
  <c r="F973" i="5"/>
  <c r="G973" i="5" s="1"/>
  <c r="F974" i="5"/>
  <c r="G974" i="5" s="1"/>
  <c r="F975" i="5"/>
  <c r="G975" i="5" s="1"/>
  <c r="F976" i="5"/>
  <c r="G976" i="5" s="1"/>
  <c r="F977" i="5"/>
  <c r="G977" i="5" s="1"/>
  <c r="F978" i="5"/>
  <c r="G978" i="5" s="1"/>
  <c r="F979" i="5"/>
  <c r="G979" i="5" s="1"/>
  <c r="F980" i="5"/>
  <c r="G980" i="5" s="1"/>
  <c r="F981" i="5"/>
  <c r="G981" i="5" s="1"/>
  <c r="F982" i="5"/>
  <c r="G982" i="5" s="1"/>
  <c r="F983" i="5"/>
  <c r="G983" i="5" s="1"/>
  <c r="F984" i="5"/>
  <c r="G984" i="5" s="1"/>
  <c r="F985" i="5"/>
  <c r="G985" i="5" s="1"/>
  <c r="F986" i="5"/>
  <c r="G986" i="5" s="1"/>
  <c r="F987" i="5"/>
  <c r="G987" i="5" s="1"/>
  <c r="F988" i="5"/>
  <c r="G988" i="5" s="1"/>
  <c r="F989" i="5"/>
  <c r="G989" i="5" s="1"/>
  <c r="F990" i="5"/>
  <c r="G990" i="5" s="1"/>
  <c r="F991" i="5"/>
  <c r="G991" i="5" s="1"/>
  <c r="F992" i="5"/>
  <c r="G992" i="5" s="1"/>
  <c r="F993" i="5"/>
  <c r="G993" i="5" s="1"/>
  <c r="F994" i="5"/>
  <c r="G994" i="5" s="1"/>
  <c r="F995" i="5"/>
  <c r="G995" i="5" s="1"/>
  <c r="F996" i="5"/>
  <c r="G996" i="5" s="1"/>
  <c r="F997" i="5"/>
  <c r="G997" i="5" s="1"/>
  <c r="F998" i="5"/>
  <c r="G998" i="5" s="1"/>
  <c r="F999" i="5"/>
  <c r="G999" i="5" s="1"/>
  <c r="F1000" i="5"/>
  <c r="G1000" i="5" s="1"/>
  <c r="F1001" i="5"/>
  <c r="G1001" i="5" s="1"/>
  <c r="F1002" i="5"/>
  <c r="G1002" i="5" s="1"/>
  <c r="F1003" i="5"/>
  <c r="G1003" i="5" s="1"/>
  <c r="F1004" i="5"/>
  <c r="G1004" i="5" s="1"/>
  <c r="F1005" i="5"/>
  <c r="G1005" i="5" s="1"/>
  <c r="F1006" i="5"/>
  <c r="G1006" i="5" s="1"/>
  <c r="F1007" i="5"/>
  <c r="G1007" i="5" s="1"/>
  <c r="F1008" i="5"/>
  <c r="G1008" i="5" s="1"/>
  <c r="F1009" i="5"/>
  <c r="G1009" i="5" s="1"/>
  <c r="F1010" i="5"/>
  <c r="G1010" i="5" s="1"/>
  <c r="F1011" i="5"/>
  <c r="G1011" i="5" s="1"/>
  <c r="F1012" i="5"/>
  <c r="G1012" i="5" s="1"/>
  <c r="F1013" i="5"/>
  <c r="G1013" i="5" s="1"/>
  <c r="F1014" i="5"/>
  <c r="G1014" i="5" s="1"/>
  <c r="F1015" i="5"/>
  <c r="G1015" i="5" s="1"/>
  <c r="F1016" i="5"/>
  <c r="G1016" i="5" s="1"/>
  <c r="F1017" i="5"/>
  <c r="G1017" i="5" s="1"/>
  <c r="F1018" i="5"/>
  <c r="G1018" i="5" s="1"/>
  <c r="F1019" i="5"/>
  <c r="G1019" i="5" s="1"/>
  <c r="F1020" i="5"/>
  <c r="G1020" i="5" s="1"/>
  <c r="F1021" i="5"/>
  <c r="G1021" i="5" s="1"/>
  <c r="F1022" i="5"/>
  <c r="G1022" i="5" s="1"/>
  <c r="F1023" i="5"/>
  <c r="G1023" i="5" s="1"/>
  <c r="F1024" i="5"/>
  <c r="G1024" i="5" s="1"/>
  <c r="F1025" i="5"/>
  <c r="G1025" i="5" s="1"/>
  <c r="F1026" i="5"/>
  <c r="G1026" i="5" s="1"/>
  <c r="F1027" i="5"/>
  <c r="G1027" i="5" s="1"/>
  <c r="F1028" i="5"/>
  <c r="G1028" i="5" s="1"/>
  <c r="F1029" i="5"/>
  <c r="G1029" i="5" s="1"/>
  <c r="F1030" i="5"/>
  <c r="G1030" i="5" s="1"/>
  <c r="F1031" i="5"/>
  <c r="G1031" i="5" s="1"/>
  <c r="F1032" i="5"/>
  <c r="G1032" i="5" s="1"/>
  <c r="F1033" i="5"/>
  <c r="G1033" i="5" s="1"/>
  <c r="F1034" i="5"/>
  <c r="G1034" i="5" s="1"/>
  <c r="F1035" i="5"/>
  <c r="G1035" i="5" s="1"/>
  <c r="F1036" i="5"/>
  <c r="G1036" i="5" s="1"/>
  <c r="F1037" i="5"/>
  <c r="G1037" i="5" s="1"/>
  <c r="F1038" i="5"/>
  <c r="G1038" i="5" s="1"/>
  <c r="F1039" i="5"/>
  <c r="G1039" i="5" s="1"/>
  <c r="F1040" i="5"/>
  <c r="G1040" i="5" s="1"/>
  <c r="F1041" i="5"/>
  <c r="G1041" i="5" s="1"/>
  <c r="F1042" i="5"/>
  <c r="G1042" i="5" s="1"/>
  <c r="F1043" i="5"/>
  <c r="G1043" i="5" s="1"/>
  <c r="F1044" i="5"/>
  <c r="G1044" i="5" s="1"/>
  <c r="F1045" i="5"/>
  <c r="G1045" i="5" s="1"/>
  <c r="F1046" i="5"/>
  <c r="G1046" i="5" s="1"/>
  <c r="F1047" i="5"/>
  <c r="G1047" i="5" s="1"/>
  <c r="F1048" i="5"/>
  <c r="G1048" i="5" s="1"/>
  <c r="F1049" i="5"/>
  <c r="G1049" i="5" s="1"/>
  <c r="F1050" i="5"/>
  <c r="G1050" i="5" s="1"/>
  <c r="F1051" i="5"/>
  <c r="G1051" i="5" s="1"/>
  <c r="F1052" i="5"/>
  <c r="G1052" i="5" s="1"/>
  <c r="F1053" i="5"/>
  <c r="G1053" i="5" s="1"/>
  <c r="F1054" i="5"/>
  <c r="G1054" i="5" s="1"/>
  <c r="F1055" i="5"/>
  <c r="G1055" i="5" s="1"/>
  <c r="F1056" i="5"/>
  <c r="G1056" i="5" s="1"/>
  <c r="F1057" i="5"/>
  <c r="G1057" i="5" s="1"/>
  <c r="F1058" i="5"/>
  <c r="G1058" i="5" s="1"/>
  <c r="F1059" i="5"/>
  <c r="G1059" i="5" s="1"/>
  <c r="F1060" i="5"/>
  <c r="G1060" i="5" s="1"/>
  <c r="F1061" i="5"/>
  <c r="G1061" i="5" s="1"/>
  <c r="F1062" i="5"/>
  <c r="G1062" i="5" s="1"/>
  <c r="F1063" i="5"/>
  <c r="G1063" i="5" s="1"/>
  <c r="F1064" i="5"/>
  <c r="G1064" i="5" s="1"/>
  <c r="F1065" i="5"/>
  <c r="G1065" i="5" s="1"/>
  <c r="F1066" i="5"/>
  <c r="G1066" i="5" s="1"/>
  <c r="F1067" i="5"/>
  <c r="G1067" i="5" s="1"/>
  <c r="F1068" i="5"/>
  <c r="G1068" i="5" s="1"/>
  <c r="F1069" i="5"/>
  <c r="G1069" i="5" s="1"/>
  <c r="F1070" i="5"/>
  <c r="G1070" i="5" s="1"/>
  <c r="F1071" i="5"/>
  <c r="G1071" i="5" s="1"/>
  <c r="F1072" i="5"/>
  <c r="G1072" i="5" s="1"/>
  <c r="F1073" i="5"/>
  <c r="G1073" i="5" s="1"/>
  <c r="F1074" i="5"/>
  <c r="G1074" i="5" s="1"/>
  <c r="F1075" i="5"/>
  <c r="G1075" i="5" s="1"/>
  <c r="F1076" i="5"/>
  <c r="G1076" i="5" s="1"/>
  <c r="F1077" i="5"/>
  <c r="G1077" i="5" s="1"/>
  <c r="F1078" i="5"/>
  <c r="G1078" i="5" s="1"/>
  <c r="F1079" i="5"/>
  <c r="G1079" i="5" s="1"/>
  <c r="F1080" i="5"/>
  <c r="G1080" i="5" s="1"/>
  <c r="F1081" i="5"/>
  <c r="G1081" i="5" s="1"/>
  <c r="F1082" i="5"/>
  <c r="G1082" i="5" s="1"/>
  <c r="F1083" i="5"/>
  <c r="G1083" i="5" s="1"/>
  <c r="F1084" i="5"/>
  <c r="G1084" i="5" s="1"/>
  <c r="F1085" i="5"/>
  <c r="G1085" i="5" s="1"/>
  <c r="F1086" i="5"/>
  <c r="G1086" i="5" s="1"/>
  <c r="F1087" i="5"/>
  <c r="G1087" i="5" s="1"/>
  <c r="F1088" i="5"/>
  <c r="G1088" i="5" s="1"/>
  <c r="F1089" i="5"/>
  <c r="G1089" i="5" s="1"/>
  <c r="F1090" i="5"/>
  <c r="G1090" i="5" s="1"/>
  <c r="F1091" i="5"/>
  <c r="G1091" i="5" s="1"/>
  <c r="F1092" i="5"/>
  <c r="G1092" i="5" s="1"/>
  <c r="F1093" i="5"/>
  <c r="G1093" i="5" s="1"/>
  <c r="F1094" i="5"/>
  <c r="G1094" i="5" s="1"/>
  <c r="F1095" i="5"/>
  <c r="G1095" i="5" s="1"/>
  <c r="F1096" i="5"/>
  <c r="G1096" i="5" s="1"/>
  <c r="F1097" i="5"/>
  <c r="G1097" i="5" s="1"/>
  <c r="F1098" i="5"/>
  <c r="G1098" i="5" s="1"/>
  <c r="F1099" i="5"/>
  <c r="G1099" i="5" s="1"/>
  <c r="F1100" i="5"/>
  <c r="G1100" i="5" s="1"/>
  <c r="F1101" i="5"/>
  <c r="G1101" i="5" s="1"/>
  <c r="F1102" i="5"/>
  <c r="G1102" i="5" s="1"/>
  <c r="F1103" i="5"/>
  <c r="G1103" i="5" s="1"/>
  <c r="F1104" i="5"/>
  <c r="G1104" i="5" s="1"/>
  <c r="F1105" i="5"/>
  <c r="G1105" i="5" s="1"/>
  <c r="F1106" i="5"/>
  <c r="G1106" i="5" s="1"/>
  <c r="F1107" i="5"/>
  <c r="G1107" i="5" s="1"/>
  <c r="F1108" i="5"/>
  <c r="G1108" i="5" s="1"/>
  <c r="F1109" i="5"/>
  <c r="G1109" i="5" s="1"/>
  <c r="F1110" i="5"/>
  <c r="G1110" i="5" s="1"/>
  <c r="F1111" i="5"/>
  <c r="G1111" i="5" s="1"/>
  <c r="F1112" i="5"/>
  <c r="G1112" i="5" s="1"/>
  <c r="F1113" i="5"/>
  <c r="G1113" i="5" s="1"/>
  <c r="F1114" i="5"/>
  <c r="G1114" i="5" s="1"/>
  <c r="F1115" i="5"/>
  <c r="G1115" i="5" s="1"/>
  <c r="F1116" i="5"/>
  <c r="G1116" i="5" s="1"/>
  <c r="F1117" i="5"/>
  <c r="G1117" i="5" s="1"/>
  <c r="F1118" i="5"/>
  <c r="G1118" i="5" s="1"/>
  <c r="F1119" i="5"/>
  <c r="G1119" i="5" s="1"/>
  <c r="F1120" i="5"/>
  <c r="G1120" i="5" s="1"/>
  <c r="F1121" i="5"/>
  <c r="G1121" i="5" s="1"/>
  <c r="F1122" i="5"/>
  <c r="G1122" i="5" s="1"/>
  <c r="F1123" i="5"/>
  <c r="G1123" i="5" s="1"/>
  <c r="F1124" i="5"/>
  <c r="G1124" i="5" s="1"/>
  <c r="F1125" i="5"/>
  <c r="G1125" i="5" s="1"/>
  <c r="F1126" i="5"/>
  <c r="G1126" i="5" s="1"/>
  <c r="F1127" i="5"/>
  <c r="G1127" i="5" s="1"/>
  <c r="F1128" i="5"/>
  <c r="G1128" i="5" s="1"/>
  <c r="F1129" i="5"/>
  <c r="G1129" i="5" s="1"/>
  <c r="F1130" i="5"/>
  <c r="G1130" i="5" s="1"/>
  <c r="F1131" i="5"/>
  <c r="G1131" i="5" s="1"/>
  <c r="F1132" i="5"/>
  <c r="G1132" i="5" s="1"/>
  <c r="F1133" i="5"/>
  <c r="G1133" i="5" s="1"/>
  <c r="F1134" i="5"/>
  <c r="G1134" i="5" s="1"/>
  <c r="F1135" i="5"/>
  <c r="G1135" i="5" s="1"/>
  <c r="F1136" i="5"/>
  <c r="G1136" i="5" s="1"/>
  <c r="F1137" i="5"/>
  <c r="G1137" i="5" s="1"/>
  <c r="F1138" i="5"/>
  <c r="G1138" i="5" s="1"/>
  <c r="F1139" i="5"/>
  <c r="G1139" i="5" s="1"/>
  <c r="F1140" i="5"/>
  <c r="G1140" i="5" s="1"/>
  <c r="F1141" i="5"/>
  <c r="G1141" i="5" s="1"/>
  <c r="F1142" i="5"/>
  <c r="G1142" i="5" s="1"/>
  <c r="F1143" i="5"/>
  <c r="G1143" i="5" s="1"/>
  <c r="F1144" i="5"/>
  <c r="G1144" i="5" s="1"/>
  <c r="F1145" i="5"/>
  <c r="G1145" i="5" s="1"/>
  <c r="F1146" i="5"/>
  <c r="G1146" i="5" s="1"/>
  <c r="F1147" i="5"/>
  <c r="G1147" i="5" s="1"/>
  <c r="F1148" i="5"/>
  <c r="G1148" i="5" s="1"/>
  <c r="F1149" i="5"/>
  <c r="G1149" i="5" s="1"/>
  <c r="F1150" i="5"/>
  <c r="G1150" i="5" s="1"/>
  <c r="F1151" i="5"/>
  <c r="G1151" i="5" s="1"/>
  <c r="F1152" i="5"/>
  <c r="G1152" i="5" s="1"/>
  <c r="F1153" i="5"/>
  <c r="G1153" i="5" s="1"/>
  <c r="F1154" i="5"/>
  <c r="G1154" i="5" s="1"/>
  <c r="F1155" i="5"/>
  <c r="G1155" i="5" s="1"/>
  <c r="F1156" i="5"/>
  <c r="G1156" i="5" s="1"/>
  <c r="F1157" i="5"/>
  <c r="G1157" i="5" s="1"/>
  <c r="F1158" i="5"/>
  <c r="G1158" i="5" s="1"/>
  <c r="F1159" i="5"/>
  <c r="G1159" i="5" s="1"/>
  <c r="F1160" i="5"/>
  <c r="G1160" i="5" s="1"/>
  <c r="F1161" i="5"/>
  <c r="G1161" i="5" s="1"/>
  <c r="F1162" i="5"/>
  <c r="G1162" i="5" s="1"/>
  <c r="F1163" i="5"/>
  <c r="G1163" i="5" s="1"/>
  <c r="F1164" i="5"/>
  <c r="G1164" i="5" s="1"/>
  <c r="F1165" i="5"/>
  <c r="G1165" i="5" s="1"/>
  <c r="F1166" i="5"/>
  <c r="G1166" i="5" s="1"/>
  <c r="F1167" i="5"/>
  <c r="G1167" i="5" s="1"/>
  <c r="F1168" i="5"/>
  <c r="G1168" i="5" s="1"/>
  <c r="F1169" i="5"/>
  <c r="G1169" i="5" s="1"/>
  <c r="F1170" i="5"/>
  <c r="G1170" i="5" s="1"/>
  <c r="F1171" i="5"/>
  <c r="G1171" i="5" s="1"/>
  <c r="F1172" i="5"/>
  <c r="G1172" i="5" s="1"/>
  <c r="F1173" i="5"/>
  <c r="G1173" i="5" s="1"/>
  <c r="F1174" i="5"/>
  <c r="G1174" i="5" s="1"/>
  <c r="F1175" i="5"/>
  <c r="G1175" i="5" s="1"/>
  <c r="F1176" i="5"/>
  <c r="G1176" i="5" s="1"/>
  <c r="F1177" i="5"/>
  <c r="G1177" i="5" s="1"/>
  <c r="F1178" i="5"/>
  <c r="G1178" i="5" s="1"/>
  <c r="F1179" i="5"/>
  <c r="G1179" i="5" s="1"/>
  <c r="F1180" i="5"/>
  <c r="G1180" i="5" s="1"/>
  <c r="F1181" i="5"/>
  <c r="G1181" i="5" s="1"/>
  <c r="F1182" i="5"/>
  <c r="G1182" i="5" s="1"/>
  <c r="F1183" i="5"/>
  <c r="G1183" i="5" s="1"/>
  <c r="F1184" i="5"/>
  <c r="G1184" i="5" s="1"/>
  <c r="F1185" i="5"/>
  <c r="G1185" i="5" s="1"/>
  <c r="F1186" i="5"/>
  <c r="G1186" i="5" s="1"/>
  <c r="F1187" i="5"/>
  <c r="G1187" i="5" s="1"/>
  <c r="F1188" i="5"/>
  <c r="G1188" i="5" s="1"/>
  <c r="F1189" i="5"/>
  <c r="G1189" i="5" s="1"/>
  <c r="F1190" i="5"/>
  <c r="G1190" i="5" s="1"/>
  <c r="F1191" i="5"/>
  <c r="G1191" i="5" s="1"/>
  <c r="F1192" i="5"/>
  <c r="G1192" i="5" s="1"/>
  <c r="F1193" i="5"/>
  <c r="G1193" i="5" s="1"/>
  <c r="F1194" i="5"/>
  <c r="G1194" i="5" s="1"/>
  <c r="F1195" i="5"/>
  <c r="G1195" i="5" s="1"/>
  <c r="F1196" i="5"/>
  <c r="G1196" i="5" s="1"/>
  <c r="F1197" i="5"/>
  <c r="G1197" i="5" s="1"/>
  <c r="F1198" i="5"/>
  <c r="G1198" i="5" s="1"/>
  <c r="F1199" i="5"/>
  <c r="G1199" i="5" s="1"/>
  <c r="F1200" i="5"/>
  <c r="G1200" i="5" s="1"/>
  <c r="F1201" i="5"/>
  <c r="G1201" i="5" s="1"/>
  <c r="F1202" i="5"/>
  <c r="G1202" i="5" s="1"/>
  <c r="F1203" i="5"/>
  <c r="G1203" i="5" s="1"/>
  <c r="F1204" i="5"/>
  <c r="G1204" i="5" s="1"/>
  <c r="F1205" i="5"/>
  <c r="G1205" i="5" s="1"/>
  <c r="F1206" i="5"/>
  <c r="G1206" i="5" s="1"/>
  <c r="F1207" i="5"/>
  <c r="G1207" i="5" s="1"/>
  <c r="F1208" i="5"/>
  <c r="G1208" i="5" s="1"/>
  <c r="F1209" i="5"/>
  <c r="G1209" i="5" s="1"/>
  <c r="F1210" i="5"/>
  <c r="G1210" i="5" s="1"/>
  <c r="F1211" i="5"/>
  <c r="G1211" i="5" s="1"/>
  <c r="F1212" i="5"/>
  <c r="G1212" i="5" s="1"/>
  <c r="F1213" i="5"/>
  <c r="G1213" i="5" s="1"/>
  <c r="F1214" i="5"/>
  <c r="G1214" i="5" s="1"/>
  <c r="F1215" i="5"/>
  <c r="G1215" i="5" s="1"/>
  <c r="F1216" i="5"/>
  <c r="G1216" i="5" s="1"/>
  <c r="F1217" i="5"/>
  <c r="G1217" i="5" s="1"/>
  <c r="F1218" i="5"/>
  <c r="G1218" i="5" s="1"/>
  <c r="F1219" i="5"/>
  <c r="G1219" i="5" s="1"/>
  <c r="F1220" i="5"/>
  <c r="G1220" i="5" s="1"/>
  <c r="F1221" i="5"/>
  <c r="G1221" i="5" s="1"/>
  <c r="F1222" i="5"/>
  <c r="G1222" i="5" s="1"/>
  <c r="F1223" i="5"/>
  <c r="G1223" i="5" s="1"/>
  <c r="F1224" i="5"/>
  <c r="G1224" i="5" s="1"/>
  <c r="F1225" i="5"/>
  <c r="G1225" i="5" s="1"/>
  <c r="F1226" i="5"/>
  <c r="G1226" i="5" s="1"/>
  <c r="F1227" i="5"/>
  <c r="G1227" i="5" s="1"/>
  <c r="F1228" i="5"/>
  <c r="G1228" i="5" s="1"/>
  <c r="F1229" i="5"/>
  <c r="G1229" i="5" s="1"/>
  <c r="F1230" i="5"/>
  <c r="G1230" i="5" s="1"/>
  <c r="F1231" i="5"/>
  <c r="G1231" i="5" s="1"/>
  <c r="F1232" i="5"/>
  <c r="G1232" i="5" s="1"/>
  <c r="F1233" i="5"/>
  <c r="G1233" i="5" s="1"/>
  <c r="F1234" i="5"/>
  <c r="G1234" i="5" s="1"/>
  <c r="F1235" i="5"/>
  <c r="G1235" i="5" s="1"/>
  <c r="F1236" i="5"/>
  <c r="G1236" i="5" s="1"/>
  <c r="F1237" i="5"/>
  <c r="G1237" i="5" s="1"/>
  <c r="F1238" i="5"/>
  <c r="G1238" i="5" s="1"/>
  <c r="F1239" i="5"/>
  <c r="G1239" i="5" s="1"/>
  <c r="F1240" i="5"/>
  <c r="G1240" i="5" s="1"/>
  <c r="F1241" i="5"/>
  <c r="G1241" i="5" s="1"/>
  <c r="F1242" i="5"/>
  <c r="G1242" i="5" s="1"/>
  <c r="F1243" i="5"/>
  <c r="G1243" i="5" s="1"/>
  <c r="F1244" i="5"/>
  <c r="G1244" i="5" s="1"/>
  <c r="F1245" i="5"/>
  <c r="G1245" i="5" s="1"/>
  <c r="F1246" i="5"/>
  <c r="G1246" i="5" s="1"/>
  <c r="F1247" i="5"/>
  <c r="G1247" i="5" s="1"/>
  <c r="F1248" i="5"/>
  <c r="G1248" i="5" s="1"/>
  <c r="F1249" i="5"/>
  <c r="G1249" i="5" s="1"/>
  <c r="F1250" i="5"/>
  <c r="G1250" i="5" s="1"/>
  <c r="F1251" i="5"/>
  <c r="G1251" i="5" s="1"/>
  <c r="F1252" i="5"/>
  <c r="G1252" i="5" s="1"/>
  <c r="F1253" i="5"/>
  <c r="G1253" i="5" s="1"/>
  <c r="F1254" i="5"/>
  <c r="G1254" i="5" s="1"/>
  <c r="F1255" i="5"/>
  <c r="G1255" i="5" s="1"/>
  <c r="F1256" i="5"/>
  <c r="G1256" i="5" s="1"/>
  <c r="F1257" i="5"/>
  <c r="G1257" i="5" s="1"/>
  <c r="F1258" i="5"/>
  <c r="G1258" i="5" s="1"/>
  <c r="F1259" i="5"/>
  <c r="G1259" i="5" s="1"/>
  <c r="F1260" i="5"/>
  <c r="G1260" i="5" s="1"/>
  <c r="F1261" i="5"/>
  <c r="G1261" i="5" s="1"/>
  <c r="F1262" i="5"/>
  <c r="G1262" i="5" s="1"/>
  <c r="F1263" i="5"/>
  <c r="G1263" i="5" s="1"/>
  <c r="F1264" i="5"/>
  <c r="G1264" i="5" s="1"/>
  <c r="F1265" i="5"/>
  <c r="G1265" i="5" s="1"/>
  <c r="F1266" i="5"/>
  <c r="G1266" i="5" s="1"/>
  <c r="F1267" i="5"/>
  <c r="G1267" i="5" s="1"/>
  <c r="F1268" i="5"/>
  <c r="G1268" i="5" s="1"/>
  <c r="F1269" i="5"/>
  <c r="G1269" i="5" s="1"/>
  <c r="F1270" i="5"/>
  <c r="G1270" i="5" s="1"/>
  <c r="F1271" i="5"/>
  <c r="G1271" i="5" s="1"/>
  <c r="F1272" i="5"/>
  <c r="G1272" i="5" s="1"/>
  <c r="F1273" i="5"/>
  <c r="G1273" i="5" s="1"/>
  <c r="F1274" i="5"/>
  <c r="G1274" i="5" s="1"/>
  <c r="F1275" i="5"/>
  <c r="G1275" i="5" s="1"/>
  <c r="F1276" i="5"/>
  <c r="G1276" i="5" s="1"/>
  <c r="F1277" i="5"/>
  <c r="G1277" i="5" s="1"/>
  <c r="F1278" i="5"/>
  <c r="G1278" i="5" s="1"/>
  <c r="F1279" i="5"/>
  <c r="G1279" i="5" s="1"/>
  <c r="F1280" i="5"/>
  <c r="G1280" i="5" s="1"/>
  <c r="F1281" i="5"/>
  <c r="G1281" i="5" s="1"/>
  <c r="F1282" i="5"/>
  <c r="G1282" i="5" s="1"/>
  <c r="F1283" i="5"/>
  <c r="G1283" i="5" s="1"/>
  <c r="F1284" i="5"/>
  <c r="G1284" i="5" s="1"/>
  <c r="F1285" i="5"/>
  <c r="G1285" i="5" s="1"/>
  <c r="F1286" i="5"/>
  <c r="G1286" i="5" s="1"/>
  <c r="F1287" i="5"/>
  <c r="G1287" i="5" s="1"/>
  <c r="F1288" i="5"/>
  <c r="G1288" i="5" s="1"/>
  <c r="F1289" i="5"/>
  <c r="G1289" i="5" s="1"/>
  <c r="F1290" i="5"/>
  <c r="G1290" i="5" s="1"/>
  <c r="F1291" i="5"/>
  <c r="G1291" i="5" s="1"/>
  <c r="F1292" i="5"/>
  <c r="G1292" i="5" s="1"/>
  <c r="F1293" i="5"/>
  <c r="G1293" i="5" s="1"/>
  <c r="F1294" i="5"/>
  <c r="G1294" i="5" s="1"/>
  <c r="F1295" i="5"/>
  <c r="G1295" i="5" s="1"/>
  <c r="F1296" i="5"/>
  <c r="G1296" i="5" s="1"/>
  <c r="F1297" i="5"/>
  <c r="G1297" i="5" s="1"/>
  <c r="F1298" i="5"/>
  <c r="G1298" i="5" s="1"/>
  <c r="F1299" i="5"/>
  <c r="G1299" i="5" s="1"/>
  <c r="F1300" i="5"/>
  <c r="G1300" i="5" s="1"/>
  <c r="F1301" i="5"/>
  <c r="G1301" i="5" s="1"/>
  <c r="F1302" i="5"/>
  <c r="G1302" i="5" s="1"/>
  <c r="F1303" i="5"/>
  <c r="G1303" i="5" s="1"/>
  <c r="F1304" i="5"/>
  <c r="G1304" i="5" s="1"/>
  <c r="F1305" i="5"/>
  <c r="G1305" i="5" s="1"/>
  <c r="F1306" i="5"/>
  <c r="G1306" i="5" s="1"/>
  <c r="F1307" i="5"/>
  <c r="G1307" i="5" s="1"/>
  <c r="F1308" i="5"/>
  <c r="G1308" i="5" s="1"/>
  <c r="F1309" i="5"/>
  <c r="G1309" i="5" s="1"/>
  <c r="F1310" i="5"/>
  <c r="G1310" i="5" s="1"/>
  <c r="F1311" i="5"/>
  <c r="G1311" i="5" s="1"/>
  <c r="F1312" i="5"/>
  <c r="G1312" i="5" s="1"/>
  <c r="F1313" i="5"/>
  <c r="G1313" i="5" s="1"/>
  <c r="F1314" i="5"/>
  <c r="G1314" i="5" s="1"/>
  <c r="F1315" i="5"/>
  <c r="G1315" i="5" s="1"/>
  <c r="F1316" i="5"/>
  <c r="G1316" i="5" s="1"/>
  <c r="F1317" i="5"/>
  <c r="G1317" i="5" s="1"/>
  <c r="F1318" i="5"/>
  <c r="G1318" i="5" s="1"/>
  <c r="F1319" i="5"/>
  <c r="G1319" i="5" s="1"/>
  <c r="F1320" i="5"/>
  <c r="G1320" i="5" s="1"/>
  <c r="F1321" i="5"/>
  <c r="G1321" i="5" s="1"/>
  <c r="F1322" i="5"/>
  <c r="G1322" i="5" s="1"/>
  <c r="F1323" i="5"/>
  <c r="G1323" i="5" s="1"/>
  <c r="F1324" i="5"/>
  <c r="G1324" i="5" s="1"/>
  <c r="F1325" i="5"/>
  <c r="G1325" i="5" s="1"/>
  <c r="F1326" i="5"/>
  <c r="G1326" i="5" s="1"/>
  <c r="F1327" i="5"/>
  <c r="G1327" i="5" s="1"/>
  <c r="F1328" i="5"/>
  <c r="G1328" i="5" s="1"/>
  <c r="F1329" i="5"/>
  <c r="G1329" i="5" s="1"/>
  <c r="F1330" i="5"/>
  <c r="G1330" i="5" s="1"/>
  <c r="F1331" i="5"/>
  <c r="G1331" i="5" s="1"/>
  <c r="F1332" i="5"/>
  <c r="G1332" i="5" s="1"/>
  <c r="F1333" i="5"/>
  <c r="G1333" i="5" s="1"/>
  <c r="F1334" i="5"/>
  <c r="G1334" i="5" s="1"/>
  <c r="F1335" i="5"/>
  <c r="G1335" i="5" s="1"/>
  <c r="F1336" i="5"/>
  <c r="G1336" i="5" s="1"/>
  <c r="F1337" i="5"/>
  <c r="G1337" i="5" s="1"/>
  <c r="F1338" i="5"/>
  <c r="G1338" i="5" s="1"/>
  <c r="F1339" i="5"/>
  <c r="G1339" i="5" s="1"/>
  <c r="F1340" i="5"/>
  <c r="G1340" i="5" s="1"/>
  <c r="F1341" i="5"/>
  <c r="G1341" i="5" s="1"/>
  <c r="F1342" i="5"/>
  <c r="G1342" i="5" s="1"/>
  <c r="F1343" i="5"/>
  <c r="G1343" i="5" s="1"/>
  <c r="F1344" i="5"/>
  <c r="G1344" i="5" s="1"/>
  <c r="F1345" i="5"/>
  <c r="G1345" i="5" s="1"/>
  <c r="F1346" i="5"/>
  <c r="G1346" i="5" s="1"/>
  <c r="F1347" i="5"/>
  <c r="G1347" i="5" s="1"/>
  <c r="F1348" i="5"/>
  <c r="G1348" i="5" s="1"/>
  <c r="F1349" i="5"/>
  <c r="G1349" i="5" s="1"/>
  <c r="F1350" i="5"/>
  <c r="G1350" i="5" s="1"/>
  <c r="F1351" i="5"/>
  <c r="G1351" i="5" s="1"/>
  <c r="F1352" i="5"/>
  <c r="G1352" i="5" s="1"/>
  <c r="F1353" i="5"/>
  <c r="G1353" i="5" s="1"/>
  <c r="F1354" i="5"/>
  <c r="G1354" i="5" s="1"/>
  <c r="F1355" i="5"/>
  <c r="G1355" i="5" s="1"/>
  <c r="F1356" i="5"/>
  <c r="G1356" i="5" s="1"/>
  <c r="F1357" i="5"/>
  <c r="G1357" i="5" s="1"/>
  <c r="F1358" i="5"/>
  <c r="G1358" i="5" s="1"/>
  <c r="F1359" i="5"/>
  <c r="G1359" i="5" s="1"/>
  <c r="F1360" i="5"/>
  <c r="G1360" i="5" s="1"/>
  <c r="F1361" i="5"/>
  <c r="G1361" i="5" s="1"/>
  <c r="F1362" i="5"/>
  <c r="G1362" i="5" s="1"/>
  <c r="F1363" i="5"/>
  <c r="G1363" i="5" s="1"/>
  <c r="F1364" i="5"/>
  <c r="G1364" i="5" s="1"/>
  <c r="F1365" i="5"/>
  <c r="G1365" i="5" s="1"/>
  <c r="F1366" i="5"/>
  <c r="G1366" i="5" s="1"/>
  <c r="F1367" i="5"/>
  <c r="G1367" i="5" s="1"/>
  <c r="F1368" i="5"/>
  <c r="G1368" i="5" s="1"/>
  <c r="F1369" i="5"/>
  <c r="G1369" i="5" s="1"/>
  <c r="F1370" i="5"/>
  <c r="G1370" i="5" s="1"/>
  <c r="F1371" i="5"/>
  <c r="G1371" i="5" s="1"/>
  <c r="F1372" i="5"/>
  <c r="G1372" i="5" s="1"/>
  <c r="F1373" i="5"/>
  <c r="G1373" i="5" s="1"/>
  <c r="F1374" i="5"/>
  <c r="G1374" i="5" s="1"/>
  <c r="F1375" i="5"/>
  <c r="G1375" i="5" s="1"/>
  <c r="F1376" i="5"/>
  <c r="G1376" i="5" s="1"/>
  <c r="F1377" i="5"/>
  <c r="G1377" i="5" s="1"/>
  <c r="F1378" i="5"/>
  <c r="G1378" i="5" s="1"/>
  <c r="F1379" i="5"/>
  <c r="G1379" i="5" s="1"/>
  <c r="F1380" i="5"/>
  <c r="G1380" i="5" s="1"/>
  <c r="F1381" i="5"/>
  <c r="G1381" i="5" s="1"/>
  <c r="F1382" i="5"/>
  <c r="G1382" i="5" s="1"/>
  <c r="F1383" i="5"/>
  <c r="G1383" i="5" s="1"/>
  <c r="F1384" i="5"/>
  <c r="G1384" i="5" s="1"/>
  <c r="F1385" i="5"/>
  <c r="G1385" i="5" s="1"/>
  <c r="F1386" i="5"/>
  <c r="G1386" i="5" s="1"/>
  <c r="F1387" i="5"/>
  <c r="G1387" i="5" s="1"/>
  <c r="F1388" i="5"/>
  <c r="G1388" i="5" s="1"/>
  <c r="F1389" i="5"/>
  <c r="G1389" i="5" s="1"/>
  <c r="F1390" i="5"/>
  <c r="G1390" i="5" s="1"/>
  <c r="F1391" i="5"/>
  <c r="G1391" i="5" s="1"/>
  <c r="F1392" i="5"/>
  <c r="G1392" i="5" s="1"/>
  <c r="F1393" i="5"/>
  <c r="G1393" i="5" s="1"/>
  <c r="F1394" i="5"/>
  <c r="G1394" i="5" s="1"/>
  <c r="F1395" i="5"/>
  <c r="G1395" i="5" s="1"/>
  <c r="F1396" i="5"/>
  <c r="G1396" i="5" s="1"/>
  <c r="F1397" i="5"/>
  <c r="G1397" i="5" s="1"/>
  <c r="F1398" i="5"/>
  <c r="G1398" i="5" s="1"/>
  <c r="F1399" i="5"/>
  <c r="G1399" i="5" s="1"/>
  <c r="F1400" i="5"/>
  <c r="G1400" i="5" s="1"/>
  <c r="F1401" i="5"/>
  <c r="G1401" i="5" s="1"/>
  <c r="F1402" i="5"/>
  <c r="G1402" i="5" s="1"/>
  <c r="F1403" i="5"/>
  <c r="G1403" i="5" s="1"/>
  <c r="F1404" i="5"/>
  <c r="G1404" i="5" s="1"/>
  <c r="F1405" i="5"/>
  <c r="G1405" i="5" s="1"/>
  <c r="F1406" i="5"/>
  <c r="G1406" i="5" s="1"/>
  <c r="F1407" i="5"/>
  <c r="G1407" i="5" s="1"/>
  <c r="F1408" i="5"/>
  <c r="G1408" i="5" s="1"/>
  <c r="F1409" i="5"/>
  <c r="G1409" i="5" s="1"/>
  <c r="F1410" i="5"/>
  <c r="G1410" i="5" s="1"/>
  <c r="F1411" i="5"/>
  <c r="G1411" i="5" s="1"/>
  <c r="F1412" i="5"/>
  <c r="G1412" i="5" s="1"/>
  <c r="F1413" i="5"/>
  <c r="G1413" i="5" s="1"/>
  <c r="F1414" i="5"/>
  <c r="G1414" i="5" s="1"/>
  <c r="F1415" i="5"/>
  <c r="G1415" i="5" s="1"/>
  <c r="F1416" i="5"/>
  <c r="G1416" i="5" s="1"/>
  <c r="F1417" i="5"/>
  <c r="G1417" i="5" s="1"/>
  <c r="F1418" i="5"/>
  <c r="G1418" i="5" s="1"/>
  <c r="F1419" i="5"/>
  <c r="G1419" i="5" s="1"/>
  <c r="F1420" i="5"/>
  <c r="G1420" i="5" s="1"/>
  <c r="F1421" i="5"/>
  <c r="G1421" i="5" s="1"/>
  <c r="F1422" i="5"/>
  <c r="G1422" i="5" s="1"/>
  <c r="F1423" i="5"/>
  <c r="G1423" i="5" s="1"/>
  <c r="F1424" i="5"/>
  <c r="G1424" i="5" s="1"/>
  <c r="F1425" i="5"/>
  <c r="G1425" i="5" s="1"/>
  <c r="F1426" i="5"/>
  <c r="G1426" i="5" s="1"/>
  <c r="F1427" i="5"/>
  <c r="G1427" i="5" s="1"/>
  <c r="F1428" i="5"/>
  <c r="G1428" i="5" s="1"/>
  <c r="F1429" i="5"/>
  <c r="G1429" i="5" s="1"/>
  <c r="F1430" i="5"/>
  <c r="G1430" i="5" s="1"/>
  <c r="F1431" i="5"/>
  <c r="G1431" i="5" s="1"/>
  <c r="F1432" i="5"/>
  <c r="G1432" i="5" s="1"/>
  <c r="F1433" i="5"/>
  <c r="G1433" i="5" s="1"/>
  <c r="F1434" i="5"/>
  <c r="G1434" i="5" s="1"/>
  <c r="F1435" i="5"/>
  <c r="G1435" i="5" s="1"/>
  <c r="F1436" i="5"/>
  <c r="G1436" i="5" s="1"/>
  <c r="F1437" i="5"/>
  <c r="G1437" i="5" s="1"/>
  <c r="F1438" i="5"/>
  <c r="G1438" i="5" s="1"/>
  <c r="F1439" i="5"/>
  <c r="G1439" i="5" s="1"/>
  <c r="F1440" i="5"/>
  <c r="G1440" i="5" s="1"/>
  <c r="F1441" i="5"/>
  <c r="G1441" i="5" s="1"/>
  <c r="F1442" i="5"/>
  <c r="G1442" i="5" s="1"/>
  <c r="F1443" i="5"/>
  <c r="G1443" i="5" s="1"/>
  <c r="F1444" i="5"/>
  <c r="G1444" i="5" s="1"/>
  <c r="F1445" i="5"/>
  <c r="G1445" i="5" s="1"/>
  <c r="F1446" i="5"/>
  <c r="G1446" i="5" s="1"/>
  <c r="F1447" i="5"/>
  <c r="G1447" i="5" s="1"/>
  <c r="F1448" i="5"/>
  <c r="G1448" i="5" s="1"/>
  <c r="F1449" i="5"/>
  <c r="G1449" i="5" s="1"/>
  <c r="F1450" i="5"/>
  <c r="G1450" i="5" s="1"/>
  <c r="F1451" i="5"/>
  <c r="G1451" i="5" s="1"/>
  <c r="F1452" i="5"/>
  <c r="G1452" i="5" s="1"/>
  <c r="F1453" i="5"/>
  <c r="G1453" i="5" s="1"/>
  <c r="F1454" i="5"/>
  <c r="G1454" i="5" s="1"/>
  <c r="F1455" i="5"/>
  <c r="G1455" i="5" s="1"/>
  <c r="F1456" i="5"/>
  <c r="G1456" i="5" s="1"/>
  <c r="F1457" i="5"/>
  <c r="G1457" i="5" s="1"/>
  <c r="F1458" i="5"/>
  <c r="G1458" i="5" s="1"/>
  <c r="F1459" i="5"/>
  <c r="G1459" i="5" s="1"/>
  <c r="F1460" i="5"/>
  <c r="G1460" i="5" s="1"/>
  <c r="F1461" i="5"/>
  <c r="G1461" i="5" s="1"/>
  <c r="F1462" i="5"/>
  <c r="G1462" i="5" s="1"/>
  <c r="F1463" i="5"/>
  <c r="G1463" i="5" s="1"/>
  <c r="F1464" i="5"/>
  <c r="G1464" i="5" s="1"/>
  <c r="F1465" i="5"/>
  <c r="G1465" i="5" s="1"/>
  <c r="F1466" i="5"/>
  <c r="G1466" i="5" s="1"/>
  <c r="F1467" i="5"/>
  <c r="G1467" i="5" s="1"/>
  <c r="F1468" i="5"/>
  <c r="G1468" i="5" s="1"/>
  <c r="F1469" i="5"/>
  <c r="G1469" i="5" s="1"/>
  <c r="F1470" i="5"/>
  <c r="G1470" i="5" s="1"/>
  <c r="F1471" i="5"/>
  <c r="G1471" i="5" s="1"/>
  <c r="F1472" i="5"/>
  <c r="G1472" i="5" s="1"/>
  <c r="F1473" i="5"/>
  <c r="G1473" i="5" s="1"/>
  <c r="F1474" i="5"/>
  <c r="G1474" i="5" s="1"/>
  <c r="F1475" i="5"/>
  <c r="G1475" i="5" s="1"/>
  <c r="F1476" i="5"/>
  <c r="G1476" i="5" s="1"/>
  <c r="F1477" i="5"/>
  <c r="G1477" i="5" s="1"/>
  <c r="F1478" i="5"/>
  <c r="G1478" i="5" s="1"/>
  <c r="F1479" i="5"/>
  <c r="G1479" i="5" s="1"/>
  <c r="F1480" i="5"/>
  <c r="G1480" i="5" s="1"/>
  <c r="F1481" i="5"/>
  <c r="G1481" i="5" s="1"/>
  <c r="F1482" i="5"/>
  <c r="G1482" i="5" s="1"/>
  <c r="F1483" i="5"/>
  <c r="G1483" i="5" s="1"/>
  <c r="F1484" i="5"/>
  <c r="G1484" i="5" s="1"/>
  <c r="F1485" i="5"/>
  <c r="G1485" i="5" s="1"/>
  <c r="F1486" i="5"/>
  <c r="G1486" i="5" s="1"/>
  <c r="F1487" i="5"/>
  <c r="G1487" i="5" s="1"/>
  <c r="F1488" i="5"/>
  <c r="G1488" i="5" s="1"/>
  <c r="F1489" i="5"/>
  <c r="G1489" i="5" s="1"/>
  <c r="F1490" i="5"/>
  <c r="G1490" i="5" s="1"/>
  <c r="F1491" i="5"/>
  <c r="G1491" i="5" s="1"/>
  <c r="F1492" i="5"/>
  <c r="G1492" i="5" s="1"/>
  <c r="F1493" i="5"/>
  <c r="G1493" i="5" s="1"/>
  <c r="F1494" i="5"/>
  <c r="G1494" i="5" s="1"/>
  <c r="F1495" i="5"/>
  <c r="G1495" i="5" s="1"/>
  <c r="F1496" i="5"/>
  <c r="G1496" i="5" s="1"/>
  <c r="F1497" i="5"/>
  <c r="G1497" i="5" s="1"/>
  <c r="F1498" i="5"/>
  <c r="G1498" i="5" s="1"/>
  <c r="F1499" i="5"/>
  <c r="G1499" i="5" s="1"/>
  <c r="F1500" i="5"/>
  <c r="G1500" i="5" s="1"/>
  <c r="F1501" i="5"/>
  <c r="G1501" i="5" s="1"/>
  <c r="F1502" i="5"/>
  <c r="G1502" i="5" s="1"/>
  <c r="F1503" i="5"/>
  <c r="G1503" i="5" s="1"/>
  <c r="F1504" i="5"/>
  <c r="G1504" i="5" s="1"/>
  <c r="F1505" i="5"/>
  <c r="G1505" i="5" s="1"/>
  <c r="F1506" i="5"/>
  <c r="G1506" i="5" s="1"/>
  <c r="F1507" i="5"/>
  <c r="G1507" i="5" s="1"/>
  <c r="F1508" i="5"/>
  <c r="G1508" i="5" s="1"/>
  <c r="F1509" i="5"/>
  <c r="G1509" i="5" s="1"/>
  <c r="F1510" i="5"/>
  <c r="G1510" i="5" s="1"/>
  <c r="F1511" i="5"/>
  <c r="G1511" i="5" s="1"/>
  <c r="F1512" i="5"/>
  <c r="G1512" i="5" s="1"/>
  <c r="F1513" i="5"/>
  <c r="G1513" i="5" s="1"/>
  <c r="F1514" i="5"/>
  <c r="G1514" i="5" s="1"/>
  <c r="F1515" i="5"/>
  <c r="G1515" i="5" s="1"/>
  <c r="F1516" i="5"/>
  <c r="G1516" i="5" s="1"/>
  <c r="F1517" i="5"/>
  <c r="G1517" i="5" s="1"/>
  <c r="F1518" i="5"/>
  <c r="G1518" i="5" s="1"/>
  <c r="F1519" i="5"/>
  <c r="G1519" i="5" s="1"/>
  <c r="F1520" i="5"/>
  <c r="G1520" i="5" s="1"/>
  <c r="F1521" i="5"/>
  <c r="G1521" i="5" s="1"/>
  <c r="F1522" i="5"/>
  <c r="G1522" i="5" s="1"/>
  <c r="F1523" i="5"/>
  <c r="G1523" i="5" s="1"/>
  <c r="F1524" i="5"/>
  <c r="G1524" i="5" s="1"/>
  <c r="F1525" i="5"/>
  <c r="G1525" i="5" s="1"/>
  <c r="F1526" i="5"/>
  <c r="G1526" i="5" s="1"/>
  <c r="F1527" i="5"/>
  <c r="G1527" i="5" s="1"/>
  <c r="F1528" i="5"/>
  <c r="G1528" i="5" s="1"/>
  <c r="F1529" i="5"/>
  <c r="G1529" i="5" s="1"/>
  <c r="F1530" i="5"/>
  <c r="G1530" i="5" s="1"/>
  <c r="F1531" i="5"/>
  <c r="G1531" i="5" s="1"/>
  <c r="F1532" i="5"/>
  <c r="G1532" i="5" s="1"/>
  <c r="F1533" i="5"/>
  <c r="G1533" i="5" s="1"/>
  <c r="F1534" i="5"/>
  <c r="G1534" i="5" s="1"/>
  <c r="F1535" i="5"/>
  <c r="G1535" i="5" s="1"/>
  <c r="F1536" i="5"/>
  <c r="G1536" i="5" s="1"/>
  <c r="F1537" i="5"/>
  <c r="G1537" i="5" s="1"/>
  <c r="F1538" i="5"/>
  <c r="G1538" i="5" s="1"/>
  <c r="F1539" i="5"/>
  <c r="G1539" i="5" s="1"/>
  <c r="F1540" i="5"/>
  <c r="G1540" i="5" s="1"/>
  <c r="F1541" i="5"/>
  <c r="G1541" i="5" s="1"/>
  <c r="F1542" i="5"/>
  <c r="G1542" i="5" s="1"/>
  <c r="F1543" i="5"/>
  <c r="G1543" i="5" s="1"/>
  <c r="F1544" i="5"/>
  <c r="G1544" i="5" s="1"/>
  <c r="F1545" i="5"/>
  <c r="G1545" i="5" s="1"/>
  <c r="F1546" i="5"/>
  <c r="G1546" i="5" s="1"/>
  <c r="F1547" i="5"/>
  <c r="G1547" i="5" s="1"/>
  <c r="F1548" i="5"/>
  <c r="G1548" i="5" s="1"/>
  <c r="F1549" i="5"/>
  <c r="G1549" i="5" s="1"/>
  <c r="F1550" i="5"/>
  <c r="G1550" i="5" s="1"/>
  <c r="F1551" i="5"/>
  <c r="G1551" i="5" s="1"/>
  <c r="F1552" i="5"/>
  <c r="G1552" i="5" s="1"/>
  <c r="F1553" i="5"/>
  <c r="G1553" i="5" s="1"/>
  <c r="F1554" i="5"/>
  <c r="G1554" i="5" s="1"/>
  <c r="F1555" i="5"/>
  <c r="G1555" i="5" s="1"/>
  <c r="F1556" i="5"/>
  <c r="G1556" i="5" s="1"/>
  <c r="F1557" i="5"/>
  <c r="G1557" i="5" s="1"/>
  <c r="F1558" i="5"/>
  <c r="G1558" i="5" s="1"/>
  <c r="F1559" i="5"/>
  <c r="G1559" i="5" s="1"/>
  <c r="F1560" i="5"/>
  <c r="G1560" i="5" s="1"/>
  <c r="F1561" i="5"/>
  <c r="G1561" i="5" s="1"/>
  <c r="F1562" i="5"/>
  <c r="G1562" i="5" s="1"/>
  <c r="F1563" i="5"/>
  <c r="G1563" i="5" s="1"/>
  <c r="F1564" i="5"/>
  <c r="G1564" i="5" s="1"/>
  <c r="F1565" i="5"/>
  <c r="G1565" i="5" s="1"/>
  <c r="F1566" i="5"/>
  <c r="G1566" i="5" s="1"/>
  <c r="F1567" i="5"/>
  <c r="G1567" i="5" s="1"/>
  <c r="F1568" i="5"/>
  <c r="G1568" i="5" s="1"/>
  <c r="F1569" i="5"/>
  <c r="G1569" i="5" s="1"/>
  <c r="F1570" i="5"/>
  <c r="G1570" i="5" s="1"/>
  <c r="F1571" i="5"/>
  <c r="G1571" i="5" s="1"/>
  <c r="F1572" i="5"/>
  <c r="G1572" i="5" s="1"/>
  <c r="F1573" i="5"/>
  <c r="G1573" i="5" s="1"/>
  <c r="F1574" i="5"/>
  <c r="G1574" i="5" s="1"/>
  <c r="F1575" i="5"/>
  <c r="G1575" i="5" s="1"/>
  <c r="F1576" i="5"/>
  <c r="G1576" i="5" s="1"/>
  <c r="F1577" i="5"/>
  <c r="G1577" i="5" s="1"/>
  <c r="F1578" i="5"/>
  <c r="G1578" i="5" s="1"/>
  <c r="F1579" i="5"/>
  <c r="G1579" i="5" s="1"/>
  <c r="F1580" i="5"/>
  <c r="G1580" i="5" s="1"/>
  <c r="F1581" i="5"/>
  <c r="G1581" i="5" s="1"/>
  <c r="F1582" i="5"/>
  <c r="G1582" i="5" s="1"/>
  <c r="F1583" i="5"/>
  <c r="G1583" i="5" s="1"/>
  <c r="F1584" i="5"/>
  <c r="G1584" i="5" s="1"/>
  <c r="F1585" i="5"/>
  <c r="G1585" i="5" s="1"/>
  <c r="F1586" i="5"/>
  <c r="G1586" i="5" s="1"/>
  <c r="F1587" i="5"/>
  <c r="G1587" i="5" s="1"/>
  <c r="F1588" i="5"/>
  <c r="G1588" i="5" s="1"/>
  <c r="F1589" i="5"/>
  <c r="G1589" i="5" s="1"/>
  <c r="F1590" i="5"/>
  <c r="G1590" i="5" s="1"/>
  <c r="F1591" i="5"/>
  <c r="G1591" i="5" s="1"/>
  <c r="F1592" i="5"/>
  <c r="G1592" i="5" s="1"/>
  <c r="F1593" i="5"/>
  <c r="G1593" i="5" s="1"/>
  <c r="F1594" i="5"/>
  <c r="G1594" i="5" s="1"/>
  <c r="F1595" i="5"/>
  <c r="G1595" i="5" s="1"/>
  <c r="F1596" i="5"/>
  <c r="G1596" i="5" s="1"/>
  <c r="F1597" i="5"/>
  <c r="G1597" i="5" s="1"/>
  <c r="F1598" i="5"/>
  <c r="G1598" i="5" s="1"/>
  <c r="F1599" i="5"/>
  <c r="G1599" i="5" s="1"/>
  <c r="F1600" i="5"/>
  <c r="G1600" i="5" s="1"/>
  <c r="F1601" i="5"/>
  <c r="G1601" i="5" s="1"/>
  <c r="F1602" i="5"/>
  <c r="G1602" i="5" s="1"/>
  <c r="F1603" i="5"/>
  <c r="G1603" i="5" s="1"/>
  <c r="F1604" i="5"/>
  <c r="G1604" i="5" s="1"/>
  <c r="F1605" i="5"/>
  <c r="G1605" i="5" s="1"/>
  <c r="F1606" i="5"/>
  <c r="G1606" i="5" s="1"/>
  <c r="F1607" i="5"/>
  <c r="G1607" i="5" s="1"/>
  <c r="F1608" i="5"/>
  <c r="G1608" i="5" s="1"/>
  <c r="F1609" i="5"/>
  <c r="G1609" i="5" s="1"/>
  <c r="F1610" i="5"/>
  <c r="G1610" i="5" s="1"/>
  <c r="F1611" i="5"/>
  <c r="G1611" i="5" s="1"/>
  <c r="F1612" i="5"/>
  <c r="G1612" i="5" s="1"/>
  <c r="F1613" i="5"/>
  <c r="G1613" i="5" s="1"/>
  <c r="F1614" i="5"/>
  <c r="G1614" i="5" s="1"/>
  <c r="F1615" i="5"/>
  <c r="G1615" i="5" s="1"/>
  <c r="F1616" i="5"/>
  <c r="G1616" i="5" s="1"/>
  <c r="F1617" i="5"/>
  <c r="G1617" i="5" s="1"/>
  <c r="F1618" i="5"/>
  <c r="G1618" i="5" s="1"/>
  <c r="F1619" i="5"/>
  <c r="G1619" i="5" s="1"/>
  <c r="F1620" i="5"/>
  <c r="G1620" i="5" s="1"/>
  <c r="F1621" i="5"/>
  <c r="G1621" i="5" s="1"/>
  <c r="F1622" i="5"/>
  <c r="G1622" i="5" s="1"/>
  <c r="F1623" i="5"/>
  <c r="G1623" i="5" s="1"/>
  <c r="F1624" i="5"/>
  <c r="G1624" i="5" s="1"/>
  <c r="F1625" i="5"/>
  <c r="G1625" i="5" s="1"/>
  <c r="F1626" i="5"/>
  <c r="G1626" i="5" s="1"/>
  <c r="F1627" i="5"/>
  <c r="G1627" i="5" s="1"/>
  <c r="F1628" i="5"/>
  <c r="G1628" i="5" s="1"/>
  <c r="F1629" i="5"/>
  <c r="G1629" i="5" s="1"/>
  <c r="F1630" i="5"/>
  <c r="G1630" i="5" s="1"/>
  <c r="F1631" i="5"/>
  <c r="G1631" i="5" s="1"/>
  <c r="F1632" i="5"/>
  <c r="G1632" i="5" s="1"/>
  <c r="F1633" i="5"/>
  <c r="G1633" i="5" s="1"/>
  <c r="F1634" i="5"/>
  <c r="G1634" i="5" s="1"/>
  <c r="F1635" i="5"/>
  <c r="G1635" i="5" s="1"/>
  <c r="F1636" i="5"/>
  <c r="G1636" i="5" s="1"/>
  <c r="F1637" i="5"/>
  <c r="G1637" i="5" s="1"/>
  <c r="F1638" i="5"/>
  <c r="G1638" i="5" s="1"/>
  <c r="F1639" i="5"/>
  <c r="G1639" i="5" s="1"/>
  <c r="F1640" i="5"/>
  <c r="G1640" i="5" s="1"/>
  <c r="F1641" i="5"/>
  <c r="G1641" i="5" s="1"/>
  <c r="F1642" i="5"/>
  <c r="G1642" i="5" s="1"/>
  <c r="F1643" i="5"/>
  <c r="G1643" i="5" s="1"/>
  <c r="F1644" i="5"/>
  <c r="G1644" i="5" s="1"/>
  <c r="F1645" i="5"/>
  <c r="G1645" i="5" s="1"/>
  <c r="F1646" i="5"/>
  <c r="G1646" i="5" s="1"/>
  <c r="F1647" i="5"/>
  <c r="G1647" i="5" s="1"/>
  <c r="F1648" i="5"/>
  <c r="G1648" i="5" s="1"/>
  <c r="F1649" i="5"/>
  <c r="G1649" i="5" s="1"/>
  <c r="F1650" i="5"/>
  <c r="G1650" i="5" s="1"/>
  <c r="F1651" i="5"/>
  <c r="G1651" i="5" s="1"/>
  <c r="F1652" i="5"/>
  <c r="G1652" i="5" s="1"/>
  <c r="F1653" i="5"/>
  <c r="G1653" i="5" s="1"/>
  <c r="F1654" i="5"/>
  <c r="G1654" i="5" s="1"/>
  <c r="F1655" i="5"/>
  <c r="G1655" i="5" s="1"/>
  <c r="F1656" i="5"/>
  <c r="G1656" i="5" s="1"/>
  <c r="F1657" i="5"/>
  <c r="G1657" i="5" s="1"/>
  <c r="F1658" i="5"/>
  <c r="G1658" i="5" s="1"/>
  <c r="F1659" i="5"/>
  <c r="G1659" i="5" s="1"/>
  <c r="F1660" i="5"/>
  <c r="G1660" i="5" s="1"/>
  <c r="F1661" i="5"/>
  <c r="G1661" i="5" s="1"/>
  <c r="F1662" i="5"/>
  <c r="G1662" i="5" s="1"/>
  <c r="F1663" i="5"/>
  <c r="G1663" i="5" s="1"/>
  <c r="F1664" i="5"/>
  <c r="G1664" i="5" s="1"/>
  <c r="F1665" i="5"/>
  <c r="G1665" i="5" s="1"/>
  <c r="F1666" i="5"/>
  <c r="G1666" i="5" s="1"/>
  <c r="F1667" i="5"/>
  <c r="G1667" i="5" s="1"/>
  <c r="F1668" i="5"/>
  <c r="G1668" i="5" s="1"/>
  <c r="F1669" i="5"/>
  <c r="G1669" i="5" s="1"/>
  <c r="F1670" i="5"/>
  <c r="G1670" i="5" s="1"/>
  <c r="F1671" i="5"/>
  <c r="G1671" i="5" s="1"/>
  <c r="F1672" i="5"/>
  <c r="G1672" i="5" s="1"/>
  <c r="F1673" i="5"/>
  <c r="G1673" i="5" s="1"/>
  <c r="F1674" i="5"/>
  <c r="G1674" i="5" s="1"/>
  <c r="F1675" i="5"/>
  <c r="G1675" i="5" s="1"/>
  <c r="F1676" i="5"/>
  <c r="G1676" i="5" s="1"/>
  <c r="F1677" i="5"/>
  <c r="G1677" i="5" s="1"/>
  <c r="F1678" i="5"/>
  <c r="G1678" i="5" s="1"/>
  <c r="F1679" i="5"/>
  <c r="G1679" i="5" s="1"/>
  <c r="F1680" i="5"/>
  <c r="G1680" i="5" s="1"/>
  <c r="F1681" i="5"/>
  <c r="G1681" i="5" s="1"/>
  <c r="F1682" i="5"/>
  <c r="G1682" i="5" s="1"/>
  <c r="F1683" i="5"/>
  <c r="G1683" i="5" s="1"/>
  <c r="F1684" i="5"/>
  <c r="G1684" i="5" s="1"/>
  <c r="F1685" i="5"/>
  <c r="G1685" i="5" s="1"/>
  <c r="F1686" i="5"/>
  <c r="G1686" i="5" s="1"/>
  <c r="F1687" i="5"/>
  <c r="G1687" i="5" s="1"/>
  <c r="F1688" i="5"/>
  <c r="G1688" i="5" s="1"/>
  <c r="F1689" i="5"/>
  <c r="G1689" i="5" s="1"/>
  <c r="F1690" i="5"/>
  <c r="G1690" i="5" s="1"/>
  <c r="F1691" i="5"/>
  <c r="G1691" i="5" s="1"/>
  <c r="F1692" i="5"/>
  <c r="G1692" i="5" s="1"/>
  <c r="F1693" i="5"/>
  <c r="G1693" i="5" s="1"/>
  <c r="F1694" i="5"/>
  <c r="G1694" i="5" s="1"/>
  <c r="F1695" i="5"/>
  <c r="G1695" i="5" s="1"/>
  <c r="F1696" i="5"/>
  <c r="G1696" i="5" s="1"/>
  <c r="F1697" i="5"/>
  <c r="G1697" i="5" s="1"/>
  <c r="F1698" i="5"/>
  <c r="G1698" i="5" s="1"/>
  <c r="F1699" i="5"/>
  <c r="G1699" i="5" s="1"/>
  <c r="F1700" i="5"/>
  <c r="G1700" i="5" s="1"/>
  <c r="F1701" i="5"/>
  <c r="G1701" i="5" s="1"/>
  <c r="F1702" i="5"/>
  <c r="G1702" i="5" s="1"/>
  <c r="F1703" i="5"/>
  <c r="G1703" i="5" s="1"/>
  <c r="F1704" i="5"/>
  <c r="G1704" i="5" s="1"/>
  <c r="F1705" i="5"/>
  <c r="G1705" i="5" s="1"/>
  <c r="F1706" i="5"/>
  <c r="G1706" i="5" s="1"/>
  <c r="F1707" i="5"/>
  <c r="G1707" i="5" s="1"/>
  <c r="F1708" i="5"/>
  <c r="G1708" i="5" s="1"/>
  <c r="F1709" i="5"/>
  <c r="G1709" i="5" s="1"/>
  <c r="F1710" i="5"/>
  <c r="G1710" i="5" s="1"/>
  <c r="F1711" i="5"/>
  <c r="G1711" i="5" s="1"/>
  <c r="F1712" i="5"/>
  <c r="G1712" i="5" s="1"/>
  <c r="F1713" i="5"/>
  <c r="G1713" i="5" s="1"/>
  <c r="F1714" i="5"/>
  <c r="G1714" i="5" s="1"/>
  <c r="F1715" i="5"/>
  <c r="G1715" i="5" s="1"/>
  <c r="F1716" i="5"/>
  <c r="G1716" i="5" s="1"/>
  <c r="F1717" i="5"/>
  <c r="G1717" i="5" s="1"/>
  <c r="F1718" i="5"/>
  <c r="G1718" i="5" s="1"/>
  <c r="F1719" i="5"/>
  <c r="G1719" i="5" s="1"/>
  <c r="F1720" i="5"/>
  <c r="G1720" i="5" s="1"/>
  <c r="F1721" i="5"/>
  <c r="G1721" i="5" s="1"/>
  <c r="F1722" i="5"/>
  <c r="G1722" i="5" s="1"/>
  <c r="F1723" i="5"/>
  <c r="G1723" i="5" s="1"/>
  <c r="F1724" i="5"/>
  <c r="G1724" i="5" s="1"/>
  <c r="F1725" i="5"/>
  <c r="G1725" i="5" s="1"/>
  <c r="F1726" i="5"/>
  <c r="G1726" i="5" s="1"/>
  <c r="F1727" i="5"/>
  <c r="G1727" i="5" s="1"/>
  <c r="F1728" i="5"/>
  <c r="G1728" i="5" s="1"/>
  <c r="F1729" i="5"/>
  <c r="G1729" i="5" s="1"/>
  <c r="F1730" i="5"/>
  <c r="G1730" i="5" s="1"/>
  <c r="F1731" i="5"/>
  <c r="G1731" i="5" s="1"/>
  <c r="F1732" i="5"/>
  <c r="G1732" i="5" s="1"/>
  <c r="F1733" i="5"/>
  <c r="G1733" i="5" s="1"/>
  <c r="F1734" i="5"/>
  <c r="G1734" i="5" s="1"/>
  <c r="F1735" i="5"/>
  <c r="G1735" i="5" s="1"/>
  <c r="F1736" i="5"/>
  <c r="G1736" i="5" s="1"/>
  <c r="F1737" i="5"/>
  <c r="G1737" i="5" s="1"/>
  <c r="F1738" i="5"/>
  <c r="G1738" i="5" s="1"/>
  <c r="F1739" i="5"/>
  <c r="G1739" i="5" s="1"/>
  <c r="F1740" i="5"/>
  <c r="G1740" i="5" s="1"/>
  <c r="F1741" i="5"/>
  <c r="G1741" i="5" s="1"/>
  <c r="F1742" i="5"/>
  <c r="G1742" i="5" s="1"/>
  <c r="F1743" i="5"/>
  <c r="G1743" i="5" s="1"/>
  <c r="F1744" i="5"/>
  <c r="G1744" i="5" s="1"/>
  <c r="F1745" i="5"/>
  <c r="G1745" i="5" s="1"/>
  <c r="F1746" i="5"/>
  <c r="G1746" i="5" s="1"/>
  <c r="F1747" i="5"/>
  <c r="G1747" i="5" s="1"/>
  <c r="F1748" i="5"/>
  <c r="G1748" i="5" s="1"/>
  <c r="F1749" i="5"/>
  <c r="G1749" i="5" s="1"/>
  <c r="F1750" i="5"/>
  <c r="G1750" i="5" s="1"/>
  <c r="F1751" i="5"/>
  <c r="G1751" i="5" s="1"/>
  <c r="F1752" i="5"/>
  <c r="G1752" i="5" s="1"/>
  <c r="F1753" i="5"/>
  <c r="G1753" i="5" s="1"/>
  <c r="F1754" i="5"/>
  <c r="G1754" i="5" s="1"/>
  <c r="F1755" i="5"/>
  <c r="G1755" i="5" s="1"/>
  <c r="F1756" i="5"/>
  <c r="G1756" i="5" s="1"/>
  <c r="F1757" i="5"/>
  <c r="G1757" i="5" s="1"/>
  <c r="F1758" i="5"/>
  <c r="G1758" i="5" s="1"/>
  <c r="F1759" i="5"/>
  <c r="G1759" i="5" s="1"/>
  <c r="F1760" i="5"/>
  <c r="G1760" i="5" s="1"/>
  <c r="F1761" i="5"/>
  <c r="G1761" i="5" s="1"/>
  <c r="F1762" i="5"/>
  <c r="G1762" i="5" s="1"/>
  <c r="F1763" i="5"/>
  <c r="G1763" i="5" s="1"/>
  <c r="F1764" i="5"/>
  <c r="G1764" i="5" s="1"/>
  <c r="F1765" i="5"/>
  <c r="G1765" i="5" s="1"/>
  <c r="F1766" i="5"/>
  <c r="G1766" i="5" s="1"/>
  <c r="F1767" i="5"/>
  <c r="G1767" i="5" s="1"/>
  <c r="F1768" i="5"/>
  <c r="G1768" i="5" s="1"/>
  <c r="F1769" i="5"/>
  <c r="G1769" i="5" s="1"/>
  <c r="F1770" i="5"/>
  <c r="G1770" i="5" s="1"/>
  <c r="F1771" i="5"/>
  <c r="G1771" i="5" s="1"/>
  <c r="F1772" i="5"/>
  <c r="G1772" i="5" s="1"/>
  <c r="F1773" i="5"/>
  <c r="G1773" i="5" s="1"/>
  <c r="F1774" i="5"/>
  <c r="G1774" i="5" s="1"/>
  <c r="F1775" i="5"/>
  <c r="G1775" i="5" s="1"/>
  <c r="F1776" i="5"/>
  <c r="G1776" i="5" s="1"/>
  <c r="F1777" i="5"/>
  <c r="G1777" i="5" s="1"/>
  <c r="F1778" i="5"/>
  <c r="G1778" i="5" s="1"/>
  <c r="F1779" i="5"/>
  <c r="G1779" i="5" s="1"/>
  <c r="F1780" i="5"/>
  <c r="G1780" i="5" s="1"/>
  <c r="F1781" i="5"/>
  <c r="G1781" i="5" s="1"/>
  <c r="F1782" i="5"/>
  <c r="G1782" i="5" s="1"/>
  <c r="F1783" i="5"/>
  <c r="G1783" i="5" s="1"/>
  <c r="F1784" i="5"/>
  <c r="G1784" i="5" s="1"/>
  <c r="F1785" i="5"/>
  <c r="G1785" i="5" s="1"/>
  <c r="F1786" i="5"/>
  <c r="G1786" i="5" s="1"/>
  <c r="F1787" i="5"/>
  <c r="G1787" i="5" s="1"/>
  <c r="F1788" i="5"/>
  <c r="G1788" i="5" s="1"/>
  <c r="F1789" i="5"/>
  <c r="G1789" i="5" s="1"/>
  <c r="F1790" i="5"/>
  <c r="G1790" i="5" s="1"/>
  <c r="F1791" i="5"/>
  <c r="G1791" i="5" s="1"/>
  <c r="F1792" i="5"/>
  <c r="G1792" i="5" s="1"/>
  <c r="F1793" i="5"/>
  <c r="G1793" i="5" s="1"/>
  <c r="F1794" i="5"/>
  <c r="G1794" i="5" s="1"/>
  <c r="F1795" i="5"/>
  <c r="G1795" i="5" s="1"/>
  <c r="F1796" i="5"/>
  <c r="G1796" i="5" s="1"/>
  <c r="F1797" i="5"/>
  <c r="G1797" i="5" s="1"/>
  <c r="F1798" i="5"/>
  <c r="G1798" i="5" s="1"/>
  <c r="F1799" i="5"/>
  <c r="G1799" i="5" s="1"/>
  <c r="F1800" i="5"/>
  <c r="G1800" i="5" s="1"/>
  <c r="F1801" i="5"/>
  <c r="G1801" i="5" s="1"/>
  <c r="F1802" i="5"/>
  <c r="G1802" i="5" s="1"/>
  <c r="F1803" i="5"/>
  <c r="G1803" i="5" s="1"/>
  <c r="F1804" i="5"/>
  <c r="G1804" i="5" s="1"/>
  <c r="F1805" i="5"/>
  <c r="G1805" i="5" s="1"/>
  <c r="F1806" i="5"/>
  <c r="G1806" i="5" s="1"/>
  <c r="F1807" i="5"/>
  <c r="G1807" i="5" s="1"/>
  <c r="F1808" i="5"/>
  <c r="G1808" i="5" s="1"/>
  <c r="F1809" i="5"/>
  <c r="G1809" i="5" s="1"/>
  <c r="F1810" i="5"/>
  <c r="G1810" i="5" s="1"/>
  <c r="F1811" i="5"/>
  <c r="G1811" i="5" s="1"/>
  <c r="F1812" i="5"/>
  <c r="G1812" i="5" s="1"/>
  <c r="F1813" i="5"/>
  <c r="G1813" i="5" s="1"/>
  <c r="F1814" i="5"/>
  <c r="G1814" i="5" s="1"/>
  <c r="F1815" i="5"/>
  <c r="G1815" i="5" s="1"/>
  <c r="F1816" i="5"/>
  <c r="G1816" i="5" s="1"/>
  <c r="F1817" i="5"/>
  <c r="G1817" i="5" s="1"/>
  <c r="F1818" i="5"/>
  <c r="G1818" i="5" s="1"/>
  <c r="F1819" i="5"/>
  <c r="G1819" i="5" s="1"/>
  <c r="F1820" i="5"/>
  <c r="G1820" i="5" s="1"/>
  <c r="F1821" i="5"/>
  <c r="G1821" i="5" s="1"/>
  <c r="F1822" i="5"/>
  <c r="G1822" i="5" s="1"/>
  <c r="F1823" i="5"/>
  <c r="G1823" i="5" s="1"/>
  <c r="F1824" i="5"/>
  <c r="G1824" i="5" s="1"/>
  <c r="F1825" i="5"/>
  <c r="G1825" i="5" s="1"/>
  <c r="F1826" i="5"/>
  <c r="G1826" i="5" s="1"/>
  <c r="F1827" i="5"/>
  <c r="G1827" i="5" s="1"/>
  <c r="F1828" i="5"/>
  <c r="G1828" i="5" s="1"/>
  <c r="F1829" i="5"/>
  <c r="G1829" i="5" s="1"/>
  <c r="F1830" i="5"/>
  <c r="G1830" i="5" s="1"/>
  <c r="F1831" i="5"/>
  <c r="G1831" i="5" s="1"/>
  <c r="F1832" i="5"/>
  <c r="G1832" i="5" s="1"/>
  <c r="F1833" i="5"/>
  <c r="G1833" i="5" s="1"/>
  <c r="F1834" i="5"/>
  <c r="G1834" i="5" s="1"/>
  <c r="F1835" i="5"/>
  <c r="G1835" i="5" s="1"/>
  <c r="F1836" i="5"/>
  <c r="G1836" i="5" s="1"/>
  <c r="F1837" i="5"/>
  <c r="G1837" i="5" s="1"/>
  <c r="F1838" i="5"/>
  <c r="G1838" i="5" s="1"/>
  <c r="F1839" i="5"/>
  <c r="G1839" i="5" s="1"/>
  <c r="F1840" i="5"/>
  <c r="G1840" i="5" s="1"/>
  <c r="F1841" i="5"/>
  <c r="G1841" i="5" s="1"/>
  <c r="F1842" i="5"/>
  <c r="G1842" i="5" s="1"/>
  <c r="F1843" i="5"/>
  <c r="G1843" i="5" s="1"/>
  <c r="F1844" i="5"/>
  <c r="G1844" i="5" s="1"/>
  <c r="F1845" i="5"/>
  <c r="G1845" i="5" s="1"/>
  <c r="F1846" i="5"/>
  <c r="G1846" i="5" s="1"/>
  <c r="F1847" i="5"/>
  <c r="G1847" i="5" s="1"/>
  <c r="F1848" i="5"/>
  <c r="G1848" i="5" s="1"/>
  <c r="F1849" i="5"/>
  <c r="G1849" i="5" s="1"/>
  <c r="F1850" i="5"/>
  <c r="G1850" i="5" s="1"/>
  <c r="F1851" i="5"/>
  <c r="G1851" i="5" s="1"/>
  <c r="F1852" i="5"/>
  <c r="G1852" i="5" s="1"/>
  <c r="F1853" i="5"/>
  <c r="G1853" i="5" s="1"/>
  <c r="F1854" i="5"/>
  <c r="G1854" i="5" s="1"/>
  <c r="F1855" i="5"/>
  <c r="G1855" i="5" s="1"/>
  <c r="F1856" i="5"/>
  <c r="G1856" i="5" s="1"/>
  <c r="F1857" i="5"/>
  <c r="G1857" i="5" s="1"/>
  <c r="F1858" i="5"/>
  <c r="G1858" i="5" s="1"/>
  <c r="F1859" i="5"/>
  <c r="G1859" i="5" s="1"/>
  <c r="F1860" i="5"/>
  <c r="G1860" i="5" s="1"/>
  <c r="F1861" i="5"/>
  <c r="G1861" i="5" s="1"/>
  <c r="F1862" i="5"/>
  <c r="G1862" i="5" s="1"/>
  <c r="F1863" i="5"/>
  <c r="G1863" i="5" s="1"/>
  <c r="F1864" i="5"/>
  <c r="G1864" i="5" s="1"/>
  <c r="F1865" i="5"/>
  <c r="G1865" i="5" s="1"/>
  <c r="F1866" i="5"/>
  <c r="G1866" i="5" s="1"/>
  <c r="F1867" i="5"/>
  <c r="G1867" i="5" s="1"/>
  <c r="F1868" i="5"/>
  <c r="G1868" i="5" s="1"/>
  <c r="F1869" i="5"/>
  <c r="G1869" i="5" s="1"/>
  <c r="F1870" i="5"/>
  <c r="G1870" i="5" s="1"/>
  <c r="F1871" i="5"/>
  <c r="G1871" i="5" s="1"/>
  <c r="F1872" i="5"/>
  <c r="G1872" i="5" s="1"/>
  <c r="F1873" i="5"/>
  <c r="G1873" i="5" s="1"/>
  <c r="F1874" i="5"/>
  <c r="G1874" i="5" s="1"/>
  <c r="F1875" i="5"/>
  <c r="G1875" i="5" s="1"/>
  <c r="F1876" i="5"/>
  <c r="G1876" i="5" s="1"/>
  <c r="F1877" i="5"/>
  <c r="G1877" i="5" s="1"/>
  <c r="F1878" i="5"/>
  <c r="G1878" i="5" s="1"/>
  <c r="F1879" i="5"/>
  <c r="G1879" i="5" s="1"/>
  <c r="F1880" i="5"/>
  <c r="G1880" i="5" s="1"/>
  <c r="F1881" i="5"/>
  <c r="G1881" i="5" s="1"/>
  <c r="F1882" i="5"/>
  <c r="G1882" i="5" s="1"/>
  <c r="F1883" i="5"/>
  <c r="G1883" i="5" s="1"/>
  <c r="F1884" i="5"/>
  <c r="G1884" i="5" s="1"/>
  <c r="F1885" i="5"/>
  <c r="G1885" i="5" s="1"/>
  <c r="F1886" i="5"/>
  <c r="G1886" i="5" s="1"/>
  <c r="F1887" i="5"/>
  <c r="G1887" i="5" s="1"/>
  <c r="F1888" i="5"/>
  <c r="G1888" i="5" s="1"/>
  <c r="F1889" i="5"/>
  <c r="G1889" i="5" s="1"/>
  <c r="F1890" i="5"/>
  <c r="G1890" i="5" s="1"/>
  <c r="F1891" i="5"/>
  <c r="G1891" i="5" s="1"/>
  <c r="F1892" i="5"/>
  <c r="G1892" i="5" s="1"/>
  <c r="F1893" i="5"/>
  <c r="G1893" i="5" s="1"/>
  <c r="F1894" i="5"/>
  <c r="G1894" i="5" s="1"/>
  <c r="F1895" i="5"/>
  <c r="G1895" i="5" s="1"/>
  <c r="F1896" i="5"/>
  <c r="G1896" i="5" s="1"/>
  <c r="F1897" i="5"/>
  <c r="G1897" i="5" s="1"/>
  <c r="F1898" i="5"/>
  <c r="G1898" i="5" s="1"/>
  <c r="F1899" i="5"/>
  <c r="G1899" i="5" s="1"/>
  <c r="F1900" i="5"/>
  <c r="G1900" i="5" s="1"/>
  <c r="F1901" i="5"/>
  <c r="G1901" i="5" s="1"/>
  <c r="F1902" i="5"/>
  <c r="G1902" i="5" s="1"/>
  <c r="F1903" i="5"/>
  <c r="G1903" i="5" s="1"/>
  <c r="F1904" i="5"/>
  <c r="G1904" i="5" s="1"/>
  <c r="F1905" i="5"/>
  <c r="G1905" i="5" s="1"/>
  <c r="F1906" i="5"/>
  <c r="G1906" i="5" s="1"/>
  <c r="F1907" i="5"/>
  <c r="G1907" i="5" s="1"/>
  <c r="F1908" i="5"/>
  <c r="G1908" i="5" s="1"/>
  <c r="F1909" i="5"/>
  <c r="G1909" i="5" s="1"/>
  <c r="F1910" i="5"/>
  <c r="G1910" i="5" s="1"/>
  <c r="F1911" i="5"/>
  <c r="G1911" i="5" s="1"/>
  <c r="F1912" i="5"/>
  <c r="G1912" i="5" s="1"/>
  <c r="F1913" i="5"/>
  <c r="G1913" i="5" s="1"/>
  <c r="F1914" i="5"/>
  <c r="G1914" i="5" s="1"/>
  <c r="F1915" i="5"/>
  <c r="G1915" i="5" s="1"/>
  <c r="F1916" i="5"/>
  <c r="G1916" i="5" s="1"/>
  <c r="F1917" i="5"/>
  <c r="G1917" i="5" s="1"/>
  <c r="F1918" i="5"/>
  <c r="G1918" i="5" s="1"/>
  <c r="F1919" i="5"/>
  <c r="G1919" i="5" s="1"/>
  <c r="F1920" i="5"/>
  <c r="G1920" i="5" s="1"/>
  <c r="F1921" i="5"/>
  <c r="G1921" i="5" s="1"/>
  <c r="F1922" i="5"/>
  <c r="G1922" i="5" s="1"/>
  <c r="F1923" i="5"/>
  <c r="G1923" i="5" s="1"/>
  <c r="F1924" i="5"/>
  <c r="G1924" i="5" s="1"/>
  <c r="F1925" i="5"/>
  <c r="G1925" i="5" s="1"/>
  <c r="F1926" i="5"/>
  <c r="G1926" i="5" s="1"/>
  <c r="F1927" i="5"/>
  <c r="G1927" i="5" s="1"/>
  <c r="F1928" i="5"/>
  <c r="G1928" i="5" s="1"/>
  <c r="F1929" i="5"/>
  <c r="G1929" i="5" s="1"/>
  <c r="F1930" i="5"/>
  <c r="G1930" i="5" s="1"/>
  <c r="F1931" i="5"/>
  <c r="G1931" i="5" s="1"/>
  <c r="F1932" i="5"/>
  <c r="G1932" i="5" s="1"/>
  <c r="F1933" i="5"/>
  <c r="G1933" i="5" s="1"/>
  <c r="F1934" i="5"/>
  <c r="G1934" i="5" s="1"/>
  <c r="F1935" i="5"/>
  <c r="G1935" i="5" s="1"/>
  <c r="F1936" i="5"/>
  <c r="G1936" i="5" s="1"/>
  <c r="F1937" i="5"/>
  <c r="G1937" i="5" s="1"/>
  <c r="F1938" i="5"/>
  <c r="G1938" i="5" s="1"/>
  <c r="F1939" i="5"/>
  <c r="G1939" i="5" s="1"/>
  <c r="F1940" i="5"/>
  <c r="G1940" i="5" s="1"/>
  <c r="F1941" i="5"/>
  <c r="G1941" i="5" s="1"/>
  <c r="F1942" i="5"/>
  <c r="G1942" i="5" s="1"/>
  <c r="F1943" i="5"/>
  <c r="G1943" i="5" s="1"/>
  <c r="F1944" i="5"/>
  <c r="G1944" i="5" s="1"/>
  <c r="F1945" i="5"/>
  <c r="G1945" i="5" s="1"/>
  <c r="F1946" i="5"/>
  <c r="G1946" i="5" s="1"/>
  <c r="F1947" i="5"/>
  <c r="G1947" i="5" s="1"/>
  <c r="F1948" i="5"/>
  <c r="G1948" i="5" s="1"/>
  <c r="F1949" i="5"/>
  <c r="G1949" i="5" s="1"/>
  <c r="F1950" i="5"/>
  <c r="G1950" i="5" s="1"/>
  <c r="F1951" i="5"/>
  <c r="G1951" i="5" s="1"/>
  <c r="F1952" i="5"/>
  <c r="G1952" i="5" s="1"/>
  <c r="F1953" i="5"/>
  <c r="G1953" i="5" s="1"/>
  <c r="F1954" i="5"/>
  <c r="G1954" i="5" s="1"/>
  <c r="M2" i="5" l="1"/>
  <c r="Q2" i="5" s="1"/>
  <c r="M3" i="5"/>
  <c r="Q3" i="5" s="1"/>
  <c r="M4" i="5"/>
  <c r="Q4" i="5" s="1"/>
  <c r="M5" i="5"/>
  <c r="Q5" i="5" s="1"/>
  <c r="M6" i="5"/>
  <c r="Q6" i="5" s="1"/>
  <c r="M7" i="5"/>
  <c r="Q7" i="5" s="1"/>
  <c r="M8" i="5"/>
  <c r="Q8" i="5" s="1"/>
  <c r="M9" i="5"/>
  <c r="Q9" i="5" s="1"/>
  <c r="M10" i="5"/>
  <c r="Q10" i="5" s="1"/>
  <c r="M11" i="5"/>
  <c r="Q11" i="5" s="1"/>
  <c r="M12" i="5"/>
  <c r="Q12" i="5" s="1"/>
  <c r="M13" i="5"/>
  <c r="Q13" i="5" s="1"/>
  <c r="M14" i="5"/>
  <c r="Q14" i="5" s="1"/>
  <c r="M15" i="5"/>
  <c r="Q15" i="5" s="1"/>
  <c r="M16" i="5"/>
  <c r="Q16" i="5" s="1"/>
  <c r="M17" i="5"/>
  <c r="Q17" i="5" s="1"/>
  <c r="M18" i="5"/>
  <c r="Q18" i="5" s="1"/>
  <c r="M19" i="5"/>
  <c r="Q19" i="5" s="1"/>
  <c r="M20" i="5"/>
  <c r="Q20" i="5" s="1"/>
  <c r="M21" i="5"/>
  <c r="Q21" i="5" s="1"/>
  <c r="M22" i="5"/>
  <c r="Q22" i="5" s="1"/>
  <c r="M23" i="5"/>
  <c r="Q23" i="5" s="1"/>
  <c r="M24" i="5"/>
  <c r="Q24" i="5" s="1"/>
  <c r="M25" i="5"/>
  <c r="Q25" i="5" s="1"/>
  <c r="M26" i="5"/>
  <c r="Q26" i="5" s="1"/>
  <c r="M27" i="5"/>
  <c r="Q27" i="5" s="1"/>
  <c r="M28" i="5"/>
  <c r="Q28" i="5" s="1"/>
  <c r="M29" i="5"/>
  <c r="Q29" i="5" s="1"/>
  <c r="M30" i="5"/>
  <c r="Q30" i="5" s="1"/>
  <c r="M31" i="5"/>
  <c r="Q31" i="5" s="1"/>
  <c r="M32" i="5"/>
  <c r="Q32" i="5" s="1"/>
  <c r="M33" i="5"/>
  <c r="Q33" i="5" s="1"/>
  <c r="M34" i="5"/>
  <c r="Q34" i="5" s="1"/>
  <c r="M35" i="5"/>
  <c r="Q35" i="5" s="1"/>
  <c r="M36" i="5"/>
  <c r="Q36" i="5" s="1"/>
  <c r="M37" i="5"/>
  <c r="Q37" i="5" s="1"/>
  <c r="M38" i="5"/>
  <c r="Q38" i="5" s="1"/>
  <c r="M39" i="5"/>
  <c r="Q39" i="5" s="1"/>
  <c r="M40" i="5"/>
  <c r="Q40" i="5" s="1"/>
  <c r="M41" i="5"/>
  <c r="Q41" i="5" s="1"/>
  <c r="M42" i="5"/>
  <c r="Q42" i="5" s="1"/>
  <c r="M43" i="5"/>
  <c r="Q43" i="5" s="1"/>
  <c r="M44" i="5"/>
  <c r="Q44" i="5" s="1"/>
  <c r="M45" i="5"/>
  <c r="Q45" i="5" s="1"/>
  <c r="M46" i="5"/>
  <c r="Q46" i="5" s="1"/>
  <c r="M47" i="5"/>
  <c r="Q47" i="5" s="1"/>
  <c r="M48" i="5"/>
  <c r="Q48" i="5" s="1"/>
  <c r="M49" i="5"/>
  <c r="Q49" i="5" s="1"/>
  <c r="M50" i="5"/>
  <c r="Q50" i="5" s="1"/>
  <c r="M51" i="5"/>
  <c r="Q51" i="5" s="1"/>
  <c r="M52" i="5"/>
  <c r="Q52" i="5" s="1"/>
  <c r="M53" i="5"/>
  <c r="Q53" i="5" s="1"/>
  <c r="M54" i="5"/>
  <c r="Q54" i="5" s="1"/>
  <c r="M55" i="5"/>
  <c r="Q55" i="5" s="1"/>
  <c r="M56" i="5"/>
  <c r="Q56" i="5" s="1"/>
  <c r="M57" i="5"/>
  <c r="Q57" i="5" s="1"/>
  <c r="M58" i="5"/>
  <c r="Q58" i="5" s="1"/>
  <c r="M59" i="5"/>
  <c r="Q59" i="5" s="1"/>
  <c r="M60" i="5"/>
  <c r="Q60" i="5" s="1"/>
  <c r="M61" i="5"/>
  <c r="Q61" i="5" s="1"/>
  <c r="M62" i="5"/>
  <c r="Q62" i="5" s="1"/>
  <c r="M63" i="5"/>
  <c r="Q63" i="5" s="1"/>
  <c r="M64" i="5"/>
  <c r="Q64" i="5" s="1"/>
  <c r="M65" i="5"/>
  <c r="Q65" i="5" s="1"/>
  <c r="M66" i="5"/>
  <c r="Q66" i="5" s="1"/>
  <c r="M67" i="5"/>
  <c r="Q67" i="5" s="1"/>
  <c r="M68" i="5"/>
  <c r="Q68" i="5" s="1"/>
  <c r="M69" i="5"/>
  <c r="Q69" i="5" s="1"/>
  <c r="M70" i="5"/>
  <c r="Q70" i="5" s="1"/>
  <c r="M71" i="5"/>
  <c r="Q71" i="5" s="1"/>
  <c r="M72" i="5"/>
  <c r="Q72" i="5" s="1"/>
  <c r="M73" i="5"/>
  <c r="Q73" i="5" s="1"/>
  <c r="M74" i="5"/>
  <c r="Q74" i="5" s="1"/>
  <c r="M75" i="5"/>
  <c r="Q75" i="5" s="1"/>
  <c r="M76" i="5"/>
  <c r="Q76" i="5" s="1"/>
  <c r="M77" i="5"/>
  <c r="Q77" i="5" s="1"/>
  <c r="M78" i="5"/>
  <c r="Q78" i="5" s="1"/>
  <c r="M79" i="5"/>
  <c r="Q79" i="5" s="1"/>
  <c r="M80" i="5"/>
  <c r="Q80" i="5" s="1"/>
  <c r="M81" i="5"/>
  <c r="Q81" i="5" s="1"/>
  <c r="M82" i="5"/>
  <c r="Q82" i="5" s="1"/>
  <c r="M83" i="5"/>
  <c r="Q83" i="5" s="1"/>
  <c r="M84" i="5"/>
  <c r="Q84" i="5" s="1"/>
  <c r="M85" i="5"/>
  <c r="Q85" i="5" s="1"/>
  <c r="M86" i="5"/>
  <c r="Q86" i="5" s="1"/>
  <c r="M87" i="5"/>
  <c r="Q87" i="5" s="1"/>
  <c r="M88" i="5"/>
  <c r="Q88" i="5" s="1"/>
  <c r="M89" i="5"/>
  <c r="Q89" i="5" s="1"/>
  <c r="M90" i="5"/>
  <c r="Q90" i="5" s="1"/>
  <c r="M91" i="5"/>
  <c r="Q91" i="5" s="1"/>
  <c r="M92" i="5"/>
  <c r="Q92" i="5" s="1"/>
  <c r="M93" i="5"/>
  <c r="Q93" i="5" s="1"/>
  <c r="M94" i="5"/>
  <c r="Q94" i="5" s="1"/>
  <c r="M95" i="5"/>
  <c r="Q95" i="5" s="1"/>
  <c r="M96" i="5"/>
  <c r="Q96" i="5" s="1"/>
  <c r="M97" i="5"/>
  <c r="Q97" i="5" s="1"/>
  <c r="M98" i="5"/>
  <c r="Q98" i="5" s="1"/>
  <c r="M99" i="5"/>
  <c r="Q99" i="5" s="1"/>
  <c r="M100" i="5"/>
  <c r="Q100" i="5" s="1"/>
  <c r="M101" i="5"/>
  <c r="Q101" i="5" s="1"/>
  <c r="M102" i="5"/>
  <c r="Q102" i="5" s="1"/>
  <c r="M103" i="5"/>
  <c r="Q103" i="5" s="1"/>
  <c r="M104" i="5"/>
  <c r="Q104" i="5" s="1"/>
  <c r="M105" i="5"/>
  <c r="Q105" i="5" s="1"/>
  <c r="M106" i="5"/>
  <c r="Q106" i="5" s="1"/>
  <c r="M107" i="5"/>
  <c r="Q107" i="5" s="1"/>
  <c r="M108" i="5"/>
  <c r="Q108" i="5" s="1"/>
  <c r="M109" i="5"/>
  <c r="Q109" i="5" s="1"/>
  <c r="M110" i="5"/>
  <c r="Q110" i="5" s="1"/>
  <c r="M111" i="5"/>
  <c r="Q111" i="5" s="1"/>
  <c r="M112" i="5"/>
  <c r="Q112" i="5" s="1"/>
  <c r="M113" i="5"/>
  <c r="Q113" i="5" s="1"/>
  <c r="M114" i="5"/>
  <c r="Q114" i="5" s="1"/>
  <c r="M115" i="5"/>
  <c r="Q115" i="5" s="1"/>
  <c r="M116" i="5"/>
  <c r="Q116" i="5" s="1"/>
  <c r="M117" i="5"/>
  <c r="Q117" i="5" s="1"/>
  <c r="M118" i="5"/>
  <c r="Q118" i="5" s="1"/>
  <c r="M119" i="5"/>
  <c r="Q119" i="5" s="1"/>
  <c r="M120" i="5"/>
  <c r="Q120" i="5" s="1"/>
  <c r="M121" i="5"/>
  <c r="Q121" i="5" s="1"/>
  <c r="M122" i="5"/>
  <c r="Q122" i="5" s="1"/>
  <c r="M123" i="5"/>
  <c r="Q123" i="5" s="1"/>
  <c r="M124" i="5"/>
  <c r="Q124" i="5" s="1"/>
  <c r="M125" i="5"/>
  <c r="Q125" i="5" s="1"/>
  <c r="M126" i="5"/>
  <c r="Q126" i="5" s="1"/>
  <c r="M127" i="5"/>
  <c r="Q127" i="5" s="1"/>
  <c r="M128" i="5"/>
  <c r="Q128" i="5" s="1"/>
  <c r="M129" i="5"/>
  <c r="Q129" i="5" s="1"/>
  <c r="M130" i="5"/>
  <c r="Q130" i="5" s="1"/>
  <c r="M131" i="5"/>
  <c r="Q131" i="5" s="1"/>
  <c r="M132" i="5"/>
  <c r="Q132" i="5" s="1"/>
  <c r="M133" i="5"/>
  <c r="Q133" i="5" s="1"/>
  <c r="M134" i="5"/>
  <c r="Q134" i="5" s="1"/>
  <c r="M135" i="5"/>
  <c r="Q135" i="5" s="1"/>
  <c r="M136" i="5"/>
  <c r="Q136" i="5" s="1"/>
  <c r="M137" i="5"/>
  <c r="Q137" i="5" s="1"/>
  <c r="M138" i="5"/>
  <c r="Q138" i="5" s="1"/>
  <c r="M139" i="5"/>
  <c r="Q139" i="5" s="1"/>
  <c r="M140" i="5"/>
  <c r="Q140" i="5" s="1"/>
  <c r="M141" i="5"/>
  <c r="Q141" i="5" s="1"/>
  <c r="M142" i="5"/>
  <c r="Q142" i="5" s="1"/>
  <c r="M143" i="5"/>
  <c r="Q143" i="5" s="1"/>
  <c r="M144" i="5"/>
  <c r="Q144" i="5" s="1"/>
  <c r="M145" i="5"/>
  <c r="Q145" i="5" s="1"/>
  <c r="M146" i="5"/>
  <c r="Q146" i="5" s="1"/>
  <c r="M147" i="5"/>
  <c r="Q147" i="5" s="1"/>
  <c r="M148" i="5"/>
  <c r="Q148" i="5" s="1"/>
  <c r="M149" i="5"/>
  <c r="Q149" i="5" s="1"/>
  <c r="M150" i="5"/>
  <c r="Q150" i="5" s="1"/>
  <c r="M151" i="5"/>
  <c r="Q151" i="5" s="1"/>
  <c r="M152" i="5"/>
  <c r="Q152" i="5" s="1"/>
  <c r="M153" i="5"/>
  <c r="Q153" i="5" s="1"/>
  <c r="M154" i="5"/>
  <c r="Q154" i="5" s="1"/>
  <c r="M155" i="5"/>
  <c r="Q155" i="5" s="1"/>
  <c r="M156" i="5"/>
  <c r="Q156" i="5" s="1"/>
  <c r="M157" i="5"/>
  <c r="Q157" i="5" s="1"/>
  <c r="M158" i="5"/>
  <c r="Q158" i="5" s="1"/>
  <c r="M159" i="5"/>
  <c r="Q159" i="5" s="1"/>
  <c r="M160" i="5"/>
  <c r="Q160" i="5" s="1"/>
  <c r="M161" i="5"/>
  <c r="Q161" i="5" s="1"/>
  <c r="M162" i="5"/>
  <c r="Q162" i="5" s="1"/>
  <c r="M163" i="5"/>
  <c r="Q163" i="5" s="1"/>
  <c r="M164" i="5"/>
  <c r="Q164" i="5" s="1"/>
  <c r="M165" i="5"/>
  <c r="Q165" i="5" s="1"/>
  <c r="M166" i="5"/>
  <c r="Q166" i="5" s="1"/>
  <c r="M167" i="5"/>
  <c r="Q167" i="5" s="1"/>
  <c r="M168" i="5"/>
  <c r="Q168" i="5" s="1"/>
  <c r="M169" i="5"/>
  <c r="Q169" i="5" s="1"/>
  <c r="M170" i="5"/>
  <c r="Q170" i="5" s="1"/>
  <c r="M171" i="5"/>
  <c r="Q171" i="5" s="1"/>
  <c r="M172" i="5"/>
  <c r="Q172" i="5" s="1"/>
  <c r="M173" i="5"/>
  <c r="Q173" i="5" s="1"/>
  <c r="M174" i="5"/>
  <c r="Q174" i="5" s="1"/>
  <c r="M175" i="5"/>
  <c r="Q175" i="5" s="1"/>
  <c r="M176" i="5"/>
  <c r="Q176" i="5" s="1"/>
  <c r="M177" i="5"/>
  <c r="Q177" i="5" s="1"/>
  <c r="M178" i="5"/>
  <c r="Q178" i="5" s="1"/>
  <c r="M179" i="5"/>
  <c r="Q179" i="5" s="1"/>
  <c r="M180" i="5"/>
  <c r="Q180" i="5" s="1"/>
  <c r="M181" i="5"/>
  <c r="Q181" i="5" s="1"/>
  <c r="M182" i="5"/>
  <c r="Q182" i="5" s="1"/>
  <c r="M183" i="5"/>
  <c r="Q183" i="5" s="1"/>
  <c r="M184" i="5"/>
  <c r="Q184" i="5" s="1"/>
  <c r="M185" i="5"/>
  <c r="Q185" i="5" s="1"/>
  <c r="M186" i="5"/>
  <c r="Q186" i="5" s="1"/>
  <c r="M187" i="5"/>
  <c r="Q187" i="5" s="1"/>
  <c r="M188" i="5"/>
  <c r="Q188" i="5" s="1"/>
  <c r="M189" i="5"/>
  <c r="Q189" i="5" s="1"/>
  <c r="M190" i="5"/>
  <c r="Q190" i="5" s="1"/>
  <c r="M191" i="5"/>
  <c r="Q191" i="5" s="1"/>
  <c r="M192" i="5"/>
  <c r="Q192" i="5" s="1"/>
  <c r="M193" i="5"/>
  <c r="Q193" i="5" s="1"/>
  <c r="M194" i="5"/>
  <c r="Q194" i="5" s="1"/>
  <c r="M195" i="5"/>
  <c r="Q195" i="5" s="1"/>
  <c r="M196" i="5"/>
  <c r="Q196" i="5" s="1"/>
  <c r="M197" i="5"/>
  <c r="Q197" i="5" s="1"/>
  <c r="M198" i="5"/>
  <c r="Q198" i="5" s="1"/>
  <c r="M199" i="5"/>
  <c r="Q199" i="5" s="1"/>
  <c r="M200" i="5"/>
  <c r="Q200" i="5" s="1"/>
  <c r="M201" i="5"/>
  <c r="Q201" i="5" s="1"/>
  <c r="M202" i="5"/>
  <c r="Q202" i="5" s="1"/>
  <c r="M203" i="5"/>
  <c r="Q203" i="5" s="1"/>
  <c r="M204" i="5"/>
  <c r="Q204" i="5" s="1"/>
  <c r="M205" i="5"/>
  <c r="Q205" i="5" s="1"/>
  <c r="M206" i="5"/>
  <c r="Q206" i="5" s="1"/>
  <c r="M207" i="5"/>
  <c r="Q207" i="5" s="1"/>
  <c r="M208" i="5"/>
  <c r="Q208" i="5" s="1"/>
  <c r="M209" i="5"/>
  <c r="Q209" i="5" s="1"/>
  <c r="M210" i="5"/>
  <c r="Q210" i="5" s="1"/>
  <c r="M211" i="5"/>
  <c r="Q211" i="5" s="1"/>
  <c r="M212" i="5"/>
  <c r="Q212" i="5" s="1"/>
  <c r="M213" i="5"/>
  <c r="Q213" i="5" s="1"/>
  <c r="M214" i="5"/>
  <c r="Q214" i="5" s="1"/>
  <c r="M215" i="5"/>
  <c r="Q215" i="5" s="1"/>
  <c r="M216" i="5"/>
  <c r="Q216" i="5" s="1"/>
  <c r="M217" i="5"/>
  <c r="Q217" i="5" s="1"/>
  <c r="M218" i="5"/>
  <c r="Q218" i="5" s="1"/>
  <c r="M219" i="5"/>
  <c r="Q219" i="5" s="1"/>
  <c r="M220" i="5"/>
  <c r="Q220" i="5" s="1"/>
  <c r="M221" i="5"/>
  <c r="Q221" i="5" s="1"/>
  <c r="M222" i="5"/>
  <c r="Q222" i="5" s="1"/>
  <c r="M223" i="5"/>
  <c r="Q223" i="5" s="1"/>
  <c r="M224" i="5"/>
  <c r="Q224" i="5" s="1"/>
  <c r="M225" i="5"/>
  <c r="Q225" i="5" s="1"/>
  <c r="M226" i="5"/>
  <c r="Q226" i="5" s="1"/>
  <c r="M227" i="5"/>
  <c r="Q227" i="5" s="1"/>
  <c r="M228" i="5"/>
  <c r="Q228" i="5" s="1"/>
  <c r="M229" i="5"/>
  <c r="Q229" i="5" s="1"/>
  <c r="M230" i="5"/>
  <c r="Q230" i="5" s="1"/>
  <c r="M231" i="5"/>
  <c r="Q231" i="5" s="1"/>
  <c r="M232" i="5"/>
  <c r="Q232" i="5" s="1"/>
  <c r="M233" i="5"/>
  <c r="Q233" i="5" s="1"/>
  <c r="M234" i="5"/>
  <c r="Q234" i="5" s="1"/>
  <c r="M235" i="5"/>
  <c r="Q235" i="5" s="1"/>
  <c r="M236" i="5"/>
  <c r="Q236" i="5" s="1"/>
  <c r="M237" i="5"/>
  <c r="Q237" i="5" s="1"/>
  <c r="M238" i="5"/>
  <c r="Q238" i="5" s="1"/>
  <c r="M239" i="5"/>
  <c r="Q239" i="5" s="1"/>
  <c r="M240" i="5"/>
  <c r="Q240" i="5" s="1"/>
  <c r="M241" i="5"/>
  <c r="Q241" i="5" s="1"/>
  <c r="M242" i="5"/>
  <c r="Q242" i="5" s="1"/>
  <c r="M243" i="5"/>
  <c r="Q243" i="5" s="1"/>
  <c r="M244" i="5"/>
  <c r="Q244" i="5" s="1"/>
  <c r="M245" i="5"/>
  <c r="Q245" i="5" s="1"/>
  <c r="M246" i="5"/>
  <c r="Q246" i="5" s="1"/>
  <c r="M247" i="5"/>
  <c r="Q247" i="5" s="1"/>
  <c r="M248" i="5"/>
  <c r="Q248" i="5" s="1"/>
  <c r="M249" i="5"/>
  <c r="Q249" i="5" s="1"/>
  <c r="M250" i="5"/>
  <c r="Q250" i="5" s="1"/>
  <c r="M251" i="5"/>
  <c r="Q251" i="5" s="1"/>
  <c r="M252" i="5"/>
  <c r="Q252" i="5" s="1"/>
  <c r="M253" i="5"/>
  <c r="Q253" i="5" s="1"/>
  <c r="M254" i="5"/>
  <c r="Q254" i="5" s="1"/>
  <c r="M255" i="5"/>
  <c r="Q255" i="5" s="1"/>
  <c r="M256" i="5"/>
  <c r="Q256" i="5" s="1"/>
  <c r="M257" i="5"/>
  <c r="Q257" i="5" s="1"/>
  <c r="M258" i="5"/>
  <c r="Q258" i="5" s="1"/>
  <c r="M259" i="5"/>
  <c r="Q259" i="5" s="1"/>
  <c r="M260" i="5"/>
  <c r="Q260" i="5" s="1"/>
  <c r="M261" i="5"/>
  <c r="Q261" i="5" s="1"/>
  <c r="M262" i="5"/>
  <c r="Q262" i="5" s="1"/>
  <c r="M263" i="5"/>
  <c r="Q263" i="5" s="1"/>
  <c r="M264" i="5"/>
  <c r="Q264" i="5" s="1"/>
  <c r="M265" i="5"/>
  <c r="Q265" i="5" s="1"/>
  <c r="M266" i="5"/>
  <c r="Q266" i="5" s="1"/>
  <c r="M267" i="5"/>
  <c r="Q267" i="5" s="1"/>
  <c r="M268" i="5"/>
  <c r="Q268" i="5" s="1"/>
  <c r="M269" i="5"/>
  <c r="Q269" i="5" s="1"/>
  <c r="M270" i="5"/>
  <c r="Q270" i="5" s="1"/>
  <c r="M271" i="5"/>
  <c r="Q271" i="5" s="1"/>
  <c r="M272" i="5"/>
  <c r="Q272" i="5" s="1"/>
  <c r="M273" i="5"/>
  <c r="Q273" i="5" s="1"/>
  <c r="M274" i="5"/>
  <c r="Q274" i="5" s="1"/>
  <c r="M275" i="5"/>
  <c r="Q275" i="5" s="1"/>
  <c r="M276" i="5"/>
  <c r="Q276" i="5" s="1"/>
  <c r="M277" i="5"/>
  <c r="Q277" i="5" s="1"/>
  <c r="M278" i="5"/>
  <c r="Q278" i="5" s="1"/>
  <c r="M279" i="5"/>
  <c r="Q279" i="5" s="1"/>
  <c r="M280" i="5"/>
  <c r="Q280" i="5" s="1"/>
  <c r="M281" i="5"/>
  <c r="Q281" i="5" s="1"/>
  <c r="M282" i="5"/>
  <c r="Q282" i="5" s="1"/>
  <c r="M283" i="5"/>
  <c r="Q283" i="5" s="1"/>
  <c r="M284" i="5"/>
  <c r="Q284" i="5" s="1"/>
  <c r="M285" i="5"/>
  <c r="Q285" i="5" s="1"/>
  <c r="M286" i="5"/>
  <c r="Q286" i="5" s="1"/>
  <c r="M287" i="5"/>
  <c r="Q287" i="5" s="1"/>
  <c r="M288" i="5"/>
  <c r="Q288" i="5" s="1"/>
  <c r="M289" i="5"/>
  <c r="Q289" i="5" s="1"/>
  <c r="M290" i="5"/>
  <c r="Q290" i="5" s="1"/>
  <c r="M291" i="5"/>
  <c r="Q291" i="5" s="1"/>
  <c r="M292" i="5"/>
  <c r="Q292" i="5" s="1"/>
  <c r="M293" i="5"/>
  <c r="Q293" i="5" s="1"/>
  <c r="M294" i="5"/>
  <c r="Q294" i="5" s="1"/>
  <c r="M295" i="5"/>
  <c r="Q295" i="5" s="1"/>
  <c r="M296" i="5"/>
  <c r="Q296" i="5" s="1"/>
  <c r="M297" i="5"/>
  <c r="Q297" i="5" s="1"/>
  <c r="M298" i="5"/>
  <c r="Q298" i="5" s="1"/>
  <c r="M299" i="5"/>
  <c r="Q299" i="5" s="1"/>
  <c r="M300" i="5"/>
  <c r="Q300" i="5" s="1"/>
  <c r="M301" i="5"/>
  <c r="Q301" i="5" s="1"/>
  <c r="M302" i="5"/>
  <c r="Q302" i="5" s="1"/>
  <c r="M303" i="5"/>
  <c r="Q303" i="5" s="1"/>
  <c r="M304" i="5"/>
  <c r="Q304" i="5" s="1"/>
  <c r="M305" i="5"/>
  <c r="Q305" i="5" s="1"/>
  <c r="M306" i="5"/>
  <c r="Q306" i="5" s="1"/>
  <c r="M307" i="5"/>
  <c r="Q307" i="5" s="1"/>
  <c r="M308" i="5"/>
  <c r="Q308" i="5" s="1"/>
  <c r="M309" i="5"/>
  <c r="Q309" i="5" s="1"/>
  <c r="M310" i="5"/>
  <c r="Q310" i="5" s="1"/>
  <c r="M311" i="5"/>
  <c r="Q311" i="5" s="1"/>
  <c r="M312" i="5"/>
  <c r="Q312" i="5" s="1"/>
  <c r="M313" i="5"/>
  <c r="Q313" i="5" s="1"/>
  <c r="M314" i="5"/>
  <c r="Q314" i="5" s="1"/>
  <c r="M315" i="5"/>
  <c r="Q315" i="5" s="1"/>
  <c r="M316" i="5"/>
  <c r="Q316" i="5" s="1"/>
  <c r="M317" i="5"/>
  <c r="Q317" i="5" s="1"/>
  <c r="M318" i="5"/>
  <c r="Q318" i="5" s="1"/>
  <c r="M319" i="5"/>
  <c r="Q319" i="5" s="1"/>
  <c r="M320" i="5"/>
  <c r="Q320" i="5" s="1"/>
  <c r="M321" i="5"/>
  <c r="Q321" i="5" s="1"/>
  <c r="M322" i="5"/>
  <c r="Q322" i="5" s="1"/>
  <c r="M323" i="5"/>
  <c r="Q323" i="5" s="1"/>
  <c r="M324" i="5"/>
  <c r="Q324" i="5" s="1"/>
  <c r="M325" i="5"/>
  <c r="Q325" i="5" s="1"/>
  <c r="M326" i="5"/>
  <c r="Q326" i="5" s="1"/>
  <c r="M327" i="5"/>
  <c r="Q327" i="5" s="1"/>
  <c r="M328" i="5"/>
  <c r="Q328" i="5" s="1"/>
  <c r="M329" i="5"/>
  <c r="Q329" i="5" s="1"/>
  <c r="M330" i="5"/>
  <c r="Q330" i="5" s="1"/>
  <c r="M331" i="5"/>
  <c r="Q331" i="5" s="1"/>
  <c r="M332" i="5"/>
  <c r="Q332" i="5" s="1"/>
  <c r="M333" i="5"/>
  <c r="Q333" i="5" s="1"/>
  <c r="M334" i="5"/>
  <c r="Q334" i="5" s="1"/>
  <c r="M335" i="5"/>
  <c r="Q335" i="5" s="1"/>
  <c r="M336" i="5"/>
  <c r="Q336" i="5" s="1"/>
  <c r="M337" i="5"/>
  <c r="Q337" i="5" s="1"/>
  <c r="M338" i="5"/>
  <c r="Q338" i="5" s="1"/>
  <c r="M339" i="5"/>
  <c r="Q339" i="5" s="1"/>
  <c r="M340" i="5"/>
  <c r="Q340" i="5" s="1"/>
  <c r="M341" i="5"/>
  <c r="Q341" i="5" s="1"/>
  <c r="M342" i="5"/>
  <c r="Q342" i="5" s="1"/>
  <c r="M343" i="5"/>
  <c r="Q343" i="5" s="1"/>
  <c r="M344" i="5"/>
  <c r="Q344" i="5" s="1"/>
  <c r="M345" i="5"/>
  <c r="Q345" i="5" s="1"/>
  <c r="M346" i="5"/>
  <c r="Q346" i="5" s="1"/>
  <c r="M347" i="5"/>
  <c r="Q347" i="5" s="1"/>
  <c r="M348" i="5"/>
  <c r="Q348" i="5" s="1"/>
  <c r="M349" i="5"/>
  <c r="Q349" i="5" s="1"/>
  <c r="M350" i="5"/>
  <c r="Q350" i="5" s="1"/>
  <c r="M351" i="5"/>
  <c r="Q351" i="5" s="1"/>
  <c r="M352" i="5"/>
  <c r="Q352" i="5" s="1"/>
  <c r="M353" i="5"/>
  <c r="Q353" i="5" s="1"/>
  <c r="M354" i="5"/>
  <c r="Q354" i="5" s="1"/>
  <c r="M355" i="5"/>
  <c r="Q355" i="5" s="1"/>
  <c r="M356" i="5"/>
  <c r="Q356" i="5" s="1"/>
  <c r="M357" i="5"/>
  <c r="Q357" i="5" s="1"/>
  <c r="M358" i="5"/>
  <c r="Q358" i="5" s="1"/>
  <c r="M359" i="5"/>
  <c r="Q359" i="5" s="1"/>
  <c r="M360" i="5"/>
  <c r="Q360" i="5" s="1"/>
  <c r="M361" i="5"/>
  <c r="Q361" i="5" s="1"/>
  <c r="M362" i="5"/>
  <c r="Q362" i="5" s="1"/>
  <c r="M363" i="5"/>
  <c r="Q363" i="5" s="1"/>
  <c r="M364" i="5"/>
  <c r="Q364" i="5" s="1"/>
  <c r="M365" i="5"/>
  <c r="Q365" i="5" s="1"/>
  <c r="M366" i="5"/>
  <c r="Q366" i="5" s="1"/>
  <c r="M367" i="5"/>
  <c r="Q367" i="5" s="1"/>
  <c r="M368" i="5"/>
  <c r="Q368" i="5" s="1"/>
  <c r="M369" i="5"/>
  <c r="Q369" i="5" s="1"/>
  <c r="M370" i="5"/>
  <c r="Q370" i="5" s="1"/>
  <c r="M371" i="5"/>
  <c r="Q371" i="5" s="1"/>
  <c r="M372" i="5"/>
  <c r="Q372" i="5" s="1"/>
  <c r="M373" i="5"/>
  <c r="Q373" i="5" s="1"/>
  <c r="M374" i="5"/>
  <c r="Q374" i="5" s="1"/>
  <c r="M375" i="5"/>
  <c r="Q375" i="5" s="1"/>
  <c r="M376" i="5"/>
  <c r="Q376" i="5" s="1"/>
  <c r="M377" i="5"/>
  <c r="Q377" i="5" s="1"/>
  <c r="M378" i="5"/>
  <c r="Q378" i="5" s="1"/>
  <c r="M379" i="5"/>
  <c r="Q379" i="5" s="1"/>
  <c r="M380" i="5"/>
  <c r="Q380" i="5" s="1"/>
  <c r="M381" i="5"/>
  <c r="Q381" i="5" s="1"/>
  <c r="M382" i="5"/>
  <c r="Q382" i="5" s="1"/>
  <c r="M383" i="5"/>
  <c r="Q383" i="5" s="1"/>
  <c r="M384" i="5"/>
  <c r="Q384" i="5" s="1"/>
  <c r="M385" i="5"/>
  <c r="Q385" i="5" s="1"/>
  <c r="M386" i="5"/>
  <c r="Q386" i="5" s="1"/>
  <c r="M387" i="5"/>
  <c r="Q387" i="5" s="1"/>
  <c r="M388" i="5"/>
  <c r="Q388" i="5" s="1"/>
  <c r="M389" i="5"/>
  <c r="Q389" i="5" s="1"/>
  <c r="M390" i="5"/>
  <c r="Q390" i="5" s="1"/>
  <c r="M391" i="5"/>
  <c r="Q391" i="5" s="1"/>
  <c r="M392" i="5"/>
  <c r="Q392" i="5" s="1"/>
  <c r="M393" i="5"/>
  <c r="Q393" i="5" s="1"/>
  <c r="M394" i="5"/>
  <c r="Q394" i="5" s="1"/>
  <c r="M395" i="5"/>
  <c r="Q395" i="5" s="1"/>
  <c r="M396" i="5"/>
  <c r="Q396" i="5" s="1"/>
  <c r="M397" i="5"/>
  <c r="Q397" i="5" s="1"/>
  <c r="M398" i="5"/>
  <c r="Q398" i="5" s="1"/>
  <c r="M399" i="5"/>
  <c r="Q399" i="5" s="1"/>
  <c r="M400" i="5"/>
  <c r="Q400" i="5" s="1"/>
  <c r="M401" i="5"/>
  <c r="Q401" i="5" s="1"/>
  <c r="M402" i="5"/>
  <c r="Q402" i="5" s="1"/>
  <c r="M403" i="5"/>
  <c r="Q403" i="5" s="1"/>
  <c r="M404" i="5"/>
  <c r="Q404" i="5" s="1"/>
  <c r="M405" i="5"/>
  <c r="Q405" i="5" s="1"/>
  <c r="M406" i="5"/>
  <c r="Q406" i="5" s="1"/>
  <c r="M407" i="5"/>
  <c r="Q407" i="5" s="1"/>
  <c r="M408" i="5"/>
  <c r="Q408" i="5" s="1"/>
  <c r="M409" i="5"/>
  <c r="Q409" i="5" s="1"/>
  <c r="M410" i="5"/>
  <c r="Q410" i="5" s="1"/>
  <c r="M411" i="5"/>
  <c r="Q411" i="5" s="1"/>
  <c r="M412" i="5"/>
  <c r="Q412" i="5" s="1"/>
  <c r="M413" i="5"/>
  <c r="Q413" i="5" s="1"/>
  <c r="M414" i="5"/>
  <c r="Q414" i="5" s="1"/>
  <c r="M415" i="5"/>
  <c r="Q415" i="5" s="1"/>
  <c r="M416" i="5"/>
  <c r="Q416" i="5" s="1"/>
  <c r="M417" i="5"/>
  <c r="Q417" i="5" s="1"/>
  <c r="M418" i="5"/>
  <c r="Q418" i="5" s="1"/>
  <c r="M419" i="5"/>
  <c r="Q419" i="5" s="1"/>
  <c r="M420" i="5"/>
  <c r="Q420" i="5" s="1"/>
  <c r="M421" i="5"/>
  <c r="Q421" i="5" s="1"/>
  <c r="M422" i="5"/>
  <c r="Q422" i="5" s="1"/>
  <c r="M423" i="5"/>
  <c r="Q423" i="5" s="1"/>
  <c r="M424" i="5"/>
  <c r="Q424" i="5" s="1"/>
  <c r="M425" i="5"/>
  <c r="Q425" i="5" s="1"/>
  <c r="M426" i="5"/>
  <c r="Q426" i="5" s="1"/>
  <c r="M427" i="5"/>
  <c r="Q427" i="5" s="1"/>
  <c r="M428" i="5"/>
  <c r="Q428" i="5" s="1"/>
  <c r="M429" i="5"/>
  <c r="Q429" i="5" s="1"/>
  <c r="M430" i="5"/>
  <c r="Q430" i="5" s="1"/>
  <c r="M431" i="5"/>
  <c r="Q431" i="5" s="1"/>
  <c r="M432" i="5"/>
  <c r="Q432" i="5" s="1"/>
  <c r="M433" i="5"/>
  <c r="Q433" i="5" s="1"/>
  <c r="M434" i="5"/>
  <c r="Q434" i="5" s="1"/>
  <c r="M435" i="5"/>
  <c r="Q435" i="5" s="1"/>
  <c r="M436" i="5"/>
  <c r="Q436" i="5" s="1"/>
  <c r="M437" i="5"/>
  <c r="Q437" i="5" s="1"/>
  <c r="M438" i="5"/>
  <c r="Q438" i="5" s="1"/>
  <c r="M439" i="5"/>
  <c r="Q439" i="5" s="1"/>
  <c r="M440" i="5"/>
  <c r="Q440" i="5" s="1"/>
  <c r="M441" i="5"/>
  <c r="Q441" i="5" s="1"/>
  <c r="M442" i="5"/>
  <c r="Q442" i="5" s="1"/>
  <c r="M443" i="5"/>
  <c r="Q443" i="5" s="1"/>
  <c r="M444" i="5"/>
  <c r="Q444" i="5" s="1"/>
  <c r="M445" i="5"/>
  <c r="Q445" i="5" s="1"/>
  <c r="M446" i="5"/>
  <c r="Q446" i="5" s="1"/>
  <c r="M447" i="5"/>
  <c r="Q447" i="5" s="1"/>
  <c r="M448" i="5"/>
  <c r="Q448" i="5" s="1"/>
  <c r="M449" i="5"/>
  <c r="Q449" i="5" s="1"/>
  <c r="M450" i="5"/>
  <c r="Q450" i="5" s="1"/>
  <c r="M451" i="5"/>
  <c r="Q451" i="5" s="1"/>
  <c r="M452" i="5"/>
  <c r="Q452" i="5" s="1"/>
  <c r="M453" i="5"/>
  <c r="Q453" i="5" s="1"/>
  <c r="M454" i="5"/>
  <c r="Q454" i="5" s="1"/>
  <c r="M455" i="5"/>
  <c r="Q455" i="5" s="1"/>
  <c r="M456" i="5"/>
  <c r="Q456" i="5" s="1"/>
  <c r="M457" i="5"/>
  <c r="Q457" i="5" s="1"/>
  <c r="M458" i="5"/>
  <c r="Q458" i="5" s="1"/>
  <c r="M459" i="5"/>
  <c r="Q459" i="5" s="1"/>
  <c r="M460" i="5"/>
  <c r="Q460" i="5" s="1"/>
  <c r="M461" i="5"/>
  <c r="Q461" i="5" s="1"/>
  <c r="M462" i="5"/>
  <c r="Q462" i="5" s="1"/>
  <c r="M463" i="5"/>
  <c r="Q463" i="5" s="1"/>
  <c r="M464" i="5"/>
  <c r="Q464" i="5" s="1"/>
  <c r="M465" i="5"/>
  <c r="Q465" i="5" s="1"/>
  <c r="M466" i="5"/>
  <c r="Q466" i="5" s="1"/>
  <c r="M467" i="5"/>
  <c r="Q467" i="5" s="1"/>
  <c r="M468" i="5"/>
  <c r="Q468" i="5" s="1"/>
  <c r="M469" i="5"/>
  <c r="Q469" i="5" s="1"/>
  <c r="M470" i="5"/>
  <c r="Q470" i="5" s="1"/>
  <c r="M471" i="5"/>
  <c r="Q471" i="5" s="1"/>
  <c r="M472" i="5"/>
  <c r="Q472" i="5" s="1"/>
  <c r="M473" i="5"/>
  <c r="Q473" i="5" s="1"/>
  <c r="M474" i="5"/>
  <c r="Q474" i="5" s="1"/>
  <c r="M475" i="5"/>
  <c r="Q475" i="5" s="1"/>
  <c r="M476" i="5"/>
  <c r="Q476" i="5" s="1"/>
  <c r="M477" i="5"/>
  <c r="Q477" i="5" s="1"/>
  <c r="M478" i="5"/>
  <c r="Q478" i="5" s="1"/>
  <c r="M479" i="5"/>
  <c r="Q479" i="5" s="1"/>
  <c r="M480" i="5"/>
  <c r="Q480" i="5" s="1"/>
  <c r="M481" i="5"/>
  <c r="Q481" i="5" s="1"/>
  <c r="M482" i="5"/>
  <c r="Q482" i="5" s="1"/>
  <c r="M483" i="5"/>
  <c r="Q483" i="5" s="1"/>
  <c r="M484" i="5"/>
  <c r="Q484" i="5" s="1"/>
  <c r="M485" i="5"/>
  <c r="Q485" i="5" s="1"/>
  <c r="M486" i="5"/>
  <c r="Q486" i="5" s="1"/>
  <c r="M487" i="5"/>
  <c r="Q487" i="5" s="1"/>
  <c r="M488" i="5"/>
  <c r="Q488" i="5" s="1"/>
  <c r="M489" i="5"/>
  <c r="Q489" i="5" s="1"/>
  <c r="M490" i="5"/>
  <c r="Q490" i="5" s="1"/>
  <c r="M491" i="5"/>
  <c r="Q491" i="5" s="1"/>
  <c r="M492" i="5"/>
  <c r="Q492" i="5" s="1"/>
  <c r="M493" i="5"/>
  <c r="Q493" i="5" s="1"/>
  <c r="M494" i="5"/>
  <c r="Q494" i="5" s="1"/>
  <c r="M495" i="5"/>
  <c r="Q495" i="5" s="1"/>
  <c r="M496" i="5"/>
  <c r="Q496" i="5" s="1"/>
  <c r="M497" i="5"/>
  <c r="Q497" i="5" s="1"/>
  <c r="M498" i="5"/>
  <c r="Q498" i="5" s="1"/>
  <c r="M499" i="5"/>
  <c r="Q499" i="5" s="1"/>
  <c r="M500" i="5"/>
  <c r="Q500" i="5" s="1"/>
  <c r="M501" i="5"/>
  <c r="Q501" i="5" s="1"/>
  <c r="M502" i="5"/>
  <c r="Q502" i="5" s="1"/>
  <c r="M503" i="5"/>
  <c r="Q503" i="5" s="1"/>
  <c r="M504" i="5"/>
  <c r="Q504" i="5" s="1"/>
  <c r="M505" i="5"/>
  <c r="Q505" i="5" s="1"/>
  <c r="M506" i="5"/>
  <c r="Q506" i="5" s="1"/>
  <c r="M507" i="5"/>
  <c r="Q507" i="5" s="1"/>
  <c r="M508" i="5"/>
  <c r="Q508" i="5" s="1"/>
  <c r="M509" i="5"/>
  <c r="Q509" i="5" s="1"/>
  <c r="M510" i="5"/>
  <c r="Q510" i="5" s="1"/>
  <c r="M511" i="5"/>
  <c r="Q511" i="5" s="1"/>
  <c r="M512" i="5"/>
  <c r="Q512" i="5" s="1"/>
  <c r="M513" i="5"/>
  <c r="Q513" i="5" s="1"/>
  <c r="M514" i="5"/>
  <c r="Q514" i="5" s="1"/>
  <c r="M515" i="5"/>
  <c r="Q515" i="5" s="1"/>
  <c r="M516" i="5"/>
  <c r="Q516" i="5" s="1"/>
  <c r="M517" i="5"/>
  <c r="Q517" i="5" s="1"/>
  <c r="M518" i="5"/>
  <c r="Q518" i="5" s="1"/>
  <c r="M519" i="5"/>
  <c r="Q519" i="5" s="1"/>
  <c r="M520" i="5"/>
  <c r="Q520" i="5" s="1"/>
  <c r="M521" i="5"/>
  <c r="Q521" i="5" s="1"/>
  <c r="M522" i="5"/>
  <c r="Q522" i="5" s="1"/>
  <c r="M523" i="5"/>
  <c r="Q523" i="5" s="1"/>
  <c r="M524" i="5"/>
  <c r="Q524" i="5" s="1"/>
  <c r="M525" i="5"/>
  <c r="Q525" i="5" s="1"/>
  <c r="M526" i="5"/>
  <c r="Q526" i="5" s="1"/>
  <c r="M527" i="5"/>
  <c r="Q527" i="5" s="1"/>
  <c r="M528" i="5"/>
  <c r="Q528" i="5" s="1"/>
  <c r="M529" i="5"/>
  <c r="Q529" i="5" s="1"/>
  <c r="M530" i="5"/>
  <c r="Q530" i="5" s="1"/>
  <c r="M531" i="5"/>
  <c r="Q531" i="5" s="1"/>
  <c r="M532" i="5"/>
  <c r="Q532" i="5" s="1"/>
  <c r="M533" i="5"/>
  <c r="Q533" i="5" s="1"/>
  <c r="M534" i="5"/>
  <c r="Q534" i="5" s="1"/>
  <c r="M535" i="5"/>
  <c r="Q535" i="5" s="1"/>
  <c r="M536" i="5"/>
  <c r="Q536" i="5" s="1"/>
  <c r="M537" i="5"/>
  <c r="Q537" i="5" s="1"/>
  <c r="M538" i="5"/>
  <c r="Q538" i="5" s="1"/>
  <c r="M539" i="5"/>
  <c r="Q539" i="5" s="1"/>
  <c r="M540" i="5"/>
  <c r="Q540" i="5" s="1"/>
  <c r="M541" i="5"/>
  <c r="Q541" i="5" s="1"/>
  <c r="M542" i="5"/>
  <c r="Q542" i="5" s="1"/>
  <c r="M543" i="5"/>
  <c r="Q543" i="5" s="1"/>
  <c r="M544" i="5"/>
  <c r="Q544" i="5" s="1"/>
  <c r="M545" i="5"/>
  <c r="Q545" i="5" s="1"/>
  <c r="M546" i="5"/>
  <c r="Q546" i="5" s="1"/>
  <c r="M547" i="5"/>
  <c r="Q547" i="5" s="1"/>
  <c r="M548" i="5"/>
  <c r="Q548" i="5" s="1"/>
  <c r="M549" i="5"/>
  <c r="Q549" i="5" s="1"/>
  <c r="M550" i="5"/>
  <c r="Q550" i="5" s="1"/>
  <c r="M551" i="5"/>
  <c r="Q551" i="5" s="1"/>
  <c r="M552" i="5"/>
  <c r="Q552" i="5" s="1"/>
  <c r="M553" i="5"/>
  <c r="Q553" i="5" s="1"/>
  <c r="M554" i="5"/>
  <c r="Q554" i="5" s="1"/>
  <c r="M555" i="5"/>
  <c r="Q555" i="5" s="1"/>
  <c r="M556" i="5"/>
  <c r="Q556" i="5" s="1"/>
  <c r="M557" i="5"/>
  <c r="Q557" i="5" s="1"/>
  <c r="M558" i="5"/>
  <c r="Q558" i="5" s="1"/>
  <c r="M559" i="5"/>
  <c r="Q559" i="5" s="1"/>
  <c r="M560" i="5"/>
  <c r="Q560" i="5" s="1"/>
  <c r="M561" i="5"/>
  <c r="Q561" i="5" s="1"/>
  <c r="M562" i="5"/>
  <c r="Q562" i="5" s="1"/>
  <c r="M563" i="5"/>
  <c r="Q563" i="5" s="1"/>
  <c r="M564" i="5"/>
  <c r="Q564" i="5" s="1"/>
  <c r="M565" i="5"/>
  <c r="Q565" i="5" s="1"/>
  <c r="M566" i="5"/>
  <c r="Q566" i="5" s="1"/>
  <c r="M567" i="5"/>
  <c r="Q567" i="5" s="1"/>
  <c r="M568" i="5"/>
  <c r="Q568" i="5" s="1"/>
  <c r="M569" i="5"/>
  <c r="Q569" i="5" s="1"/>
  <c r="M570" i="5"/>
  <c r="Q570" i="5" s="1"/>
  <c r="M571" i="5"/>
  <c r="Q571" i="5" s="1"/>
  <c r="M572" i="5"/>
  <c r="Q572" i="5" s="1"/>
  <c r="M573" i="5"/>
  <c r="Q573" i="5" s="1"/>
  <c r="M574" i="5"/>
  <c r="Q574" i="5" s="1"/>
  <c r="M575" i="5"/>
  <c r="Q575" i="5" s="1"/>
  <c r="M576" i="5"/>
  <c r="Q576" i="5" s="1"/>
  <c r="M577" i="5"/>
  <c r="Q577" i="5" s="1"/>
  <c r="M578" i="5"/>
  <c r="Q578" i="5" s="1"/>
  <c r="M579" i="5"/>
  <c r="Q579" i="5" s="1"/>
  <c r="M580" i="5"/>
  <c r="Q580" i="5" s="1"/>
  <c r="M581" i="5"/>
  <c r="Q581" i="5" s="1"/>
  <c r="M582" i="5"/>
  <c r="Q582" i="5" s="1"/>
  <c r="M583" i="5"/>
  <c r="Q583" i="5" s="1"/>
  <c r="M584" i="5"/>
  <c r="Q584" i="5" s="1"/>
  <c r="M585" i="5"/>
  <c r="Q585" i="5" s="1"/>
  <c r="M586" i="5"/>
  <c r="Q586" i="5" s="1"/>
  <c r="M587" i="5"/>
  <c r="Q587" i="5" s="1"/>
  <c r="M588" i="5"/>
  <c r="Q588" i="5" s="1"/>
  <c r="M589" i="5"/>
  <c r="Q589" i="5" s="1"/>
  <c r="M590" i="5"/>
  <c r="Q590" i="5" s="1"/>
  <c r="M591" i="5"/>
  <c r="Q591" i="5" s="1"/>
  <c r="M592" i="5"/>
  <c r="Q592" i="5" s="1"/>
  <c r="M593" i="5"/>
  <c r="Q593" i="5" s="1"/>
  <c r="M594" i="5"/>
  <c r="Q594" i="5" s="1"/>
  <c r="M595" i="5"/>
  <c r="Q595" i="5" s="1"/>
  <c r="M596" i="5"/>
  <c r="Q596" i="5" s="1"/>
  <c r="M597" i="5"/>
  <c r="Q597" i="5" s="1"/>
  <c r="M598" i="5"/>
  <c r="Q598" i="5" s="1"/>
  <c r="M599" i="5"/>
  <c r="Q599" i="5" s="1"/>
  <c r="M600" i="5"/>
  <c r="Q600" i="5" s="1"/>
  <c r="M601" i="5"/>
  <c r="Q601" i="5" s="1"/>
  <c r="M602" i="5"/>
  <c r="Q602" i="5" s="1"/>
  <c r="M603" i="5"/>
  <c r="Q603" i="5" s="1"/>
  <c r="M604" i="5"/>
  <c r="Q604" i="5" s="1"/>
  <c r="M605" i="5"/>
  <c r="Q605" i="5" s="1"/>
  <c r="M606" i="5"/>
  <c r="Q606" i="5" s="1"/>
  <c r="M607" i="5"/>
  <c r="Q607" i="5" s="1"/>
  <c r="M608" i="5"/>
  <c r="Q608" i="5" s="1"/>
  <c r="M609" i="5"/>
  <c r="Q609" i="5" s="1"/>
  <c r="M610" i="5"/>
  <c r="Q610" i="5" s="1"/>
  <c r="M611" i="5"/>
  <c r="Q611" i="5" s="1"/>
  <c r="M612" i="5"/>
  <c r="Q612" i="5" s="1"/>
  <c r="M613" i="5"/>
  <c r="Q613" i="5" s="1"/>
  <c r="M614" i="5"/>
  <c r="Q614" i="5" s="1"/>
  <c r="M615" i="5"/>
  <c r="Q615" i="5" s="1"/>
  <c r="M616" i="5"/>
  <c r="Q616" i="5" s="1"/>
  <c r="M617" i="5"/>
  <c r="Q617" i="5" s="1"/>
  <c r="M618" i="5"/>
  <c r="Q618" i="5" s="1"/>
  <c r="M619" i="5"/>
  <c r="Q619" i="5" s="1"/>
  <c r="M620" i="5"/>
  <c r="Q620" i="5" s="1"/>
  <c r="M621" i="5"/>
  <c r="Q621" i="5" s="1"/>
  <c r="M622" i="5"/>
  <c r="Q622" i="5" s="1"/>
  <c r="M623" i="5"/>
  <c r="Q623" i="5" s="1"/>
  <c r="M624" i="5"/>
  <c r="Q624" i="5" s="1"/>
  <c r="M625" i="5"/>
  <c r="Q625" i="5" s="1"/>
  <c r="M626" i="5"/>
  <c r="Q626" i="5" s="1"/>
  <c r="M627" i="5"/>
  <c r="Q627" i="5" s="1"/>
  <c r="M628" i="5"/>
  <c r="Q628" i="5" s="1"/>
  <c r="M629" i="5"/>
  <c r="Q629" i="5" s="1"/>
  <c r="M630" i="5"/>
  <c r="Q630" i="5" s="1"/>
  <c r="M631" i="5"/>
  <c r="Q631" i="5" s="1"/>
  <c r="M632" i="5"/>
  <c r="Q632" i="5" s="1"/>
  <c r="M633" i="5"/>
  <c r="Q633" i="5" s="1"/>
  <c r="M634" i="5"/>
  <c r="Q634" i="5" s="1"/>
  <c r="M635" i="5"/>
  <c r="Q635" i="5" s="1"/>
  <c r="M636" i="5"/>
  <c r="Q636" i="5" s="1"/>
  <c r="M637" i="5"/>
  <c r="Q637" i="5" s="1"/>
  <c r="M638" i="5"/>
  <c r="Q638" i="5" s="1"/>
  <c r="M639" i="5"/>
  <c r="Q639" i="5" s="1"/>
  <c r="M640" i="5"/>
  <c r="Q640" i="5" s="1"/>
  <c r="M641" i="5"/>
  <c r="Q641" i="5" s="1"/>
  <c r="M642" i="5"/>
  <c r="Q642" i="5" s="1"/>
  <c r="M643" i="5"/>
  <c r="Q643" i="5" s="1"/>
  <c r="M644" i="5"/>
  <c r="Q644" i="5" s="1"/>
  <c r="M645" i="5"/>
  <c r="Q645" i="5" s="1"/>
  <c r="M646" i="5"/>
  <c r="Q646" i="5" s="1"/>
  <c r="M647" i="5"/>
  <c r="Q647" i="5" s="1"/>
  <c r="M648" i="5"/>
  <c r="Q648" i="5" s="1"/>
  <c r="M649" i="5"/>
  <c r="Q649" i="5" s="1"/>
  <c r="M650" i="5"/>
  <c r="Q650" i="5" s="1"/>
  <c r="M651" i="5"/>
  <c r="Q651" i="5" s="1"/>
  <c r="M652" i="5"/>
  <c r="Q652" i="5" s="1"/>
  <c r="M653" i="5"/>
  <c r="Q653" i="5" s="1"/>
  <c r="M654" i="5"/>
  <c r="Q654" i="5" s="1"/>
  <c r="M655" i="5"/>
  <c r="Q655" i="5" s="1"/>
  <c r="M656" i="5"/>
  <c r="Q656" i="5" s="1"/>
  <c r="M657" i="5"/>
  <c r="Q657" i="5" s="1"/>
  <c r="M658" i="5"/>
  <c r="Q658" i="5" s="1"/>
  <c r="M659" i="5"/>
  <c r="Q659" i="5" s="1"/>
  <c r="M660" i="5"/>
  <c r="Q660" i="5" s="1"/>
  <c r="M661" i="5"/>
  <c r="Q661" i="5" s="1"/>
  <c r="M662" i="5"/>
  <c r="Q662" i="5" s="1"/>
  <c r="M663" i="5"/>
  <c r="Q663" i="5" s="1"/>
  <c r="M664" i="5"/>
  <c r="Q664" i="5" s="1"/>
  <c r="M665" i="5"/>
  <c r="Q665" i="5" s="1"/>
  <c r="M666" i="5"/>
  <c r="Q666" i="5" s="1"/>
  <c r="M667" i="5"/>
  <c r="Q667" i="5" s="1"/>
  <c r="M668" i="5"/>
  <c r="Q668" i="5" s="1"/>
  <c r="M669" i="5"/>
  <c r="Q669" i="5" s="1"/>
  <c r="M670" i="5"/>
  <c r="Q670" i="5" s="1"/>
  <c r="M671" i="5"/>
  <c r="Q671" i="5" s="1"/>
  <c r="M672" i="5"/>
  <c r="Q672" i="5" s="1"/>
  <c r="M673" i="5"/>
  <c r="Q673" i="5" s="1"/>
  <c r="M674" i="5"/>
  <c r="Q674" i="5" s="1"/>
  <c r="M675" i="5"/>
  <c r="Q675" i="5" s="1"/>
  <c r="M676" i="5"/>
  <c r="Q676" i="5" s="1"/>
  <c r="M677" i="5"/>
  <c r="Q677" i="5" s="1"/>
  <c r="M678" i="5"/>
  <c r="Q678" i="5" s="1"/>
  <c r="M679" i="5"/>
  <c r="Q679" i="5" s="1"/>
  <c r="M680" i="5"/>
  <c r="Q680" i="5" s="1"/>
  <c r="M681" i="5"/>
  <c r="Q681" i="5" s="1"/>
  <c r="M682" i="5"/>
  <c r="Q682" i="5" s="1"/>
  <c r="M683" i="5"/>
  <c r="Q683" i="5" s="1"/>
  <c r="M684" i="5"/>
  <c r="Q684" i="5" s="1"/>
  <c r="M685" i="5"/>
  <c r="Q685" i="5" s="1"/>
  <c r="M686" i="5"/>
  <c r="Q686" i="5" s="1"/>
  <c r="M687" i="5"/>
  <c r="Q687" i="5" s="1"/>
  <c r="M688" i="5"/>
  <c r="Q688" i="5" s="1"/>
  <c r="M689" i="5"/>
  <c r="Q689" i="5" s="1"/>
  <c r="M690" i="5"/>
  <c r="Q690" i="5" s="1"/>
  <c r="M691" i="5"/>
  <c r="Q691" i="5" s="1"/>
  <c r="M692" i="5"/>
  <c r="Q692" i="5" s="1"/>
  <c r="M693" i="5"/>
  <c r="Q693" i="5" s="1"/>
  <c r="M694" i="5"/>
  <c r="Q694" i="5" s="1"/>
  <c r="M695" i="5"/>
  <c r="Q695" i="5" s="1"/>
  <c r="M696" i="5"/>
  <c r="Q696" i="5" s="1"/>
  <c r="M697" i="5"/>
  <c r="Q697" i="5" s="1"/>
  <c r="M698" i="5"/>
  <c r="Q698" i="5" s="1"/>
  <c r="M699" i="5"/>
  <c r="Q699" i="5" s="1"/>
  <c r="M700" i="5"/>
  <c r="Q700" i="5" s="1"/>
  <c r="M701" i="5"/>
  <c r="Q701" i="5" s="1"/>
  <c r="M702" i="5"/>
  <c r="Q702" i="5" s="1"/>
  <c r="M703" i="5"/>
  <c r="Q703" i="5" s="1"/>
  <c r="M704" i="5"/>
  <c r="Q704" i="5" s="1"/>
  <c r="M705" i="5"/>
  <c r="Q705" i="5" s="1"/>
  <c r="M706" i="5"/>
  <c r="Q706" i="5" s="1"/>
  <c r="M707" i="5"/>
  <c r="Q707" i="5" s="1"/>
  <c r="M708" i="5"/>
  <c r="Q708" i="5" s="1"/>
  <c r="M709" i="5"/>
  <c r="Q709" i="5" s="1"/>
  <c r="M710" i="5"/>
  <c r="Q710" i="5" s="1"/>
  <c r="M711" i="5"/>
  <c r="Q711" i="5" s="1"/>
  <c r="M712" i="5"/>
  <c r="Q712" i="5" s="1"/>
  <c r="M713" i="5"/>
  <c r="Q713" i="5" s="1"/>
  <c r="M714" i="5"/>
  <c r="Q714" i="5" s="1"/>
  <c r="M715" i="5"/>
  <c r="Q715" i="5" s="1"/>
  <c r="M716" i="5"/>
  <c r="Q716" i="5" s="1"/>
  <c r="M717" i="5"/>
  <c r="Q717" i="5" s="1"/>
  <c r="M718" i="5"/>
  <c r="Q718" i="5" s="1"/>
  <c r="M719" i="5"/>
  <c r="Q719" i="5" s="1"/>
  <c r="M720" i="5"/>
  <c r="Q720" i="5" s="1"/>
  <c r="M721" i="5"/>
  <c r="Q721" i="5" s="1"/>
  <c r="M722" i="5"/>
  <c r="Q722" i="5" s="1"/>
  <c r="M723" i="5"/>
  <c r="Q723" i="5" s="1"/>
  <c r="M724" i="5"/>
  <c r="Q724" i="5" s="1"/>
  <c r="M725" i="5"/>
  <c r="Q725" i="5" s="1"/>
  <c r="M726" i="5"/>
  <c r="Q726" i="5" s="1"/>
  <c r="M727" i="5"/>
  <c r="Q727" i="5" s="1"/>
  <c r="M728" i="5"/>
  <c r="Q728" i="5" s="1"/>
  <c r="M729" i="5"/>
  <c r="Q729" i="5" s="1"/>
  <c r="M730" i="5"/>
  <c r="Q730" i="5" s="1"/>
  <c r="M731" i="5"/>
  <c r="Q731" i="5" s="1"/>
  <c r="M732" i="5"/>
  <c r="Q732" i="5" s="1"/>
  <c r="M733" i="5"/>
  <c r="Q733" i="5" s="1"/>
  <c r="M734" i="5"/>
  <c r="Q734" i="5" s="1"/>
  <c r="M735" i="5"/>
  <c r="Q735" i="5" s="1"/>
  <c r="M736" i="5"/>
  <c r="Q736" i="5" s="1"/>
  <c r="M737" i="5"/>
  <c r="Q737" i="5" s="1"/>
  <c r="M738" i="5"/>
  <c r="Q738" i="5" s="1"/>
  <c r="M739" i="5"/>
  <c r="Q739" i="5" s="1"/>
  <c r="M740" i="5"/>
  <c r="Q740" i="5" s="1"/>
  <c r="M741" i="5"/>
  <c r="Q741" i="5" s="1"/>
  <c r="M742" i="5"/>
  <c r="Q742" i="5" s="1"/>
  <c r="M743" i="5"/>
  <c r="Q743" i="5" s="1"/>
  <c r="M744" i="5"/>
  <c r="Q744" i="5" s="1"/>
  <c r="M745" i="5"/>
  <c r="Q745" i="5" s="1"/>
  <c r="M746" i="5"/>
  <c r="Q746" i="5" s="1"/>
  <c r="M747" i="5"/>
  <c r="Q747" i="5" s="1"/>
  <c r="M748" i="5"/>
  <c r="Q748" i="5" s="1"/>
  <c r="M749" i="5"/>
  <c r="Q749" i="5" s="1"/>
  <c r="M750" i="5"/>
  <c r="Q750" i="5" s="1"/>
  <c r="M751" i="5"/>
  <c r="Q751" i="5" s="1"/>
  <c r="M752" i="5"/>
  <c r="Q752" i="5" s="1"/>
  <c r="M753" i="5"/>
  <c r="Q753" i="5" s="1"/>
  <c r="M754" i="5"/>
  <c r="Q754" i="5" s="1"/>
  <c r="M755" i="5"/>
  <c r="Q755" i="5" s="1"/>
  <c r="M756" i="5"/>
  <c r="Q756" i="5" s="1"/>
  <c r="M757" i="5"/>
  <c r="Q757" i="5" s="1"/>
  <c r="M758" i="5"/>
  <c r="Q758" i="5" s="1"/>
  <c r="M759" i="5"/>
  <c r="Q759" i="5" s="1"/>
  <c r="M760" i="5"/>
  <c r="Q760" i="5" s="1"/>
  <c r="M761" i="5"/>
  <c r="Q761" i="5" s="1"/>
  <c r="M762" i="5"/>
  <c r="Q762" i="5" s="1"/>
  <c r="M763" i="5"/>
  <c r="Q763" i="5" s="1"/>
  <c r="M764" i="5"/>
  <c r="Q764" i="5" s="1"/>
  <c r="M765" i="5"/>
  <c r="Q765" i="5" s="1"/>
  <c r="M766" i="5"/>
  <c r="Q766" i="5" s="1"/>
  <c r="M767" i="5"/>
  <c r="Q767" i="5" s="1"/>
  <c r="M768" i="5"/>
  <c r="Q768" i="5" s="1"/>
  <c r="M769" i="5"/>
  <c r="Q769" i="5" s="1"/>
  <c r="M770" i="5"/>
  <c r="Q770" i="5" s="1"/>
  <c r="M771" i="5"/>
  <c r="Q771" i="5" s="1"/>
  <c r="M772" i="5"/>
  <c r="Q772" i="5" s="1"/>
  <c r="M773" i="5"/>
  <c r="Q773" i="5" s="1"/>
  <c r="M774" i="5"/>
  <c r="Q774" i="5" s="1"/>
  <c r="M775" i="5"/>
  <c r="Q775" i="5" s="1"/>
  <c r="M776" i="5"/>
  <c r="Q776" i="5" s="1"/>
  <c r="M777" i="5"/>
  <c r="Q777" i="5" s="1"/>
  <c r="M778" i="5"/>
  <c r="Q778" i="5" s="1"/>
  <c r="M779" i="5"/>
  <c r="Q779" i="5" s="1"/>
  <c r="M780" i="5"/>
  <c r="Q780" i="5" s="1"/>
  <c r="M781" i="5"/>
  <c r="Q781" i="5" s="1"/>
  <c r="M782" i="5"/>
  <c r="Q782" i="5" s="1"/>
  <c r="M783" i="5"/>
  <c r="Q783" i="5" s="1"/>
  <c r="M784" i="5"/>
  <c r="Q784" i="5" s="1"/>
  <c r="M785" i="5"/>
  <c r="Q785" i="5" s="1"/>
  <c r="M786" i="5"/>
  <c r="Q786" i="5" s="1"/>
  <c r="M787" i="5"/>
  <c r="Q787" i="5" s="1"/>
  <c r="M788" i="5"/>
  <c r="Q788" i="5" s="1"/>
  <c r="M789" i="5"/>
  <c r="Q789" i="5" s="1"/>
  <c r="M790" i="5"/>
  <c r="Q790" i="5" s="1"/>
  <c r="M791" i="5"/>
  <c r="Q791" i="5" s="1"/>
  <c r="M792" i="5"/>
  <c r="Q792" i="5" s="1"/>
  <c r="M793" i="5"/>
  <c r="Q793" i="5" s="1"/>
  <c r="M794" i="5"/>
  <c r="Q794" i="5" s="1"/>
  <c r="M795" i="5"/>
  <c r="Q795" i="5" s="1"/>
  <c r="M796" i="5"/>
  <c r="Q796" i="5" s="1"/>
  <c r="M797" i="5"/>
  <c r="Q797" i="5" s="1"/>
  <c r="M798" i="5"/>
  <c r="Q798" i="5" s="1"/>
  <c r="M799" i="5"/>
  <c r="Q799" i="5" s="1"/>
  <c r="M800" i="5"/>
  <c r="Q800" i="5" s="1"/>
  <c r="M801" i="5"/>
  <c r="Q801" i="5" s="1"/>
  <c r="M802" i="5"/>
  <c r="Q802" i="5" s="1"/>
  <c r="M803" i="5"/>
  <c r="Q803" i="5" s="1"/>
  <c r="M804" i="5"/>
  <c r="Q804" i="5" s="1"/>
  <c r="M805" i="5"/>
  <c r="Q805" i="5" s="1"/>
  <c r="M806" i="5"/>
  <c r="Q806" i="5" s="1"/>
  <c r="M807" i="5"/>
  <c r="Q807" i="5" s="1"/>
  <c r="M808" i="5"/>
  <c r="Q808" i="5" s="1"/>
  <c r="M809" i="5"/>
  <c r="Q809" i="5" s="1"/>
  <c r="M810" i="5"/>
  <c r="Q810" i="5" s="1"/>
  <c r="M811" i="5"/>
  <c r="Q811" i="5" s="1"/>
  <c r="M812" i="5"/>
  <c r="Q812" i="5" s="1"/>
  <c r="M813" i="5"/>
  <c r="Q813" i="5" s="1"/>
  <c r="M814" i="5"/>
  <c r="Q814" i="5" s="1"/>
  <c r="M815" i="5"/>
  <c r="Q815" i="5" s="1"/>
  <c r="M816" i="5"/>
  <c r="Q816" i="5" s="1"/>
  <c r="M817" i="5"/>
  <c r="Q817" i="5" s="1"/>
  <c r="M818" i="5"/>
  <c r="Q818" i="5" s="1"/>
  <c r="M819" i="5"/>
  <c r="Q819" i="5" s="1"/>
  <c r="M820" i="5"/>
  <c r="Q820" i="5" s="1"/>
  <c r="M821" i="5"/>
  <c r="Q821" i="5" s="1"/>
  <c r="M822" i="5"/>
  <c r="Q822" i="5" s="1"/>
  <c r="M823" i="5"/>
  <c r="Q823" i="5" s="1"/>
  <c r="M824" i="5"/>
  <c r="Q824" i="5" s="1"/>
  <c r="M825" i="5"/>
  <c r="Q825" i="5" s="1"/>
  <c r="M826" i="5"/>
  <c r="Q826" i="5" s="1"/>
  <c r="M827" i="5"/>
  <c r="Q827" i="5" s="1"/>
  <c r="M828" i="5"/>
  <c r="Q828" i="5" s="1"/>
  <c r="M829" i="5"/>
  <c r="Q829" i="5" s="1"/>
  <c r="M830" i="5"/>
  <c r="Q830" i="5" s="1"/>
  <c r="M831" i="5"/>
  <c r="Q831" i="5" s="1"/>
  <c r="M832" i="5"/>
  <c r="Q832" i="5" s="1"/>
  <c r="M833" i="5"/>
  <c r="Q833" i="5" s="1"/>
  <c r="M834" i="5"/>
  <c r="Q834" i="5" s="1"/>
  <c r="M835" i="5"/>
  <c r="Q835" i="5" s="1"/>
  <c r="M836" i="5"/>
  <c r="Q836" i="5" s="1"/>
  <c r="M837" i="5"/>
  <c r="Q837" i="5" s="1"/>
  <c r="M838" i="5"/>
  <c r="Q838" i="5" s="1"/>
  <c r="M839" i="5"/>
  <c r="Q839" i="5" s="1"/>
  <c r="M840" i="5"/>
  <c r="Q840" i="5" s="1"/>
  <c r="M841" i="5"/>
  <c r="Q841" i="5" s="1"/>
  <c r="M842" i="5"/>
  <c r="Q842" i="5" s="1"/>
  <c r="M843" i="5"/>
  <c r="Q843" i="5" s="1"/>
  <c r="M844" i="5"/>
  <c r="Q844" i="5" s="1"/>
  <c r="M845" i="5"/>
  <c r="Q845" i="5" s="1"/>
  <c r="M846" i="5"/>
  <c r="Q846" i="5" s="1"/>
  <c r="M847" i="5"/>
  <c r="Q847" i="5" s="1"/>
  <c r="M848" i="5"/>
  <c r="Q848" i="5" s="1"/>
  <c r="M849" i="5"/>
  <c r="Q849" i="5" s="1"/>
  <c r="M850" i="5"/>
  <c r="Q850" i="5" s="1"/>
  <c r="M851" i="5"/>
  <c r="Q851" i="5" s="1"/>
  <c r="M852" i="5"/>
  <c r="Q852" i="5" s="1"/>
  <c r="M853" i="5"/>
  <c r="Q853" i="5" s="1"/>
  <c r="M854" i="5"/>
  <c r="Q854" i="5" s="1"/>
  <c r="M855" i="5"/>
  <c r="Q855" i="5" s="1"/>
  <c r="M856" i="5"/>
  <c r="Q856" i="5" s="1"/>
  <c r="M857" i="5"/>
  <c r="Q857" i="5" s="1"/>
  <c r="M858" i="5"/>
  <c r="Q858" i="5" s="1"/>
  <c r="M859" i="5"/>
  <c r="Q859" i="5" s="1"/>
  <c r="M860" i="5"/>
  <c r="Q860" i="5" s="1"/>
  <c r="M861" i="5"/>
  <c r="Q861" i="5" s="1"/>
  <c r="M862" i="5"/>
  <c r="Q862" i="5" s="1"/>
  <c r="M863" i="5"/>
  <c r="Q863" i="5" s="1"/>
  <c r="M864" i="5"/>
  <c r="Q864" i="5" s="1"/>
  <c r="M865" i="5"/>
  <c r="Q865" i="5" s="1"/>
  <c r="M866" i="5"/>
  <c r="Q866" i="5" s="1"/>
  <c r="M867" i="5"/>
  <c r="Q867" i="5" s="1"/>
  <c r="M868" i="5"/>
  <c r="Q868" i="5" s="1"/>
  <c r="M869" i="5"/>
  <c r="Q869" i="5" s="1"/>
  <c r="M870" i="5"/>
  <c r="Q870" i="5" s="1"/>
  <c r="M871" i="5"/>
  <c r="Q871" i="5" s="1"/>
  <c r="M872" i="5"/>
  <c r="Q872" i="5" s="1"/>
  <c r="M873" i="5"/>
  <c r="Q873" i="5" s="1"/>
  <c r="M874" i="5"/>
  <c r="Q874" i="5" s="1"/>
  <c r="M875" i="5"/>
  <c r="Q875" i="5" s="1"/>
  <c r="M876" i="5"/>
  <c r="Q876" i="5" s="1"/>
  <c r="M877" i="5"/>
  <c r="Q877" i="5" s="1"/>
  <c r="M878" i="5"/>
  <c r="Q878" i="5" s="1"/>
  <c r="M879" i="5"/>
  <c r="Q879" i="5" s="1"/>
  <c r="M880" i="5"/>
  <c r="Q880" i="5" s="1"/>
  <c r="M881" i="5"/>
  <c r="Q881" i="5" s="1"/>
  <c r="M882" i="5"/>
  <c r="Q882" i="5" s="1"/>
  <c r="M883" i="5"/>
  <c r="Q883" i="5" s="1"/>
  <c r="M884" i="5"/>
  <c r="Q884" i="5" s="1"/>
  <c r="M885" i="5"/>
  <c r="Q885" i="5" s="1"/>
  <c r="M886" i="5"/>
  <c r="Q886" i="5" s="1"/>
  <c r="M887" i="5"/>
  <c r="Q887" i="5" s="1"/>
  <c r="M888" i="5"/>
  <c r="Q888" i="5" s="1"/>
  <c r="M889" i="5"/>
  <c r="Q889" i="5" s="1"/>
  <c r="M890" i="5"/>
  <c r="Q890" i="5" s="1"/>
  <c r="M891" i="5"/>
  <c r="Q891" i="5" s="1"/>
  <c r="M892" i="5"/>
  <c r="Q892" i="5" s="1"/>
  <c r="M893" i="5"/>
  <c r="Q893" i="5" s="1"/>
  <c r="M894" i="5"/>
  <c r="Q894" i="5" s="1"/>
  <c r="M895" i="5"/>
  <c r="Q895" i="5" s="1"/>
  <c r="M896" i="5"/>
  <c r="Q896" i="5" s="1"/>
  <c r="M897" i="5"/>
  <c r="Q897" i="5" s="1"/>
  <c r="M898" i="5"/>
  <c r="Q898" i="5" s="1"/>
  <c r="M899" i="5"/>
  <c r="Q899" i="5" s="1"/>
  <c r="M900" i="5"/>
  <c r="Q900" i="5" s="1"/>
  <c r="M901" i="5"/>
  <c r="Q901" i="5" s="1"/>
  <c r="M902" i="5"/>
  <c r="Q902" i="5" s="1"/>
  <c r="M903" i="5"/>
  <c r="Q903" i="5" s="1"/>
  <c r="M904" i="5"/>
  <c r="Q904" i="5" s="1"/>
  <c r="M905" i="5"/>
  <c r="Q905" i="5" s="1"/>
  <c r="M906" i="5"/>
  <c r="Q906" i="5" s="1"/>
  <c r="M907" i="5"/>
  <c r="Q907" i="5" s="1"/>
  <c r="M908" i="5"/>
  <c r="Q908" i="5" s="1"/>
  <c r="M909" i="5"/>
  <c r="Q909" i="5" s="1"/>
  <c r="M910" i="5"/>
  <c r="Q910" i="5" s="1"/>
  <c r="M911" i="5"/>
  <c r="Q911" i="5" s="1"/>
  <c r="M912" i="5"/>
  <c r="Q912" i="5" s="1"/>
  <c r="M913" i="5"/>
  <c r="Q913" i="5" s="1"/>
  <c r="M914" i="5"/>
  <c r="Q914" i="5" s="1"/>
  <c r="M915" i="5"/>
  <c r="Q915" i="5" s="1"/>
  <c r="M916" i="5"/>
  <c r="Q916" i="5" s="1"/>
  <c r="M917" i="5"/>
  <c r="Q917" i="5" s="1"/>
  <c r="M918" i="5"/>
  <c r="Q918" i="5" s="1"/>
  <c r="M919" i="5"/>
  <c r="Q919" i="5" s="1"/>
  <c r="M920" i="5"/>
  <c r="Q920" i="5" s="1"/>
  <c r="M921" i="5"/>
  <c r="Q921" i="5" s="1"/>
  <c r="M922" i="5"/>
  <c r="Q922" i="5" s="1"/>
  <c r="M923" i="5"/>
  <c r="Q923" i="5" s="1"/>
  <c r="M924" i="5"/>
  <c r="Q924" i="5" s="1"/>
  <c r="M925" i="5"/>
  <c r="Q925" i="5" s="1"/>
  <c r="M926" i="5"/>
  <c r="Q926" i="5" s="1"/>
  <c r="M927" i="5"/>
  <c r="Q927" i="5" s="1"/>
  <c r="M928" i="5"/>
  <c r="Q928" i="5" s="1"/>
  <c r="M929" i="5"/>
  <c r="Q929" i="5" s="1"/>
  <c r="M930" i="5"/>
  <c r="Q930" i="5" s="1"/>
  <c r="M931" i="5"/>
  <c r="Q931" i="5" s="1"/>
  <c r="M932" i="5"/>
  <c r="Q932" i="5" s="1"/>
  <c r="M933" i="5"/>
  <c r="Q933" i="5" s="1"/>
  <c r="M934" i="5"/>
  <c r="Q934" i="5" s="1"/>
  <c r="M935" i="5"/>
  <c r="Q935" i="5" s="1"/>
  <c r="M936" i="5"/>
  <c r="Q936" i="5" s="1"/>
  <c r="M937" i="5"/>
  <c r="Q937" i="5" s="1"/>
  <c r="M938" i="5"/>
  <c r="Q938" i="5" s="1"/>
  <c r="M939" i="5"/>
  <c r="Q939" i="5" s="1"/>
  <c r="M940" i="5"/>
  <c r="Q940" i="5" s="1"/>
  <c r="M941" i="5"/>
  <c r="Q941" i="5" s="1"/>
  <c r="M942" i="5"/>
  <c r="Q942" i="5" s="1"/>
  <c r="M943" i="5"/>
  <c r="Q943" i="5" s="1"/>
  <c r="M944" i="5"/>
  <c r="Q944" i="5" s="1"/>
  <c r="M945" i="5"/>
  <c r="Q945" i="5" s="1"/>
  <c r="M946" i="5"/>
  <c r="Q946" i="5" s="1"/>
  <c r="M947" i="5"/>
  <c r="Q947" i="5" s="1"/>
  <c r="M948" i="5"/>
  <c r="Q948" i="5" s="1"/>
  <c r="M949" i="5"/>
  <c r="Q949" i="5" s="1"/>
  <c r="M950" i="5"/>
  <c r="Q950" i="5" s="1"/>
  <c r="M951" i="5"/>
  <c r="Q951" i="5" s="1"/>
  <c r="M952" i="5"/>
  <c r="Q952" i="5" s="1"/>
  <c r="M953" i="5"/>
  <c r="Q953" i="5" s="1"/>
  <c r="M954" i="5"/>
  <c r="Q954" i="5" s="1"/>
  <c r="M955" i="5"/>
  <c r="Q955" i="5" s="1"/>
  <c r="M956" i="5"/>
  <c r="Q956" i="5" s="1"/>
  <c r="M957" i="5"/>
  <c r="Q957" i="5" s="1"/>
  <c r="M958" i="5"/>
  <c r="Q958" i="5" s="1"/>
  <c r="M959" i="5"/>
  <c r="Q959" i="5" s="1"/>
  <c r="M960" i="5"/>
  <c r="Q960" i="5" s="1"/>
  <c r="M961" i="5"/>
  <c r="Q961" i="5" s="1"/>
  <c r="M962" i="5"/>
  <c r="Q962" i="5" s="1"/>
  <c r="M963" i="5"/>
  <c r="Q963" i="5" s="1"/>
  <c r="M964" i="5"/>
  <c r="Q964" i="5" s="1"/>
  <c r="M965" i="5"/>
  <c r="Q965" i="5" s="1"/>
  <c r="M966" i="5"/>
  <c r="Q966" i="5" s="1"/>
  <c r="M967" i="5"/>
  <c r="Q967" i="5" s="1"/>
  <c r="M968" i="5"/>
  <c r="Q968" i="5" s="1"/>
  <c r="M969" i="5"/>
  <c r="Q969" i="5" s="1"/>
  <c r="M970" i="5"/>
  <c r="Q970" i="5" s="1"/>
  <c r="M971" i="5"/>
  <c r="Q971" i="5" s="1"/>
  <c r="M972" i="5"/>
  <c r="Q972" i="5" s="1"/>
  <c r="M973" i="5"/>
  <c r="Q973" i="5" s="1"/>
  <c r="M974" i="5"/>
  <c r="Q974" i="5" s="1"/>
  <c r="M975" i="5"/>
  <c r="Q975" i="5" s="1"/>
  <c r="M976" i="5"/>
  <c r="Q976" i="5" s="1"/>
  <c r="M977" i="5"/>
  <c r="Q977" i="5" s="1"/>
  <c r="M978" i="5"/>
  <c r="Q978" i="5" s="1"/>
  <c r="M979" i="5"/>
  <c r="Q979" i="5" s="1"/>
  <c r="M980" i="5"/>
  <c r="Q980" i="5" s="1"/>
  <c r="M981" i="5"/>
  <c r="Q981" i="5" s="1"/>
  <c r="M982" i="5"/>
  <c r="Q982" i="5" s="1"/>
  <c r="M983" i="5"/>
  <c r="Q983" i="5" s="1"/>
  <c r="M984" i="5"/>
  <c r="Q984" i="5" s="1"/>
  <c r="M985" i="5"/>
  <c r="Q985" i="5" s="1"/>
  <c r="M986" i="5"/>
  <c r="Q986" i="5" s="1"/>
  <c r="M987" i="5"/>
  <c r="Q987" i="5" s="1"/>
  <c r="M988" i="5"/>
  <c r="Q988" i="5" s="1"/>
  <c r="M989" i="5"/>
  <c r="Q989" i="5" s="1"/>
  <c r="M990" i="5"/>
  <c r="Q990" i="5" s="1"/>
  <c r="M991" i="5"/>
  <c r="Q991" i="5" s="1"/>
  <c r="M992" i="5"/>
  <c r="Q992" i="5" s="1"/>
  <c r="M993" i="5"/>
  <c r="Q993" i="5" s="1"/>
  <c r="M994" i="5"/>
  <c r="Q994" i="5" s="1"/>
  <c r="M995" i="5"/>
  <c r="Q995" i="5" s="1"/>
  <c r="M996" i="5"/>
  <c r="Q996" i="5" s="1"/>
  <c r="M997" i="5"/>
  <c r="Q997" i="5" s="1"/>
  <c r="M998" i="5"/>
  <c r="Q998" i="5" s="1"/>
  <c r="M999" i="5"/>
  <c r="Q999" i="5" s="1"/>
  <c r="M1000" i="5"/>
  <c r="Q1000" i="5" s="1"/>
  <c r="M1001" i="5"/>
  <c r="Q1001" i="5" s="1"/>
  <c r="M1002" i="5"/>
  <c r="Q1002" i="5" s="1"/>
  <c r="M1003" i="5"/>
  <c r="Q1003" i="5" s="1"/>
  <c r="M1004" i="5"/>
  <c r="Q1004" i="5" s="1"/>
  <c r="M1005" i="5"/>
  <c r="Q1005" i="5" s="1"/>
  <c r="M1006" i="5"/>
  <c r="Q1006" i="5" s="1"/>
  <c r="M1007" i="5"/>
  <c r="Q1007" i="5" s="1"/>
  <c r="M1008" i="5"/>
  <c r="Q1008" i="5" s="1"/>
  <c r="M1009" i="5"/>
  <c r="Q1009" i="5" s="1"/>
  <c r="M1010" i="5"/>
  <c r="Q1010" i="5" s="1"/>
  <c r="M1011" i="5"/>
  <c r="Q1011" i="5" s="1"/>
  <c r="M1012" i="5"/>
  <c r="Q1012" i="5" s="1"/>
  <c r="M1013" i="5"/>
  <c r="Q1013" i="5" s="1"/>
  <c r="M1014" i="5"/>
  <c r="Q1014" i="5" s="1"/>
  <c r="M1015" i="5"/>
  <c r="Q1015" i="5" s="1"/>
  <c r="M1016" i="5"/>
  <c r="Q1016" i="5" s="1"/>
  <c r="M1017" i="5"/>
  <c r="Q1017" i="5" s="1"/>
  <c r="M1018" i="5"/>
  <c r="Q1018" i="5" s="1"/>
  <c r="M1019" i="5"/>
  <c r="Q1019" i="5" s="1"/>
  <c r="M1020" i="5"/>
  <c r="Q1020" i="5" s="1"/>
  <c r="M1021" i="5"/>
  <c r="Q1021" i="5" s="1"/>
  <c r="M1022" i="5"/>
  <c r="Q1022" i="5" s="1"/>
  <c r="M1023" i="5"/>
  <c r="Q1023" i="5" s="1"/>
  <c r="M1024" i="5"/>
  <c r="Q1024" i="5" s="1"/>
  <c r="M1025" i="5"/>
  <c r="Q1025" i="5" s="1"/>
  <c r="M1026" i="5"/>
  <c r="Q1026" i="5" s="1"/>
  <c r="M1027" i="5"/>
  <c r="Q1027" i="5" s="1"/>
  <c r="M1028" i="5"/>
  <c r="Q1028" i="5" s="1"/>
  <c r="M1029" i="5"/>
  <c r="Q1029" i="5" s="1"/>
  <c r="M1030" i="5"/>
  <c r="Q1030" i="5" s="1"/>
  <c r="M1031" i="5"/>
  <c r="Q1031" i="5" s="1"/>
  <c r="M1032" i="5"/>
  <c r="Q1032" i="5" s="1"/>
  <c r="M1033" i="5"/>
  <c r="Q1033" i="5" s="1"/>
  <c r="M1034" i="5"/>
  <c r="Q1034" i="5" s="1"/>
  <c r="M1035" i="5"/>
  <c r="Q1035" i="5" s="1"/>
  <c r="M1036" i="5"/>
  <c r="Q1036" i="5" s="1"/>
  <c r="M1037" i="5"/>
  <c r="Q1037" i="5" s="1"/>
  <c r="M1038" i="5"/>
  <c r="Q1038" i="5" s="1"/>
  <c r="M1039" i="5"/>
  <c r="Q1039" i="5" s="1"/>
  <c r="M1040" i="5"/>
  <c r="Q1040" i="5" s="1"/>
  <c r="M1041" i="5"/>
  <c r="Q1041" i="5" s="1"/>
  <c r="M1042" i="5"/>
  <c r="Q1042" i="5" s="1"/>
  <c r="M1043" i="5"/>
  <c r="Q1043" i="5" s="1"/>
  <c r="M1044" i="5"/>
  <c r="Q1044" i="5" s="1"/>
  <c r="M1045" i="5"/>
  <c r="Q1045" i="5" s="1"/>
  <c r="M1046" i="5"/>
  <c r="Q1046" i="5" s="1"/>
  <c r="M1047" i="5"/>
  <c r="Q1047" i="5" s="1"/>
  <c r="M1048" i="5"/>
  <c r="Q1048" i="5" s="1"/>
  <c r="M1049" i="5"/>
  <c r="Q1049" i="5" s="1"/>
  <c r="M1050" i="5"/>
  <c r="Q1050" i="5" s="1"/>
  <c r="M1051" i="5"/>
  <c r="Q1051" i="5" s="1"/>
  <c r="M1052" i="5"/>
  <c r="Q1052" i="5" s="1"/>
  <c r="M1053" i="5"/>
  <c r="Q1053" i="5" s="1"/>
  <c r="M1054" i="5"/>
  <c r="Q1054" i="5" s="1"/>
  <c r="M1055" i="5"/>
  <c r="Q1055" i="5" s="1"/>
  <c r="M1056" i="5"/>
  <c r="Q1056" i="5" s="1"/>
  <c r="M1057" i="5"/>
  <c r="Q1057" i="5" s="1"/>
  <c r="M1058" i="5"/>
  <c r="Q1058" i="5" s="1"/>
  <c r="M1059" i="5"/>
  <c r="Q1059" i="5" s="1"/>
  <c r="M1060" i="5"/>
  <c r="Q1060" i="5" s="1"/>
  <c r="M1061" i="5"/>
  <c r="Q1061" i="5" s="1"/>
  <c r="M1062" i="5"/>
  <c r="Q1062" i="5" s="1"/>
  <c r="M1063" i="5"/>
  <c r="Q1063" i="5" s="1"/>
  <c r="M1064" i="5"/>
  <c r="Q1064" i="5" s="1"/>
  <c r="M1065" i="5"/>
  <c r="Q1065" i="5" s="1"/>
  <c r="M1066" i="5"/>
  <c r="Q1066" i="5" s="1"/>
  <c r="M1067" i="5"/>
  <c r="Q1067" i="5" s="1"/>
  <c r="M1068" i="5"/>
  <c r="Q1068" i="5" s="1"/>
  <c r="M1069" i="5"/>
  <c r="Q1069" i="5" s="1"/>
  <c r="M1070" i="5"/>
  <c r="Q1070" i="5" s="1"/>
  <c r="M1071" i="5"/>
  <c r="Q1071" i="5" s="1"/>
  <c r="M1072" i="5"/>
  <c r="Q1072" i="5" s="1"/>
  <c r="M1073" i="5"/>
  <c r="Q1073" i="5" s="1"/>
  <c r="M1074" i="5"/>
  <c r="Q1074" i="5" s="1"/>
  <c r="M1075" i="5"/>
  <c r="Q1075" i="5" s="1"/>
  <c r="M1076" i="5"/>
  <c r="Q1076" i="5" s="1"/>
  <c r="M1077" i="5"/>
  <c r="Q1077" i="5" s="1"/>
  <c r="M1078" i="5"/>
  <c r="Q1078" i="5" s="1"/>
  <c r="M1079" i="5"/>
  <c r="Q1079" i="5" s="1"/>
  <c r="M1080" i="5"/>
  <c r="Q1080" i="5" s="1"/>
  <c r="M1081" i="5"/>
  <c r="Q1081" i="5" s="1"/>
  <c r="M1082" i="5"/>
  <c r="Q1082" i="5" s="1"/>
  <c r="M1083" i="5"/>
  <c r="Q1083" i="5" s="1"/>
  <c r="M1084" i="5"/>
  <c r="Q1084" i="5" s="1"/>
  <c r="M1085" i="5"/>
  <c r="Q1085" i="5" s="1"/>
  <c r="M1086" i="5"/>
  <c r="Q1086" i="5" s="1"/>
  <c r="M1087" i="5"/>
  <c r="Q1087" i="5" s="1"/>
  <c r="M1088" i="5"/>
  <c r="Q1088" i="5" s="1"/>
  <c r="M1089" i="5"/>
  <c r="Q1089" i="5" s="1"/>
  <c r="M1090" i="5"/>
  <c r="Q1090" i="5" s="1"/>
  <c r="M1091" i="5"/>
  <c r="Q1091" i="5" s="1"/>
  <c r="M1092" i="5"/>
  <c r="Q1092" i="5" s="1"/>
  <c r="M1093" i="5"/>
  <c r="Q1093" i="5" s="1"/>
  <c r="M1094" i="5"/>
  <c r="Q1094" i="5" s="1"/>
  <c r="M1095" i="5"/>
  <c r="Q1095" i="5" s="1"/>
  <c r="M1096" i="5"/>
  <c r="Q1096" i="5" s="1"/>
  <c r="M1097" i="5"/>
  <c r="Q1097" i="5" s="1"/>
  <c r="M1098" i="5"/>
  <c r="Q1098" i="5" s="1"/>
  <c r="M1099" i="5"/>
  <c r="Q1099" i="5" s="1"/>
  <c r="M1100" i="5"/>
  <c r="Q1100" i="5" s="1"/>
  <c r="M1101" i="5"/>
  <c r="Q1101" i="5" s="1"/>
  <c r="M1102" i="5"/>
  <c r="Q1102" i="5" s="1"/>
  <c r="M1103" i="5"/>
  <c r="Q1103" i="5" s="1"/>
  <c r="M1104" i="5"/>
  <c r="Q1104" i="5" s="1"/>
  <c r="M1105" i="5"/>
  <c r="Q1105" i="5" s="1"/>
  <c r="M1106" i="5"/>
  <c r="Q1106" i="5" s="1"/>
  <c r="M1107" i="5"/>
  <c r="Q1107" i="5" s="1"/>
  <c r="M1108" i="5"/>
  <c r="Q1108" i="5" s="1"/>
  <c r="M1109" i="5"/>
  <c r="Q1109" i="5" s="1"/>
  <c r="M1110" i="5"/>
  <c r="Q1110" i="5" s="1"/>
  <c r="M1111" i="5"/>
  <c r="Q1111" i="5" s="1"/>
  <c r="M1112" i="5"/>
  <c r="Q1112" i="5" s="1"/>
  <c r="M1113" i="5"/>
  <c r="Q1113" i="5" s="1"/>
  <c r="M1114" i="5"/>
  <c r="Q1114" i="5" s="1"/>
  <c r="M1115" i="5"/>
  <c r="Q1115" i="5" s="1"/>
  <c r="M1116" i="5"/>
  <c r="Q1116" i="5" s="1"/>
  <c r="M1117" i="5"/>
  <c r="Q1117" i="5" s="1"/>
  <c r="M1118" i="5"/>
  <c r="Q1118" i="5" s="1"/>
  <c r="M1119" i="5"/>
  <c r="Q1119" i="5" s="1"/>
  <c r="M1120" i="5"/>
  <c r="Q1120" i="5" s="1"/>
  <c r="M1121" i="5"/>
  <c r="Q1121" i="5" s="1"/>
  <c r="M1122" i="5"/>
  <c r="Q1122" i="5" s="1"/>
  <c r="M1123" i="5"/>
  <c r="Q1123" i="5" s="1"/>
  <c r="M1124" i="5"/>
  <c r="Q1124" i="5" s="1"/>
  <c r="M1125" i="5"/>
  <c r="Q1125" i="5" s="1"/>
  <c r="M1126" i="5"/>
  <c r="Q1126" i="5" s="1"/>
  <c r="M1127" i="5"/>
  <c r="Q1127" i="5" s="1"/>
  <c r="M1128" i="5"/>
  <c r="Q1128" i="5" s="1"/>
  <c r="M1129" i="5"/>
  <c r="Q1129" i="5" s="1"/>
  <c r="M1130" i="5"/>
  <c r="Q1130" i="5" s="1"/>
  <c r="M1131" i="5"/>
  <c r="Q1131" i="5" s="1"/>
  <c r="M1132" i="5"/>
  <c r="Q1132" i="5" s="1"/>
  <c r="M1133" i="5"/>
  <c r="Q1133" i="5" s="1"/>
  <c r="M1134" i="5"/>
  <c r="Q1134" i="5" s="1"/>
  <c r="M1135" i="5"/>
  <c r="Q1135" i="5" s="1"/>
  <c r="M1136" i="5"/>
  <c r="Q1136" i="5" s="1"/>
  <c r="M1137" i="5"/>
  <c r="Q1137" i="5" s="1"/>
  <c r="M1138" i="5"/>
  <c r="Q1138" i="5" s="1"/>
  <c r="M1139" i="5"/>
  <c r="Q1139" i="5" s="1"/>
  <c r="M1140" i="5"/>
  <c r="Q1140" i="5" s="1"/>
  <c r="M1141" i="5"/>
  <c r="Q1141" i="5" s="1"/>
  <c r="M1142" i="5"/>
  <c r="Q1142" i="5" s="1"/>
  <c r="M1143" i="5"/>
  <c r="Q1143" i="5" s="1"/>
  <c r="M1144" i="5"/>
  <c r="Q1144" i="5" s="1"/>
  <c r="M1145" i="5"/>
  <c r="Q1145" i="5" s="1"/>
  <c r="M1146" i="5"/>
  <c r="Q1146" i="5" s="1"/>
  <c r="M1147" i="5"/>
  <c r="Q1147" i="5" s="1"/>
  <c r="M1148" i="5"/>
  <c r="Q1148" i="5" s="1"/>
  <c r="M1149" i="5"/>
  <c r="Q1149" i="5" s="1"/>
  <c r="M1150" i="5"/>
  <c r="Q1150" i="5" s="1"/>
  <c r="M1151" i="5"/>
  <c r="Q1151" i="5" s="1"/>
  <c r="M1152" i="5"/>
  <c r="Q1152" i="5" s="1"/>
  <c r="M1153" i="5"/>
  <c r="Q1153" i="5" s="1"/>
  <c r="M1154" i="5"/>
  <c r="Q1154" i="5" s="1"/>
  <c r="M1155" i="5"/>
  <c r="Q1155" i="5" s="1"/>
  <c r="M1156" i="5"/>
  <c r="Q1156" i="5" s="1"/>
  <c r="M1157" i="5"/>
  <c r="Q1157" i="5" s="1"/>
  <c r="M1158" i="5"/>
  <c r="Q1158" i="5" s="1"/>
  <c r="M1159" i="5"/>
  <c r="Q1159" i="5" s="1"/>
  <c r="M1160" i="5"/>
  <c r="Q1160" i="5" s="1"/>
  <c r="M1161" i="5"/>
  <c r="Q1161" i="5" s="1"/>
  <c r="M1162" i="5"/>
  <c r="Q1162" i="5" s="1"/>
  <c r="M1163" i="5"/>
  <c r="Q1163" i="5" s="1"/>
  <c r="M1164" i="5"/>
  <c r="Q1164" i="5" s="1"/>
  <c r="M1165" i="5"/>
  <c r="Q1165" i="5" s="1"/>
  <c r="M1166" i="5"/>
  <c r="Q1166" i="5" s="1"/>
  <c r="M1167" i="5"/>
  <c r="Q1167" i="5" s="1"/>
  <c r="M1168" i="5"/>
  <c r="Q1168" i="5" s="1"/>
  <c r="M1169" i="5"/>
  <c r="Q1169" i="5" s="1"/>
  <c r="M1170" i="5"/>
  <c r="Q1170" i="5" s="1"/>
  <c r="M1171" i="5"/>
  <c r="Q1171" i="5" s="1"/>
  <c r="M1172" i="5"/>
  <c r="Q1172" i="5" s="1"/>
  <c r="M1173" i="5"/>
  <c r="Q1173" i="5" s="1"/>
  <c r="M1174" i="5"/>
  <c r="Q1174" i="5" s="1"/>
  <c r="M1175" i="5"/>
  <c r="Q1175" i="5" s="1"/>
  <c r="M1176" i="5"/>
  <c r="Q1176" i="5" s="1"/>
  <c r="M1177" i="5"/>
  <c r="Q1177" i="5" s="1"/>
  <c r="M1178" i="5"/>
  <c r="Q1178" i="5" s="1"/>
  <c r="M1179" i="5"/>
  <c r="Q1179" i="5" s="1"/>
  <c r="M1180" i="5"/>
  <c r="Q1180" i="5" s="1"/>
  <c r="M1181" i="5"/>
  <c r="Q1181" i="5" s="1"/>
  <c r="M1182" i="5"/>
  <c r="Q1182" i="5" s="1"/>
  <c r="M1183" i="5"/>
  <c r="Q1183" i="5" s="1"/>
  <c r="M1184" i="5"/>
  <c r="Q1184" i="5" s="1"/>
  <c r="M1185" i="5"/>
  <c r="Q1185" i="5" s="1"/>
  <c r="M1186" i="5"/>
  <c r="Q1186" i="5" s="1"/>
  <c r="M1187" i="5"/>
  <c r="Q1187" i="5" s="1"/>
  <c r="M1188" i="5"/>
  <c r="Q1188" i="5" s="1"/>
  <c r="M1189" i="5"/>
  <c r="Q1189" i="5" s="1"/>
  <c r="M1190" i="5"/>
  <c r="Q1190" i="5" s="1"/>
  <c r="M1191" i="5"/>
  <c r="Q1191" i="5" s="1"/>
  <c r="M1192" i="5"/>
  <c r="Q1192" i="5" s="1"/>
  <c r="M1193" i="5"/>
  <c r="Q1193" i="5" s="1"/>
  <c r="M1194" i="5"/>
  <c r="Q1194" i="5" s="1"/>
  <c r="M1195" i="5"/>
  <c r="Q1195" i="5" s="1"/>
  <c r="M1196" i="5"/>
  <c r="Q1196" i="5" s="1"/>
  <c r="M1197" i="5"/>
  <c r="Q1197" i="5" s="1"/>
  <c r="M1198" i="5"/>
  <c r="Q1198" i="5" s="1"/>
  <c r="M1199" i="5"/>
  <c r="Q1199" i="5" s="1"/>
  <c r="M1200" i="5"/>
  <c r="Q1200" i="5" s="1"/>
  <c r="M1201" i="5"/>
  <c r="Q1201" i="5" s="1"/>
  <c r="M1202" i="5"/>
  <c r="Q1202" i="5" s="1"/>
  <c r="M1203" i="5"/>
  <c r="Q1203" i="5" s="1"/>
  <c r="M1204" i="5"/>
  <c r="Q1204" i="5" s="1"/>
  <c r="M1205" i="5"/>
  <c r="Q1205" i="5" s="1"/>
  <c r="M1206" i="5"/>
  <c r="Q1206" i="5" s="1"/>
  <c r="M1207" i="5"/>
  <c r="Q1207" i="5" s="1"/>
  <c r="M1208" i="5"/>
  <c r="Q1208" i="5" s="1"/>
  <c r="M1209" i="5"/>
  <c r="Q1209" i="5" s="1"/>
  <c r="M1210" i="5"/>
  <c r="Q1210" i="5" s="1"/>
  <c r="M1211" i="5"/>
  <c r="Q1211" i="5" s="1"/>
  <c r="M1212" i="5"/>
  <c r="Q1212" i="5" s="1"/>
  <c r="M1213" i="5"/>
  <c r="Q1213" i="5" s="1"/>
  <c r="M1214" i="5"/>
  <c r="Q1214" i="5" s="1"/>
  <c r="M1215" i="5"/>
  <c r="Q1215" i="5" s="1"/>
  <c r="M1216" i="5"/>
  <c r="Q1216" i="5" s="1"/>
  <c r="M1217" i="5"/>
  <c r="Q1217" i="5" s="1"/>
  <c r="M1218" i="5"/>
  <c r="Q1218" i="5" s="1"/>
  <c r="M1219" i="5"/>
  <c r="Q1219" i="5" s="1"/>
  <c r="M1220" i="5"/>
  <c r="Q1220" i="5" s="1"/>
  <c r="M1221" i="5"/>
  <c r="Q1221" i="5" s="1"/>
  <c r="M1222" i="5"/>
  <c r="Q1222" i="5" s="1"/>
  <c r="M1223" i="5"/>
  <c r="Q1223" i="5" s="1"/>
  <c r="M1224" i="5"/>
  <c r="Q1224" i="5" s="1"/>
  <c r="M1225" i="5"/>
  <c r="Q1225" i="5" s="1"/>
  <c r="M1226" i="5"/>
  <c r="Q1226" i="5" s="1"/>
  <c r="M1227" i="5"/>
  <c r="Q1227" i="5" s="1"/>
  <c r="M1228" i="5"/>
  <c r="Q1228" i="5" s="1"/>
  <c r="M1229" i="5"/>
  <c r="Q1229" i="5" s="1"/>
  <c r="M1230" i="5"/>
  <c r="Q1230" i="5" s="1"/>
  <c r="M1231" i="5"/>
  <c r="Q1231" i="5" s="1"/>
  <c r="M1232" i="5"/>
  <c r="Q1232" i="5" s="1"/>
  <c r="M1233" i="5"/>
  <c r="Q1233" i="5" s="1"/>
  <c r="M1234" i="5"/>
  <c r="Q1234" i="5" s="1"/>
  <c r="M1235" i="5"/>
  <c r="Q1235" i="5" s="1"/>
  <c r="M1236" i="5"/>
  <c r="Q1236" i="5" s="1"/>
  <c r="M1237" i="5"/>
  <c r="Q1237" i="5" s="1"/>
  <c r="M1238" i="5"/>
  <c r="Q1238" i="5" s="1"/>
  <c r="M1239" i="5"/>
  <c r="Q1239" i="5" s="1"/>
  <c r="M1240" i="5"/>
  <c r="Q1240" i="5" s="1"/>
  <c r="M1241" i="5"/>
  <c r="Q1241" i="5" s="1"/>
  <c r="M1242" i="5"/>
  <c r="Q1242" i="5" s="1"/>
  <c r="M1243" i="5"/>
  <c r="Q1243" i="5" s="1"/>
  <c r="M1244" i="5"/>
  <c r="Q1244" i="5" s="1"/>
  <c r="M1245" i="5"/>
  <c r="Q1245" i="5" s="1"/>
  <c r="M1246" i="5"/>
  <c r="Q1246" i="5" s="1"/>
  <c r="M1247" i="5"/>
  <c r="Q1247" i="5" s="1"/>
  <c r="M1248" i="5"/>
  <c r="Q1248" i="5" s="1"/>
  <c r="M1249" i="5"/>
  <c r="Q1249" i="5" s="1"/>
  <c r="M1250" i="5"/>
  <c r="Q1250" i="5" s="1"/>
  <c r="M1251" i="5"/>
  <c r="Q1251" i="5" s="1"/>
  <c r="M1252" i="5"/>
  <c r="Q1252" i="5" s="1"/>
  <c r="M1253" i="5"/>
  <c r="Q1253" i="5" s="1"/>
  <c r="M1254" i="5"/>
  <c r="Q1254" i="5" s="1"/>
  <c r="M1255" i="5"/>
  <c r="Q1255" i="5" s="1"/>
  <c r="M1256" i="5"/>
  <c r="Q1256" i="5" s="1"/>
  <c r="M1257" i="5"/>
  <c r="Q1257" i="5" s="1"/>
  <c r="M1258" i="5"/>
  <c r="Q1258" i="5" s="1"/>
  <c r="M1259" i="5"/>
  <c r="Q1259" i="5" s="1"/>
  <c r="M1260" i="5"/>
  <c r="Q1260" i="5" s="1"/>
  <c r="M1261" i="5"/>
  <c r="Q1261" i="5" s="1"/>
  <c r="M1262" i="5"/>
  <c r="Q1262" i="5" s="1"/>
  <c r="M1263" i="5"/>
  <c r="Q1263" i="5" s="1"/>
  <c r="M1264" i="5"/>
  <c r="Q1264" i="5" s="1"/>
  <c r="M1265" i="5"/>
  <c r="Q1265" i="5" s="1"/>
  <c r="M1266" i="5"/>
  <c r="Q1266" i="5" s="1"/>
  <c r="M1267" i="5"/>
  <c r="Q1267" i="5" s="1"/>
  <c r="M1268" i="5"/>
  <c r="Q1268" i="5" s="1"/>
  <c r="M1269" i="5"/>
  <c r="Q1269" i="5" s="1"/>
  <c r="M1270" i="5"/>
  <c r="Q1270" i="5" s="1"/>
  <c r="M1271" i="5"/>
  <c r="Q1271" i="5" s="1"/>
  <c r="M1272" i="5"/>
  <c r="Q1272" i="5" s="1"/>
  <c r="M1273" i="5"/>
  <c r="Q1273" i="5" s="1"/>
  <c r="M1274" i="5"/>
  <c r="Q1274" i="5" s="1"/>
  <c r="M1275" i="5"/>
  <c r="Q1275" i="5" s="1"/>
  <c r="M1276" i="5"/>
  <c r="Q1276" i="5" s="1"/>
  <c r="M1277" i="5"/>
  <c r="Q1277" i="5" s="1"/>
  <c r="M1278" i="5"/>
  <c r="Q1278" i="5" s="1"/>
  <c r="M1279" i="5"/>
  <c r="Q1279" i="5" s="1"/>
  <c r="M1280" i="5"/>
  <c r="Q1280" i="5" s="1"/>
  <c r="M1281" i="5"/>
  <c r="Q1281" i="5" s="1"/>
  <c r="M1282" i="5"/>
  <c r="Q1282" i="5" s="1"/>
  <c r="M1283" i="5"/>
  <c r="Q1283" i="5" s="1"/>
  <c r="M1284" i="5"/>
  <c r="Q1284" i="5" s="1"/>
  <c r="M1285" i="5"/>
  <c r="Q1285" i="5" s="1"/>
  <c r="M1286" i="5"/>
  <c r="Q1286" i="5" s="1"/>
  <c r="M1287" i="5"/>
  <c r="Q1287" i="5" s="1"/>
  <c r="M1288" i="5"/>
  <c r="Q1288" i="5" s="1"/>
  <c r="M1289" i="5"/>
  <c r="Q1289" i="5" s="1"/>
  <c r="M1290" i="5"/>
  <c r="Q1290" i="5" s="1"/>
  <c r="M1291" i="5"/>
  <c r="Q1291" i="5" s="1"/>
  <c r="M1292" i="5"/>
  <c r="Q1292" i="5" s="1"/>
  <c r="M1293" i="5"/>
  <c r="Q1293" i="5" s="1"/>
  <c r="M1294" i="5"/>
  <c r="Q1294" i="5" s="1"/>
  <c r="M1295" i="5"/>
  <c r="Q1295" i="5" s="1"/>
  <c r="M1296" i="5"/>
  <c r="Q1296" i="5" s="1"/>
  <c r="M1297" i="5"/>
  <c r="Q1297" i="5" s="1"/>
  <c r="M1298" i="5"/>
  <c r="Q1298" i="5" s="1"/>
  <c r="M1299" i="5"/>
  <c r="Q1299" i="5" s="1"/>
  <c r="M1300" i="5"/>
  <c r="Q1300" i="5" s="1"/>
  <c r="M1301" i="5"/>
  <c r="Q1301" i="5" s="1"/>
  <c r="M1302" i="5"/>
  <c r="Q1302" i="5" s="1"/>
  <c r="M1303" i="5"/>
  <c r="Q1303" i="5" s="1"/>
  <c r="M1304" i="5"/>
  <c r="Q1304" i="5" s="1"/>
  <c r="M1305" i="5"/>
  <c r="Q1305" i="5" s="1"/>
  <c r="M1306" i="5"/>
  <c r="Q1306" i="5" s="1"/>
  <c r="M1307" i="5"/>
  <c r="Q1307" i="5" s="1"/>
  <c r="M1308" i="5"/>
  <c r="Q1308" i="5" s="1"/>
  <c r="M1309" i="5"/>
  <c r="Q1309" i="5" s="1"/>
  <c r="M1310" i="5"/>
  <c r="Q1310" i="5" s="1"/>
  <c r="M1311" i="5"/>
  <c r="Q1311" i="5" s="1"/>
  <c r="M1312" i="5"/>
  <c r="Q1312" i="5" s="1"/>
  <c r="M1313" i="5"/>
  <c r="Q1313" i="5" s="1"/>
  <c r="M1314" i="5"/>
  <c r="Q1314" i="5" s="1"/>
  <c r="M1315" i="5"/>
  <c r="Q1315" i="5" s="1"/>
  <c r="M1316" i="5"/>
  <c r="Q1316" i="5" s="1"/>
  <c r="M1317" i="5"/>
  <c r="Q1317" i="5" s="1"/>
  <c r="M1318" i="5"/>
  <c r="Q1318" i="5" s="1"/>
  <c r="M1319" i="5"/>
  <c r="Q1319" i="5" s="1"/>
  <c r="M1320" i="5"/>
  <c r="Q1320" i="5" s="1"/>
  <c r="M1321" i="5"/>
  <c r="Q1321" i="5" s="1"/>
  <c r="M1322" i="5"/>
  <c r="Q1322" i="5" s="1"/>
  <c r="M1323" i="5"/>
  <c r="Q1323" i="5" s="1"/>
  <c r="M1324" i="5"/>
  <c r="Q1324" i="5" s="1"/>
  <c r="M1325" i="5"/>
  <c r="Q1325" i="5" s="1"/>
  <c r="M1326" i="5"/>
  <c r="Q1326" i="5" s="1"/>
  <c r="M1327" i="5"/>
  <c r="Q1327" i="5" s="1"/>
  <c r="M1328" i="5"/>
  <c r="Q1328" i="5" s="1"/>
  <c r="M1329" i="5"/>
  <c r="Q1329" i="5" s="1"/>
  <c r="M1330" i="5"/>
  <c r="Q1330" i="5" s="1"/>
  <c r="M1331" i="5"/>
  <c r="Q1331" i="5" s="1"/>
  <c r="M1332" i="5"/>
  <c r="Q1332" i="5" s="1"/>
  <c r="M1333" i="5"/>
  <c r="Q1333" i="5" s="1"/>
  <c r="M1334" i="5"/>
  <c r="Q1334" i="5" s="1"/>
  <c r="M1335" i="5"/>
  <c r="Q1335" i="5" s="1"/>
  <c r="M1336" i="5"/>
  <c r="Q1336" i="5" s="1"/>
  <c r="M1337" i="5"/>
  <c r="Q1337" i="5" s="1"/>
  <c r="M1338" i="5"/>
  <c r="Q1338" i="5" s="1"/>
  <c r="M1339" i="5"/>
  <c r="Q1339" i="5" s="1"/>
  <c r="M1340" i="5"/>
  <c r="Q1340" i="5" s="1"/>
  <c r="M1341" i="5"/>
  <c r="Q1341" i="5" s="1"/>
  <c r="M1342" i="5"/>
  <c r="Q1342" i="5" s="1"/>
  <c r="M1343" i="5"/>
  <c r="Q1343" i="5" s="1"/>
  <c r="M1344" i="5"/>
  <c r="Q1344" i="5" s="1"/>
  <c r="M1345" i="5"/>
  <c r="Q1345" i="5" s="1"/>
  <c r="M1346" i="5"/>
  <c r="Q1346" i="5" s="1"/>
  <c r="M1347" i="5"/>
  <c r="Q1347" i="5" s="1"/>
  <c r="M1348" i="5"/>
  <c r="Q1348" i="5" s="1"/>
  <c r="M1349" i="5"/>
  <c r="Q1349" i="5" s="1"/>
  <c r="M1350" i="5"/>
  <c r="Q1350" i="5" s="1"/>
  <c r="M1351" i="5"/>
  <c r="Q1351" i="5" s="1"/>
  <c r="M1352" i="5"/>
  <c r="Q1352" i="5" s="1"/>
  <c r="M1353" i="5"/>
  <c r="Q1353" i="5" s="1"/>
  <c r="M1354" i="5"/>
  <c r="Q1354" i="5" s="1"/>
  <c r="M1355" i="5"/>
  <c r="Q1355" i="5" s="1"/>
  <c r="M1356" i="5"/>
  <c r="Q1356" i="5" s="1"/>
  <c r="M1357" i="5"/>
  <c r="Q1357" i="5" s="1"/>
  <c r="M1358" i="5"/>
  <c r="Q1358" i="5" s="1"/>
  <c r="M1359" i="5"/>
  <c r="Q1359" i="5" s="1"/>
  <c r="M1360" i="5"/>
  <c r="Q1360" i="5" s="1"/>
  <c r="M1361" i="5"/>
  <c r="Q1361" i="5" s="1"/>
  <c r="M1362" i="5"/>
  <c r="Q1362" i="5" s="1"/>
  <c r="M1363" i="5"/>
  <c r="Q1363" i="5" s="1"/>
  <c r="M1364" i="5"/>
  <c r="Q1364" i="5" s="1"/>
  <c r="M1365" i="5"/>
  <c r="Q1365" i="5" s="1"/>
  <c r="M1366" i="5"/>
  <c r="Q1366" i="5" s="1"/>
  <c r="M1367" i="5"/>
  <c r="Q1367" i="5" s="1"/>
  <c r="M1368" i="5"/>
  <c r="Q1368" i="5" s="1"/>
  <c r="M1369" i="5"/>
  <c r="Q1369" i="5" s="1"/>
  <c r="M1370" i="5"/>
  <c r="Q1370" i="5" s="1"/>
  <c r="M1371" i="5"/>
  <c r="Q1371" i="5" s="1"/>
  <c r="M1372" i="5"/>
  <c r="Q1372" i="5" s="1"/>
  <c r="M1373" i="5"/>
  <c r="Q1373" i="5" s="1"/>
  <c r="M1374" i="5"/>
  <c r="Q1374" i="5" s="1"/>
  <c r="M1375" i="5"/>
  <c r="Q1375" i="5" s="1"/>
  <c r="M1376" i="5"/>
  <c r="Q1376" i="5" s="1"/>
  <c r="M1377" i="5"/>
  <c r="Q1377" i="5" s="1"/>
  <c r="M1378" i="5"/>
  <c r="Q1378" i="5" s="1"/>
  <c r="M1379" i="5"/>
  <c r="Q1379" i="5" s="1"/>
  <c r="M1380" i="5"/>
  <c r="Q1380" i="5" s="1"/>
  <c r="M1381" i="5"/>
  <c r="Q1381" i="5" s="1"/>
  <c r="M1382" i="5"/>
  <c r="Q1382" i="5" s="1"/>
  <c r="M1383" i="5"/>
  <c r="Q1383" i="5" s="1"/>
  <c r="M1384" i="5"/>
  <c r="Q1384" i="5" s="1"/>
  <c r="M1385" i="5"/>
  <c r="Q1385" i="5" s="1"/>
  <c r="M1386" i="5"/>
  <c r="Q1386" i="5" s="1"/>
  <c r="M1387" i="5"/>
  <c r="Q1387" i="5" s="1"/>
  <c r="M1388" i="5"/>
  <c r="Q1388" i="5" s="1"/>
  <c r="M1389" i="5"/>
  <c r="Q1389" i="5" s="1"/>
  <c r="M1390" i="5"/>
  <c r="Q1390" i="5" s="1"/>
  <c r="M1391" i="5"/>
  <c r="Q1391" i="5" s="1"/>
  <c r="M1392" i="5"/>
  <c r="Q1392" i="5" s="1"/>
  <c r="M1393" i="5"/>
  <c r="Q1393" i="5" s="1"/>
  <c r="M1394" i="5"/>
  <c r="Q1394" i="5" s="1"/>
  <c r="M1395" i="5"/>
  <c r="Q1395" i="5" s="1"/>
  <c r="M1396" i="5"/>
  <c r="Q1396" i="5" s="1"/>
  <c r="M1397" i="5"/>
  <c r="Q1397" i="5" s="1"/>
  <c r="M1398" i="5"/>
  <c r="Q1398" i="5" s="1"/>
  <c r="M1399" i="5"/>
  <c r="Q1399" i="5" s="1"/>
  <c r="M1400" i="5"/>
  <c r="Q1400" i="5" s="1"/>
  <c r="M1401" i="5"/>
  <c r="Q1401" i="5" s="1"/>
  <c r="M1402" i="5"/>
  <c r="Q1402" i="5" s="1"/>
  <c r="M1403" i="5"/>
  <c r="Q1403" i="5" s="1"/>
  <c r="M1404" i="5"/>
  <c r="Q1404" i="5" s="1"/>
  <c r="M1405" i="5"/>
  <c r="Q1405" i="5" s="1"/>
  <c r="M1406" i="5"/>
  <c r="Q1406" i="5" s="1"/>
  <c r="M1407" i="5"/>
  <c r="Q1407" i="5" s="1"/>
  <c r="M1408" i="5"/>
  <c r="Q1408" i="5" s="1"/>
  <c r="M1409" i="5"/>
  <c r="Q1409" i="5" s="1"/>
  <c r="M1410" i="5"/>
  <c r="Q1410" i="5" s="1"/>
  <c r="M1411" i="5"/>
  <c r="Q1411" i="5" s="1"/>
  <c r="M1412" i="5"/>
  <c r="Q1412" i="5" s="1"/>
  <c r="M1413" i="5"/>
  <c r="Q1413" i="5" s="1"/>
  <c r="M1414" i="5"/>
  <c r="Q1414" i="5" s="1"/>
  <c r="M1415" i="5"/>
  <c r="Q1415" i="5" s="1"/>
  <c r="M1416" i="5"/>
  <c r="Q1416" i="5" s="1"/>
  <c r="M1417" i="5"/>
  <c r="Q1417" i="5" s="1"/>
  <c r="M1418" i="5"/>
  <c r="Q1418" i="5" s="1"/>
  <c r="M1419" i="5"/>
  <c r="Q1419" i="5" s="1"/>
  <c r="M1420" i="5"/>
  <c r="Q1420" i="5" s="1"/>
  <c r="M1421" i="5"/>
  <c r="Q1421" i="5" s="1"/>
  <c r="M1422" i="5"/>
  <c r="Q1422" i="5" s="1"/>
  <c r="M1423" i="5"/>
  <c r="Q1423" i="5" s="1"/>
  <c r="M1424" i="5"/>
  <c r="Q1424" i="5" s="1"/>
  <c r="M1425" i="5"/>
  <c r="Q1425" i="5" s="1"/>
  <c r="M1426" i="5"/>
  <c r="Q1426" i="5" s="1"/>
  <c r="M1427" i="5"/>
  <c r="Q1427" i="5" s="1"/>
  <c r="M1428" i="5"/>
  <c r="Q1428" i="5" s="1"/>
  <c r="M1429" i="5"/>
  <c r="Q1429" i="5" s="1"/>
  <c r="M1430" i="5"/>
  <c r="Q1430" i="5" s="1"/>
  <c r="M1431" i="5"/>
  <c r="Q1431" i="5" s="1"/>
  <c r="M1432" i="5"/>
  <c r="Q1432" i="5" s="1"/>
  <c r="M1433" i="5"/>
  <c r="Q1433" i="5" s="1"/>
  <c r="M1434" i="5"/>
  <c r="Q1434" i="5" s="1"/>
  <c r="M1435" i="5"/>
  <c r="Q1435" i="5" s="1"/>
  <c r="M1436" i="5"/>
  <c r="Q1436" i="5" s="1"/>
  <c r="M1437" i="5"/>
  <c r="Q1437" i="5" s="1"/>
  <c r="M1438" i="5"/>
  <c r="Q1438" i="5" s="1"/>
  <c r="M1439" i="5"/>
  <c r="Q1439" i="5" s="1"/>
  <c r="M1440" i="5"/>
  <c r="Q1440" i="5" s="1"/>
  <c r="M1441" i="5"/>
  <c r="Q1441" i="5" s="1"/>
  <c r="M1442" i="5"/>
  <c r="Q1442" i="5" s="1"/>
  <c r="M1443" i="5"/>
  <c r="Q1443" i="5" s="1"/>
  <c r="M1444" i="5"/>
  <c r="Q1444" i="5" s="1"/>
  <c r="M1445" i="5"/>
  <c r="Q1445" i="5" s="1"/>
  <c r="M1446" i="5"/>
  <c r="Q1446" i="5" s="1"/>
  <c r="M1447" i="5"/>
  <c r="Q1447" i="5" s="1"/>
  <c r="M1448" i="5"/>
  <c r="Q1448" i="5" s="1"/>
  <c r="M1449" i="5"/>
  <c r="Q1449" i="5" s="1"/>
  <c r="M1450" i="5"/>
  <c r="Q1450" i="5" s="1"/>
  <c r="M1451" i="5"/>
  <c r="Q1451" i="5" s="1"/>
  <c r="M1452" i="5"/>
  <c r="Q1452" i="5" s="1"/>
  <c r="M1453" i="5"/>
  <c r="Q1453" i="5" s="1"/>
  <c r="M1454" i="5"/>
  <c r="Q1454" i="5" s="1"/>
  <c r="M1455" i="5"/>
  <c r="Q1455" i="5" s="1"/>
  <c r="M1456" i="5"/>
  <c r="Q1456" i="5" s="1"/>
  <c r="M1457" i="5"/>
  <c r="Q1457" i="5" s="1"/>
  <c r="M1458" i="5"/>
  <c r="Q1458" i="5" s="1"/>
  <c r="M1459" i="5"/>
  <c r="Q1459" i="5" s="1"/>
  <c r="M1460" i="5"/>
  <c r="Q1460" i="5" s="1"/>
  <c r="M1461" i="5"/>
  <c r="Q1461" i="5" s="1"/>
  <c r="M1462" i="5"/>
  <c r="Q1462" i="5" s="1"/>
  <c r="M1463" i="5"/>
  <c r="Q1463" i="5" s="1"/>
  <c r="M1464" i="5"/>
  <c r="Q1464" i="5" s="1"/>
  <c r="M1465" i="5"/>
  <c r="Q1465" i="5" s="1"/>
  <c r="M1466" i="5"/>
  <c r="Q1466" i="5" s="1"/>
  <c r="M1467" i="5"/>
  <c r="Q1467" i="5" s="1"/>
  <c r="M1468" i="5"/>
  <c r="Q1468" i="5" s="1"/>
  <c r="M1469" i="5"/>
  <c r="Q1469" i="5" s="1"/>
  <c r="M1470" i="5"/>
  <c r="Q1470" i="5" s="1"/>
  <c r="M1471" i="5"/>
  <c r="Q1471" i="5" s="1"/>
  <c r="M1472" i="5"/>
  <c r="Q1472" i="5" s="1"/>
  <c r="M1473" i="5"/>
  <c r="Q1473" i="5" s="1"/>
  <c r="M1474" i="5"/>
  <c r="Q1474" i="5" s="1"/>
  <c r="M1475" i="5"/>
  <c r="Q1475" i="5" s="1"/>
  <c r="M1476" i="5"/>
  <c r="Q1476" i="5" s="1"/>
  <c r="M1477" i="5"/>
  <c r="Q1477" i="5" s="1"/>
  <c r="M1478" i="5"/>
  <c r="Q1478" i="5" s="1"/>
  <c r="M1479" i="5"/>
  <c r="Q1479" i="5" s="1"/>
  <c r="M1480" i="5"/>
  <c r="Q1480" i="5" s="1"/>
  <c r="M1481" i="5"/>
  <c r="Q1481" i="5" s="1"/>
  <c r="M1482" i="5"/>
  <c r="Q1482" i="5" s="1"/>
  <c r="M1483" i="5"/>
  <c r="Q1483" i="5" s="1"/>
  <c r="M1484" i="5"/>
  <c r="Q1484" i="5" s="1"/>
  <c r="M1485" i="5"/>
  <c r="Q1485" i="5" s="1"/>
  <c r="M1486" i="5"/>
  <c r="Q1486" i="5" s="1"/>
  <c r="M1487" i="5"/>
  <c r="Q1487" i="5" s="1"/>
  <c r="M1488" i="5"/>
  <c r="Q1488" i="5" s="1"/>
  <c r="M1489" i="5"/>
  <c r="Q1489" i="5" s="1"/>
  <c r="M1490" i="5"/>
  <c r="Q1490" i="5" s="1"/>
  <c r="M1491" i="5"/>
  <c r="Q1491" i="5" s="1"/>
  <c r="M1492" i="5"/>
  <c r="Q1492" i="5" s="1"/>
  <c r="M1493" i="5"/>
  <c r="Q1493" i="5" s="1"/>
  <c r="M1494" i="5"/>
  <c r="Q1494" i="5" s="1"/>
  <c r="M1495" i="5"/>
  <c r="Q1495" i="5" s="1"/>
  <c r="M1496" i="5"/>
  <c r="Q1496" i="5" s="1"/>
  <c r="M1497" i="5"/>
  <c r="Q1497" i="5" s="1"/>
  <c r="M1498" i="5"/>
  <c r="Q1498" i="5" s="1"/>
  <c r="M1499" i="5"/>
  <c r="Q1499" i="5" s="1"/>
  <c r="M1500" i="5"/>
  <c r="Q1500" i="5" s="1"/>
  <c r="M1501" i="5"/>
  <c r="Q1501" i="5" s="1"/>
  <c r="M1502" i="5"/>
  <c r="Q1502" i="5" s="1"/>
  <c r="M1503" i="5"/>
  <c r="Q1503" i="5" s="1"/>
  <c r="M1504" i="5"/>
  <c r="Q1504" i="5" s="1"/>
  <c r="M1505" i="5"/>
  <c r="Q1505" i="5" s="1"/>
  <c r="M1506" i="5"/>
  <c r="Q1506" i="5" s="1"/>
  <c r="M1507" i="5"/>
  <c r="Q1507" i="5" s="1"/>
  <c r="M1508" i="5"/>
  <c r="Q1508" i="5" s="1"/>
  <c r="M1509" i="5"/>
  <c r="Q1509" i="5" s="1"/>
  <c r="M1510" i="5"/>
  <c r="Q1510" i="5" s="1"/>
  <c r="M1511" i="5"/>
  <c r="Q1511" i="5" s="1"/>
  <c r="M1512" i="5"/>
  <c r="Q1512" i="5" s="1"/>
  <c r="M1513" i="5"/>
  <c r="Q1513" i="5" s="1"/>
  <c r="M1514" i="5"/>
  <c r="Q1514" i="5" s="1"/>
  <c r="M1515" i="5"/>
  <c r="Q1515" i="5" s="1"/>
  <c r="M1516" i="5"/>
  <c r="Q1516" i="5" s="1"/>
  <c r="M1517" i="5"/>
  <c r="Q1517" i="5" s="1"/>
  <c r="M1518" i="5"/>
  <c r="Q1518" i="5" s="1"/>
  <c r="M1519" i="5"/>
  <c r="Q1519" i="5" s="1"/>
  <c r="M1520" i="5"/>
  <c r="Q1520" i="5" s="1"/>
  <c r="M1521" i="5"/>
  <c r="Q1521" i="5" s="1"/>
  <c r="M1522" i="5"/>
  <c r="Q1522" i="5" s="1"/>
  <c r="M1523" i="5"/>
  <c r="Q1523" i="5" s="1"/>
  <c r="M1524" i="5"/>
  <c r="Q1524" i="5" s="1"/>
  <c r="M1525" i="5"/>
  <c r="Q1525" i="5" s="1"/>
  <c r="M1526" i="5"/>
  <c r="Q1526" i="5" s="1"/>
  <c r="M1527" i="5"/>
  <c r="Q1527" i="5" s="1"/>
  <c r="M1528" i="5"/>
  <c r="Q1528" i="5" s="1"/>
  <c r="M1529" i="5"/>
  <c r="Q1529" i="5" s="1"/>
  <c r="M1530" i="5"/>
  <c r="Q1530" i="5" s="1"/>
  <c r="M1531" i="5"/>
  <c r="Q1531" i="5" s="1"/>
  <c r="M1532" i="5"/>
  <c r="Q1532" i="5" s="1"/>
  <c r="M1533" i="5"/>
  <c r="Q1533" i="5" s="1"/>
  <c r="M1534" i="5"/>
  <c r="Q1534" i="5" s="1"/>
  <c r="M1535" i="5"/>
  <c r="Q1535" i="5" s="1"/>
  <c r="M1536" i="5"/>
  <c r="Q1536" i="5" s="1"/>
  <c r="M1537" i="5"/>
  <c r="Q1537" i="5" s="1"/>
  <c r="M1538" i="5"/>
  <c r="Q1538" i="5" s="1"/>
  <c r="M1539" i="5"/>
  <c r="Q1539" i="5" s="1"/>
  <c r="M1540" i="5"/>
  <c r="Q1540" i="5" s="1"/>
  <c r="M1541" i="5"/>
  <c r="Q1541" i="5" s="1"/>
  <c r="M1542" i="5"/>
  <c r="Q1542" i="5" s="1"/>
  <c r="M1543" i="5"/>
  <c r="Q1543" i="5" s="1"/>
  <c r="M1544" i="5"/>
  <c r="Q1544" i="5" s="1"/>
  <c r="M1545" i="5"/>
  <c r="Q1545" i="5" s="1"/>
  <c r="M1546" i="5"/>
  <c r="Q1546" i="5" s="1"/>
  <c r="M1547" i="5"/>
  <c r="Q1547" i="5" s="1"/>
  <c r="M1548" i="5"/>
  <c r="Q1548" i="5" s="1"/>
  <c r="M1549" i="5"/>
  <c r="Q1549" i="5" s="1"/>
  <c r="M1550" i="5"/>
  <c r="Q1550" i="5" s="1"/>
  <c r="M1551" i="5"/>
  <c r="Q1551" i="5" s="1"/>
  <c r="M1552" i="5"/>
  <c r="Q1552" i="5" s="1"/>
  <c r="M1553" i="5"/>
  <c r="Q1553" i="5" s="1"/>
  <c r="M1554" i="5"/>
  <c r="Q1554" i="5" s="1"/>
  <c r="M1555" i="5"/>
  <c r="Q1555" i="5" s="1"/>
  <c r="M1556" i="5"/>
  <c r="Q1556" i="5" s="1"/>
  <c r="M1557" i="5"/>
  <c r="Q1557" i="5" s="1"/>
  <c r="M1558" i="5"/>
  <c r="Q1558" i="5" s="1"/>
  <c r="M1559" i="5"/>
  <c r="Q1559" i="5" s="1"/>
  <c r="M1560" i="5"/>
  <c r="Q1560" i="5" s="1"/>
  <c r="M1561" i="5"/>
  <c r="Q1561" i="5" s="1"/>
  <c r="M1562" i="5"/>
  <c r="Q1562" i="5" s="1"/>
  <c r="M1563" i="5"/>
  <c r="Q1563" i="5" s="1"/>
  <c r="M1564" i="5"/>
  <c r="Q1564" i="5" s="1"/>
  <c r="M1565" i="5"/>
  <c r="Q1565" i="5" s="1"/>
  <c r="M1566" i="5"/>
  <c r="Q1566" i="5" s="1"/>
  <c r="M1567" i="5"/>
  <c r="Q1567" i="5" s="1"/>
  <c r="M1568" i="5"/>
  <c r="Q1568" i="5" s="1"/>
  <c r="M1569" i="5"/>
  <c r="Q1569" i="5" s="1"/>
  <c r="M1570" i="5"/>
  <c r="Q1570" i="5" s="1"/>
  <c r="M1571" i="5"/>
  <c r="Q1571" i="5" s="1"/>
  <c r="M1572" i="5"/>
  <c r="Q1572" i="5" s="1"/>
  <c r="M1573" i="5"/>
  <c r="Q1573" i="5" s="1"/>
  <c r="M1574" i="5"/>
  <c r="Q1574" i="5" s="1"/>
  <c r="M1575" i="5"/>
  <c r="Q1575" i="5" s="1"/>
  <c r="M1576" i="5"/>
  <c r="Q1576" i="5" s="1"/>
  <c r="M1577" i="5"/>
  <c r="Q1577" i="5" s="1"/>
  <c r="M1578" i="5"/>
  <c r="Q1578" i="5" s="1"/>
  <c r="M1579" i="5"/>
  <c r="Q1579" i="5" s="1"/>
  <c r="M1580" i="5"/>
  <c r="Q1580" i="5" s="1"/>
  <c r="M1581" i="5"/>
  <c r="Q1581" i="5" s="1"/>
  <c r="M1582" i="5"/>
  <c r="Q1582" i="5" s="1"/>
  <c r="M1583" i="5"/>
  <c r="Q1583" i="5" s="1"/>
  <c r="M1584" i="5"/>
  <c r="Q1584" i="5" s="1"/>
  <c r="M1585" i="5"/>
  <c r="Q1585" i="5" s="1"/>
  <c r="M1586" i="5"/>
  <c r="Q1586" i="5" s="1"/>
  <c r="M1587" i="5"/>
  <c r="Q1587" i="5" s="1"/>
  <c r="M1588" i="5"/>
  <c r="Q1588" i="5" s="1"/>
  <c r="M1589" i="5"/>
  <c r="Q1589" i="5" s="1"/>
  <c r="M1590" i="5"/>
  <c r="Q1590" i="5" s="1"/>
  <c r="M1591" i="5"/>
  <c r="Q1591" i="5" s="1"/>
  <c r="M1592" i="5"/>
  <c r="Q1592" i="5" s="1"/>
  <c r="M1593" i="5"/>
  <c r="Q1593" i="5" s="1"/>
  <c r="M1594" i="5"/>
  <c r="Q1594" i="5" s="1"/>
  <c r="M1595" i="5"/>
  <c r="Q1595" i="5" s="1"/>
  <c r="M1596" i="5"/>
  <c r="Q1596" i="5" s="1"/>
  <c r="M1597" i="5"/>
  <c r="Q1597" i="5" s="1"/>
  <c r="M1598" i="5"/>
  <c r="Q1598" i="5" s="1"/>
  <c r="M1599" i="5"/>
  <c r="Q1599" i="5" s="1"/>
  <c r="M1600" i="5"/>
  <c r="Q1600" i="5" s="1"/>
  <c r="M1601" i="5"/>
  <c r="Q1601" i="5" s="1"/>
  <c r="M1602" i="5"/>
  <c r="Q1602" i="5" s="1"/>
  <c r="M1603" i="5"/>
  <c r="Q1603" i="5" s="1"/>
  <c r="M1604" i="5"/>
  <c r="Q1604" i="5" s="1"/>
  <c r="M1605" i="5"/>
  <c r="Q1605" i="5" s="1"/>
  <c r="M1606" i="5"/>
  <c r="Q1606" i="5" s="1"/>
  <c r="M1607" i="5"/>
  <c r="Q1607" i="5" s="1"/>
  <c r="M1608" i="5"/>
  <c r="Q1608" i="5" s="1"/>
  <c r="M1609" i="5"/>
  <c r="Q1609" i="5" s="1"/>
  <c r="M1610" i="5"/>
  <c r="Q1610" i="5" s="1"/>
  <c r="M1611" i="5"/>
  <c r="Q1611" i="5" s="1"/>
  <c r="M1612" i="5"/>
  <c r="Q1612" i="5" s="1"/>
  <c r="M1613" i="5"/>
  <c r="Q1613" i="5" s="1"/>
  <c r="M1614" i="5"/>
  <c r="Q1614" i="5" s="1"/>
  <c r="M1615" i="5"/>
  <c r="Q1615" i="5" s="1"/>
  <c r="M1616" i="5"/>
  <c r="Q1616" i="5" s="1"/>
  <c r="M1617" i="5"/>
  <c r="Q1617" i="5" s="1"/>
  <c r="M1618" i="5"/>
  <c r="Q1618" i="5" s="1"/>
  <c r="M1619" i="5"/>
  <c r="Q1619" i="5" s="1"/>
  <c r="M1620" i="5"/>
  <c r="Q1620" i="5" s="1"/>
  <c r="M1621" i="5"/>
  <c r="Q1621" i="5" s="1"/>
  <c r="M1622" i="5"/>
  <c r="Q1622" i="5" s="1"/>
  <c r="M1623" i="5"/>
  <c r="Q1623" i="5" s="1"/>
  <c r="M1624" i="5"/>
  <c r="Q1624" i="5" s="1"/>
  <c r="M1625" i="5"/>
  <c r="Q1625" i="5" s="1"/>
  <c r="M1626" i="5"/>
  <c r="Q1626" i="5" s="1"/>
  <c r="M1627" i="5"/>
  <c r="Q1627" i="5" s="1"/>
  <c r="M1628" i="5"/>
  <c r="Q1628" i="5" s="1"/>
  <c r="M1629" i="5"/>
  <c r="Q1629" i="5" s="1"/>
  <c r="M1630" i="5"/>
  <c r="Q1630" i="5" s="1"/>
  <c r="M1631" i="5"/>
  <c r="Q1631" i="5" s="1"/>
  <c r="M1632" i="5"/>
  <c r="Q1632" i="5" s="1"/>
  <c r="M1633" i="5"/>
  <c r="Q1633" i="5" s="1"/>
  <c r="M1634" i="5"/>
  <c r="Q1634" i="5" s="1"/>
  <c r="M1635" i="5"/>
  <c r="Q1635" i="5" s="1"/>
  <c r="M1636" i="5"/>
  <c r="Q1636" i="5" s="1"/>
  <c r="M1637" i="5"/>
  <c r="Q1637" i="5" s="1"/>
  <c r="M1638" i="5"/>
  <c r="Q1638" i="5" s="1"/>
  <c r="M1639" i="5"/>
  <c r="Q1639" i="5" s="1"/>
  <c r="M1640" i="5"/>
  <c r="Q1640" i="5" s="1"/>
  <c r="M1641" i="5"/>
  <c r="Q1641" i="5" s="1"/>
  <c r="M1642" i="5"/>
  <c r="Q1642" i="5" s="1"/>
  <c r="M1643" i="5"/>
  <c r="Q1643" i="5" s="1"/>
  <c r="M1644" i="5"/>
  <c r="Q1644" i="5" s="1"/>
  <c r="M1645" i="5"/>
  <c r="Q1645" i="5" s="1"/>
  <c r="M1646" i="5"/>
  <c r="Q1646" i="5" s="1"/>
  <c r="M1647" i="5"/>
  <c r="Q1647" i="5" s="1"/>
  <c r="M1648" i="5"/>
  <c r="Q1648" i="5" s="1"/>
  <c r="M1649" i="5"/>
  <c r="Q1649" i="5" s="1"/>
  <c r="M1650" i="5"/>
  <c r="Q1650" i="5" s="1"/>
  <c r="M1651" i="5"/>
  <c r="Q1651" i="5" s="1"/>
  <c r="M1652" i="5"/>
  <c r="Q1652" i="5" s="1"/>
  <c r="M1653" i="5"/>
  <c r="Q1653" i="5" s="1"/>
  <c r="M1654" i="5"/>
  <c r="Q1654" i="5" s="1"/>
  <c r="M1655" i="5"/>
  <c r="Q1655" i="5" s="1"/>
  <c r="M1656" i="5"/>
  <c r="Q1656" i="5" s="1"/>
  <c r="M1657" i="5"/>
  <c r="Q1657" i="5" s="1"/>
  <c r="M1658" i="5"/>
  <c r="Q1658" i="5" s="1"/>
  <c r="M1659" i="5"/>
  <c r="Q1659" i="5" s="1"/>
  <c r="M1660" i="5"/>
  <c r="Q1660" i="5" s="1"/>
  <c r="M1661" i="5"/>
  <c r="Q1661" i="5" s="1"/>
  <c r="M1662" i="5"/>
  <c r="Q1662" i="5" s="1"/>
  <c r="M1663" i="5"/>
  <c r="Q1663" i="5" s="1"/>
  <c r="M1664" i="5"/>
  <c r="Q1664" i="5" s="1"/>
  <c r="M1665" i="5"/>
  <c r="Q1665" i="5" s="1"/>
  <c r="M1666" i="5"/>
  <c r="Q1666" i="5" s="1"/>
  <c r="M1667" i="5"/>
  <c r="Q1667" i="5" s="1"/>
  <c r="M1668" i="5"/>
  <c r="Q1668" i="5" s="1"/>
  <c r="M1669" i="5"/>
  <c r="Q1669" i="5" s="1"/>
  <c r="M1670" i="5"/>
  <c r="Q1670" i="5" s="1"/>
  <c r="M1671" i="5"/>
  <c r="Q1671" i="5" s="1"/>
  <c r="M1672" i="5"/>
  <c r="Q1672" i="5" s="1"/>
  <c r="M1673" i="5"/>
  <c r="Q1673" i="5" s="1"/>
  <c r="M1674" i="5"/>
  <c r="Q1674" i="5" s="1"/>
  <c r="M1675" i="5"/>
  <c r="Q1675" i="5" s="1"/>
  <c r="M1676" i="5"/>
  <c r="Q1676" i="5" s="1"/>
  <c r="M1677" i="5"/>
  <c r="Q1677" i="5" s="1"/>
  <c r="M1678" i="5"/>
  <c r="Q1678" i="5" s="1"/>
  <c r="M1679" i="5"/>
  <c r="Q1679" i="5" s="1"/>
  <c r="M1680" i="5"/>
  <c r="Q1680" i="5" s="1"/>
  <c r="M1681" i="5"/>
  <c r="Q1681" i="5" s="1"/>
  <c r="M1682" i="5"/>
  <c r="Q1682" i="5" s="1"/>
  <c r="M1683" i="5"/>
  <c r="Q1683" i="5" s="1"/>
  <c r="M1684" i="5"/>
  <c r="Q1684" i="5" s="1"/>
  <c r="M1685" i="5"/>
  <c r="Q1685" i="5" s="1"/>
  <c r="M1686" i="5"/>
  <c r="Q1686" i="5" s="1"/>
  <c r="M1687" i="5"/>
  <c r="Q1687" i="5" s="1"/>
  <c r="M1688" i="5"/>
  <c r="Q1688" i="5" s="1"/>
  <c r="M1689" i="5"/>
  <c r="Q1689" i="5" s="1"/>
  <c r="M1690" i="5"/>
  <c r="Q1690" i="5" s="1"/>
  <c r="M1691" i="5"/>
  <c r="Q1691" i="5" s="1"/>
  <c r="M1692" i="5"/>
  <c r="Q1692" i="5" s="1"/>
  <c r="M1693" i="5"/>
  <c r="Q1693" i="5" s="1"/>
  <c r="M1694" i="5"/>
  <c r="Q1694" i="5" s="1"/>
  <c r="M1695" i="5"/>
  <c r="Q1695" i="5" s="1"/>
  <c r="M1696" i="5"/>
  <c r="Q1696" i="5" s="1"/>
  <c r="M1697" i="5"/>
  <c r="Q1697" i="5" s="1"/>
  <c r="M1698" i="5"/>
  <c r="Q1698" i="5" s="1"/>
  <c r="M1699" i="5"/>
  <c r="Q1699" i="5" s="1"/>
  <c r="M1700" i="5"/>
  <c r="Q1700" i="5" s="1"/>
  <c r="M1701" i="5"/>
  <c r="Q1701" i="5" s="1"/>
  <c r="M1702" i="5"/>
  <c r="Q1702" i="5" s="1"/>
  <c r="M1703" i="5"/>
  <c r="Q1703" i="5" s="1"/>
  <c r="M1704" i="5"/>
  <c r="Q1704" i="5" s="1"/>
  <c r="M1705" i="5"/>
  <c r="Q1705" i="5" s="1"/>
  <c r="M1706" i="5"/>
  <c r="Q1706" i="5" s="1"/>
  <c r="M1707" i="5"/>
  <c r="Q1707" i="5" s="1"/>
  <c r="M1708" i="5"/>
  <c r="Q1708" i="5" s="1"/>
  <c r="M1709" i="5"/>
  <c r="Q1709" i="5" s="1"/>
  <c r="M1710" i="5"/>
  <c r="Q1710" i="5" s="1"/>
  <c r="M1711" i="5"/>
  <c r="Q1711" i="5" s="1"/>
  <c r="M1712" i="5"/>
  <c r="Q1712" i="5" s="1"/>
  <c r="M1713" i="5"/>
  <c r="Q1713" i="5" s="1"/>
  <c r="M1714" i="5"/>
  <c r="Q1714" i="5" s="1"/>
  <c r="M1715" i="5"/>
  <c r="Q1715" i="5" s="1"/>
  <c r="M1716" i="5"/>
  <c r="Q1716" i="5" s="1"/>
  <c r="M1717" i="5"/>
  <c r="Q1717" i="5" s="1"/>
  <c r="M1718" i="5"/>
  <c r="Q1718" i="5" s="1"/>
  <c r="M1719" i="5"/>
  <c r="Q1719" i="5" s="1"/>
  <c r="M1720" i="5"/>
  <c r="Q1720" i="5" s="1"/>
  <c r="M1721" i="5"/>
  <c r="Q1721" i="5" s="1"/>
  <c r="M1722" i="5"/>
  <c r="Q1722" i="5" s="1"/>
  <c r="M1723" i="5"/>
  <c r="Q1723" i="5" s="1"/>
  <c r="M1724" i="5"/>
  <c r="Q1724" i="5" s="1"/>
  <c r="M1725" i="5"/>
  <c r="Q1725" i="5" s="1"/>
  <c r="M1726" i="5"/>
  <c r="Q1726" i="5" s="1"/>
  <c r="M1727" i="5"/>
  <c r="Q1727" i="5" s="1"/>
  <c r="M1728" i="5"/>
  <c r="Q1728" i="5" s="1"/>
  <c r="M1729" i="5"/>
  <c r="Q1729" i="5" s="1"/>
  <c r="M1730" i="5"/>
  <c r="Q1730" i="5" s="1"/>
  <c r="M1731" i="5"/>
  <c r="Q1731" i="5" s="1"/>
  <c r="M1732" i="5"/>
  <c r="Q1732" i="5" s="1"/>
  <c r="M1733" i="5"/>
  <c r="Q1733" i="5" s="1"/>
  <c r="M1734" i="5"/>
  <c r="Q1734" i="5" s="1"/>
  <c r="M1735" i="5"/>
  <c r="Q1735" i="5" s="1"/>
  <c r="M1736" i="5"/>
  <c r="Q1736" i="5" s="1"/>
  <c r="M1737" i="5"/>
  <c r="Q1737" i="5" s="1"/>
  <c r="M1738" i="5"/>
  <c r="Q1738" i="5" s="1"/>
  <c r="M1739" i="5"/>
  <c r="Q1739" i="5" s="1"/>
  <c r="M1740" i="5"/>
  <c r="Q1740" i="5" s="1"/>
  <c r="M1741" i="5"/>
  <c r="Q1741" i="5" s="1"/>
  <c r="M1742" i="5"/>
  <c r="Q1742" i="5" s="1"/>
  <c r="M1743" i="5"/>
  <c r="Q1743" i="5" s="1"/>
  <c r="M1744" i="5"/>
  <c r="Q1744" i="5" s="1"/>
  <c r="M1745" i="5"/>
  <c r="Q1745" i="5" s="1"/>
  <c r="M1746" i="5"/>
  <c r="Q1746" i="5" s="1"/>
  <c r="M1747" i="5"/>
  <c r="Q1747" i="5" s="1"/>
  <c r="M1748" i="5"/>
  <c r="Q1748" i="5" s="1"/>
  <c r="M1749" i="5"/>
  <c r="Q1749" i="5" s="1"/>
  <c r="M1750" i="5"/>
  <c r="Q1750" i="5" s="1"/>
  <c r="M1751" i="5"/>
  <c r="Q1751" i="5" s="1"/>
  <c r="M1752" i="5"/>
  <c r="Q1752" i="5" s="1"/>
  <c r="M1753" i="5"/>
  <c r="Q1753" i="5" s="1"/>
  <c r="M1754" i="5"/>
  <c r="Q1754" i="5" s="1"/>
  <c r="M1755" i="5"/>
  <c r="Q1755" i="5" s="1"/>
  <c r="M1756" i="5"/>
  <c r="Q1756" i="5" s="1"/>
  <c r="M1757" i="5"/>
  <c r="Q1757" i="5" s="1"/>
  <c r="M1758" i="5"/>
  <c r="Q1758" i="5" s="1"/>
  <c r="M1759" i="5"/>
  <c r="Q1759" i="5" s="1"/>
  <c r="M1760" i="5"/>
  <c r="Q1760" i="5" s="1"/>
  <c r="M1761" i="5"/>
  <c r="Q1761" i="5" s="1"/>
  <c r="M1762" i="5"/>
  <c r="Q1762" i="5" s="1"/>
  <c r="M1763" i="5"/>
  <c r="Q1763" i="5" s="1"/>
  <c r="M1764" i="5"/>
  <c r="Q1764" i="5" s="1"/>
  <c r="M1765" i="5"/>
  <c r="Q1765" i="5" s="1"/>
  <c r="M1766" i="5"/>
  <c r="Q1766" i="5" s="1"/>
  <c r="M1767" i="5"/>
  <c r="Q1767" i="5" s="1"/>
  <c r="M1768" i="5"/>
  <c r="Q1768" i="5" s="1"/>
  <c r="M1769" i="5"/>
  <c r="Q1769" i="5" s="1"/>
  <c r="M1770" i="5"/>
  <c r="Q1770" i="5" s="1"/>
  <c r="M1771" i="5"/>
  <c r="Q1771" i="5" s="1"/>
  <c r="M1772" i="5"/>
  <c r="Q1772" i="5" s="1"/>
  <c r="M1773" i="5"/>
  <c r="Q1773" i="5" s="1"/>
  <c r="M1774" i="5"/>
  <c r="Q1774" i="5" s="1"/>
  <c r="M1775" i="5"/>
  <c r="Q1775" i="5" s="1"/>
  <c r="M1776" i="5"/>
  <c r="Q1776" i="5" s="1"/>
  <c r="M1777" i="5"/>
  <c r="Q1777" i="5" s="1"/>
  <c r="M1778" i="5"/>
  <c r="Q1778" i="5" s="1"/>
  <c r="M1779" i="5"/>
  <c r="Q1779" i="5" s="1"/>
  <c r="M1780" i="5"/>
  <c r="Q1780" i="5" s="1"/>
  <c r="M1781" i="5"/>
  <c r="Q1781" i="5" s="1"/>
  <c r="M1782" i="5"/>
  <c r="Q1782" i="5" s="1"/>
  <c r="M1783" i="5"/>
  <c r="Q1783" i="5" s="1"/>
  <c r="M1784" i="5"/>
  <c r="Q1784" i="5" s="1"/>
  <c r="M1785" i="5"/>
  <c r="Q1785" i="5" s="1"/>
  <c r="M1786" i="5"/>
  <c r="Q1786" i="5" s="1"/>
  <c r="M1787" i="5"/>
  <c r="Q1787" i="5" s="1"/>
  <c r="M1788" i="5"/>
  <c r="Q1788" i="5" s="1"/>
  <c r="M1789" i="5"/>
  <c r="Q1789" i="5" s="1"/>
  <c r="M1790" i="5"/>
  <c r="Q1790" i="5" s="1"/>
  <c r="M1791" i="5"/>
  <c r="Q1791" i="5" s="1"/>
  <c r="M1792" i="5"/>
  <c r="Q1792" i="5" s="1"/>
  <c r="M1793" i="5"/>
  <c r="Q1793" i="5" s="1"/>
  <c r="M1794" i="5"/>
  <c r="Q1794" i="5" s="1"/>
  <c r="M1795" i="5"/>
  <c r="Q1795" i="5" s="1"/>
  <c r="M1796" i="5"/>
  <c r="Q1796" i="5" s="1"/>
  <c r="M1797" i="5"/>
  <c r="Q1797" i="5" s="1"/>
  <c r="M1798" i="5"/>
  <c r="Q1798" i="5" s="1"/>
  <c r="M1799" i="5"/>
  <c r="Q1799" i="5" s="1"/>
  <c r="M1800" i="5"/>
  <c r="Q1800" i="5" s="1"/>
  <c r="M1801" i="5"/>
  <c r="Q1801" i="5" s="1"/>
  <c r="M1802" i="5"/>
  <c r="Q1802" i="5" s="1"/>
  <c r="M1803" i="5"/>
  <c r="Q1803" i="5" s="1"/>
  <c r="M1804" i="5"/>
  <c r="Q1804" i="5" s="1"/>
  <c r="M1805" i="5"/>
  <c r="Q1805" i="5" s="1"/>
  <c r="M1806" i="5"/>
  <c r="Q1806" i="5" s="1"/>
  <c r="M1807" i="5"/>
  <c r="Q1807" i="5" s="1"/>
  <c r="M1808" i="5"/>
  <c r="Q1808" i="5" s="1"/>
  <c r="M1809" i="5"/>
  <c r="Q1809" i="5" s="1"/>
  <c r="M1810" i="5"/>
  <c r="Q1810" i="5" s="1"/>
  <c r="M1811" i="5"/>
  <c r="Q1811" i="5" s="1"/>
  <c r="M1812" i="5"/>
  <c r="Q1812" i="5" s="1"/>
  <c r="M1813" i="5"/>
  <c r="Q1813" i="5" s="1"/>
  <c r="M1814" i="5"/>
  <c r="Q1814" i="5" s="1"/>
  <c r="M1815" i="5"/>
  <c r="Q1815" i="5" s="1"/>
  <c r="M1816" i="5"/>
  <c r="Q1816" i="5" s="1"/>
  <c r="M1817" i="5"/>
  <c r="Q1817" i="5" s="1"/>
  <c r="M1818" i="5"/>
  <c r="Q1818" i="5" s="1"/>
  <c r="M1819" i="5"/>
  <c r="Q1819" i="5" s="1"/>
  <c r="M1820" i="5"/>
  <c r="Q1820" i="5" s="1"/>
  <c r="M1821" i="5"/>
  <c r="Q1821" i="5" s="1"/>
  <c r="M1822" i="5"/>
  <c r="Q1822" i="5" s="1"/>
  <c r="M1823" i="5"/>
  <c r="Q1823" i="5" s="1"/>
  <c r="M1824" i="5"/>
  <c r="Q1824" i="5" s="1"/>
  <c r="M1825" i="5"/>
  <c r="Q1825" i="5" s="1"/>
  <c r="M1826" i="5"/>
  <c r="Q1826" i="5" s="1"/>
  <c r="M1827" i="5"/>
  <c r="Q1827" i="5" s="1"/>
  <c r="M1828" i="5"/>
  <c r="Q1828" i="5" s="1"/>
  <c r="M1829" i="5"/>
  <c r="Q1829" i="5" s="1"/>
  <c r="M1830" i="5"/>
  <c r="Q1830" i="5" s="1"/>
  <c r="M1831" i="5"/>
  <c r="Q1831" i="5" s="1"/>
  <c r="M1832" i="5"/>
  <c r="Q1832" i="5" s="1"/>
  <c r="M1833" i="5"/>
  <c r="Q1833" i="5" s="1"/>
  <c r="M1834" i="5"/>
  <c r="Q1834" i="5" s="1"/>
  <c r="M1835" i="5"/>
  <c r="Q1835" i="5" s="1"/>
  <c r="M1836" i="5"/>
  <c r="Q1836" i="5" s="1"/>
  <c r="M1837" i="5"/>
  <c r="Q1837" i="5" s="1"/>
  <c r="M1838" i="5"/>
  <c r="Q1838" i="5" s="1"/>
  <c r="M1839" i="5"/>
  <c r="Q1839" i="5" s="1"/>
  <c r="M1840" i="5"/>
  <c r="Q1840" i="5" s="1"/>
  <c r="M1841" i="5"/>
  <c r="Q1841" i="5" s="1"/>
  <c r="M1842" i="5"/>
  <c r="Q1842" i="5" s="1"/>
  <c r="M1843" i="5"/>
  <c r="Q1843" i="5" s="1"/>
  <c r="M1844" i="5"/>
  <c r="Q1844" i="5" s="1"/>
  <c r="M1845" i="5"/>
  <c r="Q1845" i="5" s="1"/>
  <c r="M1846" i="5"/>
  <c r="Q1846" i="5" s="1"/>
  <c r="M1847" i="5"/>
  <c r="Q1847" i="5" s="1"/>
  <c r="M1848" i="5"/>
  <c r="Q1848" i="5" s="1"/>
  <c r="M1849" i="5"/>
  <c r="Q1849" i="5" s="1"/>
  <c r="M1850" i="5"/>
  <c r="Q1850" i="5" s="1"/>
  <c r="M1851" i="5"/>
  <c r="Q1851" i="5" s="1"/>
  <c r="M1852" i="5"/>
  <c r="Q1852" i="5" s="1"/>
  <c r="M1853" i="5"/>
  <c r="Q1853" i="5" s="1"/>
  <c r="M1854" i="5"/>
  <c r="Q1854" i="5" s="1"/>
  <c r="M1855" i="5"/>
  <c r="Q1855" i="5" s="1"/>
  <c r="M1856" i="5"/>
  <c r="Q1856" i="5" s="1"/>
  <c r="M1857" i="5"/>
  <c r="Q1857" i="5" s="1"/>
  <c r="M1858" i="5"/>
  <c r="Q1858" i="5" s="1"/>
  <c r="M1859" i="5"/>
  <c r="Q1859" i="5" s="1"/>
  <c r="M1860" i="5"/>
  <c r="Q1860" i="5" s="1"/>
  <c r="M1861" i="5"/>
  <c r="Q1861" i="5" s="1"/>
  <c r="M1862" i="5"/>
  <c r="Q1862" i="5" s="1"/>
  <c r="M1863" i="5"/>
  <c r="Q1863" i="5" s="1"/>
  <c r="M1864" i="5"/>
  <c r="Q1864" i="5" s="1"/>
  <c r="M1865" i="5"/>
  <c r="Q1865" i="5" s="1"/>
  <c r="M1866" i="5"/>
  <c r="Q1866" i="5" s="1"/>
  <c r="M1867" i="5"/>
  <c r="Q1867" i="5" s="1"/>
  <c r="M1868" i="5"/>
  <c r="Q1868" i="5" s="1"/>
  <c r="M1869" i="5"/>
  <c r="Q1869" i="5" s="1"/>
  <c r="M1870" i="5"/>
  <c r="Q1870" i="5" s="1"/>
  <c r="M1871" i="5"/>
  <c r="Q1871" i="5" s="1"/>
  <c r="M1872" i="5"/>
  <c r="Q1872" i="5" s="1"/>
  <c r="M1873" i="5"/>
  <c r="Q1873" i="5" s="1"/>
  <c r="M1874" i="5"/>
  <c r="Q1874" i="5" s="1"/>
  <c r="M1875" i="5"/>
  <c r="Q1875" i="5" s="1"/>
  <c r="M1876" i="5"/>
  <c r="Q1876" i="5" s="1"/>
  <c r="M1877" i="5"/>
  <c r="Q1877" i="5" s="1"/>
  <c r="M1878" i="5"/>
  <c r="Q1878" i="5" s="1"/>
  <c r="M1879" i="5"/>
  <c r="Q1879" i="5" s="1"/>
  <c r="M1880" i="5"/>
  <c r="Q1880" i="5" s="1"/>
  <c r="M1881" i="5"/>
  <c r="Q1881" i="5" s="1"/>
  <c r="M1882" i="5"/>
  <c r="Q1882" i="5" s="1"/>
  <c r="M1883" i="5"/>
  <c r="Q1883" i="5" s="1"/>
  <c r="M1884" i="5"/>
  <c r="Q1884" i="5" s="1"/>
  <c r="M1885" i="5"/>
  <c r="Q1885" i="5" s="1"/>
  <c r="M1886" i="5"/>
  <c r="Q1886" i="5" s="1"/>
  <c r="M1887" i="5"/>
  <c r="Q1887" i="5" s="1"/>
  <c r="M1888" i="5"/>
  <c r="Q1888" i="5" s="1"/>
  <c r="M1889" i="5"/>
  <c r="Q1889" i="5" s="1"/>
  <c r="M1890" i="5"/>
  <c r="Q1890" i="5" s="1"/>
  <c r="M1891" i="5"/>
  <c r="Q1891" i="5" s="1"/>
  <c r="M1892" i="5"/>
  <c r="Q1892" i="5" s="1"/>
  <c r="M1893" i="5"/>
  <c r="Q1893" i="5" s="1"/>
  <c r="M1894" i="5"/>
  <c r="Q1894" i="5" s="1"/>
  <c r="M1895" i="5"/>
  <c r="Q1895" i="5" s="1"/>
  <c r="M1896" i="5"/>
  <c r="Q1896" i="5" s="1"/>
  <c r="M1897" i="5"/>
  <c r="Q1897" i="5" s="1"/>
  <c r="M1898" i="5"/>
  <c r="Q1898" i="5" s="1"/>
  <c r="M1899" i="5"/>
  <c r="Q1899" i="5" s="1"/>
  <c r="M1900" i="5"/>
  <c r="Q1900" i="5" s="1"/>
  <c r="M1901" i="5"/>
  <c r="Q1901" i="5" s="1"/>
  <c r="M1902" i="5"/>
  <c r="Q1902" i="5" s="1"/>
  <c r="M1903" i="5"/>
  <c r="Q1903" i="5" s="1"/>
  <c r="M1904" i="5"/>
  <c r="Q1904" i="5" s="1"/>
  <c r="M1905" i="5"/>
  <c r="Q1905" i="5" s="1"/>
  <c r="M1906" i="5"/>
  <c r="Q1906" i="5" s="1"/>
  <c r="M1907" i="5"/>
  <c r="Q1907" i="5" s="1"/>
  <c r="M1908" i="5"/>
  <c r="Q1908" i="5" s="1"/>
  <c r="M1909" i="5"/>
  <c r="Q1909" i="5" s="1"/>
  <c r="M1910" i="5"/>
  <c r="Q1910" i="5" s="1"/>
  <c r="M1911" i="5"/>
  <c r="Q1911" i="5" s="1"/>
  <c r="M1912" i="5"/>
  <c r="Q1912" i="5" s="1"/>
  <c r="M1913" i="5"/>
  <c r="Q1913" i="5" s="1"/>
  <c r="M1914" i="5"/>
  <c r="Q1914" i="5" s="1"/>
  <c r="M1915" i="5"/>
  <c r="Q1915" i="5" s="1"/>
  <c r="M1916" i="5"/>
  <c r="Q1916" i="5" s="1"/>
  <c r="M1917" i="5"/>
  <c r="Q1917" i="5" s="1"/>
  <c r="M1918" i="5"/>
  <c r="Q1918" i="5" s="1"/>
  <c r="M1919" i="5"/>
  <c r="Q1919" i="5" s="1"/>
  <c r="M1920" i="5"/>
  <c r="Q1920" i="5" s="1"/>
  <c r="M1921" i="5"/>
  <c r="Q1921" i="5" s="1"/>
  <c r="M1922" i="5"/>
  <c r="Q1922" i="5" s="1"/>
  <c r="M1923" i="5"/>
  <c r="Q1923" i="5" s="1"/>
  <c r="M1924" i="5"/>
  <c r="Q1924" i="5" s="1"/>
  <c r="M1925" i="5"/>
  <c r="Q1925" i="5" s="1"/>
  <c r="M1926" i="5"/>
  <c r="Q1926" i="5" s="1"/>
  <c r="M1927" i="5"/>
  <c r="Q1927" i="5" s="1"/>
  <c r="M1928" i="5"/>
  <c r="Q1928" i="5" s="1"/>
  <c r="M1929" i="5"/>
  <c r="Q1929" i="5" s="1"/>
  <c r="M1930" i="5"/>
  <c r="Q1930" i="5" s="1"/>
  <c r="M1931" i="5"/>
  <c r="Q1931" i="5" s="1"/>
  <c r="M1932" i="5"/>
  <c r="Q1932" i="5" s="1"/>
  <c r="M1933" i="5"/>
  <c r="Q1933" i="5" s="1"/>
  <c r="M1934" i="5"/>
  <c r="Q1934" i="5" s="1"/>
  <c r="M1935" i="5"/>
  <c r="Q1935" i="5" s="1"/>
  <c r="M1936" i="5"/>
  <c r="Q1936" i="5" s="1"/>
  <c r="M1937" i="5"/>
  <c r="Q1937" i="5" s="1"/>
  <c r="M1938" i="5"/>
  <c r="Q1938" i="5" s="1"/>
  <c r="M1939" i="5"/>
  <c r="Q1939" i="5" s="1"/>
  <c r="M1940" i="5"/>
  <c r="Q1940" i="5" s="1"/>
  <c r="M1941" i="5"/>
  <c r="Q1941" i="5" s="1"/>
  <c r="M1942" i="5"/>
  <c r="Q1942" i="5" s="1"/>
  <c r="M1943" i="5"/>
  <c r="Q1943" i="5" s="1"/>
  <c r="M1944" i="5"/>
  <c r="Q1944" i="5" s="1"/>
  <c r="M1945" i="5"/>
  <c r="Q1945" i="5" s="1"/>
  <c r="M1946" i="5"/>
  <c r="Q1946" i="5" s="1"/>
  <c r="M1947" i="5"/>
  <c r="Q1947" i="5" s="1"/>
  <c r="M1948" i="5"/>
  <c r="Q1948" i="5" s="1"/>
  <c r="M1949" i="5"/>
  <c r="Q1949" i="5" s="1"/>
  <c r="M1950" i="5"/>
  <c r="Q1950" i="5" s="1"/>
  <c r="M1951" i="5"/>
  <c r="Q1951" i="5" s="1"/>
  <c r="M1952" i="5"/>
  <c r="Q1952" i="5" s="1"/>
  <c r="M1953" i="5"/>
  <c r="Q1953" i="5" s="1"/>
  <c r="M1954" i="5"/>
  <c r="Q1954" i="5" s="1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R1954" i="5" l="1"/>
  <c r="S1954" i="5" s="1"/>
  <c r="R1950" i="5"/>
  <c r="S1950" i="5" s="1"/>
  <c r="R1946" i="5"/>
  <c r="S1946" i="5" s="1"/>
  <c r="R1942" i="5"/>
  <c r="S1942" i="5" s="1"/>
  <c r="R1938" i="5"/>
  <c r="S1938" i="5" s="1"/>
  <c r="R1934" i="5"/>
  <c r="S1934" i="5" s="1"/>
  <c r="R1930" i="5"/>
  <c r="S1930" i="5" s="1"/>
  <c r="R1926" i="5"/>
  <c r="S1926" i="5" s="1"/>
  <c r="R1922" i="5"/>
  <c r="S1922" i="5" s="1"/>
  <c r="R1918" i="5"/>
  <c r="S1918" i="5" s="1"/>
  <c r="R1914" i="5"/>
  <c r="S1914" i="5" s="1"/>
  <c r="R1910" i="5"/>
  <c r="S1910" i="5" s="1"/>
  <c r="R1906" i="5"/>
  <c r="S1906" i="5" s="1"/>
  <c r="R1902" i="5"/>
  <c r="S1902" i="5" s="1"/>
  <c r="R1898" i="5"/>
  <c r="S1898" i="5" s="1"/>
  <c r="R1894" i="5"/>
  <c r="S1894" i="5" s="1"/>
  <c r="R1890" i="5"/>
  <c r="S1890" i="5" s="1"/>
  <c r="R1886" i="5"/>
  <c r="S1886" i="5" s="1"/>
  <c r="R1882" i="5"/>
  <c r="S1882" i="5" s="1"/>
  <c r="R1878" i="5"/>
  <c r="S1878" i="5" s="1"/>
  <c r="R1874" i="5"/>
  <c r="S1874" i="5" s="1"/>
  <c r="R1870" i="5"/>
  <c r="S1870" i="5" s="1"/>
  <c r="R1866" i="5"/>
  <c r="S1866" i="5" s="1"/>
  <c r="R1862" i="5"/>
  <c r="S1862" i="5" s="1"/>
  <c r="R1858" i="5"/>
  <c r="S1858" i="5" s="1"/>
  <c r="R1854" i="5"/>
  <c r="S1854" i="5" s="1"/>
  <c r="R1850" i="5"/>
  <c r="S1850" i="5" s="1"/>
  <c r="R1846" i="5"/>
  <c r="S1846" i="5" s="1"/>
  <c r="R1842" i="5"/>
  <c r="S1842" i="5" s="1"/>
  <c r="R1838" i="5"/>
  <c r="S1838" i="5" s="1"/>
  <c r="R1834" i="5"/>
  <c r="S1834" i="5" s="1"/>
  <c r="R1830" i="5"/>
  <c r="S1830" i="5" s="1"/>
  <c r="R1826" i="5"/>
  <c r="S1826" i="5" s="1"/>
  <c r="R1822" i="5"/>
  <c r="S1822" i="5" s="1"/>
  <c r="R1818" i="5"/>
  <c r="S1818" i="5" s="1"/>
  <c r="R1814" i="5"/>
  <c r="S1814" i="5" s="1"/>
  <c r="R1810" i="5"/>
  <c r="S1810" i="5" s="1"/>
  <c r="R1806" i="5"/>
  <c r="S1806" i="5" s="1"/>
  <c r="R1802" i="5"/>
  <c r="S1802" i="5" s="1"/>
  <c r="R1798" i="5"/>
  <c r="S1798" i="5" s="1"/>
  <c r="R1794" i="5"/>
  <c r="S1794" i="5" s="1"/>
  <c r="R1790" i="5"/>
  <c r="S1790" i="5" s="1"/>
  <c r="R1786" i="5"/>
  <c r="S1786" i="5" s="1"/>
  <c r="R1782" i="5"/>
  <c r="S1782" i="5" s="1"/>
  <c r="R1778" i="5"/>
  <c r="S1778" i="5" s="1"/>
  <c r="R1774" i="5"/>
  <c r="S1774" i="5" s="1"/>
  <c r="R1770" i="5"/>
  <c r="S1770" i="5" s="1"/>
  <c r="R1766" i="5"/>
  <c r="S1766" i="5" s="1"/>
  <c r="R1762" i="5"/>
  <c r="S1762" i="5" s="1"/>
  <c r="R1758" i="5"/>
  <c r="S1758" i="5" s="1"/>
  <c r="R1754" i="5"/>
  <c r="S1754" i="5" s="1"/>
  <c r="R1750" i="5"/>
  <c r="S1750" i="5" s="1"/>
  <c r="R1746" i="5"/>
  <c r="S1746" i="5" s="1"/>
  <c r="R1742" i="5"/>
  <c r="S1742" i="5" s="1"/>
  <c r="R1738" i="5"/>
  <c r="S1738" i="5" s="1"/>
  <c r="R1734" i="5"/>
  <c r="S1734" i="5" s="1"/>
  <c r="R1730" i="5"/>
  <c r="S1730" i="5" s="1"/>
  <c r="R1726" i="5"/>
  <c r="S1726" i="5" s="1"/>
  <c r="R1722" i="5"/>
  <c r="S1722" i="5" s="1"/>
  <c r="R1718" i="5"/>
  <c r="S1718" i="5" s="1"/>
  <c r="R1714" i="5"/>
  <c r="S1714" i="5" s="1"/>
  <c r="R1710" i="5"/>
  <c r="S1710" i="5" s="1"/>
  <c r="R1706" i="5"/>
  <c r="S1706" i="5" s="1"/>
  <c r="R1702" i="5"/>
  <c r="S1702" i="5" s="1"/>
  <c r="R1698" i="5"/>
  <c r="S1698" i="5" s="1"/>
  <c r="R1694" i="5"/>
  <c r="S1694" i="5" s="1"/>
  <c r="R1690" i="5"/>
  <c r="S1690" i="5" s="1"/>
  <c r="R1686" i="5"/>
  <c r="S1686" i="5" s="1"/>
  <c r="R1682" i="5"/>
  <c r="S1682" i="5" s="1"/>
  <c r="R1678" i="5"/>
  <c r="S1678" i="5" s="1"/>
  <c r="R1674" i="5"/>
  <c r="S1674" i="5" s="1"/>
  <c r="R1670" i="5"/>
  <c r="S1670" i="5" s="1"/>
  <c r="R1666" i="5"/>
  <c r="S1666" i="5" s="1"/>
  <c r="R1662" i="5"/>
  <c r="S1662" i="5" s="1"/>
  <c r="R1658" i="5"/>
  <c r="S1658" i="5" s="1"/>
  <c r="R1654" i="5"/>
  <c r="S1654" i="5" s="1"/>
  <c r="R1650" i="5"/>
  <c r="S1650" i="5" s="1"/>
  <c r="R1646" i="5"/>
  <c r="S1646" i="5" s="1"/>
  <c r="R1642" i="5"/>
  <c r="S1642" i="5" s="1"/>
  <c r="R1638" i="5"/>
  <c r="S1638" i="5" s="1"/>
  <c r="R1634" i="5"/>
  <c r="S1634" i="5" s="1"/>
  <c r="R1630" i="5"/>
  <c r="S1630" i="5" s="1"/>
  <c r="R1626" i="5"/>
  <c r="S1626" i="5" s="1"/>
  <c r="R1622" i="5"/>
  <c r="S1622" i="5" s="1"/>
  <c r="R1618" i="5"/>
  <c r="S1618" i="5" s="1"/>
  <c r="R1614" i="5"/>
  <c r="S1614" i="5" s="1"/>
  <c r="R1610" i="5"/>
  <c r="S1610" i="5" s="1"/>
  <c r="R1606" i="5"/>
  <c r="S1606" i="5" s="1"/>
  <c r="R1602" i="5"/>
  <c r="S1602" i="5" s="1"/>
  <c r="R1598" i="5"/>
  <c r="S1598" i="5" s="1"/>
  <c r="R1594" i="5"/>
  <c r="S1594" i="5" s="1"/>
  <c r="R1590" i="5"/>
  <c r="S1590" i="5" s="1"/>
  <c r="R1586" i="5"/>
  <c r="S1586" i="5" s="1"/>
  <c r="R1582" i="5"/>
  <c r="S1582" i="5" s="1"/>
  <c r="R1578" i="5"/>
  <c r="S1578" i="5" s="1"/>
  <c r="R1574" i="5"/>
  <c r="S1574" i="5" s="1"/>
  <c r="R1570" i="5"/>
  <c r="S1570" i="5" s="1"/>
  <c r="R1566" i="5"/>
  <c r="S1566" i="5" s="1"/>
  <c r="R1562" i="5"/>
  <c r="S1562" i="5" s="1"/>
  <c r="R1558" i="5"/>
  <c r="S1558" i="5" s="1"/>
  <c r="R1554" i="5"/>
  <c r="S1554" i="5" s="1"/>
  <c r="R1550" i="5"/>
  <c r="S1550" i="5" s="1"/>
  <c r="R1546" i="5"/>
  <c r="S1546" i="5" s="1"/>
  <c r="R1542" i="5"/>
  <c r="S1542" i="5" s="1"/>
  <c r="R1538" i="5"/>
  <c r="S1538" i="5" s="1"/>
  <c r="R1534" i="5"/>
  <c r="S1534" i="5" s="1"/>
  <c r="R1530" i="5"/>
  <c r="S1530" i="5" s="1"/>
  <c r="R1526" i="5"/>
  <c r="S1526" i="5" s="1"/>
  <c r="R1522" i="5"/>
  <c r="S1522" i="5" s="1"/>
  <c r="R1518" i="5"/>
  <c r="S1518" i="5" s="1"/>
  <c r="R1514" i="5"/>
  <c r="S1514" i="5" s="1"/>
  <c r="R1510" i="5"/>
  <c r="S1510" i="5" s="1"/>
  <c r="R1506" i="5"/>
  <c r="S1506" i="5" s="1"/>
  <c r="R1502" i="5"/>
  <c r="S1502" i="5" s="1"/>
  <c r="R1498" i="5"/>
  <c r="S1498" i="5" s="1"/>
  <c r="R1494" i="5"/>
  <c r="S1494" i="5" s="1"/>
  <c r="R1490" i="5"/>
  <c r="S1490" i="5" s="1"/>
  <c r="R1486" i="5"/>
  <c r="S1486" i="5" s="1"/>
  <c r="R1482" i="5"/>
  <c r="S1482" i="5" s="1"/>
  <c r="R1478" i="5"/>
  <c r="S1478" i="5" s="1"/>
  <c r="R1474" i="5"/>
  <c r="S1474" i="5" s="1"/>
  <c r="R1470" i="5"/>
  <c r="S1470" i="5" s="1"/>
  <c r="R1466" i="5"/>
  <c r="S1466" i="5" s="1"/>
  <c r="R1462" i="5"/>
  <c r="S1462" i="5" s="1"/>
  <c r="R1458" i="5"/>
  <c r="S1458" i="5" s="1"/>
  <c r="R1454" i="5"/>
  <c r="S1454" i="5" s="1"/>
  <c r="R1450" i="5"/>
  <c r="S1450" i="5" s="1"/>
  <c r="R1446" i="5"/>
  <c r="S1446" i="5" s="1"/>
  <c r="R1442" i="5"/>
  <c r="S1442" i="5" s="1"/>
  <c r="R1438" i="5"/>
  <c r="S1438" i="5" s="1"/>
  <c r="R1434" i="5"/>
  <c r="S1434" i="5" s="1"/>
  <c r="R1430" i="5"/>
  <c r="S1430" i="5" s="1"/>
  <c r="R1426" i="5"/>
  <c r="S1426" i="5" s="1"/>
  <c r="R1422" i="5"/>
  <c r="S1422" i="5" s="1"/>
  <c r="R1418" i="5"/>
  <c r="S1418" i="5" s="1"/>
  <c r="R1414" i="5"/>
  <c r="S1414" i="5" s="1"/>
  <c r="R1410" i="5"/>
  <c r="S1410" i="5" s="1"/>
  <c r="R1406" i="5"/>
  <c r="S1406" i="5" s="1"/>
  <c r="R1402" i="5"/>
  <c r="S1402" i="5" s="1"/>
  <c r="R1398" i="5"/>
  <c r="S1398" i="5" s="1"/>
  <c r="R1394" i="5"/>
  <c r="S1394" i="5" s="1"/>
  <c r="R1390" i="5"/>
  <c r="S1390" i="5" s="1"/>
  <c r="R1386" i="5"/>
  <c r="S1386" i="5" s="1"/>
  <c r="R1382" i="5"/>
  <c r="S1382" i="5" s="1"/>
  <c r="R1378" i="5"/>
  <c r="S1378" i="5" s="1"/>
  <c r="R1374" i="5"/>
  <c r="S1374" i="5" s="1"/>
  <c r="R1370" i="5"/>
  <c r="S1370" i="5" s="1"/>
  <c r="R1366" i="5"/>
  <c r="S1366" i="5" s="1"/>
  <c r="R1362" i="5"/>
  <c r="S1362" i="5" s="1"/>
  <c r="R1358" i="5"/>
  <c r="S1358" i="5" s="1"/>
  <c r="R1354" i="5"/>
  <c r="S1354" i="5" s="1"/>
  <c r="R1350" i="5"/>
  <c r="S1350" i="5" s="1"/>
  <c r="R1346" i="5"/>
  <c r="S1346" i="5" s="1"/>
  <c r="R1342" i="5"/>
  <c r="S1342" i="5" s="1"/>
  <c r="R1338" i="5"/>
  <c r="S1338" i="5" s="1"/>
  <c r="R1334" i="5"/>
  <c r="S1334" i="5" s="1"/>
  <c r="R1330" i="5"/>
  <c r="S1330" i="5" s="1"/>
  <c r="R1326" i="5"/>
  <c r="S1326" i="5" s="1"/>
  <c r="R1322" i="5"/>
  <c r="S1322" i="5" s="1"/>
  <c r="R1318" i="5"/>
  <c r="S1318" i="5" s="1"/>
  <c r="R1314" i="5"/>
  <c r="S1314" i="5" s="1"/>
  <c r="R1310" i="5"/>
  <c r="S1310" i="5" s="1"/>
  <c r="R1306" i="5"/>
  <c r="S1306" i="5" s="1"/>
  <c r="R1302" i="5"/>
  <c r="S1302" i="5" s="1"/>
  <c r="R1298" i="5"/>
  <c r="S1298" i="5" s="1"/>
  <c r="R1294" i="5"/>
  <c r="S1294" i="5" s="1"/>
  <c r="R1290" i="5"/>
  <c r="S1290" i="5" s="1"/>
  <c r="R1286" i="5"/>
  <c r="S1286" i="5" s="1"/>
  <c r="R1282" i="5"/>
  <c r="S1282" i="5" s="1"/>
  <c r="R1278" i="5"/>
  <c r="S1278" i="5" s="1"/>
  <c r="R1274" i="5"/>
  <c r="S1274" i="5" s="1"/>
  <c r="R1270" i="5"/>
  <c r="S1270" i="5" s="1"/>
  <c r="R1266" i="5"/>
  <c r="S1266" i="5" s="1"/>
  <c r="R1262" i="5"/>
  <c r="S1262" i="5" s="1"/>
  <c r="R1258" i="5"/>
  <c r="S1258" i="5" s="1"/>
  <c r="R1254" i="5"/>
  <c r="S1254" i="5" s="1"/>
  <c r="R1250" i="5"/>
  <c r="S1250" i="5" s="1"/>
  <c r="R1246" i="5"/>
  <c r="S1246" i="5" s="1"/>
  <c r="R1242" i="5"/>
  <c r="S1242" i="5" s="1"/>
  <c r="R1238" i="5"/>
  <c r="S1238" i="5" s="1"/>
  <c r="R1234" i="5"/>
  <c r="S1234" i="5" s="1"/>
  <c r="R1230" i="5"/>
  <c r="S1230" i="5" s="1"/>
  <c r="R1226" i="5"/>
  <c r="S1226" i="5" s="1"/>
  <c r="R1222" i="5"/>
  <c r="S1222" i="5" s="1"/>
  <c r="R1218" i="5"/>
  <c r="S1218" i="5" s="1"/>
  <c r="R1214" i="5"/>
  <c r="S1214" i="5" s="1"/>
  <c r="R1210" i="5"/>
  <c r="S1210" i="5" s="1"/>
  <c r="R1206" i="5"/>
  <c r="S1206" i="5" s="1"/>
  <c r="R1202" i="5"/>
  <c r="S1202" i="5" s="1"/>
  <c r="R1198" i="5"/>
  <c r="S1198" i="5" s="1"/>
  <c r="R1194" i="5"/>
  <c r="S1194" i="5" s="1"/>
  <c r="R1190" i="5"/>
  <c r="S1190" i="5" s="1"/>
  <c r="R1186" i="5"/>
  <c r="S1186" i="5" s="1"/>
  <c r="R1182" i="5"/>
  <c r="S1182" i="5" s="1"/>
  <c r="R1178" i="5"/>
  <c r="S1178" i="5" s="1"/>
  <c r="R1174" i="5"/>
  <c r="S1174" i="5" s="1"/>
  <c r="R1170" i="5"/>
  <c r="S1170" i="5" s="1"/>
  <c r="R1166" i="5"/>
  <c r="S1166" i="5" s="1"/>
  <c r="R1162" i="5"/>
  <c r="S1162" i="5" s="1"/>
  <c r="R1158" i="5"/>
  <c r="S1158" i="5" s="1"/>
  <c r="R1154" i="5"/>
  <c r="S1154" i="5" s="1"/>
  <c r="R1150" i="5"/>
  <c r="S1150" i="5" s="1"/>
  <c r="R1146" i="5"/>
  <c r="S1146" i="5" s="1"/>
  <c r="R1142" i="5"/>
  <c r="S1142" i="5" s="1"/>
  <c r="R1138" i="5"/>
  <c r="S1138" i="5" s="1"/>
  <c r="R1134" i="5"/>
  <c r="S1134" i="5" s="1"/>
  <c r="R1130" i="5"/>
  <c r="S1130" i="5" s="1"/>
  <c r="R1126" i="5"/>
  <c r="S1126" i="5" s="1"/>
  <c r="R1122" i="5"/>
  <c r="S1122" i="5" s="1"/>
  <c r="R1118" i="5"/>
  <c r="S1118" i="5" s="1"/>
  <c r="R1114" i="5"/>
  <c r="S1114" i="5" s="1"/>
  <c r="R1110" i="5"/>
  <c r="S1110" i="5" s="1"/>
  <c r="R1106" i="5"/>
  <c r="S1106" i="5" s="1"/>
  <c r="R1102" i="5"/>
  <c r="S1102" i="5" s="1"/>
  <c r="R1098" i="5"/>
  <c r="S1098" i="5" s="1"/>
  <c r="R1094" i="5"/>
  <c r="S1094" i="5" s="1"/>
  <c r="R1090" i="5"/>
  <c r="S1090" i="5" s="1"/>
  <c r="R1086" i="5"/>
  <c r="S1086" i="5" s="1"/>
  <c r="R1082" i="5"/>
  <c r="S1082" i="5" s="1"/>
  <c r="R1078" i="5"/>
  <c r="S1078" i="5" s="1"/>
  <c r="R1074" i="5"/>
  <c r="S1074" i="5" s="1"/>
  <c r="R1070" i="5"/>
  <c r="S1070" i="5" s="1"/>
  <c r="R1066" i="5"/>
  <c r="S1066" i="5" s="1"/>
  <c r="R1062" i="5"/>
  <c r="S1062" i="5" s="1"/>
  <c r="R1058" i="5"/>
  <c r="S1058" i="5" s="1"/>
  <c r="R1054" i="5"/>
  <c r="S1054" i="5" s="1"/>
  <c r="R1050" i="5"/>
  <c r="S1050" i="5" s="1"/>
  <c r="R1046" i="5"/>
  <c r="S1046" i="5" s="1"/>
  <c r="R1042" i="5"/>
  <c r="S1042" i="5" s="1"/>
  <c r="R1038" i="5"/>
  <c r="S1038" i="5" s="1"/>
  <c r="R1034" i="5"/>
  <c r="S1034" i="5" s="1"/>
  <c r="R1030" i="5"/>
  <c r="S1030" i="5" s="1"/>
  <c r="R1026" i="5"/>
  <c r="S1026" i="5" s="1"/>
  <c r="R1022" i="5"/>
  <c r="S1022" i="5" s="1"/>
  <c r="R1018" i="5"/>
  <c r="S1018" i="5" s="1"/>
  <c r="R1014" i="5"/>
  <c r="S1014" i="5" s="1"/>
  <c r="R1010" i="5"/>
  <c r="S1010" i="5" s="1"/>
  <c r="R1006" i="5"/>
  <c r="S1006" i="5" s="1"/>
  <c r="R1002" i="5"/>
  <c r="S1002" i="5" s="1"/>
  <c r="R998" i="5"/>
  <c r="S998" i="5" s="1"/>
  <c r="R994" i="5"/>
  <c r="S994" i="5" s="1"/>
  <c r="R990" i="5"/>
  <c r="S990" i="5" s="1"/>
  <c r="R986" i="5"/>
  <c r="S986" i="5" s="1"/>
  <c r="R982" i="5"/>
  <c r="S982" i="5" s="1"/>
  <c r="R978" i="5"/>
  <c r="S978" i="5" s="1"/>
  <c r="R974" i="5"/>
  <c r="S974" i="5" s="1"/>
  <c r="R970" i="5"/>
  <c r="S970" i="5" s="1"/>
  <c r="R966" i="5"/>
  <c r="S966" i="5" s="1"/>
  <c r="R962" i="5"/>
  <c r="S962" i="5" s="1"/>
  <c r="R958" i="5"/>
  <c r="S958" i="5" s="1"/>
  <c r="R954" i="5"/>
  <c r="S954" i="5" s="1"/>
  <c r="R950" i="5"/>
  <c r="S950" i="5" s="1"/>
  <c r="R946" i="5"/>
  <c r="S946" i="5" s="1"/>
  <c r="R942" i="5"/>
  <c r="S942" i="5" s="1"/>
  <c r="R938" i="5"/>
  <c r="S938" i="5" s="1"/>
  <c r="R934" i="5"/>
  <c r="S934" i="5" s="1"/>
  <c r="R930" i="5"/>
  <c r="S930" i="5" s="1"/>
  <c r="R926" i="5"/>
  <c r="S926" i="5" s="1"/>
  <c r="R922" i="5"/>
  <c r="S922" i="5" s="1"/>
  <c r="R918" i="5"/>
  <c r="S918" i="5" s="1"/>
  <c r="R914" i="5"/>
  <c r="S914" i="5" s="1"/>
  <c r="R910" i="5"/>
  <c r="S910" i="5" s="1"/>
  <c r="R906" i="5"/>
  <c r="S906" i="5" s="1"/>
  <c r="R902" i="5"/>
  <c r="S902" i="5" s="1"/>
  <c r="R898" i="5"/>
  <c r="S898" i="5" s="1"/>
  <c r="R894" i="5"/>
  <c r="S894" i="5" s="1"/>
  <c r="R890" i="5"/>
  <c r="S890" i="5" s="1"/>
  <c r="R886" i="5"/>
  <c r="S886" i="5" s="1"/>
  <c r="R882" i="5"/>
  <c r="S882" i="5" s="1"/>
  <c r="R878" i="5"/>
  <c r="S878" i="5" s="1"/>
  <c r="R874" i="5"/>
  <c r="S874" i="5" s="1"/>
  <c r="R870" i="5"/>
  <c r="S870" i="5" s="1"/>
  <c r="R866" i="5"/>
  <c r="S866" i="5" s="1"/>
  <c r="R862" i="5"/>
  <c r="S862" i="5" s="1"/>
  <c r="R858" i="5"/>
  <c r="S858" i="5" s="1"/>
  <c r="R854" i="5"/>
  <c r="S854" i="5" s="1"/>
  <c r="R850" i="5"/>
  <c r="S850" i="5" s="1"/>
  <c r="R846" i="5"/>
  <c r="S846" i="5" s="1"/>
  <c r="R842" i="5"/>
  <c r="S842" i="5" s="1"/>
  <c r="R838" i="5"/>
  <c r="S838" i="5" s="1"/>
  <c r="R834" i="5"/>
  <c r="S834" i="5" s="1"/>
  <c r="R830" i="5"/>
  <c r="S830" i="5" s="1"/>
  <c r="R826" i="5"/>
  <c r="S826" i="5" s="1"/>
  <c r="R822" i="5"/>
  <c r="S822" i="5" s="1"/>
  <c r="R818" i="5"/>
  <c r="S818" i="5" s="1"/>
  <c r="R814" i="5"/>
  <c r="S814" i="5" s="1"/>
  <c r="R810" i="5"/>
  <c r="S810" i="5" s="1"/>
  <c r="R806" i="5"/>
  <c r="S806" i="5" s="1"/>
  <c r="R802" i="5"/>
  <c r="S802" i="5" s="1"/>
  <c r="R798" i="5"/>
  <c r="S798" i="5" s="1"/>
  <c r="R794" i="5"/>
  <c r="S794" i="5" s="1"/>
  <c r="R790" i="5"/>
  <c r="S790" i="5" s="1"/>
  <c r="R786" i="5"/>
  <c r="S786" i="5" s="1"/>
  <c r="R782" i="5"/>
  <c r="S782" i="5" s="1"/>
  <c r="R778" i="5"/>
  <c r="S778" i="5" s="1"/>
  <c r="R774" i="5"/>
  <c r="S774" i="5" s="1"/>
  <c r="R770" i="5"/>
  <c r="S770" i="5" s="1"/>
  <c r="R766" i="5"/>
  <c r="S766" i="5" s="1"/>
  <c r="R762" i="5"/>
  <c r="S762" i="5" s="1"/>
  <c r="R758" i="5"/>
  <c r="S758" i="5" s="1"/>
  <c r="R754" i="5"/>
  <c r="S754" i="5" s="1"/>
  <c r="R750" i="5"/>
  <c r="S750" i="5" s="1"/>
  <c r="R746" i="5"/>
  <c r="S746" i="5" s="1"/>
  <c r="R742" i="5"/>
  <c r="S742" i="5" s="1"/>
  <c r="R738" i="5"/>
  <c r="S738" i="5" s="1"/>
  <c r="R734" i="5"/>
  <c r="S734" i="5" s="1"/>
  <c r="R730" i="5"/>
  <c r="S730" i="5" s="1"/>
  <c r="R726" i="5"/>
  <c r="S726" i="5" s="1"/>
  <c r="R722" i="5"/>
  <c r="S722" i="5" s="1"/>
  <c r="R718" i="5"/>
  <c r="S718" i="5" s="1"/>
  <c r="R714" i="5"/>
  <c r="S714" i="5" s="1"/>
  <c r="R710" i="5"/>
  <c r="S710" i="5" s="1"/>
  <c r="R706" i="5"/>
  <c r="S706" i="5" s="1"/>
  <c r="R702" i="5"/>
  <c r="S702" i="5" s="1"/>
  <c r="R698" i="5"/>
  <c r="S698" i="5" s="1"/>
  <c r="R694" i="5"/>
  <c r="S694" i="5" s="1"/>
  <c r="R690" i="5"/>
  <c r="S690" i="5" s="1"/>
  <c r="R686" i="5"/>
  <c r="S686" i="5" s="1"/>
  <c r="R682" i="5"/>
  <c r="S682" i="5" s="1"/>
  <c r="R678" i="5"/>
  <c r="S678" i="5" s="1"/>
  <c r="R674" i="5"/>
  <c r="S674" i="5" s="1"/>
  <c r="R670" i="5"/>
  <c r="S670" i="5" s="1"/>
  <c r="R666" i="5"/>
  <c r="S666" i="5" s="1"/>
  <c r="R662" i="5"/>
  <c r="S662" i="5" s="1"/>
  <c r="R658" i="5"/>
  <c r="S658" i="5" s="1"/>
  <c r="R654" i="5"/>
  <c r="S654" i="5" s="1"/>
  <c r="R650" i="5"/>
  <c r="S650" i="5" s="1"/>
  <c r="R646" i="5"/>
  <c r="S646" i="5" s="1"/>
  <c r="R642" i="5"/>
  <c r="S642" i="5" s="1"/>
  <c r="R638" i="5"/>
  <c r="S638" i="5" s="1"/>
  <c r="R634" i="5"/>
  <c r="S634" i="5" s="1"/>
  <c r="R630" i="5"/>
  <c r="S630" i="5" s="1"/>
  <c r="R626" i="5"/>
  <c r="S626" i="5" s="1"/>
  <c r="R622" i="5"/>
  <c r="S622" i="5" s="1"/>
  <c r="R618" i="5"/>
  <c r="S618" i="5" s="1"/>
  <c r="R614" i="5"/>
  <c r="S614" i="5" s="1"/>
  <c r="R610" i="5"/>
  <c r="S610" i="5" s="1"/>
  <c r="R606" i="5"/>
  <c r="S606" i="5" s="1"/>
  <c r="R602" i="5"/>
  <c r="S602" i="5" s="1"/>
  <c r="R598" i="5"/>
  <c r="S598" i="5" s="1"/>
  <c r="R594" i="5"/>
  <c r="S594" i="5" s="1"/>
  <c r="R590" i="5"/>
  <c r="S590" i="5" s="1"/>
  <c r="R586" i="5"/>
  <c r="S586" i="5" s="1"/>
  <c r="R582" i="5"/>
  <c r="S582" i="5" s="1"/>
  <c r="R578" i="5"/>
  <c r="S578" i="5" s="1"/>
  <c r="R574" i="5"/>
  <c r="S574" i="5" s="1"/>
  <c r="R570" i="5"/>
  <c r="S570" i="5" s="1"/>
  <c r="R566" i="5"/>
  <c r="S566" i="5" s="1"/>
  <c r="R562" i="5"/>
  <c r="S562" i="5" s="1"/>
  <c r="R558" i="5"/>
  <c r="S558" i="5" s="1"/>
  <c r="R554" i="5"/>
  <c r="S554" i="5" s="1"/>
  <c r="R550" i="5"/>
  <c r="S550" i="5" s="1"/>
  <c r="R546" i="5"/>
  <c r="S546" i="5" s="1"/>
  <c r="R542" i="5"/>
  <c r="S542" i="5" s="1"/>
  <c r="R538" i="5"/>
  <c r="S538" i="5" s="1"/>
  <c r="R534" i="5"/>
  <c r="S534" i="5" s="1"/>
  <c r="R530" i="5"/>
  <c r="S530" i="5" s="1"/>
  <c r="R526" i="5"/>
  <c r="S526" i="5" s="1"/>
  <c r="R522" i="5"/>
  <c r="S522" i="5" s="1"/>
  <c r="R518" i="5"/>
  <c r="S518" i="5" s="1"/>
  <c r="R514" i="5"/>
  <c r="S514" i="5" s="1"/>
  <c r="R510" i="5"/>
  <c r="S510" i="5" s="1"/>
  <c r="R506" i="5"/>
  <c r="S506" i="5" s="1"/>
  <c r="R502" i="5"/>
  <c r="S502" i="5" s="1"/>
  <c r="R498" i="5"/>
  <c r="S498" i="5" s="1"/>
  <c r="R494" i="5"/>
  <c r="S494" i="5" s="1"/>
  <c r="R490" i="5"/>
  <c r="S490" i="5" s="1"/>
  <c r="R486" i="5"/>
  <c r="S486" i="5" s="1"/>
  <c r="R482" i="5"/>
  <c r="S482" i="5" s="1"/>
  <c r="R478" i="5"/>
  <c r="S478" i="5" s="1"/>
  <c r="R474" i="5"/>
  <c r="S474" i="5" s="1"/>
  <c r="R470" i="5"/>
  <c r="S470" i="5" s="1"/>
  <c r="R466" i="5"/>
  <c r="S466" i="5" s="1"/>
  <c r="R462" i="5"/>
  <c r="S462" i="5" s="1"/>
  <c r="R458" i="5"/>
  <c r="S458" i="5" s="1"/>
  <c r="R454" i="5"/>
  <c r="S454" i="5" s="1"/>
  <c r="R450" i="5"/>
  <c r="S450" i="5" s="1"/>
  <c r="R446" i="5"/>
  <c r="S446" i="5" s="1"/>
  <c r="R442" i="5"/>
  <c r="S442" i="5" s="1"/>
  <c r="R438" i="5"/>
  <c r="S438" i="5" s="1"/>
  <c r="R434" i="5"/>
  <c r="S434" i="5" s="1"/>
  <c r="R430" i="5"/>
  <c r="S430" i="5" s="1"/>
  <c r="R426" i="5"/>
  <c r="S426" i="5" s="1"/>
  <c r="R422" i="5"/>
  <c r="S422" i="5" s="1"/>
  <c r="R418" i="5"/>
  <c r="S418" i="5" s="1"/>
  <c r="R414" i="5"/>
  <c r="S414" i="5" s="1"/>
  <c r="R410" i="5"/>
  <c r="S410" i="5" s="1"/>
  <c r="R406" i="5"/>
  <c r="S406" i="5" s="1"/>
  <c r="R402" i="5"/>
  <c r="S402" i="5" s="1"/>
  <c r="R398" i="5"/>
  <c r="S398" i="5" s="1"/>
  <c r="R394" i="5"/>
  <c r="S394" i="5" s="1"/>
  <c r="R390" i="5"/>
  <c r="S390" i="5" s="1"/>
  <c r="R386" i="5"/>
  <c r="S386" i="5" s="1"/>
  <c r="R382" i="5"/>
  <c r="S382" i="5" s="1"/>
  <c r="R378" i="5"/>
  <c r="S378" i="5" s="1"/>
  <c r="R374" i="5"/>
  <c r="S374" i="5" s="1"/>
  <c r="R370" i="5"/>
  <c r="S370" i="5" s="1"/>
  <c r="R366" i="5"/>
  <c r="S366" i="5" s="1"/>
  <c r="R362" i="5"/>
  <c r="S362" i="5" s="1"/>
  <c r="R358" i="5"/>
  <c r="S358" i="5" s="1"/>
  <c r="R354" i="5"/>
  <c r="S354" i="5" s="1"/>
  <c r="R350" i="5"/>
  <c r="S350" i="5" s="1"/>
  <c r="R346" i="5"/>
  <c r="S346" i="5" s="1"/>
  <c r="R342" i="5"/>
  <c r="S342" i="5" s="1"/>
  <c r="R338" i="5"/>
  <c r="S338" i="5" s="1"/>
  <c r="R334" i="5"/>
  <c r="S334" i="5" s="1"/>
  <c r="R330" i="5"/>
  <c r="S330" i="5" s="1"/>
  <c r="R326" i="5"/>
  <c r="S326" i="5" s="1"/>
  <c r="R322" i="5"/>
  <c r="S322" i="5" s="1"/>
  <c r="R318" i="5"/>
  <c r="S318" i="5" s="1"/>
  <c r="R314" i="5"/>
  <c r="S314" i="5" s="1"/>
  <c r="R310" i="5"/>
  <c r="S310" i="5" s="1"/>
  <c r="R306" i="5"/>
  <c r="S306" i="5" s="1"/>
  <c r="R302" i="5"/>
  <c r="S302" i="5" s="1"/>
  <c r="R298" i="5"/>
  <c r="S298" i="5" s="1"/>
  <c r="R294" i="5"/>
  <c r="S294" i="5" s="1"/>
  <c r="R290" i="5"/>
  <c r="S290" i="5" s="1"/>
  <c r="R286" i="5"/>
  <c r="S286" i="5" s="1"/>
  <c r="R282" i="5"/>
  <c r="S282" i="5" s="1"/>
  <c r="R278" i="5"/>
  <c r="S278" i="5" s="1"/>
  <c r="R274" i="5"/>
  <c r="S274" i="5" s="1"/>
  <c r="R270" i="5"/>
  <c r="S270" i="5" s="1"/>
  <c r="R266" i="5"/>
  <c r="S266" i="5" s="1"/>
  <c r="R262" i="5"/>
  <c r="S262" i="5" s="1"/>
  <c r="R258" i="5"/>
  <c r="S258" i="5" s="1"/>
  <c r="R254" i="5"/>
  <c r="S254" i="5" s="1"/>
  <c r="R250" i="5"/>
  <c r="S250" i="5" s="1"/>
  <c r="R246" i="5"/>
  <c r="S246" i="5" s="1"/>
  <c r="R242" i="5"/>
  <c r="S242" i="5" s="1"/>
  <c r="R238" i="5"/>
  <c r="S238" i="5" s="1"/>
  <c r="R234" i="5"/>
  <c r="S234" i="5" s="1"/>
  <c r="R230" i="5"/>
  <c r="S230" i="5" s="1"/>
  <c r="R226" i="5"/>
  <c r="S226" i="5" s="1"/>
  <c r="R222" i="5"/>
  <c r="S222" i="5" s="1"/>
  <c r="R218" i="5"/>
  <c r="S218" i="5" s="1"/>
  <c r="R214" i="5"/>
  <c r="S214" i="5" s="1"/>
  <c r="R210" i="5"/>
  <c r="S210" i="5" s="1"/>
  <c r="R206" i="5"/>
  <c r="S206" i="5" s="1"/>
  <c r="R202" i="5"/>
  <c r="S202" i="5" s="1"/>
  <c r="R198" i="5"/>
  <c r="S198" i="5" s="1"/>
  <c r="R194" i="5"/>
  <c r="S194" i="5" s="1"/>
  <c r="R190" i="5"/>
  <c r="S190" i="5" s="1"/>
  <c r="R186" i="5"/>
  <c r="S186" i="5" s="1"/>
  <c r="R182" i="5"/>
  <c r="S182" i="5" s="1"/>
  <c r="R178" i="5"/>
  <c r="S178" i="5" s="1"/>
  <c r="R174" i="5"/>
  <c r="S174" i="5" s="1"/>
  <c r="R170" i="5"/>
  <c r="S170" i="5" s="1"/>
  <c r="R166" i="5"/>
  <c r="S166" i="5" s="1"/>
  <c r="R162" i="5"/>
  <c r="S162" i="5" s="1"/>
  <c r="R158" i="5"/>
  <c r="S158" i="5" s="1"/>
  <c r="R154" i="5"/>
  <c r="S154" i="5" s="1"/>
  <c r="R150" i="5"/>
  <c r="S150" i="5" s="1"/>
  <c r="R146" i="5"/>
  <c r="S146" i="5" s="1"/>
  <c r="R142" i="5"/>
  <c r="S142" i="5" s="1"/>
  <c r="R138" i="5"/>
  <c r="S138" i="5" s="1"/>
  <c r="R134" i="5"/>
  <c r="S134" i="5" s="1"/>
  <c r="R130" i="5"/>
  <c r="S130" i="5" s="1"/>
  <c r="R126" i="5"/>
  <c r="S126" i="5" s="1"/>
  <c r="R122" i="5"/>
  <c r="S122" i="5" s="1"/>
  <c r="R118" i="5"/>
  <c r="S118" i="5" s="1"/>
  <c r="R114" i="5"/>
  <c r="S114" i="5" s="1"/>
  <c r="R110" i="5"/>
  <c r="S110" i="5" s="1"/>
  <c r="R106" i="5"/>
  <c r="S106" i="5" s="1"/>
  <c r="R102" i="5"/>
  <c r="S102" i="5" s="1"/>
  <c r="R98" i="5"/>
  <c r="S98" i="5" s="1"/>
  <c r="R94" i="5"/>
  <c r="S94" i="5" s="1"/>
  <c r="R90" i="5"/>
  <c r="S90" i="5" s="1"/>
  <c r="R86" i="5"/>
  <c r="S86" i="5" s="1"/>
  <c r="R82" i="5"/>
  <c r="S82" i="5" s="1"/>
  <c r="R78" i="5"/>
  <c r="S78" i="5" s="1"/>
  <c r="R74" i="5"/>
  <c r="S74" i="5" s="1"/>
  <c r="R70" i="5"/>
  <c r="S70" i="5" s="1"/>
  <c r="R66" i="5"/>
  <c r="S66" i="5" s="1"/>
  <c r="R62" i="5"/>
  <c r="S62" i="5" s="1"/>
  <c r="R58" i="5"/>
  <c r="S58" i="5" s="1"/>
  <c r="R54" i="5"/>
  <c r="S54" i="5" s="1"/>
  <c r="R50" i="5"/>
  <c r="S50" i="5" s="1"/>
  <c r="R46" i="5"/>
  <c r="S46" i="5" s="1"/>
  <c r="R42" i="5"/>
  <c r="S42" i="5" s="1"/>
  <c r="R38" i="5"/>
  <c r="S38" i="5" s="1"/>
  <c r="R34" i="5"/>
  <c r="S34" i="5" s="1"/>
  <c r="R30" i="5"/>
  <c r="S30" i="5" s="1"/>
  <c r="R26" i="5"/>
  <c r="S26" i="5" s="1"/>
  <c r="R22" i="5"/>
  <c r="S22" i="5" s="1"/>
  <c r="R18" i="5"/>
  <c r="S18" i="5" s="1"/>
  <c r="R14" i="5"/>
  <c r="S14" i="5" s="1"/>
  <c r="R10" i="5"/>
  <c r="S10" i="5" s="1"/>
  <c r="R6" i="5"/>
  <c r="S6" i="5" s="1"/>
  <c r="R2" i="5"/>
  <c r="S2" i="5" s="1"/>
  <c r="R1941" i="5"/>
  <c r="S1941" i="5" s="1"/>
  <c r="R1933" i="5"/>
  <c r="S1933" i="5" s="1"/>
  <c r="R1929" i="5"/>
  <c r="S1929" i="5" s="1"/>
  <c r="R1925" i="5"/>
  <c r="S1925" i="5" s="1"/>
  <c r="R1921" i="5"/>
  <c r="S1921" i="5" s="1"/>
  <c r="R1917" i="5"/>
  <c r="S1917" i="5" s="1"/>
  <c r="R1913" i="5"/>
  <c r="S1913" i="5" s="1"/>
  <c r="R1909" i="5"/>
  <c r="S1909" i="5" s="1"/>
  <c r="R1905" i="5"/>
  <c r="S1905" i="5" s="1"/>
  <c r="R1901" i="5"/>
  <c r="S1901" i="5" s="1"/>
  <c r="R1897" i="5"/>
  <c r="S1897" i="5" s="1"/>
  <c r="R1893" i="5"/>
  <c r="S1893" i="5" s="1"/>
  <c r="R1889" i="5"/>
  <c r="S1889" i="5" s="1"/>
  <c r="R1885" i="5"/>
  <c r="S1885" i="5" s="1"/>
  <c r="R1881" i="5"/>
  <c r="S1881" i="5" s="1"/>
  <c r="R1877" i="5"/>
  <c r="S1877" i="5" s="1"/>
  <c r="R1873" i="5"/>
  <c r="S1873" i="5" s="1"/>
  <c r="R1869" i="5"/>
  <c r="S1869" i="5" s="1"/>
  <c r="R1865" i="5"/>
  <c r="S1865" i="5" s="1"/>
  <c r="R1861" i="5"/>
  <c r="S1861" i="5" s="1"/>
  <c r="R1857" i="5"/>
  <c r="S1857" i="5" s="1"/>
  <c r="R1853" i="5"/>
  <c r="S1853" i="5" s="1"/>
  <c r="R1849" i="5"/>
  <c r="S1849" i="5" s="1"/>
  <c r="R1845" i="5"/>
  <c r="S1845" i="5" s="1"/>
  <c r="R1841" i="5"/>
  <c r="S1841" i="5" s="1"/>
  <c r="R1837" i="5"/>
  <c r="S1837" i="5" s="1"/>
  <c r="R1833" i="5"/>
  <c r="S1833" i="5" s="1"/>
  <c r="R1829" i="5"/>
  <c r="S1829" i="5" s="1"/>
  <c r="R1825" i="5"/>
  <c r="S1825" i="5" s="1"/>
  <c r="R1821" i="5"/>
  <c r="S1821" i="5" s="1"/>
  <c r="R1817" i="5"/>
  <c r="S1817" i="5" s="1"/>
  <c r="R1813" i="5"/>
  <c r="S1813" i="5" s="1"/>
  <c r="R1809" i="5"/>
  <c r="S1809" i="5" s="1"/>
  <c r="R1805" i="5"/>
  <c r="S1805" i="5" s="1"/>
  <c r="R1801" i="5"/>
  <c r="S1801" i="5" s="1"/>
  <c r="R1797" i="5"/>
  <c r="S1797" i="5" s="1"/>
  <c r="R1793" i="5"/>
  <c r="S1793" i="5" s="1"/>
  <c r="R1789" i="5"/>
  <c r="S1789" i="5" s="1"/>
  <c r="R1785" i="5"/>
  <c r="S1785" i="5" s="1"/>
  <c r="R1781" i="5"/>
  <c r="S1781" i="5" s="1"/>
  <c r="R1777" i="5"/>
  <c r="S1777" i="5" s="1"/>
  <c r="R1773" i="5"/>
  <c r="S1773" i="5" s="1"/>
  <c r="R1769" i="5"/>
  <c r="S1769" i="5" s="1"/>
  <c r="R1765" i="5"/>
  <c r="S1765" i="5" s="1"/>
  <c r="R1761" i="5"/>
  <c r="S1761" i="5" s="1"/>
  <c r="R1757" i="5"/>
  <c r="S1757" i="5" s="1"/>
  <c r="R1753" i="5"/>
  <c r="S1753" i="5" s="1"/>
  <c r="R1749" i="5"/>
  <c r="S1749" i="5" s="1"/>
  <c r="R1745" i="5"/>
  <c r="S1745" i="5" s="1"/>
  <c r="R1741" i="5"/>
  <c r="S1741" i="5" s="1"/>
  <c r="R1737" i="5"/>
  <c r="S1737" i="5" s="1"/>
  <c r="R1733" i="5"/>
  <c r="S1733" i="5" s="1"/>
  <c r="R1729" i="5"/>
  <c r="S1729" i="5" s="1"/>
  <c r="R1725" i="5"/>
  <c r="S1725" i="5" s="1"/>
  <c r="R1721" i="5"/>
  <c r="S1721" i="5" s="1"/>
  <c r="R1717" i="5"/>
  <c r="S1717" i="5" s="1"/>
  <c r="R1713" i="5"/>
  <c r="S1713" i="5" s="1"/>
  <c r="R1709" i="5"/>
  <c r="S1709" i="5" s="1"/>
  <c r="R1705" i="5"/>
  <c r="S1705" i="5" s="1"/>
  <c r="R1701" i="5"/>
  <c r="S1701" i="5" s="1"/>
  <c r="R1697" i="5"/>
  <c r="S1697" i="5" s="1"/>
  <c r="R1693" i="5"/>
  <c r="S1693" i="5" s="1"/>
  <c r="R1689" i="5"/>
  <c r="S1689" i="5" s="1"/>
  <c r="R1685" i="5"/>
  <c r="S1685" i="5" s="1"/>
  <c r="R1681" i="5"/>
  <c r="S1681" i="5" s="1"/>
  <c r="R1677" i="5"/>
  <c r="S1677" i="5" s="1"/>
  <c r="R1673" i="5"/>
  <c r="S1673" i="5" s="1"/>
  <c r="R1669" i="5"/>
  <c r="S1669" i="5" s="1"/>
  <c r="R1665" i="5"/>
  <c r="S1665" i="5" s="1"/>
  <c r="R1661" i="5"/>
  <c r="S1661" i="5" s="1"/>
  <c r="R1657" i="5"/>
  <c r="S1657" i="5" s="1"/>
  <c r="R1653" i="5"/>
  <c r="S1653" i="5" s="1"/>
  <c r="R1649" i="5"/>
  <c r="S1649" i="5" s="1"/>
  <c r="R1645" i="5"/>
  <c r="S1645" i="5" s="1"/>
  <c r="R1641" i="5"/>
  <c r="S1641" i="5" s="1"/>
  <c r="R1637" i="5"/>
  <c r="S1637" i="5" s="1"/>
  <c r="R1633" i="5"/>
  <c r="S1633" i="5" s="1"/>
  <c r="R1629" i="5"/>
  <c r="S1629" i="5" s="1"/>
  <c r="R1625" i="5"/>
  <c r="S1625" i="5" s="1"/>
  <c r="R1621" i="5"/>
  <c r="S1621" i="5" s="1"/>
  <c r="R1617" i="5"/>
  <c r="S1617" i="5" s="1"/>
  <c r="R1613" i="5"/>
  <c r="S1613" i="5" s="1"/>
  <c r="R1609" i="5"/>
  <c r="S1609" i="5" s="1"/>
  <c r="R1605" i="5"/>
  <c r="S1605" i="5" s="1"/>
  <c r="R1601" i="5"/>
  <c r="S1601" i="5" s="1"/>
  <c r="R1597" i="5"/>
  <c r="S1597" i="5" s="1"/>
  <c r="R1593" i="5"/>
  <c r="S1593" i="5" s="1"/>
  <c r="R1589" i="5"/>
  <c r="S1589" i="5" s="1"/>
  <c r="R1585" i="5"/>
  <c r="S1585" i="5" s="1"/>
  <c r="R1581" i="5"/>
  <c r="S1581" i="5" s="1"/>
  <c r="R1577" i="5"/>
  <c r="S1577" i="5" s="1"/>
  <c r="R1573" i="5"/>
  <c r="S1573" i="5" s="1"/>
  <c r="R1569" i="5"/>
  <c r="S1569" i="5" s="1"/>
  <c r="R1565" i="5"/>
  <c r="S1565" i="5" s="1"/>
  <c r="R1561" i="5"/>
  <c r="S1561" i="5" s="1"/>
  <c r="R1557" i="5"/>
  <c r="S1557" i="5" s="1"/>
  <c r="R1553" i="5"/>
  <c r="S1553" i="5" s="1"/>
  <c r="R1549" i="5"/>
  <c r="S1549" i="5" s="1"/>
  <c r="R1545" i="5"/>
  <c r="S1545" i="5" s="1"/>
  <c r="R1541" i="5"/>
  <c r="S1541" i="5" s="1"/>
  <c r="R1537" i="5"/>
  <c r="S1537" i="5" s="1"/>
  <c r="R1533" i="5"/>
  <c r="S1533" i="5" s="1"/>
  <c r="R1529" i="5"/>
  <c r="S1529" i="5" s="1"/>
  <c r="R1525" i="5"/>
  <c r="S1525" i="5" s="1"/>
  <c r="R1521" i="5"/>
  <c r="S1521" i="5" s="1"/>
  <c r="R1517" i="5"/>
  <c r="S1517" i="5" s="1"/>
  <c r="R1513" i="5"/>
  <c r="S1513" i="5" s="1"/>
  <c r="R1509" i="5"/>
  <c r="S1509" i="5" s="1"/>
  <c r="R1505" i="5"/>
  <c r="S1505" i="5" s="1"/>
  <c r="R1501" i="5"/>
  <c r="S1501" i="5" s="1"/>
  <c r="R1497" i="5"/>
  <c r="S1497" i="5" s="1"/>
  <c r="R1493" i="5"/>
  <c r="S1493" i="5" s="1"/>
  <c r="R1489" i="5"/>
  <c r="S1489" i="5" s="1"/>
  <c r="R1485" i="5"/>
  <c r="S1485" i="5" s="1"/>
  <c r="R1481" i="5"/>
  <c r="S1481" i="5" s="1"/>
  <c r="R1477" i="5"/>
  <c r="S1477" i="5" s="1"/>
  <c r="R1473" i="5"/>
  <c r="S1473" i="5" s="1"/>
  <c r="R1469" i="5"/>
  <c r="S1469" i="5" s="1"/>
  <c r="R1465" i="5"/>
  <c r="S1465" i="5" s="1"/>
  <c r="R1461" i="5"/>
  <c r="S1461" i="5" s="1"/>
  <c r="R1457" i="5"/>
  <c r="S1457" i="5" s="1"/>
  <c r="R1453" i="5"/>
  <c r="S1453" i="5" s="1"/>
  <c r="R1449" i="5"/>
  <c r="S1449" i="5" s="1"/>
  <c r="R1445" i="5"/>
  <c r="S1445" i="5" s="1"/>
  <c r="R1441" i="5"/>
  <c r="S1441" i="5" s="1"/>
  <c r="R1437" i="5"/>
  <c r="S1437" i="5" s="1"/>
  <c r="R1433" i="5"/>
  <c r="S1433" i="5" s="1"/>
  <c r="R1429" i="5"/>
  <c r="S1429" i="5" s="1"/>
  <c r="R1425" i="5"/>
  <c r="S1425" i="5" s="1"/>
  <c r="R1421" i="5"/>
  <c r="S1421" i="5" s="1"/>
  <c r="R1417" i="5"/>
  <c r="S1417" i="5" s="1"/>
  <c r="R1413" i="5"/>
  <c r="S1413" i="5" s="1"/>
  <c r="R1409" i="5"/>
  <c r="S1409" i="5" s="1"/>
  <c r="R1405" i="5"/>
  <c r="S1405" i="5" s="1"/>
  <c r="R1401" i="5"/>
  <c r="S1401" i="5" s="1"/>
  <c r="R1397" i="5"/>
  <c r="S1397" i="5" s="1"/>
  <c r="R1393" i="5"/>
  <c r="S1393" i="5" s="1"/>
  <c r="R1389" i="5"/>
  <c r="S1389" i="5" s="1"/>
  <c r="R1385" i="5"/>
  <c r="S1385" i="5" s="1"/>
  <c r="R1381" i="5"/>
  <c r="S1381" i="5" s="1"/>
  <c r="R1377" i="5"/>
  <c r="S1377" i="5" s="1"/>
  <c r="R1373" i="5"/>
  <c r="S1373" i="5" s="1"/>
  <c r="R1369" i="5"/>
  <c r="S1369" i="5" s="1"/>
  <c r="R1365" i="5"/>
  <c r="S1365" i="5" s="1"/>
  <c r="R1361" i="5"/>
  <c r="S1361" i="5" s="1"/>
  <c r="R1357" i="5"/>
  <c r="S1357" i="5" s="1"/>
  <c r="R1353" i="5"/>
  <c r="S1353" i="5" s="1"/>
  <c r="R1349" i="5"/>
  <c r="S1349" i="5" s="1"/>
  <c r="R1345" i="5"/>
  <c r="S1345" i="5" s="1"/>
  <c r="R1341" i="5"/>
  <c r="S1341" i="5" s="1"/>
  <c r="R1337" i="5"/>
  <c r="S1337" i="5" s="1"/>
  <c r="R1333" i="5"/>
  <c r="S1333" i="5" s="1"/>
  <c r="R1329" i="5"/>
  <c r="S1329" i="5" s="1"/>
  <c r="R1325" i="5"/>
  <c r="S1325" i="5" s="1"/>
  <c r="R1321" i="5"/>
  <c r="S1321" i="5" s="1"/>
  <c r="R1317" i="5"/>
  <c r="S1317" i="5" s="1"/>
  <c r="R1313" i="5"/>
  <c r="S1313" i="5" s="1"/>
  <c r="R1309" i="5"/>
  <c r="S1309" i="5" s="1"/>
  <c r="R1305" i="5"/>
  <c r="S1305" i="5" s="1"/>
  <c r="R1301" i="5"/>
  <c r="S1301" i="5" s="1"/>
  <c r="R1297" i="5"/>
  <c r="S1297" i="5" s="1"/>
  <c r="R1293" i="5"/>
  <c r="S1293" i="5" s="1"/>
  <c r="R1289" i="5"/>
  <c r="S1289" i="5" s="1"/>
  <c r="R1285" i="5"/>
  <c r="S1285" i="5" s="1"/>
  <c r="R1281" i="5"/>
  <c r="S1281" i="5" s="1"/>
  <c r="R1277" i="5"/>
  <c r="S1277" i="5" s="1"/>
  <c r="R1273" i="5"/>
  <c r="S1273" i="5" s="1"/>
  <c r="R1269" i="5"/>
  <c r="S1269" i="5" s="1"/>
  <c r="R1265" i="5"/>
  <c r="S1265" i="5" s="1"/>
  <c r="R1261" i="5"/>
  <c r="S1261" i="5" s="1"/>
  <c r="R1257" i="5"/>
  <c r="S1257" i="5" s="1"/>
  <c r="R1253" i="5"/>
  <c r="S1253" i="5" s="1"/>
  <c r="R1249" i="5"/>
  <c r="S1249" i="5" s="1"/>
  <c r="R1245" i="5"/>
  <c r="S1245" i="5" s="1"/>
  <c r="R1241" i="5"/>
  <c r="S1241" i="5" s="1"/>
  <c r="R1237" i="5"/>
  <c r="S1237" i="5" s="1"/>
  <c r="R1233" i="5"/>
  <c r="S1233" i="5" s="1"/>
  <c r="R1229" i="5"/>
  <c r="S1229" i="5" s="1"/>
  <c r="R1225" i="5"/>
  <c r="S1225" i="5" s="1"/>
  <c r="R1221" i="5"/>
  <c r="S1221" i="5" s="1"/>
  <c r="R1217" i="5"/>
  <c r="S1217" i="5" s="1"/>
  <c r="R1213" i="5"/>
  <c r="S1213" i="5" s="1"/>
  <c r="R1209" i="5"/>
  <c r="S1209" i="5" s="1"/>
  <c r="R1205" i="5"/>
  <c r="S1205" i="5" s="1"/>
  <c r="R1201" i="5"/>
  <c r="S1201" i="5" s="1"/>
  <c r="R1197" i="5"/>
  <c r="S1197" i="5" s="1"/>
  <c r="R1193" i="5"/>
  <c r="S1193" i="5" s="1"/>
  <c r="R1189" i="5"/>
  <c r="S1189" i="5" s="1"/>
  <c r="R1185" i="5"/>
  <c r="S1185" i="5" s="1"/>
  <c r="R1181" i="5"/>
  <c r="S1181" i="5" s="1"/>
  <c r="R1177" i="5"/>
  <c r="S1177" i="5" s="1"/>
  <c r="R1173" i="5"/>
  <c r="S1173" i="5" s="1"/>
  <c r="R1169" i="5"/>
  <c r="S1169" i="5" s="1"/>
  <c r="R1165" i="5"/>
  <c r="S1165" i="5" s="1"/>
  <c r="R1161" i="5"/>
  <c r="S1161" i="5" s="1"/>
  <c r="R1157" i="5"/>
  <c r="S1157" i="5" s="1"/>
  <c r="R1153" i="5"/>
  <c r="S1153" i="5" s="1"/>
  <c r="R1149" i="5"/>
  <c r="S1149" i="5" s="1"/>
  <c r="R1145" i="5"/>
  <c r="S1145" i="5" s="1"/>
  <c r="R1141" i="5"/>
  <c r="S1141" i="5" s="1"/>
  <c r="R1137" i="5"/>
  <c r="S1137" i="5" s="1"/>
  <c r="R1133" i="5"/>
  <c r="S1133" i="5" s="1"/>
  <c r="R1129" i="5"/>
  <c r="S1129" i="5" s="1"/>
  <c r="R1125" i="5"/>
  <c r="S1125" i="5" s="1"/>
  <c r="R1121" i="5"/>
  <c r="S1121" i="5" s="1"/>
  <c r="R1117" i="5"/>
  <c r="S1117" i="5" s="1"/>
  <c r="R1113" i="5"/>
  <c r="S1113" i="5" s="1"/>
  <c r="R1109" i="5"/>
  <c r="S1109" i="5" s="1"/>
  <c r="R1105" i="5"/>
  <c r="S1105" i="5" s="1"/>
  <c r="R1101" i="5"/>
  <c r="S1101" i="5" s="1"/>
  <c r="R1097" i="5"/>
  <c r="S1097" i="5" s="1"/>
  <c r="R1093" i="5"/>
  <c r="S1093" i="5" s="1"/>
  <c r="R1089" i="5"/>
  <c r="S1089" i="5" s="1"/>
  <c r="R1085" i="5"/>
  <c r="S1085" i="5" s="1"/>
  <c r="R1081" i="5"/>
  <c r="S1081" i="5" s="1"/>
  <c r="R1077" i="5"/>
  <c r="S1077" i="5" s="1"/>
  <c r="R1073" i="5"/>
  <c r="S1073" i="5" s="1"/>
  <c r="R1069" i="5"/>
  <c r="S1069" i="5" s="1"/>
  <c r="R1065" i="5"/>
  <c r="S1065" i="5" s="1"/>
  <c r="R1061" i="5"/>
  <c r="S1061" i="5" s="1"/>
  <c r="R1057" i="5"/>
  <c r="S1057" i="5" s="1"/>
  <c r="R1053" i="5"/>
  <c r="S1053" i="5" s="1"/>
  <c r="R1049" i="5"/>
  <c r="S1049" i="5" s="1"/>
  <c r="R1045" i="5"/>
  <c r="S1045" i="5" s="1"/>
  <c r="R1041" i="5"/>
  <c r="S1041" i="5" s="1"/>
  <c r="R1037" i="5"/>
  <c r="S1037" i="5" s="1"/>
  <c r="R1033" i="5"/>
  <c r="S1033" i="5" s="1"/>
  <c r="R1029" i="5"/>
  <c r="S1029" i="5" s="1"/>
  <c r="R1025" i="5"/>
  <c r="S1025" i="5" s="1"/>
  <c r="R1021" i="5"/>
  <c r="S1021" i="5" s="1"/>
  <c r="R1017" i="5"/>
  <c r="S1017" i="5" s="1"/>
  <c r="R1013" i="5"/>
  <c r="S1013" i="5" s="1"/>
  <c r="R1009" i="5"/>
  <c r="S1009" i="5" s="1"/>
  <c r="R1005" i="5"/>
  <c r="S1005" i="5" s="1"/>
  <c r="R1001" i="5"/>
  <c r="S1001" i="5" s="1"/>
  <c r="R997" i="5"/>
  <c r="S997" i="5" s="1"/>
  <c r="R993" i="5"/>
  <c r="S993" i="5" s="1"/>
  <c r="R989" i="5"/>
  <c r="S989" i="5" s="1"/>
  <c r="R985" i="5"/>
  <c r="S985" i="5" s="1"/>
  <c r="R981" i="5"/>
  <c r="S981" i="5" s="1"/>
  <c r="R977" i="5"/>
  <c r="S977" i="5" s="1"/>
  <c r="R973" i="5"/>
  <c r="S973" i="5" s="1"/>
  <c r="R969" i="5"/>
  <c r="S969" i="5" s="1"/>
  <c r="R965" i="5"/>
  <c r="S965" i="5" s="1"/>
  <c r="R961" i="5"/>
  <c r="S961" i="5" s="1"/>
  <c r="R957" i="5"/>
  <c r="S957" i="5" s="1"/>
  <c r="R953" i="5"/>
  <c r="S953" i="5" s="1"/>
  <c r="R945" i="5"/>
  <c r="S945" i="5" s="1"/>
  <c r="R937" i="5"/>
  <c r="S937" i="5" s="1"/>
  <c r="R933" i="5"/>
  <c r="S933" i="5" s="1"/>
  <c r="R929" i="5"/>
  <c r="S929" i="5" s="1"/>
  <c r="R921" i="5"/>
  <c r="S921" i="5" s="1"/>
  <c r="R913" i="5"/>
  <c r="S913" i="5" s="1"/>
  <c r="R905" i="5"/>
  <c r="S905" i="5" s="1"/>
  <c r="R901" i="5"/>
  <c r="S901" i="5" s="1"/>
  <c r="R897" i="5"/>
  <c r="S897" i="5" s="1"/>
  <c r="R889" i="5"/>
  <c r="S889" i="5" s="1"/>
  <c r="R881" i="5"/>
  <c r="S881" i="5" s="1"/>
  <c r="R873" i="5"/>
  <c r="S873" i="5" s="1"/>
  <c r="R869" i="5"/>
  <c r="S869" i="5" s="1"/>
  <c r="R865" i="5"/>
  <c r="S865" i="5" s="1"/>
  <c r="R861" i="5"/>
  <c r="S861" i="5" s="1"/>
  <c r="R857" i="5"/>
  <c r="S857" i="5" s="1"/>
  <c r="R853" i="5"/>
  <c r="S853" i="5" s="1"/>
  <c r="R849" i="5"/>
  <c r="S849" i="5" s="1"/>
  <c r="R845" i="5"/>
  <c r="S845" i="5" s="1"/>
  <c r="R841" i="5"/>
  <c r="S841" i="5" s="1"/>
  <c r="R837" i="5"/>
  <c r="S837" i="5" s="1"/>
  <c r="R833" i="5"/>
  <c r="S833" i="5" s="1"/>
  <c r="R829" i="5"/>
  <c r="S829" i="5" s="1"/>
  <c r="R825" i="5"/>
  <c r="S825" i="5" s="1"/>
  <c r="R821" i="5"/>
  <c r="S821" i="5" s="1"/>
  <c r="R817" i="5"/>
  <c r="S817" i="5" s="1"/>
  <c r="R813" i="5"/>
  <c r="S813" i="5" s="1"/>
  <c r="R809" i="5"/>
  <c r="S809" i="5" s="1"/>
  <c r="R805" i="5"/>
  <c r="S805" i="5" s="1"/>
  <c r="R801" i="5"/>
  <c r="S801" i="5" s="1"/>
  <c r="R797" i="5"/>
  <c r="S797" i="5" s="1"/>
  <c r="R793" i="5"/>
  <c r="S793" i="5" s="1"/>
  <c r="R789" i="5"/>
  <c r="S789" i="5" s="1"/>
  <c r="R785" i="5"/>
  <c r="S785" i="5" s="1"/>
  <c r="R781" i="5"/>
  <c r="S781" i="5" s="1"/>
  <c r="R777" i="5"/>
  <c r="S777" i="5" s="1"/>
  <c r="R773" i="5"/>
  <c r="S773" i="5" s="1"/>
  <c r="R769" i="5"/>
  <c r="S769" i="5" s="1"/>
  <c r="R765" i="5"/>
  <c r="S765" i="5" s="1"/>
  <c r="R761" i="5"/>
  <c r="S761" i="5" s="1"/>
  <c r="R757" i="5"/>
  <c r="S757" i="5" s="1"/>
  <c r="R753" i="5"/>
  <c r="S753" i="5" s="1"/>
  <c r="R749" i="5"/>
  <c r="S749" i="5" s="1"/>
  <c r="R745" i="5"/>
  <c r="S745" i="5" s="1"/>
  <c r="R741" i="5"/>
  <c r="S741" i="5" s="1"/>
  <c r="R737" i="5"/>
  <c r="S737" i="5" s="1"/>
  <c r="R733" i="5"/>
  <c r="S733" i="5" s="1"/>
  <c r="R729" i="5"/>
  <c r="S729" i="5" s="1"/>
  <c r="R725" i="5"/>
  <c r="S725" i="5" s="1"/>
  <c r="R721" i="5"/>
  <c r="S721" i="5" s="1"/>
  <c r="R717" i="5"/>
  <c r="S717" i="5" s="1"/>
  <c r="R713" i="5"/>
  <c r="S713" i="5" s="1"/>
  <c r="R709" i="5"/>
  <c r="S709" i="5" s="1"/>
  <c r="R705" i="5"/>
  <c r="S705" i="5" s="1"/>
  <c r="R701" i="5"/>
  <c r="S701" i="5" s="1"/>
  <c r="R697" i="5"/>
  <c r="S697" i="5" s="1"/>
  <c r="R693" i="5"/>
  <c r="S693" i="5" s="1"/>
  <c r="R689" i="5"/>
  <c r="S689" i="5" s="1"/>
  <c r="R685" i="5"/>
  <c r="S685" i="5" s="1"/>
  <c r="R681" i="5"/>
  <c r="S681" i="5" s="1"/>
  <c r="R677" i="5"/>
  <c r="S677" i="5" s="1"/>
  <c r="R673" i="5"/>
  <c r="S673" i="5" s="1"/>
  <c r="R669" i="5"/>
  <c r="S669" i="5" s="1"/>
  <c r="R665" i="5"/>
  <c r="S665" i="5" s="1"/>
  <c r="R661" i="5"/>
  <c r="S661" i="5" s="1"/>
  <c r="R657" i="5"/>
  <c r="S657" i="5" s="1"/>
  <c r="R653" i="5"/>
  <c r="S653" i="5" s="1"/>
  <c r="R649" i="5"/>
  <c r="S649" i="5" s="1"/>
  <c r="R645" i="5"/>
  <c r="S645" i="5" s="1"/>
  <c r="R641" i="5"/>
  <c r="S641" i="5" s="1"/>
  <c r="R637" i="5"/>
  <c r="S637" i="5" s="1"/>
  <c r="R633" i="5"/>
  <c r="S633" i="5" s="1"/>
  <c r="R629" i="5"/>
  <c r="S629" i="5" s="1"/>
  <c r="R625" i="5"/>
  <c r="S625" i="5" s="1"/>
  <c r="R621" i="5"/>
  <c r="S621" i="5" s="1"/>
  <c r="R617" i="5"/>
  <c r="S617" i="5" s="1"/>
  <c r="R613" i="5"/>
  <c r="S613" i="5" s="1"/>
  <c r="R609" i="5"/>
  <c r="S609" i="5" s="1"/>
  <c r="R605" i="5"/>
  <c r="S605" i="5" s="1"/>
  <c r="R601" i="5"/>
  <c r="S601" i="5" s="1"/>
  <c r="R597" i="5"/>
  <c r="S597" i="5" s="1"/>
  <c r="R593" i="5"/>
  <c r="S593" i="5" s="1"/>
  <c r="R589" i="5"/>
  <c r="S589" i="5" s="1"/>
  <c r="R585" i="5"/>
  <c r="S585" i="5" s="1"/>
  <c r="R581" i="5"/>
  <c r="S581" i="5" s="1"/>
  <c r="R577" i="5"/>
  <c r="S577" i="5" s="1"/>
  <c r="R573" i="5"/>
  <c r="S573" i="5" s="1"/>
  <c r="R569" i="5"/>
  <c r="S569" i="5" s="1"/>
  <c r="R565" i="5"/>
  <c r="S565" i="5" s="1"/>
  <c r="R561" i="5"/>
  <c r="S561" i="5" s="1"/>
  <c r="R557" i="5"/>
  <c r="S557" i="5" s="1"/>
  <c r="R553" i="5"/>
  <c r="S553" i="5" s="1"/>
  <c r="R549" i="5"/>
  <c r="S549" i="5" s="1"/>
  <c r="R545" i="5"/>
  <c r="S545" i="5" s="1"/>
  <c r="R541" i="5"/>
  <c r="S541" i="5" s="1"/>
  <c r="R537" i="5"/>
  <c r="S537" i="5" s="1"/>
  <c r="R533" i="5"/>
  <c r="S533" i="5" s="1"/>
  <c r="R529" i="5"/>
  <c r="S529" i="5" s="1"/>
  <c r="R525" i="5"/>
  <c r="S525" i="5" s="1"/>
  <c r="R521" i="5"/>
  <c r="S521" i="5" s="1"/>
  <c r="R517" i="5"/>
  <c r="S517" i="5" s="1"/>
  <c r="R513" i="5"/>
  <c r="S513" i="5" s="1"/>
  <c r="R509" i="5"/>
  <c r="S509" i="5" s="1"/>
  <c r="R505" i="5"/>
  <c r="S505" i="5" s="1"/>
  <c r="R501" i="5"/>
  <c r="S501" i="5" s="1"/>
  <c r="R497" i="5"/>
  <c r="S497" i="5" s="1"/>
  <c r="R493" i="5"/>
  <c r="S493" i="5" s="1"/>
  <c r="R489" i="5"/>
  <c r="S489" i="5" s="1"/>
  <c r="R485" i="5"/>
  <c r="S485" i="5" s="1"/>
  <c r="R481" i="5"/>
  <c r="S481" i="5" s="1"/>
  <c r="R477" i="5"/>
  <c r="S477" i="5" s="1"/>
  <c r="R473" i="5"/>
  <c r="S473" i="5" s="1"/>
  <c r="R469" i="5"/>
  <c r="S469" i="5" s="1"/>
  <c r="R465" i="5"/>
  <c r="S465" i="5" s="1"/>
  <c r="R461" i="5"/>
  <c r="S461" i="5" s="1"/>
  <c r="R457" i="5"/>
  <c r="S457" i="5" s="1"/>
  <c r="R453" i="5"/>
  <c r="S453" i="5" s="1"/>
  <c r="R449" i="5"/>
  <c r="S449" i="5" s="1"/>
  <c r="R445" i="5"/>
  <c r="S445" i="5" s="1"/>
  <c r="R441" i="5"/>
  <c r="S441" i="5" s="1"/>
  <c r="R437" i="5"/>
  <c r="S437" i="5" s="1"/>
  <c r="R433" i="5"/>
  <c r="S433" i="5" s="1"/>
  <c r="R429" i="5"/>
  <c r="S429" i="5" s="1"/>
  <c r="R425" i="5"/>
  <c r="S425" i="5" s="1"/>
  <c r="R421" i="5"/>
  <c r="S421" i="5" s="1"/>
  <c r="R417" i="5"/>
  <c r="S417" i="5" s="1"/>
  <c r="R413" i="5"/>
  <c r="S413" i="5" s="1"/>
  <c r="R409" i="5"/>
  <c r="S409" i="5" s="1"/>
  <c r="R405" i="5"/>
  <c r="S405" i="5" s="1"/>
  <c r="R401" i="5"/>
  <c r="S401" i="5" s="1"/>
  <c r="R397" i="5"/>
  <c r="S397" i="5" s="1"/>
  <c r="R393" i="5"/>
  <c r="S393" i="5" s="1"/>
  <c r="R389" i="5"/>
  <c r="S389" i="5" s="1"/>
  <c r="R385" i="5"/>
  <c r="S385" i="5" s="1"/>
  <c r="R381" i="5"/>
  <c r="S381" i="5" s="1"/>
  <c r="R377" i="5"/>
  <c r="S377" i="5" s="1"/>
  <c r="R373" i="5"/>
  <c r="S373" i="5" s="1"/>
  <c r="R369" i="5"/>
  <c r="S369" i="5" s="1"/>
  <c r="R365" i="5"/>
  <c r="S365" i="5" s="1"/>
  <c r="R361" i="5"/>
  <c r="S361" i="5" s="1"/>
  <c r="R357" i="5"/>
  <c r="S357" i="5" s="1"/>
  <c r="R353" i="5"/>
  <c r="S353" i="5" s="1"/>
  <c r="R349" i="5"/>
  <c r="S349" i="5" s="1"/>
  <c r="R345" i="5"/>
  <c r="S345" i="5" s="1"/>
  <c r="R341" i="5"/>
  <c r="S341" i="5" s="1"/>
  <c r="R337" i="5"/>
  <c r="S337" i="5" s="1"/>
  <c r="R333" i="5"/>
  <c r="S333" i="5" s="1"/>
  <c r="R329" i="5"/>
  <c r="S329" i="5" s="1"/>
  <c r="R325" i="5"/>
  <c r="S325" i="5" s="1"/>
  <c r="R321" i="5"/>
  <c r="S321" i="5" s="1"/>
  <c r="R317" i="5"/>
  <c r="S317" i="5" s="1"/>
  <c r="R313" i="5"/>
  <c r="S313" i="5" s="1"/>
  <c r="R309" i="5"/>
  <c r="S309" i="5" s="1"/>
  <c r="R305" i="5"/>
  <c r="S305" i="5" s="1"/>
  <c r="R301" i="5"/>
  <c r="S301" i="5" s="1"/>
  <c r="R297" i="5"/>
  <c r="S297" i="5" s="1"/>
  <c r="R293" i="5"/>
  <c r="S293" i="5" s="1"/>
  <c r="R289" i="5"/>
  <c r="S289" i="5" s="1"/>
  <c r="R285" i="5"/>
  <c r="S285" i="5" s="1"/>
  <c r="R281" i="5"/>
  <c r="S281" i="5" s="1"/>
  <c r="R277" i="5"/>
  <c r="S277" i="5" s="1"/>
  <c r="R273" i="5"/>
  <c r="S273" i="5" s="1"/>
  <c r="R269" i="5"/>
  <c r="S269" i="5" s="1"/>
  <c r="R265" i="5"/>
  <c r="S265" i="5" s="1"/>
  <c r="R261" i="5"/>
  <c r="S261" i="5" s="1"/>
  <c r="R257" i="5"/>
  <c r="S257" i="5" s="1"/>
  <c r="R253" i="5"/>
  <c r="S253" i="5" s="1"/>
  <c r="R249" i="5"/>
  <c r="S249" i="5" s="1"/>
  <c r="R245" i="5"/>
  <c r="S245" i="5" s="1"/>
  <c r="R241" i="5"/>
  <c r="S241" i="5" s="1"/>
  <c r="R237" i="5"/>
  <c r="S237" i="5" s="1"/>
  <c r="R233" i="5"/>
  <c r="S233" i="5" s="1"/>
  <c r="R229" i="5"/>
  <c r="S229" i="5" s="1"/>
  <c r="R225" i="5"/>
  <c r="S225" i="5" s="1"/>
  <c r="R221" i="5"/>
  <c r="S221" i="5" s="1"/>
  <c r="R217" i="5"/>
  <c r="S217" i="5" s="1"/>
  <c r="R213" i="5"/>
  <c r="S213" i="5" s="1"/>
  <c r="R209" i="5"/>
  <c r="S209" i="5" s="1"/>
  <c r="R205" i="5"/>
  <c r="S205" i="5" s="1"/>
  <c r="R201" i="5"/>
  <c r="S201" i="5" s="1"/>
  <c r="R197" i="5"/>
  <c r="S197" i="5" s="1"/>
  <c r="R193" i="5"/>
  <c r="S193" i="5" s="1"/>
  <c r="R189" i="5"/>
  <c r="S189" i="5" s="1"/>
  <c r="R185" i="5"/>
  <c r="S185" i="5" s="1"/>
  <c r="R181" i="5"/>
  <c r="S181" i="5" s="1"/>
  <c r="R177" i="5"/>
  <c r="S177" i="5" s="1"/>
  <c r="R173" i="5"/>
  <c r="S173" i="5" s="1"/>
  <c r="R169" i="5"/>
  <c r="S169" i="5" s="1"/>
  <c r="R165" i="5"/>
  <c r="S165" i="5" s="1"/>
  <c r="R161" i="5"/>
  <c r="S161" i="5" s="1"/>
  <c r="R157" i="5"/>
  <c r="S157" i="5" s="1"/>
  <c r="R153" i="5"/>
  <c r="S153" i="5" s="1"/>
  <c r="R149" i="5"/>
  <c r="S149" i="5" s="1"/>
  <c r="R145" i="5"/>
  <c r="S145" i="5" s="1"/>
  <c r="R141" i="5"/>
  <c r="S141" i="5" s="1"/>
  <c r="R137" i="5"/>
  <c r="S137" i="5" s="1"/>
  <c r="R133" i="5"/>
  <c r="S133" i="5" s="1"/>
  <c r="R129" i="5"/>
  <c r="S129" i="5" s="1"/>
  <c r="R125" i="5"/>
  <c r="S125" i="5" s="1"/>
  <c r="R121" i="5"/>
  <c r="S121" i="5" s="1"/>
  <c r="R117" i="5"/>
  <c r="S117" i="5" s="1"/>
  <c r="R113" i="5"/>
  <c r="S113" i="5" s="1"/>
  <c r="R109" i="5"/>
  <c r="S109" i="5" s="1"/>
  <c r="R105" i="5"/>
  <c r="S105" i="5" s="1"/>
  <c r="R101" i="5"/>
  <c r="S101" i="5" s="1"/>
  <c r="R97" i="5"/>
  <c r="S97" i="5" s="1"/>
  <c r="R93" i="5"/>
  <c r="S93" i="5" s="1"/>
  <c r="R89" i="5"/>
  <c r="S89" i="5" s="1"/>
  <c r="R85" i="5"/>
  <c r="S85" i="5" s="1"/>
  <c r="R81" i="5"/>
  <c r="S81" i="5" s="1"/>
  <c r="R77" i="5"/>
  <c r="S77" i="5" s="1"/>
  <c r="R73" i="5"/>
  <c r="S73" i="5" s="1"/>
  <c r="R69" i="5"/>
  <c r="S69" i="5" s="1"/>
  <c r="R65" i="5"/>
  <c r="S65" i="5" s="1"/>
  <c r="R61" i="5"/>
  <c r="S61" i="5" s="1"/>
  <c r="R57" i="5"/>
  <c r="S57" i="5" s="1"/>
  <c r="R53" i="5"/>
  <c r="S53" i="5" s="1"/>
  <c r="R49" i="5"/>
  <c r="S49" i="5" s="1"/>
  <c r="R45" i="5"/>
  <c r="S45" i="5" s="1"/>
  <c r="R41" i="5"/>
  <c r="S41" i="5" s="1"/>
  <c r="R37" i="5"/>
  <c r="S37" i="5" s="1"/>
  <c r="R33" i="5"/>
  <c r="S33" i="5" s="1"/>
  <c r="R29" i="5"/>
  <c r="S29" i="5" s="1"/>
  <c r="R25" i="5"/>
  <c r="S25" i="5" s="1"/>
  <c r="R21" i="5"/>
  <c r="S21" i="5" s="1"/>
  <c r="R17" i="5"/>
  <c r="S17" i="5" s="1"/>
  <c r="R13" i="5"/>
  <c r="S13" i="5" s="1"/>
  <c r="R9" i="5"/>
  <c r="S9" i="5" s="1"/>
  <c r="R5" i="5"/>
  <c r="S5" i="5" s="1"/>
  <c r="R1945" i="5"/>
  <c r="S1945" i="5" s="1"/>
  <c r="R925" i="5"/>
  <c r="S925" i="5" s="1"/>
  <c r="R893" i="5"/>
  <c r="S893" i="5" s="1"/>
  <c r="R1952" i="5"/>
  <c r="S1952" i="5" s="1"/>
  <c r="R1948" i="5"/>
  <c r="S1948" i="5" s="1"/>
  <c r="R1944" i="5"/>
  <c r="S1944" i="5" s="1"/>
  <c r="R1940" i="5"/>
  <c r="S1940" i="5" s="1"/>
  <c r="R1936" i="5"/>
  <c r="S1936" i="5" s="1"/>
  <c r="R1932" i="5"/>
  <c r="S1932" i="5" s="1"/>
  <c r="R1928" i="5"/>
  <c r="S1928" i="5" s="1"/>
  <c r="R1924" i="5"/>
  <c r="S1924" i="5" s="1"/>
  <c r="R1920" i="5"/>
  <c r="S1920" i="5" s="1"/>
  <c r="R1916" i="5"/>
  <c r="S1916" i="5" s="1"/>
  <c r="R1912" i="5"/>
  <c r="S1912" i="5" s="1"/>
  <c r="R1908" i="5"/>
  <c r="S1908" i="5" s="1"/>
  <c r="R1904" i="5"/>
  <c r="S1904" i="5" s="1"/>
  <c r="R1900" i="5"/>
  <c r="S1900" i="5" s="1"/>
  <c r="R1896" i="5"/>
  <c r="S1896" i="5" s="1"/>
  <c r="R1892" i="5"/>
  <c r="S1892" i="5" s="1"/>
  <c r="R1888" i="5"/>
  <c r="S1888" i="5" s="1"/>
  <c r="R1884" i="5"/>
  <c r="S1884" i="5" s="1"/>
  <c r="R1880" i="5"/>
  <c r="S1880" i="5" s="1"/>
  <c r="R1876" i="5"/>
  <c r="S1876" i="5" s="1"/>
  <c r="R1872" i="5"/>
  <c r="S1872" i="5" s="1"/>
  <c r="R1868" i="5"/>
  <c r="S1868" i="5" s="1"/>
  <c r="R1864" i="5"/>
  <c r="S1864" i="5" s="1"/>
  <c r="R1860" i="5"/>
  <c r="S1860" i="5" s="1"/>
  <c r="R1856" i="5"/>
  <c r="S1856" i="5" s="1"/>
  <c r="R1852" i="5"/>
  <c r="S1852" i="5" s="1"/>
  <c r="R1848" i="5"/>
  <c r="S1848" i="5" s="1"/>
  <c r="R1844" i="5"/>
  <c r="S1844" i="5" s="1"/>
  <c r="R1840" i="5"/>
  <c r="S1840" i="5" s="1"/>
  <c r="R1836" i="5"/>
  <c r="S1836" i="5" s="1"/>
  <c r="R1832" i="5"/>
  <c r="S1832" i="5" s="1"/>
  <c r="R1828" i="5"/>
  <c r="S1828" i="5" s="1"/>
  <c r="R1824" i="5"/>
  <c r="S1824" i="5" s="1"/>
  <c r="R1820" i="5"/>
  <c r="S1820" i="5" s="1"/>
  <c r="R1816" i="5"/>
  <c r="S1816" i="5" s="1"/>
  <c r="R1812" i="5"/>
  <c r="S1812" i="5" s="1"/>
  <c r="R1808" i="5"/>
  <c r="S1808" i="5" s="1"/>
  <c r="R1804" i="5"/>
  <c r="S1804" i="5" s="1"/>
  <c r="R1800" i="5"/>
  <c r="S1800" i="5" s="1"/>
  <c r="R1796" i="5"/>
  <c r="S1796" i="5" s="1"/>
  <c r="R1792" i="5"/>
  <c r="S1792" i="5" s="1"/>
  <c r="R1788" i="5"/>
  <c r="S1788" i="5" s="1"/>
  <c r="R1784" i="5"/>
  <c r="S1784" i="5" s="1"/>
  <c r="R1780" i="5"/>
  <c r="S1780" i="5" s="1"/>
  <c r="R1776" i="5"/>
  <c r="S1776" i="5" s="1"/>
  <c r="R1772" i="5"/>
  <c r="S1772" i="5" s="1"/>
  <c r="R1768" i="5"/>
  <c r="S1768" i="5" s="1"/>
  <c r="R1764" i="5"/>
  <c r="S1764" i="5" s="1"/>
  <c r="R1760" i="5"/>
  <c r="S1760" i="5" s="1"/>
  <c r="R1756" i="5"/>
  <c r="S1756" i="5" s="1"/>
  <c r="R1752" i="5"/>
  <c r="S1752" i="5" s="1"/>
  <c r="R1748" i="5"/>
  <c r="S1748" i="5" s="1"/>
  <c r="R1744" i="5"/>
  <c r="S1744" i="5" s="1"/>
  <c r="R1740" i="5"/>
  <c r="S1740" i="5" s="1"/>
  <c r="R1736" i="5"/>
  <c r="S1736" i="5" s="1"/>
  <c r="R1732" i="5"/>
  <c r="S1732" i="5" s="1"/>
  <c r="R1728" i="5"/>
  <c r="S1728" i="5" s="1"/>
  <c r="R1724" i="5"/>
  <c r="S1724" i="5" s="1"/>
  <c r="R1720" i="5"/>
  <c r="S1720" i="5" s="1"/>
  <c r="R1716" i="5"/>
  <c r="S1716" i="5" s="1"/>
  <c r="R1712" i="5"/>
  <c r="S1712" i="5" s="1"/>
  <c r="R1708" i="5"/>
  <c r="S1708" i="5" s="1"/>
  <c r="R1704" i="5"/>
  <c r="S1704" i="5" s="1"/>
  <c r="R1700" i="5"/>
  <c r="S1700" i="5" s="1"/>
  <c r="R1696" i="5"/>
  <c r="S1696" i="5" s="1"/>
  <c r="R1692" i="5"/>
  <c r="S1692" i="5" s="1"/>
  <c r="R1688" i="5"/>
  <c r="S1688" i="5" s="1"/>
  <c r="R1684" i="5"/>
  <c r="S1684" i="5" s="1"/>
  <c r="R1680" i="5"/>
  <c r="S1680" i="5" s="1"/>
  <c r="R1676" i="5"/>
  <c r="S1676" i="5" s="1"/>
  <c r="R1672" i="5"/>
  <c r="S1672" i="5" s="1"/>
  <c r="R1668" i="5"/>
  <c r="S1668" i="5" s="1"/>
  <c r="R1664" i="5"/>
  <c r="S1664" i="5" s="1"/>
  <c r="R1660" i="5"/>
  <c r="S1660" i="5" s="1"/>
  <c r="R1656" i="5"/>
  <c r="S1656" i="5" s="1"/>
  <c r="R1652" i="5"/>
  <c r="S1652" i="5" s="1"/>
  <c r="R1648" i="5"/>
  <c r="S1648" i="5" s="1"/>
  <c r="R1644" i="5"/>
  <c r="S1644" i="5" s="1"/>
  <c r="R1640" i="5"/>
  <c r="S1640" i="5" s="1"/>
  <c r="R1636" i="5"/>
  <c r="S1636" i="5" s="1"/>
  <c r="R1632" i="5"/>
  <c r="S1632" i="5" s="1"/>
  <c r="R1628" i="5"/>
  <c r="S1628" i="5" s="1"/>
  <c r="R1624" i="5"/>
  <c r="S1624" i="5" s="1"/>
  <c r="R1620" i="5"/>
  <c r="S1620" i="5" s="1"/>
  <c r="R1616" i="5"/>
  <c r="S1616" i="5" s="1"/>
  <c r="R1612" i="5"/>
  <c r="S1612" i="5" s="1"/>
  <c r="R1608" i="5"/>
  <c r="S1608" i="5" s="1"/>
  <c r="R1604" i="5"/>
  <c r="S1604" i="5" s="1"/>
  <c r="R1600" i="5"/>
  <c r="S1600" i="5" s="1"/>
  <c r="R1596" i="5"/>
  <c r="S1596" i="5" s="1"/>
  <c r="R1592" i="5"/>
  <c r="S1592" i="5" s="1"/>
  <c r="R1588" i="5"/>
  <c r="S1588" i="5" s="1"/>
  <c r="R1584" i="5"/>
  <c r="S1584" i="5" s="1"/>
  <c r="R1580" i="5"/>
  <c r="S1580" i="5" s="1"/>
  <c r="R1576" i="5"/>
  <c r="S1576" i="5" s="1"/>
  <c r="R1572" i="5"/>
  <c r="S1572" i="5" s="1"/>
  <c r="R1568" i="5"/>
  <c r="S1568" i="5" s="1"/>
  <c r="R1564" i="5"/>
  <c r="S1564" i="5" s="1"/>
  <c r="R1560" i="5"/>
  <c r="S1560" i="5" s="1"/>
  <c r="R1556" i="5"/>
  <c r="S1556" i="5" s="1"/>
  <c r="R1552" i="5"/>
  <c r="S1552" i="5" s="1"/>
  <c r="R1548" i="5"/>
  <c r="S1548" i="5" s="1"/>
  <c r="R1544" i="5"/>
  <c r="S1544" i="5" s="1"/>
  <c r="R1540" i="5"/>
  <c r="S1540" i="5" s="1"/>
  <c r="R1536" i="5"/>
  <c r="S1536" i="5" s="1"/>
  <c r="R1532" i="5"/>
  <c r="S1532" i="5" s="1"/>
  <c r="R1528" i="5"/>
  <c r="S1528" i="5" s="1"/>
  <c r="R1524" i="5"/>
  <c r="S1524" i="5" s="1"/>
  <c r="R1520" i="5"/>
  <c r="S1520" i="5" s="1"/>
  <c r="R1516" i="5"/>
  <c r="S1516" i="5" s="1"/>
  <c r="R1512" i="5"/>
  <c r="S1512" i="5" s="1"/>
  <c r="R1508" i="5"/>
  <c r="S1508" i="5" s="1"/>
  <c r="R1504" i="5"/>
  <c r="S1504" i="5" s="1"/>
  <c r="R1500" i="5"/>
  <c r="S1500" i="5" s="1"/>
  <c r="R1496" i="5"/>
  <c r="S1496" i="5" s="1"/>
  <c r="R1492" i="5"/>
  <c r="S1492" i="5" s="1"/>
  <c r="R1488" i="5"/>
  <c r="S1488" i="5" s="1"/>
  <c r="R1484" i="5"/>
  <c r="S1484" i="5" s="1"/>
  <c r="R1480" i="5"/>
  <c r="S1480" i="5" s="1"/>
  <c r="R1476" i="5"/>
  <c r="S1476" i="5" s="1"/>
  <c r="R1472" i="5"/>
  <c r="S1472" i="5" s="1"/>
  <c r="R1468" i="5"/>
  <c r="S1468" i="5" s="1"/>
  <c r="R1464" i="5"/>
  <c r="S1464" i="5" s="1"/>
  <c r="R1460" i="5"/>
  <c r="S1460" i="5" s="1"/>
  <c r="R1456" i="5"/>
  <c r="S1456" i="5" s="1"/>
  <c r="R1452" i="5"/>
  <c r="S1452" i="5" s="1"/>
  <c r="R1448" i="5"/>
  <c r="S1448" i="5" s="1"/>
  <c r="R1444" i="5"/>
  <c r="S1444" i="5" s="1"/>
  <c r="R1440" i="5"/>
  <c r="S1440" i="5" s="1"/>
  <c r="R1436" i="5"/>
  <c r="S1436" i="5" s="1"/>
  <c r="R1432" i="5"/>
  <c r="S1432" i="5" s="1"/>
  <c r="R1428" i="5"/>
  <c r="S1428" i="5" s="1"/>
  <c r="R1424" i="5"/>
  <c r="S1424" i="5" s="1"/>
  <c r="R1420" i="5"/>
  <c r="S1420" i="5" s="1"/>
  <c r="R1416" i="5"/>
  <c r="S1416" i="5" s="1"/>
  <c r="R1412" i="5"/>
  <c r="S1412" i="5" s="1"/>
  <c r="R1408" i="5"/>
  <c r="S1408" i="5" s="1"/>
  <c r="R1404" i="5"/>
  <c r="S1404" i="5" s="1"/>
  <c r="R1400" i="5"/>
  <c r="S1400" i="5" s="1"/>
  <c r="R1396" i="5"/>
  <c r="S1396" i="5" s="1"/>
  <c r="R1392" i="5"/>
  <c r="S1392" i="5" s="1"/>
  <c r="R1388" i="5"/>
  <c r="S1388" i="5" s="1"/>
  <c r="R1384" i="5"/>
  <c r="S1384" i="5" s="1"/>
  <c r="R1380" i="5"/>
  <c r="S1380" i="5" s="1"/>
  <c r="R1376" i="5"/>
  <c r="S1376" i="5" s="1"/>
  <c r="R1372" i="5"/>
  <c r="S1372" i="5" s="1"/>
  <c r="R1368" i="5"/>
  <c r="S1368" i="5" s="1"/>
  <c r="R1364" i="5"/>
  <c r="S1364" i="5" s="1"/>
  <c r="R1360" i="5"/>
  <c r="S1360" i="5" s="1"/>
  <c r="R1356" i="5"/>
  <c r="S1356" i="5" s="1"/>
  <c r="R1352" i="5"/>
  <c r="S1352" i="5" s="1"/>
  <c r="R1348" i="5"/>
  <c r="S1348" i="5" s="1"/>
  <c r="R1344" i="5"/>
  <c r="S1344" i="5" s="1"/>
  <c r="R1340" i="5"/>
  <c r="S1340" i="5" s="1"/>
  <c r="R1336" i="5"/>
  <c r="S1336" i="5" s="1"/>
  <c r="R1332" i="5"/>
  <c r="S1332" i="5" s="1"/>
  <c r="R1328" i="5"/>
  <c r="S1328" i="5" s="1"/>
  <c r="R1324" i="5"/>
  <c r="S1324" i="5" s="1"/>
  <c r="R1320" i="5"/>
  <c r="S1320" i="5" s="1"/>
  <c r="R1316" i="5"/>
  <c r="S1316" i="5" s="1"/>
  <c r="R1312" i="5"/>
  <c r="S1312" i="5" s="1"/>
  <c r="R1308" i="5"/>
  <c r="S1308" i="5" s="1"/>
  <c r="R1304" i="5"/>
  <c r="S1304" i="5" s="1"/>
  <c r="R1300" i="5"/>
  <c r="S1300" i="5" s="1"/>
  <c r="R1296" i="5"/>
  <c r="S1296" i="5" s="1"/>
  <c r="R1292" i="5"/>
  <c r="S1292" i="5" s="1"/>
  <c r="R1288" i="5"/>
  <c r="S1288" i="5" s="1"/>
  <c r="R1284" i="5"/>
  <c r="S1284" i="5" s="1"/>
  <c r="R1280" i="5"/>
  <c r="S1280" i="5" s="1"/>
  <c r="R1276" i="5"/>
  <c r="S1276" i="5" s="1"/>
  <c r="R1272" i="5"/>
  <c r="S1272" i="5" s="1"/>
  <c r="R1268" i="5"/>
  <c r="S1268" i="5" s="1"/>
  <c r="R1264" i="5"/>
  <c r="S1264" i="5" s="1"/>
  <c r="R1260" i="5"/>
  <c r="S1260" i="5" s="1"/>
  <c r="R1256" i="5"/>
  <c r="S1256" i="5" s="1"/>
  <c r="R1252" i="5"/>
  <c r="S1252" i="5" s="1"/>
  <c r="R1248" i="5"/>
  <c r="S1248" i="5" s="1"/>
  <c r="R1244" i="5"/>
  <c r="S1244" i="5" s="1"/>
  <c r="R1240" i="5"/>
  <c r="S1240" i="5" s="1"/>
  <c r="R1236" i="5"/>
  <c r="S1236" i="5" s="1"/>
  <c r="R1232" i="5"/>
  <c r="S1232" i="5" s="1"/>
  <c r="R1228" i="5"/>
  <c r="S1228" i="5" s="1"/>
  <c r="R1224" i="5"/>
  <c r="S1224" i="5" s="1"/>
  <c r="R1220" i="5"/>
  <c r="S1220" i="5" s="1"/>
  <c r="R1216" i="5"/>
  <c r="S1216" i="5" s="1"/>
  <c r="R1212" i="5"/>
  <c r="S1212" i="5" s="1"/>
  <c r="R1208" i="5"/>
  <c r="S1208" i="5" s="1"/>
  <c r="R1204" i="5"/>
  <c r="S1204" i="5" s="1"/>
  <c r="R1200" i="5"/>
  <c r="S1200" i="5" s="1"/>
  <c r="R1196" i="5"/>
  <c r="S1196" i="5" s="1"/>
  <c r="R1192" i="5"/>
  <c r="S1192" i="5" s="1"/>
  <c r="R1188" i="5"/>
  <c r="S1188" i="5" s="1"/>
  <c r="R1184" i="5"/>
  <c r="S1184" i="5" s="1"/>
  <c r="R1180" i="5"/>
  <c r="S1180" i="5" s="1"/>
  <c r="R1176" i="5"/>
  <c r="S1176" i="5" s="1"/>
  <c r="R1172" i="5"/>
  <c r="S1172" i="5" s="1"/>
  <c r="R1168" i="5"/>
  <c r="S1168" i="5" s="1"/>
  <c r="R1164" i="5"/>
  <c r="S1164" i="5" s="1"/>
  <c r="R1160" i="5"/>
  <c r="S1160" i="5" s="1"/>
  <c r="R1156" i="5"/>
  <c r="S1156" i="5" s="1"/>
  <c r="R1152" i="5"/>
  <c r="S1152" i="5" s="1"/>
  <c r="R1148" i="5"/>
  <c r="S1148" i="5" s="1"/>
  <c r="R1144" i="5"/>
  <c r="S1144" i="5" s="1"/>
  <c r="R1140" i="5"/>
  <c r="S1140" i="5" s="1"/>
  <c r="R1136" i="5"/>
  <c r="S1136" i="5" s="1"/>
  <c r="R1132" i="5"/>
  <c r="S1132" i="5" s="1"/>
  <c r="R1128" i="5"/>
  <c r="S1128" i="5" s="1"/>
  <c r="R1124" i="5"/>
  <c r="S1124" i="5" s="1"/>
  <c r="R1120" i="5"/>
  <c r="S1120" i="5" s="1"/>
  <c r="R1116" i="5"/>
  <c r="S1116" i="5" s="1"/>
  <c r="R1112" i="5"/>
  <c r="S1112" i="5" s="1"/>
  <c r="R1108" i="5"/>
  <c r="S1108" i="5" s="1"/>
  <c r="R1104" i="5"/>
  <c r="S1104" i="5" s="1"/>
  <c r="R1100" i="5"/>
  <c r="S1100" i="5" s="1"/>
  <c r="R1096" i="5"/>
  <c r="S1096" i="5" s="1"/>
  <c r="R1092" i="5"/>
  <c r="S1092" i="5" s="1"/>
  <c r="R1088" i="5"/>
  <c r="S1088" i="5" s="1"/>
  <c r="R1084" i="5"/>
  <c r="S1084" i="5" s="1"/>
  <c r="R1080" i="5"/>
  <c r="S1080" i="5" s="1"/>
  <c r="R1076" i="5"/>
  <c r="S1076" i="5" s="1"/>
  <c r="R1072" i="5"/>
  <c r="S1072" i="5" s="1"/>
  <c r="R1068" i="5"/>
  <c r="S1068" i="5" s="1"/>
  <c r="R1064" i="5"/>
  <c r="S1064" i="5" s="1"/>
  <c r="R1060" i="5"/>
  <c r="S1060" i="5" s="1"/>
  <c r="R1056" i="5"/>
  <c r="S1056" i="5" s="1"/>
  <c r="R1052" i="5"/>
  <c r="S1052" i="5" s="1"/>
  <c r="R1048" i="5"/>
  <c r="S1048" i="5" s="1"/>
  <c r="R1044" i="5"/>
  <c r="S1044" i="5" s="1"/>
  <c r="R1040" i="5"/>
  <c r="S1040" i="5" s="1"/>
  <c r="R1036" i="5"/>
  <c r="S1036" i="5" s="1"/>
  <c r="R1032" i="5"/>
  <c r="S1032" i="5" s="1"/>
  <c r="R1028" i="5"/>
  <c r="S1028" i="5" s="1"/>
  <c r="R1024" i="5"/>
  <c r="S1024" i="5" s="1"/>
  <c r="R1020" i="5"/>
  <c r="S1020" i="5" s="1"/>
  <c r="R1016" i="5"/>
  <c r="S1016" i="5" s="1"/>
  <c r="R1012" i="5"/>
  <c r="S1012" i="5" s="1"/>
  <c r="R1008" i="5"/>
  <c r="S1008" i="5" s="1"/>
  <c r="R1000" i="5"/>
  <c r="S1000" i="5" s="1"/>
  <c r="R996" i="5"/>
  <c r="S996" i="5" s="1"/>
  <c r="R992" i="5"/>
  <c r="S992" i="5" s="1"/>
  <c r="R988" i="5"/>
  <c r="S988" i="5" s="1"/>
  <c r="R984" i="5"/>
  <c r="S984" i="5" s="1"/>
  <c r="R980" i="5"/>
  <c r="S980" i="5" s="1"/>
  <c r="R976" i="5"/>
  <c r="S976" i="5" s="1"/>
  <c r="R972" i="5"/>
  <c r="S972" i="5" s="1"/>
  <c r="R968" i="5"/>
  <c r="S968" i="5" s="1"/>
  <c r="R964" i="5"/>
  <c r="S964" i="5" s="1"/>
  <c r="R960" i="5"/>
  <c r="S960" i="5" s="1"/>
  <c r="R956" i="5"/>
  <c r="S956" i="5" s="1"/>
  <c r="R952" i="5"/>
  <c r="S952" i="5" s="1"/>
  <c r="R948" i="5"/>
  <c r="S948" i="5" s="1"/>
  <c r="R944" i="5"/>
  <c r="S944" i="5" s="1"/>
  <c r="R940" i="5"/>
  <c r="S940" i="5" s="1"/>
  <c r="R936" i="5"/>
  <c r="S936" i="5" s="1"/>
  <c r="R932" i="5"/>
  <c r="S932" i="5" s="1"/>
  <c r="R928" i="5"/>
  <c r="S928" i="5" s="1"/>
  <c r="R924" i="5"/>
  <c r="S924" i="5" s="1"/>
  <c r="R920" i="5"/>
  <c r="S920" i="5" s="1"/>
  <c r="R916" i="5"/>
  <c r="S916" i="5" s="1"/>
  <c r="R912" i="5"/>
  <c r="S912" i="5" s="1"/>
  <c r="R908" i="5"/>
  <c r="S908" i="5" s="1"/>
  <c r="R904" i="5"/>
  <c r="S904" i="5" s="1"/>
  <c r="R900" i="5"/>
  <c r="S900" i="5" s="1"/>
  <c r="R896" i="5"/>
  <c r="S896" i="5" s="1"/>
  <c r="R892" i="5"/>
  <c r="S892" i="5" s="1"/>
  <c r="R888" i="5"/>
  <c r="S888" i="5" s="1"/>
  <c r="R884" i="5"/>
  <c r="S884" i="5" s="1"/>
  <c r="R880" i="5"/>
  <c r="S880" i="5" s="1"/>
  <c r="R876" i="5"/>
  <c r="S876" i="5" s="1"/>
  <c r="R872" i="5"/>
  <c r="S872" i="5" s="1"/>
  <c r="R868" i="5"/>
  <c r="S868" i="5" s="1"/>
  <c r="R864" i="5"/>
  <c r="S864" i="5" s="1"/>
  <c r="R860" i="5"/>
  <c r="S860" i="5" s="1"/>
  <c r="R856" i="5"/>
  <c r="S856" i="5" s="1"/>
  <c r="R852" i="5"/>
  <c r="S852" i="5" s="1"/>
  <c r="R848" i="5"/>
  <c r="S848" i="5" s="1"/>
  <c r="R844" i="5"/>
  <c r="S844" i="5" s="1"/>
  <c r="R840" i="5"/>
  <c r="S840" i="5" s="1"/>
  <c r="R832" i="5"/>
  <c r="S832" i="5" s="1"/>
  <c r="R828" i="5"/>
  <c r="S828" i="5" s="1"/>
  <c r="R824" i="5"/>
  <c r="S824" i="5" s="1"/>
  <c r="R816" i="5"/>
  <c r="S816" i="5" s="1"/>
  <c r="R812" i="5"/>
  <c r="S812" i="5" s="1"/>
  <c r="R808" i="5"/>
  <c r="S808" i="5" s="1"/>
  <c r="R804" i="5"/>
  <c r="S804" i="5" s="1"/>
  <c r="R800" i="5"/>
  <c r="S800" i="5" s="1"/>
  <c r="R796" i="5"/>
  <c r="S796" i="5" s="1"/>
  <c r="R792" i="5"/>
  <c r="S792" i="5" s="1"/>
  <c r="R788" i="5"/>
  <c r="S788" i="5" s="1"/>
  <c r="R784" i="5"/>
  <c r="S784" i="5" s="1"/>
  <c r="R780" i="5"/>
  <c r="S780" i="5" s="1"/>
  <c r="R776" i="5"/>
  <c r="S776" i="5" s="1"/>
  <c r="R768" i="5"/>
  <c r="S768" i="5" s="1"/>
  <c r="R764" i="5"/>
  <c r="S764" i="5" s="1"/>
  <c r="R760" i="5"/>
  <c r="S760" i="5" s="1"/>
  <c r="R752" i="5"/>
  <c r="S752" i="5" s="1"/>
  <c r="R744" i="5"/>
  <c r="S744" i="5" s="1"/>
  <c r="R740" i="5"/>
  <c r="S740" i="5" s="1"/>
  <c r="R736" i="5"/>
  <c r="S736" i="5" s="1"/>
  <c r="R732" i="5"/>
  <c r="S732" i="5" s="1"/>
  <c r="R728" i="5"/>
  <c r="S728" i="5" s="1"/>
  <c r="R724" i="5"/>
  <c r="S724" i="5" s="1"/>
  <c r="R720" i="5"/>
  <c r="S720" i="5" s="1"/>
  <c r="R716" i="5"/>
  <c r="S716" i="5" s="1"/>
  <c r="R712" i="5"/>
  <c r="S712" i="5" s="1"/>
  <c r="R704" i="5"/>
  <c r="S704" i="5" s="1"/>
  <c r="R700" i="5"/>
  <c r="S700" i="5" s="1"/>
  <c r="R696" i="5"/>
  <c r="S696" i="5" s="1"/>
  <c r="R688" i="5"/>
  <c r="S688" i="5" s="1"/>
  <c r="R684" i="5"/>
  <c r="S684" i="5" s="1"/>
  <c r="R680" i="5"/>
  <c r="S680" i="5" s="1"/>
  <c r="R676" i="5"/>
  <c r="S676" i="5" s="1"/>
  <c r="R672" i="5"/>
  <c r="S672" i="5" s="1"/>
  <c r="R668" i="5"/>
  <c r="S668" i="5" s="1"/>
  <c r="R664" i="5"/>
  <c r="S664" i="5" s="1"/>
  <c r="R660" i="5"/>
  <c r="S660" i="5" s="1"/>
  <c r="R656" i="5"/>
  <c r="S656" i="5" s="1"/>
  <c r="R652" i="5"/>
  <c r="S652" i="5" s="1"/>
  <c r="R648" i="5"/>
  <c r="S648" i="5" s="1"/>
  <c r="R640" i="5"/>
  <c r="S640" i="5" s="1"/>
  <c r="R636" i="5"/>
  <c r="S636" i="5" s="1"/>
  <c r="R632" i="5"/>
  <c r="S632" i="5" s="1"/>
  <c r="R624" i="5"/>
  <c r="S624" i="5" s="1"/>
  <c r="R620" i="5"/>
  <c r="S620" i="5" s="1"/>
  <c r="R616" i="5"/>
  <c r="S616" i="5" s="1"/>
  <c r="R612" i="5"/>
  <c r="S612" i="5" s="1"/>
  <c r="R608" i="5"/>
  <c r="S608" i="5" s="1"/>
  <c r="R604" i="5"/>
  <c r="S604" i="5" s="1"/>
  <c r="R600" i="5"/>
  <c r="S600" i="5" s="1"/>
  <c r="R596" i="5"/>
  <c r="S596" i="5" s="1"/>
  <c r="R592" i="5"/>
  <c r="S592" i="5" s="1"/>
  <c r="R588" i="5"/>
  <c r="S588" i="5" s="1"/>
  <c r="R584" i="5"/>
  <c r="S584" i="5" s="1"/>
  <c r="R576" i="5"/>
  <c r="S576" i="5" s="1"/>
  <c r="R572" i="5"/>
  <c r="S572" i="5" s="1"/>
  <c r="R568" i="5"/>
  <c r="S568" i="5" s="1"/>
  <c r="R560" i="5"/>
  <c r="S560" i="5" s="1"/>
  <c r="R556" i="5"/>
  <c r="S556" i="5" s="1"/>
  <c r="R552" i="5"/>
  <c r="S552" i="5" s="1"/>
  <c r="R548" i="5"/>
  <c r="S548" i="5" s="1"/>
  <c r="R544" i="5"/>
  <c r="S544" i="5" s="1"/>
  <c r="R540" i="5"/>
  <c r="S540" i="5" s="1"/>
  <c r="R536" i="5"/>
  <c r="S536" i="5" s="1"/>
  <c r="R532" i="5"/>
  <c r="S532" i="5" s="1"/>
  <c r="R528" i="5"/>
  <c r="S528" i="5" s="1"/>
  <c r="R524" i="5"/>
  <c r="S524" i="5" s="1"/>
  <c r="R520" i="5"/>
  <c r="S520" i="5" s="1"/>
  <c r="R512" i="5"/>
  <c r="S512" i="5" s="1"/>
  <c r="R508" i="5"/>
  <c r="S508" i="5" s="1"/>
  <c r="R504" i="5"/>
  <c r="S504" i="5" s="1"/>
  <c r="R496" i="5"/>
  <c r="S496" i="5" s="1"/>
  <c r="R492" i="5"/>
  <c r="S492" i="5" s="1"/>
  <c r="R488" i="5"/>
  <c r="S488" i="5" s="1"/>
  <c r="R484" i="5"/>
  <c r="S484" i="5" s="1"/>
  <c r="R480" i="5"/>
  <c r="S480" i="5" s="1"/>
  <c r="R476" i="5"/>
  <c r="S476" i="5" s="1"/>
  <c r="R472" i="5"/>
  <c r="S472" i="5" s="1"/>
  <c r="R468" i="5"/>
  <c r="S468" i="5" s="1"/>
  <c r="R464" i="5"/>
  <c r="S464" i="5" s="1"/>
  <c r="R460" i="5"/>
  <c r="S460" i="5" s="1"/>
  <c r="R456" i="5"/>
  <c r="S456" i="5" s="1"/>
  <c r="R448" i="5"/>
  <c r="S448" i="5" s="1"/>
  <c r="R444" i="5"/>
  <c r="S444" i="5" s="1"/>
  <c r="R440" i="5"/>
  <c r="S440" i="5" s="1"/>
  <c r="R432" i="5"/>
  <c r="S432" i="5" s="1"/>
  <c r="R428" i="5"/>
  <c r="S428" i="5" s="1"/>
  <c r="R424" i="5"/>
  <c r="S424" i="5" s="1"/>
  <c r="R420" i="5"/>
  <c r="S420" i="5" s="1"/>
  <c r="R416" i="5"/>
  <c r="S416" i="5" s="1"/>
  <c r="R412" i="5"/>
  <c r="S412" i="5" s="1"/>
  <c r="R408" i="5"/>
  <c r="S408" i="5" s="1"/>
  <c r="R404" i="5"/>
  <c r="S404" i="5" s="1"/>
  <c r="R400" i="5"/>
  <c r="S400" i="5" s="1"/>
  <c r="R396" i="5"/>
  <c r="S396" i="5" s="1"/>
  <c r="R392" i="5"/>
  <c r="S392" i="5" s="1"/>
  <c r="R384" i="5"/>
  <c r="S384" i="5" s="1"/>
  <c r="R380" i="5"/>
  <c r="S380" i="5" s="1"/>
  <c r="R376" i="5"/>
  <c r="S376" i="5" s="1"/>
  <c r="R368" i="5"/>
  <c r="S368" i="5" s="1"/>
  <c r="R364" i="5"/>
  <c r="S364" i="5" s="1"/>
  <c r="R360" i="5"/>
  <c r="S360" i="5" s="1"/>
  <c r="R356" i="5"/>
  <c r="S356" i="5" s="1"/>
  <c r="R352" i="5"/>
  <c r="S352" i="5" s="1"/>
  <c r="R348" i="5"/>
  <c r="S348" i="5" s="1"/>
  <c r="R344" i="5"/>
  <c r="S344" i="5" s="1"/>
  <c r="R340" i="5"/>
  <c r="S340" i="5" s="1"/>
  <c r="R336" i="5"/>
  <c r="S336" i="5" s="1"/>
  <c r="R332" i="5"/>
  <c r="S332" i="5" s="1"/>
  <c r="R328" i="5"/>
  <c r="S328" i="5" s="1"/>
  <c r="R320" i="5"/>
  <c r="S320" i="5" s="1"/>
  <c r="R316" i="5"/>
  <c r="S316" i="5" s="1"/>
  <c r="R312" i="5"/>
  <c r="S312" i="5" s="1"/>
  <c r="R304" i="5"/>
  <c r="S304" i="5" s="1"/>
  <c r="R300" i="5"/>
  <c r="S300" i="5" s="1"/>
  <c r="R296" i="5"/>
  <c r="S296" i="5" s="1"/>
  <c r="R292" i="5"/>
  <c r="S292" i="5" s="1"/>
  <c r="R288" i="5"/>
  <c r="S288" i="5" s="1"/>
  <c r="R284" i="5"/>
  <c r="S284" i="5" s="1"/>
  <c r="R280" i="5"/>
  <c r="S280" i="5" s="1"/>
  <c r="R276" i="5"/>
  <c r="S276" i="5" s="1"/>
  <c r="R272" i="5"/>
  <c r="S272" i="5" s="1"/>
  <c r="R268" i="5"/>
  <c r="S268" i="5" s="1"/>
  <c r="R264" i="5"/>
  <c r="S264" i="5" s="1"/>
  <c r="R256" i="5"/>
  <c r="S256" i="5" s="1"/>
  <c r="R252" i="5"/>
  <c r="S252" i="5" s="1"/>
  <c r="R248" i="5"/>
  <c r="S248" i="5" s="1"/>
  <c r="R240" i="5"/>
  <c r="S240" i="5" s="1"/>
  <c r="R236" i="5"/>
  <c r="S236" i="5" s="1"/>
  <c r="R232" i="5"/>
  <c r="S232" i="5" s="1"/>
  <c r="R228" i="5"/>
  <c r="S228" i="5" s="1"/>
  <c r="R224" i="5"/>
  <c r="S224" i="5" s="1"/>
  <c r="R220" i="5"/>
  <c r="S220" i="5" s="1"/>
  <c r="R216" i="5"/>
  <c r="S216" i="5" s="1"/>
  <c r="R212" i="5"/>
  <c r="S212" i="5" s="1"/>
  <c r="R208" i="5"/>
  <c r="S208" i="5" s="1"/>
  <c r="R204" i="5"/>
  <c r="S204" i="5" s="1"/>
  <c r="R200" i="5"/>
  <c r="S200" i="5" s="1"/>
  <c r="R192" i="5"/>
  <c r="S192" i="5" s="1"/>
  <c r="R188" i="5"/>
  <c r="S188" i="5" s="1"/>
  <c r="R184" i="5"/>
  <c r="S184" i="5" s="1"/>
  <c r="R176" i="5"/>
  <c r="S176" i="5" s="1"/>
  <c r="R172" i="5"/>
  <c r="S172" i="5" s="1"/>
  <c r="R168" i="5"/>
  <c r="S168" i="5" s="1"/>
  <c r="R164" i="5"/>
  <c r="S164" i="5" s="1"/>
  <c r="R160" i="5"/>
  <c r="S160" i="5" s="1"/>
  <c r="R156" i="5"/>
  <c r="S156" i="5" s="1"/>
  <c r="R152" i="5"/>
  <c r="S152" i="5" s="1"/>
  <c r="R148" i="5"/>
  <c r="S148" i="5" s="1"/>
  <c r="R144" i="5"/>
  <c r="S144" i="5" s="1"/>
  <c r="R140" i="5"/>
  <c r="S140" i="5" s="1"/>
  <c r="R136" i="5"/>
  <c r="S136" i="5" s="1"/>
  <c r="R128" i="5"/>
  <c r="S128" i="5" s="1"/>
  <c r="R124" i="5"/>
  <c r="S124" i="5" s="1"/>
  <c r="R120" i="5"/>
  <c r="S120" i="5" s="1"/>
  <c r="R112" i="5"/>
  <c r="S112" i="5" s="1"/>
  <c r="R108" i="5"/>
  <c r="S108" i="5" s="1"/>
  <c r="R104" i="5"/>
  <c r="S104" i="5" s="1"/>
  <c r="R100" i="5"/>
  <c r="S100" i="5" s="1"/>
  <c r="R96" i="5"/>
  <c r="S96" i="5" s="1"/>
  <c r="R92" i="5"/>
  <c r="S92" i="5" s="1"/>
  <c r="R88" i="5"/>
  <c r="S88" i="5" s="1"/>
  <c r="R84" i="5"/>
  <c r="S84" i="5" s="1"/>
  <c r="R80" i="5"/>
  <c r="S80" i="5" s="1"/>
  <c r="R76" i="5"/>
  <c r="S76" i="5" s="1"/>
  <c r="R72" i="5"/>
  <c r="S72" i="5" s="1"/>
  <c r="R64" i="5"/>
  <c r="S64" i="5" s="1"/>
  <c r="R60" i="5"/>
  <c r="S60" i="5" s="1"/>
  <c r="R56" i="5"/>
  <c r="S56" i="5" s="1"/>
  <c r="R48" i="5"/>
  <c r="S48" i="5" s="1"/>
  <c r="R44" i="5"/>
  <c r="S44" i="5" s="1"/>
  <c r="R40" i="5"/>
  <c r="S40" i="5" s="1"/>
  <c r="R36" i="5"/>
  <c r="S36" i="5" s="1"/>
  <c r="R32" i="5"/>
  <c r="S32" i="5" s="1"/>
  <c r="R28" i="5"/>
  <c r="S28" i="5" s="1"/>
  <c r="R24" i="5"/>
  <c r="S24" i="5" s="1"/>
  <c r="R20" i="5"/>
  <c r="S20" i="5" s="1"/>
  <c r="R16" i="5"/>
  <c r="S16" i="5" s="1"/>
  <c r="R12" i="5"/>
  <c r="S12" i="5" s="1"/>
  <c r="R8" i="5"/>
  <c r="S8" i="5" s="1"/>
  <c r="R1949" i="5"/>
  <c r="S1949" i="5" s="1"/>
  <c r="R949" i="5"/>
  <c r="S949" i="5" s="1"/>
  <c r="R917" i="5"/>
  <c r="S917" i="5" s="1"/>
  <c r="R885" i="5"/>
  <c r="S885" i="5" s="1"/>
  <c r="R836" i="5"/>
  <c r="S836" i="5" s="1"/>
  <c r="R772" i="5"/>
  <c r="S772" i="5" s="1"/>
  <c r="R708" i="5"/>
  <c r="S708" i="5" s="1"/>
  <c r="R644" i="5"/>
  <c r="S644" i="5" s="1"/>
  <c r="R580" i="5"/>
  <c r="S580" i="5" s="1"/>
  <c r="R516" i="5"/>
  <c r="S516" i="5" s="1"/>
  <c r="R452" i="5"/>
  <c r="S452" i="5" s="1"/>
  <c r="R388" i="5"/>
  <c r="S388" i="5" s="1"/>
  <c r="R324" i="5"/>
  <c r="S324" i="5" s="1"/>
  <c r="R260" i="5"/>
  <c r="S260" i="5" s="1"/>
  <c r="R196" i="5"/>
  <c r="S196" i="5" s="1"/>
  <c r="R132" i="5"/>
  <c r="S132" i="5" s="1"/>
  <c r="R68" i="5"/>
  <c r="S68" i="5" s="1"/>
  <c r="R4" i="5"/>
  <c r="S4" i="5" s="1"/>
  <c r="R1004" i="5"/>
  <c r="S1004" i="5" s="1"/>
  <c r="R1951" i="5"/>
  <c r="S1951" i="5" s="1"/>
  <c r="R1943" i="5"/>
  <c r="S1943" i="5" s="1"/>
  <c r="R1939" i="5"/>
  <c r="S1939" i="5" s="1"/>
  <c r="R1935" i="5"/>
  <c r="S1935" i="5" s="1"/>
  <c r="R1931" i="5"/>
  <c r="S1931" i="5" s="1"/>
  <c r="R1927" i="5"/>
  <c r="S1927" i="5" s="1"/>
  <c r="R1923" i="5"/>
  <c r="S1923" i="5" s="1"/>
  <c r="R1919" i="5"/>
  <c r="S1919" i="5" s="1"/>
  <c r="R1915" i="5"/>
  <c r="S1915" i="5" s="1"/>
  <c r="R1911" i="5"/>
  <c r="S1911" i="5" s="1"/>
  <c r="R1907" i="5"/>
  <c r="S1907" i="5" s="1"/>
  <c r="R1903" i="5"/>
  <c r="S1903" i="5" s="1"/>
  <c r="R1899" i="5"/>
  <c r="S1899" i="5" s="1"/>
  <c r="R1895" i="5"/>
  <c r="S1895" i="5" s="1"/>
  <c r="R1891" i="5"/>
  <c r="S1891" i="5" s="1"/>
  <c r="R1887" i="5"/>
  <c r="S1887" i="5" s="1"/>
  <c r="R1883" i="5"/>
  <c r="S1883" i="5" s="1"/>
  <c r="R1879" i="5"/>
  <c r="S1879" i="5" s="1"/>
  <c r="R1875" i="5"/>
  <c r="S1875" i="5" s="1"/>
  <c r="R1871" i="5"/>
  <c r="S1871" i="5" s="1"/>
  <c r="R1867" i="5"/>
  <c r="S1867" i="5" s="1"/>
  <c r="R1863" i="5"/>
  <c r="S1863" i="5" s="1"/>
  <c r="R1859" i="5"/>
  <c r="S1859" i="5" s="1"/>
  <c r="R1855" i="5"/>
  <c r="S1855" i="5" s="1"/>
  <c r="R1851" i="5"/>
  <c r="S1851" i="5" s="1"/>
  <c r="R1847" i="5"/>
  <c r="S1847" i="5" s="1"/>
  <c r="R1843" i="5"/>
  <c r="S1843" i="5" s="1"/>
  <c r="R1839" i="5"/>
  <c r="S1839" i="5" s="1"/>
  <c r="R1835" i="5"/>
  <c r="S1835" i="5" s="1"/>
  <c r="R1831" i="5"/>
  <c r="S1831" i="5" s="1"/>
  <c r="R1827" i="5"/>
  <c r="S1827" i="5" s="1"/>
  <c r="R1823" i="5"/>
  <c r="S1823" i="5" s="1"/>
  <c r="R1819" i="5"/>
  <c r="S1819" i="5" s="1"/>
  <c r="R1815" i="5"/>
  <c r="S1815" i="5" s="1"/>
  <c r="R1811" i="5"/>
  <c r="S1811" i="5" s="1"/>
  <c r="R1807" i="5"/>
  <c r="S1807" i="5" s="1"/>
  <c r="R1803" i="5"/>
  <c r="S1803" i="5" s="1"/>
  <c r="R1799" i="5"/>
  <c r="S1799" i="5" s="1"/>
  <c r="R1795" i="5"/>
  <c r="S1795" i="5" s="1"/>
  <c r="R1791" i="5"/>
  <c r="S1791" i="5" s="1"/>
  <c r="R1787" i="5"/>
  <c r="S1787" i="5" s="1"/>
  <c r="R1783" i="5"/>
  <c r="S1783" i="5" s="1"/>
  <c r="R1779" i="5"/>
  <c r="S1779" i="5" s="1"/>
  <c r="R1775" i="5"/>
  <c r="S1775" i="5" s="1"/>
  <c r="R1771" i="5"/>
  <c r="S1771" i="5" s="1"/>
  <c r="R1767" i="5"/>
  <c r="S1767" i="5" s="1"/>
  <c r="R1763" i="5"/>
  <c r="S1763" i="5" s="1"/>
  <c r="R1759" i="5"/>
  <c r="S1759" i="5" s="1"/>
  <c r="R1755" i="5"/>
  <c r="S1755" i="5" s="1"/>
  <c r="R1751" i="5"/>
  <c r="S1751" i="5" s="1"/>
  <c r="R1747" i="5"/>
  <c r="S1747" i="5" s="1"/>
  <c r="R1743" i="5"/>
  <c r="S1743" i="5" s="1"/>
  <c r="R1739" i="5"/>
  <c r="S1739" i="5" s="1"/>
  <c r="R1735" i="5"/>
  <c r="S1735" i="5" s="1"/>
  <c r="R1731" i="5"/>
  <c r="S1731" i="5" s="1"/>
  <c r="R1727" i="5"/>
  <c r="S1727" i="5" s="1"/>
  <c r="R1723" i="5"/>
  <c r="S1723" i="5" s="1"/>
  <c r="R1719" i="5"/>
  <c r="S1719" i="5" s="1"/>
  <c r="R1715" i="5"/>
  <c r="S1715" i="5" s="1"/>
  <c r="R1711" i="5"/>
  <c r="S1711" i="5" s="1"/>
  <c r="R1707" i="5"/>
  <c r="S1707" i="5" s="1"/>
  <c r="R1703" i="5"/>
  <c r="S1703" i="5" s="1"/>
  <c r="R1699" i="5"/>
  <c r="S1699" i="5" s="1"/>
  <c r="R1695" i="5"/>
  <c r="S1695" i="5" s="1"/>
  <c r="R1691" i="5"/>
  <c r="S1691" i="5" s="1"/>
  <c r="R1687" i="5"/>
  <c r="S1687" i="5" s="1"/>
  <c r="R1683" i="5"/>
  <c r="S1683" i="5" s="1"/>
  <c r="R1679" i="5"/>
  <c r="S1679" i="5" s="1"/>
  <c r="R1675" i="5"/>
  <c r="S1675" i="5" s="1"/>
  <c r="R1671" i="5"/>
  <c r="S1671" i="5" s="1"/>
  <c r="R1667" i="5"/>
  <c r="S1667" i="5" s="1"/>
  <c r="R1663" i="5"/>
  <c r="S1663" i="5" s="1"/>
  <c r="R1659" i="5"/>
  <c r="S1659" i="5" s="1"/>
  <c r="R1655" i="5"/>
  <c r="S1655" i="5" s="1"/>
  <c r="R1651" i="5"/>
  <c r="S1651" i="5" s="1"/>
  <c r="R1647" i="5"/>
  <c r="S1647" i="5" s="1"/>
  <c r="R1643" i="5"/>
  <c r="S1643" i="5" s="1"/>
  <c r="R1639" i="5"/>
  <c r="S1639" i="5" s="1"/>
  <c r="R1635" i="5"/>
  <c r="S1635" i="5" s="1"/>
  <c r="R1631" i="5"/>
  <c r="S1631" i="5" s="1"/>
  <c r="R1627" i="5"/>
  <c r="S1627" i="5" s="1"/>
  <c r="R1623" i="5"/>
  <c r="S1623" i="5" s="1"/>
  <c r="R1619" i="5"/>
  <c r="S1619" i="5" s="1"/>
  <c r="R1615" i="5"/>
  <c r="S1615" i="5" s="1"/>
  <c r="R1611" i="5"/>
  <c r="S1611" i="5" s="1"/>
  <c r="R1607" i="5"/>
  <c r="S1607" i="5" s="1"/>
  <c r="R1599" i="5"/>
  <c r="S1599" i="5" s="1"/>
  <c r="R1595" i="5"/>
  <c r="S1595" i="5" s="1"/>
  <c r="R1591" i="5"/>
  <c r="S1591" i="5" s="1"/>
  <c r="R1583" i="5"/>
  <c r="S1583" i="5" s="1"/>
  <c r="R1579" i="5"/>
  <c r="S1579" i="5" s="1"/>
  <c r="R1575" i="5"/>
  <c r="S1575" i="5" s="1"/>
  <c r="R1567" i="5"/>
  <c r="S1567" i="5" s="1"/>
  <c r="R1563" i="5"/>
  <c r="S1563" i="5" s="1"/>
  <c r="R1559" i="5"/>
  <c r="S1559" i="5" s="1"/>
  <c r="R1551" i="5"/>
  <c r="S1551" i="5" s="1"/>
  <c r="R1547" i="5"/>
  <c r="S1547" i="5" s="1"/>
  <c r="R1543" i="5"/>
  <c r="S1543" i="5" s="1"/>
  <c r="R1535" i="5"/>
  <c r="S1535" i="5" s="1"/>
  <c r="R1531" i="5"/>
  <c r="S1531" i="5" s="1"/>
  <c r="R1527" i="5"/>
  <c r="S1527" i="5" s="1"/>
  <c r="R1519" i="5"/>
  <c r="S1519" i="5" s="1"/>
  <c r="R1515" i="5"/>
  <c r="S1515" i="5" s="1"/>
  <c r="R1511" i="5"/>
  <c r="S1511" i="5" s="1"/>
  <c r="R1503" i="5"/>
  <c r="S1503" i="5" s="1"/>
  <c r="R1499" i="5"/>
  <c r="S1499" i="5" s="1"/>
  <c r="R1495" i="5"/>
  <c r="S1495" i="5" s="1"/>
  <c r="R1487" i="5"/>
  <c r="S1487" i="5" s="1"/>
  <c r="R1483" i="5"/>
  <c r="S1483" i="5" s="1"/>
  <c r="R1479" i="5"/>
  <c r="S1479" i="5" s="1"/>
  <c r="R1471" i="5"/>
  <c r="S1471" i="5" s="1"/>
  <c r="R1467" i="5"/>
  <c r="S1467" i="5" s="1"/>
  <c r="R1463" i="5"/>
  <c r="S1463" i="5" s="1"/>
  <c r="R1455" i="5"/>
  <c r="S1455" i="5" s="1"/>
  <c r="R1451" i="5"/>
  <c r="S1451" i="5" s="1"/>
  <c r="R1447" i="5"/>
  <c r="S1447" i="5" s="1"/>
  <c r="R1439" i="5"/>
  <c r="S1439" i="5" s="1"/>
  <c r="R1435" i="5"/>
  <c r="S1435" i="5" s="1"/>
  <c r="R1431" i="5"/>
  <c r="S1431" i="5" s="1"/>
  <c r="R1423" i="5"/>
  <c r="S1423" i="5" s="1"/>
  <c r="R1419" i="5"/>
  <c r="S1419" i="5" s="1"/>
  <c r="R1415" i="5"/>
  <c r="S1415" i="5" s="1"/>
  <c r="R1407" i="5"/>
  <c r="S1407" i="5" s="1"/>
  <c r="R1403" i="5"/>
  <c r="S1403" i="5" s="1"/>
  <c r="R1399" i="5"/>
  <c r="S1399" i="5" s="1"/>
  <c r="R1391" i="5"/>
  <c r="S1391" i="5" s="1"/>
  <c r="R1387" i="5"/>
  <c r="S1387" i="5" s="1"/>
  <c r="R1383" i="5"/>
  <c r="S1383" i="5" s="1"/>
  <c r="R1375" i="5"/>
  <c r="S1375" i="5" s="1"/>
  <c r="R1371" i="5"/>
  <c r="S1371" i="5" s="1"/>
  <c r="R1367" i="5"/>
  <c r="S1367" i="5" s="1"/>
  <c r="R1359" i="5"/>
  <c r="S1359" i="5" s="1"/>
  <c r="R1355" i="5"/>
  <c r="S1355" i="5" s="1"/>
  <c r="R1351" i="5"/>
  <c r="S1351" i="5" s="1"/>
  <c r="R1343" i="5"/>
  <c r="S1343" i="5" s="1"/>
  <c r="R1339" i="5"/>
  <c r="S1339" i="5" s="1"/>
  <c r="R1335" i="5"/>
  <c r="S1335" i="5" s="1"/>
  <c r="R1327" i="5"/>
  <c r="S1327" i="5" s="1"/>
  <c r="R1323" i="5"/>
  <c r="S1323" i="5" s="1"/>
  <c r="R1319" i="5"/>
  <c r="S1319" i="5" s="1"/>
  <c r="R1311" i="5"/>
  <c r="S1311" i="5" s="1"/>
  <c r="R1307" i="5"/>
  <c r="S1307" i="5" s="1"/>
  <c r="R1303" i="5"/>
  <c r="S1303" i="5" s="1"/>
  <c r="R1295" i="5"/>
  <c r="S1295" i="5" s="1"/>
  <c r="R1291" i="5"/>
  <c r="S1291" i="5" s="1"/>
  <c r="R1287" i="5"/>
  <c r="S1287" i="5" s="1"/>
  <c r="R1279" i="5"/>
  <c r="S1279" i="5" s="1"/>
  <c r="R1275" i="5"/>
  <c r="S1275" i="5" s="1"/>
  <c r="R1271" i="5"/>
  <c r="S1271" i="5" s="1"/>
  <c r="R1263" i="5"/>
  <c r="S1263" i="5" s="1"/>
  <c r="R1259" i="5"/>
  <c r="S1259" i="5" s="1"/>
  <c r="R1255" i="5"/>
  <c r="S1255" i="5" s="1"/>
  <c r="R1247" i="5"/>
  <c r="S1247" i="5" s="1"/>
  <c r="R1243" i="5"/>
  <c r="S1243" i="5" s="1"/>
  <c r="R1239" i="5"/>
  <c r="S1239" i="5" s="1"/>
  <c r="R1231" i="5"/>
  <c r="S1231" i="5" s="1"/>
  <c r="R1227" i="5"/>
  <c r="S1227" i="5" s="1"/>
  <c r="R1223" i="5"/>
  <c r="S1223" i="5" s="1"/>
  <c r="R1215" i="5"/>
  <c r="S1215" i="5" s="1"/>
  <c r="R1211" i="5"/>
  <c r="S1211" i="5" s="1"/>
  <c r="R1207" i="5"/>
  <c r="S1207" i="5" s="1"/>
  <c r="R1199" i="5"/>
  <c r="S1199" i="5" s="1"/>
  <c r="R1195" i="5"/>
  <c r="S1195" i="5" s="1"/>
  <c r="R1191" i="5"/>
  <c r="S1191" i="5" s="1"/>
  <c r="R1183" i="5"/>
  <c r="S1183" i="5" s="1"/>
  <c r="R1179" i="5"/>
  <c r="S1179" i="5" s="1"/>
  <c r="R1175" i="5"/>
  <c r="S1175" i="5" s="1"/>
  <c r="R1167" i="5"/>
  <c r="S1167" i="5" s="1"/>
  <c r="R1163" i="5"/>
  <c r="S1163" i="5" s="1"/>
  <c r="R1159" i="5"/>
  <c r="S1159" i="5" s="1"/>
  <c r="R1151" i="5"/>
  <c r="S1151" i="5" s="1"/>
  <c r="R1147" i="5"/>
  <c r="S1147" i="5" s="1"/>
  <c r="R1143" i="5"/>
  <c r="S1143" i="5" s="1"/>
  <c r="R1135" i="5"/>
  <c r="S1135" i="5" s="1"/>
  <c r="R1131" i="5"/>
  <c r="S1131" i="5" s="1"/>
  <c r="R1127" i="5"/>
  <c r="S1127" i="5" s="1"/>
  <c r="R1119" i="5"/>
  <c r="S1119" i="5" s="1"/>
  <c r="R1115" i="5"/>
  <c r="S1115" i="5" s="1"/>
  <c r="R1111" i="5"/>
  <c r="S1111" i="5" s="1"/>
  <c r="R1103" i="5"/>
  <c r="S1103" i="5" s="1"/>
  <c r="R1099" i="5"/>
  <c r="S1099" i="5" s="1"/>
  <c r="R1095" i="5"/>
  <c r="S1095" i="5" s="1"/>
  <c r="R1087" i="5"/>
  <c r="S1087" i="5" s="1"/>
  <c r="R1083" i="5"/>
  <c r="S1083" i="5" s="1"/>
  <c r="R1079" i="5"/>
  <c r="S1079" i="5" s="1"/>
  <c r="R1071" i="5"/>
  <c r="S1071" i="5" s="1"/>
  <c r="R1067" i="5"/>
  <c r="S1067" i="5" s="1"/>
  <c r="R1063" i="5"/>
  <c r="S1063" i="5" s="1"/>
  <c r="R1055" i="5"/>
  <c r="S1055" i="5" s="1"/>
  <c r="R1051" i="5"/>
  <c r="S1051" i="5" s="1"/>
  <c r="R1047" i="5"/>
  <c r="S1047" i="5" s="1"/>
  <c r="R1039" i="5"/>
  <c r="S1039" i="5" s="1"/>
  <c r="R1035" i="5"/>
  <c r="S1035" i="5" s="1"/>
  <c r="R1031" i="5"/>
  <c r="S1031" i="5" s="1"/>
  <c r="R1023" i="5"/>
  <c r="S1023" i="5" s="1"/>
  <c r="R1019" i="5"/>
  <c r="S1019" i="5" s="1"/>
  <c r="R1015" i="5"/>
  <c r="S1015" i="5" s="1"/>
  <c r="R1007" i="5"/>
  <c r="S1007" i="5" s="1"/>
  <c r="R1003" i="5"/>
  <c r="S1003" i="5" s="1"/>
  <c r="R999" i="5"/>
  <c r="S999" i="5" s="1"/>
  <c r="R991" i="5"/>
  <c r="S991" i="5" s="1"/>
  <c r="R987" i="5"/>
  <c r="S987" i="5" s="1"/>
  <c r="R983" i="5"/>
  <c r="S983" i="5" s="1"/>
  <c r="R975" i="5"/>
  <c r="S975" i="5" s="1"/>
  <c r="R971" i="5"/>
  <c r="S971" i="5" s="1"/>
  <c r="R967" i="5"/>
  <c r="S967" i="5" s="1"/>
  <c r="R959" i="5"/>
  <c r="S959" i="5" s="1"/>
  <c r="R955" i="5"/>
  <c r="S955" i="5" s="1"/>
  <c r="R951" i="5"/>
  <c r="S951" i="5" s="1"/>
  <c r="R947" i="5"/>
  <c r="S947" i="5" s="1"/>
  <c r="R943" i="5"/>
  <c r="S943" i="5" s="1"/>
  <c r="R939" i="5"/>
  <c r="S939" i="5" s="1"/>
  <c r="R935" i="5"/>
  <c r="S935" i="5" s="1"/>
  <c r="R931" i="5"/>
  <c r="S931" i="5" s="1"/>
  <c r="R927" i="5"/>
  <c r="S927" i="5" s="1"/>
  <c r="R923" i="5"/>
  <c r="S923" i="5" s="1"/>
  <c r="R919" i="5"/>
  <c r="S919" i="5" s="1"/>
  <c r="R915" i="5"/>
  <c r="S915" i="5" s="1"/>
  <c r="R911" i="5"/>
  <c r="S911" i="5" s="1"/>
  <c r="R907" i="5"/>
  <c r="S907" i="5" s="1"/>
  <c r="R903" i="5"/>
  <c r="S903" i="5" s="1"/>
  <c r="R899" i="5"/>
  <c r="S899" i="5" s="1"/>
  <c r="R895" i="5"/>
  <c r="S895" i="5" s="1"/>
  <c r="R891" i="5"/>
  <c r="S891" i="5" s="1"/>
  <c r="R887" i="5"/>
  <c r="S887" i="5" s="1"/>
  <c r="R883" i="5"/>
  <c r="S883" i="5" s="1"/>
  <c r="R879" i="5"/>
  <c r="S879" i="5" s="1"/>
  <c r="R875" i="5"/>
  <c r="S875" i="5" s="1"/>
  <c r="R871" i="5"/>
  <c r="S871" i="5" s="1"/>
  <c r="R867" i="5"/>
  <c r="S867" i="5" s="1"/>
  <c r="R863" i="5"/>
  <c r="S863" i="5" s="1"/>
  <c r="R859" i="5"/>
  <c r="S859" i="5" s="1"/>
  <c r="R855" i="5"/>
  <c r="S855" i="5" s="1"/>
  <c r="R851" i="5"/>
  <c r="S851" i="5" s="1"/>
  <c r="R847" i="5"/>
  <c r="S847" i="5" s="1"/>
  <c r="R843" i="5"/>
  <c r="S843" i="5" s="1"/>
  <c r="R839" i="5"/>
  <c r="S839" i="5" s="1"/>
  <c r="R835" i="5"/>
  <c r="S835" i="5" s="1"/>
  <c r="R831" i="5"/>
  <c r="S831" i="5" s="1"/>
  <c r="R827" i="5"/>
  <c r="S827" i="5" s="1"/>
  <c r="R823" i="5"/>
  <c r="S823" i="5" s="1"/>
  <c r="R819" i="5"/>
  <c r="S819" i="5" s="1"/>
  <c r="R815" i="5"/>
  <c r="S815" i="5" s="1"/>
  <c r="R811" i="5"/>
  <c r="S811" i="5" s="1"/>
  <c r="R807" i="5"/>
  <c r="S807" i="5" s="1"/>
  <c r="R803" i="5"/>
  <c r="S803" i="5" s="1"/>
  <c r="R799" i="5"/>
  <c r="S799" i="5" s="1"/>
  <c r="R795" i="5"/>
  <c r="S795" i="5" s="1"/>
  <c r="R791" i="5"/>
  <c r="S791" i="5" s="1"/>
  <c r="R787" i="5"/>
  <c r="S787" i="5" s="1"/>
  <c r="R783" i="5"/>
  <c r="S783" i="5" s="1"/>
  <c r="R779" i="5"/>
  <c r="S779" i="5" s="1"/>
  <c r="R775" i="5"/>
  <c r="S775" i="5" s="1"/>
  <c r="R771" i="5"/>
  <c r="S771" i="5" s="1"/>
  <c r="R767" i="5"/>
  <c r="S767" i="5" s="1"/>
  <c r="R763" i="5"/>
  <c r="S763" i="5" s="1"/>
  <c r="R759" i="5"/>
  <c r="S759" i="5" s="1"/>
  <c r="R755" i="5"/>
  <c r="S755" i="5" s="1"/>
  <c r="R751" i="5"/>
  <c r="S751" i="5" s="1"/>
  <c r="R747" i="5"/>
  <c r="S747" i="5" s="1"/>
  <c r="R743" i="5"/>
  <c r="S743" i="5" s="1"/>
  <c r="R739" i="5"/>
  <c r="S739" i="5" s="1"/>
  <c r="R735" i="5"/>
  <c r="S735" i="5" s="1"/>
  <c r="R731" i="5"/>
  <c r="S731" i="5" s="1"/>
  <c r="R727" i="5"/>
  <c r="S727" i="5" s="1"/>
  <c r="R723" i="5"/>
  <c r="S723" i="5" s="1"/>
  <c r="R719" i="5"/>
  <c r="S719" i="5" s="1"/>
  <c r="R715" i="5"/>
  <c r="S715" i="5" s="1"/>
  <c r="R711" i="5"/>
  <c r="S711" i="5" s="1"/>
  <c r="R707" i="5"/>
  <c r="S707" i="5" s="1"/>
  <c r="R703" i="5"/>
  <c r="S703" i="5" s="1"/>
  <c r="R699" i="5"/>
  <c r="S699" i="5" s="1"/>
  <c r="R695" i="5"/>
  <c r="S695" i="5" s="1"/>
  <c r="R691" i="5"/>
  <c r="S691" i="5" s="1"/>
  <c r="R687" i="5"/>
  <c r="S687" i="5" s="1"/>
  <c r="R683" i="5"/>
  <c r="S683" i="5" s="1"/>
  <c r="R679" i="5"/>
  <c r="S679" i="5" s="1"/>
  <c r="R675" i="5"/>
  <c r="S675" i="5" s="1"/>
  <c r="R671" i="5"/>
  <c r="S671" i="5" s="1"/>
  <c r="R667" i="5"/>
  <c r="S667" i="5" s="1"/>
  <c r="R663" i="5"/>
  <c r="S663" i="5" s="1"/>
  <c r="R659" i="5"/>
  <c r="S659" i="5" s="1"/>
  <c r="R655" i="5"/>
  <c r="S655" i="5" s="1"/>
  <c r="R651" i="5"/>
  <c r="S651" i="5" s="1"/>
  <c r="R647" i="5"/>
  <c r="S647" i="5" s="1"/>
  <c r="R643" i="5"/>
  <c r="S643" i="5" s="1"/>
  <c r="R639" i="5"/>
  <c r="S639" i="5" s="1"/>
  <c r="R635" i="5"/>
  <c r="S635" i="5" s="1"/>
  <c r="R631" i="5"/>
  <c r="S631" i="5" s="1"/>
  <c r="R627" i="5"/>
  <c r="S627" i="5" s="1"/>
  <c r="R623" i="5"/>
  <c r="S623" i="5" s="1"/>
  <c r="R619" i="5"/>
  <c r="S619" i="5" s="1"/>
  <c r="R615" i="5"/>
  <c r="S615" i="5" s="1"/>
  <c r="R611" i="5"/>
  <c r="S611" i="5" s="1"/>
  <c r="R607" i="5"/>
  <c r="S607" i="5" s="1"/>
  <c r="R603" i="5"/>
  <c r="S603" i="5" s="1"/>
  <c r="R599" i="5"/>
  <c r="S599" i="5" s="1"/>
  <c r="R595" i="5"/>
  <c r="S595" i="5" s="1"/>
  <c r="R591" i="5"/>
  <c r="S591" i="5" s="1"/>
  <c r="R587" i="5"/>
  <c r="S587" i="5" s="1"/>
  <c r="R583" i="5"/>
  <c r="S583" i="5" s="1"/>
  <c r="R579" i="5"/>
  <c r="S579" i="5" s="1"/>
  <c r="R575" i="5"/>
  <c r="S575" i="5" s="1"/>
  <c r="R571" i="5"/>
  <c r="S571" i="5" s="1"/>
  <c r="R567" i="5"/>
  <c r="S567" i="5" s="1"/>
  <c r="R563" i="5"/>
  <c r="S563" i="5" s="1"/>
  <c r="R559" i="5"/>
  <c r="S559" i="5" s="1"/>
  <c r="R555" i="5"/>
  <c r="S555" i="5" s="1"/>
  <c r="R551" i="5"/>
  <c r="S551" i="5" s="1"/>
  <c r="R547" i="5"/>
  <c r="S547" i="5" s="1"/>
  <c r="R543" i="5"/>
  <c r="S543" i="5" s="1"/>
  <c r="R539" i="5"/>
  <c r="S539" i="5" s="1"/>
  <c r="R535" i="5"/>
  <c r="S535" i="5" s="1"/>
  <c r="R531" i="5"/>
  <c r="S531" i="5" s="1"/>
  <c r="R527" i="5"/>
  <c r="S527" i="5" s="1"/>
  <c r="R523" i="5"/>
  <c r="S523" i="5" s="1"/>
  <c r="R519" i="5"/>
  <c r="S519" i="5" s="1"/>
  <c r="R515" i="5"/>
  <c r="S515" i="5" s="1"/>
  <c r="R511" i="5"/>
  <c r="S511" i="5" s="1"/>
  <c r="R507" i="5"/>
  <c r="S507" i="5" s="1"/>
  <c r="R503" i="5"/>
  <c r="S503" i="5" s="1"/>
  <c r="R499" i="5"/>
  <c r="S499" i="5" s="1"/>
  <c r="R495" i="5"/>
  <c r="S495" i="5" s="1"/>
  <c r="R491" i="5"/>
  <c r="S491" i="5" s="1"/>
  <c r="R487" i="5"/>
  <c r="S487" i="5" s="1"/>
  <c r="R483" i="5"/>
  <c r="S483" i="5" s="1"/>
  <c r="R479" i="5"/>
  <c r="S479" i="5" s="1"/>
  <c r="R475" i="5"/>
  <c r="S475" i="5" s="1"/>
  <c r="R471" i="5"/>
  <c r="S471" i="5" s="1"/>
  <c r="R467" i="5"/>
  <c r="S467" i="5" s="1"/>
  <c r="R463" i="5"/>
  <c r="S463" i="5" s="1"/>
  <c r="R459" i="5"/>
  <c r="S459" i="5" s="1"/>
  <c r="R455" i="5"/>
  <c r="S455" i="5" s="1"/>
  <c r="R451" i="5"/>
  <c r="S451" i="5" s="1"/>
  <c r="R447" i="5"/>
  <c r="S447" i="5" s="1"/>
  <c r="R443" i="5"/>
  <c r="S443" i="5" s="1"/>
  <c r="R439" i="5"/>
  <c r="S439" i="5" s="1"/>
  <c r="R435" i="5"/>
  <c r="S435" i="5" s="1"/>
  <c r="R431" i="5"/>
  <c r="S431" i="5" s="1"/>
  <c r="R427" i="5"/>
  <c r="S427" i="5" s="1"/>
  <c r="R423" i="5"/>
  <c r="S423" i="5" s="1"/>
  <c r="R419" i="5"/>
  <c r="S419" i="5" s="1"/>
  <c r="R415" i="5"/>
  <c r="S415" i="5" s="1"/>
  <c r="R411" i="5"/>
  <c r="S411" i="5" s="1"/>
  <c r="R407" i="5"/>
  <c r="S407" i="5" s="1"/>
  <c r="R403" i="5"/>
  <c r="S403" i="5" s="1"/>
  <c r="R399" i="5"/>
  <c r="S399" i="5" s="1"/>
  <c r="R395" i="5"/>
  <c r="S395" i="5" s="1"/>
  <c r="R391" i="5"/>
  <c r="S391" i="5" s="1"/>
  <c r="R387" i="5"/>
  <c r="S387" i="5" s="1"/>
  <c r="R383" i="5"/>
  <c r="S383" i="5" s="1"/>
  <c r="R379" i="5"/>
  <c r="S379" i="5" s="1"/>
  <c r="R375" i="5"/>
  <c r="S375" i="5" s="1"/>
  <c r="R371" i="5"/>
  <c r="S371" i="5" s="1"/>
  <c r="R367" i="5"/>
  <c r="S367" i="5" s="1"/>
  <c r="R363" i="5"/>
  <c r="S363" i="5" s="1"/>
  <c r="R359" i="5"/>
  <c r="S359" i="5" s="1"/>
  <c r="R355" i="5"/>
  <c r="S355" i="5" s="1"/>
  <c r="R351" i="5"/>
  <c r="S351" i="5" s="1"/>
  <c r="R347" i="5"/>
  <c r="S347" i="5" s="1"/>
  <c r="R343" i="5"/>
  <c r="S343" i="5" s="1"/>
  <c r="R339" i="5"/>
  <c r="S339" i="5" s="1"/>
  <c r="R335" i="5"/>
  <c r="S335" i="5" s="1"/>
  <c r="R331" i="5"/>
  <c r="S331" i="5" s="1"/>
  <c r="R327" i="5"/>
  <c r="S327" i="5" s="1"/>
  <c r="R323" i="5"/>
  <c r="S323" i="5" s="1"/>
  <c r="R319" i="5"/>
  <c r="S319" i="5" s="1"/>
  <c r="R315" i="5"/>
  <c r="S315" i="5" s="1"/>
  <c r="R311" i="5"/>
  <c r="S311" i="5" s="1"/>
  <c r="R307" i="5"/>
  <c r="S307" i="5" s="1"/>
  <c r="R303" i="5"/>
  <c r="S303" i="5" s="1"/>
  <c r="R299" i="5"/>
  <c r="S299" i="5" s="1"/>
  <c r="R295" i="5"/>
  <c r="S295" i="5" s="1"/>
  <c r="R291" i="5"/>
  <c r="S291" i="5" s="1"/>
  <c r="R287" i="5"/>
  <c r="S287" i="5" s="1"/>
  <c r="R283" i="5"/>
  <c r="S283" i="5" s="1"/>
  <c r="R279" i="5"/>
  <c r="S279" i="5" s="1"/>
  <c r="R275" i="5"/>
  <c r="S275" i="5" s="1"/>
  <c r="R271" i="5"/>
  <c r="S271" i="5" s="1"/>
  <c r="R267" i="5"/>
  <c r="S267" i="5" s="1"/>
  <c r="R263" i="5"/>
  <c r="S263" i="5" s="1"/>
  <c r="R259" i="5"/>
  <c r="S259" i="5" s="1"/>
  <c r="R255" i="5"/>
  <c r="S255" i="5" s="1"/>
  <c r="R251" i="5"/>
  <c r="S251" i="5" s="1"/>
  <c r="R247" i="5"/>
  <c r="S247" i="5" s="1"/>
  <c r="R243" i="5"/>
  <c r="S243" i="5" s="1"/>
  <c r="R239" i="5"/>
  <c r="S239" i="5" s="1"/>
  <c r="R235" i="5"/>
  <c r="S235" i="5" s="1"/>
  <c r="R231" i="5"/>
  <c r="S231" i="5" s="1"/>
  <c r="R227" i="5"/>
  <c r="S227" i="5" s="1"/>
  <c r="R223" i="5"/>
  <c r="S223" i="5" s="1"/>
  <c r="R219" i="5"/>
  <c r="S219" i="5" s="1"/>
  <c r="R215" i="5"/>
  <c r="S215" i="5" s="1"/>
  <c r="R211" i="5"/>
  <c r="S211" i="5" s="1"/>
  <c r="R207" i="5"/>
  <c r="S207" i="5" s="1"/>
  <c r="R203" i="5"/>
  <c r="S203" i="5" s="1"/>
  <c r="R199" i="5"/>
  <c r="S199" i="5" s="1"/>
  <c r="R195" i="5"/>
  <c r="S195" i="5" s="1"/>
  <c r="R191" i="5"/>
  <c r="S191" i="5" s="1"/>
  <c r="R187" i="5"/>
  <c r="S187" i="5" s="1"/>
  <c r="R183" i="5"/>
  <c r="S183" i="5" s="1"/>
  <c r="R179" i="5"/>
  <c r="S179" i="5" s="1"/>
  <c r="R175" i="5"/>
  <c r="S175" i="5" s="1"/>
  <c r="R171" i="5"/>
  <c r="S171" i="5" s="1"/>
  <c r="R167" i="5"/>
  <c r="S167" i="5" s="1"/>
  <c r="R163" i="5"/>
  <c r="S163" i="5" s="1"/>
  <c r="R159" i="5"/>
  <c r="S159" i="5" s="1"/>
  <c r="R155" i="5"/>
  <c r="S155" i="5" s="1"/>
  <c r="R151" i="5"/>
  <c r="S151" i="5" s="1"/>
  <c r="R147" i="5"/>
  <c r="S147" i="5" s="1"/>
  <c r="R143" i="5"/>
  <c r="S143" i="5" s="1"/>
  <c r="R139" i="5"/>
  <c r="S139" i="5" s="1"/>
  <c r="R135" i="5"/>
  <c r="S135" i="5" s="1"/>
  <c r="R131" i="5"/>
  <c r="S131" i="5" s="1"/>
  <c r="R127" i="5"/>
  <c r="S127" i="5" s="1"/>
  <c r="R123" i="5"/>
  <c r="S123" i="5" s="1"/>
  <c r="R119" i="5"/>
  <c r="S119" i="5" s="1"/>
  <c r="R115" i="5"/>
  <c r="S115" i="5" s="1"/>
  <c r="R111" i="5"/>
  <c r="S111" i="5" s="1"/>
  <c r="R107" i="5"/>
  <c r="S107" i="5" s="1"/>
  <c r="R103" i="5"/>
  <c r="S103" i="5" s="1"/>
  <c r="R99" i="5"/>
  <c r="S99" i="5" s="1"/>
  <c r="R95" i="5"/>
  <c r="S95" i="5" s="1"/>
  <c r="R91" i="5"/>
  <c r="S91" i="5" s="1"/>
  <c r="R87" i="5"/>
  <c r="S87" i="5" s="1"/>
  <c r="R83" i="5"/>
  <c r="S83" i="5" s="1"/>
  <c r="R79" i="5"/>
  <c r="S79" i="5" s="1"/>
  <c r="R75" i="5"/>
  <c r="S75" i="5" s="1"/>
  <c r="R71" i="5"/>
  <c r="S71" i="5" s="1"/>
  <c r="R67" i="5"/>
  <c r="S67" i="5" s="1"/>
  <c r="R63" i="5"/>
  <c r="S63" i="5" s="1"/>
  <c r="R59" i="5"/>
  <c r="S59" i="5" s="1"/>
  <c r="R55" i="5"/>
  <c r="S55" i="5" s="1"/>
  <c r="R51" i="5"/>
  <c r="S51" i="5" s="1"/>
  <c r="R47" i="5"/>
  <c r="S47" i="5" s="1"/>
  <c r="R43" i="5"/>
  <c r="S43" i="5" s="1"/>
  <c r="R39" i="5"/>
  <c r="S39" i="5" s="1"/>
  <c r="R35" i="5"/>
  <c r="S35" i="5" s="1"/>
  <c r="R31" i="5"/>
  <c r="S31" i="5" s="1"/>
  <c r="R27" i="5"/>
  <c r="S27" i="5" s="1"/>
  <c r="R23" i="5"/>
  <c r="S23" i="5" s="1"/>
  <c r="R19" i="5"/>
  <c r="S19" i="5" s="1"/>
  <c r="R15" i="5"/>
  <c r="S15" i="5" s="1"/>
  <c r="R11" i="5"/>
  <c r="S11" i="5" s="1"/>
  <c r="R7" i="5"/>
  <c r="S7" i="5" s="1"/>
  <c r="R3" i="5"/>
  <c r="S3" i="5" s="1"/>
  <c r="R1953" i="5"/>
  <c r="S1953" i="5" s="1"/>
  <c r="R1947" i="5"/>
  <c r="S1947" i="5" s="1"/>
  <c r="R1937" i="5"/>
  <c r="S1937" i="5" s="1"/>
  <c r="R1603" i="5"/>
  <c r="S1603" i="5" s="1"/>
  <c r="R1587" i="5"/>
  <c r="S1587" i="5" s="1"/>
  <c r="R1571" i="5"/>
  <c r="S1571" i="5" s="1"/>
  <c r="R1555" i="5"/>
  <c r="S1555" i="5" s="1"/>
  <c r="R1539" i="5"/>
  <c r="S1539" i="5" s="1"/>
  <c r="R1523" i="5"/>
  <c r="S1523" i="5" s="1"/>
  <c r="R1507" i="5"/>
  <c r="S1507" i="5" s="1"/>
  <c r="R1491" i="5"/>
  <c r="S1491" i="5" s="1"/>
  <c r="R1475" i="5"/>
  <c r="S1475" i="5" s="1"/>
  <c r="R1459" i="5"/>
  <c r="S1459" i="5" s="1"/>
  <c r="R1443" i="5"/>
  <c r="S1443" i="5" s="1"/>
  <c r="R1427" i="5"/>
  <c r="S1427" i="5" s="1"/>
  <c r="R1411" i="5"/>
  <c r="S1411" i="5" s="1"/>
  <c r="R1395" i="5"/>
  <c r="S1395" i="5" s="1"/>
  <c r="R1379" i="5"/>
  <c r="S1379" i="5" s="1"/>
  <c r="R1363" i="5"/>
  <c r="S1363" i="5" s="1"/>
  <c r="R1347" i="5"/>
  <c r="S1347" i="5" s="1"/>
  <c r="R1331" i="5"/>
  <c r="S1331" i="5" s="1"/>
  <c r="R1315" i="5"/>
  <c r="S1315" i="5" s="1"/>
  <c r="R1299" i="5"/>
  <c r="S1299" i="5" s="1"/>
  <c r="R1283" i="5"/>
  <c r="S1283" i="5" s="1"/>
  <c r="R1267" i="5"/>
  <c r="S1267" i="5" s="1"/>
  <c r="R1251" i="5"/>
  <c r="S1251" i="5" s="1"/>
  <c r="R1235" i="5"/>
  <c r="S1235" i="5" s="1"/>
  <c r="R1219" i="5"/>
  <c r="S1219" i="5" s="1"/>
  <c r="R1203" i="5"/>
  <c r="S1203" i="5" s="1"/>
  <c r="R1187" i="5"/>
  <c r="S1187" i="5" s="1"/>
  <c r="R1171" i="5"/>
  <c r="S1171" i="5" s="1"/>
  <c r="R1155" i="5"/>
  <c r="S1155" i="5" s="1"/>
  <c r="R1139" i="5"/>
  <c r="S1139" i="5" s="1"/>
  <c r="R1123" i="5"/>
  <c r="S1123" i="5" s="1"/>
  <c r="R1107" i="5"/>
  <c r="S1107" i="5" s="1"/>
  <c r="R1091" i="5"/>
  <c r="S1091" i="5" s="1"/>
  <c r="R1075" i="5"/>
  <c r="S1075" i="5" s="1"/>
  <c r="R1059" i="5"/>
  <c r="S1059" i="5" s="1"/>
  <c r="R1043" i="5"/>
  <c r="S1043" i="5" s="1"/>
  <c r="R1027" i="5"/>
  <c r="S1027" i="5" s="1"/>
  <c r="R1011" i="5"/>
  <c r="S1011" i="5" s="1"/>
  <c r="R995" i="5"/>
  <c r="S995" i="5" s="1"/>
  <c r="R979" i="5"/>
  <c r="S979" i="5" s="1"/>
  <c r="R963" i="5"/>
  <c r="S963" i="5" s="1"/>
  <c r="R941" i="5"/>
  <c r="S941" i="5" s="1"/>
  <c r="R909" i="5"/>
  <c r="S909" i="5" s="1"/>
  <c r="R877" i="5"/>
  <c r="S877" i="5" s="1"/>
  <c r="R820" i="5"/>
  <c r="S820" i="5" s="1"/>
  <c r="R756" i="5"/>
  <c r="S756" i="5" s="1"/>
  <c r="R692" i="5"/>
  <c r="S692" i="5" s="1"/>
  <c r="R628" i="5"/>
  <c r="S628" i="5" s="1"/>
  <c r="R564" i="5"/>
  <c r="S564" i="5" s="1"/>
  <c r="R500" i="5"/>
  <c r="S500" i="5" s="1"/>
  <c r="R436" i="5"/>
  <c r="S436" i="5" s="1"/>
  <c r="R372" i="5"/>
  <c r="S372" i="5" s="1"/>
  <c r="R308" i="5"/>
  <c r="S308" i="5" s="1"/>
  <c r="R244" i="5"/>
  <c r="S244" i="5" s="1"/>
  <c r="R180" i="5"/>
  <c r="S180" i="5" s="1"/>
  <c r="R116" i="5"/>
  <c r="S116" i="5" s="1"/>
  <c r="R52" i="5"/>
  <c r="S52" i="5" s="1"/>
  <c r="R748" i="5"/>
  <c r="S748" i="5" s="1"/>
  <c r="V1839" i="5"/>
  <c r="V686" i="5"/>
  <c r="I1694" i="5"/>
  <c r="V402" i="5"/>
  <c r="H210" i="4"/>
  <c r="H30" i="4"/>
  <c r="G1120" i="4"/>
  <c r="J885" i="5"/>
  <c r="V1322" i="5"/>
  <c r="V1919" i="5"/>
  <c r="H595" i="4"/>
  <c r="J1736" i="5"/>
  <c r="V1650" i="5"/>
  <c r="G942" i="4"/>
  <c r="I1929" i="5"/>
  <c r="N691" i="4"/>
  <c r="H1832" i="4"/>
  <c r="V754" i="5"/>
  <c r="I308" i="5"/>
  <c r="J331" i="5"/>
  <c r="G468" i="4"/>
  <c r="H1081" i="4"/>
  <c r="J814" i="5"/>
  <c r="G829" i="4"/>
  <c r="I69" i="5"/>
  <c r="I1297" i="5"/>
  <c r="N781" i="4"/>
  <c r="H752" i="4"/>
  <c r="N720" i="4"/>
  <c r="H754" i="4"/>
  <c r="N234" i="4"/>
  <c r="N1198" i="4"/>
  <c r="V311" i="5"/>
  <c r="H1869" i="4"/>
  <c r="J1316" i="5"/>
  <c r="H926" i="4"/>
  <c r="J1568" i="5"/>
  <c r="H496" i="4"/>
  <c r="G1056" i="4"/>
  <c r="I1778" i="5"/>
  <c r="N1872" i="4"/>
  <c r="H813" i="4"/>
  <c r="J1241" i="5"/>
  <c r="V1872" i="5"/>
  <c r="N1293" i="4"/>
  <c r="I1578" i="5"/>
  <c r="I1696" i="5"/>
  <c r="G817" i="4"/>
  <c r="N117" i="4"/>
  <c r="H146" i="4"/>
  <c r="H1880" i="4"/>
  <c r="I1148" i="5"/>
  <c r="N1822" i="4"/>
  <c r="H1295" i="4"/>
  <c r="H1912" i="4"/>
  <c r="V725" i="5"/>
  <c r="I254" i="5"/>
  <c r="I1909" i="5"/>
  <c r="N1955" i="4"/>
  <c r="H1230" i="4"/>
  <c r="H1633" i="4"/>
  <c r="G1349" i="4"/>
  <c r="I893" i="5"/>
  <c r="I435" i="5"/>
  <c r="G1831" i="4"/>
  <c r="H1023" i="4"/>
  <c r="I698" i="5"/>
  <c r="J1263" i="5"/>
  <c r="I297" i="5"/>
  <c r="H881" i="4"/>
  <c r="H1792" i="4"/>
  <c r="V1278" i="5"/>
  <c r="V1326" i="5"/>
  <c r="H1176" i="4"/>
  <c r="G1117" i="4"/>
  <c r="G1743" i="4"/>
  <c r="G184" i="4"/>
  <c r="H104" i="4"/>
  <c r="J356" i="5"/>
  <c r="H1047" i="4"/>
  <c r="G1251" i="4"/>
  <c r="J1364" i="5"/>
  <c r="J9" i="5"/>
  <c r="G1574" i="4"/>
  <c r="G337" i="4"/>
  <c r="J1562" i="5"/>
  <c r="N1220" i="4"/>
  <c r="V919" i="5"/>
  <c r="I169" i="5"/>
  <c r="H1923" i="4"/>
  <c r="V932" i="5"/>
  <c r="J382" i="5"/>
  <c r="J264" i="5"/>
  <c r="I81" i="5"/>
  <c r="I165" i="5"/>
  <c r="V217" i="5"/>
  <c r="V430" i="5"/>
  <c r="I1840" i="5"/>
  <c r="G1300" i="4"/>
  <c r="G1277" i="4"/>
  <c r="H297" i="4"/>
  <c r="N884" i="4"/>
  <c r="N409" i="4"/>
  <c r="N1610" i="4"/>
  <c r="H1089" i="4"/>
  <c r="I242" i="5"/>
  <c r="J693" i="5"/>
  <c r="V1148" i="5"/>
  <c r="N373" i="4"/>
  <c r="H870" i="4"/>
  <c r="I164" i="5"/>
  <c r="G1066" i="4"/>
  <c r="I807" i="5"/>
  <c r="V239" i="5"/>
  <c r="I1739" i="5"/>
  <c r="I1336" i="5"/>
  <c r="H1027" i="4"/>
  <c r="N1651" i="4"/>
  <c r="H868" i="4"/>
  <c r="J1366" i="5"/>
  <c r="N1410" i="4"/>
  <c r="I1719" i="5"/>
  <c r="N1320" i="4"/>
  <c r="V1344" i="5"/>
  <c r="I1188" i="5"/>
  <c r="H314" i="4"/>
  <c r="N342" i="4"/>
  <c r="G1620" i="4"/>
  <c r="V1157" i="5"/>
  <c r="H101" i="4"/>
  <c r="J966" i="5"/>
  <c r="V7" i="5"/>
  <c r="J325" i="5"/>
  <c r="G162" i="4"/>
  <c r="G967" i="4"/>
  <c r="N933" i="4"/>
  <c r="I1127" i="5"/>
  <c r="H1663" i="4"/>
  <c r="J1370" i="5"/>
  <c r="G1465" i="4"/>
  <c r="J1249" i="5"/>
  <c r="G1587" i="4"/>
  <c r="N50" i="4"/>
  <c r="G735" i="4"/>
  <c r="J1814" i="5"/>
  <c r="V1150" i="5"/>
  <c r="H1955" i="4"/>
  <c r="G494" i="4"/>
  <c r="V370" i="5"/>
  <c r="G1582" i="4"/>
  <c r="N1731" i="4"/>
  <c r="H822" i="4"/>
  <c r="G481" i="4"/>
  <c r="I253" i="5"/>
  <c r="J205" i="5"/>
  <c r="G1845" i="4"/>
  <c r="H1883" i="4"/>
  <c r="I724" i="5"/>
  <c r="N1667" i="4"/>
  <c r="I394" i="5"/>
  <c r="I1702" i="5"/>
  <c r="H1742" i="4"/>
  <c r="H810" i="4"/>
  <c r="N1043" i="4"/>
  <c r="N1468" i="4"/>
  <c r="G1174" i="4"/>
  <c r="N969" i="4"/>
  <c r="I707" i="5"/>
  <c r="J727" i="5"/>
  <c r="N1283" i="4"/>
  <c r="H1242" i="4"/>
  <c r="N601" i="4"/>
  <c r="N557" i="4"/>
  <c r="J985" i="5"/>
  <c r="H500" i="4"/>
  <c r="I1896" i="5"/>
  <c r="H1001" i="4"/>
  <c r="G747" i="4"/>
  <c r="N1569" i="4"/>
  <c r="J332" i="5"/>
  <c r="N705" i="4"/>
  <c r="V1627" i="5"/>
  <c r="J769" i="5"/>
  <c r="N542" i="4"/>
  <c r="V1386" i="5"/>
  <c r="H1579" i="4"/>
  <c r="V1221" i="5"/>
  <c r="J660" i="5"/>
  <c r="N975" i="4"/>
  <c r="J1632" i="5"/>
  <c r="G1068" i="4"/>
  <c r="N185" i="4"/>
  <c r="I1496" i="5"/>
  <c r="H651" i="4"/>
  <c r="N46" i="4"/>
  <c r="G1912" i="4"/>
  <c r="V1437" i="5"/>
  <c r="N915" i="4"/>
  <c r="G338" i="4"/>
  <c r="H1931" i="4"/>
  <c r="H1303" i="4"/>
  <c r="G224" i="4"/>
  <c r="H1936" i="4"/>
  <c r="N382" i="4"/>
  <c r="J85" i="5"/>
  <c r="I770" i="5"/>
  <c r="G1138" i="4"/>
  <c r="I662" i="5"/>
  <c r="N1326" i="4"/>
  <c r="V875" i="5"/>
  <c r="J1411" i="5"/>
  <c r="V645" i="5"/>
  <c r="V1938" i="5"/>
  <c r="H714" i="4"/>
  <c r="H954" i="4"/>
  <c r="N551" i="4"/>
  <c r="I1779" i="5"/>
  <c r="V759" i="5"/>
  <c r="N1200" i="4"/>
  <c r="H985" i="4"/>
  <c r="V1109" i="5"/>
  <c r="V502" i="5"/>
  <c r="J1733" i="5"/>
  <c r="N1487" i="4"/>
  <c r="H201" i="4"/>
  <c r="H1049" i="4"/>
  <c r="V1717" i="5"/>
  <c r="N706" i="4"/>
  <c r="J1524" i="5"/>
  <c r="I983" i="5"/>
  <c r="H662" i="4"/>
  <c r="J1115" i="5"/>
  <c r="N1784" i="4"/>
  <c r="V145" i="5"/>
  <c r="H319" i="4"/>
  <c r="V207" i="5"/>
  <c r="V1538" i="5"/>
  <c r="G1880" i="4"/>
  <c r="G310" i="4"/>
  <c r="N603" i="4"/>
  <c r="J1081" i="5"/>
  <c r="G1474" i="4"/>
  <c r="J467" i="5"/>
  <c r="I1599" i="5"/>
  <c r="G1657" i="4"/>
  <c r="V1562" i="5"/>
  <c r="I1715" i="5"/>
  <c r="I1368" i="5"/>
  <c r="I1137" i="5"/>
  <c r="H1710" i="4"/>
  <c r="J901" i="5"/>
  <c r="I1598" i="5"/>
  <c r="G374" i="4"/>
  <c r="I21" i="5"/>
  <c r="V620" i="5"/>
  <c r="I88" i="5"/>
  <c r="J589" i="5"/>
  <c r="V1618" i="5"/>
  <c r="V1811" i="5"/>
  <c r="V650" i="5"/>
  <c r="N147" i="4"/>
  <c r="V698" i="5"/>
  <c r="G530" i="4"/>
  <c r="J1184" i="5"/>
  <c r="H1482" i="4"/>
  <c r="H275" i="4"/>
  <c r="N1081" i="4"/>
  <c r="G1493" i="4"/>
  <c r="I228" i="5"/>
  <c r="N939" i="4"/>
  <c r="I1892" i="5"/>
  <c r="H994" i="4"/>
  <c r="N1726" i="4"/>
  <c r="I1934" i="5"/>
  <c r="N1046" i="4"/>
  <c r="V1377" i="5"/>
  <c r="G295" i="4"/>
  <c r="H1098" i="4"/>
  <c r="H855" i="4"/>
  <c r="I532" i="5"/>
  <c r="G632" i="4"/>
  <c r="G986" i="4"/>
  <c r="H1234" i="4"/>
  <c r="N875" i="4"/>
  <c r="V674" i="5"/>
  <c r="I1841" i="5"/>
  <c r="G228" i="4"/>
  <c r="H216" i="4"/>
  <c r="H591" i="4"/>
  <c r="J1665" i="5"/>
  <c r="J1141" i="5"/>
  <c r="N201" i="4"/>
  <c r="V1711" i="5"/>
  <c r="I432" i="5"/>
  <c r="J1484" i="5"/>
  <c r="J22" i="5"/>
  <c r="N1915" i="4"/>
  <c r="V548" i="5"/>
  <c r="N371" i="4"/>
  <c r="G1632" i="4"/>
  <c r="I1216" i="5"/>
  <c r="J1646" i="5"/>
  <c r="V1502" i="5"/>
  <c r="G573" i="4"/>
  <c r="I1463" i="5"/>
  <c r="V1000" i="5"/>
  <c r="I1328" i="5"/>
  <c r="J712" i="5"/>
  <c r="G1170" i="4"/>
  <c r="G423" i="4"/>
  <c r="G636" i="4"/>
  <c r="J713" i="5"/>
  <c r="N1635" i="4"/>
  <c r="N1278" i="4"/>
  <c r="J1022" i="5"/>
  <c r="N898" i="4"/>
  <c r="G1105" i="4"/>
  <c r="V136" i="5"/>
  <c r="I1412" i="5"/>
  <c r="J768" i="5"/>
  <c r="J895" i="5"/>
  <c r="J1426" i="5"/>
  <c r="I651" i="5"/>
  <c r="N426" i="4"/>
  <c r="N474" i="4"/>
  <c r="G1713" i="4"/>
  <c r="N998" i="4"/>
  <c r="H1344" i="4"/>
  <c r="V1422" i="5"/>
  <c r="V1117" i="5"/>
  <c r="H924" i="4"/>
  <c r="I959" i="5"/>
  <c r="H634" i="4"/>
  <c r="G899" i="4"/>
  <c r="N811" i="4"/>
  <c r="N695" i="4"/>
  <c r="V1161" i="5"/>
  <c r="N1250" i="4"/>
  <c r="N1505" i="4"/>
  <c r="V223" i="5"/>
  <c r="J844" i="5"/>
  <c r="J219" i="5"/>
  <c r="J1276" i="5"/>
  <c r="V855" i="5"/>
  <c r="I191" i="5"/>
  <c r="V851" i="5"/>
  <c r="H217" i="4"/>
  <c r="N920" i="4"/>
  <c r="H1140" i="4"/>
  <c r="N1512" i="4"/>
  <c r="H1598" i="4"/>
  <c r="N1260" i="4"/>
  <c r="J61" i="5"/>
  <c r="V1078" i="5"/>
  <c r="V1649" i="5"/>
  <c r="H1531" i="4"/>
  <c r="I1171" i="5"/>
  <c r="I1454" i="5"/>
  <c r="H747" i="4"/>
  <c r="V974" i="5"/>
  <c r="N512" i="4"/>
  <c r="I184" i="5"/>
  <c r="H1769" i="4"/>
  <c r="I402" i="5"/>
  <c r="H706" i="4"/>
  <c r="N1321" i="4"/>
  <c r="N1787" i="4"/>
  <c r="H1754" i="4"/>
  <c r="G358" i="4"/>
  <c r="J613" i="5"/>
  <c r="G412" i="4"/>
  <c r="N1197" i="4"/>
  <c r="G122" i="4"/>
  <c r="H1035" i="4"/>
  <c r="V1640" i="5"/>
  <c r="G272" i="4"/>
  <c r="V820" i="5"/>
  <c r="V977" i="5"/>
  <c r="N1727" i="4"/>
  <c r="J621" i="5"/>
  <c r="H888" i="4"/>
  <c r="V1564" i="5"/>
  <c r="J63" i="5"/>
  <c r="H852" i="4"/>
  <c r="H1226" i="4"/>
  <c r="G1794" i="4"/>
  <c r="I328" i="5"/>
  <c r="G1107" i="4"/>
  <c r="I1446" i="5"/>
  <c r="I293" i="5"/>
  <c r="V1307" i="5"/>
  <c r="J1108" i="5"/>
  <c r="I640" i="5"/>
  <c r="H1427" i="4"/>
  <c r="J930" i="5"/>
  <c r="J1378" i="5"/>
  <c r="I522" i="5"/>
  <c r="J1215" i="5"/>
  <c r="J1196" i="5"/>
  <c r="J1746" i="5"/>
  <c r="J1300" i="5"/>
  <c r="H1294" i="4"/>
  <c r="J415" i="5"/>
  <c r="J710" i="5"/>
  <c r="J1647" i="5"/>
  <c r="J1508" i="5"/>
  <c r="G109" i="4"/>
  <c r="H526" i="4"/>
  <c r="I1580" i="5"/>
  <c r="I958" i="5"/>
  <c r="J686" i="5"/>
  <c r="J526" i="5"/>
  <c r="I511" i="5"/>
  <c r="V1759" i="5"/>
  <c r="V1451" i="5"/>
  <c r="V22" i="5"/>
  <c r="J239" i="5"/>
  <c r="J263" i="5"/>
  <c r="G1940" i="4"/>
  <c r="G816" i="4"/>
  <c r="G960" i="4"/>
  <c r="G1941" i="4"/>
  <c r="G1840" i="4"/>
  <c r="I75" i="5"/>
  <c r="H46" i="4"/>
  <c r="I1796" i="5"/>
  <c r="N168" i="4"/>
  <c r="N685" i="4"/>
  <c r="I413" i="5"/>
  <c r="V1652" i="5"/>
  <c r="V1104" i="5"/>
  <c r="N1811" i="4"/>
  <c r="V40" i="5"/>
  <c r="G406" i="4"/>
  <c r="N1335" i="4"/>
  <c r="I599" i="5"/>
  <c r="I906" i="5"/>
  <c r="N1867" i="4"/>
  <c r="J91" i="5"/>
  <c r="N1878" i="4"/>
  <c r="G959" i="4"/>
  <c r="G1926" i="4"/>
  <c r="N575" i="4"/>
  <c r="N1469" i="4"/>
  <c r="G413" i="4"/>
  <c r="J1696" i="5"/>
  <c r="G43" i="4"/>
  <c r="G1374" i="4"/>
  <c r="H20" i="4"/>
  <c r="G383" i="4"/>
  <c r="N1324" i="4"/>
  <c r="H186" i="4"/>
  <c r="N232" i="4"/>
  <c r="H1678" i="4"/>
  <c r="I49" i="5"/>
  <c r="N1104" i="4"/>
  <c r="G1585" i="4"/>
  <c r="I515" i="5"/>
  <c r="H1537" i="4"/>
  <c r="I1628" i="5"/>
  <c r="N366" i="4"/>
  <c r="G36" i="4"/>
  <c r="V215" i="5"/>
  <c r="J1753" i="5"/>
  <c r="I677" i="5"/>
  <c r="H796" i="4"/>
  <c r="I1254" i="5"/>
  <c r="J1772" i="5"/>
  <c r="I1594" i="5"/>
  <c r="H339" i="4"/>
  <c r="G1391" i="4"/>
  <c r="G1009" i="4"/>
  <c r="V450" i="5"/>
  <c r="V1028" i="5"/>
  <c r="N1105" i="4"/>
  <c r="I1485" i="5"/>
  <c r="H1104" i="4"/>
  <c r="N1157" i="4"/>
  <c r="H1064" i="4"/>
  <c r="V1668" i="5"/>
  <c r="G1518" i="4"/>
  <c r="J284" i="5"/>
  <c r="V1217" i="5"/>
  <c r="I1444" i="5"/>
  <c r="N1546" i="4"/>
  <c r="H1555" i="4"/>
  <c r="G1676" i="4"/>
  <c r="N1449" i="4"/>
  <c r="H1334" i="4"/>
  <c r="J1668" i="5"/>
  <c r="J1633" i="5"/>
  <c r="G261" i="4"/>
  <c r="V957" i="5"/>
  <c r="J1076" i="5"/>
  <c r="N1502" i="4"/>
  <c r="I517" i="5"/>
  <c r="H1540" i="4"/>
  <c r="H1068" i="4"/>
  <c r="N1210" i="4"/>
  <c r="N1595" i="4"/>
  <c r="J1624" i="5"/>
  <c r="N1171" i="4"/>
  <c r="J117" i="5"/>
  <c r="G1543" i="4"/>
  <c r="I1134" i="5"/>
  <c r="G922" i="4"/>
  <c r="H1300" i="4"/>
  <c r="V1237" i="5"/>
  <c r="V164" i="5"/>
  <c r="J1776" i="5"/>
  <c r="H1372" i="4"/>
  <c r="G209" i="4"/>
  <c r="J1368" i="5"/>
  <c r="J813" i="5"/>
  <c r="V1461" i="5"/>
  <c r="I337" i="5"/>
  <c r="N1185" i="4"/>
  <c r="V1413" i="5"/>
  <c r="I1928" i="5"/>
  <c r="G1182" i="4"/>
  <c r="I920" i="5"/>
  <c r="G886" i="4"/>
  <c r="J726" i="5"/>
  <c r="N1093" i="4"/>
  <c r="H1535" i="4"/>
  <c r="G1121" i="4"/>
  <c r="V61" i="5"/>
  <c r="V804" i="5"/>
  <c r="J1713" i="5"/>
  <c r="J522" i="5"/>
  <c r="N1629" i="4"/>
  <c r="I1052" i="5"/>
  <c r="G47" i="4"/>
  <c r="J865" i="5"/>
  <c r="V1055" i="5"/>
  <c r="V961" i="5"/>
  <c r="I1900" i="5"/>
  <c r="N748" i="4"/>
  <c r="I638" i="5"/>
  <c r="V832" i="5"/>
  <c r="H673" i="4"/>
  <c r="V1577" i="5"/>
  <c r="N1567" i="4"/>
  <c r="G891" i="4"/>
  <c r="G566" i="4"/>
  <c r="N1671" i="4"/>
  <c r="J281" i="5"/>
  <c r="H1799" i="4"/>
  <c r="G589" i="4"/>
  <c r="G336" i="4"/>
  <c r="V273" i="5"/>
  <c r="I126" i="5"/>
  <c r="N779" i="4"/>
  <c r="G1633" i="4"/>
  <c r="I1270" i="5"/>
  <c r="H1846" i="4"/>
  <c r="G196" i="4"/>
  <c r="I1557" i="5"/>
  <c r="J565" i="5"/>
  <c r="J1332" i="5"/>
  <c r="G565" i="4"/>
  <c r="G286" i="4"/>
  <c r="J1936" i="5"/>
  <c r="V1059" i="5"/>
  <c r="I1083" i="5"/>
  <c r="N1916" i="4"/>
  <c r="H455" i="4"/>
  <c r="I1378" i="5"/>
  <c r="I1574" i="5"/>
  <c r="H1550" i="4"/>
  <c r="V1534" i="5"/>
  <c r="N187" i="4"/>
  <c r="I728" i="5"/>
  <c r="G1802" i="4"/>
  <c r="H1594" i="4"/>
  <c r="N259" i="4"/>
  <c r="I1072" i="5"/>
  <c r="J1274" i="5"/>
  <c r="V1892" i="5"/>
  <c r="H1657" i="4"/>
  <c r="V1853" i="5"/>
  <c r="N617" i="4"/>
  <c r="I1156" i="5"/>
  <c r="I1753" i="5"/>
  <c r="I649" i="5"/>
  <c r="G1031" i="4"/>
  <c r="J1602" i="5"/>
  <c r="J426" i="5"/>
  <c r="V244" i="5"/>
  <c r="J1818" i="5"/>
  <c r="N1704" i="4"/>
  <c r="I1290" i="5"/>
  <c r="J223" i="5"/>
  <c r="H1447" i="4"/>
  <c r="G1430" i="4"/>
  <c r="G677" i="4"/>
  <c r="V1032" i="5"/>
  <c r="N529" i="4"/>
  <c r="J304" i="5"/>
  <c r="J153" i="5"/>
  <c r="H590" i="4"/>
  <c r="G637" i="4"/>
  <c r="H1233" i="4"/>
  <c r="V1454" i="5"/>
  <c r="V702" i="5"/>
  <c r="G1402" i="4"/>
  <c r="I735" i="5"/>
  <c r="N336" i="4"/>
  <c r="V1282" i="5"/>
  <c r="G603" i="4"/>
  <c r="I1669" i="5"/>
  <c r="V1230" i="5"/>
  <c r="G1306" i="4"/>
  <c r="G1886" i="4"/>
  <c r="I1620" i="5"/>
  <c r="N591" i="4"/>
  <c r="I124" i="5"/>
  <c r="N345" i="4"/>
  <c r="G1617" i="4"/>
  <c r="N599" i="4"/>
  <c r="I1219" i="5"/>
  <c r="G504" i="4"/>
  <c r="N1327" i="4"/>
  <c r="V298" i="5"/>
  <c r="J1272" i="5"/>
  <c r="H182" i="4"/>
  <c r="N753" i="4"/>
  <c r="V294" i="5"/>
  <c r="G496" i="4"/>
  <c r="G1862" i="4"/>
  <c r="J1512" i="5"/>
  <c r="N1761" i="4"/>
  <c r="J80" i="5"/>
  <c r="H1590" i="4"/>
  <c r="G1697" i="4"/>
  <c r="H1193" i="4"/>
  <c r="J952" i="5"/>
  <c r="I470" i="5"/>
  <c r="N1317" i="4"/>
  <c r="G320" i="4"/>
  <c r="G851" i="4"/>
  <c r="H1065" i="4"/>
  <c r="G614" i="4"/>
  <c r="N879" i="4"/>
  <c r="V1208" i="5"/>
  <c r="N1745" i="4"/>
  <c r="J348" i="5"/>
  <c r="I1493" i="5"/>
  <c r="H1157" i="4"/>
  <c r="V687" i="5"/>
  <c r="H690" i="4"/>
  <c r="H5" i="4"/>
  <c r="V644" i="5"/>
  <c r="G824" i="4"/>
  <c r="J1520" i="5"/>
  <c r="V1807" i="5"/>
  <c r="I207" i="5"/>
  <c r="N1652" i="4"/>
  <c r="V1373" i="5"/>
  <c r="G1438" i="4"/>
  <c r="J608" i="5"/>
  <c r="H841" i="4"/>
  <c r="N1703" i="4"/>
  <c r="V101" i="5"/>
  <c r="I523" i="5"/>
  <c r="N186" i="4"/>
  <c r="V751" i="5"/>
  <c r="G1421" i="4"/>
  <c r="J1908" i="5"/>
  <c r="G952" i="4"/>
  <c r="G1167" i="4"/>
  <c r="N644" i="4"/>
  <c r="G648" i="4"/>
  <c r="G1162" i="4"/>
  <c r="V1222" i="5"/>
  <c r="J625" i="5"/>
  <c r="I546" i="5"/>
  <c r="N1698" i="4"/>
  <c r="H246" i="4"/>
  <c r="N289" i="4"/>
  <c r="N1810" i="4"/>
  <c r="G1386" i="4"/>
  <c r="V429" i="5"/>
  <c r="N715" i="4"/>
  <c r="I1218" i="5"/>
  <c r="J345" i="5"/>
  <c r="I1787" i="5"/>
  <c r="G1786" i="4"/>
  <c r="N934" i="4"/>
  <c r="N787" i="4"/>
  <c r="H837" i="4"/>
  <c r="G442" i="4"/>
  <c r="V1070" i="5"/>
  <c r="G61" i="4"/>
  <c r="I1810" i="5"/>
  <c r="H1257" i="4"/>
  <c r="J677" i="5"/>
  <c r="H966" i="4"/>
  <c r="H800" i="4"/>
  <c r="V1366" i="5"/>
  <c r="I1926" i="5"/>
  <c r="V1813" i="5"/>
  <c r="I408" i="5"/>
  <c r="V1411" i="5"/>
  <c r="N1807" i="4"/>
  <c r="J1859" i="5"/>
  <c r="V1755" i="5"/>
  <c r="I1054" i="5"/>
  <c r="G164" i="4"/>
  <c r="G1922" i="4"/>
  <c r="N558" i="4"/>
  <c r="H545" i="4"/>
  <c r="V615" i="5"/>
  <c r="N1376" i="4"/>
  <c r="V1354" i="5"/>
  <c r="J1629" i="5"/>
  <c r="I1278" i="5"/>
  <c r="J1434" i="5"/>
  <c r="N965" i="4"/>
  <c r="I1272" i="5"/>
  <c r="J1331" i="5"/>
  <c r="I1764" i="5"/>
  <c r="I377" i="5"/>
  <c r="H1187" i="4"/>
  <c r="H1860" i="4"/>
  <c r="V967" i="5"/>
  <c r="I1104" i="5"/>
  <c r="J663" i="5"/>
  <c r="N144" i="4"/>
  <c r="H1946" i="4"/>
  <c r="J1013" i="5"/>
  <c r="H1791" i="4"/>
  <c r="J1606" i="5"/>
  <c r="H264" i="4"/>
  <c r="G1271" i="4"/>
  <c r="H1804" i="4"/>
  <c r="H1317" i="4"/>
  <c r="J21" i="5"/>
  <c r="J518" i="5"/>
  <c r="V1625" i="5"/>
  <c r="V542" i="5"/>
  <c r="G88" i="4"/>
  <c r="N1918" i="4"/>
  <c r="H1788" i="4"/>
  <c r="N5" i="4"/>
  <c r="N949" i="4"/>
  <c r="J609" i="5"/>
  <c r="J1892" i="5"/>
  <c r="N1177" i="4"/>
  <c r="V1923" i="5"/>
  <c r="N76" i="4"/>
  <c r="I294" i="5"/>
  <c r="N133" i="4"/>
  <c r="H1686" i="4"/>
  <c r="G1830" i="4"/>
  <c r="G1650" i="4"/>
  <c r="I1685" i="5"/>
  <c r="I730" i="5"/>
  <c r="J1941" i="5"/>
  <c r="J1655" i="5"/>
  <c r="G1824" i="4"/>
  <c r="H1396" i="4"/>
  <c r="V1331" i="5"/>
  <c r="N475" i="4"/>
  <c r="G175" i="4"/>
  <c r="V883" i="5"/>
  <c r="V1190" i="5"/>
  <c r="V1268" i="5"/>
  <c r="N1482" i="4"/>
  <c r="H55" i="4"/>
  <c r="V1945" i="5"/>
  <c r="H1903" i="4"/>
  <c r="V555" i="5"/>
  <c r="J1803" i="5"/>
  <c r="I1193" i="5"/>
  <c r="I1610" i="5"/>
  <c r="J906" i="5"/>
  <c r="H52" i="4"/>
  <c r="J1310" i="5"/>
  <c r="V1591" i="5"/>
  <c r="G856" i="4"/>
  <c r="J1048" i="5"/>
  <c r="J409" i="5"/>
  <c r="V1852" i="5"/>
  <c r="I1613" i="5"/>
  <c r="G1551" i="4"/>
  <c r="G991" i="4"/>
  <c r="H641" i="4"/>
  <c r="G844" i="4"/>
  <c r="J1002" i="5"/>
  <c r="I1241" i="5"/>
  <c r="H153" i="4"/>
  <c r="I720" i="5"/>
  <c r="N137" i="4"/>
  <c r="G1907" i="4"/>
  <c r="N120" i="4"/>
  <c r="J1718" i="5"/>
  <c r="V222" i="5"/>
  <c r="J698" i="5"/>
  <c r="V1822" i="5"/>
  <c r="V917" i="5"/>
  <c r="H748" i="4"/>
  <c r="I667" i="5"/>
  <c r="G498" i="4"/>
  <c r="N863" i="4"/>
  <c r="G364" i="4"/>
  <c r="I1291" i="5"/>
  <c r="I279" i="5"/>
  <c r="J1139" i="5"/>
  <c r="N48" i="4"/>
  <c r="I1730" i="5"/>
  <c r="G51" i="4"/>
  <c r="G1292" i="4"/>
  <c r="V143" i="5"/>
  <c r="H119" i="4"/>
  <c r="V1880" i="5"/>
  <c r="I699" i="5"/>
  <c r="J1554" i="5"/>
  <c r="N477" i="4"/>
  <c r="G318" i="4"/>
  <c r="G685" i="4"/>
  <c r="I709" i="5"/>
  <c r="G1286" i="4"/>
  <c r="N197" i="4"/>
  <c r="N1843" i="4"/>
  <c r="V567" i="5"/>
  <c r="I1559" i="5"/>
  <c r="N1113" i="4"/>
  <c r="J1869" i="5"/>
  <c r="H586" i="4"/>
  <c r="I1880" i="5"/>
  <c r="I974" i="5"/>
  <c r="I1197" i="5"/>
  <c r="N612" i="4"/>
  <c r="N383" i="4"/>
  <c r="V1516" i="5"/>
  <c r="H1517" i="4"/>
  <c r="G1602" i="4"/>
  <c r="J420" i="5"/>
  <c r="I1534" i="5"/>
  <c r="N394" i="4"/>
  <c r="J1566" i="5"/>
  <c r="N151" i="4"/>
  <c r="J57" i="5"/>
  <c r="I270" i="5"/>
  <c r="G700" i="4"/>
  <c r="N1570" i="4"/>
  <c r="N848" i="4"/>
  <c r="I647" i="5"/>
  <c r="V1446" i="5"/>
  <c r="H257" i="4"/>
  <c r="H370" i="4"/>
  <c r="V204" i="5"/>
  <c r="G1563" i="4"/>
  <c r="N1094" i="4"/>
  <c r="G522" i="4"/>
  <c r="V1267" i="5"/>
  <c r="N448" i="4"/>
  <c r="G1100" i="4"/>
  <c r="I682" i="5"/>
  <c r="V394" i="5"/>
  <c r="H1896" i="4"/>
  <c r="J215" i="5"/>
  <c r="V479" i="5"/>
  <c r="G593" i="4"/>
  <c r="H990" i="4"/>
  <c r="N1057" i="4"/>
  <c r="H683" i="4"/>
  <c r="H1211" i="4"/>
  <c r="J1872" i="5"/>
  <c r="N1199" i="4"/>
  <c r="J1121" i="5"/>
  <c r="H451" i="4"/>
  <c r="V879" i="5"/>
  <c r="H1245" i="4"/>
  <c r="I933" i="5"/>
  <c r="V84" i="5"/>
  <c r="H1806" i="4"/>
  <c r="N1126" i="4"/>
  <c r="I824" i="5"/>
  <c r="H739" i="4"/>
  <c r="I117" i="5"/>
  <c r="I193" i="5"/>
  <c r="I1090" i="5"/>
  <c r="I424" i="5"/>
  <c r="G130" i="4"/>
  <c r="I54" i="5"/>
  <c r="J187" i="5"/>
  <c r="N256" i="4"/>
  <c r="J1253" i="5"/>
  <c r="J234" i="5"/>
  <c r="J832" i="5"/>
  <c r="V458" i="5"/>
  <c r="I1239" i="5"/>
  <c r="H239" i="4"/>
  <c r="H1773" i="4"/>
  <c r="H1895" i="4"/>
  <c r="N556" i="4"/>
  <c r="H1639" i="4"/>
  <c r="G1854" i="4"/>
  <c r="I448" i="5"/>
  <c r="G230" i="4"/>
  <c r="G714" i="4"/>
  <c r="V819" i="5"/>
  <c r="H184" i="4"/>
  <c r="N414" i="4"/>
  <c r="N890" i="4"/>
  <c r="J1200" i="5"/>
  <c r="H1165" i="4"/>
  <c r="N1334" i="4"/>
  <c r="I762" i="5"/>
  <c r="I1542" i="5"/>
  <c r="J1537" i="5"/>
  <c r="N788" i="4"/>
  <c r="N1572" i="4"/>
  <c r="J579" i="5"/>
  <c r="H891" i="4"/>
  <c r="N456" i="4"/>
  <c r="H536" i="4"/>
  <c r="V1648" i="5"/>
  <c r="N38" i="4"/>
  <c r="G832" i="4"/>
  <c r="V1741" i="5"/>
  <c r="I444" i="5"/>
  <c r="I1668" i="5"/>
  <c r="I508" i="5"/>
  <c r="G270" i="4"/>
  <c r="N1821" i="4"/>
  <c r="H1699" i="4"/>
  <c r="J1732" i="5"/>
  <c r="J1583" i="5"/>
  <c r="I1276" i="5"/>
  <c r="I987" i="5"/>
  <c r="I492" i="5"/>
  <c r="V1766" i="5"/>
  <c r="I1092" i="5"/>
  <c r="I471" i="5"/>
  <c r="V1522" i="5"/>
  <c r="H1428" i="4"/>
  <c r="J1135" i="5"/>
  <c r="G1192" i="4"/>
  <c r="J444" i="5"/>
  <c r="G1792" i="4"/>
  <c r="J1618" i="5"/>
  <c r="J1532" i="5"/>
  <c r="J1420" i="5"/>
  <c r="N1238" i="4"/>
  <c r="V1145" i="5"/>
  <c r="I201" i="5"/>
  <c r="V842" i="5"/>
  <c r="I316" i="5"/>
  <c r="N1724" i="4"/>
  <c r="H1681" i="4"/>
  <c r="H572" i="4"/>
  <c r="I1058" i="5"/>
  <c r="V1735" i="5"/>
  <c r="J635" i="5"/>
  <c r="H1644" i="4"/>
  <c r="V1066" i="5"/>
  <c r="V643" i="5"/>
  <c r="H138" i="4"/>
  <c r="V573" i="5"/>
  <c r="H1266" i="4"/>
  <c r="I1603" i="5"/>
  <c r="J301" i="5"/>
  <c r="I23" i="5"/>
  <c r="I496" i="5"/>
  <c r="G1508" i="4"/>
  <c r="H655" i="4"/>
  <c r="H289" i="4"/>
  <c r="H1114" i="4"/>
  <c r="N1637" i="4"/>
  <c r="H137" i="4"/>
  <c r="V723" i="5"/>
  <c r="V905" i="5"/>
  <c r="N1813" i="4"/>
  <c r="I1402" i="5"/>
  <c r="G1805" i="4"/>
  <c r="I1323" i="5"/>
  <c r="J1062" i="5"/>
  <c r="H1305" i="4"/>
  <c r="I1791" i="5"/>
  <c r="V1100" i="5"/>
  <c r="G1584" i="4"/>
  <c r="G166" i="4"/>
  <c r="G778" i="4"/>
  <c r="I1617" i="5"/>
  <c r="G1446" i="4"/>
  <c r="V1455" i="5"/>
  <c r="J1271" i="5"/>
  <c r="J1103" i="5"/>
  <c r="I1567" i="5"/>
  <c r="V1728" i="5"/>
  <c r="G367" i="4"/>
  <c r="H1830" i="4"/>
  <c r="I1449" i="5"/>
  <c r="I1626" i="5"/>
  <c r="G786" i="4"/>
  <c r="N454" i="4"/>
  <c r="H930" i="4"/>
  <c r="N1895" i="4"/>
  <c r="J1697" i="5"/>
  <c r="V413" i="5"/>
  <c r="J674" i="5"/>
  <c r="N51" i="4"/>
  <c r="J848" i="5"/>
  <c r="G1455" i="4"/>
  <c r="V141" i="5"/>
  <c r="I301" i="5"/>
  <c r="N1249" i="4"/>
  <c r="J1517" i="5"/>
  <c r="G1562" i="4"/>
  <c r="H858" i="4"/>
  <c r="H829" i="4"/>
  <c r="H1415" i="4"/>
  <c r="V113" i="5"/>
  <c r="V1900" i="5"/>
  <c r="H687" i="4"/>
  <c r="I1416" i="5"/>
  <c r="G751" i="4"/>
  <c r="H997" i="4"/>
  <c r="N1708" i="4"/>
  <c r="N704" i="4"/>
  <c r="J18" i="5"/>
  <c r="I995" i="5"/>
  <c r="V1308" i="5"/>
  <c r="N1099" i="4"/>
  <c r="J1237" i="5"/>
  <c r="V1263" i="5"/>
  <c r="J1308" i="5"/>
  <c r="G1879" i="4"/>
  <c r="G1835" i="4"/>
  <c r="I634" i="5"/>
  <c r="V1492" i="5"/>
  <c r="I570" i="5"/>
  <c r="H1553" i="4"/>
  <c r="H659" i="4"/>
  <c r="N1372" i="4"/>
  <c r="V1125" i="5"/>
  <c r="I1096" i="5"/>
  <c r="I137" i="5"/>
  <c r="N1658" i="4"/>
  <c r="N803" i="4"/>
  <c r="V1253" i="5"/>
  <c r="V736" i="5"/>
  <c r="H519" i="4"/>
  <c r="H1116" i="4"/>
  <c r="N1746" i="4"/>
  <c r="H598" i="4"/>
  <c r="G1425" i="4"/>
  <c r="I346" i="5"/>
  <c r="V1265" i="5"/>
  <c r="I1338" i="5"/>
  <c r="G1149" i="4"/>
  <c r="J651" i="5"/>
  <c r="H1160" i="4"/>
  <c r="G825" i="4"/>
  <c r="G1937" i="4"/>
  <c r="N1518" i="4"/>
  <c r="I664" i="5"/>
  <c r="V1076" i="5"/>
  <c r="V139" i="5"/>
  <c r="H726" i="4"/>
  <c r="N1342" i="4"/>
  <c r="G416" i="4"/>
  <c r="N1725" i="4"/>
  <c r="N422" i="4"/>
  <c r="V1481" i="5"/>
  <c r="N1554" i="4"/>
  <c r="V1546" i="5"/>
  <c r="H977" i="4"/>
  <c r="N1709" i="4"/>
  <c r="H838" i="4"/>
  <c r="G1227" i="4"/>
  <c r="G334" i="4"/>
  <c r="I1353" i="5"/>
  <c r="I157" i="5"/>
  <c r="I1101" i="5"/>
  <c r="H1212" i="4"/>
  <c r="H949" i="4"/>
  <c r="H1332" i="4"/>
  <c r="N1448" i="4"/>
  <c r="J1754" i="5"/>
  <c r="J1536" i="5"/>
  <c r="V1261" i="5"/>
  <c r="N307" i="4"/>
  <c r="H1718" i="4"/>
  <c r="V1089" i="5"/>
  <c r="N1443" i="4"/>
  <c r="J1589" i="5"/>
  <c r="H1331" i="4"/>
  <c r="H1012" i="4"/>
  <c r="H1251" i="4"/>
  <c r="V1057" i="5"/>
  <c r="V1898" i="5"/>
  <c r="H502" i="4"/>
  <c r="J1174" i="5"/>
  <c r="J706" i="5"/>
  <c r="I1071" i="5"/>
  <c r="G732" i="4"/>
  <c r="J923" i="5"/>
  <c r="N1477" i="4"/>
  <c r="V15" i="5"/>
  <c r="J1357" i="5"/>
  <c r="N446" i="4"/>
  <c r="V1593" i="5"/>
  <c r="N1763" i="4"/>
  <c r="V1330" i="5"/>
  <c r="V1721" i="5"/>
  <c r="I881" i="5"/>
  <c r="N1017" i="4"/>
  <c r="J1899" i="5"/>
  <c r="G984" i="4"/>
  <c r="H1933" i="4"/>
  <c r="J357" i="5"/>
  <c r="J1582" i="5"/>
  <c r="J1106" i="5"/>
  <c r="H1660" i="4"/>
  <c r="V952" i="5"/>
  <c r="I1395" i="5"/>
  <c r="H1521" i="4"/>
  <c r="G912" i="4"/>
  <c r="I233" i="5"/>
  <c r="N447" i="4"/>
  <c r="N405" i="4"/>
  <c r="I773" i="5"/>
  <c r="H81" i="4"/>
  <c r="V1530" i="5"/>
  <c r="N1003" i="4"/>
  <c r="H1828" i="4"/>
  <c r="I1361" i="5"/>
  <c r="G955" i="4"/>
  <c r="V95" i="5"/>
  <c r="J471" i="5"/>
  <c r="V1215" i="5"/>
  <c r="G1372" i="4"/>
  <c r="G35" i="4"/>
  <c r="G1108" i="4"/>
  <c r="G1368" i="4"/>
  <c r="H1728" i="4"/>
  <c r="V1953" i="5"/>
  <c r="I361" i="5"/>
  <c r="G1007" i="4"/>
  <c r="G944" i="4"/>
  <c r="H48" i="4"/>
  <c r="G1242" i="4"/>
  <c r="N598" i="4"/>
  <c r="N494" i="4"/>
  <c r="G905" i="4"/>
  <c r="I534" i="5"/>
  <c r="I1722" i="5"/>
  <c r="V1581" i="5"/>
  <c r="N1737" i="4"/>
  <c r="G1785" i="4"/>
  <c r="G865" i="4"/>
  <c r="G969" i="4"/>
  <c r="I947" i="5"/>
  <c r="H450" i="4"/>
  <c r="V565" i="5"/>
  <c r="I1373" i="5"/>
  <c r="J1161" i="5"/>
  <c r="V1013" i="5"/>
  <c r="N871" i="4"/>
  <c r="G1039" i="4"/>
  <c r="V274" i="5"/>
  <c r="V1623" i="5"/>
  <c r="J890" i="5"/>
  <c r="N416" i="4"/>
  <c r="G595" i="4"/>
  <c r="G767" i="4"/>
  <c r="I603" i="5"/>
  <c r="J1361" i="5"/>
  <c r="V705" i="5"/>
  <c r="I1098" i="5"/>
  <c r="G1675" i="4"/>
  <c r="G311" i="4"/>
  <c r="I1430" i="5"/>
  <c r="H1796" i="4"/>
  <c r="I8" i="5"/>
  <c r="J1676" i="5"/>
  <c r="V1346" i="5"/>
  <c r="I458" i="5"/>
  <c r="V466" i="5"/>
  <c r="H968" i="4"/>
  <c r="J880" i="5"/>
  <c r="H879" i="4"/>
  <c r="G777" i="4"/>
  <c r="V524" i="5"/>
  <c r="N206" i="4"/>
  <c r="I527" i="5"/>
  <c r="N439" i="4"/>
  <c r="H273" i="4"/>
  <c r="J1349" i="5"/>
  <c r="J1427" i="5"/>
  <c r="J1534" i="5"/>
  <c r="H1159" i="4"/>
  <c r="H229" i="4"/>
  <c r="H1665" i="4"/>
  <c r="G1643" i="4"/>
  <c r="N3" i="4"/>
  <c r="N1560" i="4"/>
  <c r="V1812" i="5"/>
  <c r="H369" i="4"/>
  <c r="G562" i="4"/>
  <c r="N511" i="4"/>
  <c r="I416" i="5"/>
  <c r="V1757" i="5"/>
  <c r="V1705" i="5"/>
  <c r="G606" i="4"/>
  <c r="J1622" i="5"/>
  <c r="G1123" i="4"/>
  <c r="G1649" i="4"/>
  <c r="V1292" i="5"/>
  <c r="J1493" i="5"/>
  <c r="N286" i="4"/>
  <c r="N1007" i="4"/>
  <c r="N453" i="4"/>
  <c r="J87" i="5"/>
  <c r="J300" i="5"/>
  <c r="G1613" i="4"/>
  <c r="H1236" i="4"/>
  <c r="I641" i="5"/>
  <c r="H345" i="4"/>
  <c r="H1169" i="4"/>
  <c r="I1560" i="5"/>
  <c r="J1057" i="5"/>
  <c r="H1348" i="4"/>
  <c r="G1479" i="4"/>
  <c r="H816" i="4"/>
  <c r="H1119" i="4"/>
  <c r="H1358" i="4"/>
  <c r="G553" i="4"/>
  <c r="V476" i="5"/>
  <c r="H1928" i="4"/>
  <c r="J169" i="5"/>
  <c r="N190" i="4"/>
  <c r="H1134" i="4"/>
  <c r="V1021" i="5"/>
  <c r="I210" i="5"/>
  <c r="G1432" i="4"/>
  <c r="I1296" i="5"/>
  <c r="V831" i="5"/>
  <c r="V1921" i="5"/>
  <c r="V1911" i="5"/>
  <c r="H329" i="4"/>
  <c r="V1432" i="5"/>
  <c r="G671" i="4"/>
  <c r="G774" i="4"/>
  <c r="H115" i="4"/>
  <c r="G1750" i="4"/>
  <c r="V1944" i="5"/>
  <c r="H1171" i="4"/>
  <c r="J1672" i="5"/>
  <c r="N377" i="4"/>
  <c r="H619" i="4"/>
  <c r="J778" i="5"/>
  <c r="G574" i="4"/>
  <c r="J180" i="5"/>
  <c r="G914" i="4"/>
  <c r="V90" i="5"/>
  <c r="G1542" i="4"/>
  <c r="G1829" i="4"/>
  <c r="J574" i="5"/>
  <c r="H1873" i="4"/>
  <c r="J1642" i="5"/>
  <c r="N1627" i="4"/>
  <c r="G1755" i="4"/>
  <c r="N1385" i="4"/>
  <c r="J1465" i="5"/>
  <c r="H1894" i="4"/>
  <c r="H1845" i="4"/>
  <c r="H1341" i="4"/>
  <c r="J781" i="5"/>
  <c r="V272" i="5"/>
  <c r="J1367" i="5"/>
  <c r="G1055" i="4"/>
  <c r="J411" i="5"/>
  <c r="V1579" i="5"/>
  <c r="V866" i="5"/>
  <c r="H1749" i="4"/>
  <c r="I133" i="5"/>
  <c r="N626" i="4"/>
  <c r="G1567" i="4"/>
  <c r="J1480" i="5"/>
  <c r="G1797" i="4"/>
  <c r="J362" i="5"/>
  <c r="N930" i="4"/>
  <c r="H1046" i="4"/>
  <c r="G242" i="4"/>
  <c r="G401" i="4"/>
  <c r="V363" i="5"/>
  <c r="G1457" i="4"/>
  <c r="V672" i="5"/>
  <c r="V111" i="5"/>
  <c r="V48" i="5"/>
  <c r="G87" i="4"/>
  <c r="V1795" i="5"/>
  <c r="I144" i="5"/>
  <c r="G1591" i="4"/>
  <c r="I367" i="5"/>
  <c r="I182" i="5"/>
  <c r="I1676" i="5"/>
  <c r="I557" i="5"/>
  <c r="V586" i="5"/>
  <c r="G1636" i="4"/>
  <c r="G916" i="4"/>
  <c r="J1016" i="5"/>
  <c r="G348" i="4"/>
  <c r="J732" i="5"/>
  <c r="G748" i="4"/>
  <c r="I1150" i="5"/>
  <c r="N1472" i="4"/>
  <c r="H1363" i="4"/>
  <c r="G1011" i="4"/>
  <c r="V1838" i="5"/>
  <c r="N1077" i="4"/>
  <c r="I573" i="5"/>
  <c r="V1311" i="5"/>
  <c r="H1953" i="4"/>
  <c r="G1428" i="4"/>
  <c r="G605" i="4"/>
  <c r="H1246" i="4"/>
  <c r="J56" i="5"/>
  <c r="N825" i="4"/>
  <c r="N435" i="4"/>
  <c r="I235" i="5"/>
  <c r="H1237" i="4"/>
  <c r="I857" i="5"/>
  <c r="V1926" i="5"/>
  <c r="N737" i="4"/>
  <c r="I713" i="5"/>
  <c r="N735" i="4"/>
  <c r="G1296" i="4"/>
  <c r="G1848" i="4"/>
  <c r="G1832" i="4"/>
  <c r="H1802" i="4"/>
  <c r="G1772" i="4"/>
  <c r="G361" i="4"/>
  <c r="I1057" i="5"/>
  <c r="J1251" i="5"/>
  <c r="V1744" i="5"/>
  <c r="J1376" i="5"/>
  <c r="N620" i="4"/>
  <c r="V287" i="5"/>
  <c r="J1397" i="5"/>
  <c r="H1336" i="4"/>
  <c r="V1372" i="5"/>
  <c r="G1949" i="4"/>
  <c r="H1575" i="4"/>
  <c r="G996" i="4"/>
  <c r="N340" i="4"/>
  <c r="V104" i="5"/>
  <c r="N916" i="4"/>
  <c r="N1563" i="4"/>
  <c r="V824" i="5"/>
  <c r="G1124" i="4"/>
  <c r="G328" i="4"/>
  <c r="J804" i="5"/>
  <c r="N1451" i="4"/>
  <c r="V1542" i="5"/>
  <c r="N309" i="4"/>
  <c r="I282" i="5"/>
  <c r="I1081" i="5"/>
  <c r="I1497" i="5"/>
  <c r="V292" i="5"/>
  <c r="J283" i="5"/>
  <c r="V1314" i="5"/>
  <c r="N211" i="4"/>
  <c r="I1591" i="5"/>
  <c r="N1839" i="4"/>
  <c r="H764" i="4"/>
  <c r="J1017" i="5"/>
  <c r="I134" i="5"/>
  <c r="H1611" i="4"/>
  <c r="H1843" i="4"/>
  <c r="G446" i="4"/>
  <c r="I309" i="5"/>
  <c r="G756" i="4"/>
  <c r="I1020" i="5"/>
  <c r="V1890" i="5"/>
  <c r="I749" i="5"/>
  <c r="V1133" i="5"/>
  <c r="I744" i="5"/>
  <c r="J856" i="5"/>
  <c r="J366" i="5"/>
  <c r="G741" i="4"/>
  <c r="H1666" i="4"/>
  <c r="I633" i="5"/>
  <c r="N950" i="4"/>
  <c r="G638" i="4"/>
  <c r="J1157" i="5"/>
  <c r="J1802" i="5"/>
  <c r="I973" i="5"/>
  <c r="J157" i="5"/>
  <c r="V998" i="5"/>
  <c r="N223" i="4"/>
  <c r="H865" i="4"/>
  <c r="N865" i="4"/>
  <c r="G1809" i="4"/>
  <c r="G426" i="4"/>
  <c r="G1333" i="4"/>
  <c r="H1240" i="4"/>
  <c r="I1801" i="5"/>
  <c r="N1946" i="4"/>
  <c r="H842" i="4"/>
  <c r="J708" i="5"/>
  <c r="H481" i="4"/>
  <c r="I128" i="5"/>
  <c r="J934" i="5"/>
  <c r="J1592" i="5"/>
  <c r="I1110" i="5"/>
  <c r="J1548" i="5"/>
  <c r="J1296" i="5"/>
  <c r="V566" i="5"/>
  <c r="V260" i="5"/>
  <c r="I1905" i="5"/>
  <c r="N251" i="4"/>
  <c r="J874" i="5"/>
  <c r="V1787" i="5"/>
  <c r="G1718" i="4"/>
  <c r="I658" i="5"/>
  <c r="G491" i="4"/>
  <c r="G1054" i="4"/>
  <c r="J393" i="5"/>
  <c r="J1043" i="5"/>
  <c r="V1803" i="5"/>
  <c r="V1909" i="5"/>
  <c r="I500" i="5"/>
  <c r="N188" i="4"/>
  <c r="J51" i="5"/>
  <c r="V1425" i="5"/>
  <c r="G435" i="4"/>
  <c r="V1280" i="5"/>
  <c r="H1115" i="4"/>
  <c r="J1024" i="5"/>
  <c r="H1071" i="4"/>
  <c r="V313" i="5"/>
  <c r="V1154" i="5"/>
  <c r="V1182" i="5"/>
  <c r="H1753" i="4"/>
  <c r="G333" i="4"/>
  <c r="V383" i="5"/>
  <c r="I326" i="5"/>
  <c r="J1353" i="5"/>
  <c r="G532" i="4"/>
  <c r="V385" i="5"/>
  <c r="H362" i="4"/>
  <c r="V815" i="5"/>
  <c r="V16" i="5"/>
  <c r="V1731" i="5"/>
  <c r="H234" i="4"/>
  <c r="V935" i="5"/>
  <c r="V1358" i="5"/>
  <c r="N1175" i="4"/>
  <c r="I1079" i="5"/>
  <c r="N1489" i="4"/>
  <c r="V1175" i="5"/>
  <c r="H927" i="4"/>
  <c r="N694" i="4"/>
  <c r="G889" i="4"/>
  <c r="H1486" i="4"/>
  <c r="G158" i="4"/>
  <c r="I1105" i="5"/>
  <c r="H1349" i="4"/>
  <c r="G1418" i="4"/>
  <c r="I347" i="5"/>
  <c r="H577" i="4"/>
  <c r="G1704" i="4"/>
  <c r="I1684" i="5"/>
  <c r="H783" i="4"/>
  <c r="I78" i="5"/>
  <c r="V1122" i="5"/>
  <c r="H600" i="4"/>
  <c r="G65" i="4"/>
  <c r="N376" i="4"/>
  <c r="G315" i="4"/>
  <c r="H802" i="4"/>
  <c r="J335" i="5"/>
  <c r="V601" i="5"/>
  <c r="J1265" i="5"/>
  <c r="H1316" i="4"/>
  <c r="V640" i="5"/>
  <c r="N1033" i="4"/>
  <c r="J747" i="5"/>
  <c r="H697" i="4"/>
  <c r="N1332" i="4"/>
  <c r="J657" i="5"/>
  <c r="G1013" i="4"/>
  <c r="V20" i="5"/>
  <c r="V12" i="5"/>
  <c r="J482" i="5"/>
  <c r="N160" i="4"/>
  <c r="V1943" i="5"/>
  <c r="I1017" i="5"/>
  <c r="G1001" i="4"/>
  <c r="N1931" i="4"/>
  <c r="J631" i="5"/>
  <c r="G296" i="4"/>
  <c r="N499" i="4"/>
  <c r="I874" i="5"/>
  <c r="V1699" i="5"/>
  <c r="N1343" i="4"/>
  <c r="I655" i="5"/>
  <c r="J1873" i="5"/>
  <c r="I1853" i="5"/>
  <c r="H1648" i="4"/>
  <c r="I1407" i="5"/>
  <c r="N1694" i="4"/>
  <c r="N1247" i="4"/>
  <c r="H460" i="4"/>
  <c r="N970" i="4"/>
  <c r="V577" i="5"/>
  <c r="N518" i="4"/>
  <c r="G740" i="4"/>
  <c r="H467" i="4"/>
  <c r="G780" i="4"/>
  <c r="H1205" i="4"/>
  <c r="G555" i="4"/>
  <c r="N358" i="4"/>
  <c r="J653" i="5"/>
  <c r="V226" i="5"/>
  <c r="G86" i="4"/>
  <c r="H1859" i="4"/>
  <c r="H40" i="4"/>
  <c r="N958" i="4"/>
  <c r="I1084" i="5"/>
  <c r="V691" i="5"/>
  <c r="H1131" i="4"/>
  <c r="N1819" i="4"/>
  <c r="J1931" i="5"/>
  <c r="V714" i="5"/>
  <c r="N1926" i="4"/>
  <c r="H684" i="4"/>
  <c r="V1612" i="5"/>
  <c r="N1425" i="4"/>
  <c r="G864" i="4"/>
  <c r="G236" i="4"/>
  <c r="I1562" i="5"/>
  <c r="N777" i="4"/>
  <c r="H56" i="4"/>
  <c r="N964" i="4"/>
  <c r="H1151" i="4"/>
  <c r="J1354" i="5"/>
  <c r="I142" i="5"/>
  <c r="N1849" i="4"/>
  <c r="J1214" i="5"/>
  <c r="I1950" i="5"/>
  <c r="N355" i="4"/>
  <c r="V822" i="5"/>
  <c r="I559" i="5"/>
  <c r="N571" i="4"/>
  <c r="G1414" i="4"/>
  <c r="V1383" i="5"/>
  <c r="N1481" i="4"/>
  <c r="N729" i="4"/>
  <c r="V1597" i="5"/>
  <c r="G1460" i="4"/>
  <c r="J242" i="5"/>
  <c r="G1067" i="4"/>
  <c r="V1770" i="5"/>
  <c r="V594" i="5"/>
  <c r="I495" i="5"/>
  <c r="I1940" i="5"/>
  <c r="N1936" i="4"/>
  <c r="H1399" i="4"/>
  <c r="I1384" i="5"/>
  <c r="V972" i="5"/>
  <c r="V1664" i="5"/>
  <c r="I357" i="5"/>
  <c r="N402" i="4"/>
  <c r="N1446" i="4"/>
  <c r="G1878" i="4"/>
  <c r="H379" i="4"/>
  <c r="G1409" i="4"/>
  <c r="G804" i="4"/>
  <c r="G1525" i="4"/>
  <c r="V1672" i="5"/>
  <c r="V1269" i="5"/>
  <c r="J1033" i="5"/>
  <c r="N1436" i="4"/>
  <c r="V1139" i="5"/>
  <c r="H9" i="4"/>
  <c r="I305" i="5"/>
  <c r="I1097" i="5"/>
  <c r="J1514" i="5"/>
  <c r="N741" i="4"/>
  <c r="G1890" i="4"/>
  <c r="J911" i="5"/>
  <c r="G450" i="4"/>
  <c r="I433" i="5"/>
  <c r="H1025" i="4"/>
  <c r="J1507" i="5"/>
  <c r="V748" i="5"/>
  <c r="V44" i="5"/>
  <c r="V1848" i="5"/>
  <c r="H878" i="4"/>
  <c r="V669" i="5"/>
  <c r="I51" i="5"/>
  <c r="J1496" i="5"/>
  <c r="J787" i="5"/>
  <c r="H1436" i="4"/>
  <c r="J932" i="5"/>
  <c r="H718" i="4"/>
  <c r="N427" i="4"/>
  <c r="H338" i="4"/>
  <c r="H1203" i="4"/>
  <c r="J339" i="5"/>
  <c r="H1139" i="4"/>
  <c r="G280" i="4"/>
  <c r="J1007" i="5"/>
  <c r="I1279" i="5"/>
  <c r="G999" i="4"/>
  <c r="V1065" i="5"/>
  <c r="J662" i="5"/>
  <c r="V1165" i="5"/>
  <c r="V310" i="5"/>
  <c r="G1435" i="4"/>
  <c r="J495" i="5"/>
  <c r="N713" i="4"/>
  <c r="G626" i="4"/>
  <c r="N64" i="4"/>
  <c r="H445" i="4"/>
  <c r="H1716" i="4"/>
  <c r="J1345" i="5"/>
  <c r="I569" i="5"/>
  <c r="I1303" i="5"/>
  <c r="J1260" i="5"/>
  <c r="H839" i="4"/>
  <c r="J68" i="5"/>
  <c r="H1004" i="4"/>
  <c r="J1207" i="5"/>
  <c r="I177" i="5"/>
  <c r="G1433" i="4"/>
  <c r="V1767" i="5"/>
  <c r="H820" i="4"/>
  <c r="V1123" i="5"/>
  <c r="H1378" i="4"/>
  <c r="J216" i="5"/>
  <c r="G502" i="4"/>
  <c r="H1223" i="4"/>
  <c r="N1375" i="4"/>
  <c r="J607" i="5"/>
  <c r="G1683" i="4"/>
  <c r="H848" i="4"/>
  <c r="N1845" i="4"/>
  <c r="J695" i="5"/>
  <c r="G343" i="4"/>
  <c r="H83" i="4"/>
  <c r="J1073" i="5"/>
  <c r="H260" i="4"/>
  <c r="G1519" i="4"/>
  <c r="I1652" i="5"/>
  <c r="I1070" i="5"/>
  <c r="I292" i="5"/>
  <c r="J245" i="5"/>
  <c r="I1517" i="5"/>
  <c r="J1704" i="5"/>
  <c r="I355" i="5"/>
  <c r="N1545" i="4"/>
  <c r="V596" i="5"/>
  <c r="V1143" i="5"/>
  <c r="G309" i="4"/>
  <c r="V340" i="5"/>
  <c r="I1910" i="5"/>
  <c r="I948" i="5"/>
  <c r="N1949" i="4"/>
  <c r="V117" i="5"/>
  <c r="N645" i="4"/>
  <c r="G1134" i="4"/>
  <c r="N1549" i="4"/>
  <c r="G1178" i="4"/>
  <c r="J1089" i="5"/>
  <c r="V5" i="5"/>
  <c r="G773" i="4"/>
  <c r="I1748" i="5"/>
  <c r="N904" i="4"/>
  <c r="N94" i="4"/>
  <c r="I1120" i="5"/>
  <c r="I129" i="5"/>
  <c r="J1564" i="5"/>
  <c r="N224" i="4"/>
  <c r="J346" i="5"/>
  <c r="J997" i="5"/>
  <c r="J1041" i="5"/>
  <c r="N1796" i="4"/>
  <c r="H720" i="4"/>
  <c r="G1229" i="4"/>
  <c r="I280" i="5"/>
  <c r="J486" i="5"/>
  <c r="J514" i="5"/>
  <c r="I1236" i="5"/>
  <c r="J86" i="5"/>
  <c r="I73" i="5"/>
  <c r="V1914" i="5"/>
  <c r="N1904" i="4"/>
  <c r="N1818" i="4"/>
  <c r="V255" i="5"/>
  <c r="V1950" i="5"/>
  <c r="I1726" i="5"/>
  <c r="V1178" i="5"/>
  <c r="H992" i="4"/>
  <c r="V200" i="5"/>
  <c r="N1454" i="4"/>
  <c r="V709" i="5"/>
  <c r="V738" i="5"/>
  <c r="V178" i="5"/>
  <c r="N1337" i="4"/>
  <c r="H1476" i="4"/>
  <c r="N525" i="4"/>
  <c r="I1899" i="5"/>
  <c r="I598" i="5"/>
  <c r="H160" i="4"/>
  <c r="H405" i="4"/>
  <c r="H471" i="4"/>
  <c r="I541" i="5"/>
  <c r="G1470" i="4"/>
  <c r="V37" i="5"/>
  <c r="J1446" i="5"/>
  <c r="I580" i="5"/>
  <c r="N219" i="4"/>
  <c r="V38" i="5"/>
  <c r="V1392" i="5"/>
  <c r="N1835" i="4"/>
  <c r="H1781" i="4"/>
  <c r="J536" i="5"/>
  <c r="G67" i="4"/>
  <c r="N1836" i="4"/>
  <c r="V1710" i="5"/>
  <c r="V1752" i="5"/>
  <c r="I873" i="5"/>
  <c r="H1949" i="4"/>
  <c r="G881" i="4"/>
  <c r="G620" i="4"/>
  <c r="V1069" i="5"/>
  <c r="I608" i="5"/>
  <c r="G689" i="4"/>
  <c r="G554" i="4"/>
  <c r="I145" i="5"/>
  <c r="V1029" i="5"/>
  <c r="H1900" i="4"/>
  <c r="N892" i="4"/>
  <c r="H963" i="4"/>
  <c r="G490" i="4"/>
  <c r="J1667" i="5"/>
  <c r="H130" i="4"/>
  <c r="I386" i="5"/>
  <c r="I1564" i="5"/>
  <c r="V1448" i="5"/>
  <c r="N169" i="4"/>
  <c r="J1485" i="5"/>
  <c r="N1744" i="4"/>
  <c r="G867" i="4"/>
  <c r="J1918" i="5"/>
  <c r="I628" i="5"/>
  <c r="N1747" i="4"/>
  <c r="I561" i="5"/>
  <c r="G1160" i="4"/>
  <c r="N487" i="4"/>
  <c r="I1340" i="5"/>
  <c r="J782" i="5"/>
  <c r="V1952" i="5"/>
  <c r="H73" i="4"/>
  <c r="H374" i="4"/>
  <c r="V1426" i="5"/>
  <c r="J1077" i="5"/>
  <c r="N1128" i="4"/>
  <c r="J1204" i="5"/>
  <c r="N894" i="4"/>
  <c r="N899" i="4"/>
  <c r="V32" i="5"/>
  <c r="N946" i="4"/>
  <c r="I350" i="5"/>
  <c r="J1425" i="5"/>
  <c r="G1737" i="4"/>
  <c r="N714" i="4"/>
  <c r="N842" i="4"/>
  <c r="V544" i="5"/>
  <c r="H551" i="4"/>
  <c r="I360" i="5"/>
  <c r="J312" i="5"/>
  <c r="G248" i="4"/>
  <c r="H1782" i="4"/>
  <c r="H365" i="4"/>
  <c r="N665" i="4"/>
  <c r="N1226" i="4"/>
  <c r="J1264" i="5"/>
  <c r="J1455" i="5"/>
  <c r="G1071" i="4"/>
  <c r="V53" i="5"/>
  <c r="I385" i="5"/>
  <c r="J295" i="5"/>
  <c r="H658" i="4"/>
  <c r="N1779" i="4"/>
  <c r="V1081" i="5"/>
  <c r="J1671" i="5"/>
  <c r="V1761" i="5"/>
  <c r="V1884" i="5"/>
  <c r="J377" i="5"/>
  <c r="V1819" i="5"/>
  <c r="V564" i="5"/>
  <c r="J1725" i="5"/>
  <c r="I237" i="5"/>
  <c r="H669" i="4"/>
  <c r="V1337" i="5"/>
  <c r="J1213" i="5"/>
  <c r="N1316" i="4"/>
  <c r="J204" i="5"/>
  <c r="H367" i="4"/>
  <c r="J521" i="5"/>
  <c r="I1873" i="5"/>
  <c r="J1755" i="5"/>
  <c r="G927" i="4"/>
  <c r="V249" i="5"/>
  <c r="N1071" i="4"/>
  <c r="H77" i="4"/>
  <c r="V23" i="5"/>
  <c r="G1766" i="4"/>
  <c r="N765" i="4"/>
  <c r="G1716" i="4"/>
  <c r="I1751" i="5"/>
  <c r="V1359" i="5"/>
  <c r="G365" i="4"/>
  <c r="G879" i="4"/>
  <c r="J642" i="5"/>
  <c r="H274" i="4"/>
  <c r="I618" i="5"/>
  <c r="G201" i="4"/>
  <c r="N228" i="4"/>
  <c r="I1173" i="5"/>
  <c r="G1717" i="4"/>
  <c r="I1203" i="5"/>
  <c r="I1253" i="5"/>
  <c r="J1549" i="5"/>
  <c r="V1536" i="5"/>
  <c r="I1214" i="5"/>
  <c r="H414" i="4"/>
  <c r="N1072" i="4"/>
  <c r="I329" i="5"/>
  <c r="G706" i="4"/>
  <c r="G611" i="4"/>
  <c r="H695" i="4"/>
  <c r="I665" i="5"/>
  <c r="N8" i="4"/>
  <c r="H1819" i="4"/>
  <c r="J502" i="5"/>
  <c r="N1592" i="4"/>
  <c r="J1831" i="5"/>
  <c r="V1299" i="5"/>
  <c r="J469" i="5"/>
  <c r="V1823" i="5"/>
  <c r="V1196" i="5"/>
  <c r="V694" i="5"/>
  <c r="V248" i="5"/>
  <c r="V1226" i="5"/>
  <c r="N588" i="4"/>
  <c r="I439" i="5"/>
  <c r="V316" i="5"/>
  <c r="V1084" i="5"/>
  <c r="N1812" i="4"/>
  <c r="J610" i="5"/>
  <c r="I1339" i="5"/>
  <c r="G80" i="4"/>
  <c r="G1379" i="4"/>
  <c r="H1375" i="4"/>
  <c r="G731" i="4"/>
  <c r="G1867" i="4"/>
  <c r="G757" i="4"/>
  <c r="G1043" i="4"/>
  <c r="N296" i="4"/>
  <c r="N1460" i="4"/>
  <c r="I1520" i="5"/>
  <c r="J1445" i="5"/>
  <c r="V938" i="5"/>
  <c r="G1342" i="4"/>
  <c r="I775" i="5"/>
  <c r="H245" i="4"/>
  <c r="V1683" i="5"/>
  <c r="G174" i="4"/>
  <c r="H1475" i="4"/>
  <c r="J1917" i="5"/>
  <c r="V1361" i="5"/>
  <c r="G469" i="4"/>
  <c r="G1546" i="4"/>
  <c r="H691" i="4"/>
  <c r="H1138" i="4"/>
  <c r="G1272" i="4"/>
  <c r="I1408" i="5"/>
  <c r="G74" i="4"/>
  <c r="I781" i="5"/>
  <c r="N183" i="4"/>
  <c r="N625" i="4"/>
  <c r="V799" i="5"/>
  <c r="H657" i="4"/>
  <c r="G1576" i="4"/>
  <c r="J530" i="5"/>
  <c r="N231" i="4"/>
  <c r="J1311" i="5"/>
  <c r="G1441" i="4"/>
  <c r="H553" i="4"/>
  <c r="H975" i="4"/>
  <c r="N1768" i="4"/>
  <c r="I666" i="5"/>
  <c r="V1194" i="5"/>
  <c r="I613" i="5"/>
  <c r="H1698" i="4"/>
  <c r="J273" i="5"/>
  <c r="H1534" i="4"/>
  <c r="G800" i="4"/>
  <c r="J98" i="5"/>
  <c r="V1840" i="5"/>
  <c r="N83" i="4"/>
  <c r="H422" i="4"/>
  <c r="G1928" i="4"/>
  <c r="H952" i="4"/>
  <c r="G197" i="4"/>
  <c r="N175" i="4"/>
  <c r="H750" i="4"/>
  <c r="V711" i="5"/>
  <c r="J1268" i="5"/>
  <c r="G1729" i="4"/>
  <c r="G742" i="4"/>
  <c r="I212" i="5"/>
  <c r="N1665" i="4"/>
  <c r="N341" i="4"/>
  <c r="J363" i="5"/>
  <c r="G664" i="4"/>
  <c r="H1111" i="4"/>
  <c r="J406" i="5"/>
  <c r="H1181" i="4"/>
  <c r="G322" i="4"/>
  <c r="N1060" i="4"/>
  <c r="G1847" i="4"/>
  <c r="G1707" i="4"/>
  <c r="V1459" i="5"/>
  <c r="I1936" i="5"/>
  <c r="V913" i="5"/>
  <c r="I1440" i="5"/>
  <c r="V21" i="5"/>
  <c r="G100" i="4"/>
  <c r="G1151" i="4"/>
  <c r="V983" i="5"/>
  <c r="I277" i="5"/>
  <c r="G1035" i="4"/>
  <c r="I1516" i="5"/>
  <c r="H125" i="4"/>
  <c r="N537" i="4"/>
  <c r="N357" i="4"/>
  <c r="N1723" i="4"/>
  <c r="H937" i="4"/>
  <c r="V1556" i="5"/>
  <c r="G68" i="4"/>
  <c r="N581" i="4"/>
  <c r="V1168" i="5"/>
  <c r="I1611" i="5"/>
  <c r="I1217" i="5"/>
  <c r="J1191" i="5"/>
  <c r="G1408" i="4"/>
  <c r="I1404" i="5"/>
  <c r="J842" i="5"/>
  <c r="H223" i="4"/>
  <c r="I411" i="5"/>
  <c r="H1563" i="4"/>
  <c r="V604" i="5"/>
  <c r="G1332" i="4"/>
  <c r="V1708" i="5"/>
  <c r="G514" i="4"/>
  <c r="J628" i="5"/>
  <c r="H1724" i="4"/>
  <c r="I151" i="5"/>
  <c r="J703" i="5"/>
  <c r="H1101" i="4"/>
  <c r="G1925" i="4"/>
  <c r="I1049" i="5"/>
  <c r="V396" i="5"/>
  <c r="N1552" i="4"/>
  <c r="H1876" i="4"/>
  <c r="J282" i="5"/>
  <c r="N959" i="4"/>
  <c r="V1916" i="5"/>
  <c r="I981" i="5"/>
  <c r="J1304" i="5"/>
  <c r="I281" i="5"/>
  <c r="I262" i="5"/>
  <c r="I827" i="5"/>
  <c r="I121" i="5"/>
  <c r="H1252" i="4"/>
  <c r="G8" i="4"/>
  <c r="H252" i="4"/>
  <c r="N924" i="4"/>
  <c r="G1685" i="4"/>
  <c r="I4" i="5"/>
  <c r="J1317" i="5"/>
  <c r="G1527" i="4"/>
  <c r="N1551" i="4"/>
  <c r="N1774" i="4"/>
  <c r="V1119" i="5"/>
  <c r="V568" i="5"/>
  <c r="V493" i="5"/>
  <c r="J383" i="5"/>
  <c r="V1460" i="5"/>
  <c r="H1013" i="4"/>
  <c r="H1770" i="4"/>
  <c r="H566" i="4"/>
  <c r="J1209" i="5"/>
  <c r="J1950" i="5"/>
  <c r="H610" i="4"/>
  <c r="I1672" i="5"/>
  <c r="V1882" i="5"/>
  <c r="N609" i="4"/>
  <c r="V947" i="5"/>
  <c r="V768" i="5"/>
  <c r="H1512" i="4"/>
  <c r="V1491" i="5"/>
  <c r="I1068" i="5"/>
  <c r="N679" i="4"/>
  <c r="G169" i="4"/>
  <c r="J1611" i="5"/>
  <c r="J577" i="5"/>
  <c r="V1167" i="5"/>
  <c r="N654" i="4"/>
  <c r="V49" i="5"/>
  <c r="I1680" i="5"/>
  <c r="J1049" i="5"/>
  <c r="N896" i="4"/>
  <c r="G860" i="4"/>
  <c r="J673" i="5"/>
  <c r="H1335" i="4"/>
  <c r="N1886" i="4"/>
  <c r="G470" i="4"/>
  <c r="I1204" i="5"/>
  <c r="H1746" i="4"/>
  <c r="G1749" i="4"/>
  <c r="H560" i="4"/>
  <c r="I1163" i="5"/>
  <c r="N746" i="4"/>
  <c r="G306" i="4"/>
  <c r="H1264" i="4"/>
  <c r="G289" i="4"/>
  <c r="H983" i="4"/>
  <c r="I1758" i="5"/>
  <c r="N235" i="4"/>
  <c r="H131" i="4"/>
  <c r="V1370" i="5"/>
  <c r="I1161" i="5"/>
  <c r="V1054" i="5"/>
  <c r="J452" i="5"/>
  <c r="G536" i="4"/>
  <c r="J221" i="5"/>
  <c r="J236" i="5"/>
  <c r="J400" i="5"/>
  <c r="V92" i="5"/>
  <c r="G1389" i="4"/>
  <c r="G1159" i="4"/>
  <c r="H309" i="4"/>
  <c r="G1198" i="4"/>
  <c r="G1916" i="4"/>
  <c r="N1483" i="4"/>
  <c r="N1135" i="4"/>
  <c r="J1621" i="5"/>
  <c r="V1302" i="5"/>
  <c r="G288" i="4"/>
  <c r="N1319" i="4"/>
  <c r="J719" i="5"/>
  <c r="H921" i="4"/>
  <c r="V1340" i="5"/>
  <c r="G60" i="4"/>
  <c r="V1606" i="5"/>
  <c r="I110" i="5"/>
  <c r="I1649" i="5"/>
  <c r="J524" i="5"/>
  <c r="V1658" i="5"/>
  <c r="J833" i="5"/>
  <c r="N1277" i="4"/>
  <c r="H1778" i="4"/>
  <c r="N800" i="4"/>
  <c r="J1607" i="5"/>
  <c r="G946" i="4"/>
  <c r="V464" i="5"/>
  <c r="V1355" i="5"/>
  <c r="I1608" i="5"/>
  <c r="J1839" i="5"/>
  <c r="N983" i="4"/>
  <c r="J12" i="5"/>
  <c r="G958" i="4"/>
  <c r="H401" i="4"/>
  <c r="G106" i="4"/>
  <c r="H1297" i="4"/>
  <c r="N1851" i="4"/>
  <c r="V1473" i="5"/>
  <c r="I1201" i="5"/>
  <c r="V975" i="5"/>
  <c r="V1466" i="5"/>
  <c r="J527" i="5"/>
  <c r="N513" i="4"/>
  <c r="N675" i="4"/>
  <c r="I1744" i="5"/>
  <c r="I593" i="5"/>
  <c r="V485" i="5"/>
  <c r="I782" i="5"/>
  <c r="N146" i="4"/>
  <c r="I885" i="5"/>
  <c r="H1547" i="4"/>
  <c r="V1211" i="5"/>
  <c r="H222" i="4"/>
  <c r="I1509" i="5"/>
  <c r="J999" i="5"/>
  <c r="N1528" i="4"/>
  <c r="N301" i="4"/>
  <c r="G329" i="4"/>
  <c r="V1297" i="5"/>
  <c r="N290" i="4"/>
  <c r="G954" i="4"/>
  <c r="N267" i="4"/>
  <c r="J1129" i="5"/>
  <c r="I265" i="5"/>
  <c r="N1944" i="4"/>
  <c r="V763" i="5"/>
  <c r="V1234" i="5"/>
  <c r="I227" i="5"/>
  <c r="N1163" i="4"/>
  <c r="G1005" i="4"/>
  <c r="V1692" i="5"/>
  <c r="N1847" i="4"/>
  <c r="N1095" i="4"/>
  <c r="H1444" i="4"/>
  <c r="I516" i="5"/>
  <c r="G301" i="4"/>
  <c r="V179" i="5"/>
  <c r="J1328" i="5"/>
  <c r="N1791" i="4"/>
  <c r="J96" i="5"/>
  <c r="H60" i="4"/>
  <c r="V1224" i="5"/>
  <c r="G1948" i="4"/>
  <c r="H973" i="4"/>
  <c r="J1852" i="5"/>
  <c r="H430" i="4"/>
  <c r="N227" i="4"/>
  <c r="H1172" i="4"/>
  <c r="V1525" i="5"/>
  <c r="J643" i="5"/>
  <c r="H1371" i="4"/>
  <c r="I1776" i="5"/>
  <c r="J746" i="5"/>
  <c r="V602" i="5"/>
  <c r="N1256" i="4"/>
  <c r="G445" i="4"/>
  <c r="G12" i="4"/>
  <c r="V1715" i="5"/>
  <c r="V1729" i="5"/>
  <c r="J982" i="5"/>
  <c r="J1320" i="5"/>
  <c r="N455" i="4"/>
  <c r="H1164" i="4"/>
  <c r="G163" i="4"/>
  <c r="I400" i="5"/>
  <c r="N1080" i="4"/>
  <c r="V1375" i="5"/>
  <c r="N1654" i="4"/>
  <c r="J1714" i="5"/>
  <c r="N902" i="4"/>
  <c r="N1852" i="4"/>
  <c r="I1428" i="5"/>
  <c r="N193" i="4"/>
  <c r="V240" i="5"/>
  <c r="J255" i="5"/>
  <c r="V1006" i="5"/>
  <c r="G98" i="4"/>
  <c r="N806" i="4"/>
  <c r="H1755" i="4"/>
  <c r="H1136" i="4"/>
  <c r="G1731" i="4"/>
  <c r="I1154" i="5"/>
  <c r="G1656" i="4"/>
  <c r="N594" i="4"/>
  <c r="I135" i="5"/>
  <c r="H743" i="4"/>
  <c r="J208" i="5"/>
  <c r="G1774" i="4"/>
  <c r="H1199" i="4"/>
  <c r="V1810" i="5"/>
  <c r="V509" i="5"/>
  <c r="I1709" i="5"/>
  <c r="N244" i="4"/>
  <c r="N1165" i="4"/>
  <c r="V849" i="5"/>
  <c r="J172" i="5"/>
  <c r="H864" i="4"/>
  <c r="G794" i="4"/>
  <c r="V659" i="5"/>
  <c r="G370" i="4"/>
  <c r="I1409" i="5"/>
  <c r="J1350" i="5"/>
  <c r="H1636" i="4"/>
  <c r="N294" i="4"/>
  <c r="V1285" i="5"/>
  <c r="N1412" i="4"/>
  <c r="I1720" i="5"/>
  <c r="H501" i="4"/>
  <c r="N938" i="4"/>
  <c r="G397" i="4"/>
  <c r="N778" i="4"/>
  <c r="G1481" i="4"/>
  <c r="V1120" i="5"/>
  <c r="H1254" i="4"/>
  <c r="J1416" i="5"/>
  <c r="H959" i="4"/>
  <c r="I1636" i="5"/>
  <c r="G1287" i="4"/>
  <c r="N1304" i="4"/>
  <c r="N1597" i="4"/>
  <c r="V205" i="5"/>
  <c r="V19" i="5"/>
  <c r="H1129" i="4"/>
  <c r="N116" i="4"/>
  <c r="I1019" i="5"/>
  <c r="I7" i="5"/>
  <c r="N1110" i="4"/>
  <c r="H1096" i="4"/>
  <c r="N1050" i="4"/>
  <c r="N1831" i="4"/>
  <c r="J535" i="5"/>
  <c r="V1561" i="5"/>
  <c r="J796" i="5"/>
  <c r="I463" i="5"/>
  <c r="G1528" i="4"/>
  <c r="I1211" i="5"/>
  <c r="N73" i="4"/>
  <c r="I988" i="5"/>
  <c r="G1535" i="4"/>
  <c r="V931" i="5"/>
  <c r="H454" i="4"/>
  <c r="H1067" i="4"/>
  <c r="H262" i="4"/>
  <c r="G1575" i="4"/>
  <c r="I1646" i="5"/>
  <c r="V1588" i="5"/>
  <c r="G302" i="4"/>
  <c r="I276" i="5"/>
  <c r="J1783" i="5"/>
  <c r="N1166" i="4"/>
  <c r="I1734" i="5"/>
  <c r="G1314" i="4"/>
  <c r="I606" i="5"/>
  <c r="V1684" i="5"/>
  <c r="G926" i="4"/>
  <c r="J484" i="5"/>
  <c r="G1163" i="4"/>
  <c r="H1227" i="4"/>
  <c r="H731" i="4"/>
  <c r="G1116" i="4"/>
  <c r="V790" i="5"/>
  <c r="V423" i="5"/>
  <c r="I484" i="5"/>
  <c r="I1314" i="5"/>
  <c r="N621" i="4"/>
  <c r="J802" i="5"/>
  <c r="H1561" i="4"/>
  <c r="I997" i="5"/>
  <c r="I934" i="5"/>
  <c r="N430" i="4"/>
  <c r="J1472" i="5"/>
  <c r="H337" i="4"/>
  <c r="J544" i="5"/>
  <c r="H922" i="4"/>
  <c r="V1901" i="5"/>
  <c r="V1829" i="5"/>
  <c r="N287" i="4"/>
  <c r="I1891" i="5"/>
  <c r="V1419" i="5"/>
  <c r="G325" i="4"/>
  <c r="I919" i="5"/>
  <c r="H1874" i="4"/>
  <c r="N1795" i="4"/>
  <c r="I428" i="5"/>
  <c r="J1203" i="5"/>
  <c r="J823" i="5"/>
  <c r="H1532" i="4"/>
  <c r="J917" i="5"/>
  <c r="H606" i="4"/>
  <c r="J925" i="5"/>
  <c r="N1274" i="4"/>
  <c r="G1464" i="4"/>
  <c r="N1695" i="4"/>
  <c r="G579" i="4"/>
  <c r="N158" i="4"/>
  <c r="H1041" i="4"/>
  <c r="V24" i="5"/>
  <c r="V787" i="5"/>
  <c r="N1125" i="4"/>
  <c r="N489" i="4"/>
  <c r="N1947" i="4"/>
  <c r="I1264" i="5"/>
  <c r="V1219" i="5"/>
  <c r="J1012" i="5"/>
  <c r="I1525" i="5"/>
  <c r="V624" i="5"/>
  <c r="I853" i="5"/>
  <c r="G1721" i="4"/>
  <c r="G1714" i="4"/>
  <c r="G1710" i="4"/>
  <c r="H769" i="4"/>
  <c r="I472" i="5"/>
  <c r="G420" i="4"/>
  <c r="N1903" i="4"/>
  <c r="J1699" i="5"/>
  <c r="G995" i="4"/>
  <c r="I759" i="5"/>
  <c r="V1410" i="5"/>
  <c r="H942" i="4"/>
  <c r="H805" i="4"/>
  <c r="H1456" i="4"/>
  <c r="H836" i="4"/>
  <c r="J1690" i="5"/>
  <c r="I239" i="5"/>
  <c r="J1928" i="5"/>
  <c r="V1071" i="5"/>
  <c r="J980" i="5"/>
  <c r="J1333" i="5"/>
  <c r="I1263" i="5"/>
  <c r="G1000" i="4"/>
  <c r="H623" i="4"/>
  <c r="N610" i="4"/>
  <c r="I1693" i="5"/>
  <c r="V1598" i="5"/>
  <c r="G54" i="4"/>
  <c r="N1158" i="4"/>
  <c r="G645" i="4"/>
  <c r="N1806" i="4"/>
  <c r="V614" i="5"/>
  <c r="N182" i="4"/>
  <c r="H711" i="4"/>
  <c r="V52" i="5"/>
  <c r="G1239" i="4"/>
  <c r="G7" i="4"/>
  <c r="I1835" i="5"/>
  <c r="J819" i="5"/>
  <c r="I1337" i="5"/>
  <c r="H1262" i="4"/>
  <c r="J422" i="5"/>
  <c r="H1053" i="4"/>
  <c r="N310" i="4"/>
  <c r="V269" i="5"/>
  <c r="N1374" i="4"/>
  <c r="N479" i="4"/>
  <c r="V280" i="5"/>
  <c r="G1382" i="4"/>
  <c r="G1618" i="4"/>
  <c r="H950" i="4"/>
  <c r="H4" i="4"/>
  <c r="V1294" i="5"/>
  <c r="G1133" i="4"/>
  <c r="I1075" i="5"/>
  <c r="J994" i="5"/>
  <c r="G1604" i="4"/>
  <c r="V1260" i="5"/>
  <c r="N492" i="4"/>
  <c r="G252" i="4"/>
  <c r="V1844" i="5"/>
  <c r="V1236" i="5"/>
  <c r="I1519" i="5"/>
  <c r="N1139" i="4"/>
  <c r="N473" i="4"/>
  <c r="N1114" i="4"/>
  <c r="I801" i="5"/>
  <c r="H241" i="4"/>
  <c r="H1241" i="4"/>
  <c r="J1037" i="5"/>
  <c r="G1619" i="4"/>
  <c r="H1400" i="4"/>
  <c r="J1145" i="5"/>
  <c r="G408" i="4"/>
  <c r="H1459" i="4"/>
  <c r="I1782" i="5"/>
  <c r="I1260" i="5"/>
  <c r="N1016" i="4"/>
  <c r="V753" i="5"/>
  <c r="V1072" i="5"/>
  <c r="I489" i="5"/>
  <c r="V1286" i="5"/>
  <c r="V1818" i="5"/>
  <c r="J1638" i="5"/>
  <c r="G1599" i="4"/>
  <c r="V1038" i="5"/>
  <c r="G1269" i="4"/>
  <c r="J1001" i="5"/>
  <c r="I189" i="5"/>
  <c r="J750" i="5"/>
  <c r="N723" i="4"/>
  <c r="V336" i="5"/>
  <c r="J165" i="5"/>
  <c r="N1616" i="4"/>
  <c r="I1456" i="5"/>
  <c r="V410" i="5"/>
  <c r="G1023" i="4"/>
  <c r="J882" i="5"/>
  <c r="I286" i="5"/>
  <c r="N667" i="4"/>
  <c r="H1763" i="4"/>
  <c r="G120" i="4"/>
  <c r="J603" i="5"/>
  <c r="I274" i="5"/>
  <c r="I521" i="5"/>
  <c r="J78" i="5"/>
  <c r="G151" i="4"/>
  <c r="H1653" i="4"/>
  <c r="H509" i="4"/>
  <c r="J1220" i="5"/>
  <c r="G795" i="4"/>
  <c r="G345" i="4"/>
  <c r="N796" i="4"/>
  <c r="H1857" i="4"/>
  <c r="N194" i="4"/>
  <c r="J235" i="5"/>
  <c r="N85" i="4"/>
  <c r="J1855" i="5"/>
  <c r="V1931" i="5"/>
  <c r="G1564" i="4"/>
  <c r="J606" i="5"/>
  <c r="V109" i="5"/>
  <c r="N75" i="4"/>
  <c r="J175" i="5"/>
  <c r="N945" i="4"/>
  <c r="G1739" i="4"/>
  <c r="V31" i="5"/>
  <c r="N1561" i="4"/>
  <c r="I40" i="5"/>
  <c r="N1243" i="4"/>
  <c r="J155" i="5"/>
  <c r="N1576" i="4"/>
  <c r="G1157" i="4"/>
  <c r="J859" i="5"/>
  <c r="I1111" i="5"/>
  <c r="I1476" i="5"/>
  <c r="I1196" i="5"/>
  <c r="V1470" i="5"/>
  <c r="J1028" i="5"/>
  <c r="I868" i="5"/>
  <c r="V1582" i="5"/>
  <c r="I215" i="5"/>
  <c r="V795" i="5"/>
  <c r="V1703" i="5"/>
  <c r="H978" i="4"/>
  <c r="H712" i="4"/>
  <c r="J104" i="5"/>
  <c r="H1250" i="4"/>
  <c r="N559" i="4"/>
  <c r="H1520" i="4"/>
  <c r="G1366" i="4"/>
  <c r="G112" i="4"/>
  <c r="G398" i="4"/>
  <c r="J1587" i="5"/>
  <c r="H1277" i="4"/>
  <c r="J1003" i="5"/>
  <c r="V823" i="5"/>
  <c r="N888" i="4"/>
  <c r="N353" i="4"/>
  <c r="H1943" i="4"/>
  <c r="N1267" i="4"/>
  <c r="N159" i="4"/>
  <c r="H171" i="4"/>
  <c r="G878" i="4"/>
  <c r="I601" i="5"/>
  <c r="V404" i="5"/>
  <c r="I1063" i="5"/>
  <c r="N157" i="4"/>
  <c r="N640" i="4"/>
  <c r="H291" i="4"/>
  <c r="J841" i="5"/>
  <c r="N101" i="4"/>
  <c r="I1035" i="5"/>
  <c r="V1637" i="5"/>
  <c r="I1659" i="5"/>
  <c r="J472" i="5"/>
  <c r="V51" i="5"/>
  <c r="H1904" i="4"/>
  <c r="N782" i="4"/>
  <c r="I268" i="5"/>
  <c r="J587" i="5"/>
  <c r="I83" i="5"/>
  <c r="V860" i="5"/>
  <c r="N1696" i="4"/>
  <c r="I1547" i="5"/>
  <c r="J684" i="5"/>
  <c r="V1906" i="5"/>
  <c r="H771" i="4"/>
  <c r="V1325" i="5"/>
  <c r="J1556" i="5"/>
  <c r="G104" i="4"/>
  <c r="G998" i="4"/>
  <c r="I943" i="5"/>
  <c r="J776" i="5"/>
  <c r="G1443" i="4"/>
  <c r="G1501" i="4"/>
  <c r="H1379" i="4"/>
  <c r="V1251" i="5"/>
  <c r="J1352" i="5"/>
  <c r="H1696" i="4"/>
  <c r="V1845" i="5"/>
  <c r="G1061" i="4"/>
  <c r="H1926" i="4"/>
  <c r="V1348" i="5"/>
  <c r="G616" i="4"/>
  <c r="H1355" i="4"/>
  <c r="G1827" i="4"/>
  <c r="I1911" i="5"/>
  <c r="H1494" i="4"/>
  <c r="H1360" i="4"/>
  <c r="H604" i="4"/>
  <c r="V1842" i="5"/>
  <c r="G1200" i="4"/>
  <c r="V587" i="5"/>
  <c r="G1059" i="4"/>
  <c r="G1853" i="4"/>
  <c r="H179" i="4"/>
  <c r="J123" i="5"/>
  <c r="I486" i="5"/>
  <c r="J66" i="5"/>
  <c r="H183" i="4"/>
  <c r="I324" i="5"/>
  <c r="J666" i="5"/>
  <c r="N579" i="4"/>
  <c r="J315" i="5"/>
  <c r="N1183" i="4"/>
  <c r="N265" i="4"/>
  <c r="J1298" i="5"/>
  <c r="N30" i="4"/>
  <c r="N1346" i="4"/>
  <c r="N1207" i="4"/>
  <c r="J1616" i="5"/>
  <c r="N1859" i="4"/>
  <c r="V1108" i="5"/>
  <c r="J1152" i="5"/>
  <c r="I740" i="5"/>
  <c r="H439" i="4"/>
  <c r="H92" i="4"/>
  <c r="J17" i="5"/>
  <c r="J1641" i="5"/>
  <c r="V1646" i="5"/>
  <c r="J1726" i="5"/>
  <c r="N404" i="4"/>
  <c r="N1347" i="4"/>
  <c r="J97" i="5"/>
  <c r="I809" i="5"/>
  <c r="V1501" i="5"/>
  <c r="H1195" i="4"/>
  <c r="J972" i="5"/>
  <c r="H382" i="4"/>
  <c r="N1471" i="4"/>
  <c r="V1617" i="5"/>
  <c r="J1923" i="5"/>
  <c r="V1019" i="5"/>
  <c r="J1483" i="5"/>
  <c r="I612" i="5"/>
  <c r="J998" i="5"/>
  <c r="J525" i="5"/>
  <c r="G949" i="4"/>
  <c r="H1523" i="4"/>
  <c r="I1931" i="5"/>
  <c r="I1461" i="5"/>
  <c r="N1391" i="4"/>
  <c r="V1206" i="5"/>
  <c r="H203" i="4"/>
  <c r="V960" i="5"/>
  <c r="V1124" i="5"/>
  <c r="V83" i="5"/>
  <c r="I436" i="5"/>
  <c r="J1702" i="5"/>
  <c r="V401" i="5"/>
  <c r="G693" i="4"/>
  <c r="G1119" i="4"/>
  <c r="G1623" i="4"/>
  <c r="I1528" i="5"/>
  <c r="H100" i="4"/>
  <c r="V1888" i="5"/>
  <c r="V362" i="5"/>
  <c r="V1185" i="5"/>
  <c r="G9" i="4"/>
  <c r="J1571" i="5"/>
  <c r="H1614" i="4"/>
  <c r="H766" i="4"/>
  <c r="N1573" i="4"/>
  <c r="G1060" i="4"/>
  <c r="I1678" i="5"/>
  <c r="N396" i="4"/>
  <c r="I1623" i="5"/>
  <c r="N637" i="4"/>
  <c r="I331" i="5"/>
  <c r="N1426" i="4"/>
  <c r="G711" i="4"/>
  <c r="G775" i="4"/>
  <c r="J1044" i="5"/>
  <c r="N451" i="4"/>
  <c r="I469" i="5"/>
  <c r="H50" i="4"/>
  <c r="G596" i="4"/>
  <c r="H597" i="4"/>
  <c r="V156" i="5"/>
  <c r="I1008" i="5"/>
  <c r="H513" i="4"/>
  <c r="J1901" i="5"/>
  <c r="I725" i="5"/>
  <c r="V54" i="5"/>
  <c r="J1287" i="5"/>
  <c r="J1558" i="5"/>
  <c r="H760" i="4"/>
  <c r="I1360" i="5"/>
  <c r="H1497" i="4"/>
  <c r="N275" i="4"/>
  <c r="N1182" i="4"/>
  <c r="H1907" i="4"/>
  <c r="H946" i="4"/>
  <c r="I43" i="5"/>
  <c r="H226" i="4"/>
  <c r="G1726" i="4"/>
  <c r="H1267" i="4"/>
  <c r="J1737" i="5"/>
  <c r="V1800" i="5"/>
  <c r="J1245" i="5"/>
  <c r="N1771" i="4"/>
  <c r="H1069" i="4"/>
  <c r="I438" i="5"/>
  <c r="N1841" i="4"/>
  <c r="N1373" i="4"/>
  <c r="J391" i="5"/>
  <c r="V1545" i="5"/>
  <c r="V611" i="5"/>
  <c r="I888" i="5"/>
  <c r="V552" i="5"/>
  <c r="G640" i="4"/>
  <c r="N1430" i="4"/>
  <c r="V1854" i="5"/>
  <c r="N849" i="4"/>
  <c r="N1180" i="4"/>
  <c r="I542" i="5"/>
  <c r="V55" i="5"/>
  <c r="J1482" i="5"/>
  <c r="V454" i="5"/>
  <c r="V229" i="5"/>
  <c r="G993" i="4"/>
  <c r="H749" i="4"/>
  <c r="H767" i="4"/>
  <c r="N1790" i="4"/>
  <c r="H644" i="4"/>
  <c r="G1395" i="4"/>
  <c r="I1505" i="5"/>
  <c r="I1397" i="5"/>
  <c r="J711" i="5"/>
  <c r="J193" i="5"/>
  <c r="V556" i="5"/>
  <c r="J171" i="5"/>
  <c r="J1698" i="5"/>
  <c r="N1648" i="4"/>
  <c r="G846" i="4"/>
  <c r="N941" i="4"/>
  <c r="H1821" i="4"/>
  <c r="H705" i="4"/>
  <c r="V1947" i="5"/>
  <c r="J424" i="5"/>
  <c r="N1052" i="4"/>
  <c r="I90" i="5"/>
  <c r="H1713" i="4"/>
  <c r="N88" i="4"/>
  <c r="V1515" i="5"/>
  <c r="N546" i="4"/>
  <c r="H352" i="4"/>
  <c r="V1289" i="5"/>
  <c r="G932" i="4"/>
  <c r="H569" i="4"/>
  <c r="H887" i="4"/>
  <c r="J1303" i="5"/>
  <c r="J586" i="5"/>
  <c r="G1456" i="4"/>
  <c r="H1365" i="4"/>
  <c r="V1272" i="5"/>
  <c r="H1752" i="4"/>
  <c r="N555" i="4"/>
  <c r="J1866" i="5"/>
  <c r="G85" i="4"/>
  <c r="G906" i="4"/>
  <c r="N1666" i="4"/>
  <c r="G758" i="4"/>
  <c r="N1300" i="4"/>
  <c r="G581" i="4"/>
  <c r="I1442" i="5"/>
  <c r="N783" i="4"/>
  <c r="N413" i="4"/>
  <c r="N1879" i="4"/>
  <c r="G576" i="4"/>
  <c r="J540" i="5"/>
  <c r="V186" i="5"/>
  <c r="I1750" i="5"/>
  <c r="G1273" i="4"/>
  <c r="G495" i="4"/>
  <c r="N1211" i="4"/>
  <c r="J220" i="5"/>
  <c r="V144" i="5"/>
  <c r="G1813" i="4"/>
  <c r="G203" i="4"/>
  <c r="G245" i="4"/>
  <c r="V367" i="5"/>
  <c r="N496" i="4"/>
  <c r="H1929" i="4"/>
  <c r="V59" i="5"/>
  <c r="H386" i="4"/>
  <c r="H962" i="4"/>
  <c r="V1103" i="5"/>
  <c r="V762" i="5"/>
  <c r="I897" i="5"/>
  <c r="N226" i="4"/>
  <c r="J862" i="5"/>
  <c r="I1882" i="5"/>
  <c r="N956" i="4"/>
  <c r="N15" i="4"/>
  <c r="N142" i="4"/>
  <c r="H1693" i="4"/>
  <c r="N973" i="4"/>
  <c r="N461" i="4"/>
  <c r="N1687" i="4"/>
  <c r="I1816" i="5"/>
  <c r="I1521" i="5"/>
  <c r="G1323" i="4"/>
  <c r="G1727" i="4"/>
  <c r="J322" i="5"/>
  <c r="H269" i="4"/>
  <c r="N798" i="4"/>
  <c r="I1771" i="5"/>
  <c r="N1474" i="4"/>
  <c r="V899" i="5"/>
  <c r="J828" i="5"/>
  <c r="J1914" i="5"/>
  <c r="V443" i="5"/>
  <c r="H1380" i="4"/>
  <c r="H1765" i="4"/>
  <c r="V1772" i="5"/>
  <c r="N1844" i="4"/>
  <c r="I1607" i="5"/>
  <c r="I1745" i="5"/>
  <c r="I771" i="5"/>
  <c r="I545" i="5"/>
  <c r="G1213" i="4"/>
  <c r="G431" i="4"/>
  <c r="H427" i="4"/>
  <c r="V1116" i="5"/>
  <c r="N1083" i="4"/>
  <c r="J213" i="5"/>
  <c r="G99" i="4"/>
  <c r="I1729" i="5"/>
  <c r="J458" i="5"/>
  <c r="J1313" i="5"/>
  <c r="H1210" i="4"/>
  <c r="G1030" i="4"/>
  <c r="G518" i="4"/>
  <c r="G850" i="4"/>
  <c r="V886" i="5"/>
  <c r="I461" i="5"/>
  <c r="V332" i="5"/>
  <c r="V838" i="5"/>
  <c r="V1910" i="5"/>
  <c r="G316" i="4"/>
  <c r="V1417" i="5"/>
  <c r="N41" i="4"/>
  <c r="I1644" i="5"/>
  <c r="H1461" i="4"/>
  <c r="J1786" i="5"/>
  <c r="H516" i="4"/>
  <c r="V827" i="5"/>
  <c r="H1948" i="4"/>
  <c r="H593" i="4"/>
  <c r="V1166" i="5"/>
  <c r="H1457" i="4"/>
  <c r="H1155" i="4"/>
  <c r="J1447" i="5"/>
  <c r="J1244" i="5"/>
  <c r="N684" i="4"/>
  <c r="N254" i="4"/>
  <c r="N659" i="4"/>
  <c r="I1277" i="5"/>
  <c r="G690" i="4"/>
  <c r="I1770" i="5"/>
  <c r="G1346" i="4"/>
  <c r="H909" i="4"/>
  <c r="V146" i="5"/>
  <c r="J829" i="5"/>
  <c r="V270" i="5"/>
  <c r="J62" i="5"/>
  <c r="J1925" i="5"/>
  <c r="G452" i="4"/>
  <c r="N323" i="4"/>
  <c r="I343" i="5"/>
  <c r="N1632" i="4"/>
  <c r="H1572" i="4"/>
  <c r="J1828" i="5"/>
  <c r="H89" i="4"/>
  <c r="H1310" i="4"/>
  <c r="I972" i="5"/>
  <c r="V595" i="5"/>
  <c r="V652" i="5"/>
  <c r="H1302" i="4"/>
  <c r="V1835" i="5"/>
  <c r="N1101" i="4"/>
  <c r="N836" i="4"/>
  <c r="I440" i="5"/>
  <c r="J1110" i="5"/>
  <c r="J1351" i="5"/>
  <c r="V976" i="5"/>
  <c r="V864" i="5"/>
  <c r="G1171" i="4"/>
  <c r="H826" i="4"/>
  <c r="V668" i="5"/>
  <c r="N977" i="4"/>
  <c r="H1927" i="4"/>
  <c r="H1272" i="4"/>
  <c r="H3" i="4"/>
  <c r="J1912" i="5"/>
  <c r="H458" i="4"/>
  <c r="I877" i="5"/>
  <c r="V1941" i="5"/>
  <c r="H211" i="4"/>
  <c r="N1234" i="4"/>
  <c r="G1359" i="4"/>
  <c r="N1657" i="4"/>
  <c r="I767" i="5"/>
  <c r="I229" i="5"/>
  <c r="G1540" i="4"/>
  <c r="H426" i="4"/>
  <c r="V853" i="5"/>
  <c r="N528" i="4"/>
  <c r="J1838" i="5"/>
  <c r="G628" i="4"/>
  <c r="G50" i="4"/>
  <c r="J1054" i="5"/>
  <c r="G570" i="4"/>
  <c r="J863" i="5"/>
  <c r="H187" i="4"/>
  <c r="G1951" i="4"/>
  <c r="N1718" i="4"/>
  <c r="H530" i="4"/>
  <c r="I216" i="5"/>
  <c r="N1614" i="4"/>
  <c r="G331" i="4"/>
  <c r="J570" i="5"/>
  <c r="N1228" i="4"/>
  <c r="G264" i="4"/>
  <c r="V452" i="5"/>
  <c r="N1262" i="4"/>
  <c r="N578" i="4"/>
  <c r="N1463" i="4"/>
  <c r="I1842" i="5"/>
  <c r="G1189" i="4"/>
  <c r="N1351" i="4"/>
  <c r="N1854" i="4"/>
  <c r="H1893" i="4"/>
  <c r="J1716" i="5"/>
  <c r="N1164" i="4"/>
  <c r="I1144" i="5"/>
  <c r="H412" i="4"/>
  <c r="H127" i="4"/>
  <c r="N79" i="4"/>
  <c r="G1396" i="4"/>
  <c r="N1036" i="4"/>
  <c r="G821" i="4"/>
  <c r="G876" i="4"/>
  <c r="J620" i="5"/>
  <c r="I1662" i="5"/>
  <c r="H1084" i="4"/>
  <c r="N519" i="4"/>
  <c r="J1387" i="5"/>
  <c r="N596" i="4"/>
  <c r="I359" i="5"/>
  <c r="G1191" i="4"/>
  <c r="H1887" i="4"/>
  <c r="I1147" i="5"/>
  <c r="J988" i="5"/>
  <c r="N1815" i="4"/>
  <c r="G389" i="4"/>
  <c r="N818" i="4"/>
  <c r="G507" i="4"/>
  <c r="J252" i="5"/>
  <c r="H253" i="4"/>
  <c r="V107" i="5"/>
  <c r="G1497" i="4"/>
  <c r="N925" i="4"/>
  <c r="I1473" i="5"/>
  <c r="N1370" i="4"/>
  <c r="G255" i="4"/>
  <c r="J1097" i="5"/>
  <c r="N1169" i="4"/>
  <c r="I1027" i="5"/>
  <c r="J875" i="5"/>
  <c r="J924" i="5"/>
  <c r="G1164" i="4"/>
  <c r="I390" i="5"/>
  <c r="N955" i="4"/>
  <c r="N441" i="4"/>
  <c r="H70" i="4"/>
  <c r="H474" i="4"/>
  <c r="N1362" i="4"/>
  <c r="H12" i="4"/>
  <c r="I1904" i="5"/>
  <c r="G298" i="4"/>
  <c r="H913" i="4"/>
  <c r="H326" i="4"/>
  <c r="N1522" i="4"/>
  <c r="V1704" i="5"/>
  <c r="I29" i="5"/>
  <c r="I1222" i="5"/>
  <c r="G273" i="4"/>
  <c r="G1901" i="4"/>
  <c r="N22" i="4"/>
  <c r="I978" i="5"/>
  <c r="N535" i="4"/>
  <c r="J1860" i="5"/>
  <c r="N1142" i="4"/>
  <c r="N1393" i="4"/>
  <c r="H447" i="4"/>
  <c r="I635" i="5"/>
  <c r="H741" i="4"/>
  <c r="H47" i="4"/>
  <c r="N320" i="4"/>
  <c r="V230" i="5"/>
  <c r="G1468" i="4"/>
  <c r="V1144" i="5"/>
  <c r="I1235" i="5"/>
  <c r="G551" i="4"/>
  <c r="G1319" i="4"/>
  <c r="N742" i="4"/>
  <c r="H1307" i="4"/>
  <c r="J1269" i="5"/>
  <c r="N1062" i="4"/>
  <c r="J133" i="5"/>
  <c r="J370" i="5"/>
  <c r="G387" i="4"/>
  <c r="I642" i="5"/>
  <c r="H1831" i="4"/>
  <c r="N678" i="4"/>
  <c r="I275" i="5"/>
  <c r="N982" i="4"/>
  <c r="I1419" i="5"/>
  <c r="N990" i="4"/>
  <c r="V193" i="5"/>
  <c r="H814" i="4"/>
  <c r="V539" i="5"/>
  <c r="H901" i="4"/>
  <c r="V1352" i="5"/>
  <c r="H567" i="4"/>
  <c r="V1064" i="5"/>
  <c r="N1513" i="4"/>
  <c r="V1353" i="5"/>
  <c r="N1239" i="4"/>
  <c r="H393" i="4"/>
  <c r="V985" i="5"/>
  <c r="V1644" i="5"/>
  <c r="V1351" i="5"/>
  <c r="H349" i="4"/>
  <c r="N208" i="4"/>
  <c r="N1840" i="4"/>
  <c r="H1833" i="4"/>
  <c r="G531" i="4"/>
  <c r="V512" i="5"/>
  <c r="I529" i="5"/>
  <c r="I234" i="5"/>
  <c r="H947" i="4"/>
  <c r="J983" i="5"/>
  <c r="H943" i="4"/>
  <c r="H174" i="4"/>
  <c r="G819" i="4"/>
  <c r="N792" i="4"/>
  <c r="H1467" i="4"/>
  <c r="N107" i="4"/>
  <c r="I672" i="5"/>
  <c r="J286" i="5"/>
  <c r="G1666" i="4"/>
  <c r="H851" i="4"/>
  <c r="G525" i="4"/>
  <c r="I1595" i="5"/>
  <c r="H247" i="4"/>
  <c r="H544" i="4"/>
  <c r="I690" i="5"/>
  <c r="V1678" i="5"/>
  <c r="G1305" i="4"/>
  <c r="V1896" i="5"/>
  <c r="I475" i="5"/>
  <c r="N1598" i="4"/>
  <c r="G1318" i="4"/>
  <c r="H1736" i="4"/>
  <c r="I1011" i="5"/>
  <c r="J1000" i="5"/>
  <c r="I1364" i="5"/>
  <c r="I455" i="5"/>
  <c r="G45" i="4"/>
  <c r="V482" i="5"/>
  <c r="G1436" i="4"/>
  <c r="J307" i="5"/>
  <c r="J83" i="5"/>
  <c r="G1709" i="4"/>
  <c r="H134" i="4"/>
  <c r="I1511" i="5"/>
  <c r="J120" i="5"/>
  <c r="J1552" i="5"/>
  <c r="V398" i="5"/>
  <c r="J1457" i="5"/>
  <c r="G1190" i="4"/>
  <c r="N886" i="4"/>
  <c r="N245" i="4"/>
  <c r="I1947" i="5"/>
  <c r="H1662" i="4"/>
  <c r="I1794" i="5"/>
  <c r="N411" i="4"/>
  <c r="V1312" i="5"/>
  <c r="G594" i="4"/>
  <c r="N1155" i="4"/>
  <c r="V726" i="5"/>
  <c r="I1760" i="5"/>
  <c r="V36" i="5"/>
  <c r="H965" i="4"/>
  <c r="H672" i="4"/>
  <c r="V185" i="5"/>
  <c r="J1242" i="5"/>
  <c r="H1704" i="4"/>
  <c r="H221" i="4"/>
  <c r="H1137" i="4"/>
  <c r="I594" i="5"/>
  <c r="J1278" i="5"/>
  <c r="V1783" i="5"/>
  <c r="G386" i="4"/>
  <c r="H1479" i="4"/>
  <c r="H1361" i="4"/>
  <c r="J1924" i="5"/>
  <c r="G766" i="4"/>
  <c r="H1007" i="4"/>
  <c r="H1330" i="4"/>
  <c r="G382" i="4"/>
  <c r="H313" i="4"/>
  <c r="I609" i="5"/>
  <c r="G1216" i="4"/>
  <c r="H1622" i="4"/>
  <c r="V1053" i="5"/>
  <c r="G779" i="4"/>
  <c r="H164" i="4"/>
  <c r="H265" i="4"/>
  <c r="N395" i="4"/>
  <c r="N548" i="4"/>
  <c r="V118" i="5"/>
  <c r="G1294" i="4"/>
  <c r="I220" i="5"/>
  <c r="J1685" i="5"/>
  <c r="H1077" i="4"/>
  <c r="V1831" i="5"/>
  <c r="H133" i="4"/>
  <c r="I1797" i="5"/>
  <c r="H1858" i="4"/>
  <c r="G52" i="4"/>
  <c r="N991" i="4"/>
  <c r="N1201" i="4"/>
  <c r="V183" i="5"/>
  <c r="I52" i="5"/>
  <c r="H1743" i="4"/>
  <c r="H559" i="4"/>
  <c r="N1928" i="4"/>
  <c r="N812" i="4"/>
  <c r="J1886" i="5"/>
  <c r="G519" i="4"/>
  <c r="I1165" i="5"/>
  <c r="H1917" i="4"/>
  <c r="N844" i="4"/>
  <c r="I1056" i="5"/>
  <c r="V896" i="5"/>
  <c r="I1942" i="5"/>
  <c r="N687" i="4"/>
  <c r="J1848" i="5"/>
  <c r="J416" i="5"/>
  <c r="V997" i="5"/>
  <c r="H267" i="4"/>
  <c r="I17" i="5"/>
  <c r="H459" i="4"/>
  <c r="I1895" i="5"/>
  <c r="N1127" i="4"/>
  <c r="H1218" i="4"/>
  <c r="I459" i="5"/>
  <c r="J1216" i="5"/>
  <c r="N1009" i="4"/>
  <c r="J602" i="5"/>
  <c r="G297" i="4"/>
  <c r="I1622" i="5"/>
  <c r="H1889" i="4"/>
  <c r="G1384" i="4"/>
  <c r="V1317" i="5"/>
  <c r="H857" i="4"/>
  <c r="V1713" i="5"/>
  <c r="G1524" i="4"/>
  <c r="G655" i="4"/>
  <c r="G182" i="4"/>
  <c r="I1811" i="5"/>
  <c r="J181" i="5"/>
  <c r="H324" i="4"/>
  <c r="N1338" i="4"/>
  <c r="V1712" i="5"/>
  <c r="V421" i="5"/>
  <c r="H72" i="4"/>
  <c r="H286" i="4"/>
  <c r="V1687" i="5"/>
  <c r="G207" i="4"/>
  <c r="V1874" i="5"/>
  <c r="V895" i="5"/>
  <c r="I1415" i="5"/>
  <c r="H98" i="4"/>
  <c r="I1859" i="5"/>
  <c r="I317" i="5"/>
  <c r="I1371" i="5"/>
  <c r="H763" i="4"/>
  <c r="H512" i="4"/>
  <c r="I1459" i="5"/>
  <c r="I701" i="5"/>
  <c r="N1186" i="4"/>
  <c r="I1667" i="5"/>
  <c r="J1851" i="5"/>
  <c r="H64" i="4"/>
  <c r="J487" i="5"/>
  <c r="N148" i="4"/>
  <c r="I468" i="5"/>
  <c r="I64" i="5"/>
  <c r="H981" i="4"/>
  <c r="I1894" i="5"/>
  <c r="J1650" i="5"/>
  <c r="N1245" i="4"/>
  <c r="J1477" i="5"/>
  <c r="I837" i="5"/>
  <c r="V8" i="5"/>
  <c r="I417" i="5"/>
  <c r="H1008" i="4"/>
  <c r="V1449" i="5"/>
  <c r="G1944" i="4"/>
  <c r="J1063" i="5"/>
  <c r="V1913" i="5"/>
  <c r="G1583" i="4"/>
  <c r="G1148" i="4"/>
  <c r="N1619" i="4"/>
  <c r="J1674" i="5"/>
  <c r="G1302" i="4"/>
  <c r="I975" i="5"/>
  <c r="I451" i="5"/>
  <c r="N1864" i="4"/>
  <c r="V1035" i="5"/>
  <c r="N866" i="4"/>
  <c r="G1560" i="4"/>
  <c r="V1229" i="5"/>
  <c r="H1126" i="4"/>
  <c r="G1889" i="4"/>
  <c r="N1862" i="4"/>
  <c r="H294" i="4"/>
  <c r="H1878" i="4"/>
  <c r="J1099" i="5"/>
  <c r="N91" i="4"/>
  <c r="V1558" i="5"/>
  <c r="I1334" i="5"/>
  <c r="V480" i="5"/>
  <c r="N1802" i="4"/>
  <c r="G743" i="4"/>
  <c r="H490" i="4"/>
  <c r="V492" i="5"/>
  <c r="N1706" i="4"/>
  <c r="J531" i="5"/>
  <c r="J1146" i="5"/>
  <c r="V439" i="5"/>
  <c r="V547" i="5"/>
  <c r="I1727" i="5"/>
  <c r="V1271" i="5"/>
  <c r="H1906" i="4"/>
  <c r="H1183" i="4"/>
  <c r="J1238" i="5"/>
  <c r="V57" i="5"/>
  <c r="I1864" i="5"/>
  <c r="N1268" i="4"/>
  <c r="H1767" i="4"/>
  <c r="I856" i="5"/>
  <c r="H1944" i="4"/>
  <c r="N1883" i="4"/>
  <c r="I845" i="5"/>
  <c r="V1933" i="5"/>
  <c r="N943" i="4"/>
  <c r="V1007" i="5"/>
  <c r="H1315" i="4"/>
  <c r="V1570" i="5"/>
  <c r="N1690" i="4"/>
  <c r="G1393" i="4"/>
  <c r="H880" i="4"/>
  <c r="J1136" i="5"/>
  <c r="G1276" i="4"/>
  <c r="J1079" i="5"/>
  <c r="I1740" i="5"/>
  <c r="I1007" i="5"/>
  <c r="G662" i="4"/>
  <c r="V85" i="5"/>
  <c r="G279" i="4"/>
  <c r="N319" i="4"/>
  <c r="I1550" i="5"/>
  <c r="J333" i="5"/>
  <c r="J1247" i="5"/>
  <c r="H1289" i="4"/>
  <c r="N1028" i="4"/>
  <c r="G1330" i="4"/>
  <c r="N1930" i="4"/>
  <c r="J945" i="5"/>
  <c r="G17" i="4"/>
  <c r="G1579" i="4"/>
  <c r="J1561" i="5"/>
  <c r="H781" i="4"/>
  <c r="J1911" i="5"/>
  <c r="I778" i="5"/>
  <c r="H1102" i="4"/>
  <c r="G1507" i="4"/>
  <c r="G1740" i="4"/>
  <c r="I349" i="5"/>
  <c r="I1377" i="5"/>
  <c r="I1897" i="5"/>
  <c r="N1753" i="4"/>
  <c r="G145" i="4"/>
  <c r="N923" i="4"/>
  <c r="J489" i="5"/>
  <c r="G1696" i="4"/>
  <c r="G119" i="4"/>
  <c r="J1654" i="5"/>
  <c r="G1882" i="4"/>
  <c r="V784" i="5"/>
  <c r="N692" i="4"/>
  <c r="I1654" i="5"/>
  <c r="V690" i="5"/>
  <c r="N1912" i="4"/>
  <c r="V1424" i="5"/>
  <c r="H1201" i="4"/>
  <c r="H1373" i="4"/>
  <c r="J1239" i="5"/>
  <c r="H195" i="4"/>
  <c r="G1259" i="4"/>
  <c r="G1397" i="4"/>
  <c r="H1619" i="4"/>
  <c r="N506" i="4"/>
  <c r="J838" i="5"/>
  <c r="J166" i="5"/>
  <c r="I1324" i="5"/>
  <c r="I1925" i="5"/>
  <c r="J196" i="5"/>
  <c r="V1075" i="5"/>
  <c r="N1329" i="4"/>
  <c r="N650" i="4"/>
  <c r="J799" i="5"/>
  <c r="N1082" i="4"/>
  <c r="N573" i="4"/>
  <c r="H491" i="4"/>
  <c r="J8" i="5"/>
  <c r="H287" i="4"/>
  <c r="G1653" i="4"/>
  <c r="I1814" i="5"/>
  <c r="N1720" i="4"/>
  <c r="I1140" i="5"/>
  <c r="J1689" i="5"/>
  <c r="I1621" i="5"/>
  <c r="V1697" i="5"/>
  <c r="J1710" i="5"/>
  <c r="N1914" i="4"/>
  <c r="G62" i="4"/>
  <c r="J1070" i="5"/>
  <c r="G548" i="4"/>
  <c r="V1295" i="5"/>
  <c r="I869" i="5"/>
  <c r="J49" i="5"/>
  <c r="N225" i="4"/>
  <c r="I1666" i="5"/>
  <c r="J1530" i="5"/>
  <c r="J1539" i="5"/>
  <c r="H1097" i="4"/>
  <c r="H1905" i="4"/>
  <c r="H94" i="4"/>
  <c r="G584" i="4"/>
  <c r="V41" i="5"/>
  <c r="G152" i="4"/>
  <c r="I1433" i="5"/>
  <c r="V1893" i="5"/>
  <c r="J1834" i="5"/>
  <c r="G1693" i="4"/>
  <c r="N255" i="4"/>
  <c r="I536" i="5"/>
  <c r="I1295" i="5"/>
  <c r="V1760" i="5"/>
  <c r="V610" i="5"/>
  <c r="H1142" i="4"/>
  <c r="G1146" i="4"/>
  <c r="J850" i="5"/>
  <c r="N1261" i="4"/>
  <c r="G20" i="4"/>
  <c r="G402" i="4"/>
  <c r="H935" i="4"/>
  <c r="N1876" i="4"/>
  <c r="J883" i="5"/>
  <c r="J237" i="5"/>
  <c r="V1576" i="5"/>
  <c r="G1874" i="4"/>
  <c r="H1353" i="4"/>
  <c r="V1747" i="5"/>
  <c r="V780" i="5"/>
  <c r="H681" i="4"/>
  <c r="H1407" i="4"/>
  <c r="I221" i="5"/>
  <c r="G1113" i="4"/>
  <c r="H1260" i="4"/>
  <c r="I108" i="5"/>
  <c r="H1070" i="4"/>
  <c r="G1646" i="4"/>
  <c r="I445" i="5"/>
  <c r="J1111" i="5"/>
  <c r="N1738" i="4"/>
  <c r="J52" i="5"/>
  <c r="I1349" i="5"/>
  <c r="I909" i="5"/>
  <c r="G1419" i="4"/>
  <c r="I1396" i="5"/>
  <c r="I702" i="5"/>
  <c r="H765" i="4"/>
  <c r="G683" i="4"/>
  <c r="N288" i="4"/>
  <c r="V1401" i="5"/>
  <c r="N1838" i="4"/>
  <c r="G444" i="4"/>
  <c r="G1284" i="4"/>
  <c r="J214" i="5"/>
  <c r="H778" i="4"/>
  <c r="J1165" i="5"/>
  <c r="I624" i="5"/>
  <c r="H996" i="4"/>
  <c r="H840" i="4"/>
  <c r="J381" i="5"/>
  <c r="J159" i="5"/>
  <c r="N1309" i="4"/>
  <c r="G82" i="4"/>
  <c r="J190" i="5"/>
  <c r="H1675" i="4"/>
  <c r="V6" i="5"/>
  <c r="G647" i="4"/>
  <c r="I1503" i="5"/>
  <c r="H473" i="4"/>
  <c r="N47" i="4"/>
  <c r="I499" i="5"/>
  <c r="G1350" i="4"/>
  <c r="I530" i="5"/>
  <c r="N218" i="4"/>
  <c r="V1733" i="5"/>
  <c r="N304" i="4"/>
  <c r="J1778" i="5"/>
  <c r="H915" i="4"/>
  <c r="I1600" i="5"/>
  <c r="G625" i="4"/>
  <c r="V1155" i="5"/>
  <c r="J203" i="5"/>
  <c r="V303" i="5"/>
  <c r="I1317" i="5"/>
  <c r="V127" i="5"/>
  <c r="N810" i="4"/>
  <c r="V1127" i="5"/>
  <c r="N523" i="4"/>
  <c r="N252" i="4"/>
  <c r="V1504" i="5"/>
  <c r="J981" i="5"/>
  <c r="J230" i="5"/>
  <c r="I158" i="5"/>
  <c r="J1059" i="5"/>
  <c r="J569" i="5"/>
  <c r="V971" i="5"/>
  <c r="I1741" i="5"/>
  <c r="V1151" i="5"/>
  <c r="J1435" i="5"/>
  <c r="H821" i="4"/>
  <c r="J1069" i="5"/>
  <c r="J310" i="5"/>
  <c r="I1288" i="5"/>
  <c r="H925" i="4"/>
  <c r="H541" i="4"/>
  <c r="J1383" i="5"/>
  <c r="I553" i="5"/>
  <c r="G1254" i="4"/>
  <c r="N1109" i="4"/>
  <c r="I249" i="5"/>
  <c r="G652" i="4"/>
  <c r="H547" i="4"/>
  <c r="H1389" i="4"/>
  <c r="I589" i="5"/>
  <c r="J1820" i="5"/>
  <c r="V673" i="5"/>
  <c r="J1104" i="5"/>
  <c r="V1694" i="5"/>
  <c r="J1542" i="5"/>
  <c r="G1053" i="4"/>
  <c r="V1266" i="5"/>
  <c r="J690" i="5"/>
  <c r="I552" i="5"/>
  <c r="N585" i="4"/>
  <c r="H1367" i="4"/>
  <c r="N608" i="4"/>
  <c r="J1452" i="5"/>
  <c r="I485" i="5"/>
  <c r="N1273" i="4"/>
  <c r="G643" i="4"/>
  <c r="G828" i="4"/>
  <c r="N1360" i="4"/>
  <c r="V191" i="5"/>
  <c r="J1034" i="5"/>
  <c r="N732" i="4"/>
  <c r="H1720" i="4"/>
  <c r="I1884" i="5"/>
  <c r="H653" i="4"/>
  <c r="G6" i="4"/>
  <c r="J1821" i="5"/>
  <c r="J1794" i="5"/>
  <c r="J297" i="5"/>
  <c r="N728" i="4"/>
  <c r="H685" i="4"/>
  <c r="I1018" i="5"/>
  <c r="G96" i="4"/>
  <c r="H293" i="4"/>
  <c r="J1832" i="5"/>
  <c r="G1278" i="4"/>
  <c r="V153" i="5"/>
  <c r="H425" i="4"/>
  <c r="J324" i="5"/>
  <c r="N814" i="4"/>
  <c r="H607" i="4"/>
  <c r="N1204" i="4"/>
  <c r="V1181" i="5"/>
  <c r="H1229" i="4"/>
  <c r="J1206" i="5"/>
  <c r="H1642" i="4"/>
  <c r="H38" i="4"/>
  <c r="N431" i="4"/>
  <c r="H648" i="4"/>
  <c r="J1501" i="5"/>
  <c r="G1313" i="4"/>
  <c r="I1399" i="5"/>
  <c r="H1414" i="4"/>
  <c r="V885" i="5"/>
  <c r="G1176" i="4"/>
  <c r="H1730" i="4"/>
  <c r="V1097" i="5"/>
  <c r="H1388" i="4"/>
  <c r="H1864" i="4"/>
  <c r="G210" i="4"/>
  <c r="N564" i="4"/>
  <c r="G1478" i="4"/>
  <c r="G247" i="4"/>
  <c r="H279" i="4"/>
  <c r="J959" i="5"/>
  <c r="I303" i="5"/>
  <c r="J149" i="5"/>
  <c r="V88" i="5"/>
  <c r="J496" i="5"/>
  <c r="V969" i="5"/>
  <c r="J1660" i="5"/>
  <c r="H884" i="4"/>
  <c r="I867" i="5"/>
  <c r="G1145" i="4"/>
  <c r="G1141" i="4"/>
  <c r="H1080" i="4"/>
  <c r="I1566" i="5"/>
  <c r="H738" i="4"/>
  <c r="J1817" i="5"/>
  <c r="G1609" i="4"/>
  <c r="V160" i="5"/>
  <c r="I1453" i="5"/>
  <c r="J442" i="5"/>
  <c r="J1464" i="5"/>
  <c r="N966" i="4"/>
  <c r="G1494" i="4"/>
  <c r="V1555" i="5"/>
  <c r="N1848" i="4"/>
  <c r="J194" i="5"/>
  <c r="N1312" i="4"/>
  <c r="G882" i="4"/>
  <c r="I1413" i="5"/>
  <c r="J1074" i="5"/>
  <c r="G457" i="4"/>
  <c r="I1870" i="5"/>
  <c r="N1307" i="4"/>
  <c r="N155" i="4"/>
  <c r="I748" i="5"/>
  <c r="N1438" i="4"/>
  <c r="G1615" i="4"/>
  <c r="N616" i="4"/>
  <c r="J1011" i="5"/>
  <c r="H169" i="4"/>
  <c r="V1118" i="5"/>
  <c r="I258" i="5"/>
  <c r="V320" i="5"/>
  <c r="H1011" i="4"/>
  <c r="G254" i="4"/>
  <c r="I218" i="5"/>
  <c r="V259" i="5"/>
  <c r="G1221" i="4"/>
  <c r="V257" i="5"/>
  <c r="V846" i="5"/>
  <c r="H1525" i="4"/>
  <c r="J200" i="5"/>
  <c r="V1863" i="5"/>
  <c r="H722" i="4"/>
  <c r="N1447" i="4"/>
  <c r="I1124" i="5"/>
  <c r="I1651" i="5"/>
  <c r="V861" i="5"/>
  <c r="I68" i="5"/>
  <c r="I1153" i="5"/>
  <c r="V1093" i="5"/>
  <c r="G702" i="4"/>
  <c r="G23" i="4"/>
  <c r="G1748" i="4"/>
  <c r="H87" i="4"/>
  <c r="I812" i="5"/>
  <c r="J139" i="5"/>
  <c r="I340" i="5"/>
  <c r="V457" i="5"/>
  <c r="I1304" i="5"/>
  <c r="G227" i="4"/>
  <c r="N1422" i="4"/>
  <c r="N1390" i="4"/>
  <c r="V322" i="5"/>
  <c r="H1952" i="4"/>
  <c r="N688" i="4"/>
  <c r="N498" i="4"/>
  <c r="I556" i="5"/>
  <c r="V1826" i="5"/>
  <c r="N192" i="4"/>
  <c r="V428" i="5"/>
  <c r="V489" i="5"/>
  <c r="G1451" i="4"/>
  <c r="H1758" i="4"/>
  <c r="I760" i="5"/>
  <c r="H1112" i="4"/>
  <c r="H13" i="4"/>
  <c r="G449" i="4"/>
  <c r="G847" i="4"/>
  <c r="I903" i="5"/>
  <c r="V1661" i="5"/>
  <c r="I67" i="5"/>
  <c r="H188" i="4"/>
  <c r="G1383" i="4"/>
  <c r="N1399" i="4"/>
  <c r="I577" i="5"/>
  <c r="G438" i="4"/>
  <c r="H677" i="4"/>
  <c r="V1630" i="5"/>
  <c r="N1442" i="4"/>
  <c r="H120" i="4"/>
  <c r="G1263" i="4"/>
  <c r="I1038" i="5"/>
  <c r="H42" i="4"/>
  <c r="V993" i="5"/>
  <c r="I392" i="5"/>
  <c r="H1094" i="4"/>
  <c r="J1557" i="5"/>
  <c r="V1670" i="5"/>
  <c r="I1176" i="5"/>
  <c r="N1679" i="4"/>
  <c r="H1455" i="4"/>
  <c r="I167" i="5"/>
  <c r="I176" i="5"/>
  <c r="I1717" i="5"/>
  <c r="N935" i="4"/>
  <c r="N375" i="4"/>
  <c r="I376" i="5"/>
  <c r="H742" i="4"/>
  <c r="I1026" i="5"/>
  <c r="J851" i="5"/>
  <c r="G953" i="4"/>
  <c r="V678" i="5"/>
  <c r="G354" i="4"/>
  <c r="V1804" i="5"/>
  <c r="J27" i="5"/>
  <c r="I769" i="5"/>
  <c r="J1595" i="5"/>
  <c r="J871" i="5"/>
  <c r="I1683" i="5"/>
  <c r="G1458" i="4"/>
  <c r="N1676" i="4"/>
  <c r="H1384" i="4"/>
  <c r="N736" i="4"/>
  <c r="N1675" i="4"/>
  <c r="J1525" i="5"/>
  <c r="G1038" i="4"/>
  <c r="J598" i="5"/>
  <c r="H1634" i="4"/>
  <c r="N1766" i="4"/>
  <c r="G1950" i="4"/>
  <c r="G1661" i="4"/>
  <c r="J1875" i="5"/>
  <c r="N590" i="4"/>
  <c r="G1165" i="4"/>
  <c r="J1887" i="5"/>
  <c r="I1357" i="5"/>
  <c r="I387" i="5"/>
  <c r="V1830" i="5"/>
  <c r="N1578" i="4"/>
  <c r="N635" i="4"/>
  <c r="N1272" i="4"/>
  <c r="H716" i="4"/>
  <c r="V77" i="5"/>
  <c r="N1005" i="4"/>
  <c r="I1813" i="5"/>
  <c r="H1005" i="4"/>
  <c r="N1025" i="4"/>
  <c r="N587" i="4"/>
  <c r="G142" i="4"/>
  <c r="I1152" i="5"/>
  <c r="G1307" i="4"/>
  <c r="H732" i="4"/>
  <c r="I889" i="5"/>
  <c r="V1407" i="5"/>
  <c r="N6" i="4"/>
  <c r="I1643" i="5"/>
  <c r="G1607" i="4"/>
  <c r="G1033" i="4"/>
  <c r="I1583" i="5"/>
  <c r="H779" i="4"/>
  <c r="V18" i="5"/>
  <c r="N761" i="4"/>
  <c r="I654" i="5"/>
  <c r="N314" i="4"/>
  <c r="J1233" i="5"/>
  <c r="N348" i="4"/>
  <c r="V1788" i="5"/>
  <c r="J25" i="5"/>
  <c r="J449" i="5"/>
  <c r="G1132" i="4"/>
  <c r="V1041" i="5"/>
  <c r="J1359" i="5"/>
  <c r="V1416" i="5"/>
  <c r="I1341" i="5"/>
  <c r="I1406" i="5"/>
  <c r="V1149" i="5"/>
  <c r="V1537" i="5"/>
  <c r="J806" i="5"/>
  <c r="H31" i="4"/>
  <c r="V1773" i="5"/>
  <c r="H1827" i="4"/>
  <c r="V1746" i="5"/>
  <c r="H1891" i="4"/>
  <c r="N1233" i="4"/>
  <c r="J1148" i="5"/>
  <c r="I72" i="5"/>
  <c r="H1356" i="4"/>
  <c r="G992" i="4"/>
  <c r="V1656" i="5"/>
  <c r="N1899" i="4"/>
  <c r="J337" i="5"/>
  <c r="J1693" i="5"/>
  <c r="N683" i="4"/>
  <c r="N978" i="4"/>
  <c r="G427" i="4"/>
  <c r="V1207" i="5"/>
  <c r="N1067" i="4"/>
  <c r="J1403" i="5"/>
  <c r="H846" i="4"/>
  <c r="G24" i="4"/>
  <c r="G1934" i="4"/>
  <c r="I700" i="5"/>
  <c r="I464" i="5"/>
  <c r="J1763" i="5"/>
  <c r="V1693" i="5"/>
  <c r="V1523" i="5"/>
  <c r="J725" i="5"/>
  <c r="G168" i="4"/>
  <c r="J1870" i="5"/>
  <c r="V1808" i="5"/>
  <c r="V241" i="5"/>
  <c r="N1751" i="4"/>
  <c r="H1842" i="4"/>
  <c r="I1609" i="5"/>
  <c r="I217" i="5"/>
  <c r="G965" i="4"/>
  <c r="G803" i="4"/>
  <c r="N1633" i="4"/>
  <c r="V1626" i="5"/>
  <c r="I566" i="5"/>
  <c r="V926" i="5"/>
  <c r="V463" i="5"/>
  <c r="J721" i="5"/>
  <c r="G282" i="4"/>
  <c r="H504" i="4"/>
  <c r="J1356" i="5"/>
  <c r="N1712" i="4"/>
  <c r="I1112" i="5"/>
  <c r="I826" i="5"/>
  <c r="J1118" i="5"/>
  <c r="V1107" i="5"/>
  <c r="J491" i="5"/>
  <c r="N1355" i="4"/>
  <c r="I623" i="5"/>
  <c r="V1629" i="5"/>
  <c r="I1854" i="5"/>
  <c r="V1878" i="5"/>
  <c r="G1244" i="4"/>
  <c r="H1627" i="4"/>
  <c r="J105" i="5"/>
  <c r="J402" i="5"/>
  <c r="I797" i="5"/>
  <c r="J780" i="5"/>
  <c r="G28" i="4"/>
  <c r="J338" i="5"/>
  <c r="H1938" i="4"/>
  <c r="I1593" i="5"/>
  <c r="I1055" i="5"/>
  <c r="N33" i="4"/>
  <c r="I1327" i="5"/>
  <c r="N1510" i="4"/>
  <c r="H773" i="4"/>
  <c r="J292" i="5"/>
  <c r="V991" i="5"/>
  <c r="H916" i="4"/>
  <c r="J748" i="5"/>
  <c r="G1503" i="4"/>
  <c r="N1585" i="4"/>
  <c r="J835" i="5"/>
  <c r="I520" i="5"/>
  <c r="G1095" i="4"/>
  <c r="V1902" i="5"/>
  <c r="J1112" i="5"/>
  <c r="H1751" i="4"/>
  <c r="N165" i="4"/>
  <c r="I669" i="5"/>
  <c r="J645" i="5"/>
  <c r="I1773" i="5"/>
  <c r="N442" i="4"/>
  <c r="V1743" i="5"/>
  <c r="V546" i="5"/>
  <c r="H1318" i="4"/>
  <c r="V346" i="5"/>
  <c r="I478" i="5"/>
  <c r="J891" i="5"/>
  <c r="N189" i="4"/>
  <c r="H158" i="4"/>
  <c r="V30" i="5"/>
  <c r="J680" i="5"/>
  <c r="N338" i="4"/>
  <c r="I406" i="5"/>
  <c r="J417" i="5"/>
  <c r="J1362" i="5"/>
  <c r="V1550" i="5"/>
  <c r="H564" i="4"/>
  <c r="V97" i="5"/>
  <c r="I1080" i="5"/>
  <c r="N641" i="4"/>
  <c r="H1253" i="4"/>
  <c r="I1670" i="5"/>
  <c r="V1549" i="5"/>
  <c r="I1576" i="5"/>
  <c r="N1685" i="4"/>
  <c r="G1062" i="4"/>
  <c r="H1735" i="4"/>
  <c r="G873" i="4"/>
  <c r="G308" i="4"/>
  <c r="G590" i="4"/>
  <c r="I1367" i="5"/>
  <c r="I1819" i="5"/>
  <c r="J5" i="5"/>
  <c r="J1598" i="5"/>
  <c r="N1231" i="4"/>
  <c r="H896" i="4"/>
  <c r="I1575" i="5"/>
  <c r="H972" i="4"/>
  <c r="G294" i="4"/>
  <c r="G793" i="4"/>
  <c r="I467" i="5"/>
  <c r="G1051" i="4"/>
  <c r="N602" i="4"/>
  <c r="H1217" i="4"/>
  <c r="H307" i="4"/>
  <c r="H68" i="4"/>
  <c r="I510" i="5"/>
  <c r="N1160" i="4"/>
  <c r="I1697" i="5"/>
  <c r="V667" i="5"/>
  <c r="I1586" i="5"/>
  <c r="N759" i="4"/>
  <c r="J36" i="5"/>
  <c r="I626" i="5"/>
  <c r="V1657" i="5"/>
  <c r="J328" i="5"/>
  <c r="I657" i="5"/>
  <c r="N1112" i="4"/>
  <c r="J824" i="5"/>
  <c r="V252" i="5"/>
  <c r="H1836" i="4"/>
  <c r="N570" i="4"/>
  <c r="I1403" i="5"/>
  <c r="H1088" i="4"/>
  <c r="J311" i="5"/>
  <c r="V647" i="5"/>
  <c r="J757" i="5"/>
  <c r="J588" i="5"/>
  <c r="I587" i="5"/>
  <c r="V1508" i="5"/>
  <c r="V293" i="5"/>
  <c r="G894" i="4"/>
  <c r="I821" i="5"/>
  <c r="H143" i="4"/>
  <c r="N690" i="4"/>
  <c r="G1541" i="4"/>
  <c r="H708" i="4"/>
  <c r="J1756" i="5"/>
  <c r="I548" i="5"/>
  <c r="N942" i="4"/>
  <c r="G1719" i="4"/>
  <c r="N716" i="4"/>
  <c r="G910" i="4"/>
  <c r="G229" i="4"/>
  <c r="J1588" i="5"/>
  <c r="J1418" i="5"/>
  <c r="I1906" i="5"/>
  <c r="I910" i="5"/>
  <c r="J612" i="5"/>
  <c r="H1507" i="4"/>
  <c r="J184" i="5"/>
  <c r="V1590" i="5"/>
  <c r="I1624" i="5"/>
  <c r="H601" i="4"/>
  <c r="N302" i="4"/>
  <c r="I1944" i="5"/>
  <c r="H1338" i="4"/>
  <c r="J290" i="5"/>
  <c r="H1265" i="4"/>
  <c r="N1557" i="4"/>
  <c r="J692" i="5"/>
  <c r="H1683" i="4"/>
  <c r="J1613" i="5"/>
  <c r="H788" i="4"/>
  <c r="J250" i="5"/>
  <c r="J1707" i="5"/>
  <c r="V1836" i="5"/>
  <c r="V730" i="5"/>
  <c r="G27" i="4"/>
  <c r="G1264" i="4"/>
  <c r="J477" i="5"/>
  <c r="H578" i="4"/>
  <c r="H1629" i="4"/>
  <c r="J647" i="5"/>
  <c r="N817" i="4"/>
  <c r="I622" i="5"/>
  <c r="N1371" i="4"/>
  <c r="H825" i="4"/>
  <c r="V1349" i="5"/>
  <c r="V627" i="5"/>
  <c r="V986" i="5"/>
  <c r="I1675" i="5"/>
  <c r="N365" i="4"/>
  <c r="G1935" i="4"/>
  <c r="G135" i="4"/>
  <c r="N444" i="4"/>
  <c r="G399" i="4"/>
  <c r="I1713" i="5"/>
  <c r="N317" i="4"/>
  <c r="J394" i="5"/>
  <c r="J685" i="5"/>
  <c r="G707" i="4"/>
  <c r="J1954" i="5"/>
  <c r="G1662" i="4"/>
  <c r="H1602" i="4"/>
  <c r="V338" i="5"/>
  <c r="G587" i="4"/>
  <c r="I576" i="5"/>
  <c r="N1026" i="4"/>
  <c r="V1141" i="5"/>
  <c r="I1129" i="5"/>
  <c r="I1376" i="5"/>
  <c r="N1227" i="4"/>
  <c r="V1513" i="5"/>
  <c r="J996" i="5"/>
  <c r="N1202" i="4"/>
  <c r="I935" i="5"/>
  <c r="I962" i="5"/>
  <c r="I838" i="5"/>
  <c r="V628" i="5"/>
  <c r="N1544" i="4"/>
  <c r="J374" i="5"/>
  <c r="N1120" i="4"/>
  <c r="H1220" i="4"/>
  <c r="V894" i="5"/>
  <c r="I993" i="5"/>
  <c r="I1066" i="5"/>
  <c r="J1705" i="5"/>
  <c r="V1159" i="5"/>
  <c r="G321" i="4"/>
  <c r="N39" i="4"/>
  <c r="N638" i="4"/>
  <c r="J807" i="5"/>
  <c r="I1742" i="5"/>
  <c r="I1558" i="5"/>
  <c r="N297" i="4"/>
  <c r="G1908" i="4"/>
  <c r="J1682" i="5"/>
  <c r="H1045" i="4"/>
  <c r="H1658" i="4"/>
  <c r="J111" i="5"/>
  <c r="H1717" i="4"/>
  <c r="H784" i="4"/>
  <c r="G222" i="4"/>
  <c r="J1302" i="5"/>
  <c r="V308" i="5"/>
  <c r="I149" i="5"/>
  <c r="N443" i="4"/>
  <c r="N1599" i="4"/>
  <c r="N1035" i="4"/>
  <c r="G33" i="4"/>
  <c r="N1271" i="4"/>
  <c r="V1631" i="5"/>
  <c r="I1447" i="5"/>
  <c r="H1584" i="4"/>
  <c r="G1725" i="4"/>
  <c r="I859" i="5"/>
  <c r="H844" i="4"/>
  <c r="J1553" i="5"/>
  <c r="V1106" i="5"/>
  <c r="I758" i="5"/>
  <c r="V715" i="5"/>
  <c r="J1748" i="5"/>
  <c r="G1199" i="4"/>
  <c r="V411" i="5"/>
  <c r="J921" i="5"/>
  <c r="N1951" i="4"/>
  <c r="V865" i="5"/>
  <c r="V1521" i="5"/>
  <c r="H753" i="4"/>
  <c r="V444" i="5"/>
  <c r="V944" i="5"/>
  <c r="V570" i="5"/>
  <c r="I1703" i="5"/>
  <c r="H359" i="4"/>
  <c r="N31" i="4"/>
  <c r="G1592" i="4"/>
  <c r="N1659" i="4"/>
  <c r="V65" i="5"/>
  <c r="J955" i="5"/>
  <c r="I871" i="5"/>
  <c r="N1004" i="4"/>
  <c r="I1424" i="5"/>
  <c r="N362" i="4"/>
  <c r="I681" i="5"/>
  <c r="G263" i="4"/>
  <c r="J1394" i="5"/>
  <c r="V549" i="5"/>
  <c r="J1729" i="5"/>
  <c r="I1829" i="5"/>
  <c r="J112" i="5"/>
  <c r="G441" i="4"/>
  <c r="N318" i="4"/>
  <c r="G772" i="4"/>
  <c r="J494" i="5"/>
  <c r="J1100" i="5"/>
  <c r="J941" i="5"/>
  <c r="G1484" i="4"/>
  <c r="J258" i="5"/>
  <c r="V626" i="5"/>
  <c r="H675" i="4"/>
  <c r="N919" i="4"/>
  <c r="I1460" i="5"/>
  <c r="H76" i="4"/>
  <c r="G461" i="4"/>
  <c r="J1339" i="5"/>
  <c r="I410" i="5"/>
  <c r="J1201" i="5"/>
  <c r="V1548" i="5"/>
  <c r="J265" i="5"/>
  <c r="G501" i="4"/>
  <c r="G877" i="4"/>
  <c r="N352" i="4"/>
  <c r="H1570" i="4"/>
  <c r="J1456" i="5"/>
  <c r="N1636" i="4"/>
  <c r="N1214" i="4"/>
  <c r="V1482" i="5"/>
  <c r="J1658" i="5"/>
  <c r="J1458" i="5"/>
  <c r="N72" i="4"/>
  <c r="N721" i="4"/>
  <c r="J720" i="5"/>
  <c r="G791" i="4"/>
  <c r="V1638" i="5"/>
  <c r="J976" i="5"/>
  <c r="H364" i="4"/>
  <c r="I1530" i="5"/>
  <c r="V816" i="5"/>
  <c r="I1657" i="5"/>
  <c r="J1518" i="5"/>
  <c r="N1398" i="4"/>
  <c r="J554" i="5"/>
  <c r="H1774" i="4"/>
  <c r="N1444" i="4"/>
  <c r="N1282" i="4"/>
  <c r="N237" i="4"/>
  <c r="N1877" i="4"/>
  <c r="I710" i="5"/>
  <c r="V1132" i="5"/>
  <c r="G1388" i="4"/>
  <c r="N520" i="4"/>
  <c r="H638" i="4"/>
  <c r="H1132" i="4"/>
  <c r="N36" i="4"/>
  <c r="I944" i="5"/>
  <c r="J1531" i="5"/>
  <c r="J1933" i="5"/>
  <c r="I923" i="5"/>
  <c r="N1012" i="4"/>
  <c r="N1440" i="4"/>
  <c r="H177" i="4"/>
  <c r="I663" i="5"/>
  <c r="V862" i="5"/>
  <c r="I915" i="5"/>
  <c r="V882" i="5"/>
  <c r="J75" i="5"/>
  <c r="H892" i="4"/>
  <c r="I1674" i="5"/>
  <c r="H220" i="4"/>
  <c r="J735" i="5"/>
  <c r="V1313" i="5"/>
  <c r="J744" i="5"/>
  <c r="H1150" i="4"/>
  <c r="H1416" i="4"/>
  <c r="V810" i="5"/>
  <c r="G1892" i="4"/>
  <c r="I1455" i="5"/>
  <c r="H140" i="4"/>
  <c r="G1622" i="4"/>
  <c r="J734" i="5"/>
  <c r="G674" i="4"/>
  <c r="V531" i="5"/>
  <c r="N1456" i="4"/>
  <c r="N18" i="4"/>
  <c r="V148" i="5"/>
  <c r="N437" i="4"/>
  <c r="J154" i="5"/>
  <c r="G1326" i="4"/>
  <c r="G1187" i="4"/>
  <c r="I1438" i="5"/>
  <c r="V500" i="5"/>
  <c r="N1865" i="4"/>
  <c r="J397" i="5"/>
  <c r="N1593" i="4"/>
  <c r="I1691" i="5"/>
  <c r="G558" i="4"/>
  <c r="G582" i="4"/>
  <c r="V211" i="5"/>
  <c r="J1280" i="5"/>
  <c r="G649" i="4"/>
  <c r="J1724" i="5"/>
  <c r="G727" i="4"/>
  <c r="G1844" i="4"/>
  <c r="J466" i="5"/>
  <c r="H815" i="4"/>
  <c r="G1247" i="4"/>
  <c r="N421" i="4"/>
  <c r="N1776" i="4"/>
  <c r="N1827" i="4"/>
  <c r="J741" i="5"/>
  <c r="I100" i="5"/>
  <c r="I1138" i="5"/>
  <c r="V574" i="5"/>
  <c r="H1750" i="4"/>
  <c r="J1025" i="5"/>
  <c r="I1677" i="5"/>
  <c r="N1394" i="4"/>
  <c r="G1612" i="4"/>
  <c r="H423" i="4"/>
  <c r="G527" i="4"/>
  <c r="J1409" i="5"/>
  <c r="V953" i="5"/>
  <c r="V254" i="5"/>
  <c r="H1722" i="4"/>
  <c r="V535" i="5"/>
  <c r="H1601" i="4"/>
  <c r="I1427" i="5"/>
  <c r="G1240" i="4"/>
  <c r="J1891" i="5"/>
  <c r="N1538" i="4"/>
  <c r="J1775" i="5"/>
  <c r="V1796" i="5"/>
  <c r="J1096" i="5"/>
  <c r="I1423" i="5"/>
  <c r="J788" i="5"/>
  <c r="H853" i="4"/>
  <c r="V1891" i="5"/>
  <c r="J1639" i="5"/>
  <c r="H1228" i="4"/>
  <c r="J868" i="5"/>
  <c r="N56" i="4"/>
  <c r="J1734" i="5"/>
  <c r="N196" i="4"/>
  <c r="I1821" i="5"/>
  <c r="N1929" i="4"/>
  <c r="I1948" i="5"/>
  <c r="J728" i="5"/>
  <c r="N174" i="4"/>
  <c r="I1372" i="5"/>
  <c r="I674" i="5"/>
  <c r="N722" i="4"/>
  <c r="G176" i="4"/>
  <c r="G736" i="4"/>
  <c r="I1256" i="5"/>
  <c r="H907" i="4"/>
  <c r="J1877" i="5"/>
  <c r="G627" i="4"/>
  <c r="N121" i="4"/>
  <c r="G660" i="4"/>
  <c r="N1600" i="4"/>
  <c r="G1327" i="4"/>
  <c r="N1488" i="4"/>
  <c r="H799" i="4"/>
  <c r="H295" i="4"/>
  <c r="V965" i="5"/>
  <c r="V1682" i="5"/>
  <c r="H150" i="4"/>
  <c r="V328" i="5"/>
  <c r="V949" i="5"/>
  <c r="N149" i="4"/>
  <c r="H818" i="4"/>
  <c r="G199" i="4"/>
  <c r="H377" i="4"/>
  <c r="G1329" i="4"/>
  <c r="N752" i="4"/>
  <c r="N971" i="4"/>
  <c r="V515" i="5"/>
  <c r="J899" i="5"/>
  <c r="I916" i="5"/>
  <c r="V925" i="5"/>
  <c r="H1173" i="4"/>
  <c r="I1605" i="5"/>
  <c r="H485" i="4"/>
  <c r="J1876" i="5"/>
  <c r="V1756" i="5"/>
  <c r="N568" i="4"/>
  <c r="H25" i="4"/>
  <c r="V347" i="5"/>
  <c r="H1487" i="4"/>
  <c r="V1257" i="5"/>
  <c r="N1322" i="4"/>
  <c r="I882" i="5"/>
  <c r="G407" i="4"/>
  <c r="J992" i="5"/>
  <c r="H1872" i="4"/>
  <c r="V1768" i="5"/>
  <c r="J1939" i="5"/>
  <c r="N1537" i="4"/>
  <c r="G1006" i="4"/>
  <c r="N1075" i="4"/>
  <c r="G722" i="4"/>
  <c r="H301" i="4"/>
  <c r="J38" i="5"/>
  <c r="N388" i="4"/>
  <c r="J485" i="5"/>
  <c r="G900" i="4"/>
  <c r="N1555" i="4"/>
  <c r="I370" i="5"/>
  <c r="H1518" i="4"/>
  <c r="V1094" i="5"/>
  <c r="H1711" i="4"/>
  <c r="I1938" i="5"/>
  <c r="N1294" i="4"/>
  <c r="I1170" i="5"/>
  <c r="J696" i="5"/>
  <c r="N967" i="4"/>
  <c r="G1452" i="4"/>
  <c r="H1571" i="4"/>
  <c r="J737" i="5"/>
  <c r="H1868" i="4"/>
  <c r="I313" i="5"/>
  <c r="G572" i="4"/>
  <c r="V704" i="5"/>
  <c r="J773" i="5"/>
  <c r="N1520" i="4"/>
  <c r="J276" i="5"/>
  <c r="H998" i="4"/>
  <c r="G1041" i="4"/>
  <c r="V537" i="5"/>
  <c r="H1712" i="4"/>
  <c r="J266" i="5"/>
  <c r="J1944" i="5"/>
  <c r="J857" i="5"/>
  <c r="I334" i="5"/>
  <c r="G682" i="4"/>
  <c r="H1029" i="4"/>
  <c r="J101" i="5"/>
  <c r="N538" i="4"/>
  <c r="N826" i="4"/>
  <c r="I1647" i="5"/>
  <c r="I41" i="5"/>
  <c r="G1310" i="4"/>
  <c r="J818" i="5"/>
  <c r="J1635" i="5"/>
  <c r="G1550" i="4"/>
  <c r="G1712" i="4"/>
  <c r="I1006" i="5"/>
  <c r="J644" i="5"/>
  <c r="I1921" i="5"/>
  <c r="J944" i="5"/>
  <c r="N130" i="4"/>
  <c r="H1578" i="4"/>
  <c r="H1153" i="4"/>
  <c r="G1016" i="4"/>
  <c r="G1353" i="4"/>
  <c r="J336" i="5"/>
  <c r="V1380" i="5"/>
  <c r="J987" i="5"/>
  <c r="V618" i="5"/>
  <c r="H315" i="4"/>
  <c r="H462" i="4"/>
  <c r="I1363" i="5"/>
  <c r="H1725" i="4"/>
  <c r="G768" i="4"/>
  <c r="N1540" i="4"/>
  <c r="H1161" i="4"/>
  <c r="V1463" i="5"/>
  <c r="J1230" i="5"/>
  <c r="H173" i="4"/>
  <c r="V378" i="5"/>
  <c r="G71" i="4"/>
  <c r="N592" i="4"/>
  <c r="G1791" i="4"/>
  <c r="N870" i="4"/>
  <c r="N834" i="4"/>
  <c r="I1663" i="5"/>
  <c r="I596" i="5"/>
  <c r="V929" i="5"/>
  <c r="N1405" i="4"/>
  <c r="N1096" i="4"/>
  <c r="V1869" i="5"/>
  <c r="N514" i="4"/>
  <c r="H335" i="4"/>
  <c r="H1113" i="4"/>
  <c r="N272" i="4"/>
  <c r="G704" i="4"/>
  <c r="H1478" i="4"/>
  <c r="V1875" i="5"/>
  <c r="G1137" i="4"/>
  <c r="V1572" i="5"/>
  <c r="G1537" i="4"/>
  <c r="J1495" i="5"/>
  <c r="V1457" i="5"/>
  <c r="H587" i="4"/>
  <c r="N212" i="4"/>
  <c r="J937" i="5"/>
  <c r="G859" i="4"/>
  <c r="N1167" i="4"/>
  <c r="J1117" i="5"/>
  <c r="V1680" i="5"/>
  <c r="V783" i="5"/>
  <c r="H1214" i="4"/>
  <c r="V289" i="5"/>
  <c r="J388" i="5"/>
  <c r="J1399" i="5"/>
  <c r="H6" i="4"/>
  <c r="G1490" i="4"/>
  <c r="V1915" i="5"/>
  <c r="I1596" i="5"/>
  <c r="J1219" i="5"/>
  <c r="G1335" i="4"/>
  <c r="N429" i="4"/>
  <c r="I493" i="5"/>
  <c r="J908" i="5"/>
  <c r="J1528" i="5"/>
  <c r="N1860" i="4"/>
  <c r="I197" i="5"/>
  <c r="H573" i="4"/>
  <c r="I818" i="5"/>
  <c r="I880" i="5"/>
  <c r="V1213" i="5"/>
  <c r="V1441" i="5"/>
  <c r="I774" i="5"/>
  <c r="H866" i="4"/>
  <c r="J1909" i="5"/>
  <c r="V366" i="5"/>
  <c r="V1621" i="5"/>
  <c r="J825" i="5"/>
  <c r="N71" i="4"/>
  <c r="H1034" i="4"/>
  <c r="H948" i="4"/>
  <c r="J1019" i="5"/>
  <c r="G633" i="4"/>
  <c r="J1513" i="5"/>
  <c r="G1669" i="4"/>
  <c r="H1775" i="4"/>
  <c r="I22" i="5"/>
  <c r="I1571" i="5"/>
  <c r="N855" i="4"/>
  <c r="N35" i="4"/>
  <c r="V1316" i="5"/>
  <c r="N1170" i="4"/>
  <c r="I153" i="5"/>
  <c r="G721" i="4"/>
  <c r="N1459" i="4"/>
  <c r="G1678" i="4"/>
  <c r="H266" i="4"/>
  <c r="N316" i="4"/>
  <c r="G1219" i="4"/>
  <c r="G1708" i="4"/>
  <c r="H404" i="4"/>
  <c r="H29" i="4"/>
  <c r="I1077" i="5"/>
  <c r="J1218" i="5"/>
  <c r="I94" i="5"/>
  <c r="J590" i="5"/>
  <c r="N350" i="4"/>
  <c r="J1645" i="5"/>
  <c r="J298" i="5"/>
  <c r="J1711" i="5"/>
  <c r="G936" i="4"/>
  <c r="G533" i="4"/>
  <c r="N1088" i="4"/>
  <c r="J1900" i="5"/>
  <c r="J1889" i="5"/>
  <c r="H642" i="4"/>
  <c r="G1877" i="4"/>
  <c r="I1273" i="5"/>
  <c r="I652" i="5"/>
  <c r="G1919" i="4"/>
  <c r="H1354" i="4"/>
  <c r="I1174" i="5"/>
  <c r="I1833" i="5"/>
  <c r="J1197" i="5"/>
  <c r="J1188" i="5"/>
  <c r="N1222" i="4"/>
  <c r="N1803" i="4"/>
  <c r="J958" i="5"/>
  <c r="J1175" i="5"/>
  <c r="N1213" i="4"/>
  <c r="J1787" i="5"/>
  <c r="J270" i="5"/>
  <c r="I97" i="5"/>
  <c r="H1342" i="4"/>
  <c r="G909" i="4"/>
  <c r="G482" i="4"/>
  <c r="G1674" i="4"/>
  <c r="V1464" i="5"/>
  <c r="V382" i="5"/>
  <c r="V414" i="5"/>
  <c r="H255" i="4"/>
  <c r="G243" i="4"/>
  <c r="H876" i="4"/>
  <c r="G307" i="4"/>
  <c r="I1178" i="5"/>
  <c r="H472" i="4"/>
  <c r="V939" i="5"/>
  <c r="V1616" i="5"/>
  <c r="H527" i="4"/>
  <c r="N751" i="4"/>
  <c r="H1632" i="4"/>
  <c r="I1051" i="5"/>
  <c r="J1031" i="5"/>
  <c r="I476" i="5"/>
  <c r="N354" i="4"/>
  <c r="I204" i="5"/>
  <c r="H1500" i="4"/>
  <c r="H1539" i="4"/>
  <c r="J567" i="5"/>
  <c r="H735" i="4"/>
  <c r="G1529" i="4"/>
  <c r="N961" i="4"/>
  <c r="G657" i="4"/>
  <c r="V195" i="5"/>
  <c r="V1231" i="5"/>
  <c r="N1218" i="4"/>
  <c r="J433" i="5"/>
  <c r="H661" i="4"/>
  <c r="V826" i="5"/>
  <c r="G350" i="4"/>
  <c r="I353" i="5"/>
  <c r="H483" i="4"/>
  <c r="V1283" i="5"/>
  <c r="I578" i="5"/>
  <c r="N1715" i="4"/>
  <c r="I1941" i="5"/>
  <c r="H668" i="4"/>
  <c r="N1496" i="4"/>
  <c r="H525" i="4"/>
  <c r="J1172" i="5"/>
  <c r="J991" i="5"/>
  <c r="N1678" i="4"/>
  <c r="N655" i="4"/>
  <c r="V1216" i="5"/>
  <c r="G1806" i="4"/>
  <c r="J1628" i="5"/>
  <c r="V1779" i="5"/>
  <c r="H508" i="4"/>
  <c r="J454" i="5"/>
  <c r="H614" i="4"/>
  <c r="H794" i="4"/>
  <c r="N853" i="4"/>
  <c r="J561" i="5"/>
  <c r="V1262" i="5"/>
  <c r="G235" i="4"/>
  <c r="V472" i="5"/>
  <c r="J548" i="5"/>
  <c r="H1452" i="4"/>
  <c r="I271" i="5"/>
  <c r="J846" i="5"/>
  <c r="G1195" i="4"/>
  <c r="I1499" i="5"/>
  <c r="V788" i="5"/>
  <c r="H1545" i="4"/>
  <c r="V1557" i="5"/>
  <c r="N1634" i="4"/>
  <c r="N725" i="4"/>
  <c r="J562" i="5"/>
  <c r="G459" i="4"/>
  <c r="V1423" i="5"/>
  <c r="I1616" i="5"/>
  <c r="H165" i="4"/>
  <c r="J347" i="5"/>
  <c r="G1058" i="4"/>
  <c r="I694" i="5"/>
  <c r="V898" i="5"/>
  <c r="J1449" i="5"/>
  <c r="G97" i="4"/>
  <c r="V1828" i="5"/>
  <c r="N1408" i="4"/>
  <c r="G929" i="4"/>
  <c r="I1330" i="5"/>
  <c r="V1528" i="5"/>
  <c r="H571" i="4"/>
  <c r="I1243" i="5"/>
  <c r="V1688" i="5"/>
  <c r="V351" i="5"/>
  <c r="I1763" i="5"/>
  <c r="V343" i="5"/>
  <c r="J156" i="5"/>
  <c r="J1630" i="5"/>
  <c r="J855" i="5"/>
  <c r="V1393" i="5"/>
  <c r="J323" i="5"/>
  <c r="N1013" i="4"/>
  <c r="G1390" i="4"/>
  <c r="I213" i="5"/>
  <c r="H1580" i="4"/>
  <c r="J797" i="5"/>
  <c r="J656" i="5"/>
  <c r="V814" i="5"/>
  <c r="V1381" i="5"/>
  <c r="H356" i="4"/>
  <c r="V416" i="5"/>
  <c r="H1583" i="4"/>
  <c r="G1299" i="4"/>
  <c r="H331" i="4"/>
  <c r="I1145" i="5"/>
  <c r="H235" i="4"/>
  <c r="V1115" i="5"/>
  <c r="H801" i="4"/>
  <c r="H1892" i="4"/>
  <c r="V1134" i="5"/>
  <c r="G663" i="4"/>
  <c r="V1195" i="5"/>
  <c r="V1002" i="5"/>
  <c r="V987" i="5"/>
  <c r="J1463" i="5"/>
  <c r="N693" i="4"/>
  <c r="G848" i="4"/>
  <c r="J176" i="5"/>
  <c r="V406" i="5"/>
  <c r="V1310" i="5"/>
  <c r="N1935" i="4"/>
  <c r="N651" i="4"/>
  <c r="V881" i="5"/>
  <c r="V1083" i="5"/>
  <c r="G948" i="4"/>
  <c r="I1431" i="5"/>
  <c r="I571" i="5"/>
  <c r="H1866" i="4"/>
  <c r="J670" i="5"/>
  <c r="V1315" i="5"/>
  <c r="I789" i="5"/>
  <c r="G883" i="4"/>
  <c r="N1673" i="4"/>
  <c r="V1948" i="5"/>
  <c r="H44" i="4"/>
  <c r="G930" i="4"/>
  <c r="V339" i="5"/>
  <c r="I678" i="5"/>
  <c r="G526" i="4"/>
  <c r="N1913" i="4"/>
  <c r="V1647" i="5"/>
  <c r="N797" i="4"/>
  <c r="J1947" i="5"/>
  <c r="I1885" i="5"/>
  <c r="I1208" i="5"/>
  <c r="I28" i="5"/>
  <c r="J413" i="5"/>
  <c r="J1181" i="5"/>
  <c r="N1382" i="4"/>
  <c r="V477" i="5"/>
  <c r="H529" i="4"/>
  <c r="G1090" i="4"/>
  <c r="N1290" i="4"/>
  <c r="G1679" i="4"/>
  <c r="V900" i="5"/>
  <c r="N509" i="4"/>
  <c r="H1707" i="4"/>
  <c r="H688" i="4"/>
  <c r="J648" i="5"/>
  <c r="V1062" i="5"/>
  <c r="V1487" i="5"/>
  <c r="G1932" i="4"/>
  <c r="V1129" i="5"/>
  <c r="G1800" i="4"/>
  <c r="V1264" i="5"/>
  <c r="J1235" i="5"/>
  <c r="V176" i="5"/>
  <c r="G1252" i="4"/>
  <c r="J1721" i="5"/>
  <c r="N658" i="4"/>
  <c r="H391" i="4"/>
  <c r="J1294" i="5"/>
  <c r="I1043" i="5"/>
  <c r="H342" i="4"/>
  <c r="J1488" i="5"/>
  <c r="J978" i="5"/>
  <c r="H1824" i="4"/>
  <c r="I1612" i="5"/>
  <c r="I847" i="5"/>
  <c r="H113" i="4"/>
  <c r="N1018" i="4"/>
  <c r="V1398" i="5"/>
  <c r="H517" i="4"/>
  <c r="H1670" i="4"/>
  <c r="G749" i="4"/>
  <c r="J1071" i="5"/>
  <c r="G1188" i="4"/>
  <c r="H1298" i="4"/>
  <c r="I531" i="5"/>
  <c r="V508" i="5"/>
  <c r="J1295" i="5"/>
  <c r="G1887" i="4"/>
  <c r="G79" i="4"/>
  <c r="G411" i="4"/>
  <c r="I1673" i="5"/>
  <c r="I398" i="5"/>
  <c r="G1475" i="4"/>
  <c r="H830" i="4"/>
  <c r="I1785" i="5"/>
  <c r="V661" i="5"/>
  <c r="I365" i="5"/>
  <c r="V491" i="5"/>
  <c r="N1380" i="4"/>
  <c r="J632" i="5"/>
  <c r="N1299" i="4"/>
  <c r="V434" i="5"/>
  <c r="H202" i="4"/>
  <c r="G1473" i="4"/>
  <c r="I777" i="5"/>
  <c r="I1836" i="5"/>
  <c r="H214" i="4"/>
  <c r="G1496" i="4"/>
  <c r="V924" i="5"/>
  <c r="N1302" i="4"/>
  <c r="N1159" i="4"/>
  <c r="I10" i="5"/>
  <c r="G75" i="4"/>
  <c r="G1561" i="4"/>
  <c r="G448" i="4"/>
  <c r="G171" i="4"/>
  <c r="J248" i="5"/>
  <c r="I272" i="5"/>
  <c r="J1937" i="5"/>
  <c r="H1589" i="4"/>
  <c r="J519" i="5"/>
  <c r="N576" i="4"/>
  <c r="J1341" i="5"/>
  <c r="V589" i="5"/>
  <c r="N1314" i="4"/>
  <c r="J1327" i="5"/>
  <c r="G1024" i="4"/>
  <c r="N1388" i="4"/>
  <c r="J503" i="5"/>
  <c r="H1426" i="4"/>
  <c r="G1236" i="4"/>
  <c r="N1015" i="4"/>
  <c r="V415" i="5"/>
  <c r="J887" i="5"/>
  <c r="N104" i="4"/>
  <c r="N968" i="4"/>
  <c r="N1583" i="4"/>
  <c r="G699" i="4"/>
  <c r="J1686" i="5"/>
  <c r="J173" i="5"/>
  <c r="J1515" i="5"/>
  <c r="V9" i="5"/>
  <c r="N911" i="4"/>
  <c r="H1123" i="4"/>
  <c r="H227" i="4"/>
  <c r="I1062" i="5"/>
  <c r="N872" i="4"/>
  <c r="J652" i="5"/>
  <c r="I1187" i="5"/>
  <c r="G1930" i="4"/>
  <c r="N1588" i="4"/>
  <c r="J1521" i="5"/>
  <c r="J1669" i="5"/>
  <c r="J805" i="5"/>
  <c r="J1863" i="5"/>
  <c r="I829" i="5"/>
  <c r="H558" i="4"/>
  <c r="V1740" i="5"/>
  <c r="I1491" i="5"/>
  <c r="V1753" i="5"/>
  <c r="V1384" i="5"/>
  <c r="H1085" i="4"/>
  <c r="J401" i="5"/>
  <c r="J605" i="5"/>
  <c r="J116" i="5"/>
  <c r="V1156" i="5"/>
  <c r="N696" i="4"/>
  <c r="I808" i="5"/>
  <c r="J459" i="5"/>
  <c r="V4" i="5"/>
  <c r="G37" i="4"/>
  <c r="H798" i="4"/>
  <c r="G1166" i="4"/>
  <c r="N270" i="4"/>
  <c r="I36" i="5"/>
  <c r="G1771" i="4"/>
  <c r="H1888" i="4"/>
  <c r="H1368" i="4"/>
  <c r="V1320" i="5"/>
  <c r="V665" i="5"/>
  <c r="V1235" i="5"/>
  <c r="J1544" i="5"/>
  <c r="N195" i="4"/>
  <c r="H964" i="4"/>
  <c r="J762" i="5"/>
  <c r="I1492" i="5"/>
  <c r="V683" i="5"/>
  <c r="H251" i="4"/>
  <c r="V583" i="5"/>
  <c r="G44" i="4"/>
  <c r="V954" i="5"/>
  <c r="G1938" i="4"/>
  <c r="N1638" i="4"/>
  <c r="H1103" i="4"/>
  <c r="G1554" i="4"/>
  <c r="N325" i="4"/>
  <c r="N493" i="4"/>
  <c r="I1514" i="5"/>
  <c r="H1040" i="4"/>
  <c r="G746" i="4"/>
  <c r="H1180" i="4"/>
  <c r="I318" i="5"/>
  <c r="N1823" i="4"/>
  <c r="H1466" i="4"/>
  <c r="H1530" i="4"/>
  <c r="J124" i="5"/>
  <c r="H1156" i="4"/>
  <c r="G1340" i="4"/>
  <c r="I1426" i="5"/>
  <c r="N1622" i="4"/>
  <c r="V462" i="5"/>
  <c r="J1533" i="5"/>
  <c r="V916" i="5"/>
  <c r="I1602" i="5"/>
  <c r="J722" i="5"/>
  <c r="N1418" i="4"/>
  <c r="H1815" i="4"/>
  <c r="N773" i="4"/>
  <c r="N676" i="4"/>
  <c r="J1712" i="5"/>
  <c r="G1416" i="4"/>
  <c r="H71" i="4"/>
  <c r="N531" i="4"/>
  <c r="N28" i="4"/>
  <c r="N709" i="4"/>
  <c r="N1291" i="4"/>
  <c r="I834" i="5"/>
  <c r="V1290" i="5"/>
  <c r="N1705" i="4"/>
  <c r="N1655" i="4"/>
  <c r="I852" i="5"/>
  <c r="H1592" i="4"/>
  <c r="G665" i="4"/>
  <c r="N754" i="4"/>
  <c r="J533" i="5"/>
  <c r="I783" i="5"/>
  <c r="N927" i="4"/>
  <c r="G14" i="4"/>
  <c r="N1748" i="4"/>
  <c r="H521" i="4"/>
  <c r="H189" i="4"/>
  <c r="G206" i="4"/>
  <c r="N1349" i="4"/>
  <c r="H835" i="4"/>
  <c r="G1571" i="4"/>
  <c r="I1653" i="5"/>
  <c r="H32" i="4"/>
  <c r="I1452" i="5"/>
  <c r="H1255" i="4"/>
  <c r="I1480" i="5"/>
  <c r="J1068" i="5"/>
  <c r="J1205" i="5"/>
  <c r="N1910" i="4"/>
  <c r="H667" i="4"/>
  <c r="V920" i="5"/>
  <c r="J1637" i="5"/>
  <c r="I1250" i="5"/>
  <c r="I1354" i="5"/>
  <c r="I676" i="5"/>
  <c r="H862" i="4"/>
  <c r="J1492" i="5"/>
  <c r="I785" i="5"/>
  <c r="N408" i="4"/>
  <c r="N171" i="4"/>
  <c r="G729" i="4"/>
  <c r="N170" i="4"/>
  <c r="G1705" i="4"/>
  <c r="N873" i="4"/>
  <c r="J121" i="5"/>
  <c r="J430" i="5"/>
  <c r="J1774" i="5"/>
  <c r="N1875" i="4"/>
  <c r="V1395" i="5"/>
  <c r="I1800" i="5"/>
  <c r="N1061" i="4"/>
  <c r="N1251" i="4"/>
  <c r="J1058" i="5"/>
  <c r="N1793" i="4"/>
  <c r="H1577" i="4"/>
  <c r="H351" i="4"/>
  <c r="N99" i="4"/>
  <c r="J118" i="5"/>
  <c r="J964" i="5"/>
  <c r="H1829" i="4"/>
  <c r="I1281" i="5"/>
  <c r="G676" i="4"/>
  <c r="N533" i="4"/>
  <c r="H1596" i="4"/>
  <c r="H1413" i="4"/>
  <c r="V225" i="5"/>
  <c r="I507" i="5"/>
  <c r="J326" i="5"/>
  <c r="N1102" i="4"/>
  <c r="G1370" i="4"/>
  <c r="V1203" i="5"/>
  <c r="H1472" i="4"/>
  <c r="G1638" i="4"/>
  <c r="I1723" i="5"/>
  <c r="N344" i="4"/>
  <c r="J344" i="5"/>
  <c r="I494" i="5"/>
  <c r="V750" i="5"/>
  <c r="N1417" i="4"/>
  <c r="G466" i="4"/>
  <c r="I175" i="5"/>
  <c r="G1289" i="4"/>
  <c r="H122" i="4"/>
  <c r="N108" i="4"/>
  <c r="V1090" i="5"/>
  <c r="H448" i="4"/>
  <c r="I1737" i="5"/>
  <c r="J1847" i="5"/>
  <c r="V1363" i="5"/>
  <c r="V1031" i="5"/>
  <c r="J951" i="5"/>
  <c r="H53" i="4"/>
  <c r="J878" i="5"/>
  <c r="N979" i="4"/>
  <c r="H1340" i="4"/>
  <c r="V1817" i="5"/>
  <c r="H1599" i="4"/>
  <c r="N532" i="4"/>
  <c r="V80" i="5"/>
  <c r="G1610" i="4"/>
  <c r="N1740" i="4"/>
  <c r="G1798" i="4"/>
  <c r="H464" i="4"/>
  <c r="V1405" i="5"/>
  <c r="G4" i="4"/>
  <c r="J33" i="5"/>
  <c r="J505" i="5"/>
  <c r="H258" i="4"/>
  <c r="N1506" i="4"/>
  <c r="N1107" i="4"/>
  <c r="G141" i="4"/>
  <c r="G1849" i="4"/>
  <c r="N560" i="4"/>
  <c r="N247" i="4"/>
  <c r="I942" i="5"/>
  <c r="I1488" i="5"/>
  <c r="I283" i="5"/>
  <c r="J1318" i="5"/>
  <c r="H1130" i="4"/>
  <c r="I285" i="5"/>
  <c r="I1313" i="5"/>
  <c r="I1142" i="5"/>
  <c r="N311" i="4"/>
  <c r="H121" i="4"/>
  <c r="G820" i="4"/>
  <c r="V728" i="5"/>
  <c r="G1601" i="4"/>
  <c r="V1164" i="5"/>
  <c r="I1736" i="5"/>
  <c r="H1107" i="4"/>
  <c r="V78" i="5"/>
  <c r="J500" i="5"/>
  <c r="V1681" i="5"/>
  <c r="N220" i="4"/>
  <c r="G265" i="4"/>
  <c r="H1566" i="4"/>
  <c r="N418" i="4"/>
  <c r="N882" i="4"/>
  <c r="V46" i="5"/>
  <c r="H956" i="4"/>
  <c r="H1202" i="4"/>
  <c r="V559" i="5"/>
  <c r="J1807" i="5"/>
  <c r="J1590" i="5"/>
  <c r="N1194" i="4"/>
  <c r="I1818" i="5"/>
  <c r="N1219" i="4"/>
  <c r="N1531" i="4"/>
  <c r="V403" i="5"/>
  <c r="H1471" i="4"/>
  <c r="J1906" i="5"/>
  <c r="J1163" i="5"/>
  <c r="V817" i="5"/>
  <c r="G535" i="4"/>
  <c r="N1798" i="4"/>
  <c r="H340" i="4"/>
  <c r="G669" i="4"/>
  <c r="N516" i="4"/>
  <c r="I1849" i="5"/>
  <c r="N1303" i="4"/>
  <c r="N762" i="4"/>
  <c r="N554" i="4"/>
  <c r="H59" i="4"/>
  <c r="V1391" i="5"/>
  <c r="V1030" i="5"/>
  <c r="N1699" i="4"/>
  <c r="N390" i="4"/>
  <c r="H1052" i="4"/>
  <c r="H528" i="4"/>
  <c r="G1376" i="4"/>
  <c r="H1369" i="4"/>
  <c r="G1913" i="4"/>
  <c r="J1830" i="5"/>
  <c r="I1022" i="5"/>
  <c r="I1604" i="5"/>
  <c r="I562" i="5"/>
  <c r="G1742" i="4"/>
  <c r="V1585" i="5"/>
  <c r="G1803" i="4"/>
  <c r="V803" i="5"/>
  <c r="G1637" i="4"/>
  <c r="J1522" i="5"/>
  <c r="G1900" i="4"/>
  <c r="G904" i="4"/>
  <c r="G1700" i="4"/>
  <c r="G363" i="4"/>
  <c r="V1111" i="5"/>
  <c r="V1559" i="5"/>
  <c r="J1819" i="5"/>
  <c r="J1816" i="5"/>
  <c r="G1513" i="4"/>
  <c r="G1893" i="4"/>
  <c r="J147" i="5"/>
  <c r="I675" i="5"/>
  <c r="I1837" i="5"/>
  <c r="G670" i="4"/>
  <c r="V530" i="5"/>
  <c r="I1366" i="5"/>
  <c r="I1553" i="5"/>
  <c r="J541" i="5"/>
  <c r="J1259" i="5"/>
  <c r="G1491" i="4"/>
  <c r="N321" i="4"/>
  <c r="H152" i="4"/>
  <c r="N1565" i="4"/>
  <c r="H15" i="4"/>
  <c r="N266" i="4"/>
  <c r="J64" i="5"/>
  <c r="N1024" i="4"/>
  <c r="V940" i="5"/>
  <c r="I597" i="5"/>
  <c r="V1602" i="5"/>
  <c r="V420" i="5"/>
  <c r="G1466" i="4"/>
  <c r="J1565" i="5"/>
  <c r="H1219" i="4"/>
  <c r="I1494" i="5"/>
  <c r="N1014" i="4"/>
  <c r="I256" i="5"/>
  <c r="I1695" i="5"/>
  <c r="I1064" i="5"/>
  <c r="J916" i="5"/>
  <c r="I1335" i="5"/>
  <c r="I1179" i="5"/>
  <c r="G1415" i="4"/>
  <c r="J940" i="5"/>
  <c r="I639" i="5"/>
  <c r="N1192" i="4"/>
  <c r="G692" i="4"/>
  <c r="V812" i="5"/>
  <c r="G1773" i="4"/>
  <c r="G1931" i="4"/>
  <c r="I369" i="5"/>
  <c r="G549" i="4"/>
  <c r="H85" i="4"/>
  <c r="V424" i="5"/>
  <c r="I592" i="5"/>
  <c r="J164" i="5"/>
  <c r="I122" i="5"/>
  <c r="V720" i="5"/>
  <c r="V889" i="5"/>
  <c r="N1880" i="4"/>
  <c r="G1738" i="4"/>
  <c r="G1087" i="4"/>
  <c r="J1198" i="5"/>
  <c r="G64" i="4"/>
  <c r="G1787" i="4"/>
  <c r="V541" i="5"/>
  <c r="I1474" i="5"/>
  <c r="G342" i="4"/>
  <c r="G1807" i="4"/>
  <c r="V612" i="5"/>
  <c r="G1274" i="4"/>
  <c r="H933" i="4"/>
  <c r="N522" i="4"/>
  <c r="G1398" i="4"/>
  <c r="H780" i="4"/>
  <c r="V1350" i="5"/>
  <c r="G149" i="4"/>
  <c r="N680" i="4"/>
  <c r="G1921" i="4"/>
  <c r="V236" i="5"/>
  <c r="I870" i="5"/>
  <c r="G686" i="4"/>
  <c r="J743" i="5"/>
  <c r="V194" i="5"/>
  <c r="N359" i="4"/>
  <c r="V1805" i="5"/>
  <c r="H570" i="4"/>
  <c r="G1521" i="4"/>
  <c r="N774" i="4"/>
  <c r="N992" i="4"/>
  <c r="V791" i="5"/>
  <c r="I922" i="5"/>
  <c r="V520" i="5"/>
  <c r="G377" i="4"/>
  <c r="H1646" i="4"/>
  <c r="I1046" i="5"/>
  <c r="I913" i="5"/>
  <c r="G754" i="4"/>
  <c r="N850" i="4"/>
  <c r="G1034" i="4"/>
  <c r="J914" i="5"/>
  <c r="I1141" i="5"/>
  <c r="I1457" i="5"/>
  <c r="G1626" i="4"/>
  <c r="V648" i="5"/>
  <c r="V373" i="5"/>
  <c r="I1240" i="5"/>
  <c r="J691" i="5"/>
  <c r="J682" i="5"/>
  <c r="N1615" i="4"/>
  <c r="H482" i="4"/>
  <c r="V1799" i="5"/>
  <c r="J1461" i="5"/>
  <c r="I643" i="5"/>
  <c r="H440" i="4"/>
  <c r="J71" i="5"/>
  <c r="J1120" i="5"/>
  <c r="J462" i="5"/>
  <c r="V516" i="5"/>
  <c r="J669" i="5"/>
  <c r="H1654" i="4"/>
  <c r="V218" i="5"/>
  <c r="V1654" i="5"/>
  <c r="V330" i="5"/>
  <c r="J1945" i="5"/>
  <c r="H953" i="4"/>
  <c r="I1159" i="5"/>
  <c r="I1380" i="5"/>
  <c r="J305" i="5"/>
  <c r="N918" i="4"/>
  <c r="G1183" i="4"/>
  <c r="I298" i="5"/>
  <c r="V1239" i="5"/>
  <c r="G194" i="4"/>
  <c r="J1481" i="5"/>
  <c r="N1059" i="4"/>
  <c r="V1085" i="5"/>
  <c r="G1864" i="4"/>
  <c r="H1215" i="4"/>
  <c r="V1533" i="5"/>
  <c r="G666" i="4"/>
  <c r="H21" i="4"/>
  <c r="H23" i="4"/>
  <c r="V1776" i="5"/>
  <c r="J212" i="5"/>
  <c r="G545" i="4"/>
  <c r="V465" i="5"/>
  <c r="N656" i="4"/>
  <c r="N1628" i="4"/>
  <c r="G1946" i="4"/>
  <c r="I1535" i="5"/>
  <c r="V1276" i="5"/>
  <c r="N681" i="4"/>
  <c r="G447" i="4"/>
  <c r="V412" i="5"/>
  <c r="I567" i="5"/>
  <c r="I498" i="5"/>
  <c r="G1337" i="4"/>
  <c r="I1692" i="5"/>
  <c r="V1531" i="5"/>
  <c r="I295" i="5"/>
  <c r="H893" i="4"/>
  <c r="H1408" i="4"/>
  <c r="J142" i="5"/>
  <c r="N295" i="4"/>
  <c r="I941" i="5"/>
  <c r="G1909" i="4"/>
  <c r="I742" i="5"/>
  <c r="H692" i="4"/>
  <c r="I1665" i="5"/>
  <c r="N1714" i="4"/>
  <c r="I1711" i="5"/>
  <c r="G161" i="4"/>
  <c r="I86" i="5"/>
  <c r="I1824" i="5"/>
  <c r="V1429" i="5"/>
  <c r="J432" i="5"/>
  <c r="N330" i="4"/>
  <c r="V286" i="5"/>
  <c r="V956" i="5"/>
  <c r="I449" i="5"/>
  <c r="G1548" i="4"/>
  <c r="N521" i="4"/>
  <c r="G312" i="4"/>
  <c r="V1592" i="5"/>
  <c r="H663" i="4"/>
  <c r="I684" i="5"/>
  <c r="J1246" i="5"/>
  <c r="V1674" i="5"/>
  <c r="G90" i="4"/>
  <c r="G705" i="4"/>
  <c r="I1470" i="5"/>
  <c r="N1315" i="4"/>
  <c r="H1741" i="4"/>
  <c r="H639" i="4"/>
  <c r="V609" i="5"/>
  <c r="H890" i="4"/>
  <c r="J129" i="5"/>
  <c r="H144" i="4"/>
  <c r="H1616" i="4"/>
  <c r="N1323" i="4"/>
  <c r="I1321" i="5"/>
  <c r="J900" i="5"/>
  <c r="I887" i="5"/>
  <c r="G1715" i="4"/>
  <c r="G1510" i="4"/>
  <c r="I1139" i="5"/>
  <c r="H1314" i="4"/>
  <c r="N1029" i="4"/>
  <c r="I9" i="5"/>
  <c r="H1608" i="4"/>
  <c r="G215" i="4"/>
  <c r="H1463" i="4"/>
  <c r="H1406" i="4"/>
  <c r="G1439" i="4"/>
  <c r="I497" i="5"/>
  <c r="I381" i="5"/>
  <c r="I716" i="5"/>
  <c r="H970" i="4"/>
  <c r="J1423" i="5"/>
  <c r="I738" i="5"/>
  <c r="I44" i="5"/>
  <c r="G1624" i="4"/>
  <c r="I697" i="5"/>
  <c r="J1948" i="5"/>
  <c r="I1410" i="5"/>
  <c r="V1897" i="5"/>
  <c r="J238" i="5"/>
  <c r="G1881" i="4"/>
  <c r="G42" i="4"/>
  <c r="N1534" i="4"/>
  <c r="I501" i="5"/>
  <c r="H1694" i="4"/>
  <c r="N702" i="4"/>
  <c r="V103" i="5"/>
  <c r="H703" i="4"/>
  <c r="N1717" i="4"/>
  <c r="V1905" i="5"/>
  <c r="N1893" i="4"/>
  <c r="G1744" i="4"/>
  <c r="H1682" i="4"/>
  <c r="J278" i="5"/>
  <c r="N1884" i="4"/>
  <c r="H1794" i="4"/>
  <c r="I1387" i="5"/>
  <c r="V442" i="5"/>
  <c r="J474" i="5"/>
  <c r="G524" i="4"/>
  <c r="J48" i="5"/>
  <c r="H114" i="4"/>
  <c r="H1154" i="4"/>
  <c r="N1932" i="4"/>
  <c r="N1225" i="4"/>
  <c r="G919" i="4"/>
  <c r="H1844" i="4"/>
  <c r="I1312" i="5"/>
  <c r="G1168" i="4"/>
  <c r="V71" i="5"/>
  <c r="G137" i="4"/>
  <c r="N1235" i="4"/>
  <c r="I992" i="5"/>
  <c r="G103" i="4"/>
  <c r="H344" i="4"/>
  <c r="J210" i="5"/>
  <c r="J779" i="5"/>
  <c r="J479" i="5"/>
  <c r="H1543" i="4"/>
  <c r="I1151" i="5"/>
  <c r="N1905" i="4"/>
  <c r="J896" i="5"/>
  <c r="I886" i="5"/>
  <c r="J1730" i="5"/>
  <c r="I686" i="5"/>
  <c r="I327" i="5"/>
  <c r="J1677" i="5"/>
  <c r="J1494" i="5"/>
  <c r="N1208" i="4"/>
  <c r="I514" i="5"/>
  <c r="I1422" i="5"/>
  <c r="H987" i="4"/>
  <c r="J1087" i="5"/>
  <c r="J1186" i="5"/>
  <c r="H330" i="4"/>
  <c r="N264" i="4"/>
  <c r="H306" i="4"/>
  <c r="V342" i="5"/>
  <c r="I1852" i="5"/>
  <c r="H495" i="4"/>
  <c r="N1145" i="4"/>
  <c r="I820" i="5"/>
  <c r="H1345" i="4"/>
  <c r="J617" i="5"/>
  <c r="V475" i="5"/>
  <c r="J1134" i="5"/>
  <c r="J576" i="5"/>
  <c r="I687" i="5"/>
  <c r="G1476" i="4"/>
  <c r="H1823" i="4"/>
  <c r="N1008" i="4"/>
  <c r="I1793" i="5"/>
  <c r="G917" i="4"/>
  <c r="I422" i="5"/>
  <c r="N1478" i="4"/>
  <c r="N1377" i="4"/>
  <c r="N1507" i="4"/>
  <c r="N862" i="4"/>
  <c r="J1856" i="5"/>
  <c r="N66" i="4"/>
  <c r="G1520" i="4"/>
  <c r="H1587" i="4"/>
  <c r="G870" i="4"/>
  <c r="J1591" i="5"/>
  <c r="N929" i="4"/>
  <c r="V697" i="5"/>
  <c r="J1885" i="5"/>
  <c r="H1762" i="4"/>
  <c r="J1503" i="5"/>
  <c r="H1669" i="4"/>
  <c r="N1586" i="4"/>
  <c r="V689" i="5"/>
  <c r="I310" i="5"/>
  <c r="G156" i="4"/>
  <c r="H955" i="4"/>
  <c r="H1320" i="4"/>
  <c r="H1861" i="4"/>
  <c r="I954" i="5"/>
  <c r="V1702" i="5"/>
  <c r="G1841" i="4"/>
  <c r="H1740" i="4"/>
  <c r="V1369" i="5"/>
  <c r="V1135" i="5"/>
  <c r="V284" i="5"/>
  <c r="N1237" i="4"/>
  <c r="V152" i="5"/>
  <c r="J41" i="5"/>
  <c r="V808" i="5"/>
  <c r="G1644" i="4"/>
  <c r="V1368" i="5"/>
  <c r="H1863" i="4"/>
  <c r="I1351" i="5"/>
  <c r="V579" i="5"/>
  <c r="I1806" i="5"/>
  <c r="H1576" i="4"/>
  <c r="H24" i="4"/>
  <c r="V1450" i="5"/>
  <c r="H1628" i="4"/>
  <c r="N1415" i="4"/>
  <c r="J1312" i="5"/>
  <c r="H1756" i="4"/>
  <c r="J630" i="5"/>
  <c r="J907" i="5"/>
  <c r="N109" i="4"/>
  <c r="G1172" i="4"/>
  <c r="J876" i="5"/>
  <c r="I502" i="5"/>
  <c r="N126" i="4"/>
  <c r="N1179" i="4"/>
  <c r="J1090" i="5"/>
  <c r="V1365" i="5"/>
  <c r="V789" i="5"/>
  <c r="V517" i="5"/>
  <c r="G1086" i="4"/>
  <c r="G624" i="4"/>
  <c r="V1866" i="5"/>
  <c r="V1595" i="5"/>
  <c r="H1623" i="4"/>
  <c r="J141" i="5"/>
  <c r="V893" i="5"/>
  <c r="G170" i="4"/>
  <c r="J272" i="5"/>
  <c r="J777" i="5"/>
  <c r="N462" i="4"/>
  <c r="J1812" i="5"/>
  <c r="I6" i="5"/>
  <c r="V606" i="5"/>
  <c r="I1346" i="5"/>
  <c r="H1637" i="4"/>
  <c r="I1768" i="5"/>
  <c r="J892" i="5"/>
  <c r="V1889" i="5"/>
  <c r="N476" i="4"/>
  <c r="G1694" i="4"/>
  <c r="N1116" i="4"/>
  <c r="J1779" i="5"/>
  <c r="H1501" i="4"/>
  <c r="V909" i="5"/>
  <c r="N1058" i="4"/>
  <c r="G1275" i="4"/>
  <c r="V1177" i="5"/>
  <c r="I751" i="5"/>
  <c r="V1412" i="5"/>
  <c r="G703" i="4"/>
  <c r="G238" i="4"/>
  <c r="I1285" i="5"/>
  <c r="N1498" i="4"/>
  <c r="I1724" i="5"/>
  <c r="J1577" i="5"/>
  <c r="I38" i="5"/>
  <c r="V532" i="5"/>
  <c r="N840" i="4"/>
  <c r="H397" i="4"/>
  <c r="I688" i="5"/>
  <c r="G1115" i="4"/>
  <c r="I2" i="5"/>
  <c r="G1811" i="4"/>
  <c r="N1797" i="4"/>
  <c r="N1217" i="4"/>
  <c r="J1688" i="5"/>
  <c r="J1194" i="5"/>
  <c r="I391" i="5"/>
  <c r="V1170" i="5"/>
  <c r="H1470" i="4"/>
  <c r="N1630" i="4"/>
  <c r="V1026" i="5"/>
  <c r="I325" i="5"/>
  <c r="J1202" i="5"/>
  <c r="J1027" i="5"/>
  <c r="N273" i="4"/>
  <c r="V237" i="5"/>
  <c r="H1313" i="4"/>
  <c r="H736" i="4"/>
  <c r="G1072" i="4"/>
  <c r="G913" i="4"/>
  <c r="I1518" i="5"/>
  <c r="I1953" i="5"/>
  <c r="V591" i="5"/>
  <c r="V1152" i="5"/>
  <c r="N846" i="4"/>
  <c r="I583" i="5"/>
  <c r="I696" i="5"/>
  <c r="J247" i="5"/>
  <c r="H244" i="4"/>
  <c r="G1063" i="4"/>
  <c r="I1048" i="5"/>
  <c r="H1474" i="4"/>
  <c r="H945" i="4"/>
  <c r="H51" i="4"/>
  <c r="I1292" i="5"/>
  <c r="H1327" i="4"/>
  <c r="V966" i="5"/>
  <c r="N631" i="4"/>
  <c r="N1022" i="4"/>
  <c r="V770" i="5"/>
  <c r="G734" i="4"/>
  <c r="G875" i="4"/>
  <c r="I332" i="5"/>
  <c r="N868" i="4"/>
  <c r="H1050" i="4"/>
  <c r="H979" i="4"/>
  <c r="G278" i="4"/>
  <c r="I1767" i="5"/>
  <c r="I131" i="5"/>
  <c r="V664" i="5"/>
  <c r="J1811" i="5"/>
  <c r="V1098" i="5"/>
  <c r="V196" i="5"/>
  <c r="N240" i="4"/>
  <c r="V210" i="5"/>
  <c r="N178" i="4"/>
  <c r="V859" i="5"/>
  <c r="V301" i="5"/>
  <c r="H1505" i="4"/>
  <c r="N504" i="4"/>
  <c r="N984" i="4"/>
  <c r="I261" i="5"/>
  <c r="H1057" i="4"/>
  <c r="N908" i="4"/>
  <c r="I1374" i="5"/>
  <c r="N799" i="4"/>
  <c r="H1288" i="4"/>
  <c r="H1491" i="4"/>
  <c r="N1517" i="4"/>
  <c r="I302" i="5"/>
  <c r="H550" i="4"/>
  <c r="V1503" i="5"/>
  <c r="N74" i="4"/>
  <c r="I1195" i="5"/>
  <c r="G218" i="4"/>
  <c r="H1557" i="4"/>
  <c r="G770" i="4"/>
  <c r="I547" i="5"/>
  <c r="V432" i="5"/>
  <c r="N433" i="4"/>
  <c r="I388" i="5"/>
  <c r="N912" i="4"/>
  <c r="J10" i="5"/>
  <c r="H1697" i="4"/>
  <c r="J509" i="5"/>
  <c r="J84" i="5"/>
  <c r="N236" i="4"/>
  <c r="N1118" i="4"/>
  <c r="I832" i="5"/>
  <c r="G253" i="4"/>
  <c r="V238" i="5"/>
  <c r="N1919" i="4"/>
  <c r="H522" i="4"/>
  <c r="J1935" i="5"/>
  <c r="V613" i="5"/>
  <c r="H1293" i="4"/>
  <c r="V739" i="5"/>
  <c r="V911" i="5"/>
  <c r="H1687" i="4"/>
  <c r="J1934" i="5"/>
  <c r="N82" i="4"/>
  <c r="G762" i="4"/>
  <c r="J67" i="5"/>
  <c r="V1158" i="5"/>
  <c r="I610" i="5"/>
  <c r="I614" i="5"/>
  <c r="I322" i="5"/>
  <c r="H1800" i="4"/>
  <c r="H790" i="4"/>
  <c r="H1805" i="4"/>
  <c r="H107" i="4"/>
  <c r="N1604" i="4"/>
  <c r="H809" i="4"/>
  <c r="N70" i="4"/>
  <c r="G1173" i="4"/>
  <c r="J146" i="5"/>
  <c r="V1279" i="5"/>
  <c r="G38" i="4"/>
  <c r="I950" i="5"/>
  <c r="H932" i="4"/>
  <c r="V1176" i="5"/>
  <c r="J1466" i="5"/>
  <c r="H124" i="4"/>
  <c r="H1624" i="4"/>
  <c r="J470" i="5"/>
  <c r="J736" i="5"/>
  <c r="J329" i="5"/>
  <c r="J1700" i="5"/>
  <c r="J351" i="5"/>
  <c r="V839" i="5"/>
  <c r="H415" i="4"/>
  <c r="G1810" i="4"/>
  <c r="V979" i="5"/>
  <c r="G1081" i="4"/>
  <c r="I1582" i="5"/>
  <c r="J1789" i="5"/>
  <c r="J927" i="5"/>
  <c r="H1383" i="4"/>
  <c r="J1560" i="5"/>
  <c r="J1050" i="5"/>
  <c r="V1745" i="5"/>
  <c r="V778" i="5"/>
  <c r="J1715" i="5"/>
  <c r="N1480" i="4"/>
  <c r="H282" i="4"/>
  <c r="V1716" i="5"/>
  <c r="N1775" i="4"/>
  <c r="J1228" i="5"/>
  <c r="G220" i="4"/>
  <c r="I39" i="5"/>
  <c r="G520" i="4"/>
  <c r="I863" i="5"/>
  <c r="I960" i="5"/>
  <c r="I178" i="5"/>
  <c r="I1515" i="5"/>
  <c r="V834" i="5"/>
  <c r="H389" i="4"/>
  <c r="H594" i="4"/>
  <c r="J94" i="5"/>
  <c r="V171" i="5"/>
  <c r="J1609" i="5"/>
  <c r="H793" i="4"/>
  <c r="V170" i="5"/>
  <c r="J1741" i="5"/>
  <c r="V781" i="5"/>
  <c r="H1881" i="4"/>
  <c r="I450" i="5"/>
  <c r="N1863" i="4"/>
  <c r="H1059" i="4"/>
  <c r="J622" i="5"/>
  <c r="H602" i="4"/>
  <c r="N1433" i="4"/>
  <c r="N1711" i="4"/>
  <c r="I1436" i="5"/>
  <c r="V76" i="5"/>
  <c r="V1015" i="5"/>
  <c r="I287" i="5"/>
  <c r="H123" i="4"/>
  <c r="I1331" i="5"/>
  <c r="J340" i="5"/>
  <c r="I833" i="5"/>
  <c r="J1101" i="5"/>
  <c r="N29" i="4"/>
  <c r="G1103" i="4"/>
  <c r="N1310" i="4"/>
  <c r="G1045" i="4"/>
  <c r="G1156" i="4"/>
  <c r="I1420" i="5"/>
  <c r="J446" i="5"/>
  <c r="V1749" i="5"/>
  <c r="V1371" i="5"/>
  <c r="V1418" i="5"/>
  <c r="N1178" i="4"/>
  <c r="G907" i="4"/>
  <c r="J700" i="5"/>
  <c r="G1883" i="4"/>
  <c r="I89" i="5"/>
  <c r="N756" i="4"/>
  <c r="H14" i="4"/>
  <c r="I927" i="5"/>
  <c r="V706" i="5"/>
  <c r="V543" i="5"/>
  <c r="J389" i="5"/>
  <c r="N1492" i="4"/>
  <c r="J246" i="5"/>
  <c r="I246" i="5"/>
  <c r="G537" i="4"/>
  <c r="N876" i="4"/>
  <c r="N1144" i="4"/>
  <c r="V968" i="5"/>
  <c r="G1765" i="4"/>
  <c r="V459" i="5"/>
  <c r="H1393" i="4"/>
  <c r="G1858" i="4"/>
  <c r="H463" i="4"/>
  <c r="I11" i="5"/>
  <c r="J199" i="5"/>
  <c r="V235" i="5"/>
  <c r="G493" i="4"/>
  <c r="I434" i="5"/>
  <c r="I160" i="5"/>
  <c r="V771" i="5"/>
  <c r="N1702" i="4"/>
  <c r="V181" i="5"/>
  <c r="G1668" i="4"/>
  <c r="I1869" i="5"/>
  <c r="H1852" i="4"/>
  <c r="J1620" i="5"/>
  <c r="H185" i="4"/>
  <c r="V521" i="5"/>
  <c r="H1033" i="4"/>
  <c r="I209" i="5"/>
  <c r="I1795" i="5"/>
  <c r="V2" i="5"/>
  <c r="J1476" i="5"/>
  <c r="H1954" i="4"/>
  <c r="G1843" i="4"/>
  <c r="G1109" i="4"/>
  <c r="V901" i="5"/>
  <c r="V1379" i="5"/>
  <c r="I42" i="5"/>
  <c r="V151" i="5"/>
  <c r="V511" i="5"/>
  <c r="H1871" i="4"/>
  <c r="H782" i="4"/>
  <c r="V1004" i="5"/>
  <c r="G1783" i="4"/>
  <c r="H97" i="4"/>
  <c r="N633" i="4"/>
  <c r="N1124" i="4"/>
  <c r="N1413" i="4"/>
  <c r="N1533" i="4"/>
  <c r="I479" i="5"/>
  <c r="I319" i="5"/>
  <c r="N49" i="4"/>
  <c r="G464" i="4"/>
  <c r="G718" i="4"/>
  <c r="J3" i="5"/>
  <c r="V741" i="5"/>
  <c r="N1881" i="4"/>
  <c r="G728" i="4"/>
  <c r="H58" i="4"/>
  <c r="H470" i="4"/>
  <c r="N1777" i="4"/>
  <c r="G1868" i="4"/>
  <c r="G1595" i="4"/>
  <c r="I683" i="5"/>
  <c r="J1335" i="5"/>
  <c r="I264" i="5"/>
  <c r="N1741" i="4"/>
  <c r="N1757" i="4"/>
  <c r="J869" i="5"/>
  <c r="J1656" i="5"/>
  <c r="I1601" i="5"/>
  <c r="N1943" i="4"/>
  <c r="H398" i="4"/>
  <c r="J427" i="5"/>
  <c r="V1718" i="5"/>
  <c r="I186" i="5"/>
  <c r="V232" i="5"/>
  <c r="V681" i="5"/>
  <c r="J1932" i="5"/>
  <c r="N1297" i="4"/>
  <c r="N1683" i="4"/>
  <c r="N1688" i="4"/>
  <c r="J148" i="5"/>
  <c r="J1858" i="5"/>
  <c r="G1365" i="4"/>
  <c r="H1621" i="4"/>
  <c r="H1395" i="4"/>
  <c r="J35" i="5"/>
  <c r="H1495" i="4"/>
  <c r="V256" i="5"/>
  <c r="G148" i="4"/>
  <c r="N561" i="4"/>
  <c r="H86" i="4"/>
  <c r="H561" i="4"/>
  <c r="G1155" i="4"/>
  <c r="J1636" i="5"/>
  <c r="V1903" i="5"/>
  <c r="V1388" i="5"/>
  <c r="H1422" i="4"/>
  <c r="H461" i="4"/>
  <c r="I1495" i="5"/>
  <c r="V921" i="5"/>
  <c r="N837" i="4"/>
  <c r="N583" i="4"/>
  <c r="I1322" i="5"/>
  <c r="G419" i="4"/>
  <c r="H1522" i="4"/>
  <c r="I1844" i="5"/>
  <c r="H1703" i="4"/>
  <c r="H1731" i="4"/>
  <c r="N1042" i="4"/>
  <c r="G1815" i="4"/>
  <c r="N829" i="4"/>
  <c r="J1154" i="5"/>
  <c r="G133" i="4"/>
  <c r="I24" i="5"/>
  <c r="H10" i="4"/>
  <c r="N1882" i="4"/>
  <c r="J447" i="5"/>
  <c r="N669" i="4"/>
  <c r="J975" i="5"/>
  <c r="J1252" i="5"/>
  <c r="G269" i="4"/>
  <c r="N1246" i="4"/>
  <c r="J1769" i="5"/>
  <c r="G46" i="4"/>
  <c r="V1509" i="5"/>
  <c r="V1586" i="5"/>
  <c r="V701" i="5"/>
  <c r="I1000" i="5"/>
  <c r="G146" i="4"/>
  <c r="N84" i="4"/>
  <c r="H1275" i="4"/>
  <c r="V306" i="5"/>
  <c r="I62" i="5"/>
  <c r="H1527" i="4"/>
  <c r="H1207" i="4"/>
  <c r="G360" i="4"/>
  <c r="I1029" i="5"/>
  <c r="G1431" i="4"/>
  <c r="G1080" i="4"/>
  <c r="J1102" i="5"/>
  <c r="I791" i="5"/>
  <c r="J897" i="5"/>
  <c r="V708" i="5"/>
  <c r="N1577" i="4"/>
  <c r="I780" i="5"/>
  <c r="N1541" i="4"/>
  <c r="G790" i="4"/>
  <c r="I1233" i="5"/>
  <c r="I1820" i="5"/>
  <c r="J277" i="5"/>
  <c r="V246" i="5"/>
  <c r="J257" i="5"/>
  <c r="V467" i="5"/>
  <c r="V1067" i="5"/>
  <c r="N962" i="4"/>
  <c r="G1801" i="4"/>
  <c r="J1597" i="5"/>
  <c r="I854" i="5"/>
  <c r="J107" i="5"/>
  <c r="G1902" i="4"/>
  <c r="G1442" i="4"/>
  <c r="J209" i="5"/>
  <c r="J1708" i="5"/>
  <c r="N1749" i="4"/>
  <c r="H1124" i="4"/>
  <c r="G1777" i="4"/>
  <c r="H90" i="4"/>
  <c r="I1554" i="5"/>
  <c r="G409" i="4"/>
  <c r="G380" i="4"/>
  <c r="I691" i="5"/>
  <c r="V302" i="5"/>
  <c r="N861" i="4"/>
  <c r="G1686" i="4"/>
  <c r="J667" i="5"/>
  <c r="N112" i="4"/>
  <c r="I816" i="5"/>
  <c r="V501" i="5"/>
  <c r="N785" i="4"/>
  <c r="N1386" i="4"/>
  <c r="G715" i="4"/>
  <c r="J820" i="5"/>
  <c r="I278" i="5"/>
  <c r="N1431" i="4"/>
  <c r="I140" i="5"/>
  <c r="N565" i="4"/>
  <c r="H832" i="4"/>
  <c r="I1637" i="5"/>
  <c r="G540" i="4"/>
  <c r="I1183" i="5"/>
  <c r="V948" i="5"/>
  <c r="V131" i="5"/>
  <c r="G1682" i="4"/>
  <c r="V1447" i="5"/>
  <c r="I518" i="5"/>
  <c r="I55" i="5"/>
  <c r="N52" i="4"/>
  <c r="H1328" i="4"/>
  <c r="I219" i="5"/>
  <c r="V1798" i="5"/>
  <c r="V805" i="5"/>
  <c r="I986" i="5"/>
  <c r="I636" i="5"/>
  <c r="N124" i="4"/>
  <c r="V600" i="5"/>
  <c r="J969" i="5"/>
  <c r="J1610" i="5"/>
  <c r="I289" i="5"/>
  <c r="G1597" i="4"/>
  <c r="G1334" i="4"/>
  <c r="G11" i="4"/>
  <c r="N827" i="4"/>
  <c r="G30" i="4"/>
  <c r="H976" i="4"/>
  <c r="V1298" i="5"/>
  <c r="G1230" i="4"/>
  <c r="N1897" i="4"/>
  <c r="N1773" i="4"/>
  <c r="I1121" i="5"/>
  <c r="J126" i="5"/>
  <c r="H1700" i="4"/>
  <c r="H180" i="4"/>
  <c r="G971" i="4"/>
  <c r="J1404" i="5"/>
  <c r="I625" i="5"/>
  <c r="J439" i="5"/>
  <c r="H727" i="4"/>
  <c r="I306" i="5"/>
  <c r="J227" i="5"/>
  <c r="G1533" i="4"/>
  <c r="J465" i="5"/>
  <c r="V34" i="5"/>
  <c r="G181" i="4"/>
  <c r="J1921" i="5"/>
  <c r="G418" i="4"/>
  <c r="N600" i="4"/>
  <c r="G980" i="4"/>
  <c r="J1541" i="5"/>
  <c r="H1739" i="4"/>
  <c r="V1472" i="5"/>
  <c r="V1456" i="5"/>
  <c r="N1497" i="4"/>
  <c r="V198" i="5"/>
  <c r="J963" i="5"/>
  <c r="N1542" i="4"/>
  <c r="G1917" i="4"/>
  <c r="I342" i="5"/>
  <c r="J1297" i="5"/>
  <c r="H1779" i="4"/>
  <c r="J1325" i="5"/>
  <c r="H1511" i="4"/>
  <c r="H1702" i="4"/>
  <c r="G1249" i="4"/>
  <c r="N1891" i="4"/>
  <c r="N61" i="4"/>
  <c r="G177" i="4"/>
  <c r="G1511" i="4"/>
  <c r="N1808" i="4"/>
  <c r="J714" i="5"/>
  <c r="H1066" i="4"/>
  <c r="I1365" i="5"/>
  <c r="G1032" i="4"/>
  <c r="H168" i="4"/>
  <c r="G975" i="4"/>
  <c r="J1095" i="5"/>
  <c r="G1698" i="4"/>
  <c r="N589" i="4"/>
  <c r="V766" i="5"/>
  <c r="J1412" i="5"/>
  <c r="I1181" i="5"/>
  <c r="N972" i="4"/>
  <c r="V427" i="5"/>
  <c r="N1221" i="4"/>
  <c r="I1614" i="5"/>
  <c r="G1232" i="4"/>
  <c r="H1825" i="4"/>
  <c r="J1543" i="5"/>
  <c r="V456" i="5"/>
  <c r="I1047" i="5"/>
  <c r="G1659" i="4"/>
  <c r="J904" i="5"/>
  <c r="H524" i="4"/>
  <c r="N828" i="4"/>
  <c r="H132" i="4"/>
  <c r="G349" i="4"/>
  <c r="V242" i="5"/>
  <c r="G362" i="4"/>
  <c r="I1117" i="5"/>
  <c r="I813" i="5"/>
  <c r="N595" i="4"/>
  <c r="G1603" i="4"/>
  <c r="G1660" i="4"/>
  <c r="G430" i="4"/>
  <c r="H300" i="4"/>
  <c r="G1775" i="4"/>
  <c r="H63" i="4"/>
  <c r="J1581" i="5"/>
  <c r="N282" i="4"/>
  <c r="G512" i="4"/>
  <c r="G1741" i="4"/>
  <c r="I155" i="5"/>
  <c r="I673" i="5"/>
  <c r="N1770" i="4"/>
  <c r="H225" i="4"/>
  <c r="J13" i="5"/>
  <c r="I380" i="5"/>
  <c r="G1266" i="4"/>
  <c r="G385" i="4"/>
  <c r="I1592" i="5"/>
  <c r="V389" i="5"/>
  <c r="V1438" i="5"/>
  <c r="V417" i="5"/>
  <c r="H1672" i="4"/>
  <c r="I1504" i="5"/>
  <c r="V297" i="5"/>
  <c r="V1774" i="5"/>
  <c r="I1061" i="5"/>
  <c r="G769" i="4"/>
  <c r="H1719" i="4"/>
  <c r="G1248" i="4"/>
  <c r="H429" i="4"/>
  <c r="I1889" i="5"/>
  <c r="I180" i="5"/>
  <c r="H635" i="4"/>
  <c r="J1953" i="5"/>
  <c r="N1660" i="4"/>
  <c r="H1390" i="4"/>
  <c r="J905" i="5"/>
  <c r="H944" i="4"/>
  <c r="I509" i="5"/>
  <c r="V172" i="5"/>
  <c r="N893" i="4"/>
  <c r="N1625" i="4"/>
  <c r="J1277" i="5"/>
  <c r="N1681" i="4"/>
  <c r="I363" i="5"/>
  <c r="J636" i="5"/>
  <c r="G895" i="4"/>
  <c r="N68" i="4"/>
  <c r="H1759" i="4"/>
  <c r="H1877" i="4"/>
  <c r="G1097" i="4"/>
  <c r="H7" i="4"/>
  <c r="H588" i="4"/>
  <c r="V405" i="5"/>
  <c r="I899" i="5"/>
  <c r="J510" i="5"/>
  <c r="I113" i="5"/>
  <c r="G421" i="4"/>
  <c r="G760" i="4"/>
  <c r="V772" i="5"/>
  <c r="V72" i="5"/>
  <c r="H1706" i="4"/>
  <c r="J1065" i="5"/>
  <c r="V296" i="5"/>
  <c r="N1826" i="4"/>
  <c r="V1110" i="5"/>
  <c r="N356" i="4"/>
  <c r="J1180" i="5"/>
  <c r="V1532" i="5"/>
  <c r="G1214" i="4"/>
  <c r="J765" i="5"/>
  <c r="J801" i="5"/>
  <c r="J1195" i="5"/>
  <c r="H1401" i="4"/>
  <c r="J1075" i="5"/>
  <c r="G388" i="4"/>
  <c r="H827" i="4"/>
  <c r="V431" i="5"/>
  <c r="N804" i="4"/>
  <c r="I1333" i="5"/>
  <c r="V1611" i="5"/>
  <c r="N646" i="4"/>
  <c r="G1129" i="4"/>
  <c r="I1483" i="5"/>
  <c r="N1154" i="4"/>
  <c r="V380" i="5"/>
  <c r="J1398" i="5"/>
  <c r="I1781" i="5"/>
  <c r="I238" i="5"/>
  <c r="H1352" i="4"/>
  <c r="V1436" i="5"/>
  <c r="J840" i="5"/>
  <c r="N947" i="4"/>
  <c r="N1434" i="4"/>
  <c r="H79" i="4"/>
  <c r="N1911" i="4"/>
  <c r="G117" i="4"/>
  <c r="N1663" i="4"/>
  <c r="G1870" i="4"/>
  <c r="G275" i="4"/>
  <c r="I351" i="5"/>
  <c r="H1405" i="4"/>
  <c r="V388" i="5"/>
  <c r="I861" i="5"/>
  <c r="V1677" i="5"/>
  <c r="H1671" i="4"/>
  <c r="I1808" i="5"/>
  <c r="I1757" i="5"/>
  <c r="H1834" i="4"/>
  <c r="V1390" i="5"/>
  <c r="G1586" i="4"/>
  <c r="H1311" i="4"/>
  <c r="H1090" i="4"/>
  <c r="V1825" i="5"/>
  <c r="N1423" i="4"/>
  <c r="J1036" i="5"/>
  <c r="I1912" i="5"/>
  <c r="N1900" i="4"/>
  <c r="J954" i="5"/>
  <c r="G701" i="4"/>
  <c r="J1840" i="5"/>
  <c r="H1509" i="4"/>
  <c r="J1601" i="5"/>
  <c r="I971" i="5"/>
  <c r="N1594" i="4"/>
  <c r="N399" i="4"/>
  <c r="I1481" i="5"/>
  <c r="V377" i="5"/>
  <c r="I858" i="5"/>
  <c r="N1894" i="4"/>
  <c r="V1091" i="5"/>
  <c r="J508" i="5"/>
  <c r="H418" i="4"/>
  <c r="V1360" i="5"/>
  <c r="N750" i="4"/>
  <c r="N1308" i="4"/>
  <c r="I1639" i="5"/>
  <c r="J354" i="5"/>
  <c r="V1676" i="5"/>
  <c r="G567" i="4"/>
  <c r="J274" i="5"/>
  <c r="I617" i="5"/>
  <c r="H373" i="4"/>
  <c r="H403" i="4"/>
  <c r="I1633" i="5"/>
  <c r="G105" i="4"/>
  <c r="I1877" i="5"/>
  <c r="N1729" i="4"/>
  <c r="J792" i="5"/>
  <c r="N469" i="4"/>
  <c r="V745" i="5"/>
  <c r="J1499" i="5"/>
  <c r="I1369" i="5"/>
  <c r="J1824" i="5"/>
  <c r="J1551" i="5"/>
  <c r="N734" i="4"/>
  <c r="J547" i="5"/>
  <c r="J1107" i="5"/>
  <c r="H995" i="4"/>
  <c r="N1241" i="4"/>
  <c r="G467" i="4"/>
  <c r="I539" i="5"/>
  <c r="N162" i="4"/>
  <c r="N1550" i="4"/>
  <c r="V282" i="5"/>
  <c r="V1171" i="5"/>
  <c r="G223" i="4"/>
  <c r="I619" i="5"/>
  <c r="J1039" i="5"/>
  <c r="G1681" i="4"/>
  <c r="J599" i="5"/>
  <c r="N458" i="4"/>
  <c r="J1410" i="5"/>
  <c r="H1516" i="4"/>
  <c r="H899" i="4"/>
  <c r="V727" i="5"/>
  <c r="N526" i="4"/>
  <c r="N1617" i="4"/>
  <c r="J1192" i="5"/>
  <c r="I538" i="5"/>
  <c r="N743" i="4"/>
  <c r="N156" i="4"/>
  <c r="G521" i="4"/>
  <c r="I984" i="5"/>
  <c r="H605" i="4"/>
  <c r="G1139" i="4"/>
  <c r="V1594" i="5"/>
  <c r="V140" i="5"/>
  <c r="I284" i="5"/>
  <c r="V1362" i="5"/>
  <c r="I487" i="5"/>
  <c r="G1180" i="4"/>
  <c r="H603" i="4"/>
  <c r="H1915" i="4"/>
  <c r="J754" i="5"/>
  <c r="N1365" i="4"/>
  <c r="H1083" i="4"/>
  <c r="N1298" i="4"/>
  <c r="J1915" i="5"/>
  <c r="N1953" i="4"/>
  <c r="J191" i="5"/>
  <c r="J1391" i="5"/>
  <c r="J1270" i="5"/>
  <c r="G823" i="4"/>
  <c r="N697" i="4"/>
  <c r="H680" i="4"/>
  <c r="G479" i="4"/>
  <c r="N1888" i="4"/>
  <c r="I430" i="5"/>
  <c r="V1833" i="5"/>
  <c r="V133" i="5"/>
  <c r="I1513" i="5"/>
  <c r="H1022" i="4"/>
  <c r="V880" i="5"/>
  <c r="J158" i="5"/>
  <c r="I1706" i="5"/>
  <c r="N1645" i="4"/>
  <c r="J1695" i="5"/>
  <c r="J73" i="5"/>
  <c r="H1705" i="4"/>
  <c r="J1128" i="5"/>
  <c r="N1907" i="4"/>
  <c r="G635" i="4"/>
  <c r="N1115" i="4"/>
  <c r="N606" i="4"/>
  <c r="J1813" i="5"/>
  <c r="V43" i="5"/>
  <c r="G1776" i="4"/>
  <c r="I1577" i="5"/>
  <c r="V1539" i="5"/>
  <c r="G93" i="4"/>
  <c r="H1617" i="4"/>
  <c r="V1301" i="5"/>
  <c r="G1401" i="4"/>
  <c r="V1924" i="5"/>
  <c r="N45" i="4"/>
  <c r="V1009" i="5"/>
  <c r="J1843" i="5"/>
  <c r="I1344" i="5"/>
  <c r="G1246" i="4"/>
  <c r="I1125" i="5"/>
  <c r="G1369" i="4"/>
  <c r="J1593" i="5"/>
  <c r="J1740" i="5"/>
  <c r="G1859" i="4"/>
  <c r="N1030" i="4"/>
  <c r="G1821" i="4"/>
  <c r="H1412" i="4"/>
  <c r="V992" i="5"/>
  <c r="I1712" i="5"/>
  <c r="N960" i="4"/>
  <c r="V1345" i="5"/>
  <c r="H1568" i="4"/>
  <c r="H1780" i="4"/>
  <c r="I1289" i="5"/>
  <c r="V233" i="5"/>
  <c r="H1932" i="4"/>
  <c r="G432" i="4"/>
  <c r="I1512" i="5"/>
  <c r="J1380" i="5"/>
  <c r="G673" i="4"/>
  <c r="J1919" i="5"/>
  <c r="V696" i="5"/>
  <c r="H1546" i="4"/>
  <c r="J1578" i="5"/>
  <c r="N2" i="4"/>
  <c r="N791" i="4"/>
  <c r="V1769" i="5"/>
  <c r="V675" i="5"/>
  <c r="G1616" i="4"/>
  <c r="H1410" i="4"/>
  <c r="H1072" i="4"/>
  <c r="J217" i="5"/>
  <c r="G818" i="4"/>
  <c r="J327" i="5"/>
  <c r="I792" i="5"/>
  <c r="N1765" i="4"/>
  <c r="J1896" i="5"/>
  <c r="V295" i="5"/>
  <c r="V999" i="5"/>
  <c r="N1697" i="4"/>
  <c r="G1004" i="4"/>
  <c r="N1786" i="4"/>
  <c r="I1548" i="5"/>
  <c r="I836" i="5"/>
  <c r="G18" i="4"/>
  <c r="H671" i="4"/>
  <c r="V1012" i="5"/>
  <c r="N380" i="4"/>
  <c r="I259" i="5"/>
  <c r="N1397" i="4"/>
  <c r="I1664" i="5"/>
  <c r="I247" i="5"/>
  <c r="N1089" i="4"/>
  <c r="G826" i="4"/>
  <c r="J1243" i="5"/>
  <c r="G147" i="4"/>
  <c r="J1882" i="5"/>
  <c r="J259" i="5"/>
  <c r="I1306" i="5"/>
  <c r="I1283" i="5"/>
  <c r="H1638" i="4"/>
  <c r="I442" i="5"/>
  <c r="V1042" i="5"/>
  <c r="I747" i="5"/>
  <c r="V1876" i="5"/>
  <c r="H686" i="4"/>
  <c r="V25" i="5"/>
  <c r="G1356" i="4"/>
  <c r="I418" i="5"/>
  <c r="I1855" i="5"/>
  <c r="I1207" i="5"/>
  <c r="H993" i="4"/>
  <c r="N952" i="4"/>
  <c r="I932" i="5"/>
  <c r="J423" i="5"/>
  <c r="H1807" i="4"/>
  <c r="N954" i="4"/>
  <c r="J800" i="5"/>
  <c r="G1237" i="4"/>
  <c r="I244" i="5"/>
  <c r="I755" i="5"/>
  <c r="V519" i="5"/>
  <c r="G1153" i="4"/>
  <c r="V281" i="5"/>
  <c r="N605" i="4"/>
  <c r="I101" i="5"/>
  <c r="H637" i="4"/>
  <c r="N1559" i="4"/>
  <c r="G599" i="4"/>
  <c r="H465" i="4"/>
  <c r="J1248" i="5"/>
  <c r="H200" i="4"/>
  <c r="G1588" i="4"/>
  <c r="J55" i="5"/>
  <c r="G1784" i="4"/>
  <c r="I1185" i="5"/>
  <c r="N857" i="4"/>
  <c r="J1231" i="5"/>
  <c r="N173" i="4"/>
  <c r="N816" i="4"/>
  <c r="J412" i="5"/>
  <c r="J634" i="5"/>
  <c r="I1212" i="5"/>
  <c r="V1619" i="5"/>
  <c r="V1596" i="5"/>
  <c r="V11" i="5"/>
  <c r="G179" i="4"/>
  <c r="G1872" i="4"/>
  <c r="V498" i="5"/>
  <c r="J1149" i="5"/>
  <c r="V713" i="5"/>
  <c r="N1952" i="4"/>
  <c r="J629" i="5"/>
  <c r="V327" i="5"/>
  <c r="H919" i="4"/>
  <c r="H929" i="4"/>
  <c r="V1396" i="5"/>
  <c r="H1278" i="4"/>
  <c r="N470" i="4"/>
  <c r="I399" i="5"/>
  <c r="I1486" i="5"/>
  <c r="H1473" i="4"/>
  <c r="G258" i="4"/>
  <c r="I841" i="5"/>
  <c r="J709" i="5"/>
  <c r="V1560" i="5"/>
  <c r="V1856" i="5"/>
  <c r="H394" i="4"/>
  <c r="I924" i="5"/>
  <c r="G1939" i="4"/>
  <c r="G837" i="4"/>
  <c r="V1843" i="5"/>
  <c r="G1387" i="4"/>
  <c r="I374" i="5"/>
  <c r="G941" i="4"/>
  <c r="I968" i="5"/>
  <c r="N238" i="4"/>
  <c r="H299" i="4"/>
  <c r="I84" i="5"/>
  <c r="J817" i="5"/>
  <c r="H395" i="4"/>
  <c r="I1432" i="5"/>
  <c r="I1545" i="5"/>
  <c r="H1519" i="4"/>
  <c r="I1587" i="5"/>
  <c r="I1679" i="5"/>
  <c r="G990" i="4"/>
  <c r="N1019" i="4"/>
  <c r="J1422" i="5"/>
  <c r="J1679" i="5"/>
  <c r="I1946" i="5"/>
  <c r="H1082" i="4"/>
  <c r="V1199" i="5"/>
  <c r="N1756" i="4"/>
  <c r="N543" i="4"/>
  <c r="G763" i="4"/>
  <c r="V962" i="5"/>
  <c r="G335" i="4"/>
  <c r="J1436" i="5"/>
  <c r="N1129" i="4"/>
  <c r="J1061" i="5"/>
  <c r="I1186" i="5"/>
  <c r="G1092" i="4"/>
  <c r="H806" i="4"/>
  <c r="J1600" i="5"/>
  <c r="J330" i="5"/>
  <c r="J1151" i="5"/>
  <c r="J1785" i="5"/>
  <c r="J1329" i="5"/>
  <c r="I20" i="5"/>
  <c r="N1783" i="4"/>
  <c r="I1421" i="5"/>
  <c r="H198" i="4"/>
  <c r="G1078" i="4"/>
  <c r="J178" i="5"/>
  <c r="G1852" i="4"/>
  <c r="J919" i="5"/>
  <c r="I92" i="5"/>
  <c r="V941" i="5"/>
  <c r="I828" i="5"/>
  <c r="J560" i="5"/>
  <c r="J380" i="5"/>
  <c r="G70" i="4"/>
  <c r="J898" i="5"/>
  <c r="V1723" i="5"/>
  <c r="J984" i="5"/>
  <c r="V318" i="5"/>
  <c r="N1264" i="4"/>
  <c r="H346" i="4"/>
  <c r="N731" i="4"/>
  <c r="J1170" i="5"/>
  <c r="J1478" i="5"/>
  <c r="V307" i="5"/>
  <c r="J1140" i="5"/>
  <c r="N1800" i="4"/>
  <c r="V469" i="5"/>
  <c r="V1567" i="5"/>
  <c r="V3" i="5"/>
  <c r="H1449" i="4"/>
  <c r="H626" i="4"/>
  <c r="H1809" i="4"/>
  <c r="H1442" i="4"/>
  <c r="N1295" i="4"/>
  <c r="V529" i="5"/>
  <c r="G376" i="4"/>
  <c r="J81" i="5"/>
  <c r="I397" i="5"/>
  <c r="G977" i="4"/>
  <c r="I1300" i="5"/>
  <c r="N420" i="4"/>
  <c r="N1184" i="4"/>
  <c r="N114" i="4"/>
  <c r="V1140" i="5"/>
  <c r="H1163" i="4"/>
  <c r="G1407" i="4"/>
  <c r="J1338" i="5"/>
  <c r="J1334" i="5"/>
  <c r="V1008" i="5"/>
  <c r="V1821" i="5"/>
  <c r="G425" i="4"/>
  <c r="H334" i="4"/>
  <c r="H1144" i="4"/>
  <c r="V1051" i="5"/>
  <c r="J1731" i="5"/>
  <c r="I1041" i="5"/>
  <c r="G1234" i="4"/>
  <c r="N1609" i="4"/>
  <c r="N632" i="4"/>
  <c r="I441" i="5"/>
  <c r="N1668" i="4"/>
  <c r="G1070" i="4"/>
  <c r="J1155" i="5"/>
  <c r="J931" i="5"/>
  <c r="N364" i="4"/>
  <c r="G822" i="4"/>
  <c r="N1103" i="4"/>
  <c r="G607" i="4"/>
  <c r="H1179" i="4"/>
  <c r="V1204" i="5"/>
  <c r="N1044" i="4"/>
  <c r="N1051" i="4"/>
  <c r="I1831" i="5"/>
  <c r="H910" i="4"/>
  <c r="G903" i="4"/>
  <c r="I1287" i="5"/>
  <c r="G40" i="4"/>
  <c r="I844" i="5"/>
  <c r="V17" i="5"/>
  <c r="J759" i="5"/>
  <c r="H1544" i="4"/>
  <c r="J140" i="5"/>
  <c r="I1570" i="5"/>
  <c r="G608" i="4"/>
  <c r="J1808" i="5"/>
  <c r="J538" i="5"/>
  <c r="J1883" i="5"/>
  <c r="V115" i="5"/>
  <c r="G1702" i="4"/>
  <c r="J1538" i="5"/>
  <c r="N315" i="4"/>
  <c r="N1857" i="4"/>
  <c r="G1135" i="4"/>
  <c r="I102" i="5"/>
  <c r="J428" i="5"/>
  <c r="V1917" i="5"/>
  <c r="N931" i="4"/>
  <c r="J1768" i="5"/>
  <c r="V487" i="5"/>
  <c r="G58" i="4"/>
  <c r="N1924" i="4"/>
  <c r="J1902" i="5"/>
  <c r="G1238" i="4"/>
  <c r="V1937" i="5"/>
  <c r="G1514" i="4"/>
  <c r="V571" i="5"/>
  <c r="H576" i="4"/>
  <c r="G403" i="4"/>
  <c r="V1846" i="5"/>
  <c r="N1276" i="4"/>
  <c r="G1818" i="4"/>
  <c r="H1489" i="4"/>
  <c r="V605" i="5"/>
  <c r="N1613" i="4"/>
  <c r="G1942" i="4"/>
  <c r="N464" i="4"/>
  <c r="V1734" i="5"/>
  <c r="N1701" i="4"/>
  <c r="J1946" i="5"/>
  <c r="N424" i="4"/>
  <c r="G359" i="4"/>
  <c r="G487" i="4"/>
  <c r="V1946" i="5"/>
  <c r="G918" i="4"/>
  <c r="N44" i="4"/>
  <c r="V1023" i="5"/>
  <c r="N1002" i="4"/>
  <c r="H420" i="4"/>
  <c r="I1919" i="5"/>
  <c r="G1096" i="4"/>
  <c r="H102" i="4"/>
  <c r="G305" i="4"/>
  <c r="N1608" i="4"/>
  <c r="G1483" i="4"/>
  <c r="I291" i="5"/>
  <c r="N914" i="4"/>
  <c r="J418" i="5"/>
  <c r="N43" i="4"/>
  <c r="H1037" i="4"/>
  <c r="G1826" i="4"/>
  <c r="V1837" i="5"/>
  <c r="V26" i="5"/>
  <c r="I431" i="5"/>
  <c r="G1336" i="4"/>
  <c r="I503" i="5"/>
  <c r="H1304" i="4"/>
  <c r="N1493" i="4"/>
  <c r="G291" i="4"/>
  <c r="I1585" i="5"/>
  <c r="H407" i="4"/>
  <c r="N1223" i="4"/>
  <c r="I1708" i="5"/>
  <c r="I653" i="5"/>
  <c r="J1052" i="5"/>
  <c r="G788" i="4"/>
  <c r="N486" i="4"/>
  <c r="G725" i="4"/>
  <c r="J1849" i="5"/>
  <c r="H1674" i="4"/>
  <c r="G1179" i="4"/>
  <c r="N744" i="4"/>
  <c r="H1701" i="4"/>
  <c r="I1028" i="5"/>
  <c r="J1523" i="5"/>
  <c r="G604" i="4"/>
  <c r="V829" i="5"/>
  <c r="H283" i="4"/>
  <c r="G841" i="4"/>
  <c r="J1047" i="5"/>
  <c r="I1158" i="5"/>
  <c r="N111" i="4"/>
  <c r="V1189" i="5"/>
  <c r="V1252" i="5"/>
  <c r="V261" i="5"/>
  <c r="N1263" i="4"/>
  <c r="I1060" i="5"/>
  <c r="N771" i="4"/>
  <c r="V1245" i="5"/>
  <c r="G853" i="4"/>
  <c r="G115" i="4"/>
  <c r="I756" i="5"/>
  <c r="G1812" i="4"/>
  <c r="G1670" i="4"/>
  <c r="N1168" i="4"/>
  <c r="J1330" i="5"/>
  <c r="G1502" i="4"/>
  <c r="G1298" i="4"/>
  <c r="G745" i="4"/>
  <c r="G1417" i="4"/>
  <c r="J1905" i="5"/>
  <c r="G1317" i="4"/>
  <c r="H1279" i="4"/>
  <c r="J150" i="5"/>
  <c r="N629" i="4"/>
  <c r="G159" i="4"/>
  <c r="I1876" i="5"/>
  <c r="V1034" i="5"/>
  <c r="I1209" i="5"/>
  <c r="G1671" i="4"/>
  <c r="G1411" i="4"/>
  <c r="G1495" i="4"/>
  <c r="V1025" i="5"/>
  <c r="N1547" i="4"/>
  <c r="I917" i="5"/>
  <c r="V942" i="5"/>
  <c r="V460" i="5"/>
  <c r="G547" i="4"/>
  <c r="V1414" i="5"/>
  <c r="G564" i="4"/>
  <c r="I1251" i="5"/>
  <c r="G1044" i="4"/>
  <c r="G1764" i="4"/>
  <c r="G1701" i="4"/>
  <c r="H208" i="4"/>
  <c r="I692" i="5"/>
  <c r="J1183" i="5"/>
  <c r="H1560" i="4"/>
  <c r="H1417" i="4"/>
  <c r="H676" i="4"/>
  <c r="V878" i="5"/>
  <c r="I1858" i="5"/>
  <c r="J584" i="5"/>
  <c r="J1612" i="5"/>
  <c r="N1066" i="4"/>
  <c r="V112" i="5"/>
  <c r="V841" i="5"/>
  <c r="N577" i="4"/>
  <c r="I141" i="5"/>
  <c r="J240" i="5"/>
  <c r="H1745" i="4"/>
  <c r="V867" i="5"/>
  <c r="I646" i="5"/>
  <c r="G1894" i="4"/>
  <c r="G116" i="4"/>
  <c r="H523" i="4"/>
  <c r="I957" i="5"/>
  <c r="H1688" i="4"/>
  <c r="N1923" i="4"/>
  <c r="G1851" i="4"/>
  <c r="H1647" i="4"/>
  <c r="V1044" i="5"/>
  <c r="H699" i="4"/>
  <c r="G1018" i="4"/>
  <c r="J179" i="5"/>
  <c r="G357" i="4"/>
  <c r="J1395" i="5"/>
  <c r="G1046" i="4"/>
  <c r="N502" i="4"/>
  <c r="J1374" i="5"/>
  <c r="G1181" i="4"/>
  <c r="V418" i="5"/>
  <c r="I555" i="5"/>
  <c r="N674" i="4"/>
  <c r="I878" i="5"/>
  <c r="H1441" i="4"/>
  <c r="V1126" i="5"/>
  <c r="H333" i="4"/>
  <c r="H1430" i="4"/>
  <c r="V752" i="5"/>
  <c r="V557" i="5"/>
  <c r="I1180" i="5"/>
  <c r="J845" i="5"/>
  <c r="G56" i="4"/>
  <c r="N745" i="4"/>
  <c r="G868" i="4"/>
  <c r="J448" i="5"/>
  <c r="V526" i="5"/>
  <c r="H1593" i="4"/>
  <c r="V660" i="5"/>
  <c r="J226" i="5"/>
  <c r="V1552" i="5"/>
  <c r="V1101" i="5"/>
  <c r="I752" i="5"/>
  <c r="I1935" i="5"/>
  <c r="G928" i="4"/>
  <c r="V764" i="5"/>
  <c r="J501" i="5"/>
  <c r="V445" i="5"/>
  <c r="V1037" i="5"/>
  <c r="V105" i="5"/>
  <c r="H1513" i="4"/>
  <c r="I1477" i="5"/>
  <c r="G488" i="4"/>
  <c r="V1334" i="5"/>
  <c r="J372" i="5"/>
  <c r="J100" i="5"/>
  <c r="G1799" i="4"/>
  <c r="I1184" i="5"/>
  <c r="G271" i="4"/>
  <c r="J1439" i="5"/>
  <c r="J1678" i="5"/>
  <c r="J152" i="5"/>
  <c r="G1730" i="4"/>
  <c r="N1641" i="4"/>
  <c r="N541" i="4"/>
  <c r="H1886" i="4"/>
  <c r="N1416" i="4"/>
  <c r="J650" i="5"/>
  <c r="V1792" i="5"/>
  <c r="V1615" i="5"/>
  <c r="G300" i="4"/>
  <c r="H74" i="4"/>
  <c r="V1832" i="5"/>
  <c r="G1933" i="4"/>
  <c r="J1388" i="5"/>
  <c r="J1567" i="5"/>
  <c r="N530" i="4"/>
  <c r="V558" i="5"/>
  <c r="N539" i="4"/>
  <c r="I82" i="5"/>
  <c r="N26" i="4"/>
  <c r="H276" i="4"/>
  <c r="N1898" i="4"/>
  <c r="G129" i="4"/>
  <c r="H719" i="4"/>
  <c r="N1279" i="4"/>
  <c r="V1240" i="5"/>
  <c r="N1191" i="4"/>
  <c r="J498" i="5"/>
  <c r="G262" i="4"/>
  <c r="V1471" i="5"/>
  <c r="N103" i="4"/>
  <c r="H506" i="4"/>
  <c r="G805" i="4"/>
  <c r="N614" i="4"/>
  <c r="N145" i="4"/>
  <c r="H402" i="4"/>
  <c r="V13" i="5"/>
  <c r="V629" i="5"/>
  <c r="G1823" i="4"/>
  <c r="I1166" i="5"/>
  <c r="V1841" i="5"/>
  <c r="J1347" i="5"/>
  <c r="G276" i="4"/>
  <c r="N677" i="4"/>
  <c r="G1733" i="4"/>
  <c r="G1857" i="4"/>
  <c r="H1565" i="4"/>
  <c r="I894" i="5"/>
  <c r="J1574" i="5"/>
  <c r="V1498" i="5"/>
  <c r="J563" i="5"/>
  <c r="I299" i="5"/>
  <c r="V285" i="5"/>
  <c r="N1858" i="4"/>
  <c r="N1229" i="4"/>
  <c r="V1793" i="5"/>
  <c r="H1837" i="4"/>
  <c r="V10" i="5"/>
  <c r="V1442" i="5"/>
  <c r="V314" i="5"/>
  <c r="N19" i="4"/>
  <c r="J724" i="5"/>
  <c r="N1743" i="4"/>
  <c r="J770" i="5"/>
  <c r="H421" i="4"/>
  <c r="V1622" i="5"/>
  <c r="V1802" i="5"/>
  <c r="I939" i="5"/>
  <c r="H417" i="4"/>
  <c r="H363" i="4"/>
  <c r="G1606" i="4"/>
  <c r="G1641" i="4"/>
  <c r="V798" i="5"/>
  <c r="N1842" i="4"/>
  <c r="N1084" i="4"/>
  <c r="H1661" i="4"/>
  <c r="I1817" i="5"/>
  <c r="I835" i="5"/>
  <c r="I396" i="5"/>
  <c r="I1716" i="5"/>
  <c r="G1295" i="4"/>
  <c r="G267" i="4"/>
  <c r="N490" i="4"/>
  <c r="I1021" i="5"/>
  <c r="V182" i="5"/>
  <c r="V87" i="5"/>
  <c r="H1420" i="4"/>
  <c r="G1341" i="4"/>
  <c r="H479" i="4"/>
  <c r="N763" i="4"/>
  <c r="N1850" i="4"/>
  <c r="N436" i="4"/>
  <c r="G1028" i="4"/>
  <c r="H1676" i="4"/>
  <c r="N1760" i="4"/>
  <c r="G1910" i="4"/>
  <c r="N878" i="4"/>
  <c r="H1028" i="4"/>
  <c r="H592" i="4"/>
  <c r="N648" i="4"/>
  <c r="N1420" i="4"/>
  <c r="N10" i="4"/>
  <c r="V978" i="5"/>
  <c r="N1548" i="4"/>
  <c r="H268" i="4"/>
  <c r="I1441" i="5"/>
  <c r="J995" i="5"/>
  <c r="J962" i="5"/>
  <c r="I344" i="5"/>
  <c r="H1574" i="4"/>
  <c r="N622" i="4"/>
  <c r="G29" i="4"/>
  <c r="N1788" i="4"/>
  <c r="J318" i="5"/>
  <c r="J935" i="5"/>
  <c r="N372" i="4"/>
  <c r="H1548" i="4"/>
  <c r="V1514" i="5"/>
  <c r="G371" i="4"/>
  <c r="J1631" i="5"/>
  <c r="N95" i="4"/>
  <c r="H1010" i="4"/>
  <c r="I1790" i="5"/>
  <c r="J1389" i="5"/>
  <c r="I761" i="5"/>
  <c r="N1041" i="4"/>
  <c r="H1529" i="4"/>
  <c r="J873" i="5"/>
  <c r="G1437" i="4"/>
  <c r="N1032" i="4"/>
  <c r="V334" i="5"/>
  <c r="N1535" i="4"/>
  <c r="J1392" i="5"/>
  <c r="V693" i="5"/>
  <c r="J1462" i="5"/>
  <c r="J342" i="5"/>
  <c r="N673" i="4"/>
  <c r="G1539" i="4"/>
  <c r="H1152" i="4"/>
  <c r="I908" i="5"/>
  <c r="J460" i="5"/>
  <c r="H774" i="4"/>
  <c r="I1901" i="5"/>
  <c r="V843" i="5"/>
  <c r="G1480" i="4"/>
  <c r="J1004" i="5"/>
  <c r="J616" i="5"/>
  <c r="V486" i="5"/>
  <c r="G799" i="4"/>
  <c r="H1032" i="4"/>
  <c r="I600" i="5"/>
  <c r="J702" i="5"/>
  <c r="N1435" i="4"/>
  <c r="G1722" i="4"/>
  <c r="H172" i="4"/>
  <c r="I1074" i="5"/>
  <c r="I722" i="5"/>
  <c r="G1205" i="4"/>
  <c r="N1785" i="4"/>
  <c r="V473" i="5"/>
  <c r="N1755" i="4"/>
  <c r="N213" i="4"/>
  <c r="H1351" i="4"/>
  <c r="I1107" i="5"/>
  <c r="G1929" i="4"/>
  <c r="V1014" i="5"/>
  <c r="H640" i="4"/>
  <c r="G1819" i="4"/>
  <c r="G563" i="4"/>
  <c r="G708" i="4"/>
  <c r="H37" i="4"/>
  <c r="V912" i="5"/>
  <c r="G602" i="4"/>
  <c r="N54" i="4"/>
  <c r="V1857" i="5"/>
  <c r="G937" i="4"/>
  <c r="I453" i="5"/>
  <c r="N1152" i="4"/>
  <c r="J659" i="5"/>
  <c r="I892" i="5"/>
  <c r="V355" i="5"/>
  <c r="G251" i="4"/>
  <c r="N1639" i="4"/>
  <c r="V622" i="5"/>
  <c r="I1589" i="5"/>
  <c r="G1477" i="4"/>
  <c r="H1324" i="4"/>
  <c r="I240" i="5"/>
  <c r="I138" i="5"/>
  <c r="N569" i="4"/>
  <c r="J1846" i="5"/>
  <c r="G134" i="4"/>
  <c r="G339" i="4"/>
  <c r="J457" i="5"/>
  <c r="I1537" i="5"/>
  <c r="V1547" i="5"/>
  <c r="G1763" i="4"/>
  <c r="H898" i="4"/>
  <c r="V716" i="5"/>
  <c r="I719" i="5"/>
  <c r="H1879" i="4"/>
  <c r="H157" i="4"/>
  <c r="G1581" i="4"/>
  <c r="N671" i="4"/>
  <c r="N1236" i="4"/>
  <c r="G1754" i="4"/>
  <c r="I1227" i="5"/>
  <c r="V642" i="5"/>
  <c r="G1122" i="4"/>
  <c r="G1573" i="4"/>
  <c r="J1441" i="5"/>
  <c r="N1846" i="4"/>
  <c r="J1067" i="5"/>
  <c r="N1596" i="4"/>
  <c r="I130" i="5"/>
  <c r="H1715" i="4"/>
  <c r="J1150" i="5"/>
  <c r="H989" i="4"/>
  <c r="J1125" i="5"/>
  <c r="V1469" i="5"/>
  <c r="G842" i="4"/>
  <c r="V1801" i="5"/>
  <c r="J701" i="5"/>
  <c r="G1695" i="4"/>
  <c r="H1738" i="4"/>
  <c r="H1175" i="4"/>
  <c r="G516" i="4"/>
  <c r="V1554" i="5"/>
  <c r="N1070" i="4"/>
  <c r="G1770" i="4"/>
  <c r="H1146" i="4"/>
  <c r="I879" i="5"/>
  <c r="V1238" i="5"/>
  <c r="H1263" i="4"/>
  <c r="V1573" i="5"/>
  <c r="V243" i="5"/>
  <c r="G1703" i="4"/>
  <c r="I1450" i="5"/>
  <c r="H1016" i="4"/>
  <c r="N1206" i="4"/>
  <c r="I519" i="5"/>
  <c r="J74" i="5"/>
  <c r="I1237" i="5"/>
  <c r="I1119" i="5"/>
  <c r="H1840" i="4"/>
  <c r="G1422" i="4"/>
  <c r="G911" i="4"/>
  <c r="N807" i="4"/>
  <c r="N1253" i="4"/>
  <c r="G121" i="4"/>
  <c r="I1927" i="5"/>
  <c r="I1225" i="5"/>
  <c r="J1745" i="5"/>
  <c r="G1850" i="4"/>
  <c r="I105" i="5"/>
  <c r="J585" i="5"/>
  <c r="H1615" i="4"/>
  <c r="H1477" i="4"/>
  <c r="V1609" i="5"/>
  <c r="G458" i="4"/>
  <c r="H1897" i="4"/>
  <c r="N845" i="4"/>
  <c r="V352" i="5"/>
  <c r="N738" i="4"/>
  <c r="J1053" i="5"/>
  <c r="H1673" i="4"/>
  <c r="G578" i="4"/>
  <c r="H424" i="4"/>
  <c r="V638" i="5"/>
  <c r="J192" i="5"/>
  <c r="G234" i="4"/>
  <c r="J151" i="5"/>
  <c r="I949" i="5"/>
  <c r="N90" i="4"/>
  <c r="G697" i="4"/>
  <c r="J1575" i="5"/>
  <c r="H292" i="4"/>
  <c r="I214" i="5"/>
  <c r="G1822" i="4"/>
  <c r="I1731" i="5"/>
  <c r="J1454" i="5"/>
  <c r="G180" i="4"/>
  <c r="J1576" i="5"/>
  <c r="G943" i="4"/>
  <c r="N1010" i="4"/>
  <c r="H17" i="4"/>
  <c r="J740" i="5"/>
  <c r="J640" i="5"/>
  <c r="I482" i="5"/>
  <c r="V66" i="5"/>
  <c r="H1605" i="4"/>
  <c r="V1016" i="5"/>
  <c r="G1338" i="4"/>
  <c r="J1604" i="5"/>
  <c r="V250" i="5"/>
  <c r="G178" i="4"/>
  <c r="N1134" i="4"/>
  <c r="I1192" i="5"/>
  <c r="J601" i="5"/>
  <c r="V333" i="5"/>
  <c r="G720" i="4"/>
  <c r="H940" i="4"/>
  <c r="H556" i="4"/>
  <c r="H1600" i="4"/>
  <c r="N1149" i="4"/>
  <c r="G417" i="4"/>
  <c r="N96" i="4"/>
  <c r="H355" i="4"/>
  <c r="V1192" i="5"/>
  <c r="N895" i="4"/>
  <c r="V184" i="5"/>
  <c r="G1142" i="4"/>
  <c r="I1443" i="5"/>
  <c r="N981" i="4"/>
  <c r="G313" i="4"/>
  <c r="J59" i="5"/>
  <c r="H1635" i="4"/>
  <c r="I564" i="5"/>
  <c r="I736" i="5"/>
  <c r="H621" i="4"/>
  <c r="I1549" i="5"/>
  <c r="N1908" i="4"/>
  <c r="V1894" i="5"/>
  <c r="G1530" i="4"/>
  <c r="V884" i="5"/>
  <c r="V1824" i="5"/>
  <c r="G473" i="4"/>
  <c r="G1131" i="4"/>
  <c r="I994" i="5"/>
  <c r="G1673" i="4"/>
  <c r="N1794" i="4"/>
  <c r="I143" i="5"/>
  <c r="V1929" i="5"/>
  <c r="I91" i="5"/>
  <c r="I1200" i="5"/>
  <c r="N789" i="4"/>
  <c r="I718" i="5"/>
  <c r="G966" i="4"/>
  <c r="J119" i="5"/>
  <c r="N1076" i="4"/>
  <c r="H795" i="4"/>
  <c r="H1042" i="4"/>
  <c r="N1516" i="4"/>
  <c r="J244" i="5"/>
  <c r="H562" i="4"/>
  <c r="I850" i="5"/>
  <c r="H1597" i="4"/>
  <c r="G712" i="4"/>
  <c r="V988" i="5"/>
  <c r="H106" i="4"/>
  <c r="I172" i="5"/>
  <c r="G1834" i="4"/>
  <c r="G1449" i="4"/>
  <c r="G1301" i="4"/>
  <c r="J1874" i="5"/>
  <c r="N613" i="4"/>
  <c r="G653" i="4"/>
  <c r="I1922" i="5"/>
  <c r="I1846" i="5"/>
  <c r="I1868" i="5"/>
  <c r="G1282" i="4"/>
  <c r="I1014" i="5"/>
  <c r="I1907" i="5"/>
  <c r="G639" i="4"/>
  <c r="I409" i="5"/>
  <c r="H515" i="4"/>
  <c r="G293" i="4"/>
  <c r="I87" i="5"/>
  <c r="H1117" i="4"/>
  <c r="N324" i="4"/>
  <c r="N1265" i="4"/>
  <c r="J1854" i="5"/>
  <c r="V1483" i="5"/>
  <c r="I1484" i="5"/>
  <c r="G126" i="4"/>
  <c r="V1394" i="5"/>
  <c r="H1437" i="4"/>
  <c r="V545" i="5"/>
  <c r="V915" i="5"/>
  <c r="G1233" i="4"/>
  <c r="V1732" i="5"/>
  <c r="V505" i="5"/>
  <c r="G1918" i="4"/>
  <c r="G259" i="4"/>
  <c r="V1328" i="5"/>
  <c r="H1692" i="4"/>
  <c r="I80" i="5"/>
  <c r="H1808" i="4"/>
  <c r="V1797" i="5"/>
  <c r="H1766" i="4"/>
  <c r="J60" i="5"/>
  <c r="J1284" i="5"/>
  <c r="N615" i="4"/>
  <c r="V1642" i="5"/>
  <c r="J1440" i="5"/>
  <c r="V317" i="5"/>
  <c r="N1143" i="4"/>
  <c r="I1146" i="5"/>
  <c r="V387" i="5"/>
  <c r="J1360" i="5"/>
  <c r="N132" i="4"/>
  <c r="I1326" i="5"/>
  <c r="V599" i="5"/>
  <c r="H1723" i="4"/>
  <c r="J1153" i="5"/>
  <c r="J438" i="5"/>
  <c r="J626" i="5"/>
  <c r="N1475" i="4"/>
  <c r="N305" i="4"/>
  <c r="N1457" i="4"/>
  <c r="G1020" i="4"/>
  <c r="I1933" i="5"/>
  <c r="H1274" i="4"/>
  <c r="G143" i="4"/>
  <c r="G78" i="4"/>
  <c r="J480" i="5"/>
  <c r="I560" i="5"/>
  <c r="I1569" i="5"/>
  <c r="V945" i="5"/>
  <c r="I611" i="5"/>
  <c r="N897" i="4"/>
  <c r="G963" i="4"/>
  <c r="V75" i="5"/>
  <c r="H312" i="4"/>
  <c r="V874" i="5"/>
  <c r="G400" i="4"/>
  <c r="I1267" i="5"/>
  <c r="N847" i="4"/>
  <c r="G1140" i="4"/>
  <c r="I1099" i="5"/>
  <c r="N710" i="4"/>
  <c r="V1942" i="5"/>
  <c r="G994" i="4"/>
  <c r="G384" i="4"/>
  <c r="G658" i="4"/>
  <c r="G1394" i="4"/>
  <c r="I426" i="5"/>
  <c r="V937" i="5"/>
  <c r="J1273" i="5"/>
  <c r="N1574" i="4"/>
  <c r="N299" i="4"/>
  <c r="J50" i="5"/>
  <c r="G1270" i="4"/>
  <c r="V538" i="5"/>
  <c r="J681" i="5"/>
  <c r="V64" i="5"/>
  <c r="V700" i="5"/>
  <c r="I1632" i="5"/>
  <c r="V793" i="5"/>
  <c r="V510" i="5"/>
  <c r="V1653" i="5"/>
  <c r="G716" i="4"/>
  <c r="J410" i="5"/>
  <c r="J445" i="5"/>
  <c r="N21" i="4"/>
  <c r="H1854" i="4"/>
  <c r="N1086" i="4"/>
  <c r="N274" i="4"/>
  <c r="N163" i="4"/>
  <c r="V1433" i="5"/>
  <c r="J1801" i="5"/>
  <c r="I266" i="5"/>
  <c r="V1781" i="5"/>
  <c r="H1051" i="4"/>
  <c r="I815" i="5"/>
  <c r="V125" i="5"/>
  <c r="J1162" i="5"/>
  <c r="V1172" i="5"/>
  <c r="N379" i="4"/>
  <c r="H1499" i="4"/>
  <c r="H974" i="4"/>
  <c r="J751" i="5"/>
  <c r="H1691" i="4"/>
  <c r="V1475" i="5"/>
  <c r="I627" i="5"/>
  <c r="G1177" i="4"/>
  <c r="V1003" i="5"/>
  <c r="N766" i="4"/>
  <c r="N1437" i="4"/>
  <c r="N1325" i="4"/>
  <c r="H1524" i="4"/>
  <c r="H538" i="4"/>
  <c r="G1538" i="4"/>
  <c r="I734" i="5"/>
  <c r="H786" i="4"/>
  <c r="J655" i="5"/>
  <c r="H941" i="4"/>
  <c r="H1899" i="4"/>
  <c r="I341" i="5"/>
  <c r="H498" i="4"/>
  <c r="N1476" i="4"/>
  <c r="G1655" i="4"/>
  <c r="V540" i="5"/>
  <c r="N1148" i="4"/>
  <c r="V1212" i="5"/>
  <c r="H532" i="4"/>
  <c r="I779" i="5"/>
  <c r="J811" i="5"/>
  <c r="G1126" i="4"/>
  <c r="G1952" i="4"/>
  <c r="I466" i="5"/>
  <c r="N1414" i="4"/>
  <c r="H969" i="4"/>
  <c r="I315" i="5"/>
  <c r="G1003" i="4"/>
  <c r="V331" i="5"/>
  <c r="V641" i="5"/>
  <c r="J1584" i="5"/>
  <c r="I563" i="5"/>
  <c r="V1701" i="5"/>
  <c r="G113" i="4"/>
  <c r="I1590" i="5"/>
  <c r="J884" i="5"/>
  <c r="V132" i="5"/>
  <c r="I1883" i="5"/>
  <c r="J1171" i="5"/>
  <c r="V173" i="5"/>
  <c r="J1262" i="5"/>
  <c r="V507" i="5"/>
  <c r="N335" i="4"/>
  <c r="G1048" i="4"/>
  <c r="V1248" i="5"/>
  <c r="N1286" i="4"/>
  <c r="V1385" i="5"/>
  <c r="J1119" i="5"/>
  <c r="G1208" i="4"/>
  <c r="V147" i="5"/>
  <c r="H66" i="4"/>
  <c r="G475" i="4"/>
  <c r="V621" i="5"/>
  <c r="J1124" i="5"/>
  <c r="V1163" i="5"/>
  <c r="V1045" i="5"/>
  <c r="N582" i="4"/>
  <c r="I551" i="5"/>
  <c r="I940" i="5"/>
  <c r="H1249" i="4"/>
  <c r="I1025" i="5"/>
  <c r="I741" i="5"/>
  <c r="J44" i="5"/>
  <c r="J633" i="5"/>
  <c r="I726" i="5"/>
  <c r="J1652" i="5"/>
  <c r="V1099" i="5"/>
  <c r="I1003" i="5"/>
  <c r="G484" i="4"/>
  <c r="V1364" i="5"/>
  <c r="J385" i="5"/>
  <c r="J504" i="5"/>
  <c r="G776" i="4"/>
  <c r="G1459" i="4"/>
  <c r="J108" i="5"/>
  <c r="I901" i="5"/>
  <c r="G858" i="4"/>
  <c r="I162" i="5"/>
  <c r="H923" i="4"/>
  <c r="V1477" i="5"/>
  <c r="N125" i="4"/>
  <c r="J517" i="5"/>
  <c r="I848" i="5"/>
  <c r="J1490" i="5"/>
  <c r="J1835" i="5"/>
  <c r="H1538" i="4"/>
  <c r="V1709" i="5"/>
  <c r="V734" i="5"/>
  <c r="J843" i="5"/>
  <c r="V1511" i="5"/>
  <c r="H1385" i="4"/>
  <c r="G668" i="4"/>
  <c r="J1795" i="5"/>
  <c r="G1392" i="4"/>
  <c r="I1130" i="5"/>
  <c r="G187" i="4"/>
  <c r="I914" i="5"/>
  <c r="G1040" i="4"/>
  <c r="J293" i="5"/>
  <c r="V1641" i="5"/>
  <c r="J1167" i="5"/>
  <c r="J638" i="5"/>
  <c r="V982" i="5"/>
  <c r="I1699" i="5"/>
  <c r="H1062" i="4"/>
  <c r="H272" i="4"/>
  <c r="J1437" i="5"/>
  <c r="I185" i="5"/>
  <c r="N1424" i="4"/>
  <c r="H543" i="4"/>
  <c r="G1654" i="4"/>
  <c r="N623" i="4"/>
  <c r="J967" i="5"/>
  <c r="N1244" i="4"/>
  <c r="N105" i="4"/>
  <c r="H1009" i="4"/>
  <c r="H2" i="4"/>
  <c r="I979" i="5"/>
  <c r="I1451" i="5"/>
  <c r="N768" i="4"/>
  <c r="I225" i="5"/>
  <c r="J231" i="5"/>
  <c r="G1861" i="4"/>
  <c r="J1292" i="5"/>
  <c r="H1556" i="4"/>
  <c r="G1745" i="4"/>
  <c r="N1284" i="4"/>
  <c r="J639" i="5"/>
  <c r="N1885" i="4"/>
  <c r="V437" i="5"/>
  <c r="J618" i="5"/>
  <c r="I1215" i="5"/>
  <c r="G1104" i="4"/>
  <c r="G1102" i="4"/>
  <c r="V1275" i="5"/>
  <c r="V732" i="5"/>
  <c r="V1338" i="5"/>
  <c r="J188" i="5"/>
  <c r="V1885" i="5"/>
  <c r="H243" i="4"/>
  <c r="N110" i="4"/>
  <c r="V1679" i="5"/>
  <c r="G460" i="4"/>
  <c r="I595" i="5"/>
  <c r="I1082" i="5"/>
  <c r="N1824" i="4"/>
  <c r="H1434" i="4"/>
  <c r="J839" i="5"/>
  <c r="G1362" i="4"/>
  <c r="J492" i="5"/>
  <c r="G1927" i="4"/>
  <c r="V719" i="5"/>
  <c r="V1018" i="5"/>
  <c r="H1950" i="4"/>
  <c r="I1100" i="5"/>
  <c r="H1785" i="4"/>
  <c r="V699" i="5"/>
  <c r="J551" i="5"/>
  <c r="J161" i="5"/>
  <c r="I586" i="5"/>
  <c r="G863" i="4"/>
  <c r="V1727" i="5"/>
  <c r="N708" i="4"/>
  <c r="H549" i="4"/>
  <c r="I106" i="5"/>
  <c r="J197" i="5"/>
  <c r="N1948" i="4"/>
  <c r="V337" i="5"/>
  <c r="V81" i="5"/>
  <c r="I875" i="5"/>
  <c r="V1227" i="5"/>
  <c r="V922" i="5"/>
  <c r="I74" i="5"/>
  <c r="V99" i="5"/>
  <c r="G1434" i="4"/>
  <c r="J1751" i="5"/>
  <c r="G410" i="4"/>
  <c r="I32" i="5"/>
  <c r="J1240" i="5"/>
  <c r="J550" i="5"/>
  <c r="V481" i="5"/>
  <c r="H1078" i="4"/>
  <c r="I3" i="5"/>
  <c r="H1200" i="4"/>
  <c r="I1106" i="5"/>
  <c r="J334" i="5"/>
  <c r="G204" i="4"/>
  <c r="V114" i="5"/>
  <c r="H193" i="4"/>
  <c r="I784" i="5"/>
  <c r="V765" i="5"/>
  <c r="G1642" i="4"/>
  <c r="G21" i="4"/>
  <c r="G1125" i="4"/>
  <c r="J1773" i="5"/>
  <c r="N1526" i="4"/>
  <c r="J243" i="5"/>
  <c r="N944" i="4"/>
  <c r="N1686" i="4"/>
  <c r="H302" i="4"/>
  <c r="V1403" i="5"/>
  <c r="V1479" i="5"/>
  <c r="N1090" i="4"/>
  <c r="G1450" i="4"/>
  <c r="J733" i="5"/>
  <c r="N1230" i="4"/>
  <c r="J1021" i="5"/>
  <c r="V188" i="5"/>
  <c r="J1451" i="5"/>
  <c r="G394" i="4"/>
  <c r="H905" i="4"/>
  <c r="H118" i="4"/>
  <c r="H1238" i="4"/>
  <c r="N100" i="4"/>
  <c r="H1921" i="4"/>
  <c r="N672" i="4"/>
  <c r="J167" i="5"/>
  <c r="J1617" i="5"/>
  <c r="J130" i="5"/>
  <c r="N347" i="4"/>
  <c r="N1421" i="4"/>
  <c r="N1039" i="4"/>
  <c r="V635" i="5"/>
  <c r="G1281" i="4"/>
  <c r="V1274" i="5"/>
  <c r="H43" i="4"/>
  <c r="J473" i="5"/>
  <c r="G268" i="4"/>
  <c r="N1049" i="4"/>
  <c r="N102" i="4"/>
  <c r="V796" i="5"/>
  <c r="V251" i="5"/>
  <c r="N545" i="4"/>
  <c r="N1603" i="4"/>
  <c r="H1243" i="4"/>
  <c r="H270" i="4"/>
  <c r="H1492" i="4"/>
  <c r="H117" i="4"/>
  <c r="H961" i="4"/>
  <c r="V1131" i="5"/>
  <c r="H775" i="4"/>
  <c r="G709" i="4"/>
  <c r="N1162" i="4"/>
  <c r="V449" i="5"/>
  <c r="I1122" i="5"/>
  <c r="G1820" i="4"/>
  <c r="V187" i="5"/>
  <c r="V441" i="5"/>
  <c r="I1832" i="5"/>
  <c r="H1542" i="4"/>
  <c r="G1723" i="4"/>
  <c r="J785" i="5"/>
  <c r="J386" i="5"/>
  <c r="I1136" i="5"/>
  <c r="I1348" i="5"/>
  <c r="N14" i="4"/>
  <c r="I79" i="5"/>
  <c r="H332" i="4"/>
  <c r="G1280" i="4"/>
  <c r="J1888" i="5"/>
  <c r="G136" i="4"/>
  <c r="G239" i="4"/>
  <c r="I772" i="5"/>
  <c r="I330" i="5"/>
  <c r="N378" i="4"/>
  <c r="G843" i="4"/>
  <c r="G429" i="4"/>
  <c r="V1039" i="5"/>
  <c r="J359" i="5"/>
  <c r="G888" i="4"/>
  <c r="V1834" i="5"/>
  <c r="N9" i="4"/>
  <c r="N1153" i="4"/>
  <c r="V1162" i="5"/>
  <c r="N1829" i="4"/>
  <c r="J114" i="5"/>
  <c r="J1224" i="5"/>
  <c r="J267" i="5"/>
  <c r="V1850" i="5"/>
  <c r="I1952" i="5"/>
  <c r="I1881" i="5"/>
  <c r="H318" i="4"/>
  <c r="H854" i="4"/>
  <c r="J854" i="5"/>
  <c r="I115" i="5"/>
  <c r="V593" i="5"/>
  <c r="I842" i="5"/>
  <c r="J1648" i="5"/>
  <c r="I644" i="5"/>
  <c r="V224" i="5"/>
  <c r="I1320" i="5"/>
  <c r="G623" i="4"/>
  <c r="N1523" i="4"/>
  <c r="H1812" i="4"/>
  <c r="V142" i="5"/>
  <c r="J1750" i="5"/>
  <c r="H724" i="4"/>
  <c r="G1600" i="4"/>
  <c r="N699" i="4"/>
  <c r="N1558" i="4"/>
  <c r="J1371" i="5"/>
  <c r="I1076" i="5"/>
  <c r="N313" i="4"/>
  <c r="N4" i="4"/>
  <c r="G1017" i="4"/>
  <c r="J1605" i="5"/>
  <c r="N123" i="4"/>
  <c r="V1849" i="5"/>
  <c r="I568" i="5"/>
  <c r="J1489" i="5"/>
  <c r="I1531" i="5"/>
  <c r="V288" i="5"/>
  <c r="J1142" i="5"/>
  <c r="J1550" i="5"/>
  <c r="H1536" i="4"/>
  <c r="V797" i="5"/>
  <c r="I575" i="5"/>
  <c r="V1762" i="5"/>
  <c r="H110" i="4"/>
  <c r="H702" i="4"/>
  <c r="I1641" i="5"/>
  <c r="J558" i="5"/>
  <c r="N686" i="4"/>
  <c r="I898" i="5"/>
  <c r="G939" i="4"/>
  <c r="V569" i="5"/>
  <c r="V1726" i="5"/>
  <c r="G575" i="4"/>
  <c r="I1016" i="5"/>
  <c r="I199" i="5"/>
  <c r="N141" i="4"/>
  <c r="G249" i="4"/>
  <c r="H1481" i="4"/>
  <c r="N1001" i="4"/>
  <c r="N830" i="4"/>
  <c r="N813" i="4"/>
  <c r="H350" i="4"/>
  <c r="G378" i="4"/>
  <c r="H845" i="4"/>
  <c r="J836" i="5"/>
  <c r="V329" i="5"/>
  <c r="H167" i="4"/>
  <c r="V984" i="5"/>
  <c r="G451" i="4"/>
  <c r="G213" i="4"/>
  <c r="J1644" i="5"/>
  <c r="G5" i="4"/>
  <c r="J1324" i="5"/>
  <c r="N86" i="4"/>
  <c r="J268" i="5"/>
  <c r="I425" i="5"/>
  <c r="H1248" i="4"/>
  <c r="I1502" i="5"/>
  <c r="I1749" i="5"/>
  <c r="V1932" i="5"/>
  <c r="I382" i="5"/>
  <c r="N1933" i="4"/>
  <c r="G792" i="4"/>
  <c r="N78" i="4"/>
  <c r="V231" i="5"/>
  <c r="H1483" i="4"/>
  <c r="J47" i="5"/>
  <c r="H1433" i="4"/>
  <c r="I969" i="5"/>
  <c r="G1634" i="4"/>
  <c r="J1662" i="5"/>
  <c r="I1809" i="5"/>
  <c r="V1873" i="5"/>
  <c r="V384" i="5"/>
  <c r="V856" i="5"/>
  <c r="V315" i="5"/>
  <c r="H281" i="4"/>
  <c r="N312" i="4"/>
  <c r="H1061" i="4"/>
  <c r="J1509" i="5"/>
  <c r="N452" i="4"/>
  <c r="H611" i="4"/>
  <c r="J717" i="5"/>
  <c r="N393" i="4"/>
  <c r="I1875" i="5"/>
  <c r="V868" i="5"/>
  <c r="V1291" i="5"/>
  <c r="J1719" i="5"/>
  <c r="G753" i="4"/>
  <c r="G884" i="4"/>
  <c r="V102" i="5"/>
  <c r="V58" i="5"/>
  <c r="H694" i="4"/>
  <c r="H991" i="4"/>
  <c r="V639" i="5"/>
  <c r="H453" i="4"/>
  <c r="G610" i="4"/>
  <c r="H1377" i="4"/>
  <c r="I1487" i="5"/>
  <c r="H296" i="4"/>
  <c r="G260" i="4"/>
  <c r="V1599" i="5"/>
  <c r="G1091" i="4"/>
  <c r="G433" i="4"/>
  <c r="J664" i="5"/>
  <c r="G869" i="4"/>
  <c r="V1505" i="5"/>
  <c r="I1872" i="5"/>
  <c r="J138" i="5"/>
  <c r="G1265" i="4"/>
  <c r="G985" i="4"/>
  <c r="N250" i="4"/>
  <c r="J1453" i="5"/>
  <c r="V1095" i="5"/>
  <c r="J1373" i="5"/>
  <c r="V1270" i="5"/>
  <c r="G192" i="4"/>
  <c r="H1281" i="4"/>
  <c r="J1603" i="5"/>
  <c r="I103" i="5"/>
  <c r="H457" i="4"/>
  <c r="G1211" i="4"/>
  <c r="G961" i="4"/>
  <c r="J1765" i="5"/>
  <c r="V936" i="5"/>
  <c r="G1647" i="4"/>
  <c r="J910" i="5"/>
  <c r="V106" i="5"/>
  <c r="H1048" i="4"/>
  <c r="J913" i="5"/>
  <c r="I504" i="5"/>
  <c r="N922" i="4"/>
  <c r="V623" i="5"/>
  <c r="J1762" i="5"/>
  <c r="G256" i="4"/>
  <c r="I1383" i="5"/>
  <c r="H737" i="4"/>
  <c r="H155" i="4"/>
  <c r="J1281" i="5"/>
  <c r="N1258" i="4"/>
  <c r="J1599" i="5"/>
  <c r="I1815" i="5"/>
  <c r="N664" i="4"/>
  <c r="G1628" i="4"/>
  <c r="G485" i="4"/>
  <c r="I819" i="5"/>
  <c r="N12" i="4"/>
  <c r="V265" i="5"/>
  <c r="I1414" i="5"/>
  <c r="G216" i="4"/>
  <c r="N1869" i="4"/>
  <c r="H1652" i="4"/>
  <c r="J1486" i="5"/>
  <c r="H645" i="4"/>
  <c r="N1853" i="4"/>
  <c r="N1664" i="4"/>
  <c r="V234" i="5"/>
  <c r="V1255" i="5"/>
  <c r="H218" i="4"/>
  <c r="V312" i="5"/>
  <c r="H1870" i="4"/>
  <c r="J1805" i="5"/>
  <c r="H988" i="4"/>
  <c r="H717" i="4"/>
  <c r="G1936" i="4"/>
  <c r="V150" i="5"/>
  <c r="V201" i="5"/>
  <c r="J611" i="5"/>
  <c r="I1932" i="5"/>
  <c r="G478" i="4"/>
  <c r="J1432" i="5"/>
  <c r="H1913" i="4"/>
  <c r="I356" i="5"/>
  <c r="V1220" i="5"/>
  <c r="G1736" i="4"/>
  <c r="J1072" i="5"/>
  <c r="N877" i="4"/>
  <c r="N1500" i="4"/>
  <c r="J232" i="5"/>
  <c r="J490" i="5"/>
  <c r="G140" i="4"/>
  <c r="N1106" i="4"/>
  <c r="H1528" i="4"/>
  <c r="G978" i="4"/>
  <c r="J1222" i="5"/>
  <c r="N1068" i="4"/>
  <c r="H1182" i="4"/>
  <c r="J1526" i="5"/>
  <c r="I1468" i="5"/>
  <c r="H109" i="4"/>
  <c r="I488" i="5"/>
  <c r="J858" i="5"/>
  <c r="G1022" i="4"/>
  <c r="V122" i="5"/>
  <c r="H88" i="4"/>
  <c r="V1020" i="5"/>
  <c r="G644" i="4"/>
  <c r="V1409" i="5"/>
  <c r="I452" i="5"/>
  <c r="J783" i="5"/>
  <c r="V887" i="5"/>
  <c r="V279" i="5"/>
  <c r="N34" i="4"/>
  <c r="G341" i="4"/>
  <c r="H1231" i="4"/>
  <c r="I1551" i="5"/>
  <c r="I931" i="5"/>
  <c r="G1204" i="4"/>
  <c r="V1287" i="5"/>
  <c r="I787" i="5"/>
  <c r="J1060" i="5"/>
  <c r="J860" i="5"/>
  <c r="N1758" i="4"/>
  <c r="J1421" i="5"/>
  <c r="V1323" i="5"/>
  <c r="V276" i="5"/>
  <c r="H396" i="4"/>
  <c r="H1460" i="4"/>
  <c r="G1781" i="4"/>
  <c r="N164" i="4"/>
  <c r="H488" i="4"/>
  <c r="H1890" i="4"/>
  <c r="I905" i="5"/>
  <c r="I1650" i="5"/>
  <c r="V845" i="5"/>
  <c r="N1352" i="4"/>
  <c r="G1101" i="4"/>
  <c r="V1339" i="5"/>
  <c r="N1108" i="4"/>
  <c r="G317" i="4"/>
  <c r="V1304" i="5"/>
  <c r="H233" i="4"/>
  <c r="N767" i="4"/>
  <c r="N689" i="4"/>
  <c r="I1539" i="5"/>
  <c r="H1942" i="4"/>
  <c r="H652" i="4"/>
  <c r="H280" i="4"/>
  <c r="N1646" i="4"/>
  <c r="N831" i="4"/>
  <c r="H1504" i="4"/>
  <c r="J1258" i="5"/>
  <c r="J1723" i="5"/>
  <c r="H883" i="4"/>
  <c r="V1147" i="5"/>
  <c r="I1386" i="5"/>
  <c r="G852" i="4"/>
  <c r="I1036" i="5"/>
  <c r="J1752" i="5"/>
  <c r="G621" i="4"/>
  <c r="N428" i="4"/>
  <c r="G39" i="4"/>
  <c r="V651" i="5"/>
  <c r="I50" i="5"/>
  <c r="I1401" i="5"/>
  <c r="V1518" i="5"/>
  <c r="N1401" i="4"/>
  <c r="G1532" i="4"/>
  <c r="N217" i="4"/>
  <c r="H1014" i="4"/>
  <c r="G1779" i="4"/>
  <c r="G784" i="4"/>
  <c r="J7" i="5"/>
  <c r="V523" i="5"/>
  <c r="H476" i="4"/>
  <c r="V782" i="5"/>
  <c r="H535" i="4"/>
  <c r="H1882" i="4"/>
  <c r="I1010" i="5"/>
  <c r="N1085" i="4"/>
  <c r="I706" i="5"/>
  <c r="H1835" i="4"/>
  <c r="G208" i="4"/>
  <c r="G546" i="4"/>
  <c r="V1389" i="5"/>
  <c r="V395" i="5"/>
  <c r="I1893" i="5"/>
  <c r="I1538" i="5"/>
  <c r="H1934" i="4"/>
  <c r="J1424" i="5"/>
  <c r="H1856" i="4"/>
  <c r="G1154" i="4"/>
  <c r="J1836" i="5"/>
  <c r="V1114" i="5"/>
  <c r="G601" i="4"/>
  <c r="V749" i="5"/>
  <c r="N1778" i="4"/>
  <c r="H96" i="4"/>
  <c r="V1022" i="5"/>
  <c r="N700" i="4"/>
  <c r="H1421" i="4"/>
  <c r="N106" i="4"/>
  <c r="G1895" i="4"/>
  <c r="G583" i="4"/>
  <c r="V1613" i="5"/>
  <c r="V247" i="5"/>
  <c r="N1161" i="4"/>
  <c r="I1194" i="5"/>
  <c r="H803" i="4"/>
  <c r="I963" i="5"/>
  <c r="G53" i="4"/>
  <c r="I412" i="5"/>
  <c r="H378" i="4"/>
  <c r="V1342" i="5"/>
  <c r="J699" i="5"/>
  <c r="J532" i="5"/>
  <c r="V497" i="5"/>
  <c r="G1250" i="4"/>
  <c r="N1656" i="4"/>
  <c r="G1440" i="4"/>
  <c r="G1325" i="4"/>
  <c r="N1769" i="4"/>
  <c r="N903" i="4"/>
  <c r="H721" i="4"/>
  <c r="N776" i="4"/>
  <c r="N276" i="4"/>
  <c r="G1536" i="4"/>
  <c r="J1797" i="5"/>
  <c r="H388" i="4"/>
  <c r="N222" i="4"/>
  <c r="N205" i="4"/>
  <c r="I1705" i="5"/>
  <c r="N1122" i="4"/>
  <c r="V70" i="5"/>
  <c r="J596" i="5"/>
  <c r="G1363" i="4"/>
  <c r="I1359" i="5"/>
  <c r="H934" i="4"/>
  <c r="G923" i="4"/>
  <c r="G1345" i="4"/>
  <c r="N1780" i="4"/>
  <c r="N1038" i="4"/>
  <c r="J1459" i="5"/>
  <c r="I1687" i="5"/>
  <c r="H882" i="4"/>
  <c r="N285" i="4"/>
  <c r="I533" i="5"/>
  <c r="G237" i="4"/>
  <c r="I1015" i="5"/>
  <c r="H1244" i="4"/>
  <c r="I154" i="5"/>
  <c r="N1344" i="4"/>
  <c r="H608" i="4"/>
  <c r="V358" i="5"/>
  <c r="I437" i="5"/>
  <c r="N1345" i="4"/>
  <c r="H1394" i="4"/>
  <c r="H1239" i="4"/>
  <c r="H67" i="4"/>
  <c r="V197" i="5"/>
  <c r="H1618" i="4"/>
  <c r="V525" i="5"/>
  <c r="G352" i="4"/>
  <c r="H444" i="4"/>
  <c r="I1294" i="5"/>
  <c r="I524" i="5"/>
  <c r="V283" i="5"/>
  <c r="I996" i="5"/>
  <c r="V1540" i="5"/>
  <c r="V93" i="5"/>
  <c r="N957" i="4"/>
  <c r="H1002" i="4"/>
  <c r="V1005" i="5"/>
  <c r="I1108" i="5"/>
  <c r="I1638" i="5"/>
  <c r="I802" i="5"/>
  <c r="G440" i="4"/>
  <c r="I168" i="5"/>
  <c r="V1580" i="5"/>
  <c r="G1914" i="4"/>
  <c r="N1529" i="4"/>
  <c r="V872" i="5"/>
  <c r="I693" i="5"/>
  <c r="J1475" i="5"/>
  <c r="I1261" i="5"/>
  <c r="H1271" i="4"/>
  <c r="V779" i="5"/>
  <c r="J225" i="5"/>
  <c r="G815" i="4"/>
  <c r="I1615" i="5"/>
  <c r="I348" i="5"/>
  <c r="G557" i="4"/>
  <c r="J1929" i="5"/>
  <c r="I1543" i="5"/>
  <c r="N928" i="4"/>
  <c r="V1784" i="5"/>
  <c r="J1743" i="5"/>
  <c r="H1039" i="4"/>
  <c r="V1510" i="5"/>
  <c r="J1898" i="5"/>
  <c r="V625" i="5"/>
  <c r="I1280" i="5"/>
  <c r="G1760" i="4"/>
  <c r="V1082" i="5"/>
  <c r="J1321" i="5"/>
  <c r="I1118" i="5"/>
  <c r="V1277" i="5"/>
  <c r="I257" i="5"/>
  <c r="G83" i="4"/>
  <c r="V348" i="5"/>
  <c r="V908" i="5"/>
  <c r="N1661" i="4"/>
  <c r="N119" i="4"/>
  <c r="V888" i="5"/>
  <c r="V774" i="5"/>
  <c r="G782" i="4"/>
  <c r="G1220" i="4"/>
  <c r="N1834" i="4"/>
  <c r="N1536" i="4"/>
  <c r="I766" i="5"/>
  <c r="V636" i="5"/>
  <c r="I938" i="5"/>
  <c r="V277" i="5"/>
  <c r="J399" i="5"/>
  <c r="I1490" i="5"/>
  <c r="I25" i="5"/>
  <c r="H1465" i="4"/>
  <c r="I1619" i="5"/>
  <c r="J1160" i="5"/>
  <c r="G111" i="4"/>
  <c r="H1073" i="4"/>
  <c r="I1541" i="5"/>
  <c r="H206" i="4"/>
  <c r="N593" i="4"/>
  <c r="V663" i="5"/>
  <c r="G857" i="4"/>
  <c r="N1782" i="4"/>
  <c r="J1406" i="5"/>
  <c r="G1804" i="4"/>
  <c r="J456" i="5"/>
  <c r="I1259" i="5"/>
  <c r="N580" i="4"/>
  <c r="J1469" i="5"/>
  <c r="H1458" i="4"/>
  <c r="G1565" i="4"/>
  <c r="H1803" i="4"/>
  <c r="I120" i="5"/>
  <c r="J269" i="5"/>
  <c r="N176" i="4"/>
  <c r="I1245" i="5"/>
  <c r="H380" i="4"/>
  <c r="I1467" i="5"/>
  <c r="G897" i="4"/>
  <c r="V809" i="5"/>
  <c r="G814" i="4"/>
  <c r="G1331" i="4"/>
  <c r="H1526" i="4"/>
  <c r="H1909" i="4"/>
  <c r="V1040" i="5"/>
  <c r="J798" i="5"/>
  <c r="H804" i="4"/>
  <c r="H1865" i="4"/>
  <c r="J1226" i="5"/>
  <c r="J942" i="5"/>
  <c r="J1907" i="5"/>
  <c r="N1301" i="4"/>
  <c r="I721" i="5"/>
  <c r="I1501" i="5"/>
  <c r="N784" i="4"/>
  <c r="H1319" i="4"/>
  <c r="G1836" i="4"/>
  <c r="N434" i="4"/>
  <c r="G1185" i="4"/>
  <c r="I1671" i="5"/>
  <c r="J316" i="5"/>
  <c r="G892" i="4"/>
  <c r="N1409" i="4"/>
  <c r="N1582" i="4"/>
  <c r="I34" i="5"/>
  <c r="N1045" i="4"/>
  <c r="J1903" i="5"/>
  <c r="G750" i="4"/>
  <c r="I414" i="5"/>
  <c r="I602" i="5"/>
  <c r="I965" i="5"/>
  <c r="I95" i="5"/>
  <c r="I267" i="5"/>
  <c r="I1168" i="5"/>
  <c r="N1359" i="4"/>
  <c r="J1634" i="5"/>
  <c r="I1888" i="5"/>
  <c r="I465" i="5"/>
  <c r="N921" i="4"/>
  <c r="H1222" i="4"/>
  <c r="H1030" i="4"/>
  <c r="G1885" i="4"/>
  <c r="V1675" i="5"/>
  <c r="I952" i="5"/>
  <c r="N724" i="4"/>
  <c r="V813" i="5"/>
  <c r="V323" i="5"/>
  <c r="I1522" i="5"/>
  <c r="N1837" i="4"/>
  <c r="V494" i="5"/>
  <c r="J1790" i="5"/>
  <c r="H599" i="4"/>
  <c r="V551" i="5"/>
  <c r="H877" i="4"/>
  <c r="N698" i="4"/>
  <c r="V159" i="5"/>
  <c r="J718" i="5"/>
  <c r="J1573" i="5"/>
  <c r="N1530" i="4"/>
  <c r="V737" i="5"/>
  <c r="N269" i="4"/>
  <c r="H1166" i="4"/>
  <c r="J1396" i="5"/>
  <c r="V1883" i="5"/>
  <c r="G1378" i="4"/>
  <c r="J1407" i="5"/>
  <c r="J831" i="5"/>
  <c r="H1306" i="4"/>
  <c r="J70" i="5"/>
  <c r="N17" i="4"/>
  <c r="G989" i="4"/>
  <c r="I1863" i="5"/>
  <c r="J1569" i="5"/>
  <c r="J1951" i="5"/>
  <c r="V1816" i="5"/>
  <c r="I1352" i="5"/>
  <c r="J367" i="5"/>
  <c r="J160" i="5"/>
  <c r="V902" i="5"/>
  <c r="J1009" i="5"/>
  <c r="I1202" i="5"/>
  <c r="H1940" i="4"/>
  <c r="N495" i="4"/>
  <c r="N1458" i="4"/>
  <c r="H1454" i="4"/>
  <c r="N1917" i="4"/>
  <c r="I226" i="5"/>
  <c r="G1467" i="4"/>
  <c r="I1707" i="5"/>
  <c r="H1038" i="4"/>
  <c r="H823" i="4"/>
  <c r="N1406" i="4"/>
  <c r="G1074" i="4"/>
  <c r="J353" i="5"/>
  <c r="J28" i="5"/>
  <c r="G934" i="4"/>
  <c r="N851" i="4"/>
  <c r="J1225" i="5"/>
  <c r="H1631" i="4"/>
  <c r="H1108" i="4"/>
  <c r="V847" i="5"/>
  <c r="J441" i="5"/>
  <c r="J1527" i="5"/>
  <c r="G1144" i="4"/>
  <c r="V1495" i="5"/>
  <c r="G1531" i="4"/>
  <c r="J1893" i="5"/>
  <c r="G1288" i="4"/>
  <c r="G641" i="4"/>
  <c r="V1934" i="5"/>
  <c r="N24" i="4"/>
  <c r="G34" i="4"/>
  <c r="N747" i="4"/>
  <c r="I1804" i="5"/>
  <c r="G529" i="4"/>
  <c r="V1662" i="5"/>
  <c r="J1143" i="5"/>
  <c r="N795" i="4"/>
  <c r="H212" i="4"/>
  <c r="N1750" i="4"/>
  <c r="I127" i="5"/>
  <c r="H1514" i="4"/>
  <c r="V1858" i="5"/>
  <c r="V1624" i="5"/>
  <c r="J649" i="5"/>
  <c r="H1099" i="4"/>
  <c r="N1562" i="4"/>
  <c r="H1440" i="4"/>
  <c r="J511" i="5"/>
  <c r="I1155" i="5"/>
  <c r="I230" i="5"/>
  <c r="J689" i="5"/>
  <c r="G95" i="4"/>
  <c r="H1925" i="4"/>
  <c r="G1553" i="4"/>
  <c r="H1851" i="4"/>
  <c r="G1630" i="4"/>
  <c r="N567" i="4"/>
  <c r="I1812" i="5"/>
  <c r="H320" i="4"/>
  <c r="J834" i="5"/>
  <c r="H489" i="4"/>
  <c r="H1875" i="4"/>
  <c r="G511" i="4"/>
  <c r="V91" i="5"/>
  <c r="G528" i="4"/>
  <c r="H1737" i="4"/>
  <c r="G428" i="4"/>
  <c r="G1625" i="4"/>
  <c r="J745" i="5"/>
  <c r="G724" i="4"/>
  <c r="J810" i="5"/>
  <c r="J1681" i="5"/>
  <c r="H477" i="4"/>
  <c r="G340" i="4"/>
  <c r="J1651" i="5"/>
  <c r="I1164" i="5"/>
  <c r="I27" i="5"/>
  <c r="N611" i="4"/>
  <c r="V1666" i="5"/>
  <c r="H327" i="4"/>
  <c r="V1043" i="5"/>
  <c r="G356" i="4"/>
  <c r="N1269" i="4"/>
  <c r="I1850" i="5"/>
  <c r="I1282" i="5"/>
  <c r="H928" i="4"/>
  <c r="I171" i="5"/>
  <c r="G285" i="4"/>
  <c r="H263" i="4"/>
  <c r="H1787" i="4"/>
  <c r="J341" i="5"/>
  <c r="I260" i="5"/>
  <c r="V959" i="5"/>
  <c r="J1040" i="5"/>
  <c r="I607" i="5"/>
  <c r="J350" i="5"/>
  <c r="J1664" i="5"/>
  <c r="H49" i="4"/>
  <c r="V189" i="5"/>
  <c r="V1563" i="5"/>
  <c r="H111" i="4"/>
  <c r="H613" i="4"/>
  <c r="J1782" i="5"/>
  <c r="I757" i="5"/>
  <c r="J1133" i="5"/>
  <c r="J1401" i="5"/>
  <c r="N824" i="4"/>
  <c r="V1814" i="5"/>
  <c r="H428" i="4"/>
  <c r="N820" i="4"/>
  <c r="H1184" i="4"/>
  <c r="H278" i="4"/>
  <c r="V227" i="5"/>
  <c r="I884" i="5"/>
  <c r="H28" i="4"/>
  <c r="N1890" i="4"/>
  <c r="H908" i="4"/>
  <c r="J303" i="5"/>
  <c r="I1113" i="5"/>
  <c r="N1366" i="4"/>
  <c r="N1092" i="4"/>
  <c r="H650" i="4"/>
  <c r="H1567" i="4"/>
  <c r="V309" i="5"/>
  <c r="J1006" i="5"/>
  <c r="V447" i="5"/>
  <c r="H408" i="4"/>
  <c r="J1018" i="5"/>
  <c r="H256" i="4"/>
  <c r="N1132" i="4"/>
  <c r="V835" i="5"/>
  <c r="V712" i="5"/>
  <c r="H361" i="4"/>
  <c r="I1031" i="5"/>
  <c r="N1556" i="4"/>
  <c r="G789" i="4"/>
  <c r="V134" i="5"/>
  <c r="V1764" i="5"/>
  <c r="I1232" i="5"/>
  <c r="H1690" i="4"/>
  <c r="I528" i="5"/>
  <c r="J1212" i="5"/>
  <c r="G1424" i="4"/>
  <c r="H1118" i="4"/>
  <c r="H584" i="4"/>
  <c r="N1097" i="4"/>
  <c r="I800" i="5"/>
  <c r="V299" i="5"/>
  <c r="N515" i="4"/>
  <c r="N42" i="4"/>
  <c r="H1816" i="4"/>
  <c r="I907" i="5"/>
  <c r="H1006" i="4"/>
  <c r="J1881" i="5"/>
  <c r="I255" i="5"/>
  <c r="G987" i="4"/>
  <c r="J775" i="5"/>
  <c r="G1648" i="4"/>
  <c r="G1898" i="4"/>
  <c r="V892" i="5"/>
  <c r="G92" i="4"/>
  <c r="G1621" i="4"/>
  <c r="G1866" i="4"/>
  <c r="G1364" i="4"/>
  <c r="N166" i="4"/>
  <c r="H1668" i="4"/>
  <c r="V585" i="5"/>
  <c r="V1341" i="5"/>
  <c r="N1732" i="4"/>
  <c r="G618" i="4"/>
  <c r="J730" i="5"/>
  <c r="H682" i="4"/>
  <c r="I574" i="5"/>
  <c r="N1564" i="4"/>
  <c r="G1082" i="4"/>
  <c r="N1087" i="4"/>
  <c r="G375" i="4"/>
  <c r="J1796" i="5"/>
  <c r="H1221" i="4"/>
  <c r="I57" i="5"/>
  <c r="G510" i="4"/>
  <c r="V1077" i="5"/>
  <c r="N501" i="4"/>
  <c r="H1325" i="4"/>
  <c r="H1326" i="4"/>
  <c r="N200" i="4"/>
  <c r="J1355" i="5"/>
  <c r="J1759" i="5"/>
  <c r="I46" i="5"/>
  <c r="V119" i="5"/>
  <c r="V1254" i="5"/>
  <c r="H733" i="4"/>
  <c r="I1710" i="5"/>
  <c r="V1512" i="5"/>
  <c r="V906" i="5"/>
  <c r="N891" i="4"/>
  <c r="H897" i="4"/>
  <c r="I146" i="5"/>
  <c r="I1772" i="5"/>
  <c r="H1110" i="4"/>
  <c r="H679" i="4"/>
  <c r="G838" i="4"/>
  <c r="J289" i="5"/>
  <c r="H575" i="4"/>
  <c r="G1461" i="4"/>
  <c r="N415" i="4"/>
  <c r="J1471" i="5"/>
  <c r="J641" i="5"/>
  <c r="J1942" i="5"/>
  <c r="V869" i="5"/>
  <c r="V1476" i="5"/>
  <c r="H696" i="4"/>
  <c r="V755" i="5"/>
  <c r="J1307" i="5"/>
  <c r="J1706" i="5"/>
  <c r="V821" i="5"/>
  <c r="J375" i="5"/>
  <c r="N780" i="4"/>
  <c r="H555" i="4"/>
  <c r="J1739" i="5"/>
  <c r="H581" i="4"/>
  <c r="G198" i="4"/>
  <c r="G1780" i="4"/>
  <c r="G1290" i="4"/>
  <c r="H911" i="4"/>
  <c r="J1626" i="5"/>
  <c r="V576" i="5"/>
  <c r="V169" i="5"/>
  <c r="J40" i="5"/>
  <c r="H1259" i="4"/>
  <c r="H728" i="4"/>
  <c r="V580" i="5"/>
  <c r="H540" i="4"/>
  <c r="N584" i="4"/>
  <c r="N1287" i="4"/>
  <c r="I1417" i="5"/>
  <c r="H1610" i="4"/>
  <c r="V1639" i="5"/>
  <c r="V1827" i="5"/>
  <c r="H563" i="4"/>
  <c r="G284" i="4"/>
  <c r="V1242" i="5"/>
  <c r="G738" i="4"/>
  <c r="V1347" i="5"/>
  <c r="I1848" i="5"/>
  <c r="N1571" i="4"/>
  <c r="H938" i="4"/>
  <c r="V785" i="5"/>
  <c r="V155" i="5"/>
  <c r="J1123" i="5"/>
  <c r="N398" i="4"/>
  <c r="I671" i="5"/>
  <c r="H285" i="4"/>
  <c r="I737" i="5"/>
  <c r="H850" i="4"/>
  <c r="V1527" i="5"/>
  <c r="V1786" i="5"/>
  <c r="J1291" i="5"/>
  <c r="N216" i="4"/>
  <c r="H1533" i="4"/>
  <c r="N55" i="4"/>
  <c r="J1372" i="5"/>
  <c r="I1874" i="5"/>
  <c r="I1059" i="5"/>
  <c r="I161" i="5"/>
  <c r="V951" i="5"/>
  <c r="J512" i="5"/>
  <c r="N869" i="4"/>
  <c r="N1432" i="4"/>
  <c r="J1442" i="5"/>
  <c r="I333" i="5"/>
  <c r="N718" i="4"/>
  <c r="G1690" i="4"/>
  <c r="V1244" i="5"/>
  <c r="I288" i="5"/>
  <c r="N1311" i="4"/>
  <c r="H1296" i="4"/>
  <c r="G642" i="4"/>
  <c r="N483" i="4"/>
  <c r="V1520" i="5"/>
  <c r="J861" i="5"/>
  <c r="N1606" i="4"/>
  <c r="V760" i="5"/>
  <c r="G1915" i="4"/>
  <c r="V1296" i="5"/>
  <c r="I1788" i="5"/>
  <c r="I192" i="5"/>
  <c r="H1595" i="4"/>
  <c r="V1790" i="5"/>
  <c r="G739" i="4"/>
  <c r="N1855" i="4"/>
  <c r="V825" i="5"/>
  <c r="I1945" i="5"/>
  <c r="H27" i="4"/>
  <c r="H542" i="4"/>
  <c r="I1266" i="5"/>
  <c r="I1830" i="5"/>
  <c r="I1478" i="5"/>
  <c r="N1151" i="4"/>
  <c r="V374" i="5"/>
  <c r="N1508" i="4"/>
  <c r="G48" i="4"/>
  <c r="G1224" i="4"/>
  <c r="I679" i="5"/>
  <c r="G132" i="4"/>
  <c r="J170" i="5"/>
  <c r="I384" i="5"/>
  <c r="V359" i="5"/>
  <c r="I1382" i="5"/>
  <c r="V490" i="5"/>
  <c r="I1732" i="5"/>
  <c r="N1945" i="4"/>
  <c r="H1186" i="4"/>
  <c r="G1793" i="4"/>
  <c r="G1253" i="4"/>
  <c r="N1830" i="4"/>
  <c r="I904" i="5"/>
  <c r="J113" i="5"/>
  <c r="V1667" i="5"/>
  <c r="J360" i="5"/>
  <c r="H1922" i="4"/>
  <c r="G983" i="4"/>
  <c r="V1079" i="5"/>
  <c r="G477" i="4"/>
  <c r="I714" i="5"/>
  <c r="J704" i="5"/>
  <c r="N7" i="4"/>
  <c r="J1491" i="5"/>
  <c r="I419" i="5"/>
  <c r="J127" i="5"/>
  <c r="V563" i="5"/>
  <c r="I1920" i="5"/>
  <c r="N384" i="4"/>
  <c r="G1404" i="4"/>
  <c r="I1458" i="5"/>
  <c r="I58" i="5"/>
  <c r="H11" i="4"/>
  <c r="G1842" i="4"/>
  <c r="N1288" i="4"/>
  <c r="H557" i="4"/>
  <c r="V408" i="5"/>
  <c r="H1448" i="4"/>
  <c r="N1626" i="4"/>
  <c r="V1318" i="5"/>
  <c r="H410" i="4"/>
  <c r="V792" i="5"/>
  <c r="G951" i="4"/>
  <c r="J14" i="5"/>
  <c r="I320" i="5"/>
  <c r="G15" i="4"/>
  <c r="I946" i="5"/>
  <c r="G1088" i="4"/>
  <c r="N1856" i="4"/>
  <c r="G1304" i="4"/>
  <c r="G16" i="4"/>
  <c r="I1769" i="5"/>
  <c r="H1839" i="4"/>
  <c r="V910" i="5"/>
  <c r="V554" i="5"/>
  <c r="J319" i="5"/>
  <c r="N682" i="4"/>
  <c r="H666" i="4"/>
  <c r="J207" i="5"/>
  <c r="N333" i="4"/>
  <c r="J1913" i="5"/>
  <c r="J202" i="5"/>
  <c r="I1645" i="5"/>
  <c r="G167" i="4"/>
  <c r="V1643" i="5"/>
  <c r="N179" i="4"/>
  <c r="N1364" i="4"/>
  <c r="H1541" i="4"/>
  <c r="I1857" i="5"/>
  <c r="H1667" i="4"/>
  <c r="H1404" i="4"/>
  <c r="V1300" i="5"/>
  <c r="I966" i="5"/>
  <c r="N248" i="4"/>
  <c r="N909" i="4"/>
  <c r="N619" i="4"/>
  <c r="J296" i="5"/>
  <c r="I680" i="5"/>
  <c r="J591" i="5"/>
  <c r="G597" i="4"/>
  <c r="G568" i="4"/>
  <c r="G1552" i="4"/>
  <c r="G630" i="4"/>
  <c r="G462" i="4"/>
  <c r="J228" i="5"/>
  <c r="V110" i="5"/>
  <c r="V616" i="5"/>
  <c r="V290" i="5"/>
  <c r="I1012" i="5"/>
  <c r="V950" i="5"/>
  <c r="J1864" i="5"/>
  <c r="N403" i="4"/>
  <c r="V1218" i="5"/>
  <c r="I1527" i="5"/>
  <c r="N438" i="4"/>
  <c r="I190" i="5"/>
  <c r="V603" i="5"/>
  <c r="G153" i="4"/>
  <c r="H889" i="4"/>
  <c r="G771" i="4"/>
  <c r="J1413" i="5"/>
  <c r="I107" i="5"/>
  <c r="N460" i="4"/>
  <c r="I1418" i="5"/>
  <c r="I1078" i="5"/>
  <c r="V802" i="5"/>
  <c r="V1636" i="5"/>
  <c r="J1555" i="5"/>
  <c r="J822" i="5"/>
  <c r="I30" i="5"/>
  <c r="G1354" i="4"/>
  <c r="I1799" i="5"/>
  <c r="H1641" i="4"/>
  <c r="N87" i="4"/>
  <c r="G765" i="4"/>
  <c r="G1027" i="4"/>
  <c r="I1356" i="5"/>
  <c r="V1714" i="5"/>
  <c r="G1545" i="4"/>
  <c r="N423" i="4"/>
  <c r="J1487" i="5"/>
  <c r="I685" i="5"/>
  <c r="G1339" i="4"/>
  <c r="V1431" i="5"/>
  <c r="H1496" i="4"/>
  <c r="H1795" i="4"/>
  <c r="J1105" i="5"/>
  <c r="N719" i="4"/>
  <c r="V1309" i="5"/>
  <c r="J1431" i="5"/>
  <c r="N1353" i="4"/>
  <c r="H18" i="4"/>
  <c r="J1083" i="5"/>
  <c r="G1471" i="4"/>
  <c r="G1611" i="4"/>
  <c r="V1918" i="5"/>
  <c r="H1643" i="4"/>
  <c r="N1736" i="4"/>
  <c r="J949" i="5"/>
  <c r="N643" i="4"/>
  <c r="J1257" i="5"/>
  <c r="N905" i="4"/>
  <c r="V453" i="5"/>
  <c r="V877" i="5"/>
  <c r="V1603" i="5"/>
  <c r="V1706" i="5"/>
  <c r="J182" i="5"/>
  <c r="I843" i="5"/>
  <c r="G1260" i="4"/>
  <c r="I181" i="5"/>
  <c r="J1580" i="5"/>
  <c r="G503" i="4"/>
  <c r="V1465" i="5"/>
  <c r="I535" i="5"/>
  <c r="V1920" i="5"/>
  <c r="H931" i="4"/>
  <c r="J1684" i="5"/>
  <c r="N1467" i="4"/>
  <c r="V399" i="5"/>
  <c r="H1018" i="4"/>
  <c r="J957" i="5"/>
  <c r="G1429" i="4"/>
  <c r="V228" i="5"/>
  <c r="J515" i="5"/>
  <c r="H693" i="4"/>
  <c r="H1346" i="4"/>
  <c r="H1784" i="4"/>
  <c r="I71" i="5"/>
  <c r="N953" i="4"/>
  <c r="N229" i="4"/>
  <c r="V1782" i="5"/>
  <c r="J299" i="5"/>
  <c r="H643" i="4"/>
  <c r="V980" i="5"/>
  <c r="N670" i="4"/>
  <c r="G59" i="4"/>
  <c r="V656" i="5"/>
  <c r="J481" i="5"/>
  <c r="G1846" i="4"/>
  <c r="V1249" i="5"/>
  <c r="V1387" i="5"/>
  <c r="G920" i="4"/>
  <c r="J168" i="5"/>
  <c r="N13" i="4"/>
  <c r="J92" i="5"/>
  <c r="N92" i="4"/>
  <c r="I540" i="5"/>
  <c r="V300" i="5"/>
  <c r="I1879" i="5"/>
  <c r="J793" i="5"/>
  <c r="I1087" i="5"/>
  <c r="G1549" i="4"/>
  <c r="J903" i="5"/>
  <c r="H381" i="4"/>
  <c r="H33" i="4"/>
  <c r="G165" i="4"/>
  <c r="N507" i="4"/>
  <c r="H325" i="4"/>
  <c r="I200" i="5"/>
  <c r="I1798" i="5"/>
  <c r="I579" i="5"/>
  <c r="N1146" i="4"/>
  <c r="N392" i="4"/>
  <c r="H620" i="4"/>
  <c r="G1593" i="4"/>
  <c r="H1387" i="4"/>
  <c r="H1603" i="4"/>
  <c r="N963" i="4"/>
  <c r="V837" i="5"/>
  <c r="H1280" i="4"/>
  <c r="H755" i="4"/>
  <c r="N152" i="4"/>
  <c r="H36" i="4"/>
  <c r="V907" i="5"/>
  <c r="N1672" i="4"/>
  <c r="J1615" i="5"/>
  <c r="V1484" i="5"/>
  <c r="H1194" i="4"/>
  <c r="G108" i="4"/>
  <c r="J1381" i="5"/>
  <c r="J879" i="5"/>
  <c r="J419" i="5"/>
  <c r="I1262" i="5"/>
  <c r="I1660" i="5"/>
  <c r="H503" i="4"/>
  <c r="V833" i="5"/>
  <c r="H1902" i="4"/>
  <c r="V392" i="5"/>
  <c r="I1471" i="5"/>
  <c r="J1519" i="5"/>
  <c r="H384" i="4"/>
  <c r="H1359" i="4"/>
  <c r="J867" i="5"/>
  <c r="I371" i="5"/>
  <c r="G1911" i="4"/>
  <c r="V649" i="5"/>
  <c r="I1568" i="5"/>
  <c r="V1879" i="5"/>
  <c r="H772" i="4"/>
  <c r="J627" i="5"/>
  <c r="I1924" i="5"/>
  <c r="G404" i="4"/>
  <c r="I804" i="5"/>
  <c r="H744" i="4"/>
  <c r="J365" i="5"/>
  <c r="H885" i="4"/>
  <c r="H170" i="4"/>
  <c r="H1435" i="4"/>
  <c r="V733" i="5"/>
  <c r="H1502" i="4"/>
  <c r="H1141" i="4"/>
  <c r="N278" i="4"/>
  <c r="N1216" i="4"/>
  <c r="V852" i="5"/>
  <c r="N1473" i="4"/>
  <c r="G32" i="4"/>
  <c r="G1735" i="4"/>
  <c r="J72" i="5"/>
  <c r="G1426" i="4"/>
  <c r="I670" i="5"/>
  <c r="V1665" i="5"/>
  <c r="N1643" i="4"/>
  <c r="I1862" i="5"/>
  <c r="H1376" i="4"/>
  <c r="I1005" i="5"/>
  <c r="H1606" i="4"/>
  <c r="J866" i="5"/>
  <c r="N1147" i="4"/>
  <c r="N1174" i="4"/>
  <c r="I955" i="5"/>
  <c r="H1656" i="4"/>
  <c r="J672" i="5"/>
  <c r="G211" i="4"/>
  <c r="V448" i="5"/>
  <c r="H1256" i="4"/>
  <c r="J1336" i="5"/>
  <c r="G1454" i="4"/>
  <c r="G1228" i="4"/>
  <c r="I1230" i="5"/>
  <c r="H261" i="4"/>
  <c r="G1084" i="4"/>
  <c r="J1093" i="5"/>
  <c r="N1461" i="4"/>
  <c r="G463" i="4"/>
  <c r="I967" i="5"/>
  <c r="N1141" i="4"/>
  <c r="N1799" i="4"/>
  <c r="N1040" i="4"/>
  <c r="V1541" i="5"/>
  <c r="J82" i="5"/>
  <c r="J280" i="5"/>
  <c r="J761" i="5"/>
  <c r="J11" i="5"/>
  <c r="H1684" i="4"/>
  <c r="V1489" i="5"/>
  <c r="V1569" i="5"/>
  <c r="J1800" i="5"/>
  <c r="V619" i="5"/>
  <c r="I1342" i="5"/>
  <c r="H323" i="4"/>
  <c r="G661" i="4"/>
  <c r="V927" i="5"/>
  <c r="G1863" i="4"/>
  <c r="G1761" i="4"/>
  <c r="H149" i="4"/>
  <c r="H1058" i="4"/>
  <c r="H1626" i="4"/>
  <c r="G188" i="4"/>
  <c r="N1934" i="4"/>
  <c r="N1011" i="4"/>
  <c r="N1611" i="4"/>
  <c r="V400" i="5"/>
  <c r="N980" i="4"/>
  <c r="V522" i="5"/>
  <c r="H1810" i="4"/>
  <c r="G874" i="4"/>
  <c r="H1276" i="4"/>
  <c r="J1408" i="5"/>
  <c r="H368" i="4"/>
  <c r="I795" i="5"/>
  <c r="G489" i="4"/>
  <c r="G1127" i="4"/>
  <c r="J1703" i="5"/>
  <c r="I1175" i="5"/>
  <c r="J497" i="5"/>
  <c r="J379" i="5"/>
  <c r="H1664" i="4"/>
  <c r="G833" i="4"/>
  <c r="H1125" i="4"/>
  <c r="I1682" i="5"/>
  <c r="V129" i="5"/>
  <c r="J1026" i="5"/>
  <c r="J1236" i="5"/>
  <c r="J1430" i="5"/>
  <c r="I1540" i="5"/>
  <c r="I805" i="5"/>
  <c r="G455" i="4"/>
  <c r="I1465" i="5"/>
  <c r="J993" i="5"/>
  <c r="H1620" i="4"/>
  <c r="J1126" i="5"/>
  <c r="G862" i="4"/>
  <c r="G454" i="4"/>
  <c r="H435" i="4"/>
  <c r="V1087" i="5"/>
  <c r="G974" i="4"/>
  <c r="J578" i="5"/>
  <c r="H707" i="4"/>
  <c r="N1491" i="4"/>
  <c r="V710" i="5"/>
  <c r="V811" i="5"/>
  <c r="I163" i="5"/>
  <c r="N1289" i="4"/>
  <c r="I703" i="5"/>
  <c r="N1739" i="4"/>
  <c r="H1269" i="4"/>
  <c r="G1268" i="4"/>
  <c r="H204" i="4"/>
  <c r="J233" i="5"/>
  <c r="J1780" i="5"/>
  <c r="H19" i="4"/>
  <c r="H1432" i="4"/>
  <c r="J320" i="5"/>
  <c r="J1158" i="5"/>
  <c r="V1462" i="5"/>
  <c r="H1826" i="4"/>
  <c r="I1625" i="5"/>
  <c r="J1187" i="5"/>
  <c r="I1126" i="5"/>
  <c r="H656" i="4"/>
  <c r="G1193" i="4"/>
  <c r="N1453" i="4"/>
  <c r="N1861" i="4"/>
  <c r="J77" i="5"/>
  <c r="V451" i="5"/>
  <c r="I366" i="5"/>
  <c r="G22" i="4"/>
  <c r="J1169" i="5"/>
  <c r="J615" i="5"/>
  <c r="J1109" i="5"/>
  <c r="I61" i="5"/>
  <c r="J623" i="5"/>
  <c r="J1829" i="5"/>
  <c r="N1817" i="4"/>
  <c r="J309" i="5"/>
  <c r="V1335" i="5"/>
  <c r="N1719" i="4"/>
  <c r="I1807" i="5"/>
  <c r="J1791" i="5"/>
  <c r="V676" i="5"/>
  <c r="G1753" i="4"/>
  <c r="J881" i="5"/>
  <c r="N1602" i="4"/>
  <c r="G687" i="4"/>
  <c r="H1630" i="4"/>
  <c r="I1318" i="5"/>
  <c r="N1133" i="4"/>
  <c r="H1147" i="4"/>
  <c r="I1234" i="5"/>
  <c r="N410" i="4"/>
  <c r="I183" i="5"/>
  <c r="H665" i="4"/>
  <c r="N906" i="4"/>
  <c r="I1648" i="5"/>
  <c r="G1212" i="4"/>
  <c r="N1896" i="4"/>
  <c r="H1135" i="4"/>
  <c r="J1815" i="5"/>
  <c r="N1605" i="4"/>
  <c r="N1056" i="4"/>
  <c r="N167" i="4"/>
  <c r="G1150" i="4"/>
  <c r="N1543" i="4"/>
  <c r="V1209" i="5"/>
  <c r="H1818" i="4"/>
  <c r="H660" i="4"/>
  <c r="V1197" i="5"/>
  <c r="I1191" i="5"/>
  <c r="I945" i="5"/>
  <c r="V341" i="5"/>
  <c r="N1801" i="4"/>
  <c r="H196" i="4"/>
  <c r="J1757" i="5"/>
  <c r="V1607" i="5"/>
  <c r="H1947" i="4"/>
  <c r="N387" i="4"/>
  <c r="G586" i="4"/>
  <c r="J1363" i="5"/>
  <c r="J1369" i="5"/>
  <c r="J513" i="5"/>
  <c r="J455" i="5"/>
  <c r="G781" i="4"/>
  <c r="J973" i="5"/>
  <c r="N177" i="4"/>
  <c r="V904" i="5"/>
  <c r="H1862" i="4"/>
  <c r="I1822" i="5"/>
  <c r="H1105" i="4"/>
  <c r="J1375" i="5"/>
  <c r="J302" i="5"/>
  <c r="I1274" i="5"/>
  <c r="J715" i="5"/>
  <c r="V746" i="5"/>
  <c r="G726" i="4"/>
  <c r="G935" i="4"/>
  <c r="H151" i="4"/>
  <c r="J1038" i="5"/>
  <c r="V1871" i="5"/>
  <c r="N135" i="4"/>
  <c r="V216" i="5"/>
  <c r="J54" i="5"/>
  <c r="V98" i="5"/>
  <c r="N1624" i="4"/>
  <c r="H1287" i="4"/>
  <c r="J545" i="5"/>
  <c r="I1310" i="5"/>
  <c r="H812" i="4"/>
  <c r="J1358" i="5"/>
  <c r="J989" i="5"/>
  <c r="V1063" i="5"/>
  <c r="V756" i="5"/>
  <c r="V801" i="5"/>
  <c r="V1452" i="5"/>
  <c r="J928" i="5"/>
  <c r="N634" i="4"/>
  <c r="I1784" i="5"/>
  <c r="I1392" i="5"/>
  <c r="I99" i="5"/>
  <c r="J88" i="5"/>
  <c r="J1288" i="5"/>
  <c r="N1764" i="4"/>
  <c r="G1076" i="4"/>
  <c r="V1232" i="5"/>
  <c r="N1742" i="4"/>
  <c r="H713" i="4"/>
  <c r="G1371" i="4"/>
  <c r="I187" i="5"/>
  <c r="G802" i="4"/>
  <c r="V108" i="5"/>
  <c r="J1322" i="5"/>
  <c r="V1179" i="5"/>
  <c r="H1091" i="4"/>
  <c r="G221" i="4"/>
  <c r="G681" i="4"/>
  <c r="G1463" i="4"/>
  <c r="H758" i="4"/>
  <c r="N1069" i="4"/>
  <c r="I928" i="5"/>
  <c r="V870" i="5"/>
  <c r="G1728" i="4"/>
  <c r="G379" i="4"/>
  <c r="V175" i="5"/>
  <c r="J1419" i="5"/>
  <c r="V1324" i="5"/>
  <c r="I373" i="5"/>
  <c r="G550" i="4"/>
  <c r="V1376" i="5"/>
  <c r="N1828" i="4"/>
  <c r="I1661" i="5"/>
  <c r="J716" i="5"/>
  <c r="H971" i="4"/>
  <c r="G1328" i="4"/>
  <c r="J253" i="5"/>
  <c r="J1865" i="5"/>
  <c r="I429" i="5"/>
  <c r="G1903" i="4"/>
  <c r="H1429" i="4"/>
  <c r="I474" i="5"/>
  <c r="N630" i="4"/>
  <c r="N262" i="4"/>
  <c r="G1839" i="4"/>
  <c r="G1002" i="4"/>
  <c r="I311" i="5"/>
  <c r="J826" i="5"/>
  <c r="J1178" i="5"/>
  <c r="V1112" i="5"/>
  <c r="V264" i="5"/>
  <c r="G193" i="4"/>
  <c r="I1238" i="5"/>
  <c r="N986" i="4"/>
  <c r="N1925" i="4"/>
  <c r="J619" i="5"/>
  <c r="J1673" i="5"/>
  <c r="H1768" i="4"/>
  <c r="G544" i="4"/>
  <c r="V1160" i="5"/>
  <c r="N1650" i="4"/>
  <c r="I1045" i="5"/>
  <c r="G1756" i="4"/>
  <c r="N1392" i="4"/>
  <c r="J953" i="5"/>
  <c r="V631" i="5"/>
  <c r="V263" i="5"/>
  <c r="N1138" i="4"/>
  <c r="N246" i="4"/>
  <c r="J476" i="5"/>
  <c r="I395" i="5"/>
  <c r="H1822" i="4"/>
  <c r="J870" i="5"/>
  <c r="I1627" i="5"/>
  <c r="V729" i="5"/>
  <c r="J956" i="5"/>
  <c r="N802" i="4"/>
  <c r="G580" i="4"/>
  <c r="V1750" i="5"/>
  <c r="I1199" i="5"/>
  <c r="J764" i="5"/>
  <c r="I1385" i="5"/>
  <c r="N1173" i="4"/>
  <c r="N279" i="4"/>
  <c r="V390" i="5"/>
  <c r="G1759" i="4"/>
  <c r="I1032" i="5"/>
  <c r="N209" i="4"/>
  <c r="I33" i="5"/>
  <c r="G443" i="4"/>
  <c r="I5" i="5"/>
  <c r="I953" i="5"/>
  <c r="V1050" i="5"/>
  <c r="V1605" i="5"/>
  <c r="I1949" i="5"/>
  <c r="G807" i="4"/>
  <c r="H1162" i="4"/>
  <c r="G246" i="4"/>
  <c r="I1305" i="5"/>
  <c r="V806" i="5"/>
  <c r="J1098" i="5"/>
  <c r="N1063" i="4"/>
  <c r="H534" i="4"/>
  <c r="G646" i="4"/>
  <c r="H554" i="4"/>
  <c r="I245" i="5"/>
  <c r="J760" i="5"/>
  <c r="V963" i="5"/>
  <c r="N937" i="4"/>
  <c r="N1465" i="4"/>
  <c r="H1935" i="4"/>
  <c r="N775" i="4"/>
  <c r="G730" i="4"/>
  <c r="H376" i="4"/>
  <c r="N306" i="4"/>
  <c r="J1340" i="5"/>
  <c r="J771" i="5"/>
  <c r="G1814" i="4"/>
  <c r="I1400" i="5"/>
  <c r="J837" i="5"/>
  <c r="G1427" i="4"/>
  <c r="H1820" i="4"/>
  <c r="G1469" i="4"/>
  <c r="H199" i="4"/>
  <c r="G839" i="4"/>
  <c r="N191" i="4"/>
  <c r="I925" i="5"/>
  <c r="G1241" i="4"/>
  <c r="V1737" i="5"/>
  <c r="V653" i="5"/>
  <c r="J436" i="5"/>
  <c r="I806" i="5"/>
  <c r="I454" i="5"/>
  <c r="H1910" i="4"/>
  <c r="G861" i="4"/>
  <c r="G1215" i="4"/>
  <c r="J1727" i="5"/>
  <c r="V724" i="5"/>
  <c r="V1478" i="5"/>
  <c r="N976" i="4"/>
  <c r="H213" i="4"/>
  <c r="I59" i="5"/>
  <c r="V433" i="5"/>
  <c r="V848" i="5"/>
  <c r="J128" i="5"/>
  <c r="V1524" i="5"/>
  <c r="N331" i="4"/>
  <c r="N628" i="4"/>
  <c r="V1689" i="5"/>
  <c r="I695" i="5"/>
  <c r="V1738" i="5"/>
  <c r="V1187" i="5"/>
  <c r="G691" i="4"/>
  <c r="V488" i="5"/>
  <c r="H1468" i="4"/>
  <c r="G1680" i="4"/>
  <c r="H1133" i="4"/>
  <c r="H860" i="4"/>
  <c r="V503" i="5"/>
  <c r="J408" i="5"/>
  <c r="H583" i="4"/>
  <c r="I196" i="5"/>
  <c r="V478" i="5"/>
  <c r="V1128" i="5"/>
  <c r="V743" i="5"/>
  <c r="G1462" i="4"/>
  <c r="G110" i="4"/>
  <c r="H399" i="4"/>
  <c r="V1480" i="5"/>
  <c r="I150" i="5"/>
  <c r="N859" i="4"/>
  <c r="I1307" i="5"/>
  <c r="J1084" i="5"/>
  <c r="V903" i="5"/>
  <c r="H1951" i="4"/>
  <c r="I1866" i="5"/>
  <c r="V1137" i="5"/>
  <c r="I1190" i="5"/>
  <c r="I473" i="5"/>
  <c r="I1311" i="5"/>
  <c r="J1563" i="5"/>
  <c r="H1708" i="4"/>
  <c r="G281" i="4"/>
  <c r="J222" i="5"/>
  <c r="V1404" i="5"/>
  <c r="H78" i="4"/>
  <c r="J534" i="5"/>
  <c r="N360" i="4"/>
  <c r="H1285" i="4"/>
  <c r="I1552" i="5"/>
  <c r="I1735" i="5"/>
  <c r="J1005" i="5"/>
  <c r="I1169" i="5"/>
  <c r="H999" i="4"/>
  <c r="I1916" i="5"/>
  <c r="G1875" i="4"/>
  <c r="H1235" i="4"/>
  <c r="G391" i="4"/>
  <c r="H1321" i="4"/>
  <c r="G214" i="4"/>
  <c r="J790" i="5"/>
  <c r="N1730" i="4"/>
  <c r="V1343" i="5"/>
  <c r="H148" i="4"/>
  <c r="J1232" i="5"/>
  <c r="H1086" i="4"/>
  <c r="H432" i="4"/>
  <c r="G1943" i="4"/>
  <c r="V1620" i="5"/>
  <c r="I1634" i="5"/>
  <c r="I1786" i="5"/>
  <c r="J1428" i="5"/>
  <c r="H552" i="4"/>
  <c r="N368" i="4"/>
  <c r="H1729" i="4"/>
  <c r="I1379" i="5"/>
  <c r="I37" i="5"/>
  <c r="H16" i="4"/>
  <c r="V1073" i="5"/>
  <c r="I321" i="5"/>
  <c r="N1354" i="4"/>
  <c r="I206" i="5"/>
  <c r="H505" i="4"/>
  <c r="N140" i="4"/>
  <c r="N852" i="4"/>
  <c r="H310" i="4"/>
  <c r="G1360" i="4"/>
  <c r="H8" i="4"/>
  <c r="J1275" i="5"/>
  <c r="J275" i="5"/>
  <c r="V1847" i="5"/>
  <c r="H917" i="4"/>
  <c r="V1794" i="5"/>
  <c r="G811" i="4"/>
  <c r="V116" i="5"/>
  <c r="I236" i="5"/>
  <c r="N131" i="4"/>
  <c r="I1132" i="5"/>
  <c r="I336" i="5"/>
  <c r="G1629" i="4"/>
  <c r="J392" i="5"/>
  <c r="J1211" i="5"/>
  <c r="I902" i="5"/>
  <c r="H1402" i="4"/>
  <c r="H400" i="4"/>
  <c r="J1193" i="5"/>
  <c r="J185" i="5"/>
  <c r="G1079" i="4"/>
  <c r="V1259" i="5"/>
  <c r="G901" i="4"/>
  <c r="V209" i="5"/>
  <c r="I1255" i="5"/>
  <c r="G1920" i="4"/>
  <c r="H375" i="4"/>
  <c r="J809" i="5"/>
  <c r="H757" i="4"/>
  <c r="V128" i="5"/>
  <c r="I1133" i="5"/>
  <c r="G1158" i="4"/>
  <c r="V1113" i="5"/>
  <c r="V371" i="5"/>
  <c r="G1057" i="4"/>
  <c r="N1734" i="4"/>
  <c r="J1825" i="5"/>
  <c r="J437" i="5"/>
  <c r="V357" i="5"/>
  <c r="G1856" i="4"/>
  <c r="H548" i="4"/>
  <c r="V89" i="5"/>
  <c r="H729" i="4"/>
  <c r="N1580" i="4"/>
  <c r="V1088" i="5"/>
  <c r="I1630" i="5"/>
  <c r="J461" i="5"/>
  <c r="N1123" i="4"/>
  <c r="G277" i="4"/>
  <c r="I733" i="5"/>
  <c r="N1832" i="4"/>
  <c r="J1579" i="5"/>
  <c r="G1010" i="4"/>
  <c r="G612" i="4"/>
  <c r="H912" i="4"/>
  <c r="H231" i="4"/>
  <c r="H1941" i="4"/>
  <c r="N425" i="4"/>
  <c r="N370" i="4"/>
  <c r="H191" i="4"/>
  <c r="G1218" i="4"/>
  <c r="N1395" i="4"/>
  <c r="G688" i="4"/>
  <c r="G1385" i="4"/>
  <c r="H1772" i="4"/>
  <c r="G3" i="4"/>
  <c r="H1095" i="4"/>
  <c r="I1508" i="5"/>
  <c r="I793" i="5"/>
  <c r="G1143" i="4"/>
  <c r="V1198" i="5"/>
  <c r="V1785" i="5"/>
  <c r="V266" i="5"/>
  <c r="I1561" i="5"/>
  <c r="V162" i="5"/>
  <c r="J1861" i="5"/>
  <c r="G1343" i="4"/>
  <c r="G1231" i="4"/>
  <c r="I754" i="5"/>
  <c r="J1661" i="5"/>
  <c r="H449" i="4"/>
  <c r="H249" i="4"/>
  <c r="V1146" i="5"/>
  <c r="N604" i="4"/>
  <c r="H95" i="4"/>
  <c r="N283" i="4"/>
  <c r="J343" i="5"/>
  <c r="N856" i="4"/>
  <c r="N1419" i="4"/>
  <c r="G1517" i="4"/>
  <c r="N346" i="4"/>
  <c r="N332" i="4"/>
  <c r="V1074" i="5"/>
  <c r="J1008" i="5"/>
  <c r="G945" i="4"/>
  <c r="J1255" i="5"/>
  <c r="H1198" i="4"/>
  <c r="J1405" i="5"/>
  <c r="H336" i="4"/>
  <c r="H1649" i="4"/>
  <c r="J676" i="5"/>
  <c r="N1733" i="4"/>
  <c r="H710" i="4"/>
  <c r="V1183" i="5"/>
  <c r="V1402" i="5"/>
  <c r="V581" i="5"/>
  <c r="J291" i="5"/>
  <c r="V1173" i="5"/>
  <c r="J594" i="5"/>
  <c r="I558" i="5"/>
  <c r="I372" i="5"/>
  <c r="G1758" i="4"/>
  <c r="G613" i="4"/>
  <c r="N1950" i="4"/>
  <c r="I1050" i="5"/>
  <c r="N1140" i="4"/>
  <c r="G845" i="4"/>
  <c r="I1686" i="5"/>
  <c r="I1381" i="5"/>
  <c r="V1378" i="5"/>
  <c r="J106" i="5"/>
  <c r="G1222" i="4"/>
  <c r="H387" i="4"/>
  <c r="V934" i="5"/>
  <c r="V271" i="5"/>
  <c r="G831" i="4"/>
  <c r="J1414" i="5"/>
  <c r="G191" i="4"/>
  <c r="V871" i="5"/>
  <c r="J849" i="5"/>
  <c r="N1378" i="4"/>
  <c r="V536" i="5"/>
  <c r="N1254" i="4"/>
  <c r="H1329" i="4"/>
  <c r="V1864" i="5"/>
  <c r="V1859" i="5"/>
  <c r="I543" i="5"/>
  <c r="G1012" i="4"/>
  <c r="V174" i="5"/>
  <c r="J1867" i="5"/>
  <c r="I1688" i="5"/>
  <c r="G1515" i="4"/>
  <c r="G1255" i="4"/>
  <c r="V1686" i="5"/>
  <c r="J1545" i="5"/>
  <c r="J926" i="5"/>
  <c r="J922" i="5"/>
  <c r="N550" i="4"/>
  <c r="H704" i="4"/>
  <c r="N463" i="4"/>
  <c r="I1918" i="5"/>
  <c r="I1160" i="5"/>
  <c r="J390" i="5"/>
  <c r="V794" i="5"/>
  <c r="I951" i="5"/>
  <c r="J582" i="5"/>
  <c r="J1809" i="5"/>
  <c r="N1710" i="4"/>
  <c r="N1387" i="4"/>
  <c r="V844" i="5"/>
  <c r="N717" i="4"/>
  <c r="G76" i="4"/>
  <c r="H698" i="4"/>
  <c r="H1419" i="4"/>
  <c r="J1010" i="5"/>
  <c r="I1951" i="5"/>
  <c r="G679" i="4"/>
  <c r="N823" i="4"/>
  <c r="V123" i="5"/>
  <c r="H54" i="4"/>
  <c r="H215" i="4"/>
  <c r="H409" i="4"/>
  <c r="H1120" i="4"/>
  <c r="V758" i="5"/>
  <c r="V773" i="5"/>
  <c r="N1341" i="4"/>
  <c r="N793" i="4"/>
  <c r="V372" i="5"/>
  <c r="H1174" i="4"/>
  <c r="V1748" i="5"/>
  <c r="I712" i="5"/>
  <c r="H452" i="4"/>
  <c r="G694" i="4"/>
  <c r="G1509" i="4"/>
  <c r="J864" i="5"/>
  <c r="G195" i="4"/>
  <c r="V62" i="5"/>
  <c r="J731" i="5"/>
  <c r="N1909" i="4"/>
  <c r="G622" i="4"/>
  <c r="I1930" i="5"/>
  <c r="N361" i="4"/>
  <c r="J110" i="5"/>
  <c r="G1094" i="4"/>
  <c r="N1248" i="4"/>
  <c r="I645" i="5"/>
  <c r="H126" i="4"/>
  <c r="H856" i="4"/>
  <c r="I1213" i="5"/>
  <c r="V1202" i="5"/>
  <c r="G1555" i="4"/>
  <c r="V82" i="5"/>
  <c r="J1670" i="5"/>
  <c r="V680" i="5"/>
  <c r="N1772" i="4"/>
  <c r="G1406" i="4"/>
  <c r="V1775" i="5"/>
  <c r="H874" i="4"/>
  <c r="G542" i="4"/>
  <c r="J986" i="5"/>
  <c r="V1691" i="5"/>
  <c r="N37" i="4"/>
  <c r="J429" i="5"/>
  <c r="J1749" i="5"/>
  <c r="G1608" i="4"/>
  <c r="H1364" i="4"/>
  <c r="H354" i="4"/>
  <c r="J2" i="5"/>
  <c r="I1332" i="5"/>
  <c r="V1382" i="5"/>
  <c r="J1930" i="5"/>
  <c r="G1077" i="4"/>
  <c r="G396" i="4"/>
  <c r="I1001" i="5"/>
  <c r="H1604" i="4"/>
  <c r="I1198" i="5"/>
  <c r="J405" i="5"/>
  <c r="I174" i="5"/>
  <c r="J499" i="5"/>
  <c r="H808" i="4"/>
  <c r="G896" i="4"/>
  <c r="N881" i="4"/>
  <c r="H348" i="4"/>
  <c r="G813" i="4"/>
  <c r="H413" i="4"/>
  <c r="J1365" i="5"/>
  <c r="I621" i="5"/>
  <c r="N1691" i="4"/>
  <c r="I1224" i="5"/>
  <c r="H1443" i="4"/>
  <c r="N1618" i="4"/>
  <c r="V1033" i="5"/>
  <c r="H1786" i="4"/>
  <c r="H411" i="4"/>
  <c r="N1902" i="4"/>
  <c r="H303" i="4"/>
  <c r="G81" i="4"/>
  <c r="N203" i="4"/>
  <c r="N1509" i="4"/>
  <c r="H236" i="4"/>
  <c r="N40" i="4"/>
  <c r="I1298" i="5"/>
  <c r="H951" i="4"/>
  <c r="I116" i="5"/>
  <c r="G1403" i="4"/>
  <c r="N1587" i="4"/>
  <c r="H209" i="4"/>
  <c r="I1210" i="5"/>
  <c r="H520" i="4"/>
  <c r="N445" i="4"/>
  <c r="J794" i="5"/>
  <c r="H636" i="4"/>
  <c r="G31" i="4"/>
  <c r="G497" i="4"/>
  <c r="J162" i="5"/>
  <c r="V1698" i="5"/>
  <c r="N300" i="4"/>
  <c r="H574" i="4"/>
  <c r="I776" i="5"/>
  <c r="I490" i="5"/>
  <c r="I224" i="5"/>
  <c r="I822" i="5"/>
  <c r="N1762" i="4"/>
  <c r="V657" i="5"/>
  <c r="G124" i="4"/>
  <c r="G915" i="4"/>
  <c r="G680" i="4"/>
  <c r="I368" i="5"/>
  <c r="H1148" i="4"/>
  <c r="V1247" i="5"/>
  <c r="V1739" i="5"/>
  <c r="I851" i="5"/>
  <c r="G274" i="4"/>
  <c r="G950" i="4"/>
  <c r="G202" i="4"/>
  <c r="H1490" i="4"/>
  <c r="J1227" i="5"/>
  <c r="J520" i="5"/>
  <c r="N733" i="4"/>
  <c r="N198" i="4"/>
  <c r="V863" i="5"/>
  <c r="G1169" i="4"/>
  <c r="I53" i="5"/>
  <c r="J1844" i="5"/>
  <c r="H259" i="4"/>
  <c r="J543" i="5"/>
  <c r="J933" i="5"/>
  <c r="H1659" i="4"/>
  <c r="J1166" i="5"/>
  <c r="N1868" i="4"/>
  <c r="N385" i="4"/>
  <c r="N1403" i="4"/>
  <c r="I1044" i="5"/>
  <c r="N1281" i="4"/>
  <c r="G244" i="4"/>
  <c r="J1516" i="5"/>
  <c r="N913" i="4"/>
  <c r="J1080" i="5"/>
  <c r="H468" i="4"/>
  <c r="I335" i="5"/>
  <c r="J1315" i="5"/>
  <c r="V1651" i="5"/>
  <c r="H709" i="4"/>
  <c r="J1323" i="5"/>
  <c r="H1309" i="4"/>
  <c r="I203" i="5"/>
  <c r="J1346" i="5"/>
  <c r="J1798" i="5"/>
  <c r="J1853" i="5"/>
  <c r="G1235" i="4"/>
  <c r="G1351" i="4"/>
  <c r="G1838" i="4"/>
  <c r="N900" i="4"/>
  <c r="J568" i="5"/>
  <c r="N883" i="4"/>
  <c r="G1423" i="4"/>
  <c r="N67" i="4"/>
  <c r="I364" i="5"/>
  <c r="G1377" i="4"/>
  <c r="V857" i="5"/>
  <c r="J1823" i="5"/>
  <c r="I1299" i="5"/>
  <c r="I620" i="5"/>
  <c r="G908" i="4"/>
  <c r="G1445" i="4"/>
  <c r="G539" i="4"/>
  <c r="G1184" i="4"/>
  <c r="I1425" i="5"/>
  <c r="I1861" i="5"/>
  <c r="I1177" i="5"/>
  <c r="I1754" i="5"/>
  <c r="J803" i="5"/>
  <c r="H1650" i="4"/>
  <c r="J542" i="5"/>
  <c r="G1283" i="4"/>
  <c r="I817" i="5"/>
  <c r="H1149" i="4"/>
  <c r="H1747" i="4"/>
  <c r="V1001" i="5"/>
  <c r="I550" i="5"/>
  <c r="G1194" i="4"/>
  <c r="G1245" i="4"/>
  <c r="V39" i="5"/>
  <c r="J678" i="5"/>
  <c r="H154" i="4"/>
  <c r="J1692" i="5"/>
  <c r="N838" i="4"/>
  <c r="N127" i="4"/>
  <c r="J89" i="5"/>
  <c r="N1189" i="4"/>
  <c r="I1479" i="5"/>
  <c r="I85" i="5"/>
  <c r="H1748" i="4"/>
  <c r="I26" i="5"/>
  <c r="H811" i="4"/>
  <c r="G1413" i="4"/>
  <c r="G1825" i="4"/>
  <c r="I1343" i="5"/>
  <c r="N999" i="4"/>
  <c r="V321" i="5"/>
  <c r="H871" i="4"/>
  <c r="J1897" i="5"/>
  <c r="J29" i="5"/>
  <c r="I977" i="5"/>
  <c r="J795" i="5"/>
  <c r="J440" i="5"/>
  <c r="G290" i="4"/>
  <c r="I1828" i="5"/>
  <c r="V930" i="5"/>
  <c r="V1925" i="5"/>
  <c r="J1810" i="5"/>
  <c r="I1851" i="5"/>
  <c r="G114" i="4"/>
  <c r="J1474" i="5"/>
  <c r="G1324" i="4"/>
  <c r="I732" i="5"/>
  <c r="N1814" i="4"/>
  <c r="H248" i="4"/>
  <c r="V637" i="5"/>
  <c r="I1555" i="5"/>
  <c r="I446" i="5"/>
  <c r="G1627" i="4"/>
  <c r="H863" i="4"/>
  <c r="N215" i="4"/>
  <c r="N985" i="4"/>
  <c r="H622" i="4"/>
  <c r="I985" i="5"/>
  <c r="J553" i="5"/>
  <c r="J1217" i="5"/>
  <c r="G598" i="4"/>
  <c r="N1940" i="4"/>
  <c r="G506" i="4"/>
  <c r="I1220" i="5"/>
  <c r="I746" i="5"/>
  <c r="I895" i="5"/>
  <c r="I1358" i="5"/>
  <c r="H371" i="4"/>
  <c r="H1188" i="4"/>
  <c r="G1420" i="4"/>
  <c r="I711" i="5"/>
  <c r="I1690" i="5"/>
  <c r="N1074" i="4"/>
  <c r="J1546" i="5"/>
  <c r="V1428" i="5"/>
  <c r="V1445" i="5"/>
  <c r="N230" i="4"/>
  <c r="N1623" i="4"/>
  <c r="J658" i="5"/>
  <c r="I1714" i="5"/>
  <c r="G695" i="4"/>
  <c r="I912" i="5"/>
  <c r="H1488" i="4"/>
  <c r="H1190" i="4"/>
  <c r="G812" i="4"/>
  <c r="H406" i="4"/>
  <c r="H1093" i="4"/>
  <c r="V592" i="5"/>
  <c r="V1256" i="5"/>
  <c r="G801" i="4"/>
  <c r="N1781" i="4"/>
  <c r="J102" i="5"/>
  <c r="G1196" i="4"/>
  <c r="H1908" i="4"/>
  <c r="G1373" i="4"/>
  <c r="J1498" i="5"/>
  <c r="G1699" i="4"/>
  <c r="G1197" i="4"/>
  <c r="I803" i="5"/>
  <c r="J1675" i="5"/>
  <c r="V1604" i="5"/>
  <c r="N607" i="4"/>
  <c r="H1612" i="4"/>
  <c r="H1918" i="4"/>
  <c r="N854" i="4"/>
  <c r="J1221" i="5"/>
  <c r="H960" i="4"/>
  <c r="I118" i="5"/>
  <c r="I307" i="5"/>
  <c r="I704" i="5"/>
  <c r="H1333" i="4"/>
  <c r="V958" i="5"/>
  <c r="V742" i="5"/>
  <c r="J241" i="5"/>
  <c r="I1286" i="5"/>
  <c r="V1011" i="5"/>
  <c r="N1735" i="4"/>
  <c r="N221" i="4"/>
  <c r="I1167" i="5"/>
  <c r="I1135" i="5"/>
  <c r="J1657" i="5"/>
  <c r="V1771" i="5"/>
  <c r="G759" i="4"/>
  <c r="H1884" i="4"/>
  <c r="I982" i="5"/>
  <c r="G372" i="4"/>
  <c r="V923" i="5"/>
  <c r="H34" i="4"/>
  <c r="N1922" i="4"/>
  <c r="V100" i="5"/>
  <c r="V1010" i="5"/>
  <c r="G1352" i="4"/>
  <c r="H1282" i="4"/>
  <c r="G752" i="4"/>
  <c r="J564" i="5"/>
  <c r="N1575" i="4"/>
  <c r="I590" i="5"/>
  <c r="V1130" i="5"/>
  <c r="J352" i="5"/>
  <c r="V590" i="5"/>
  <c r="V426" i="5"/>
  <c r="N1689" i="4"/>
  <c r="V220" i="5"/>
  <c r="J1868" i="5"/>
  <c r="J1337" i="5"/>
  <c r="I300" i="5"/>
  <c r="V1908" i="5"/>
  <c r="J1879" i="5"/>
  <c r="N815" i="4"/>
  <c r="I1389" i="5"/>
  <c r="V50" i="5"/>
  <c r="J772" i="5"/>
  <c r="I823" i="5"/>
  <c r="G761" i="4"/>
  <c r="H69" i="4"/>
  <c r="H1216" i="4"/>
  <c r="V946" i="5"/>
  <c r="H277" i="4"/>
  <c r="I1411" i="5"/>
  <c r="V1742" i="5"/>
  <c r="G190" i="4"/>
  <c r="H1177" i="4"/>
  <c r="G1489" i="4"/>
  <c r="V1024" i="5"/>
  <c r="G675" i="4"/>
  <c r="I1783" i="5"/>
  <c r="H1554" i="4"/>
  <c r="G836" i="4"/>
  <c r="V1725" i="5"/>
  <c r="V1571" i="5"/>
  <c r="I159" i="5"/>
  <c r="V1092" i="5"/>
  <c r="H390" i="4"/>
  <c r="G41" i="4"/>
  <c r="G1256" i="4"/>
  <c r="N1428" i="4"/>
  <c r="N1707" i="4"/>
  <c r="N1716" i="4"/>
  <c r="I764" i="5"/>
  <c r="H1168" i="4"/>
  <c r="I1752" i="5"/>
  <c r="V29" i="5"/>
  <c r="G541" i="4"/>
  <c r="I252" i="5"/>
  <c r="H1191" i="4"/>
  <c r="I491" i="5"/>
  <c r="I723" i="5"/>
  <c r="G231" i="4"/>
  <c r="J507" i="5"/>
  <c r="J821" i="5"/>
  <c r="J1147" i="5"/>
  <c r="J1382" i="5"/>
  <c r="H1564" i="4"/>
  <c r="V386" i="5"/>
  <c r="H1776" i="4"/>
  <c r="V1105" i="5"/>
  <c r="G849" i="4"/>
  <c r="G200" i="4"/>
  <c r="J163" i="5"/>
  <c r="G1899" i="4"/>
  <c r="V1868" i="5"/>
  <c r="V528" i="5"/>
  <c r="N860" i="4"/>
  <c r="N243" i="4"/>
  <c r="N261" i="4"/>
  <c r="H568" i="4"/>
  <c r="H1695" i="4"/>
  <c r="J364" i="5"/>
  <c r="G659" i="4"/>
  <c r="G982" i="4"/>
  <c r="J321" i="5"/>
  <c r="V325" i="5"/>
  <c r="N1581" i="4"/>
  <c r="V1954" i="5"/>
  <c r="H230" i="4"/>
  <c r="G1361" i="4"/>
  <c r="N1499" i="4"/>
  <c r="V1136" i="5"/>
  <c r="V1930" i="5"/>
  <c r="V721" i="5"/>
  <c r="J1386" i="5"/>
  <c r="N1809" i="4"/>
  <c r="V484" i="5"/>
  <c r="H920" i="4"/>
  <c r="N1804" i="4"/>
  <c r="N122" i="4"/>
  <c r="N1172" i="4"/>
  <c r="J965" i="5"/>
  <c r="G1448" i="4"/>
  <c r="N563" i="4"/>
  <c r="G1291" i="4"/>
  <c r="G1559" i="4"/>
  <c r="I883" i="5"/>
  <c r="J970" i="5"/>
  <c r="H761" i="4"/>
  <c r="H35" i="4"/>
  <c r="H518" i="4"/>
  <c r="H630" i="4"/>
  <c r="I1252" i="5"/>
  <c r="G924" i="4"/>
  <c r="N1789" i="4"/>
  <c r="H436" i="4"/>
  <c r="G1014" i="4"/>
  <c r="G1316" i="4"/>
  <c r="N1280" i="4"/>
  <c r="G1526" i="4"/>
  <c r="I427" i="5"/>
  <c r="I629" i="5"/>
  <c r="H136" i="4"/>
  <c r="N988" i="4"/>
  <c r="V684" i="5"/>
  <c r="V1584" i="5"/>
  <c r="H617" i="4"/>
  <c r="H1019" i="4"/>
  <c r="I811" i="5"/>
  <c r="N1404" i="4"/>
  <c r="I705" i="5"/>
  <c r="H316" i="4"/>
  <c r="I1115" i="5"/>
  <c r="N1305" i="4"/>
  <c r="I231" i="5"/>
  <c r="J288" i="5"/>
  <c r="V138" i="5"/>
  <c r="I1316" i="5"/>
  <c r="N1954" i="4"/>
  <c r="J43" i="5"/>
  <c r="H1607" i="4"/>
  <c r="I1761" i="5"/>
  <c r="V180" i="5"/>
  <c r="I148" i="5"/>
  <c r="N1874" i="4"/>
  <c r="I96" i="5"/>
  <c r="I1774" i="5"/>
  <c r="N760" i="4"/>
  <c r="J1884" i="5"/>
  <c r="V1922" i="5"/>
  <c r="I544" i="5"/>
  <c r="I462" i="5"/>
  <c r="N1524" i="4"/>
  <c r="I1765" i="5"/>
  <c r="H207" i="4"/>
  <c r="H1789" i="4"/>
  <c r="G538" i="4"/>
  <c r="G1667" i="4"/>
  <c r="G1569" i="4"/>
  <c r="G1768" i="4"/>
  <c r="H1801" i="4"/>
  <c r="I1094" i="5"/>
  <c r="I830" i="5"/>
  <c r="V1060" i="5"/>
  <c r="H1261" i="4"/>
  <c r="J398" i="5"/>
  <c r="J593" i="5"/>
  <c r="H1424" i="4"/>
  <c r="V192" i="5"/>
  <c r="H900" i="4"/>
  <c r="J1113" i="5"/>
  <c r="J600" i="5"/>
  <c r="I1069" i="5"/>
  <c r="V212" i="5"/>
  <c r="N1519" i="4"/>
  <c r="H1063" i="4"/>
  <c r="H615" i="4"/>
  <c r="G1008" i="4"/>
  <c r="N1504" i="4"/>
  <c r="V955" i="5"/>
  <c r="V379" i="5"/>
  <c r="V349" i="5"/>
  <c r="G189" i="4"/>
  <c r="H1398" i="4"/>
  <c r="H628" i="4"/>
  <c r="J1159" i="5"/>
  <c r="I421" i="5"/>
  <c r="H493" i="4"/>
  <c r="V658" i="5"/>
  <c r="J1916" i="5"/>
  <c r="H918" i="4"/>
  <c r="H1391" i="4"/>
  <c r="I1533" i="5"/>
  <c r="G577" i="4"/>
  <c r="V933" i="5"/>
  <c r="V550" i="5"/>
  <c r="V617" i="5"/>
  <c r="H958" i="4"/>
  <c r="N1490" i="4"/>
  <c r="V1488" i="5"/>
  <c r="J1283" i="5"/>
  <c r="J90" i="5"/>
  <c r="H894" i="4"/>
  <c r="G1677" i="4"/>
  <c r="H431" i="4"/>
  <c r="N749" i="4"/>
  <c r="I964" i="5"/>
  <c r="G1261" i="4"/>
  <c r="H162" i="4"/>
  <c r="H1914" i="4"/>
  <c r="N271" i="4"/>
  <c r="I1780" i="5"/>
  <c r="H392" i="4"/>
  <c r="N1662" i="4"/>
  <c r="I900" i="5"/>
  <c r="N242" i="4"/>
  <c r="G1778" i="4"/>
  <c r="N1503" i="4"/>
  <c r="N1621" i="4"/>
  <c r="N819" i="4"/>
  <c r="J376" i="5"/>
  <c r="V1551" i="5"/>
  <c r="I727" i="5"/>
  <c r="N1579" i="4"/>
  <c r="G1566" i="4"/>
  <c r="J186" i="5"/>
  <c r="N128" i="4"/>
  <c r="N1358" i="4"/>
  <c r="J1833" i="5"/>
  <c r="H141" i="4"/>
  <c r="V1543" i="5"/>
  <c r="J546" i="5"/>
  <c r="H112" i="4"/>
  <c r="H271" i="4"/>
  <c r="V506" i="5"/>
  <c r="V1430" i="5"/>
  <c r="H1585" i="4"/>
  <c r="V1614" i="5"/>
  <c r="H240" i="4"/>
  <c r="V964" i="5"/>
  <c r="N1055" i="4"/>
  <c r="H288" i="4"/>
  <c r="V483" i="5"/>
  <c r="G1684" i="4"/>
  <c r="H511" i="4"/>
  <c r="J939" i="5"/>
  <c r="N1193" i="4"/>
  <c r="N1484" i="4"/>
  <c r="H1588" i="4"/>
  <c r="J6" i="5"/>
  <c r="N143" i="4"/>
  <c r="N1006" i="4"/>
  <c r="N701" i="4"/>
  <c r="J103" i="5"/>
  <c r="I549" i="5"/>
  <c r="N907" i="4"/>
  <c r="G798" i="4"/>
  <c r="H347" i="4"/>
  <c r="N1485" i="4"/>
  <c r="G1924" i="4"/>
  <c r="H228" i="4"/>
  <c r="I188" i="5"/>
  <c r="N547" i="4"/>
  <c r="H57" i="4"/>
  <c r="I604" i="5"/>
  <c r="I1826" i="5"/>
  <c r="G1589" i="4"/>
  <c r="H103" i="4"/>
  <c r="G1757" i="4"/>
  <c r="I1917" i="5"/>
  <c r="J34" i="5"/>
  <c r="V1608" i="5"/>
  <c r="G492" i="4"/>
  <c r="V165" i="5"/>
  <c r="J1189" i="5"/>
  <c r="I1103" i="5"/>
  <c r="H1000" i="4"/>
  <c r="N89" i="4"/>
  <c r="G369" i="4"/>
  <c r="N1441" i="4"/>
  <c r="G13" i="4"/>
  <c r="G1217" i="4"/>
  <c r="G1355" i="4"/>
  <c r="I840" i="5"/>
  <c r="V1214" i="5"/>
  <c r="N1721" i="4"/>
  <c r="N1713" i="4"/>
  <c r="H1727" i="4"/>
  <c r="J646" i="5"/>
  <c r="V436" i="5"/>
  <c r="V518" i="5"/>
  <c r="H1640" i="4"/>
  <c r="H756" i="4"/>
  <c r="N1466" i="4"/>
  <c r="H1506" i="4"/>
  <c r="G1752" i="4"/>
  <c r="H437" i="4"/>
  <c r="I1434" i="5"/>
  <c r="G154" i="4"/>
  <c r="H1744" i="4"/>
  <c r="H353" i="4"/>
  <c r="N202" i="4"/>
  <c r="G723" i="4"/>
  <c r="H654" i="4"/>
  <c r="J523" i="5"/>
  <c r="J786" i="5"/>
  <c r="I1109" i="5"/>
  <c r="G1279" i="4"/>
  <c r="J224" i="5"/>
  <c r="V1765" i="5"/>
  <c r="N417" i="4"/>
  <c r="G1152" i="4"/>
  <c r="J414" i="5"/>
  <c r="I1247" i="5"/>
  <c r="N1700" i="4"/>
  <c r="V646" i="5"/>
  <c r="H701" i="4"/>
  <c r="N53" i="4"/>
  <c r="J403" i="5"/>
  <c r="H1273" i="4"/>
  <c r="J313" i="5"/>
  <c r="J697" i="5"/>
  <c r="H647" i="4"/>
  <c r="G1206" i="4"/>
  <c r="I405" i="5"/>
  <c r="N1205" i="4"/>
  <c r="J143" i="5"/>
  <c r="G1021" i="4"/>
  <c r="I1759" i="5"/>
  <c r="G373" i="4"/>
  <c r="N491" i="4"/>
  <c r="J1850" i="5"/>
  <c r="G523" i="4"/>
  <c r="H419" i="4"/>
  <c r="N80" i="4"/>
  <c r="H589" i="4"/>
  <c r="H1192" i="4"/>
  <c r="J1131" i="5"/>
  <c r="N1361" i="4"/>
  <c r="V688" i="5"/>
  <c r="N293" i="4"/>
  <c r="J918" i="5"/>
  <c r="H372" i="4"/>
  <c r="N1400" i="4"/>
  <c r="G1347" i="4"/>
  <c r="J580" i="5"/>
  <c r="V1610" i="5"/>
  <c r="G2" i="4"/>
  <c r="N1054" i="4"/>
  <c r="J1659" i="5"/>
  <c r="G667" i="4"/>
  <c r="N284" i="4"/>
  <c r="I60" i="5"/>
  <c r="G505" i="4"/>
  <c r="I715" i="5"/>
  <c r="V1578" i="5"/>
  <c r="J889" i="5"/>
  <c r="N1379" i="4"/>
  <c r="N901" i="4"/>
  <c r="G1381" i="4"/>
  <c r="G1075" i="4"/>
  <c r="J755" i="5"/>
  <c r="H84" i="4"/>
  <c r="J1761" i="5"/>
  <c r="G1410" i="4"/>
  <c r="J1014" i="5"/>
  <c r="G1499" i="4"/>
  <c r="J1250" i="5"/>
  <c r="I1034" i="5"/>
  <c r="V534" i="5"/>
  <c r="I1439" i="5"/>
  <c r="I1345" i="5"/>
  <c r="H939" i="4"/>
  <c r="N1887" i="4"/>
  <c r="G1380" i="4"/>
  <c r="H1480" i="4"/>
  <c r="H1299" i="4"/>
  <c r="J1051" i="5"/>
  <c r="I202" i="5"/>
  <c r="N1350" i="4"/>
  <c r="J132" i="5"/>
  <c r="H869" i="4"/>
  <c r="V514" i="5"/>
  <c r="N503" i="4"/>
  <c r="J1402" i="5"/>
  <c r="N1939" i="4"/>
  <c r="G785" i="4"/>
  <c r="N841" i="4"/>
  <c r="N1927" i="4"/>
  <c r="N1906" i="4"/>
  <c r="G964" i="4"/>
  <c r="J812" i="5"/>
  <c r="G1687" i="4"/>
  <c r="G1896" i="4"/>
  <c r="I1293" i="5"/>
  <c r="J1177" i="5"/>
  <c r="I1939" i="5"/>
  <c r="V1497" i="5"/>
  <c r="V1241" i="5"/>
  <c r="N822" i="4"/>
  <c r="G1042" i="4"/>
  <c r="H438" i="4"/>
  <c r="V1628" i="5"/>
  <c r="I1429" i="5"/>
  <c r="G1837" i="4"/>
  <c r="H442" i="4"/>
  <c r="J1078" i="5"/>
  <c r="I1370" i="5"/>
  <c r="G332" i="4"/>
  <c r="G1047" i="4"/>
  <c r="G1025" i="4"/>
  <c r="H166" i="4"/>
  <c r="I862" i="5"/>
  <c r="V163" i="5"/>
  <c r="J384" i="5"/>
  <c r="J1085" i="5"/>
  <c r="J948" i="5"/>
  <c r="V319" i="5"/>
  <c r="J30" i="5"/>
  <c r="H1817" i="4"/>
  <c r="H175" i="4"/>
  <c r="H1733" i="4"/>
  <c r="H580" i="4"/>
  <c r="V692" i="5"/>
  <c r="I572" i="5"/>
  <c r="J434" i="5"/>
  <c r="N1612" i="4"/>
  <c r="J929" i="5"/>
  <c r="N292" i="4"/>
  <c r="V1191" i="5"/>
  <c r="H678" i="4"/>
  <c r="I77" i="5"/>
  <c r="I765" i="5"/>
  <c r="N1539" i="4"/>
  <c r="V679" i="5"/>
  <c r="G1751" i="4"/>
  <c r="G150" i="4"/>
  <c r="J1390" i="5"/>
  <c r="G233" i="4"/>
  <c r="I1004" i="5"/>
  <c r="G347" i="4"/>
  <c r="J1497" i="5"/>
  <c r="G144" i="4"/>
  <c r="I111" i="5"/>
  <c r="I251" i="5"/>
  <c r="I1489" i="5"/>
  <c r="J1804" i="5"/>
  <c r="I1257" i="5"/>
  <c r="V918" i="5"/>
  <c r="J571" i="5"/>
  <c r="G1888" i="4"/>
  <c r="J1132" i="5"/>
  <c r="I483" i="5"/>
  <c r="G1118" i="4"/>
  <c r="G414" i="4"/>
  <c r="V1815" i="5"/>
  <c r="I1640" i="5"/>
  <c r="N707" i="4"/>
  <c r="I849" i="5"/>
  <c r="N1455" i="4"/>
  <c r="J443" i="5"/>
  <c r="J1450" i="5"/>
  <c r="N726" i="4"/>
  <c r="I1464" i="5"/>
  <c r="J1415" i="5"/>
  <c r="V1205" i="5"/>
  <c r="H1797" i="4"/>
  <c r="V167" i="5"/>
  <c r="V1529" i="5"/>
  <c r="J136" i="5"/>
  <c r="H1100" i="4"/>
  <c r="J475" i="5"/>
  <c r="I147" i="5"/>
  <c r="I1536" i="5"/>
  <c r="N1357" i="4"/>
  <c r="N113" i="4"/>
  <c r="H873" i="4"/>
  <c r="H205" i="4"/>
  <c r="N1892" i="4"/>
  <c r="N184" i="4"/>
  <c r="N552" i="4"/>
  <c r="H1323" i="4"/>
  <c r="J144" i="5"/>
  <c r="N843" i="4"/>
  <c r="N566" i="4"/>
  <c r="G827" i="4"/>
  <c r="J1056" i="5"/>
  <c r="J675" i="5"/>
  <c r="J1717" i="5"/>
  <c r="H1268" i="4"/>
  <c r="G672" i="4"/>
  <c r="J528" i="5"/>
  <c r="V1027" i="5"/>
  <c r="H1347" i="4"/>
  <c r="G57" i="4"/>
  <c r="J1792" i="5"/>
  <c r="G1873" i="4"/>
  <c r="H1145" i="4"/>
  <c r="V262" i="5"/>
  <c r="H1937" i="4"/>
  <c r="H446" i="4"/>
  <c r="I1529" i="5"/>
  <c r="I35" i="5"/>
  <c r="G499" i="4"/>
  <c r="H1901" i="4"/>
  <c r="I1302" i="5"/>
  <c r="J1744" i="5"/>
  <c r="J893" i="5"/>
  <c r="H914" i="4"/>
  <c r="N880" i="4"/>
  <c r="N1065" i="4"/>
  <c r="V1246" i="5"/>
  <c r="N280" i="4"/>
  <c r="J1173" i="5"/>
  <c r="G885" i="4"/>
  <c r="I1308" i="5"/>
  <c r="V1566" i="5"/>
  <c r="H484" i="4"/>
  <c r="V1188" i="5"/>
  <c r="H497" i="4"/>
  <c r="V1250" i="5"/>
  <c r="J183" i="5"/>
  <c r="J1342" i="5"/>
  <c r="G128" i="4"/>
  <c r="V990" i="5"/>
  <c r="N505" i="4"/>
  <c r="I790" i="5"/>
  <c r="V33" i="5"/>
  <c r="G1580" i="4"/>
  <c r="H1224" i="4"/>
  <c r="I1733" i="5"/>
  <c r="H903" i="4"/>
  <c r="N488" i="4"/>
  <c r="V376" i="5"/>
  <c r="I480" i="5"/>
  <c r="H984" i="4"/>
  <c r="J1122" i="5"/>
  <c r="V670" i="5"/>
  <c r="N1752" i="4"/>
  <c r="J1572" i="5"/>
  <c r="I1908" i="5"/>
  <c r="J378" i="5"/>
  <c r="J1614" i="5"/>
  <c r="G1487" i="4"/>
  <c r="I481" i="5"/>
  <c r="G157" i="4"/>
  <c r="V137" i="5"/>
  <c r="N1037" i="4"/>
  <c r="H1017" i="4"/>
  <c r="J1949" i="5"/>
  <c r="N1590" i="4"/>
  <c r="J1023" i="5"/>
  <c r="V1490" i="5"/>
  <c r="V1936" i="5"/>
  <c r="J1862" i="5"/>
  <c r="G585" i="4"/>
  <c r="J946" i="5"/>
  <c r="G1547" i="4"/>
  <c r="H1558" i="4"/>
  <c r="G1891" i="4"/>
  <c r="V1102" i="5"/>
  <c r="I990" i="5"/>
  <c r="G127" i="4"/>
  <c r="I1388" i="5"/>
  <c r="H194" i="4"/>
  <c r="N801" i="4"/>
  <c r="N1266" i="4"/>
  <c r="G979" i="4"/>
  <c r="V1121" i="5"/>
  <c r="J1878" i="5"/>
  <c r="G1688" i="4"/>
  <c r="G1876" i="4"/>
  <c r="I1157" i="5"/>
  <c r="G1312" i="4"/>
  <c r="N1495" i="4"/>
  <c r="N391" i="4"/>
  <c r="H1885" i="4"/>
  <c r="I1405" i="5"/>
  <c r="H612" i="4"/>
  <c r="G1598" i="4"/>
  <c r="I1631" i="5"/>
  <c r="G486" i="4"/>
  <c r="J65" i="5"/>
  <c r="J1666" i="5"/>
  <c r="J1504" i="5"/>
  <c r="V1935" i="5"/>
  <c r="J109" i="5"/>
  <c r="I156" i="5"/>
  <c r="N1181" i="4"/>
  <c r="N1328" i="4"/>
  <c r="J1234" i="5"/>
  <c r="J827" i="5"/>
  <c r="I1221" i="5"/>
  <c r="N1693" i="4"/>
  <c r="J483" i="5"/>
  <c r="G434" i="4"/>
  <c r="I12" i="5"/>
  <c r="J1127" i="5"/>
  <c r="J1720" i="5"/>
  <c r="V1047" i="5"/>
  <c r="H1920" i="4"/>
  <c r="J1943" i="5"/>
  <c r="I668" i="5"/>
  <c r="J1623" i="5"/>
  <c r="I1319" i="5"/>
  <c r="I1526" i="5"/>
  <c r="G185" i="4"/>
  <c r="H1178" i="4"/>
  <c r="N727" i="4"/>
  <c r="N138" i="4"/>
  <c r="N703" i="4"/>
  <c r="H1709" i="4"/>
  <c r="J1826" i="5"/>
  <c r="G1315" i="4"/>
  <c r="J1806" i="5"/>
  <c r="J1799" i="5"/>
  <c r="G710" i="4"/>
  <c r="I1242" i="5"/>
  <c r="J451" i="5"/>
  <c r="G49" i="4"/>
  <c r="I13" i="5"/>
  <c r="I1823" i="5"/>
  <c r="N666" i="4"/>
  <c r="V800" i="5"/>
  <c r="H967" i="4"/>
  <c r="H1127" i="4"/>
  <c r="J573" i="5"/>
  <c r="I537" i="5"/>
  <c r="J537" i="5"/>
  <c r="J1500" i="5"/>
  <c r="G1578" i="4"/>
  <c r="J886" i="5"/>
  <c r="V1862" i="5"/>
  <c r="G1472" i="4"/>
  <c r="I1681" i="5"/>
  <c r="H1143" i="4"/>
  <c r="G796" i="4"/>
  <c r="V1939" i="5"/>
  <c r="H886" i="4"/>
  <c r="V1695" i="5"/>
  <c r="N1759" i="4"/>
  <c r="G138" i="4"/>
  <c r="I1635" i="5"/>
  <c r="G809" i="4"/>
  <c r="G483" i="4"/>
  <c r="G241" i="4"/>
  <c r="G898" i="4"/>
  <c r="V757" i="5"/>
  <c r="N1389" i="4"/>
  <c r="H416" i="4"/>
  <c r="V1544" i="5"/>
  <c r="G183" i="4"/>
  <c r="G101" i="4"/>
  <c r="G1375" i="4"/>
  <c r="G1029" i="4"/>
  <c r="N642" i="4"/>
  <c r="I825" i="5"/>
  <c r="H1122" i="4"/>
  <c r="I1347" i="5"/>
  <c r="G559" i="4"/>
  <c r="V45" i="5"/>
  <c r="N484" i="4"/>
  <c r="V258" i="5"/>
  <c r="J556" i="5"/>
  <c r="G368" i="4"/>
  <c r="V369" i="5"/>
  <c r="N1195" i="4"/>
  <c r="J387" i="5"/>
  <c r="V718" i="5"/>
  <c r="G1064" i="4"/>
  <c r="J739" i="5"/>
  <c r="G1065" i="4"/>
  <c r="I1579" i="5"/>
  <c r="J830" i="5"/>
  <c r="J189" i="5"/>
  <c r="G393" i="4"/>
  <c r="H1453" i="4"/>
  <c r="N1098" i="4"/>
  <c r="H1170" i="4"/>
  <c r="G592" i="4"/>
  <c r="I65" i="5"/>
  <c r="I290" i="5"/>
  <c r="I1398" i="5"/>
  <c r="V168" i="5"/>
  <c r="I1775" i="5"/>
  <c r="G834" i="4"/>
  <c r="J1164" i="5"/>
  <c r="G1512" i="4"/>
  <c r="J894" i="5"/>
  <c r="I630" i="5"/>
  <c r="G797" i="4"/>
  <c r="H250" i="4"/>
  <c r="H1924" i="4"/>
  <c r="J668" i="5"/>
  <c r="H238" i="4"/>
  <c r="I170" i="5"/>
  <c r="G77" i="4"/>
  <c r="J1535" i="5"/>
  <c r="G806" i="4"/>
  <c r="H1867" i="4"/>
  <c r="V1696" i="5"/>
  <c r="V213" i="5"/>
  <c r="N1411" i="4"/>
  <c r="G1128" i="4"/>
  <c r="I1718" i="5"/>
  <c r="I132" i="5"/>
  <c r="H486" i="4"/>
  <c r="I447" i="5"/>
  <c r="H366" i="4"/>
  <c r="J1770" i="5"/>
  <c r="V1367" i="5"/>
  <c r="J373" i="5"/>
  <c r="N23" i="4"/>
  <c r="N326" i="4"/>
  <c r="G840" i="4"/>
  <c r="J852" i="5"/>
  <c r="G118" i="4"/>
  <c r="H358" i="4"/>
  <c r="J1827" i="5"/>
  <c r="G1828" i="4"/>
  <c r="N1402" i="4"/>
  <c r="H1838" i="4"/>
  <c r="V1867" i="5"/>
  <c r="V578" i="5"/>
  <c r="J1429" i="5"/>
  <c r="V685" i="5"/>
  <c r="H1582" i="4"/>
  <c r="V368" i="5"/>
  <c r="N996" i="4"/>
  <c r="V1587" i="5"/>
  <c r="I375" i="5"/>
  <c r="V1809" i="5"/>
  <c r="H1645" i="4"/>
  <c r="I839" i="5"/>
  <c r="N1292" i="4"/>
  <c r="V744" i="5"/>
  <c r="N257" i="4"/>
  <c r="H1625" i="4"/>
  <c r="G733" i="4"/>
  <c r="G84" i="4"/>
  <c r="J464" i="5"/>
  <c r="V149" i="5"/>
  <c r="N1584" i="4"/>
  <c r="N1653" i="4"/>
  <c r="N1330" i="4"/>
  <c r="J1511" i="5"/>
  <c r="H1301" i="4"/>
  <c r="J1114" i="5"/>
  <c r="G956" i="4"/>
  <c r="H1087" i="4"/>
  <c r="H480" i="4"/>
  <c r="H1418" i="4"/>
  <c r="G1308" i="4"/>
  <c r="I810" i="5"/>
  <c r="V1142" i="5"/>
  <c r="G1089" i="4"/>
  <c r="J115" i="5"/>
  <c r="N1340" i="4"/>
  <c r="N770" i="4"/>
  <c r="J1064" i="5"/>
  <c r="I457" i="5"/>
  <c r="N562" i="4"/>
  <c r="J229" i="5"/>
  <c r="I656" i="5"/>
  <c r="V1184" i="5"/>
  <c r="J1066" i="5"/>
  <c r="N1642" i="4"/>
  <c r="H1292" i="4"/>
  <c r="N180" i="4"/>
  <c r="G1570" i="4"/>
  <c r="J1894" i="5"/>
  <c r="N327" i="4"/>
  <c r="V786" i="5"/>
  <c r="J1625" i="5"/>
  <c r="V1887" i="5"/>
  <c r="J1377" i="5"/>
  <c r="J549" i="5"/>
  <c r="H776" i="4"/>
  <c r="G1788" i="4"/>
  <c r="I1913" i="5"/>
  <c r="I31" i="5"/>
  <c r="I1437" i="5"/>
  <c r="G1348" i="4"/>
  <c r="H1225" i="4"/>
  <c r="V393" i="5"/>
  <c r="V208" i="5"/>
  <c r="I918" i="5"/>
  <c r="I1362" i="5"/>
  <c r="V1583" i="5"/>
  <c r="V335" i="5"/>
  <c r="J206" i="5"/>
  <c r="N1275" i="4"/>
  <c r="G1672" i="4"/>
  <c r="N343" i="4"/>
  <c r="I1466" i="5"/>
  <c r="G1506" i="4"/>
  <c r="J1920" i="5"/>
  <c r="G1689" i="4"/>
  <c r="V397" i="5"/>
  <c r="G160" i="4"/>
  <c r="G1640" i="4"/>
  <c r="J1529" i="5"/>
  <c r="H627" i="4"/>
  <c r="N118" i="4"/>
  <c r="V1777" i="5"/>
  <c r="J688" i="5"/>
  <c r="I401" i="5"/>
  <c r="J198" i="5"/>
  <c r="H1121" i="4"/>
  <c r="J450" i="5"/>
  <c r="H1485" i="4"/>
  <c r="I1766" i="5"/>
  <c r="G155" i="4"/>
  <c r="I166" i="5"/>
  <c r="G323" i="4"/>
  <c r="J808" i="5"/>
  <c r="H1213" i="4"/>
  <c r="V1421" i="5"/>
  <c r="J1306" i="5"/>
  <c r="I1827" i="5"/>
  <c r="G600" i="4"/>
  <c r="H1350" i="4"/>
  <c r="H633" i="4"/>
  <c r="H466" i="4"/>
  <c r="H1258" i="4"/>
  <c r="N1383" i="4"/>
  <c r="I339" i="5"/>
  <c r="N636" i="4"/>
  <c r="H105" i="4"/>
  <c r="N1255" i="4"/>
  <c r="H1403" i="4"/>
  <c r="J1156" i="5"/>
  <c r="I865" i="5"/>
  <c r="J15" i="5"/>
  <c r="V1180" i="5"/>
  <c r="N136" i="4"/>
  <c r="I1482" i="5"/>
  <c r="H1024" i="4"/>
  <c r="H1777" i="4"/>
  <c r="N369" i="4"/>
  <c r="V1851" i="5"/>
  <c r="G1808" i="4"/>
  <c r="V1928" i="5"/>
  <c r="G617" i="4"/>
  <c r="G1904" i="4"/>
  <c r="G1083" i="4"/>
  <c r="V632" i="5"/>
  <c r="J1473" i="5"/>
  <c r="J1210" i="5"/>
  <c r="V1058" i="5"/>
  <c r="N400" i="4"/>
  <c r="V818" i="5"/>
  <c r="J624" i="5"/>
  <c r="H311" i="4"/>
  <c r="H787" i="4"/>
  <c r="I1887" i="5"/>
  <c r="V747" i="5"/>
  <c r="N59" i="4"/>
  <c r="I1393" i="5"/>
  <c r="N1669" i="4"/>
  <c r="N1445" i="4"/>
  <c r="V854" i="5"/>
  <c r="J909" i="5"/>
  <c r="G1099" i="4"/>
  <c r="J729" i="5"/>
  <c r="J1760" i="5"/>
  <c r="V1153" i="5"/>
  <c r="V1526" i="5"/>
  <c r="G139" i="4"/>
  <c r="V1855" i="5"/>
  <c r="V1444" i="5"/>
  <c r="N260" i="4"/>
  <c r="I1500" i="5"/>
  <c r="J195" i="5"/>
  <c r="I1743" i="5"/>
  <c r="V1600" i="5"/>
  <c r="N16" i="4"/>
  <c r="H762" i="4"/>
  <c r="G1732" i="4"/>
  <c r="H1771" i="4"/>
  <c r="N1176" i="4"/>
  <c r="J595" i="5"/>
  <c r="V1049" i="5"/>
  <c r="I745" i="5"/>
  <c r="I799" i="5"/>
  <c r="I1845" i="5"/>
  <c r="N1805" i="4"/>
  <c r="J369" i="5"/>
  <c r="G63" i="4"/>
  <c r="J26" i="5"/>
  <c r="H1726" i="4"/>
  <c r="N1427" i="4"/>
  <c r="J950" i="5"/>
  <c r="H39" i="4"/>
  <c r="H616" i="4"/>
  <c r="G186" i="4"/>
  <c r="I1860" i="5"/>
  <c r="H585" i="4"/>
  <c r="H469" i="4"/>
  <c r="J1926" i="5"/>
  <c r="G737" i="4"/>
  <c r="V1336" i="5"/>
  <c r="G326" i="4"/>
  <c r="J271" i="5"/>
  <c r="G25" i="4"/>
  <c r="V504" i="5"/>
  <c r="N764" i="4"/>
  <c r="I860" i="5"/>
  <c r="V1096" i="5"/>
  <c r="N1521" i="4"/>
  <c r="G1485" i="4"/>
  <c r="N932" i="4"/>
  <c r="G395" i="4"/>
  <c r="N755" i="4"/>
  <c r="J566" i="5"/>
  <c r="G257" i="4"/>
  <c r="G219" i="4"/>
  <c r="G1147" i="4"/>
  <c r="N308" i="4"/>
  <c r="I70" i="5"/>
  <c r="N1119" i="4"/>
  <c r="G1262" i="4"/>
  <c r="N1649" i="4"/>
  <c r="H618" i="4"/>
  <c r="J1938" i="5"/>
  <c r="V203" i="5"/>
  <c r="V876" i="5"/>
  <c r="V582" i="5"/>
  <c r="N1407" i="4"/>
  <c r="J1619" i="5"/>
  <c r="G55" i="4"/>
  <c r="N951" i="4"/>
  <c r="I659" i="5"/>
  <c r="G1557" i="4"/>
  <c r="H181" i="4"/>
  <c r="I1002" i="5"/>
  <c r="I1475" i="5"/>
  <c r="N497" i="4"/>
  <c r="N363" i="4"/>
  <c r="H565" i="4"/>
  <c r="G465" i="4"/>
  <c r="I1206" i="5"/>
  <c r="I661" i="5"/>
  <c r="G893" i="4"/>
  <c r="V1228" i="5"/>
  <c r="G422" i="4"/>
  <c r="V1633" i="5"/>
  <c r="N1792" i="4"/>
  <c r="J1094" i="5"/>
  <c r="H624" i="4"/>
  <c r="J76" i="5"/>
  <c r="G543" i="4"/>
  <c r="V1655" i="5"/>
  <c r="J1506" i="5"/>
  <c r="G1860" i="4"/>
  <c r="J1767" i="5"/>
  <c r="H1613" i="4"/>
  <c r="J671" i="5"/>
  <c r="G1691" i="4"/>
  <c r="I786" i="5"/>
  <c r="H1798" i="4"/>
  <c r="J1738" i="5"/>
  <c r="N419" i="4"/>
  <c r="N291" i="4"/>
  <c r="I1915" i="5"/>
  <c r="G19" i="4"/>
  <c r="G684" i="4"/>
  <c r="G392" i="4"/>
  <c r="H609" i="4"/>
  <c r="V1332" i="5"/>
  <c r="J583" i="5"/>
  <c r="H1651" i="4"/>
  <c r="G1453" i="4"/>
  <c r="H487" i="4"/>
  <c r="H1020" i="4"/>
  <c r="G344" i="4"/>
  <c r="N303" i="4"/>
  <c r="I1642" i="5"/>
  <c r="I123" i="5"/>
  <c r="J687" i="5"/>
  <c r="G1297" i="4"/>
  <c r="V1860" i="5"/>
  <c r="J1314" i="5"/>
  <c r="G1399" i="4"/>
  <c r="V461" i="5"/>
  <c r="N544" i="4"/>
  <c r="V1886" i="5"/>
  <c r="N1640" i="4"/>
  <c r="H1919" i="4"/>
  <c r="G744" i="4"/>
  <c r="V914" i="5"/>
  <c r="J1032" i="5"/>
  <c r="N1722" i="4"/>
  <c r="H1397" i="4"/>
  <c r="N1232" i="4"/>
  <c r="N389" i="4"/>
  <c r="J260" i="5"/>
  <c r="N115" i="4"/>
  <c r="H1076" i="4"/>
  <c r="J1223" i="5"/>
  <c r="V634" i="5"/>
  <c r="H1438" i="4"/>
  <c r="I98" i="5"/>
  <c r="N457" i="4"/>
  <c r="V14" i="5"/>
  <c r="J174" i="5"/>
  <c r="G696" i="4"/>
  <c r="I16" i="5"/>
  <c r="H980" i="4"/>
  <c r="J1747" i="5"/>
  <c r="J358" i="5"/>
  <c r="J1479" i="5"/>
  <c r="J4" i="5"/>
  <c r="I63" i="5"/>
  <c r="J752" i="5"/>
  <c r="I911" i="5"/>
  <c r="J968" i="5"/>
  <c r="V474" i="5"/>
  <c r="I554" i="5"/>
  <c r="N1515" i="4"/>
  <c r="J493" i="5"/>
  <c r="G1052" i="4"/>
  <c r="J915" i="5"/>
  <c r="H1411" i="4"/>
  <c r="I312" i="5"/>
  <c r="G500" i="4"/>
  <c r="J468" i="5"/>
  <c r="I1172" i="5"/>
  <c r="G1202" i="4"/>
  <c r="G1357" i="4"/>
  <c r="V1506" i="5"/>
  <c r="H61" i="4"/>
  <c r="I222" i="5"/>
  <c r="J1256" i="5"/>
  <c r="H824" i="4"/>
  <c r="J920" i="5"/>
  <c r="I1725" i="5"/>
  <c r="V1575" i="5"/>
  <c r="H1508" i="4"/>
  <c r="N809" i="4"/>
  <c r="N181" i="4"/>
  <c r="G1019" i="4"/>
  <c r="V1169" i="5"/>
  <c r="J19" i="5"/>
  <c r="J308" i="5"/>
  <c r="H82" i="4"/>
  <c r="G131" i="4"/>
  <c r="H817" i="4"/>
  <c r="G609" i="4"/>
  <c r="J683" i="5"/>
  <c r="H847" i="4"/>
  <c r="G1614" i="4"/>
  <c r="I1189" i="5"/>
  <c r="J69" i="5"/>
  <c r="J877" i="5"/>
  <c r="I1391" i="5"/>
  <c r="V731" i="5"/>
  <c r="I1698" i="5"/>
  <c r="G887" i="4"/>
  <c r="G1556" i="4"/>
  <c r="J665" i="5"/>
  <c r="H1549" i="4"/>
  <c r="N334" i="4"/>
  <c r="J575" i="5"/>
  <c r="I232" i="5"/>
  <c r="I1271" i="5"/>
  <c r="I125" i="5"/>
  <c r="N987" i="4"/>
  <c r="J614" i="5"/>
  <c r="H62" i="4"/>
  <c r="J1266" i="5"/>
  <c r="N794" i="4"/>
  <c r="V1778" i="5"/>
  <c r="H135" i="4"/>
  <c r="N1215" i="4"/>
  <c r="I961" i="5"/>
  <c r="G1073" i="4"/>
  <c r="I1228" i="5"/>
  <c r="J1502" i="5"/>
  <c r="V1568" i="5"/>
  <c r="J1116" i="5"/>
  <c r="G629" i="4"/>
  <c r="J938" i="5"/>
  <c r="J254" i="5"/>
  <c r="G764" i="4"/>
  <c r="I921" i="5"/>
  <c r="J661" i="5"/>
  <c r="H1283" i="4"/>
  <c r="I1890" i="5"/>
  <c r="G855" i="4"/>
  <c r="H343" i="4"/>
  <c r="V584" i="5"/>
  <c r="G1817" i="4"/>
  <c r="V850" i="5"/>
  <c r="N1369" i="4"/>
  <c r="I1143" i="5"/>
  <c r="H45" i="4"/>
  <c r="H936" i="4"/>
  <c r="N467" i="4"/>
  <c r="N1514" i="4"/>
  <c r="V157" i="5"/>
  <c r="J1640" i="5"/>
  <c r="I872" i="5"/>
  <c r="V1553" i="5"/>
  <c r="J1910" i="5"/>
  <c r="J1663" i="5"/>
  <c r="G94" i="4"/>
  <c r="I1524" i="5"/>
  <c r="V1061" i="5"/>
  <c r="J46" i="5"/>
  <c r="H1609" i="4"/>
  <c r="G1309" i="4"/>
  <c r="N397" i="4"/>
  <c r="J705" i="5"/>
  <c r="I1878" i="5"/>
  <c r="G1665" i="4"/>
  <c r="N1589" i="4"/>
  <c r="N527" i="4"/>
  <c r="I637" i="5"/>
  <c r="J529" i="5"/>
  <c r="V1306" i="5"/>
  <c r="J1199" i="5"/>
  <c r="V422" i="5"/>
  <c r="J262" i="5"/>
  <c r="H789" i="4"/>
  <c r="V995" i="5"/>
  <c r="V575" i="5"/>
  <c r="G972" i="4"/>
  <c r="H646" i="4"/>
  <c r="G1243" i="4"/>
  <c r="H875" i="4"/>
  <c r="J421" i="5"/>
  <c r="I1498" i="5"/>
  <c r="V1535" i="5"/>
  <c r="G866" i="4"/>
  <c r="V438" i="5"/>
  <c r="N832" i="4"/>
  <c r="V1036" i="5"/>
  <c r="G1110" i="4"/>
  <c r="V1669" i="5"/>
  <c r="N322" i="4"/>
  <c r="I112" i="5"/>
  <c r="I1847" i="5"/>
  <c r="H723" i="4"/>
  <c r="V973" i="5"/>
  <c r="V890" i="5"/>
  <c r="I743" i="5"/>
  <c r="J1510" i="5"/>
  <c r="G1544" i="4"/>
  <c r="H1811" i="4"/>
  <c r="H156" i="4"/>
  <c r="N253" i="4"/>
  <c r="J1594" i="5"/>
  <c r="J42" i="5"/>
  <c r="I393" i="5"/>
  <c r="G1320" i="4"/>
  <c r="V1660" i="5"/>
  <c r="N468" i="4"/>
  <c r="J597" i="5"/>
  <c r="V353" i="5"/>
  <c r="V471" i="5"/>
  <c r="H383" i="4"/>
  <c r="V1635" i="5"/>
  <c r="N553" i="4"/>
  <c r="V1722" i="5"/>
  <c r="H982" i="4"/>
  <c r="V1645" i="5"/>
  <c r="I1445" i="5"/>
  <c r="V1673" i="5"/>
  <c r="J774" i="5"/>
  <c r="V1329" i="5"/>
  <c r="V1293" i="5"/>
  <c r="J1895" i="5"/>
  <c r="J1758" i="5"/>
  <c r="J1771" i="5"/>
  <c r="I404" i="5"/>
  <c r="J516" i="5"/>
  <c r="H734" i="4"/>
  <c r="H1591" i="4"/>
  <c r="H1284" i="4"/>
  <c r="N57" i="4"/>
  <c r="H1003" i="4"/>
  <c r="H1848" i="4"/>
  <c r="J361" i="5"/>
  <c r="H546" i="4"/>
  <c r="J1344" i="5"/>
  <c r="G1658" i="4"/>
  <c r="V391" i="5"/>
  <c r="I1738" i="5"/>
  <c r="J581" i="5"/>
  <c r="G1098" i="4"/>
  <c r="I753" i="5"/>
  <c r="V761" i="5"/>
  <c r="V1474" i="5"/>
  <c r="I1898" i="5"/>
  <c r="V440" i="5"/>
  <c r="G508" i="4"/>
  <c r="H26" i="4"/>
  <c r="G1026" i="4"/>
  <c r="H1109" i="4"/>
  <c r="J947" i="5"/>
  <c r="V74" i="5"/>
  <c r="J766" i="5"/>
  <c r="I1704" i="5"/>
  <c r="H65" i="4"/>
  <c r="H145" i="4"/>
  <c r="J1784" i="5"/>
  <c r="N481" i="4"/>
  <c r="G947" i="4"/>
  <c r="N329" i="4"/>
  <c r="H1847" i="4"/>
  <c r="J559" i="5"/>
  <c r="H792" i="4"/>
  <c r="V1467" i="5"/>
  <c r="N277" i="4"/>
  <c r="H1370" i="4"/>
  <c r="V553" i="5"/>
  <c r="G89" i="4"/>
  <c r="H596" i="4"/>
  <c r="G330" i="4"/>
  <c r="V1468" i="5"/>
  <c r="J1837" i="5"/>
  <c r="V407" i="5"/>
  <c r="G968" i="4"/>
  <c r="N349" i="4"/>
  <c r="G534" i="4"/>
  <c r="I205" i="5"/>
  <c r="J604" i="5"/>
  <c r="H1581" i="4"/>
  <c r="H828" i="4"/>
  <c r="N412" i="4"/>
  <c r="V1951" i="5"/>
  <c r="G1207" i="4"/>
  <c r="N60" i="4"/>
  <c r="G931" i="4"/>
  <c r="G1905" i="4"/>
  <c r="I323" i="5"/>
  <c r="V1056" i="5"/>
  <c r="N910" i="4"/>
  <c r="I926" i="5"/>
  <c r="H861" i="4"/>
  <c r="N1921" i="4"/>
  <c r="N660" i="4"/>
  <c r="G26" i="4"/>
  <c r="J1841" i="5"/>
  <c r="V1427" i="5"/>
  <c r="N1429" i="4"/>
  <c r="H1206" i="4"/>
  <c r="N367" i="4"/>
  <c r="J122" i="5"/>
  <c r="J1448" i="5"/>
  <c r="J99" i="5"/>
  <c r="N62" i="4"/>
  <c r="H700" i="4"/>
  <c r="V1258" i="5"/>
  <c r="V1899" i="5"/>
  <c r="J1091" i="5"/>
  <c r="V28" i="5"/>
  <c r="G1015" i="4"/>
  <c r="N1240" i="4"/>
  <c r="J463" i="5"/>
  <c r="G91" i="4"/>
  <c r="G73" i="4"/>
  <c r="J368" i="5"/>
  <c r="I1728" i="5"/>
  <c r="I1053" i="5"/>
  <c r="J1286" i="5"/>
  <c r="H625" i="4"/>
  <c r="N1833" i="4"/>
  <c r="G656" i="4"/>
  <c r="I648" i="5"/>
  <c r="N790" i="4"/>
  <c r="J1046" i="5"/>
  <c r="V1494" i="5"/>
  <c r="G1663" i="4"/>
  <c r="G1590" i="4"/>
  <c r="I1886" i="5"/>
  <c r="H1362" i="4"/>
  <c r="V1434" i="5"/>
  <c r="J349" i="5"/>
  <c r="H1343" i="4"/>
  <c r="G1112" i="4"/>
  <c r="I1275" i="5"/>
  <c r="N1130" i="4"/>
  <c r="V360" i="5"/>
  <c r="G560" i="4"/>
  <c r="V120" i="5"/>
  <c r="G226" i="4"/>
  <c r="G1645" i="4"/>
  <c r="N1396" i="4"/>
  <c r="H1232" i="4"/>
  <c r="V836" i="5"/>
  <c r="H22" i="4"/>
  <c r="J53" i="5"/>
  <c r="N974" i="4"/>
  <c r="N639" i="4"/>
  <c r="N1494" i="4"/>
  <c r="N1356" i="4"/>
  <c r="I929" i="5"/>
  <c r="I513" i="5"/>
  <c r="J1015" i="5"/>
  <c r="I1268" i="5"/>
  <c r="V1443" i="5"/>
  <c r="I119" i="5"/>
  <c r="I1123" i="5"/>
  <c r="H1374" i="4"/>
  <c r="H197" i="4"/>
  <c r="J977" i="5"/>
  <c r="N821" i="4"/>
  <c r="J1185" i="5"/>
  <c r="H1732" i="4"/>
  <c r="I1244" i="5"/>
  <c r="G1093" i="4"/>
  <c r="V375" i="5"/>
  <c r="V326" i="5"/>
  <c r="H475" i="4"/>
  <c r="V56" i="5"/>
  <c r="H649" i="4"/>
  <c r="I1746" i="5"/>
  <c r="V1720" i="5"/>
  <c r="N1339" i="4"/>
  <c r="J31" i="5"/>
  <c r="V1663" i="5"/>
  <c r="I1565" i="5"/>
  <c r="H1054" i="4"/>
  <c r="V1420" i="5"/>
  <c r="H1322" i="4"/>
  <c r="I1042" i="5"/>
  <c r="J1764" i="5"/>
  <c r="I407" i="5"/>
  <c r="H93" i="4"/>
  <c r="N839" i="4"/>
  <c r="I250" i="5"/>
  <c r="I585" i="5"/>
  <c r="G1790" i="4"/>
  <c r="H1586" i="4"/>
  <c r="H1655" i="4"/>
  <c r="H1552" i="4"/>
  <c r="V776" i="5"/>
  <c r="I1065" i="5"/>
  <c r="H902" i="4"/>
  <c r="G437" i="4"/>
  <c r="G1267" i="4"/>
  <c r="I358" i="5"/>
  <c r="I1258" i="5"/>
  <c r="G1201" i="4"/>
  <c r="J742" i="5"/>
  <c r="I896" i="5"/>
  <c r="J425" i="5"/>
  <c r="H1204" i="4"/>
  <c r="J1029" i="5"/>
  <c r="J294" i="5"/>
  <c r="V177" i="5"/>
  <c r="I1375" i="5"/>
  <c r="V1281" i="5"/>
  <c r="V221" i="5"/>
  <c r="G1945" i="4"/>
  <c r="V1881" i="5"/>
  <c r="V735" i="5"/>
  <c r="J1082" i="5"/>
  <c r="V662" i="5"/>
  <c r="V633" i="5"/>
  <c r="G476" i="4"/>
  <c r="I241" i="5"/>
  <c r="N657" i="4"/>
  <c r="I846" i="5"/>
  <c r="H1167" i="4"/>
  <c r="H178" i="4"/>
  <c r="I999" i="5"/>
  <c r="N1486" i="4"/>
  <c r="J1326" i="5"/>
  <c r="V354" i="5"/>
  <c r="J816" i="5"/>
  <c r="J20" i="5"/>
  <c r="V654" i="5"/>
  <c r="J1301" i="5"/>
  <c r="N1203" i="4"/>
  <c r="H75" i="4"/>
  <c r="H664" i="4"/>
  <c r="J16" i="5"/>
  <c r="J888" i="5"/>
  <c r="V1927" i="5"/>
  <c r="I109" i="5"/>
  <c r="G1769" i="4"/>
  <c r="I383" i="5"/>
  <c r="G517" i="4"/>
  <c r="V126" i="5"/>
  <c r="N808" i="4"/>
  <c r="V858" i="5"/>
  <c r="H1445" i="4"/>
  <c r="H1031" i="4"/>
  <c r="V1439" i="5"/>
  <c r="I1089" i="5"/>
  <c r="V740" i="5"/>
  <c r="N1078" i="4"/>
  <c r="J287" i="5"/>
  <c r="N134" i="4"/>
  <c r="V1789" i="5"/>
  <c r="H341" i="4"/>
  <c r="V1193" i="5"/>
  <c r="V499" i="5"/>
  <c r="I194" i="5"/>
  <c r="N1023" i="4"/>
  <c r="V1634" i="5"/>
  <c r="H833" i="4"/>
  <c r="I208" i="5"/>
  <c r="V1806" i="5"/>
  <c r="V1507" i="5"/>
  <c r="G1706" i="4"/>
  <c r="H1196" i="4"/>
  <c r="N1150" i="4"/>
  <c r="N1825" i="4"/>
  <c r="I1856" i="5"/>
  <c r="J177" i="5"/>
  <c r="I591" i="5"/>
  <c r="H357" i="4"/>
  <c r="G1884" i="4"/>
  <c r="I338" i="5"/>
  <c r="H434" i="4"/>
  <c r="H1074" i="4"/>
  <c r="H759" i="4"/>
  <c r="I1435" i="5"/>
  <c r="G351" i="4"/>
  <c r="I1843" i="5"/>
  <c r="G970" i="4"/>
  <c r="N1027" i="4"/>
  <c r="N1644" i="4"/>
  <c r="J135" i="5"/>
  <c r="G1572" i="4"/>
  <c r="J1687" i="5"/>
  <c r="V27" i="5"/>
  <c r="N1270" i="4"/>
  <c r="N482" i="4"/>
  <c r="I1067" i="5"/>
  <c r="H670" i="4"/>
  <c r="H1793" i="4"/>
  <c r="G66" i="4"/>
  <c r="I1532" i="5"/>
  <c r="N653" i="4"/>
  <c r="J1766" i="5"/>
  <c r="V365" i="5"/>
  <c r="V1904" i="5"/>
  <c r="N1889" i="4"/>
  <c r="H1382" i="4"/>
  <c r="N374" i="4"/>
  <c r="J753" i="5"/>
  <c r="J1144" i="5"/>
  <c r="V468" i="5"/>
  <c r="G921" i="4"/>
  <c r="H1286" i="4"/>
  <c r="N661" i="4"/>
  <c r="N1470" i="4"/>
  <c r="I354" i="5"/>
  <c r="V199" i="5"/>
  <c r="H1790" i="4"/>
  <c r="J1138" i="5"/>
  <c r="N874" i="4"/>
  <c r="I1789" i="5"/>
  <c r="J1254" i="5"/>
  <c r="G938" i="4"/>
  <c r="I739" i="5"/>
  <c r="G717" i="4"/>
  <c r="J1319" i="5"/>
  <c r="J971" i="5"/>
  <c r="G471" i="4"/>
  <c r="I1721" i="5"/>
  <c r="H1493" i="4"/>
  <c r="I248" i="5"/>
  <c r="N1306" i="4"/>
  <c r="G1869" i="4"/>
  <c r="I1315" i="5"/>
  <c r="V588" i="5"/>
  <c r="G1049" i="4"/>
  <c r="N1631" i="4"/>
  <c r="V1017" i="5"/>
  <c r="H1503" i="4"/>
  <c r="H539" i="4"/>
  <c r="I584" i="5"/>
  <c r="I1629" i="5"/>
  <c r="V1724" i="5"/>
  <c r="G678" i="4"/>
  <c r="V324" i="5"/>
  <c r="V1865" i="5"/>
  <c r="I1923" i="5"/>
  <c r="I66" i="5"/>
  <c r="I223" i="5"/>
  <c r="H1439" i="4"/>
  <c r="H1939" i="4"/>
  <c r="G650" i="4"/>
  <c r="H1764" i="4"/>
  <c r="V1233" i="5"/>
  <c r="N258" i="4"/>
  <c r="G569" i="4"/>
  <c r="N1866" i="4"/>
  <c r="N1156" i="4"/>
  <c r="H1055" i="4"/>
  <c r="N586" i="4"/>
  <c r="J1927" i="5"/>
  <c r="V305" i="5"/>
  <c r="V703" i="5"/>
  <c r="V446" i="5"/>
  <c r="N161" i="4"/>
  <c r="I1777" i="5"/>
  <c r="J592" i="5"/>
  <c r="V1319" i="5"/>
  <c r="I989" i="5"/>
  <c r="J93" i="5"/>
  <c r="G1405" i="4"/>
  <c r="N1568" i="4"/>
  <c r="N139" i="4"/>
  <c r="J1781" i="5"/>
  <c r="G810" i="4"/>
  <c r="J1088" i="5"/>
  <c r="J1871" i="5"/>
  <c r="N150" i="4"/>
  <c r="G973" i="4"/>
  <c r="H192" i="4"/>
  <c r="G854" i="4"/>
  <c r="H1270" i="4"/>
  <c r="I211" i="5"/>
  <c r="N1333" i="4"/>
  <c r="J1393" i="5"/>
  <c r="J749" i="5"/>
  <c r="V1458" i="5"/>
  <c r="V1589" i="5"/>
  <c r="N233" i="4"/>
  <c r="N406" i="4"/>
  <c r="N572" i="4"/>
  <c r="V695" i="5"/>
  <c r="I855" i="5"/>
  <c r="I1205" i="5"/>
  <c r="N485" i="4"/>
  <c r="N472" i="4"/>
  <c r="V1435" i="5"/>
  <c r="N597" i="4"/>
  <c r="N1348" i="4"/>
  <c r="H385" i="4"/>
  <c r="H322" i="4"/>
  <c r="G588" i="4"/>
  <c r="N1677" i="4"/>
  <c r="J1035" i="5"/>
  <c r="J431" i="5"/>
  <c r="G1321" i="4"/>
  <c r="V655" i="5"/>
  <c r="J1182" i="5"/>
  <c r="V268" i="5"/>
  <c r="G366" i="4"/>
  <c r="H433" i="4"/>
  <c r="I378" i="5"/>
  <c r="I1128" i="5"/>
  <c r="J404" i="5"/>
  <c r="G1203" i="4"/>
  <c r="G240" i="4"/>
  <c r="G1106" i="4"/>
  <c r="V1754" i="5"/>
  <c r="G561" i="4"/>
  <c r="J1289" i="5"/>
  <c r="J211" i="5"/>
  <c r="H986" i="4"/>
  <c r="N1252" i="4"/>
  <c r="V1949" i="5"/>
  <c r="H492" i="4"/>
  <c r="J279" i="5"/>
  <c r="N772" i="4"/>
  <c r="V1758" i="5"/>
  <c r="H1841" i="4"/>
  <c r="N1647" i="4"/>
  <c r="I1755" i="5"/>
  <c r="H163" i="4"/>
  <c r="N1187" i="4"/>
  <c r="N32" i="4"/>
  <c r="V830" i="5"/>
  <c r="G880" i="4"/>
  <c r="J1285" i="5"/>
  <c r="H1930" i="4"/>
  <c r="I48" i="5"/>
  <c r="H478" i="4"/>
  <c r="G72" i="4"/>
  <c r="H906" i="4"/>
  <c r="J767" i="5"/>
  <c r="J1400" i="5"/>
  <c r="G1796" i="4"/>
  <c r="J1086" i="5"/>
  <c r="V630" i="5"/>
  <c r="H791" i="4"/>
  <c r="V1080" i="5"/>
  <c r="J1788" i="5"/>
  <c r="G1789" i="4"/>
  <c r="I1085" i="5"/>
  <c r="I1606" i="5"/>
  <c r="G1130" i="4"/>
  <c r="J1857" i="5"/>
  <c r="I15" i="5"/>
  <c r="N1064" i="4"/>
  <c r="I1510" i="5"/>
  <c r="I581" i="5"/>
  <c r="N239" i="4"/>
  <c r="V344" i="5"/>
  <c r="I1102" i="5"/>
  <c r="N459" i="4"/>
  <c r="H1021" i="4"/>
  <c r="I195" i="5"/>
  <c r="N268" i="4"/>
  <c r="V1273" i="5"/>
  <c r="H629" i="4"/>
  <c r="H139" i="4"/>
  <c r="G1037" i="4"/>
  <c r="J453" i="5"/>
  <c r="G1486" i="4"/>
  <c r="G1322" i="4"/>
  <c r="J251" i="5"/>
  <c r="J572" i="5"/>
  <c r="J1694" i="5"/>
  <c r="J1348" i="5"/>
  <c r="I136" i="5"/>
  <c r="H1677" i="4"/>
  <c r="I1802" i="5"/>
  <c r="N98" i="4"/>
  <c r="V769" i="5"/>
  <c r="H1761" i="4"/>
  <c r="I937" i="5"/>
  <c r="V1288" i="5"/>
  <c r="N1674" i="4"/>
  <c r="G123" i="4"/>
  <c r="N1137" i="4"/>
  <c r="H1446" i="4"/>
  <c r="I19" i="5"/>
  <c r="G232" i="4"/>
  <c r="N1111" i="4"/>
  <c r="I423" i="5"/>
  <c r="H1689" i="4"/>
  <c r="G1285" i="4"/>
  <c r="H304" i="4"/>
  <c r="I477" i="5"/>
  <c r="G1635" i="4"/>
  <c r="H1197" i="4"/>
  <c r="N1607" i="4"/>
  <c r="N1259" i="4"/>
  <c r="V455" i="5"/>
  <c r="H867" i="4"/>
  <c r="J24" i="5"/>
  <c r="H1469" i="4"/>
  <c r="G981" i="4"/>
  <c r="N647" i="4"/>
  <c r="J990" i="5"/>
  <c r="G1558" i="4"/>
  <c r="G552" i="4"/>
  <c r="V219" i="5"/>
  <c r="I460" i="5"/>
  <c r="I179" i="5"/>
  <c r="H819" i="4"/>
  <c r="I1114" i="5"/>
  <c r="J1179" i="5"/>
  <c r="V1186" i="5"/>
  <c r="G1923" i="4"/>
  <c r="G509" i="4"/>
  <c r="G933" i="4"/>
  <c r="I1448" i="5"/>
  <c r="H957" i="4"/>
  <c r="G1412" i="4"/>
  <c r="N786" i="4"/>
  <c r="I1013" i="5"/>
  <c r="V717" i="5"/>
  <c r="N210" i="4"/>
  <c r="I56" i="5"/>
  <c r="N1079" i="4"/>
  <c r="V419" i="5"/>
  <c r="H1339" i="4"/>
  <c r="N1941" i="4"/>
  <c r="V1440" i="5"/>
  <c r="G1492" i="4"/>
  <c r="H904" i="4"/>
  <c r="I616" i="5"/>
  <c r="V994" i="5"/>
  <c r="I273" i="5"/>
  <c r="N711" i="4"/>
  <c r="H1381" i="4"/>
  <c r="N997" i="4"/>
  <c r="I1803" i="5"/>
  <c r="V1415" i="5"/>
  <c r="I1093" i="5"/>
  <c r="J45" i="5"/>
  <c r="G1747" i="4"/>
  <c r="G314" i="4"/>
  <c r="J1042" i="5"/>
  <c r="H1044" i="4"/>
  <c r="G556" i="4"/>
  <c r="N129" i="4"/>
  <c r="I788" i="5"/>
  <c r="J1385" i="5"/>
  <c r="I1943" i="5"/>
  <c r="V996" i="5"/>
  <c r="I1658" i="5"/>
  <c r="V202" i="5"/>
  <c r="V1327" i="5"/>
  <c r="J912" i="5"/>
  <c r="N1462" i="4"/>
  <c r="V291" i="5"/>
  <c r="G1223" i="4"/>
  <c r="G1720" i="4"/>
  <c r="I526" i="5"/>
  <c r="V682" i="5"/>
  <c r="G1114" i="4"/>
  <c r="V1700" i="5"/>
  <c r="V891" i="5"/>
  <c r="V722" i="5"/>
  <c r="I1269" i="5"/>
  <c r="H1850" i="4"/>
  <c r="V1763" i="5"/>
  <c r="I415" i="5"/>
  <c r="N93" i="4"/>
  <c r="I891" i="5"/>
  <c r="G1522" i="4"/>
  <c r="G436" i="4"/>
  <c r="I1039" i="5"/>
  <c r="J1168" i="5"/>
  <c r="J1305" i="5"/>
  <c r="J1728" i="5"/>
  <c r="G988" i="4"/>
  <c r="H1291" i="4"/>
  <c r="N917" i="4"/>
  <c r="I991" i="5"/>
  <c r="G1767" i="4"/>
  <c r="N858" i="4"/>
  <c r="I1284" i="5"/>
  <c r="I1309" i="5"/>
  <c r="I1563" i="5"/>
  <c r="N1682" i="4"/>
  <c r="N1100" i="4"/>
  <c r="V1601" i="5"/>
  <c r="H1185" i="4"/>
  <c r="N500" i="4"/>
  <c r="I1023" i="5"/>
  <c r="J707" i="5"/>
  <c r="V409" i="5"/>
  <c r="N510" i="4"/>
  <c r="H1680" i="4"/>
  <c r="G808" i="4"/>
  <c r="J395" i="5"/>
  <c r="N381" i="4"/>
  <c r="H1783" i="4"/>
  <c r="H689" i="4"/>
  <c r="J134" i="5"/>
  <c r="N1021" i="4"/>
  <c r="V608" i="5"/>
  <c r="J1505" i="5"/>
  <c r="V989" i="5"/>
  <c r="G1711" i="4"/>
  <c r="G1210" i="4"/>
  <c r="J791" i="5"/>
  <c r="J371" i="5"/>
  <c r="N351" i="4"/>
  <c r="G925" i="4"/>
  <c r="J306" i="5"/>
  <c r="H99" i="4"/>
  <c r="V1357" i="5"/>
  <c r="V304" i="5"/>
  <c r="I1329" i="5"/>
  <c r="H514" i="4"/>
  <c r="J23" i="5"/>
  <c r="J738" i="5"/>
  <c r="H582" i="4"/>
  <c r="H317" i="4"/>
  <c r="J355" i="5"/>
  <c r="J1176" i="5"/>
  <c r="G940" i="4"/>
  <c r="I1588" i="5"/>
  <c r="G212" i="4"/>
  <c r="G1953" i="4"/>
  <c r="J1030" i="5"/>
  <c r="H1814" i="4"/>
  <c r="H1734" i="4"/>
  <c r="J557" i="5"/>
  <c r="N1937" i="4"/>
  <c r="V873" i="5"/>
  <c r="G353" i="4"/>
  <c r="J125" i="5"/>
  <c r="V425" i="5"/>
  <c r="I45" i="5"/>
  <c r="J979" i="5"/>
  <c r="V533" i="5"/>
  <c r="G69" i="4"/>
  <c r="N1525" i="4"/>
  <c r="N1452" i="4"/>
  <c r="N889" i="4"/>
  <c r="G1639" i="4"/>
  <c r="H751" i="4"/>
  <c r="V572" i="5"/>
  <c r="G1209" i="4"/>
  <c r="H290" i="4"/>
  <c r="N1381" i="4"/>
  <c r="N58" i="4"/>
  <c r="I269" i="5"/>
  <c r="H537" i="4"/>
  <c r="G962" i="4"/>
  <c r="N20" i="4"/>
  <c r="G304" i="4"/>
  <c r="I314" i="5"/>
  <c r="J637" i="5"/>
  <c r="G1482" i="4"/>
  <c r="V677" i="5"/>
  <c r="G1871" i="4"/>
  <c r="J1460" i="5"/>
  <c r="N465" i="4"/>
  <c r="G1568" i="4"/>
  <c r="G303" i="4"/>
  <c r="V1736" i="5"/>
  <c r="G10" i="4"/>
  <c r="G453" i="4"/>
  <c r="N1553" i="4"/>
  <c r="G172" i="4"/>
  <c r="I456" i="5"/>
  <c r="G474" i="4"/>
  <c r="N652" i="4"/>
  <c r="V1397" i="5"/>
  <c r="V1493" i="5"/>
  <c r="J1229" i="5"/>
  <c r="N517" i="4"/>
  <c r="I1040" i="5"/>
  <c r="V1356" i="5"/>
  <c r="G1594" i="4"/>
  <c r="I1030" i="5"/>
  <c r="G1651" i="4"/>
  <c r="H746" i="4"/>
  <c r="J679" i="5"/>
  <c r="H1562" i="4"/>
  <c r="G634" i="4"/>
  <c r="J1468" i="5"/>
  <c r="J1282" i="5"/>
  <c r="J1822" i="5"/>
  <c r="G1303" i="4"/>
  <c r="J1627" i="5"/>
  <c r="G1906" i="4"/>
  <c r="J1417" i="5"/>
  <c r="I1182" i="5"/>
  <c r="N1117" i="4"/>
  <c r="V1517" i="5"/>
  <c r="H360" i="4"/>
  <c r="N1684" i="4"/>
  <c r="V1877" i="5"/>
  <c r="I173" i="5"/>
  <c r="N263" i="4"/>
  <c r="G957" i="4"/>
  <c r="I104" i="5"/>
  <c r="I1037" i="5"/>
  <c r="V777" i="5"/>
  <c r="H831" i="4"/>
  <c r="H1036" i="4"/>
  <c r="N1367" i="4"/>
  <c r="N1873" i="4"/>
  <c r="J1309" i="5"/>
  <c r="N1136" i="4"/>
  <c r="N712" i="4"/>
  <c r="G1865" i="4"/>
  <c r="J1444" i="5"/>
  <c r="G424" i="4"/>
  <c r="G1225" i="4"/>
  <c r="J1952" i="5"/>
  <c r="I352" i="5"/>
  <c r="V513" i="5"/>
  <c r="I1506" i="5"/>
  <c r="N663" i="4"/>
  <c r="V35" i="5"/>
  <c r="G1692" i="4"/>
  <c r="I1350" i="5"/>
  <c r="I139" i="5"/>
  <c r="I798" i="5"/>
  <c r="N337" i="4"/>
  <c r="G225" i="4"/>
  <c r="V350" i="5"/>
  <c r="J1649" i="5"/>
  <c r="J95" i="5"/>
  <c r="V1406" i="5"/>
  <c r="G1795" i="4"/>
  <c r="H1425" i="4"/>
  <c r="I689" i="5"/>
  <c r="N1728" i="4"/>
  <c r="J1443" i="5"/>
  <c r="I403" i="5"/>
  <c r="V206" i="5"/>
  <c r="N885" i="4"/>
  <c r="N1331" i="4"/>
  <c r="G1746" i="4"/>
  <c r="G890" i="4"/>
  <c r="G346" i="4"/>
  <c r="H1409" i="4"/>
  <c r="V345" i="5"/>
  <c r="J1680" i="5"/>
  <c r="I864" i="5"/>
  <c r="G698" i="4"/>
  <c r="J756" i="5"/>
  <c r="H1015" i="4"/>
  <c r="V666" i="5"/>
  <c r="G480" i="4"/>
  <c r="H1911" i="4"/>
  <c r="I796" i="5"/>
  <c r="H176" i="4"/>
  <c r="V94" i="5"/>
  <c r="N207" i="4"/>
  <c r="H1515" i="4"/>
  <c r="N887" i="4"/>
  <c r="I1246" i="5"/>
  <c r="I1805" i="5"/>
  <c r="G217" i="4"/>
  <c r="I1556" i="5"/>
  <c r="H745" i="4"/>
  <c r="J1793" i="5"/>
  <c r="V707" i="5"/>
  <c r="N1363" i="4"/>
  <c r="H507" i="4"/>
  <c r="G619" i="4"/>
  <c r="V1086" i="5"/>
  <c r="I708" i="5"/>
  <c r="I47" i="5"/>
  <c r="H237" i="4"/>
  <c r="I650" i="5"/>
  <c r="V1751" i="5"/>
  <c r="G615" i="4"/>
  <c r="J506" i="5"/>
  <c r="I1162" i="5"/>
  <c r="V267" i="5"/>
  <c r="J1293" i="5"/>
  <c r="N508" i="4"/>
  <c r="V1321" i="5"/>
  <c r="I114" i="5"/>
  <c r="I731" i="5"/>
  <c r="J314" i="5"/>
  <c r="N1870" i="4"/>
  <c r="G1724" i="4"/>
  <c r="N432" i="4"/>
  <c r="H1386" i="4"/>
  <c r="G1516" i="4"/>
  <c r="I794" i="5"/>
  <c r="I1325" i="5"/>
  <c r="J435" i="5"/>
  <c r="I956" i="5"/>
  <c r="G1664" i="4"/>
  <c r="I1597" i="5"/>
  <c r="J317" i="5"/>
  <c r="N1296" i="4"/>
  <c r="N926" i="4"/>
  <c r="G390" i="4"/>
  <c r="I768" i="5"/>
  <c r="N627" i="4"/>
  <c r="I304" i="5"/>
  <c r="J1055" i="5"/>
  <c r="N1479" i="4"/>
  <c r="J1596" i="5"/>
  <c r="V86" i="5"/>
  <c r="I831" i="5"/>
  <c r="G997" i="4"/>
  <c r="N995" i="4"/>
  <c r="H91" i="4"/>
  <c r="V496" i="5"/>
  <c r="V1068" i="5"/>
  <c r="H1128" i="4"/>
  <c r="G830" i="4"/>
  <c r="J37" i="5"/>
  <c r="I1581" i="5"/>
  <c r="G1498" i="4"/>
  <c r="N11" i="4"/>
  <c r="H807" i="4"/>
  <c r="J1137" i="5"/>
  <c r="J137" i="5"/>
  <c r="N769" i="4"/>
  <c r="J654" i="5"/>
  <c r="H1158" i="4"/>
  <c r="J1890" i="5"/>
  <c r="H1573" i="4"/>
  <c r="H1721" i="4"/>
  <c r="H1464" i="4"/>
  <c r="I1091" i="5"/>
  <c r="N649" i="4"/>
  <c r="J1045" i="5"/>
  <c r="G1631" i="4"/>
  <c r="N450" i="4"/>
  <c r="N153" i="4"/>
  <c r="N1527" i="4"/>
  <c r="V154" i="5"/>
  <c r="G1816" i="4"/>
  <c r="G902" i="4"/>
  <c r="J961" i="5"/>
  <c r="I615" i="5"/>
  <c r="G1136" i="4"/>
  <c r="N1591" i="4"/>
  <c r="N540" i="4"/>
  <c r="N1073" i="4"/>
  <c r="I296" i="5"/>
  <c r="J249" i="5"/>
  <c r="N835" i="4"/>
  <c r="I1149" i="5"/>
  <c r="H1679" i="4"/>
  <c r="H1189" i="4"/>
  <c r="H1945" i="4"/>
  <c r="H1026" i="4"/>
  <c r="G1311" i="4"/>
  <c r="N668" i="4"/>
  <c r="V607" i="5"/>
  <c r="I525" i="5"/>
  <c r="N549" i="4"/>
  <c r="N940" i="4"/>
  <c r="V1048" i="5"/>
  <c r="J1643" i="5"/>
  <c r="N989" i="4"/>
  <c r="I1249" i="5"/>
  <c r="G405" i="4"/>
  <c r="N1754" i="4"/>
  <c r="G513" i="4"/>
  <c r="G1400" i="4"/>
  <c r="N1121" i="4"/>
  <c r="N1501" i="4"/>
  <c r="N1188" i="4"/>
  <c r="J1190" i="5"/>
  <c r="G250" i="4"/>
  <c r="I1226" i="5"/>
  <c r="N1439" i="4"/>
  <c r="G472" i="4"/>
  <c r="V1223" i="5"/>
  <c r="V381" i="5"/>
  <c r="N536" i="4"/>
  <c r="N1368" i="4"/>
  <c r="H632" i="4"/>
  <c r="I1088" i="5"/>
  <c r="V1707" i="5"/>
  <c r="V1632" i="5"/>
  <c r="J285" i="5"/>
  <c r="N1313" i="4"/>
  <c r="V1791" i="5"/>
  <c r="H1308" i="4"/>
  <c r="V1305" i="5"/>
  <c r="H1079" i="4"/>
  <c r="H147" i="4"/>
  <c r="N805" i="4"/>
  <c r="J1845" i="5"/>
  <c r="J1540" i="5"/>
  <c r="V364" i="5"/>
  <c r="G571" i="4"/>
  <c r="V158" i="5"/>
  <c r="V124" i="5"/>
  <c r="N172" i="4"/>
  <c r="H1092" i="4"/>
  <c r="H1898" i="4"/>
  <c r="I631" i="5"/>
  <c r="I1544" i="5"/>
  <c r="J201" i="5"/>
  <c r="N534" i="4"/>
  <c r="H1337" i="4"/>
  <c r="N1670" i="4"/>
  <c r="J145" i="5"/>
  <c r="V60" i="5"/>
  <c r="I930" i="5"/>
  <c r="V1500" i="5"/>
  <c r="G1257" i="4"/>
  <c r="G515" i="4"/>
  <c r="V1333" i="5"/>
  <c r="J1379" i="5"/>
  <c r="I588" i="5"/>
  <c r="G719" i="4"/>
  <c r="N1053" i="4"/>
  <c r="I717" i="5"/>
  <c r="V928" i="5"/>
  <c r="I512" i="5"/>
  <c r="H1043" i="4"/>
  <c r="H1855" i="4"/>
  <c r="V161" i="5"/>
  <c r="G1652" i="4"/>
  <c r="I1572" i="5"/>
  <c r="V63" i="5"/>
  <c r="I936" i="5"/>
  <c r="N833" i="4"/>
  <c r="J256" i="5"/>
  <c r="I1086" i="5"/>
  <c r="J1653" i="5"/>
  <c r="G1734" i="4"/>
  <c r="V135" i="5"/>
  <c r="G292" i="4"/>
  <c r="V943" i="5"/>
  <c r="H159" i="4"/>
  <c r="J1267" i="5"/>
  <c r="J1701" i="5"/>
  <c r="H443" i="4"/>
  <c r="N339" i="4"/>
  <c r="H725" i="4"/>
  <c r="V1210" i="5"/>
  <c r="I345" i="5"/>
  <c r="I1009" i="5"/>
  <c r="J1290" i="5"/>
  <c r="I1472" i="5"/>
  <c r="H1209" i="4"/>
  <c r="H1760" i="4"/>
  <c r="V190" i="5"/>
  <c r="V1284" i="5"/>
  <c r="I76" i="5"/>
  <c r="I1301" i="5"/>
  <c r="I998" i="5"/>
  <c r="V1485" i="5"/>
  <c r="G102" i="4"/>
  <c r="I1747" i="5"/>
  <c r="I866" i="5"/>
  <c r="I1865" i="5"/>
  <c r="G355" i="4"/>
  <c r="V840" i="5"/>
  <c r="N1196" i="4"/>
  <c r="N214" i="4"/>
  <c r="H242" i="4"/>
  <c r="H849" i="4"/>
  <c r="H219" i="4"/>
  <c r="N1242" i="4"/>
  <c r="N466" i="4"/>
  <c r="N241" i="4"/>
  <c r="I605" i="5"/>
  <c r="G205" i="4"/>
  <c r="H715" i="4"/>
  <c r="N1336" i="4"/>
  <c r="J396" i="5"/>
  <c r="I729" i="5"/>
  <c r="N1532" i="4"/>
  <c r="H1498" i="4"/>
  <c r="I565" i="5"/>
  <c r="I1792" i="5"/>
  <c r="I1903" i="5"/>
  <c r="N1601" i="4"/>
  <c r="J1208" i="5"/>
  <c r="V1408" i="5"/>
  <c r="V1565" i="5"/>
  <c r="H770" i="4"/>
  <c r="N948" i="4"/>
  <c r="N69" i="4"/>
  <c r="J784" i="5"/>
  <c r="H674" i="4"/>
  <c r="G755" i="4"/>
  <c r="I1024" i="5"/>
  <c r="I1546" i="5"/>
  <c r="I1902" i="5"/>
  <c r="J1547" i="5"/>
  <c r="N63" i="4"/>
  <c r="H797" i="4"/>
  <c r="J974" i="5"/>
  <c r="H161" i="4"/>
  <c r="I1871" i="5"/>
  <c r="V130" i="5"/>
  <c r="J1279" i="5"/>
  <c r="G1947" i="4"/>
  <c r="H1510" i="4"/>
  <c r="H1853" i="4"/>
  <c r="J131" i="5"/>
  <c r="I18" i="5"/>
  <c r="I1073" i="5"/>
  <c r="H1056" i="4"/>
  <c r="N1190" i="4"/>
  <c r="V1671" i="5"/>
  <c r="I1223" i="5"/>
  <c r="J1438" i="5"/>
  <c r="H533" i="4"/>
  <c r="I582" i="5"/>
  <c r="J872" i="5"/>
  <c r="V1138" i="5"/>
  <c r="H834" i="4"/>
  <c r="H1075" i="4"/>
  <c r="V1453" i="5"/>
  <c r="V562" i="5"/>
  <c r="V767" i="5"/>
  <c r="N994" i="4"/>
  <c r="N618" i="4"/>
  <c r="N574" i="4"/>
  <c r="H1849" i="4"/>
  <c r="V1174" i="5"/>
  <c r="N204" i="4"/>
  <c r="N662" i="4"/>
  <c r="G299" i="4"/>
  <c r="J1585" i="5"/>
  <c r="I750" i="5"/>
  <c r="J723" i="5"/>
  <c r="N249" i="4"/>
  <c r="V73" i="5"/>
  <c r="J815" i="5"/>
  <c r="H1569" i="4"/>
  <c r="N1464" i="4"/>
  <c r="G283" i="4"/>
  <c r="V671" i="5"/>
  <c r="V361" i="5"/>
  <c r="V1201" i="5"/>
  <c r="V69" i="5"/>
  <c r="N97" i="4"/>
  <c r="G1833" i="4"/>
  <c r="V1912" i="5"/>
  <c r="N281" i="4"/>
  <c r="J1020" i="5"/>
  <c r="N730" i="4"/>
  <c r="I1462" i="5"/>
  <c r="H1559" i="4"/>
  <c r="V1046" i="5"/>
  <c r="H531" i="4"/>
  <c r="J39" i="5"/>
  <c r="N478" i="4"/>
  <c r="V275" i="5"/>
  <c r="J539" i="5"/>
  <c r="I379" i="5"/>
  <c r="I389" i="5"/>
  <c r="J32" i="5"/>
  <c r="I1839" i="5"/>
  <c r="I1390" i="5"/>
  <c r="H1813" i="4"/>
  <c r="G415" i="4"/>
  <c r="H777" i="4"/>
  <c r="G1762" i="4"/>
  <c r="I1265" i="5"/>
  <c r="H579" i="4"/>
  <c r="J1709" i="5"/>
  <c r="N401" i="4"/>
  <c r="J79" i="5"/>
  <c r="I152" i="5"/>
  <c r="N864" i="4"/>
  <c r="I1937" i="5"/>
  <c r="H305" i="4"/>
  <c r="H730" i="4"/>
  <c r="J763" i="5"/>
  <c r="N199" i="4"/>
  <c r="V597" i="5"/>
  <c r="I1469" i="5"/>
  <c r="I263" i="5"/>
  <c r="J261" i="5"/>
  <c r="J943" i="5"/>
  <c r="N1091" i="4"/>
  <c r="I876" i="5"/>
  <c r="I1355" i="5"/>
  <c r="H785" i="4"/>
  <c r="H768" i="4"/>
  <c r="N1680" i="4"/>
  <c r="G591" i="4"/>
  <c r="N758" i="4"/>
  <c r="J1735" i="5"/>
  <c r="N407" i="4"/>
  <c r="G1036" i="4"/>
  <c r="I1838" i="5"/>
  <c r="N1620" i="4"/>
  <c r="G1504" i="4"/>
  <c r="G319" i="4"/>
  <c r="I1131" i="5"/>
  <c r="V1659" i="5"/>
  <c r="I362" i="5"/>
  <c r="V42" i="5"/>
  <c r="V278" i="5"/>
  <c r="G1444" i="4"/>
  <c r="N81" i="4"/>
  <c r="N1692" i="4"/>
  <c r="H1714" i="4"/>
  <c r="V1907" i="5"/>
  <c r="N449" i="4"/>
  <c r="G1050" i="4"/>
  <c r="I1116" i="5"/>
  <c r="H843" i="4"/>
  <c r="N1942" i="4"/>
  <c r="I1756" i="5"/>
  <c r="H1451" i="4"/>
  <c r="I1618" i="5"/>
  <c r="I1825" i="5"/>
  <c r="H298" i="4"/>
  <c r="N1224" i="4"/>
  <c r="N1384" i="4"/>
  <c r="H321" i="4"/>
  <c r="N25" i="4"/>
  <c r="N757" i="4"/>
  <c r="H1431" i="4"/>
  <c r="V470" i="5"/>
  <c r="N993" i="4"/>
  <c r="I420" i="5"/>
  <c r="N1871" i="4"/>
  <c r="G1500" i="4"/>
  <c r="J847" i="5"/>
  <c r="H895" i="4"/>
  <c r="H1685" i="4"/>
  <c r="H116" i="4"/>
  <c r="I243" i="5"/>
  <c r="H108" i="4"/>
  <c r="H510" i="4"/>
  <c r="V1400" i="5"/>
  <c r="I14" i="5"/>
  <c r="H1357" i="4"/>
  <c r="G1226" i="4"/>
  <c r="J1384" i="5"/>
  <c r="N1938" i="4"/>
  <c r="H1247" i="4"/>
  <c r="I1867" i="5"/>
  <c r="H441" i="4"/>
  <c r="N1031" i="4"/>
  <c r="J789" i="5"/>
  <c r="I1394" i="5"/>
  <c r="I1573" i="5"/>
  <c r="N1131" i="4"/>
  <c r="V1496" i="5"/>
  <c r="H232" i="4"/>
  <c r="J1130" i="5"/>
  <c r="G1258" i="4"/>
  <c r="V1225" i="5"/>
  <c r="I443" i="5"/>
  <c r="N1285" i="4"/>
  <c r="H1450" i="4"/>
  <c r="H1366" i="4"/>
  <c r="G872" i="4"/>
  <c r="I1701" i="5"/>
  <c r="G631" i="4"/>
  <c r="G871" i="4"/>
  <c r="V1861" i="5"/>
  <c r="I1914" i="5"/>
  <c r="J555" i="5"/>
  <c r="H1462" i="4"/>
  <c r="H1484" i="4"/>
  <c r="H128" i="4"/>
  <c r="J1742" i="5"/>
  <c r="V214" i="5"/>
  <c r="I660" i="5"/>
  <c r="H254" i="4"/>
  <c r="V1940" i="5"/>
  <c r="V96" i="5"/>
  <c r="H1312" i="4"/>
  <c r="V356" i="5"/>
  <c r="V970" i="5"/>
  <c r="G266" i="4"/>
  <c r="H1423" i="4"/>
  <c r="G327" i="4"/>
  <c r="I1231" i="5"/>
  <c r="N1767" i="4"/>
  <c r="G835" i="4"/>
  <c r="G1596" i="4"/>
  <c r="G1488" i="4"/>
  <c r="V1486" i="5"/>
  <c r="V560" i="5"/>
  <c r="N1020" i="4"/>
  <c r="N1450" i="4"/>
  <c r="H284" i="4"/>
  <c r="N1257" i="4"/>
  <c r="G651" i="4"/>
  <c r="J1683" i="5"/>
  <c r="J407" i="5"/>
  <c r="N1209" i="4"/>
  <c r="H41" i="4"/>
  <c r="N1034" i="4"/>
  <c r="N480" i="4"/>
  <c r="J1343" i="5"/>
  <c r="J1299" i="5"/>
  <c r="H80" i="4"/>
  <c r="V1574" i="5"/>
  <c r="H1392" i="4"/>
  <c r="V1399" i="5"/>
  <c r="J1842" i="5"/>
  <c r="J1722" i="5"/>
  <c r="J58" i="5"/>
  <c r="V67" i="5"/>
  <c r="N65" i="4"/>
  <c r="V561" i="5"/>
  <c r="V68" i="5"/>
  <c r="V121" i="5"/>
  <c r="G1344" i="4"/>
  <c r="J694" i="5"/>
  <c r="G1293" i="4"/>
  <c r="H129" i="4"/>
  <c r="N524" i="4"/>
  <c r="V79" i="5"/>
  <c r="V1200" i="5"/>
  <c r="V1519" i="5"/>
  <c r="N936" i="4"/>
  <c r="G287" i="4"/>
  <c r="N154" i="4"/>
  <c r="I1248" i="5"/>
  <c r="G654" i="4"/>
  <c r="J1691" i="5"/>
  <c r="J488" i="5"/>
  <c r="G1175" i="4"/>
  <c r="H1060" i="4"/>
  <c r="J1570" i="5"/>
  <c r="H1106" i="4"/>
  <c r="H308" i="4"/>
  <c r="I1095" i="5"/>
  <c r="J853" i="5"/>
  <c r="V981" i="5"/>
  <c r="G1605" i="4"/>
  <c r="G976" i="4"/>
  <c r="N867" i="4"/>
  <c r="I1655" i="5"/>
  <c r="N386" i="4"/>
  <c r="J218" i="5"/>
  <c r="J1880" i="5"/>
  <c r="I1656" i="5"/>
  <c r="N1816" i="4"/>
  <c r="I970" i="5"/>
  <c r="H740" i="4"/>
  <c r="N328" i="4"/>
  <c r="G1161" i="4"/>
  <c r="J1608" i="5"/>
  <c r="H1551" i="4"/>
  <c r="I1033" i="5"/>
  <c r="J936" i="5"/>
  <c r="I763" i="5"/>
  <c r="V598" i="5"/>
  <c r="N1566" i="4"/>
  <c r="V1685" i="5"/>
  <c r="I1523" i="5"/>
  <c r="N27" i="4"/>
  <c r="J1470" i="5"/>
  <c r="G456" i="4"/>
  <c r="V1243" i="5"/>
  <c r="G1367" i="4"/>
  <c r="N1212" i="4"/>
  <c r="V166" i="5"/>
  <c r="G439" i="4"/>
  <c r="G1534" i="4"/>
  <c r="I890" i="5"/>
  <c r="H499" i="4"/>
  <c r="N1047" i="4"/>
  <c r="G1505" i="4"/>
  <c r="G783" i="4"/>
  <c r="I1584" i="5"/>
  <c r="N1901" i="4"/>
  <c r="G1085" i="4"/>
  <c r="G1069" i="4"/>
  <c r="J1261" i="5"/>
  <c r="V527" i="5"/>
  <c r="G1897" i="4"/>
  <c r="I198" i="5"/>
  <c r="V828" i="5"/>
  <c r="V245" i="5"/>
  <c r="V1895" i="5"/>
  <c r="V775" i="5"/>
  <c r="G787" i="4"/>
  <c r="N1048" i="4"/>
  <c r="J478" i="5"/>
  <c r="J1922" i="5"/>
  <c r="V1730" i="5"/>
  <c r="G1186" i="4"/>
  <c r="G324" i="4"/>
  <c r="I814" i="5"/>
  <c r="H859" i="4"/>
  <c r="N1000" i="4"/>
  <c r="G1577" i="4"/>
  <c r="J1433" i="5"/>
  <c r="I505" i="5"/>
  <c r="V1690" i="5"/>
  <c r="V1780" i="5"/>
  <c r="G1523" i="4"/>
  <c r="G125" i="4"/>
  <c r="I976" i="5"/>
  <c r="J1467" i="5"/>
  <c r="H1208" i="4"/>
  <c r="H1916" i="4"/>
  <c r="H190" i="4"/>
  <c r="V47" i="5"/>
  <c r="N740" i="4"/>
  <c r="H224" i="4"/>
  <c r="H456" i="4"/>
  <c r="N298" i="4"/>
  <c r="I1689" i="5"/>
  <c r="H142" i="4"/>
  <c r="J1940" i="5"/>
  <c r="I1834" i="5"/>
  <c r="J758" i="5"/>
  <c r="H872" i="4"/>
  <c r="V1820" i="5"/>
  <c r="I1507" i="5"/>
  <c r="V435" i="5"/>
  <c r="V1719" i="5"/>
  <c r="I632" i="5"/>
  <c r="V495" i="5"/>
  <c r="N1820" i="4"/>
  <c r="J960" i="5"/>
  <c r="G173" i="4"/>
  <c r="J1904" i="5"/>
  <c r="N471" i="4"/>
  <c r="G1782" i="4"/>
  <c r="I980" i="5"/>
  <c r="I1762" i="5"/>
  <c r="N1318" i="4"/>
  <c r="V897" i="5"/>
  <c r="G1855" i="4"/>
  <c r="H1290" i="4"/>
  <c r="G1111" i="4"/>
  <c r="N440" i="4"/>
  <c r="N77" i="4"/>
  <c r="I506" i="5"/>
  <c r="I93" i="5"/>
  <c r="V1870" i="5"/>
  <c r="I1229" i="5"/>
  <c r="G1447" i="4"/>
  <c r="V1499" i="5"/>
  <c r="G107" i="4"/>
  <c r="N739" i="4"/>
  <c r="N1511" i="4"/>
  <c r="J1586" i="5"/>
  <c r="H328" i="4"/>
  <c r="J1092" i="5"/>
  <c r="V1374" i="5"/>
  <c r="V1052" i="5"/>
  <c r="G1358" i="4"/>
  <c r="J1559" i="5"/>
  <c r="I1700" i="5"/>
  <c r="H631" i="4"/>
  <c r="H494" i="4"/>
  <c r="G713" i="4"/>
  <c r="V253" i="5"/>
  <c r="V807" i="5"/>
  <c r="J902" i="5"/>
  <c r="N1920" i="4"/>
  <c r="V1303" i="5"/>
  <c r="G381" i="4"/>
  <c r="J552" i="5"/>
  <c r="H1757" i="4"/>
  <c r="N624" i="4"/>
  <c r="J1777" i="5"/>
</calcChain>
</file>

<file path=xl/comments1.xml><?xml version="1.0" encoding="utf-8"?>
<comments xmlns="http://schemas.openxmlformats.org/spreadsheetml/2006/main">
  <authors>
    <author>HP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Progress:This was copied from my previous cloud Excel file because XLOOKUP is not supported in this version of Excel (2010).
I’ll manage with this for now until I upgrade…..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Progress: honestly, I don't know what's wrong as you can see is the same formula and I don’t know what to think right now …..
Bube Complained about this too..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Progress:
this If statement I don't know how to go about it as the actul column have a wrong answer …….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Progress:This was copied from my previous cloud Excel file because XLOOKUP is not supported in this version of Excel (2010).
I’ll manage with this for now until I upgrade…..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Progress:
Working with this excel is a lot of stress , this ctrl+E didn’t work here , I tried it on cloud , it clicked and I copied to paste here
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Progress:</t>
        </r>
        <r>
          <rPr>
            <sz val="9"/>
            <color indexed="81"/>
            <rFont val="Tahoma"/>
            <charset val="1"/>
          </rPr>
          <t xml:space="preserve">
this pattern was used because the one in the video is not working when I tried it , so I have to think of another alternative and here is the answer …...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Progress:</t>
        </r>
        <r>
          <rPr>
            <sz val="9"/>
            <color indexed="81"/>
            <rFont val="Tahoma"/>
            <family val="2"/>
          </rPr>
          <t xml:space="preserve">
I have a question , I noticed we have order priority or value order , is it not likely same thing with Oder Priority that's in the sheet already????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<sst xmlns="http://schemas.openxmlformats.org/spreadsheetml/2006/main" count="47376" uniqueCount="2256">
  <si>
    <t>Row ID</t>
  </si>
  <si>
    <t>Order Priority</t>
  </si>
  <si>
    <t>Unit Price</t>
  </si>
  <si>
    <t>Discount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</si>
  <si>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</si>
  <si>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</si>
  <si>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</si>
  <si>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</si>
  <si>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</si>
  <si>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</si>
  <si>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</si>
  <si>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</si>
  <si>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</si>
  <si>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</si>
  <si>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</si>
  <si>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</si>
  <si>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</si>
  <si>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</si>
  <si>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</si>
  <si>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Quantity ordered</t>
  </si>
  <si>
    <t>Order ID</t>
  </si>
  <si>
    <t>High</t>
  </si>
  <si>
    <t xml:space="preserve">Express </t>
  </si>
  <si>
    <t>Corporateee</t>
  </si>
  <si>
    <t xml:space="preserve">  Office Supplies</t>
  </si>
  <si>
    <t>Pens &amp; Art Supplies</t>
  </si>
  <si>
    <t>Wrap Bag</t>
  </si>
  <si>
    <t>United States</t>
  </si>
  <si>
    <t>west</t>
  </si>
  <si>
    <t>Washington</t>
  </si>
  <si>
    <t>Anacortes</t>
  </si>
  <si>
    <t>Not Specified</t>
  </si>
  <si>
    <t>Standard</t>
  </si>
  <si>
    <t>Home Officess</t>
  </si>
  <si>
    <t>Furniture</t>
  </si>
  <si>
    <t>Chairs &amp; Chairmats</t>
  </si>
  <si>
    <t>Jumbo Drum</t>
  </si>
  <si>
    <t>California</t>
  </si>
  <si>
    <t>San Gabriel</t>
  </si>
  <si>
    <t>6/13/2015</t>
  </si>
  <si>
    <t>6/15/2015</t>
  </si>
  <si>
    <t>Critical</t>
  </si>
  <si>
    <t>Home Office</t>
  </si>
  <si>
    <t>office furnishings</t>
  </si>
  <si>
    <t>Small Pack</t>
  </si>
  <si>
    <t>east</t>
  </si>
  <si>
    <t>New Jersey</t>
  </si>
  <si>
    <t>Roselle</t>
  </si>
  <si>
    <t>2/15/2015</t>
  </si>
  <si>
    <t>2/17/2015</t>
  </si>
  <si>
    <t>Medium</t>
  </si>
  <si>
    <t>Small Business</t>
  </si>
  <si>
    <t>Office Furnishings</t>
  </si>
  <si>
    <t>Small Box</t>
  </si>
  <si>
    <t>central</t>
  </si>
  <si>
    <t>Minnesota</t>
  </si>
  <si>
    <t>Prior Lake</t>
  </si>
  <si>
    <t>5/14/2015</t>
  </si>
  <si>
    <t>Office Supplies</t>
  </si>
  <si>
    <t>5/13/2015</t>
  </si>
  <si>
    <t>Rubber Bands</t>
  </si>
  <si>
    <t>Envelopes</t>
  </si>
  <si>
    <t>New York</t>
  </si>
  <si>
    <t>Smithtown</t>
  </si>
  <si>
    <t>5/28/2015</t>
  </si>
  <si>
    <t>Syracuse</t>
  </si>
  <si>
    <t xml:space="preserve">   Technology</t>
  </si>
  <si>
    <t>Telephones and Communication</t>
  </si>
  <si>
    <t>2/14/2015</t>
  </si>
  <si>
    <t>Montana</t>
  </si>
  <si>
    <t>Helena</t>
  </si>
  <si>
    <t>5/15/2015</t>
  </si>
  <si>
    <t>5/16/2015</t>
  </si>
  <si>
    <t>Technology</t>
  </si>
  <si>
    <t>Office Machines</t>
  </si>
  <si>
    <t>Medium Box</t>
  </si>
  <si>
    <t>Missoula</t>
  </si>
  <si>
    <t>5/21/2015</t>
  </si>
  <si>
    <t>5/23/2015</t>
  </si>
  <si>
    <t>New York City</t>
  </si>
  <si>
    <t>5/22/2015</t>
  </si>
  <si>
    <t>Corporate</t>
  </si>
  <si>
    <t xml:space="preserve">    Office Supplies</t>
  </si>
  <si>
    <t>Paper</t>
  </si>
  <si>
    <t>Laguna Niguel</t>
  </si>
  <si>
    <t>1/28/2015</t>
  </si>
  <si>
    <t>1/29/2015</t>
  </si>
  <si>
    <t>1/30/2015</t>
  </si>
  <si>
    <t>Lakewood</t>
  </si>
  <si>
    <t xml:space="preserve">   Office Supplies</t>
  </si>
  <si>
    <t>Oregon</t>
  </si>
  <si>
    <t>Grants Pass</t>
  </si>
  <si>
    <t>2/22/2015</t>
  </si>
  <si>
    <t>2/23/2015</t>
  </si>
  <si>
    <t>3/27/2015</t>
  </si>
  <si>
    <t>3/28/2015</t>
  </si>
  <si>
    <t>1/20/2015</t>
  </si>
  <si>
    <t>1/22/2015</t>
  </si>
  <si>
    <t>Low</t>
  </si>
  <si>
    <t>3/19/2015</t>
  </si>
  <si>
    <t>Binders and Binder Accessories</t>
  </si>
  <si>
    <t>Gresham</t>
  </si>
  <si>
    <t>6/17/2015</t>
  </si>
  <si>
    <t>6/16/2015</t>
  </si>
  <si>
    <t>Consumer</t>
  </si>
  <si>
    <t>Redmond</t>
  </si>
  <si>
    <t xml:space="preserve">    Technology</t>
  </si>
  <si>
    <t>Puyallup</t>
  </si>
  <si>
    <t>Jumbo Box</t>
  </si>
  <si>
    <t>Tonawanda</t>
  </si>
  <si>
    <t>4/20/2015</t>
  </si>
  <si>
    <t>4/21/2015</t>
  </si>
  <si>
    <t>Texas</t>
  </si>
  <si>
    <t>Round Rock</t>
  </si>
  <si>
    <t>south</t>
  </si>
  <si>
    <t>6/14/2015</t>
  </si>
  <si>
    <t>Labels</t>
  </si>
  <si>
    <t>Virginia</t>
  </si>
  <si>
    <t>Salem</t>
  </si>
  <si>
    <t>Storage &amp; Organization</t>
  </si>
  <si>
    <t>Napa</t>
  </si>
  <si>
    <t>Vermont</t>
  </si>
  <si>
    <t>Burlington</t>
  </si>
  <si>
    <t>Tables</t>
  </si>
  <si>
    <t>Ohio</t>
  </si>
  <si>
    <t>Canton</t>
  </si>
  <si>
    <t>3/15/2015</t>
  </si>
  <si>
    <t>Cincinnati</t>
  </si>
  <si>
    <t>3/30/2015</t>
  </si>
  <si>
    <t>Vacaville</t>
  </si>
  <si>
    <t>3/22/2015</t>
  </si>
  <si>
    <t>3/23/2015</t>
  </si>
  <si>
    <t>3/25/2015</t>
  </si>
  <si>
    <t>Vallejo</t>
  </si>
  <si>
    <t>5/17/2015</t>
  </si>
  <si>
    <t>5/18/2015</t>
  </si>
  <si>
    <t>2/18/2015</t>
  </si>
  <si>
    <t>2/20/2015</t>
  </si>
  <si>
    <t>Louisiana</t>
  </si>
  <si>
    <t>Terrytown</t>
  </si>
  <si>
    <t>5/19/2015</t>
  </si>
  <si>
    <t>Scissors, Rulers and Trimmers</t>
  </si>
  <si>
    <t>Illinois</t>
  </si>
  <si>
    <t>Chicago</t>
  </si>
  <si>
    <t>Computer Peripherals</t>
  </si>
  <si>
    <t>Kansas</t>
  </si>
  <si>
    <t>Manhattan</t>
  </si>
  <si>
    <t>Maine</t>
  </si>
  <si>
    <t>Biddeford</t>
  </si>
  <si>
    <t>6/22/2015</t>
  </si>
  <si>
    <t>6/24/2015</t>
  </si>
  <si>
    <t>Bookcases</t>
  </si>
  <si>
    <t>Massachusetts</t>
  </si>
  <si>
    <t>Boston</t>
  </si>
  <si>
    <t>6/23/2015</t>
  </si>
  <si>
    <t>New Hampshire</t>
  </si>
  <si>
    <t>Dover</t>
  </si>
  <si>
    <t>Lodi</t>
  </si>
  <si>
    <t>Lake Oswego</t>
  </si>
  <si>
    <t>Mcminnville</t>
  </si>
  <si>
    <t>Seattle</t>
  </si>
  <si>
    <t>Utah</t>
  </si>
  <si>
    <t>Layton</t>
  </si>
  <si>
    <t>1/13/2015</t>
  </si>
  <si>
    <t>1/14/2015</t>
  </si>
  <si>
    <t>Tysons Corner</t>
  </si>
  <si>
    <t>Alton</t>
  </si>
  <si>
    <t>1/27/2015</t>
  </si>
  <si>
    <t>5/25/2015</t>
  </si>
  <si>
    <t>5/26/2015</t>
  </si>
  <si>
    <t>Petaluma</t>
  </si>
  <si>
    <t>Connecticut</t>
  </si>
  <si>
    <t>Ansonia</t>
  </si>
  <si>
    <t>Yarmouth</t>
  </si>
  <si>
    <t>Pennsylvania</t>
  </si>
  <si>
    <t>West Mifflin</t>
  </si>
  <si>
    <t>1/15/2015</t>
  </si>
  <si>
    <t>1/17/2015</t>
  </si>
  <si>
    <t>Large Box</t>
  </si>
  <si>
    <t>3/16/2015</t>
  </si>
  <si>
    <t>Watauga</t>
  </si>
  <si>
    <t>3/13/2015</t>
  </si>
  <si>
    <t>4/23/2015</t>
  </si>
  <si>
    <t>4/24/2015</t>
  </si>
  <si>
    <t>Tennessee</t>
  </si>
  <si>
    <t>Kingsport</t>
  </si>
  <si>
    <t>1/23/2015</t>
  </si>
  <si>
    <t>4/22/2015</t>
  </si>
  <si>
    <t>Knoxville</t>
  </si>
  <si>
    <t>1/16/2015</t>
  </si>
  <si>
    <t>4/19/2015</t>
  </si>
  <si>
    <t>4/26/2015</t>
  </si>
  <si>
    <t>3/29/2015</t>
  </si>
  <si>
    <t>6/18/2015</t>
  </si>
  <si>
    <t>Colorado</t>
  </si>
  <si>
    <t>Fort Collins</t>
  </si>
  <si>
    <t>Appliances</t>
  </si>
  <si>
    <t>1/25/2015</t>
  </si>
  <si>
    <t>1/26/2015</t>
  </si>
  <si>
    <t>Richland</t>
  </si>
  <si>
    <t>Lebanon</t>
  </si>
  <si>
    <t>1/18/2015</t>
  </si>
  <si>
    <t>Baton Rouge</t>
  </si>
  <si>
    <t>Fort Lee</t>
  </si>
  <si>
    <t>4/13/2015</t>
  </si>
  <si>
    <t>4/15/2015</t>
  </si>
  <si>
    <t>San Francisco</t>
  </si>
  <si>
    <t>2/21/2015</t>
  </si>
  <si>
    <t>Arlington</t>
  </si>
  <si>
    <t>Gainesville</t>
  </si>
  <si>
    <t>Arlington Heights</t>
  </si>
  <si>
    <t>2/13/2015</t>
  </si>
  <si>
    <t>Aurora</t>
  </si>
  <si>
    <t>Lehi</t>
  </si>
  <si>
    <t>Overland Park</t>
  </si>
  <si>
    <t>Michigan</t>
  </si>
  <si>
    <t>Detroit</t>
  </si>
  <si>
    <t>Oklahoma</t>
  </si>
  <si>
    <t>Bartlesville</t>
  </si>
  <si>
    <t>4/27/2015</t>
  </si>
  <si>
    <t>4/28/2015</t>
  </si>
  <si>
    <t>Troy</t>
  </si>
  <si>
    <t>1/21/2015</t>
  </si>
  <si>
    <t>Utica</t>
  </si>
  <si>
    <t>Murray</t>
  </si>
  <si>
    <t>North Carolina</t>
  </si>
  <si>
    <t>Mint Hill</t>
  </si>
  <si>
    <t>Orland Park</t>
  </si>
  <si>
    <t>Iowa</t>
  </si>
  <si>
    <t>Newton</t>
  </si>
  <si>
    <t>4/30/2015</t>
  </si>
  <si>
    <t>Louisville</t>
  </si>
  <si>
    <t>Fountain</t>
  </si>
  <si>
    <t>Grand Junction</t>
  </si>
  <si>
    <t>Maryville</t>
  </si>
  <si>
    <t>2/24/2015</t>
  </si>
  <si>
    <t>3/21/2015</t>
  </si>
  <si>
    <t>Richfield</t>
  </si>
  <si>
    <t>5/29/2015</t>
  </si>
  <si>
    <t>Highlands Ranch</t>
  </si>
  <si>
    <t>Hanover</t>
  </si>
  <si>
    <t>1/31/2015</t>
  </si>
  <si>
    <t>Florida</t>
  </si>
  <si>
    <t>Seminole</t>
  </si>
  <si>
    <t>New Mexico</t>
  </si>
  <si>
    <t>Santa Fe</t>
  </si>
  <si>
    <t>1/19/2015</t>
  </si>
  <si>
    <t>Cleveland Heights</t>
  </si>
  <si>
    <t>San Antonio</t>
  </si>
  <si>
    <t>5/20/2015</t>
  </si>
  <si>
    <t>Arizona</t>
  </si>
  <si>
    <t>Flagstaff</t>
  </si>
  <si>
    <t>4/14/2015</t>
  </si>
  <si>
    <t>Gilbert</t>
  </si>
  <si>
    <t>Georgia</t>
  </si>
  <si>
    <t>Forest Park</t>
  </si>
  <si>
    <t>3/31/2015</t>
  </si>
  <si>
    <t>Charlotte</t>
  </si>
  <si>
    <t>Fairfield</t>
  </si>
  <si>
    <t>1/24/2015</t>
  </si>
  <si>
    <t>Newington</t>
  </si>
  <si>
    <t>Belleville</t>
  </si>
  <si>
    <t>Newark</t>
  </si>
  <si>
    <t>Shawnee</t>
  </si>
  <si>
    <t>6/21/2015</t>
  </si>
  <si>
    <t>Wichita</t>
  </si>
  <si>
    <t>Loveland</t>
  </si>
  <si>
    <t>3/26/2015</t>
  </si>
  <si>
    <t>Maryland</t>
  </si>
  <si>
    <t>Pikesville</t>
  </si>
  <si>
    <t>2/16/2015</t>
  </si>
  <si>
    <t>3/20/2015</t>
  </si>
  <si>
    <t>Belchertown</t>
  </si>
  <si>
    <t>Lemon Grove</t>
  </si>
  <si>
    <t>Potomac</t>
  </si>
  <si>
    <t>Batavia</t>
  </si>
  <si>
    <t>Sanford</t>
  </si>
  <si>
    <t>Goffstown</t>
  </si>
  <si>
    <t>4/16/2015</t>
  </si>
  <si>
    <t>Medford</t>
  </si>
  <si>
    <t>Columbus</t>
  </si>
  <si>
    <t>3/17/2015</t>
  </si>
  <si>
    <t>3/18/2015</t>
  </si>
  <si>
    <t>Miami</t>
  </si>
  <si>
    <t>Bangor</t>
  </si>
  <si>
    <t>Portland</t>
  </si>
  <si>
    <t>Watertown</t>
  </si>
  <si>
    <t>Glendale</t>
  </si>
  <si>
    <t>Kingman</t>
  </si>
  <si>
    <t>5/24/2015</t>
  </si>
  <si>
    <t>King of Prussia</t>
  </si>
  <si>
    <t>Rhode Island</t>
  </si>
  <si>
    <t>Cranston</t>
  </si>
  <si>
    <t>Oakland</t>
  </si>
  <si>
    <t>Lewiston</t>
  </si>
  <si>
    <t>5/27/2015</t>
  </si>
  <si>
    <t>Everett</t>
  </si>
  <si>
    <t>3/14/2015</t>
  </si>
  <si>
    <t>Morristown</t>
  </si>
  <si>
    <t>4/17/2015</t>
  </si>
  <si>
    <t>Bloomington</t>
  </si>
  <si>
    <t>Drexel Hill</t>
  </si>
  <si>
    <t>Nebraska</t>
  </si>
  <si>
    <t>Grand Island</t>
  </si>
  <si>
    <t>Kearney</t>
  </si>
  <si>
    <t>Lincoln</t>
  </si>
  <si>
    <t>Missouri</t>
  </si>
  <si>
    <t>Clayton</t>
  </si>
  <si>
    <t>Auburn</t>
  </si>
  <si>
    <t>Albemarle</t>
  </si>
  <si>
    <t>6/19/2015</t>
  </si>
  <si>
    <t>6/20/2015</t>
  </si>
  <si>
    <t>Cuyahoga Falls</t>
  </si>
  <si>
    <t>Dayton</t>
  </si>
  <si>
    <t>South Vineland</t>
  </si>
  <si>
    <t>San Juan</t>
  </si>
  <si>
    <t>Elizabeth</t>
  </si>
  <si>
    <t>Nevada</t>
  </si>
  <si>
    <t>Carson City</t>
  </si>
  <si>
    <t>Lunenburg</t>
  </si>
  <si>
    <t>6/27/2015</t>
  </si>
  <si>
    <t>Urbana</t>
  </si>
  <si>
    <t>Norfolk</t>
  </si>
  <si>
    <t>Roseville</t>
  </si>
  <si>
    <t>6/25/2015</t>
  </si>
  <si>
    <t>6/28/2015</t>
  </si>
  <si>
    <t>Los Altos</t>
  </si>
  <si>
    <t>Los Banos</t>
  </si>
  <si>
    <t>Los Gatos</t>
  </si>
  <si>
    <t>Millville</t>
  </si>
  <si>
    <t>5/30/2015</t>
  </si>
  <si>
    <t>West Hollywood</t>
  </si>
  <si>
    <t>Bellingham</t>
  </si>
  <si>
    <t>Beverly</t>
  </si>
  <si>
    <t>Hanson</t>
  </si>
  <si>
    <t>Hawthorne</t>
  </si>
  <si>
    <t>Trenton</t>
  </si>
  <si>
    <t>Atlanta</t>
  </si>
  <si>
    <t>Randallstown</t>
  </si>
  <si>
    <t>Oswego</t>
  </si>
  <si>
    <t>Copiers and Fax</t>
  </si>
  <si>
    <t>4/25/2015</t>
  </si>
  <si>
    <t>Fresno</t>
  </si>
  <si>
    <t>South Portland</t>
  </si>
  <si>
    <t>Norwood</t>
  </si>
  <si>
    <t>Seatac</t>
  </si>
  <si>
    <t>Murfreesboro</t>
  </si>
  <si>
    <t>Kentucky</t>
  </si>
  <si>
    <t>Bowling Green</t>
  </si>
  <si>
    <t>4/18/2015</t>
  </si>
  <si>
    <t>Covington</t>
  </si>
  <si>
    <t>Manteca</t>
  </si>
  <si>
    <t>Farragut</t>
  </si>
  <si>
    <t>Mesa</t>
  </si>
  <si>
    <t>Montclair</t>
  </si>
  <si>
    <t>Vernon Hills</t>
  </si>
  <si>
    <t>West Virginia</t>
  </si>
  <si>
    <t>Morgantown</t>
  </si>
  <si>
    <t>Roswell</t>
  </si>
  <si>
    <t>Seguin</t>
  </si>
  <si>
    <t>Sherman</t>
  </si>
  <si>
    <t>Los Angeles</t>
  </si>
  <si>
    <t>Pleasant Grove</t>
  </si>
  <si>
    <t>Provo</t>
  </si>
  <si>
    <t>Mississippi</t>
  </si>
  <si>
    <t>Henderson</t>
  </si>
  <si>
    <t>Pekin</t>
  </si>
  <si>
    <t>2/26/2015</t>
  </si>
  <si>
    <t>2/27/2015</t>
  </si>
  <si>
    <t>Pomona</t>
  </si>
  <si>
    <t>Naugatuck</t>
  </si>
  <si>
    <t>Seymour</t>
  </si>
  <si>
    <t>Woburn</t>
  </si>
  <si>
    <t>Concord</t>
  </si>
  <si>
    <t>Wilmette</t>
  </si>
  <si>
    <t>Woodridge</t>
  </si>
  <si>
    <t>Indiana</t>
  </si>
  <si>
    <t>Anderson</t>
  </si>
  <si>
    <t>Carmel</t>
  </si>
  <si>
    <t>Reisterstown</t>
  </si>
  <si>
    <t>Pueblo</t>
  </si>
  <si>
    <t>West Islip</t>
  </si>
  <si>
    <t>4/29/2015</t>
  </si>
  <si>
    <t>Pueblo West</t>
  </si>
  <si>
    <t>3/24/2015</t>
  </si>
  <si>
    <t>Southgate</t>
  </si>
  <si>
    <t>2/28/2015</t>
  </si>
  <si>
    <t>Manchester</t>
  </si>
  <si>
    <t>Rutland</t>
  </si>
  <si>
    <t>Steubenville</t>
  </si>
  <si>
    <t>Saint Paul</t>
  </si>
  <si>
    <t>Santa Clara</t>
  </si>
  <si>
    <t>Santa Cruz</t>
  </si>
  <si>
    <t>Santa Maria</t>
  </si>
  <si>
    <t>Shakopee</t>
  </si>
  <si>
    <t>Bolingbrook</t>
  </si>
  <si>
    <t>Buffalo Grove</t>
  </si>
  <si>
    <t>Las Vegas</t>
  </si>
  <si>
    <t>2/19/2015</t>
  </si>
  <si>
    <t>Rancho Cucamonga</t>
  </si>
  <si>
    <t>Oxford</t>
  </si>
  <si>
    <t>South Burlington</t>
  </si>
  <si>
    <t>Nashville</t>
  </si>
  <si>
    <t>Dallas</t>
  </si>
  <si>
    <t>Ottumwa</t>
  </si>
  <si>
    <t>Raytown</t>
  </si>
  <si>
    <t>Rose Hill</t>
  </si>
  <si>
    <t>Spanaway</t>
  </si>
  <si>
    <t>Spokane</t>
  </si>
  <si>
    <t>Papillion</t>
  </si>
  <si>
    <t>Saint Louis</t>
  </si>
  <si>
    <t>Saint Peters</t>
  </si>
  <si>
    <t>Tacoma</t>
  </si>
  <si>
    <t>Thornton</t>
  </si>
  <si>
    <t>Crown Point</t>
  </si>
  <si>
    <t>East Chicago</t>
  </si>
  <si>
    <t>6/30/2015</t>
  </si>
  <si>
    <t>Santa Rosa</t>
  </si>
  <si>
    <t>Winthrop</t>
  </si>
  <si>
    <t>Pahrump</t>
  </si>
  <si>
    <t>Frankfort</t>
  </si>
  <si>
    <t>6/26/2015</t>
  </si>
  <si>
    <t>Stratford</t>
  </si>
  <si>
    <t>Bloomfield</t>
  </si>
  <si>
    <t>Cranford</t>
  </si>
  <si>
    <t>Summit</t>
  </si>
  <si>
    <t>Oro Valley</t>
  </si>
  <si>
    <t>Peoria</t>
  </si>
  <si>
    <t>Florence</t>
  </si>
  <si>
    <t>Georgetown</t>
  </si>
  <si>
    <t>Prescott</t>
  </si>
  <si>
    <t>Prescott Valley</t>
  </si>
  <si>
    <t>Tualatin</t>
  </si>
  <si>
    <t>Quincy</t>
  </si>
  <si>
    <t>Vancouver</t>
  </si>
  <si>
    <t>Rock Island</t>
  </si>
  <si>
    <t>West Linn</t>
  </si>
  <si>
    <t>Allentown</t>
  </si>
  <si>
    <t>Whittier</t>
  </si>
  <si>
    <t>Bristol</t>
  </si>
  <si>
    <t>Mission Viejo</t>
  </si>
  <si>
    <t>Mustang</t>
  </si>
  <si>
    <t>Roy</t>
  </si>
  <si>
    <t>South Carolina</t>
  </si>
  <si>
    <t>Hilton Head Island</t>
  </si>
  <si>
    <t>New Smyrna Beach</t>
  </si>
  <si>
    <t>Walla Walla</t>
  </si>
  <si>
    <t>Smyrna</t>
  </si>
  <si>
    <t>Spring Hill</t>
  </si>
  <si>
    <t>Abilene</t>
  </si>
  <si>
    <t>Amarillo</t>
  </si>
  <si>
    <t>Arkansas</t>
  </si>
  <si>
    <t>Texarkana</t>
  </si>
  <si>
    <t>Wheat Ridge</t>
  </si>
  <si>
    <t>Gilroy</t>
  </si>
  <si>
    <t>Goleta</t>
  </si>
  <si>
    <t>Hacienda Heights</t>
  </si>
  <si>
    <t>2/25/2015</t>
  </si>
  <si>
    <t>Hesperia</t>
  </si>
  <si>
    <t>Branford</t>
  </si>
  <si>
    <t>Danbury</t>
  </si>
  <si>
    <t>Shoreview</t>
  </si>
  <si>
    <t>Reno</t>
  </si>
  <si>
    <t>Salt Lake City</t>
  </si>
  <si>
    <t>Scottsdale</t>
  </si>
  <si>
    <t>Bedford</t>
  </si>
  <si>
    <t>District of Columbia</t>
  </si>
  <si>
    <t>Denton</t>
  </si>
  <si>
    <t>Altoona</t>
  </si>
  <si>
    <t>Wilmington</t>
  </si>
  <si>
    <t>Wheeling</t>
  </si>
  <si>
    <t>Bryan</t>
  </si>
  <si>
    <t>Burleson</t>
  </si>
  <si>
    <t>Redding</t>
  </si>
  <si>
    <t>Redlands</t>
  </si>
  <si>
    <t>Augusta</t>
  </si>
  <si>
    <t>Old Bridge</t>
  </si>
  <si>
    <t>Redondo Beach</t>
  </si>
  <si>
    <t>New Milford</t>
  </si>
  <si>
    <t>Saratoga</t>
  </si>
  <si>
    <t>Bayonne</t>
  </si>
  <si>
    <t xml:space="preserve">Critical </t>
  </si>
  <si>
    <t>Highland Village</t>
  </si>
  <si>
    <t>Redwood City</t>
  </si>
  <si>
    <t>Riverside</t>
  </si>
  <si>
    <t>Searcy</t>
  </si>
  <si>
    <t>Oxnard</t>
  </si>
  <si>
    <t>West Scarborough</t>
  </si>
  <si>
    <t>Ridgewood</t>
  </si>
  <si>
    <t>Bennington</t>
  </si>
  <si>
    <t>Gorham</t>
  </si>
  <si>
    <t>Saco</t>
  </si>
  <si>
    <t>Bryant</t>
  </si>
  <si>
    <t>Apex</t>
  </si>
  <si>
    <t>Asheville</t>
  </si>
  <si>
    <t>Cary</t>
  </si>
  <si>
    <t>Pittsburg</t>
  </si>
  <si>
    <t>Wilkinsburg</t>
  </si>
  <si>
    <t>Central Islip</t>
  </si>
  <si>
    <t>Cheektowaga</t>
  </si>
  <si>
    <t>Commack</t>
  </si>
  <si>
    <t>Delaware</t>
  </si>
  <si>
    <t>Dublin</t>
  </si>
  <si>
    <t>Belle Glade</t>
  </si>
  <si>
    <t>Woodland</t>
  </si>
  <si>
    <t>Yuba City</t>
  </si>
  <si>
    <t>Surprise</t>
  </si>
  <si>
    <t>Coram</t>
  </si>
  <si>
    <t>Burbank</t>
  </si>
  <si>
    <t>Calumet City</t>
  </si>
  <si>
    <t>Carbondale</t>
  </si>
  <si>
    <t>Bethlehem</t>
  </si>
  <si>
    <t>Romeoville</t>
  </si>
  <si>
    <t>Saint Charles</t>
  </si>
  <si>
    <t>Springfield</t>
  </si>
  <si>
    <t>Deer Park</t>
  </si>
  <si>
    <t>Dix Hills</t>
  </si>
  <si>
    <t>Omaha</t>
  </si>
  <si>
    <t>Lake Jackson</t>
  </si>
  <si>
    <t>Lancaster</t>
  </si>
  <si>
    <t>Laredo</t>
  </si>
  <si>
    <t>6/29/2015</t>
  </si>
  <si>
    <t>Yucaipa</t>
  </si>
  <si>
    <t>Arvada</t>
  </si>
  <si>
    <t>Tucson</t>
  </si>
  <si>
    <t>Temecula</t>
  </si>
  <si>
    <t>Norwich</t>
  </si>
  <si>
    <t>Eagle Pass</t>
  </si>
  <si>
    <t>Edinburg</t>
  </si>
  <si>
    <t>El Paso</t>
  </si>
  <si>
    <t>Euless</t>
  </si>
  <si>
    <t>Farmers Branch</t>
  </si>
  <si>
    <t>Carol Stream</t>
  </si>
  <si>
    <t>The Colony</t>
  </si>
  <si>
    <t>Waco</t>
  </si>
  <si>
    <t>South Hadley</t>
  </si>
  <si>
    <t>Montebello</t>
  </si>
  <si>
    <t>Tewksbury</t>
  </si>
  <si>
    <t>Union City</t>
  </si>
  <si>
    <t>Altamonte Springs</t>
  </si>
  <si>
    <t>Spanish Fork</t>
  </si>
  <si>
    <t>Springville</t>
  </si>
  <si>
    <t>Alabama</t>
  </si>
  <si>
    <t>Madison</t>
  </si>
  <si>
    <t>Huntington Beach</t>
  </si>
  <si>
    <t>New Britain</t>
  </si>
  <si>
    <t>Immokalee</t>
  </si>
  <si>
    <t>Sudbury</t>
  </si>
  <si>
    <t>Nashua</t>
  </si>
  <si>
    <t>Elmwood Park</t>
  </si>
  <si>
    <t>South Orange</t>
  </si>
  <si>
    <t>Fort Wayne</t>
  </si>
  <si>
    <t>Gary</t>
  </si>
  <si>
    <t>Granger</t>
  </si>
  <si>
    <t>Pawtucket</t>
  </si>
  <si>
    <t>Philadelphia</t>
  </si>
  <si>
    <t>Sulphur Springs</t>
  </si>
  <si>
    <t>Flower Mound</t>
  </si>
  <si>
    <t>Carrollton</t>
  </si>
  <si>
    <t>Cedar Hill</t>
  </si>
  <si>
    <t>Leander</t>
  </si>
  <si>
    <t>Carpentersville</t>
  </si>
  <si>
    <t>Cedar Park</t>
  </si>
  <si>
    <t>Channelview</t>
  </si>
  <si>
    <t>Danville</t>
  </si>
  <si>
    <t>Broomfield</t>
  </si>
  <si>
    <t>Altus</t>
  </si>
  <si>
    <t>Boca Raton</t>
  </si>
  <si>
    <t>La Mesa</t>
  </si>
  <si>
    <t>Hammond</t>
  </si>
  <si>
    <t>Vincennes</t>
  </si>
  <si>
    <t>Tooele</t>
  </si>
  <si>
    <t>West Jordan</t>
  </si>
  <si>
    <t>West Valley City</t>
  </si>
  <si>
    <t>Coos Bay</t>
  </si>
  <si>
    <t>Colorado Springs</t>
  </si>
  <si>
    <t>Commerce City</t>
  </si>
  <si>
    <t>Chambersburg</t>
  </si>
  <si>
    <t>Brandon</t>
  </si>
  <si>
    <t>Carol City</t>
  </si>
  <si>
    <t>Coconut Creek</t>
  </si>
  <si>
    <t>Camp Springs</t>
  </si>
  <si>
    <t>Weatherford</t>
  </si>
  <si>
    <t>Weslaco</t>
  </si>
  <si>
    <t>Muscatine</t>
  </si>
  <si>
    <t>Allen Park</t>
  </si>
  <si>
    <t>Casselberry</t>
  </si>
  <si>
    <t>Lubbock</t>
  </si>
  <si>
    <t>Lufkin</t>
  </si>
  <si>
    <t>Mansfield</t>
  </si>
  <si>
    <t>Stockton</t>
  </si>
  <si>
    <t>Portsmouth</t>
  </si>
  <si>
    <t>Alexandria</t>
  </si>
  <si>
    <t>Menlo Park</t>
  </si>
  <si>
    <t>Sunnyvale</t>
  </si>
  <si>
    <t>Battle Creek</t>
  </si>
  <si>
    <t>Moreno Valley</t>
  </si>
  <si>
    <t>Mountain View</t>
  </si>
  <si>
    <t>Indianapolis</t>
  </si>
  <si>
    <t>Kokomo</t>
  </si>
  <si>
    <t>Lafayette</t>
  </si>
  <si>
    <t>Englewood</t>
  </si>
  <si>
    <t>Bay City</t>
  </si>
  <si>
    <t>Jeffersonville</t>
  </si>
  <si>
    <t>Elyria</t>
  </si>
  <si>
    <t>Euclid</t>
  </si>
  <si>
    <t>South Lake Tahoe</t>
  </si>
  <si>
    <t>Taylors</t>
  </si>
  <si>
    <t>Clearfield</t>
  </si>
  <si>
    <t>Westerville</t>
  </si>
  <si>
    <t>Westlake</t>
  </si>
  <si>
    <t>Wooster</t>
  </si>
  <si>
    <t>Des Plaines</t>
  </si>
  <si>
    <t>Downers Grove</t>
  </si>
  <si>
    <t>Ozark</t>
  </si>
  <si>
    <t>Dundalk</t>
  </si>
  <si>
    <t>Elmira</t>
  </si>
  <si>
    <t>Coral Gables</t>
  </si>
  <si>
    <t>Coral Springs</t>
  </si>
  <si>
    <t>College Station</t>
  </si>
  <si>
    <t>Muncie</t>
  </si>
  <si>
    <t>Hopkins</t>
  </si>
  <si>
    <t>Birmingham</t>
  </si>
  <si>
    <t>Decatur</t>
  </si>
  <si>
    <t>Eden</t>
  </si>
  <si>
    <t>Palm Coast</t>
  </si>
  <si>
    <t>University City</t>
  </si>
  <si>
    <t>Richmond</t>
  </si>
  <si>
    <t>Biloxi</t>
  </si>
  <si>
    <t>Clinton</t>
  </si>
  <si>
    <t>Greenville</t>
  </si>
  <si>
    <t>Gulfport</t>
  </si>
  <si>
    <t>Annandale</t>
  </si>
  <si>
    <t>Blacksburg</t>
  </si>
  <si>
    <t>Fayetteville</t>
  </si>
  <si>
    <t>Waterville</t>
  </si>
  <si>
    <t>Willoughby</t>
  </si>
  <si>
    <t>Huntington</t>
  </si>
  <si>
    <t>Waldorf</t>
  </si>
  <si>
    <t>Woodmere</t>
  </si>
  <si>
    <t>Franklin Square</t>
  </si>
  <si>
    <t>Freeport</t>
  </si>
  <si>
    <t>Sacramento</t>
  </si>
  <si>
    <t>Hopkinton</t>
  </si>
  <si>
    <t>Highland</t>
  </si>
  <si>
    <t>Schererville</t>
  </si>
  <si>
    <t>Glen Cove</t>
  </si>
  <si>
    <t>Greeneville</t>
  </si>
  <si>
    <t>Hattiesburg</t>
  </si>
  <si>
    <t>Horn Lake</t>
  </si>
  <si>
    <t>Jackson</t>
  </si>
  <si>
    <t>Salinas</t>
  </si>
  <si>
    <t>Stamford</t>
  </si>
  <si>
    <t>Friendswood</t>
  </si>
  <si>
    <t>Bethpage</t>
  </si>
  <si>
    <t>Woodstock</t>
  </si>
  <si>
    <t>Asheboro</t>
  </si>
  <si>
    <t>Thousand Oaks</t>
  </si>
  <si>
    <t>Laguna Hills</t>
  </si>
  <si>
    <t>Burke</t>
  </si>
  <si>
    <t>Charlottesville</t>
  </si>
  <si>
    <t>Fairborn</t>
  </si>
  <si>
    <t>Conroe</t>
  </si>
  <si>
    <t>Elgin</t>
  </si>
  <si>
    <t>Harrisburg</t>
  </si>
  <si>
    <t>Reston</t>
  </si>
  <si>
    <t>Hot Springs</t>
  </si>
  <si>
    <t>Levittown</t>
  </si>
  <si>
    <t>Meridian</t>
  </si>
  <si>
    <t>Shaker Heights</t>
  </si>
  <si>
    <t>Pottstown</t>
  </si>
  <si>
    <t>Marietta</t>
  </si>
  <si>
    <t>Martinez</t>
  </si>
  <si>
    <t>Newnan</t>
  </si>
  <si>
    <t>5/31/2015</t>
  </si>
  <si>
    <t>Garner</t>
  </si>
  <si>
    <t>Northport</t>
  </si>
  <si>
    <t>Jonesboro</t>
  </si>
  <si>
    <t>San Diego</t>
  </si>
  <si>
    <t>Hilliard</t>
  </si>
  <si>
    <t>Kent</t>
  </si>
  <si>
    <t>Kettering</t>
  </si>
  <si>
    <t>Idaho</t>
  </si>
  <si>
    <t>Moscow</t>
  </si>
  <si>
    <t>Harrison</t>
  </si>
  <si>
    <t>Hempstead</t>
  </si>
  <si>
    <t>Gastonia</t>
  </si>
  <si>
    <t>Goldsboro</t>
  </si>
  <si>
    <t>Enid</t>
  </si>
  <si>
    <t>Lawton</t>
  </si>
  <si>
    <t>Torrance</t>
  </si>
  <si>
    <t>Dunedin</t>
  </si>
  <si>
    <t>Creve Coeur</t>
  </si>
  <si>
    <t>South Bend</t>
  </si>
  <si>
    <t>Terre Haute</t>
  </si>
  <si>
    <t>Valparaiso</t>
  </si>
  <si>
    <t>West Lafayette</t>
  </si>
  <si>
    <t>San Carlos</t>
  </si>
  <si>
    <t>San Clemente</t>
  </si>
  <si>
    <t>Galesburg</t>
  </si>
  <si>
    <t>Parkersburg</t>
  </si>
  <si>
    <t>Olive Branch</t>
  </si>
  <si>
    <t>Pearl</t>
  </si>
  <si>
    <t>Dearborn</t>
  </si>
  <si>
    <t>Bettendorf</t>
  </si>
  <si>
    <t>Cedar Falls</t>
  </si>
  <si>
    <t>Cedar Rapids</t>
  </si>
  <si>
    <t>Townsend</t>
  </si>
  <si>
    <t>Enterprise</t>
  </si>
  <si>
    <t>Carlsbad</t>
  </si>
  <si>
    <t>Webster</t>
  </si>
  <si>
    <t>Alamogordo</t>
  </si>
  <si>
    <t>Palm Beach Gardens</t>
  </si>
  <si>
    <t>Chesapeake</t>
  </si>
  <si>
    <t>Linden</t>
  </si>
  <si>
    <t>Barrington</t>
  </si>
  <si>
    <t>Lima</t>
  </si>
  <si>
    <t>Webster Groves</t>
  </si>
  <si>
    <t>Wisconsin</t>
  </si>
  <si>
    <t>Appleton</t>
  </si>
  <si>
    <t>Lorain</t>
  </si>
  <si>
    <t>Peachtree City</t>
  </si>
  <si>
    <t>Little Rock</t>
  </si>
  <si>
    <t>North Little Rock</t>
  </si>
  <si>
    <t>Paragould</t>
  </si>
  <si>
    <t>Pine Bluff</t>
  </si>
  <si>
    <t>Greer</t>
  </si>
  <si>
    <t>Garland</t>
  </si>
  <si>
    <t>Grand Prairie</t>
  </si>
  <si>
    <t>Emporia</t>
  </si>
  <si>
    <t>Draper</t>
  </si>
  <si>
    <t>Mount Lebanon</t>
  </si>
  <si>
    <t>Bozeman</t>
  </si>
  <si>
    <t>Butte</t>
  </si>
  <si>
    <t>Saginaw</t>
  </si>
  <si>
    <t>Tupelo</t>
  </si>
  <si>
    <t>Willow Grove</t>
  </si>
  <si>
    <t>Dearborn Heights</t>
  </si>
  <si>
    <t>East Lansing</t>
  </si>
  <si>
    <t>Littleton</t>
  </si>
  <si>
    <t>Midland</t>
  </si>
  <si>
    <t>Holladay</t>
  </si>
  <si>
    <t>Kearns</t>
  </si>
  <si>
    <t>East Massapequa</t>
  </si>
  <si>
    <t>Durango</t>
  </si>
  <si>
    <t>Council Bluffs</t>
  </si>
  <si>
    <t>Plum</t>
  </si>
  <si>
    <t>Mount Vernon</t>
  </si>
  <si>
    <t>Rogers</t>
  </si>
  <si>
    <t>Liberal</t>
  </si>
  <si>
    <t>Harrisonburg</t>
  </si>
  <si>
    <t>Albuquerque</t>
  </si>
  <si>
    <t>Hickory</t>
  </si>
  <si>
    <t>High Point</t>
  </si>
  <si>
    <t>North Platte</t>
  </si>
  <si>
    <t>Mechanicsville</t>
  </si>
  <si>
    <t>Newport News</t>
  </si>
  <si>
    <t>Indian Trail</t>
  </si>
  <si>
    <t>Fort Thomas</t>
  </si>
  <si>
    <t>Eastpointe</t>
  </si>
  <si>
    <t>Farmington Hills</t>
  </si>
  <si>
    <t>Flint</t>
  </si>
  <si>
    <t>Garden City</t>
  </si>
  <si>
    <t>Ithaca</t>
  </si>
  <si>
    <t>New City</t>
  </si>
  <si>
    <t>Chico</t>
  </si>
  <si>
    <t>Mount Pleasant</t>
  </si>
  <si>
    <t>Myrtle Beach</t>
  </si>
  <si>
    <t>Mehlville</t>
  </si>
  <si>
    <t>Oakton</t>
  </si>
  <si>
    <t>Sherwood</t>
  </si>
  <si>
    <t>West Memphis</t>
  </si>
  <si>
    <t>Sterling Heights</t>
  </si>
  <si>
    <t>Gladstone</t>
  </si>
  <si>
    <t>Hazelwood</t>
  </si>
  <si>
    <t>Clovis</t>
  </si>
  <si>
    <t>West Palm Beach</t>
  </si>
  <si>
    <t>Fairfax</t>
  </si>
  <si>
    <t>Fort Lauderdale</t>
  </si>
  <si>
    <t>Dubuque</t>
  </si>
  <si>
    <t>Warren</t>
  </si>
  <si>
    <t>Westland</t>
  </si>
  <si>
    <t>Sharon</t>
  </si>
  <si>
    <t>Pasadena</t>
  </si>
  <si>
    <t>Worcester</t>
  </si>
  <si>
    <t>Owensboro</t>
  </si>
  <si>
    <t>Independence</t>
  </si>
  <si>
    <t>New Bern</t>
  </si>
  <si>
    <t>Jamestown</t>
  </si>
  <si>
    <t>Lindenhurst</t>
  </si>
  <si>
    <t>Brooklyn Center</t>
  </si>
  <si>
    <t>Brooklyn Park</t>
  </si>
  <si>
    <t>Burnsville</t>
  </si>
  <si>
    <t>Fort Dodge</t>
  </si>
  <si>
    <t>College Park</t>
  </si>
  <si>
    <t>Bowie</t>
  </si>
  <si>
    <t>Catonsville</t>
  </si>
  <si>
    <t>Massillon</t>
  </si>
  <si>
    <t>Medina</t>
  </si>
  <si>
    <t>Winter Garden</t>
  </si>
  <si>
    <t>Hobbs</t>
  </si>
  <si>
    <t>Lakeland</t>
  </si>
  <si>
    <t>State College</t>
  </si>
  <si>
    <t>Paducah</t>
  </si>
  <si>
    <t>Raleigh</t>
  </si>
  <si>
    <t>Rocky Mount</t>
  </si>
  <si>
    <t>Rome</t>
  </si>
  <si>
    <t>Joplin</t>
  </si>
  <si>
    <t>Kansas City</t>
  </si>
  <si>
    <t>Kirkwood</t>
  </si>
  <si>
    <t>Land O Lakes</t>
  </si>
  <si>
    <t>Mauldin</t>
  </si>
  <si>
    <t>Harker Heights</t>
  </si>
  <si>
    <t>Harlingen</t>
  </si>
  <si>
    <t>Houston</t>
  </si>
  <si>
    <t>Niagara Falls</t>
  </si>
  <si>
    <t>Greensburg</t>
  </si>
  <si>
    <t>Eau Claire</t>
  </si>
  <si>
    <t>Fitchburg</t>
  </si>
  <si>
    <t>Franklin</t>
  </si>
  <si>
    <t>Rock Hill</t>
  </si>
  <si>
    <t>Spartanburg</t>
  </si>
  <si>
    <t>Summerville</t>
  </si>
  <si>
    <t>Coon Rapids</t>
  </si>
  <si>
    <t>Panama City</t>
  </si>
  <si>
    <t>South Dakota</t>
  </si>
  <si>
    <t>Lehigh Acres</t>
  </si>
  <si>
    <t>Coachella</t>
  </si>
  <si>
    <t>Marion</t>
  </si>
  <si>
    <t>Green Bay</t>
  </si>
  <si>
    <t>Greenfield</t>
  </si>
  <si>
    <t>Cloverleaf</t>
  </si>
  <si>
    <t>Pleasure Ridge Park</t>
  </si>
  <si>
    <t>Crofton</t>
  </si>
  <si>
    <t>Cumberland</t>
  </si>
  <si>
    <t>Edgewood</t>
  </si>
  <si>
    <t>Wyoming</t>
  </si>
  <si>
    <t>Rock Springs</t>
  </si>
  <si>
    <t>Fort Myers</t>
  </si>
  <si>
    <t>Fruit Cove</t>
  </si>
  <si>
    <t>Pembroke Pines</t>
  </si>
  <si>
    <t>Duluth</t>
  </si>
  <si>
    <t>Grand Rapids</t>
  </si>
  <si>
    <t>Las Cruces</t>
  </si>
  <si>
    <t>Oceanside</t>
  </si>
  <si>
    <t>Sandy Springs</t>
  </si>
  <si>
    <t>Savannah</t>
  </si>
  <si>
    <t>Hanover Park</t>
  </si>
  <si>
    <t>Petersburg</t>
  </si>
  <si>
    <t>Huntsville</t>
  </si>
  <si>
    <t>Hurst</t>
  </si>
  <si>
    <t>Irving</t>
  </si>
  <si>
    <t>Keller</t>
  </si>
  <si>
    <t>Killeen</t>
  </si>
  <si>
    <t>Midwest City</t>
  </si>
  <si>
    <t>Moore</t>
  </si>
  <si>
    <t>Muskego</t>
  </si>
  <si>
    <t>Melbourne</t>
  </si>
  <si>
    <t>Merritt Island</t>
  </si>
  <si>
    <t>Edina</t>
  </si>
  <si>
    <t>Janesville</t>
  </si>
  <si>
    <t>Hoover</t>
  </si>
  <si>
    <t>Mobile</t>
  </si>
  <si>
    <t>Lino Lakes</t>
  </si>
  <si>
    <t>Bossier City</t>
  </si>
  <si>
    <t>Sault Sainte Marie</t>
  </si>
  <si>
    <t>Salisbury</t>
  </si>
  <si>
    <t>Joliet</t>
  </si>
  <si>
    <t>Winter Haven</t>
  </si>
  <si>
    <t>Statesboro</t>
  </si>
  <si>
    <t>Tucker</t>
  </si>
  <si>
    <t>Cabot</t>
  </si>
  <si>
    <t>Costa Mesa</t>
  </si>
  <si>
    <t>Kankakee</t>
  </si>
  <si>
    <t>Lake In The Hills</t>
  </si>
  <si>
    <t>Munster</t>
  </si>
  <si>
    <t>Cheshire</t>
  </si>
  <si>
    <t>Cambridge</t>
  </si>
  <si>
    <t>Providence</t>
  </si>
  <si>
    <t>Corsicana</t>
  </si>
  <si>
    <t>Lake Charles</t>
  </si>
  <si>
    <t>Apple Valley</t>
  </si>
  <si>
    <t>Atascadero</t>
  </si>
  <si>
    <t>Winter Park</t>
  </si>
  <si>
    <t>Winter Springs</t>
  </si>
  <si>
    <t>Virginia Beach</t>
  </si>
  <si>
    <t>Whitehall</t>
  </si>
  <si>
    <t>York</t>
  </si>
  <si>
    <t>Kenosha</t>
  </si>
  <si>
    <t>Ossining</t>
  </si>
  <si>
    <t>Fridley</t>
  </si>
  <si>
    <t>Davis</t>
  </si>
  <si>
    <t>Opelika</t>
  </si>
  <si>
    <t>Phenix City</t>
  </si>
  <si>
    <t>Holland</t>
  </si>
  <si>
    <t>Inkster</t>
  </si>
  <si>
    <t>Manitowoc</t>
  </si>
  <si>
    <t>Athens</t>
  </si>
  <si>
    <t>Merrimack</t>
  </si>
  <si>
    <t>Hackensack</t>
  </si>
  <si>
    <t>Iselin</t>
  </si>
  <si>
    <t>Fords</t>
  </si>
  <si>
    <t>Portage</t>
  </si>
  <si>
    <t>Aberdeen</t>
  </si>
  <si>
    <t>Sioux Falls</t>
  </si>
  <si>
    <t>Bartlett</t>
  </si>
  <si>
    <t>Brentwood</t>
  </si>
  <si>
    <t>Norman</t>
  </si>
  <si>
    <t>Boise</t>
  </si>
  <si>
    <t>Bakersfield</t>
  </si>
  <si>
    <t>Baldwin</t>
  </si>
  <si>
    <t>Derby</t>
  </si>
  <si>
    <t>Rapid City</t>
  </si>
  <si>
    <t>Winchester</t>
  </si>
  <si>
    <t>Port Charlotte</t>
  </si>
  <si>
    <t>Plainview</t>
  </si>
  <si>
    <t>Clifton</t>
  </si>
  <si>
    <t>Tuscaloosa</t>
  </si>
  <si>
    <t>Vestavia Hills</t>
  </si>
  <si>
    <t>Bullhead City</t>
  </si>
  <si>
    <t>Pensacola</t>
  </si>
  <si>
    <t>Ellicott City</t>
  </si>
  <si>
    <t>Kalamazoo</t>
  </si>
  <si>
    <t>Lansing</t>
  </si>
  <si>
    <t>Dalton</t>
  </si>
  <si>
    <t>Chattanooga</t>
  </si>
  <si>
    <t>Clarksville</t>
  </si>
  <si>
    <t>Caldwell</t>
  </si>
  <si>
    <t>Chandler</t>
  </si>
  <si>
    <t>Waynesboro</t>
  </si>
  <si>
    <t>Waterbury</t>
  </si>
  <si>
    <t>Lindenwold</t>
  </si>
  <si>
    <t>Dunwoody</t>
  </si>
  <si>
    <t>East Point</t>
  </si>
  <si>
    <t>Franklin Park</t>
  </si>
  <si>
    <t>Gaithersburg</t>
  </si>
  <si>
    <t>Wilson</t>
  </si>
  <si>
    <t>Woodburn</t>
  </si>
  <si>
    <t>Metairie</t>
  </si>
  <si>
    <t>Madison Heights</t>
  </si>
  <si>
    <t>Marshalltown</t>
  </si>
  <si>
    <t>Mason City</t>
  </si>
  <si>
    <t>Sioux City</t>
  </si>
  <si>
    <t>Pittsburgh</t>
  </si>
  <si>
    <t>East Los Angeles</t>
  </si>
  <si>
    <t>Cleveland</t>
  </si>
  <si>
    <t>Oakville</t>
  </si>
  <si>
    <t>North Las Vegas</t>
  </si>
  <si>
    <t>El Centro</t>
  </si>
  <si>
    <t>Inver Grove Heights</t>
  </si>
  <si>
    <t>Tulsa</t>
  </si>
  <si>
    <t>North Miami</t>
  </si>
  <si>
    <t>Collierville</t>
  </si>
  <si>
    <t>Columbia</t>
  </si>
  <si>
    <t>Odessa</t>
  </si>
  <si>
    <t>Des Moines</t>
  </si>
  <si>
    <t>Hays</t>
  </si>
  <si>
    <t>La Vista</t>
  </si>
  <si>
    <t>Paris</t>
  </si>
  <si>
    <t>Edmonds</t>
  </si>
  <si>
    <t>Hialeah</t>
  </si>
  <si>
    <t>North Olmsted</t>
  </si>
  <si>
    <t>North Miami Beach</t>
  </si>
  <si>
    <t>North Ridgeville</t>
  </si>
  <si>
    <t>North Royalton</t>
  </si>
  <si>
    <t>Parma</t>
  </si>
  <si>
    <t>Livonia</t>
  </si>
  <si>
    <t>Mankato</t>
  </si>
  <si>
    <t>Maple Grove</t>
  </si>
  <si>
    <t>Reynoldsburg</t>
  </si>
  <si>
    <t>Garfield Heights</t>
  </si>
  <si>
    <t>North Dakota</t>
  </si>
  <si>
    <t>Grand Forks</t>
  </si>
  <si>
    <t>Hagerstown</t>
  </si>
  <si>
    <t>Laurel</t>
  </si>
  <si>
    <t>Charleston</t>
  </si>
  <si>
    <t>El Dorado Hills</t>
  </si>
  <si>
    <t>Stoneham</t>
  </si>
  <si>
    <t>Depew</t>
  </si>
  <si>
    <t>Grove City</t>
  </si>
  <si>
    <t>Maplewood</t>
  </si>
  <si>
    <t>Milwaukee</t>
  </si>
  <si>
    <t>Neenah</t>
  </si>
  <si>
    <t>Van Buren</t>
  </si>
  <si>
    <t>Middle River</t>
  </si>
  <si>
    <t>Hollywood</t>
  </si>
  <si>
    <t>New Berlin</t>
  </si>
  <si>
    <t>Oak Creek</t>
  </si>
  <si>
    <t>Dickinson</t>
  </si>
  <si>
    <t>Sandusky</t>
  </si>
  <si>
    <t>West Des Moines</t>
  </si>
  <si>
    <t>Racine</t>
  </si>
  <si>
    <t>Sheboygan</t>
  </si>
  <si>
    <t>Oak Park</t>
  </si>
  <si>
    <t>Pontiac</t>
  </si>
  <si>
    <t>Port Huron</t>
  </si>
  <si>
    <t>Coeur D Alene</t>
  </si>
  <si>
    <t>Idaho Falls</t>
  </si>
  <si>
    <t>Minnetonka Mills</t>
  </si>
  <si>
    <t>Rochester</t>
  </si>
  <si>
    <t>Encinitas</t>
  </si>
  <si>
    <t>Lombard</t>
  </si>
  <si>
    <t>Mandan</t>
  </si>
  <si>
    <t>Hutchinson</t>
  </si>
  <si>
    <t>Leavenworth</t>
  </si>
  <si>
    <t>Leawood</t>
  </si>
  <si>
    <t>Berkeley</t>
  </si>
  <si>
    <t>Kirkland</t>
  </si>
  <si>
    <t>Lacey</t>
  </si>
  <si>
    <t>Austintown</t>
  </si>
  <si>
    <t>Oakdale</t>
  </si>
  <si>
    <t>Stow</t>
  </si>
  <si>
    <t>Strongsville</t>
  </si>
  <si>
    <t>Toledo</t>
  </si>
  <si>
    <t>North Port</t>
  </si>
  <si>
    <t>Hamilton</t>
  </si>
  <si>
    <t>Shirley</t>
  </si>
  <si>
    <t>Oakland Park</t>
  </si>
  <si>
    <t>New Iberia</t>
  </si>
  <si>
    <t>Orlando</t>
  </si>
  <si>
    <t>New Orleans</t>
  </si>
  <si>
    <t>Melrose Park</t>
  </si>
  <si>
    <t>Moline</t>
  </si>
  <si>
    <t>Mount Prospect</t>
  </si>
  <si>
    <t>Shreveport</t>
  </si>
  <si>
    <t>Mundelein</t>
  </si>
  <si>
    <t>Naperville</t>
  </si>
  <si>
    <t>Laconia</t>
  </si>
  <si>
    <t>Londonderry</t>
  </si>
  <si>
    <t>Pflugerville</t>
  </si>
  <si>
    <t>Pharr</t>
  </si>
  <si>
    <t>Post Falls</t>
  </si>
  <si>
    <t>Rexburg</t>
  </si>
  <si>
    <t>Twentynine Palms</t>
  </si>
  <si>
    <t>Saint Petersburg</t>
  </si>
  <si>
    <t>Ponte Vedra Beach</t>
  </si>
  <si>
    <t>Port Orange</t>
  </si>
  <si>
    <t>Port Saint Lucie</t>
  </si>
  <si>
    <t>Jacksonville</t>
  </si>
  <si>
    <t>Jupiter</t>
  </si>
  <si>
    <t>Owatonna</t>
  </si>
  <si>
    <t>Riverview</t>
  </si>
  <si>
    <t>Stevens Point</t>
  </si>
  <si>
    <t>Northbrook</t>
  </si>
  <si>
    <t>Twin Falls</t>
  </si>
  <si>
    <t>Beverly Hills</t>
  </si>
  <si>
    <t>Addison</t>
  </si>
  <si>
    <t>Sunrise</t>
  </si>
  <si>
    <t>Tallahassee</t>
  </si>
  <si>
    <t>Gallatin</t>
  </si>
  <si>
    <t>Germantown</t>
  </si>
  <si>
    <t>Hendersonville</t>
  </si>
  <si>
    <t>Superior</t>
  </si>
  <si>
    <t>Waukesha</t>
  </si>
  <si>
    <t>Corvallis</t>
  </si>
  <si>
    <t>Hudson</t>
  </si>
  <si>
    <t>Slidell</t>
  </si>
  <si>
    <t>Annapolis</t>
  </si>
  <si>
    <t>Rotterdam</t>
  </si>
  <si>
    <t>Tamarac</t>
  </si>
  <si>
    <t>Longview</t>
  </si>
  <si>
    <t>Lynnwood</t>
  </si>
  <si>
    <t>Adrian</t>
  </si>
  <si>
    <t>Eureka</t>
  </si>
  <si>
    <t>North Plainfield</t>
  </si>
  <si>
    <t>Kendall</t>
  </si>
  <si>
    <t>Kissimmee</t>
  </si>
  <si>
    <t>Herndon</t>
  </si>
  <si>
    <t>Granite Bay</t>
  </si>
  <si>
    <t>Lake Worth</t>
  </si>
  <si>
    <t>New London</t>
  </si>
  <si>
    <t>Agawam</t>
  </si>
  <si>
    <t>Natick</t>
  </si>
  <si>
    <t>Sandwich</t>
  </si>
  <si>
    <t>El Mirage</t>
  </si>
  <si>
    <t>Ormond Beach</t>
  </si>
  <si>
    <t>Tampa</t>
  </si>
  <si>
    <t>Titusville</t>
  </si>
  <si>
    <t>Troutdale</t>
  </si>
  <si>
    <t>Rochester Hills</t>
  </si>
  <si>
    <t>Royal Palm Beach</t>
  </si>
  <si>
    <t>Parkland</t>
  </si>
  <si>
    <t>Pasco</t>
  </si>
  <si>
    <t>Calexico</t>
  </si>
  <si>
    <t>Camarillo</t>
  </si>
  <si>
    <t>Eagle</t>
  </si>
  <si>
    <t>Wauwatosa</t>
  </si>
  <si>
    <t>West Allis</t>
  </si>
  <si>
    <t>West Bend</t>
  </si>
  <si>
    <t>Upper Arlington</t>
  </si>
  <si>
    <t>Odenton</t>
  </si>
  <si>
    <t>Kennesaw</t>
  </si>
  <si>
    <t>La Grange</t>
  </si>
  <si>
    <t>Macon</t>
  </si>
  <si>
    <t>Boardman</t>
  </si>
  <si>
    <t>Pullman</t>
  </si>
  <si>
    <t>Fairmont</t>
  </si>
  <si>
    <t>West</t>
  </si>
  <si>
    <t>Cheyenne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</si>
  <si>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</si>
  <si>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</si>
  <si>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</si>
  <si>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</si>
  <si>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</si>
  <si>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</si>
  <si>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</si>
  <si>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</si>
  <si>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</si>
  <si>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</si>
  <si>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</si>
  <si>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</si>
  <si>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</si>
  <si>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</si>
  <si>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</si>
  <si>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</si>
  <si>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</si>
  <si>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</si>
  <si>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</si>
  <si>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</si>
  <si>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</si>
  <si>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</si>
  <si>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</si>
  <si>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</si>
  <si>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</si>
  <si>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</si>
  <si>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</si>
  <si>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</si>
  <si>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</si>
  <si>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</si>
  <si>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</si>
  <si>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</si>
  <si>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</si>
  <si>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</si>
  <si>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</si>
  <si>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</si>
  <si>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</si>
  <si>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</si>
  <si>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</si>
  <si>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</si>
  <si>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</si>
  <si>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</si>
  <si>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</si>
  <si>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</si>
  <si>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</si>
  <si>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</si>
  <si>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</si>
  <si>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</si>
  <si>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</si>
  <si>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</si>
  <si>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</si>
  <si>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</si>
  <si>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</si>
  <si>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</si>
  <si>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</si>
  <si>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</si>
  <si>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</si>
  <si>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</si>
  <si>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</si>
  <si>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</si>
  <si>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</si>
  <si>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</si>
  <si>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</si>
  <si>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</si>
  <si>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</si>
  <si>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</si>
  <si>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</si>
  <si>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</si>
  <si>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</si>
  <si>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</si>
  <si>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</si>
  <si>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</si>
  <si>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</si>
  <si>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</si>
  <si>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</si>
  <si>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</si>
  <si>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</si>
  <si>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</si>
  <si>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</si>
  <si>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</si>
  <si>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</si>
  <si>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</si>
  <si>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</si>
  <si>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</si>
  <si>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</si>
  <si>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</si>
  <si>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</si>
  <si>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</si>
  <si>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</si>
  <si>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</si>
  <si>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</si>
  <si>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</si>
  <si>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</si>
  <si>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</si>
  <si>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</si>
  <si>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</si>
  <si>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</si>
  <si>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</si>
  <si>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</si>
  <si>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</si>
  <si>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</si>
  <si>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</si>
  <si>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</si>
  <si>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</si>
  <si>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</si>
  <si>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</si>
  <si>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</si>
  <si>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</si>
  <si>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</si>
  <si>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</si>
  <si>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</si>
  <si>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</si>
  <si>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</si>
  <si>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</si>
  <si>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</si>
  <si>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</si>
  <si>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</si>
  <si>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</si>
  <si>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</si>
  <si>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</si>
  <si>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</si>
  <si>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</si>
  <si>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</si>
  <si>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</si>
  <si>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</si>
  <si>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</si>
  <si>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</si>
  <si>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</si>
  <si>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</si>
  <si>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</si>
  <si>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</si>
  <si>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</si>
  <si>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</si>
  <si>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</si>
  <si>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</si>
  <si>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</si>
  <si>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</si>
  <si>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</si>
  <si>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</si>
  <si>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</si>
  <si>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</si>
  <si>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</si>
  <si>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</si>
  <si>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</si>
  <si>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</si>
  <si>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</si>
  <si>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</si>
  <si>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</si>
  <si>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</si>
  <si>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</si>
  <si>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</si>
  <si>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</si>
  <si>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</si>
  <si>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</si>
  <si>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</si>
  <si>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</si>
  <si>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</si>
  <si>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</si>
  <si>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</si>
  <si>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</si>
  <si>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</si>
  <si>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</si>
  <si>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</si>
  <si>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</si>
  <si>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</si>
  <si>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</si>
  <si>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</si>
  <si>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</si>
  <si>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</si>
  <si>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</si>
  <si>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</si>
  <si>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</si>
  <si>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</si>
  <si>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</si>
  <si>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</si>
  <si>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</si>
  <si>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</si>
  <si>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</si>
  <si>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</si>
  <si>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</si>
  <si>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</si>
  <si>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</si>
  <si>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</si>
  <si>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</si>
  <si>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</si>
  <si>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</si>
  <si>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</si>
  <si>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</si>
  <si>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</si>
  <si>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</si>
  <si>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</si>
  <si>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</si>
  <si>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</si>
  <si>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</si>
  <si>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</si>
  <si>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</si>
  <si>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</si>
  <si>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</si>
  <si>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</si>
  <si>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</si>
  <si>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</si>
  <si>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</si>
  <si>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</si>
  <si>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</si>
  <si>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</si>
  <si>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</si>
  <si>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</si>
  <si>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</si>
  <si>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</si>
  <si>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</si>
  <si>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</si>
  <si>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</si>
  <si>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</si>
  <si>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</si>
  <si>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</si>
  <si>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</si>
  <si>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</si>
  <si>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</si>
  <si>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</si>
  <si>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</si>
  <si>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</si>
  <si>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</si>
  <si>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</si>
  <si>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</si>
  <si>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</si>
  <si>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</si>
  <si>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</si>
  <si>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</si>
  <si>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</si>
  <si>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</si>
  <si>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</si>
  <si>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</si>
  <si>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</si>
  <si>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</si>
  <si>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</si>
  <si>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</si>
  <si>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</si>
  <si>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</si>
  <si>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</si>
  <si>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</si>
  <si>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</si>
  <si>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</si>
  <si>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</si>
  <si>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</si>
  <si>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</si>
  <si>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</si>
  <si>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</si>
  <si>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</si>
  <si>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</si>
  <si>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</si>
  <si>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</si>
  <si>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</si>
  <si>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</si>
  <si>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</si>
  <si>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</si>
  <si>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</si>
  <si>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</si>
  <si>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</si>
  <si>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</si>
  <si>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</si>
  <si>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</si>
  <si>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</si>
  <si>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</si>
  <si>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</si>
  <si>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</si>
  <si>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</si>
  <si>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</si>
  <si>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</si>
  <si>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</si>
  <si>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</si>
  <si>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</si>
  <si>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</si>
  <si>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</si>
  <si>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</si>
  <si>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</si>
  <si>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</si>
  <si>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</si>
  <si>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</si>
  <si>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</si>
  <si>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</si>
  <si>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</si>
  <si>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</si>
  <si>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</si>
  <si>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</si>
  <si>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</si>
  <si>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</si>
  <si>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</si>
  <si>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</si>
  <si>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</si>
  <si>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</si>
  <si>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</si>
  <si>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</si>
  <si>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</si>
  <si>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</si>
  <si>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</si>
  <si>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</si>
  <si>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</si>
  <si>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</si>
  <si>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</si>
  <si>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</si>
  <si>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</si>
  <si>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</si>
  <si>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</si>
  <si>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</si>
  <si>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</si>
  <si>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</si>
  <si>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</si>
  <si>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</si>
  <si>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</si>
  <si>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</si>
  <si>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</si>
  <si>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</si>
  <si>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</si>
  <si>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</si>
  <si>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</si>
  <si>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</si>
  <si>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</si>
  <si>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</si>
  <si>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</si>
  <si>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</si>
  <si>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</si>
  <si>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</si>
  <si>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</si>
  <si>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</si>
  <si>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</si>
  <si>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</si>
  <si>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</si>
  <si>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</si>
  <si>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</si>
  <si>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</si>
  <si>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</si>
  <si>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</si>
  <si>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</si>
  <si>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</si>
  <si>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</si>
  <si>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</si>
  <si>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</si>
  <si>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</si>
  <si>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</si>
  <si>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</si>
  <si>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</si>
  <si>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</si>
  <si>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</si>
  <si>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</si>
  <si>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</si>
  <si>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</si>
  <si>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</si>
  <si>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</si>
  <si>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</si>
  <si>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</si>
  <si>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</si>
  <si>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</si>
  <si>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</si>
  <si>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</si>
  <si>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</si>
  <si>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</si>
  <si>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</si>
  <si>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</si>
  <si>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</si>
  <si>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</si>
  <si>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</si>
  <si>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</si>
  <si>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</si>
  <si>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</si>
  <si>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</si>
  <si>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</si>
  <si>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</si>
  <si>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</si>
  <si>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</si>
  <si>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</si>
  <si>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</si>
  <si>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</si>
  <si>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</si>
  <si>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</si>
  <si>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</si>
  <si>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</si>
  <si>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</si>
  <si>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</si>
  <si>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</si>
  <si>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</si>
  <si>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</si>
  <si>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</si>
  <si>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</si>
  <si>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</si>
  <si>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</si>
  <si>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</si>
  <si>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</si>
  <si>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</si>
  <si>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</si>
  <si>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</si>
  <si>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</si>
  <si>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</si>
  <si>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</si>
  <si>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</si>
  <si>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</si>
  <si>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</si>
  <si>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</si>
  <si>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</si>
  <si>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</si>
  <si>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</si>
  <si>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</si>
  <si>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</si>
  <si>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</si>
  <si>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</si>
  <si>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</si>
  <si>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</si>
  <si>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</si>
  <si>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</si>
  <si>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</si>
  <si>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</si>
  <si>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</si>
  <si>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</si>
  <si>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</si>
  <si>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</si>
  <si>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</si>
  <si>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</si>
  <si>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</si>
  <si>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</si>
  <si>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</si>
  <si>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</si>
  <si>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</si>
  <si>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</si>
  <si>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</si>
  <si>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</si>
  <si>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</si>
  <si>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</si>
  <si>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</si>
  <si>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</si>
  <si>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</si>
  <si>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</si>
  <si>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</si>
  <si>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</si>
  <si>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</si>
  <si>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</si>
  <si>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</si>
  <si>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</si>
  <si>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</si>
  <si>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</si>
  <si>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</si>
  <si>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</si>
  <si>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</si>
  <si>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</si>
  <si>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</si>
  <si>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</si>
  <si>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</si>
  <si>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</si>
  <si>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</si>
  <si>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</si>
  <si>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</si>
  <si>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</si>
  <si>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</si>
  <si>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</si>
  <si>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</si>
  <si>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</si>
  <si>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</si>
  <si>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</si>
  <si>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</si>
  <si>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</si>
  <si>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</si>
  <si>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</si>
  <si>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</si>
  <si>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</si>
  <si>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</si>
  <si>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</si>
  <si>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</si>
  <si>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</si>
  <si>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</si>
  <si>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</si>
  <si>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</si>
  <si>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</si>
  <si>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</si>
  <si>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</si>
  <si>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</si>
  <si>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</si>
  <si>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</si>
  <si>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</si>
  <si>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</si>
  <si>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</si>
  <si>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</si>
  <si>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</si>
  <si>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</si>
  <si>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</si>
  <si>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</si>
  <si>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</si>
  <si>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</si>
  <si>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</si>
  <si>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</si>
  <si>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</si>
  <si>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</si>
  <si>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</si>
  <si>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</si>
  <si>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</si>
  <si>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</si>
  <si>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</si>
  <si>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</si>
  <si>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</si>
  <si>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</si>
  <si>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</si>
  <si>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</si>
  <si>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</si>
  <si>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</si>
  <si>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</si>
  <si>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</si>
  <si>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</si>
  <si>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</si>
  <si>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</si>
  <si>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</si>
  <si>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</si>
  <si>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</si>
  <si>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</si>
  <si>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</si>
  <si>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</si>
  <si>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</si>
  <si>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</si>
  <si>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</si>
  <si>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</si>
  <si>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</si>
  <si>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</si>
  <si>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</si>
  <si>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</si>
  <si>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</si>
  <si>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</si>
  <si>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</si>
  <si>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</si>
  <si>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</si>
  <si>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</si>
  <si>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</si>
  <si>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</si>
  <si>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</si>
  <si>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</si>
  <si>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</si>
  <si>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</si>
  <si>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</si>
  <si>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</si>
  <si>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</si>
  <si>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</si>
  <si>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</si>
  <si>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</si>
  <si>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</si>
  <si>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</si>
  <si>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</si>
  <si>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</si>
  <si>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</si>
  <si>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</si>
  <si>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</si>
  <si>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</si>
  <si>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</si>
  <si>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</si>
  <si>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</si>
  <si>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</si>
  <si>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</si>
  <si>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</si>
  <si>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</si>
  <si>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</si>
  <si>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</si>
  <si>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</si>
  <si>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</si>
  <si>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</si>
  <si>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</si>
  <si>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</si>
  <si>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</si>
  <si>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</si>
  <si>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</si>
  <si>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</si>
  <si>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</si>
  <si>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</si>
  <si>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</si>
  <si>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</si>
  <si>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</si>
  <si>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</si>
  <si>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</si>
  <si>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</si>
  <si>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</si>
  <si>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</si>
  <si>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</si>
  <si>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</si>
  <si>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</si>
  <si>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</si>
  <si>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</si>
  <si>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</si>
  <si>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</si>
  <si>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</si>
  <si>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</si>
  <si>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</si>
  <si>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</si>
  <si>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</si>
  <si>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</si>
  <si>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</si>
  <si>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</si>
  <si>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</si>
  <si>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</si>
  <si>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</si>
  <si>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</si>
  <si>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</si>
  <si>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</si>
  <si>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</si>
  <si>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</si>
  <si>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</si>
  <si>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</si>
  <si>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</si>
  <si>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</si>
  <si>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</si>
  <si>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</si>
  <si>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</si>
  <si>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</si>
  <si>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</si>
  <si>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</si>
  <si>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</si>
  <si>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</si>
  <si>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</si>
  <si>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</si>
  <si>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</si>
  <si>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</si>
  <si>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</si>
  <si>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</si>
  <si>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</si>
  <si>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</si>
  <si>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</si>
  <si>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</si>
  <si>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</si>
  <si>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</si>
  <si>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</si>
  <si>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</si>
  <si>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</si>
  <si>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</si>
  <si>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</si>
  <si>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</si>
  <si>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</si>
  <si>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</si>
  <si>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</si>
  <si>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</si>
  <si>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</si>
  <si>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</si>
  <si>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</si>
  <si>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</si>
  <si>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</si>
  <si>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</si>
  <si>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</si>
  <si>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</si>
  <si>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</si>
  <si>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</si>
  <si>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</si>
  <si>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</si>
  <si>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</si>
  <si>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</si>
  <si>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</si>
  <si>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</si>
  <si>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</si>
  <si>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</si>
  <si>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</si>
  <si>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</si>
  <si>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</si>
  <si>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</si>
  <si>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</si>
  <si>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</si>
  <si>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</si>
  <si>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</si>
  <si>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</si>
  <si>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</si>
  <si>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</si>
  <si>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</si>
  <si>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</si>
  <si>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</si>
  <si>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</si>
  <si>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</si>
  <si>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</si>
  <si>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</si>
  <si>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</si>
  <si>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</si>
  <si>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</si>
  <si>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</si>
  <si>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</si>
  <si>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</si>
  <si>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</si>
  <si>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</si>
  <si>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</si>
  <si>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</si>
  <si>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</si>
  <si>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</si>
  <si>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</si>
  <si>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</si>
  <si>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</si>
  <si>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</si>
  <si>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</si>
  <si>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</si>
  <si>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</si>
  <si>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</si>
  <si>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</si>
  <si>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</si>
  <si>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</si>
  <si>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</si>
  <si>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</si>
  <si>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</si>
  <si>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</si>
  <si>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</si>
  <si>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</si>
  <si>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</si>
  <si>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</si>
  <si>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</si>
  <si>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</si>
  <si>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</si>
  <si>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</si>
  <si>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</si>
  <si>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</si>
  <si>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</si>
  <si>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</si>
  <si>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</si>
  <si>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</si>
  <si>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</si>
  <si>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</si>
  <si>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</si>
  <si>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</si>
  <si>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</si>
  <si>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</si>
  <si>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</si>
  <si>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</si>
  <si>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</si>
  <si>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</si>
  <si>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</si>
  <si>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</si>
  <si>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</si>
  <si>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</si>
  <si>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</si>
  <si>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</si>
  <si>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</si>
  <si>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</si>
  <si>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</si>
  <si>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</si>
  <si>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</si>
  <si>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</si>
  <si>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</si>
  <si>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</si>
  <si>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</si>
  <si>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</si>
  <si>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</si>
  <si>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</si>
  <si>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</si>
  <si>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</si>
  <si>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</si>
  <si>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</si>
  <si>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</si>
  <si>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</si>
  <si>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</si>
  <si>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</si>
  <si>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</si>
  <si>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</si>
  <si>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</si>
  <si>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</si>
  <si>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</si>
  <si>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</si>
  <si>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</si>
  <si>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</si>
  <si>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</si>
  <si>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</si>
  <si>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</si>
  <si>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</si>
  <si>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</si>
  <si>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</si>
  <si>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</si>
  <si>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</si>
  <si>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</si>
  <si>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</si>
  <si>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</si>
  <si>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</si>
  <si>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</si>
  <si>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</si>
  <si>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</si>
  <si>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</si>
  <si>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</si>
  <si>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</si>
  <si>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</si>
  <si>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</si>
  <si>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</si>
  <si>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</si>
  <si>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</si>
  <si>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</si>
  <si>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</si>
  <si>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</si>
  <si>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</si>
  <si>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</si>
  <si>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</si>
  <si>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</si>
  <si>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</si>
  <si>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</si>
  <si>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</si>
  <si>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</si>
  <si>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</si>
  <si>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</si>
  <si>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</si>
  <si>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</si>
  <si>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</si>
  <si>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</si>
  <si>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</si>
  <si>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</si>
  <si>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</si>
  <si>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</si>
  <si>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</si>
  <si>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</si>
  <si>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</si>
  <si>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</si>
  <si>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</si>
  <si>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</si>
  <si>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</si>
  <si>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</si>
  <si>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</si>
  <si>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</si>
  <si>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</si>
  <si>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</si>
  <si>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</si>
  <si>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</si>
  <si>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</si>
  <si>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</si>
  <si>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</si>
  <si>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</si>
  <si>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</si>
  <si>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</si>
  <si>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</si>
  <si>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</si>
  <si>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</si>
  <si>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</si>
  <si>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</si>
  <si>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</si>
  <si>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</si>
  <si>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</si>
  <si>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</si>
  <si>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</si>
  <si>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</si>
  <si>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</si>
  <si>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</si>
  <si>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</si>
  <si>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</si>
  <si>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</si>
  <si>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</si>
  <si>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</si>
  <si>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</si>
  <si>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</si>
  <si>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</si>
  <si>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</si>
  <si>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</si>
  <si>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</si>
  <si>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</si>
  <si>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</si>
  <si>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</si>
  <si>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</si>
  <si>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</si>
  <si>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</si>
  <si>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</si>
  <si>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</si>
  <si>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</si>
  <si>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</si>
  <si>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</si>
  <si>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</si>
  <si>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</si>
  <si>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</si>
  <si>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</si>
  <si>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</si>
  <si>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</si>
  <si>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</si>
  <si>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</si>
  <si>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</si>
  <si>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</si>
  <si>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</si>
  <si>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</si>
  <si>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</si>
  <si>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</si>
  <si>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</si>
  <si>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</si>
  <si>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</si>
  <si>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</si>
  <si>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</si>
  <si>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</si>
  <si>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</si>
  <si>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</si>
  <si>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</si>
  <si>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</si>
  <si>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</si>
  <si>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</si>
  <si>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</si>
  <si>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</si>
  <si>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</si>
  <si>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</si>
  <si>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</si>
  <si>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</si>
  <si>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</si>
  <si>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</si>
  <si>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</si>
  <si>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</si>
  <si>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</si>
  <si>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</si>
  <si>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</si>
  <si>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</si>
  <si>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</si>
  <si>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</si>
  <si>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</si>
  <si>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</si>
  <si>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</si>
  <si>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</si>
  <si>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</si>
  <si>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</si>
  <si>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</si>
  <si>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</si>
  <si>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</si>
  <si>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</si>
  <si>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</si>
  <si>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</si>
  <si>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</si>
  <si>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</si>
  <si>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</si>
  <si>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</si>
  <si>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</si>
  <si>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</si>
  <si>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</si>
  <si>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</si>
  <si>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</si>
  <si>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</si>
  <si>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</si>
  <si>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</si>
  <si>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</si>
  <si>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</si>
  <si>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</si>
  <si>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</si>
  <si>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</si>
  <si>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</si>
  <si>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</si>
  <si>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</si>
  <si>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</si>
  <si>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</si>
  <si>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</si>
  <si>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</si>
  <si>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</si>
  <si>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</si>
  <si>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</si>
  <si>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</si>
  <si>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</si>
  <si>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</si>
  <si>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</si>
  <si>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</si>
  <si>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</si>
  <si>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</si>
  <si>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</si>
  <si>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</si>
  <si>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</si>
  <si>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</si>
  <si>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</si>
  <si>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</si>
  <si>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</si>
  <si>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</si>
  <si>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</si>
  <si>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</si>
  <si>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</si>
  <si>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</si>
  <si>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</si>
  <si>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</si>
  <si>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</si>
  <si>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</si>
  <si>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</si>
  <si>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</si>
  <si>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</si>
  <si>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</si>
  <si>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</si>
  <si>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</si>
  <si>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</si>
  <si>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</si>
  <si>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</si>
  <si>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</si>
  <si>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</si>
  <si>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</si>
  <si>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</si>
  <si>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</si>
  <si>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</si>
  <si>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</si>
  <si>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</si>
  <si>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</si>
  <si>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</si>
  <si>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</si>
  <si>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</si>
  <si>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</si>
  <si>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</si>
  <si>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</si>
  <si>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</si>
  <si>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</si>
  <si>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</si>
  <si>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</si>
  <si>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</si>
  <si>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</si>
  <si>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</si>
  <si>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</si>
  <si>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</si>
  <si>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</si>
  <si>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</si>
  <si>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</si>
  <si>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</si>
  <si>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</si>
  <si>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</si>
  <si>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</si>
  <si>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</si>
  <si>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</si>
  <si>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</si>
  <si>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</si>
  <si>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</si>
  <si>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</si>
  <si>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</si>
  <si>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</si>
  <si>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</si>
  <si>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</si>
  <si>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</si>
  <si>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</si>
  <si>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Ann Steele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</si>
  <si>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</si>
  <si>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</si>
  <si>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</si>
  <si>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</si>
  <si>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</si>
  <si>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</si>
  <si>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</si>
  <si>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</si>
  <si>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</si>
  <si>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</si>
  <si>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</si>
  <si>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</si>
  <si>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</si>
  <si>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</si>
  <si>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</si>
  <si>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</si>
  <si>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</si>
  <si>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</si>
  <si>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</si>
  <si>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</si>
  <si>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</si>
  <si>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</si>
  <si>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</si>
  <si>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</si>
  <si>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</si>
  <si>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</si>
  <si>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</si>
  <si>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</si>
  <si>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</si>
  <si>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</si>
  <si>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</si>
  <si>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</si>
  <si>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</si>
  <si>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</si>
  <si>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</si>
  <si>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</si>
  <si>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</si>
  <si>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</si>
  <si>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</si>
  <si>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</si>
  <si>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</si>
  <si>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</si>
  <si>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</si>
  <si>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</si>
  <si>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</si>
  <si>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</si>
  <si>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</si>
  <si>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</si>
  <si>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</si>
  <si>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</si>
  <si>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</si>
  <si>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</si>
  <si>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</si>
  <si>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</si>
  <si>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</si>
  <si>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</si>
  <si>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</si>
  <si>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</si>
  <si>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</si>
  <si>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</si>
  <si>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</si>
  <si>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</si>
  <si>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</si>
  <si>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</si>
  <si>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</si>
  <si>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</si>
  <si>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</si>
  <si>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</si>
  <si>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</si>
  <si>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</si>
  <si>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</si>
  <si>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</si>
  <si>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</si>
  <si>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</si>
  <si>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</si>
  <si>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</si>
  <si>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</si>
  <si>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</si>
  <si>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</si>
  <si>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</si>
  <si>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</si>
  <si>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</si>
  <si>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</si>
  <si>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</si>
  <si>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</si>
  <si>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</si>
  <si>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</si>
  <si>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</si>
  <si>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</si>
  <si>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</si>
  <si>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</si>
  <si>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</si>
  <si>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</si>
  <si>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</si>
  <si>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</si>
  <si>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</si>
  <si>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</si>
  <si>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</si>
  <si>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</si>
  <si>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</si>
  <si>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</si>
  <si>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</si>
  <si>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</si>
  <si>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</si>
  <si>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</si>
  <si>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</si>
  <si>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</si>
  <si>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</si>
  <si>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</si>
  <si>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</si>
  <si>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</si>
  <si>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</si>
  <si>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</si>
  <si>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</si>
  <si>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</si>
  <si>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</si>
  <si>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</si>
  <si>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</si>
  <si>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</si>
  <si>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</si>
  <si>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</si>
  <si>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</si>
  <si>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Original Category</t>
  </si>
  <si>
    <t>Cleaned Product Name</t>
  </si>
  <si>
    <t>Pens</t>
  </si>
  <si>
    <t>Chairs</t>
  </si>
  <si>
    <t>Furnishings</t>
  </si>
  <si>
    <t>Telephones And Communication</t>
  </si>
  <si>
    <t>Telephones</t>
  </si>
  <si>
    <t>Binders And Binder Accessories</t>
  </si>
  <si>
    <t>Binders</t>
  </si>
  <si>
    <t>Storage</t>
  </si>
  <si>
    <t>Scissors, Rulers And Trimmers</t>
  </si>
  <si>
    <t>Scissors</t>
  </si>
  <si>
    <t>Copiers And Fax</t>
  </si>
  <si>
    <t>Copiers</t>
  </si>
  <si>
    <t>Total Sales Before Discunt</t>
  </si>
  <si>
    <t>Discount Amount</t>
  </si>
  <si>
    <t>Total Sales After Discount (Main Total Sales)</t>
  </si>
  <si>
    <t>Shipping Delay (No of Days From Order to Delivery)</t>
  </si>
  <si>
    <t>00/01/1900</t>
  </si>
  <si>
    <t>Shipping Speed Category</t>
  </si>
  <si>
    <t>Value Order/Order Priority</t>
  </si>
  <si>
    <t>Discount 2%</t>
  </si>
  <si>
    <t>Discount Level</t>
  </si>
  <si>
    <t>Month</t>
  </si>
  <si>
    <t>Year</t>
  </si>
  <si>
    <t>Month and Year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</si>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</sst>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>
    <font>
      <sz val="11"/>
      <color theme="1"/>
      <name val="Aptos Narrow"/>
      <family val="2"/>
      <scheme val="minor"/>
    </font>
    <font>
      <sz val="11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Arial"/>
    </font>
    <font>
      <sz val="11"/>
      <name val="Calibri"/>
      <family val="2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CEEF"/>
        <bgColor rgb="FFF2CE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1" fillId="0" borderId="0" xfId="0" applyNumberFormat="1" applyFont="1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14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2" fontId="4" fillId="0" borderId="0" xfId="0" applyNumberFormat="1" applyFont="1" applyAlignment="1">
      <alignment horizontal="right"/>
    </xf>
    <xf numFmtId="0" fontId="0" fillId="0" borderId="0" xfId="0" applyNumberFormat="1"/>
    <xf numFmtId="9" fontId="4" fillId="0" borderId="0" xfId="0" applyNumberFormat="1" applyFont="1"/>
    <xf numFmtId="9" fontId="4" fillId="2" borderId="0" xfId="0" applyNumberFormat="1" applyFont="1" applyFill="1"/>
    <xf numFmtId="2" fontId="0" fillId="0" borderId="0" xfId="0" applyNumberFormat="1"/>
    <xf numFmtId="14" fontId="0" fillId="0" borderId="0" xfId="0" applyNumberFormat="1"/>
    <xf numFmtId="1" fontId="4" fillId="0" borderId="0" xfId="0" applyNumberFormat="1" applyFont="1" applyAlignment="1">
      <alignment horizontal="right"/>
    </xf>
    <xf numFmtId="0" fontId="10" fillId="0" borderId="0" xfId="0" applyFont="1"/>
    <xf numFmtId="14" fontId="10" fillId="0" borderId="0" xfId="0" applyNumberFormat="1" applyFont="1"/>
    <xf numFmtId="2" fontId="10" fillId="0" borderId="0" xfId="0" applyNumberFormat="1" applyFont="1"/>
    <xf numFmtId="0" fontId="10" fillId="0" borderId="0" xfId="0" applyNumberFormat="1" applyFont="1"/>
    <xf numFmtId="9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Q1955" totalsRowShown="0" headerRowDxfId="49" dataDxfId="48">
  <autoFilter ref="A1:Q1955"/>
  <tableColumns count="17">
    <tableColumn id="1" name="Customer ID" dataDxfId="47"/>
    <tableColumn id="2" name="Customer Name" dataDxfId="46">
      <calculatedColumnFormula>VLOOKUP(Table1[[#This Row],[Customer ID]],'Customer Lookup'!A:B,2,0)</calculatedColumnFormula>
    </tableColumn>
    <tableColumn id="3" name="Order ID" dataDxfId="45"/>
    <tableColumn id="18" name="Order Date" dataDxfId="1"/>
    <tableColumn id="19" name="Ship Date" dataDxfId="0"/>
    <tableColumn id="22" name="Product Name" dataDxfId="44"/>
    <tableColumn id="7" name="Product Category" dataDxfId="43"/>
    <tableColumn id="8" name="Product Sub-Category" dataDxfId="42">
      <calculatedColumnFormula>PROPER(Table1[[#This Row],[Product Sub-Category]])</calculatedColumnFormula>
    </tableColumn>
    <tableColumn id="9" name="Quantity ordered" dataDxfId="41"/>
    <tableColumn id="10" name="Unit Price" dataDxfId="40"/>
    <tableColumn id="11" name="Discount" dataDxfId="39"/>
    <tableColumn id="12" name="Order Priority" dataDxfId="38"/>
    <tableColumn id="13" name="Customer Segment" dataDxfId="37"/>
    <tableColumn id="14" name="Region" dataDxfId="36">
      <calculatedColumnFormula>PROPER(Table1[[#This Row],[Region]])</calculatedColumnFormula>
    </tableColumn>
    <tableColumn id="15" name="State or Province" dataDxfId="35"/>
    <tableColumn id="16" name="City" dataDxfId="34"/>
    <tableColumn id="17" name="Ship Mode" dataDxfId="3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C1955" totalsRowShown="0" headerRowDxfId="8" dataDxfId="9">
  <autoFilter ref="A1:AC1955"/>
  <tableColumns count="29">
    <tableColumn id="1" name="Customer ID" dataDxfId="32"/>
    <tableColumn id="2" name="Customer Name" dataDxfId="31">
      <calculatedColumnFormula>VLOOKUP(Table13[[#This Row],[Customer ID]],'Customer Lookup'!A:B,2,0)</calculatedColumnFormula>
    </tableColumn>
    <tableColumn id="3" name="Order ID" dataDxfId="30"/>
    <tableColumn id="4" name="Order Date" dataDxfId="13"/>
    <tableColumn id="5" name="Ship Date" dataDxfId="12"/>
    <tableColumn id="26" name="Shipping Delay (No of Days From Order to Delivery)" dataDxfId="11">
      <calculatedColumnFormula>Table13[[#This Row],[Ship Date]]-Table13[[#This Row],[Order Date]]</calculatedColumnFormula>
    </tableColumn>
    <tableColumn id="32" name="Shipping Speed Category" dataDxfId="10">
      <calculatedColumnFormula>IF(Table13[[#This Row],[Shipping Delay (No of Days From Order to Delivery)]]&lt;=2,"Fast Delivery","Standard Delivery")</calculatedColumnFormula>
    </tableColumn>
    <tableColumn id="22" name="Product Name" dataDxfId="29"/>
    <tableColumn id="7" name="Product Category" dataDxfId="28"/>
    <tableColumn id="8" name="Product Sub-Category" dataDxfId="27">
      <calculatedColumnFormula>PROPER(Table13[[#This Row],[Product Sub-Category]])</calculatedColumnFormula>
    </tableColumn>
    <tableColumn id="9" name="Quantity ordered" dataDxfId="26"/>
    <tableColumn id="10" name="Unit Price" dataDxfId="25"/>
    <tableColumn id="23" name="Total Sales Before Discunt" dataDxfId="24">
      <calculatedColumnFormula>L2*K2</calculatedColumnFormula>
    </tableColumn>
    <tableColumn id="11" name="Discount" dataDxfId="23"/>
    <tableColumn id="31" name="Discount 2%" dataDxfId="22"/>
    <tableColumn id="34" name="Discount Level" dataDxfId="7">
      <calculatedColumnFormula>IF(Table13[[#This Row],[Discount]]=0,"No Discount",IF(Table13[[#This Row],[Discount]]&lt;=0.05,"Low",IF(Table13[[#This Row],[Discount]]&lt;=0.1,"Medium","High")))</calculatedColumnFormula>
    </tableColumn>
    <tableColumn id="25" name="Discount Amount" dataDxfId="21">
      <calculatedColumnFormula>N2*M2</calculatedColumnFormula>
    </tableColumn>
    <tableColumn id="24" name="Total Sales After Discount (Main Total Sales)" dataDxfId="20">
      <calculatedColumnFormula>M2-Q2</calculatedColumnFormula>
    </tableColumn>
    <tableColumn id="33" name="Value Order/Order Priority" dataDxfId="19">
      <calculatedColumnFormula>IF(Table13[[#This Row],[Total Sales After Discount (Main Total Sales)]]&gt;=1000,"High Order","Low Order")</calculatedColumnFormula>
    </tableColumn>
    <tableColumn id="12" name="Order Priority" dataDxfId="18"/>
    <tableColumn id="13" name="Customer Segment" dataDxfId="17"/>
    <tableColumn id="14" name="Region" dataDxfId="16">
      <calculatedColumnFormula>PROPER(Table13[[#This Row],[Region]])</calculatedColumnFormula>
    </tableColumn>
    <tableColumn id="15" name="State or Province" dataDxfId="15"/>
    <tableColumn id="16" name="City" dataDxfId="14"/>
    <tableColumn id="6" name="Ship Mode" dataDxfId="6"/>
    <tableColumn id="17" name="Month" dataDxfId="5">
      <calculatedColumnFormula>TEXT(Table13[[#This Row],[Order Date]],"mmm")</calculatedColumnFormula>
    </tableColumn>
    <tableColumn id="18" name="Year" dataDxfId="4">
      <calculatedColumnFormula>TEXT(Table13[[#This Row],[Order Date]],"yyyy")</calculatedColumnFormula>
    </tableColumn>
    <tableColumn id="19" name="Month and Year" dataDxfId="3">
      <calculatedColumnFormula>TEXT(Table13[[#This Row],[Order Date]],"mmm yyyy")</calculatedColumnFormula>
    </tableColumn>
    <tableColumn id="21" name="Weekday" dataDxfId="2">
      <calculatedColumnFormula>TEXT(Table13[[#This Row],[Order Date]],"dddd")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954"/>
  <sheetViews>
    <sheetView topLeftCell="N1770" workbookViewId="0">
      <selection activeCell="I1791" sqref="I1791"/>
    </sheetView>
  </sheetViews>
  <sheetFormatPr defaultRowHeight="14"/>
  <cols>
    <col min="1" max="1" width="10.1640625" bestFit="1" customWidth="1"/>
    <col min="2" max="2" width="13.58203125" bestFit="1" customWidth="1"/>
    <col min="3" max="3" width="10" bestFit="1" customWidth="1"/>
    <col min="4" max="4" width="10" customWidth="1"/>
    <col min="5" max="5" width="15.1640625" bestFit="1" customWidth="1"/>
    <col min="6" max="6" width="15.1640625" customWidth="1"/>
    <col min="7" max="7" width="28.75" bestFit="1" customWidth="1"/>
    <col min="8" max="8" width="14.4140625" bestFit="1" customWidth="1"/>
    <col min="9" max="9" width="19.58203125" bestFit="1" customWidth="1"/>
    <col min="10" max="10" width="17.58203125" bestFit="1" customWidth="1"/>
    <col min="11" max="11" width="31.83203125" bestFit="1" customWidth="1"/>
    <col min="12" max="12" width="20.4140625" bestFit="1" customWidth="1"/>
    <col min="13" max="13" width="95.75" bestFit="1" customWidth="1"/>
    <col min="14" max="14" width="13.58203125" bestFit="1" customWidth="1"/>
    <col min="15" max="15" width="7.75" bestFit="1" customWidth="1"/>
    <col min="16" max="16" width="19.58203125" bestFit="1" customWidth="1"/>
    <col min="17" max="17" width="21.4140625" bestFit="1" customWidth="1"/>
    <col min="18" max="18" width="12.4140625" bestFit="1" customWidth="1"/>
    <col min="19" max="19" width="13.75" bestFit="1" customWidth="1"/>
    <col min="20" max="20" width="11.25" bestFit="1" customWidth="1"/>
    <col min="21" max="21" width="21.1640625" bestFit="1" customWidth="1"/>
    <col min="22" max="22" width="9.7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>
        <v>20847</v>
      </c>
      <c r="B2" s="1" t="s">
        <v>21</v>
      </c>
      <c r="C2" s="1">
        <v>2.84</v>
      </c>
      <c r="D2" s="1">
        <v>0.05</v>
      </c>
      <c r="E2" s="1">
        <v>3</v>
      </c>
      <c r="F2" s="1"/>
      <c r="G2" s="1"/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30</v>
      </c>
      <c r="R2" s="1">
        <v>98221</v>
      </c>
      <c r="S2" s="2">
        <v>42186</v>
      </c>
      <c r="T2" s="2">
        <v>42217</v>
      </c>
      <c r="U2" s="1">
        <v>4</v>
      </c>
      <c r="V2" s="1">
        <v>88522</v>
      </c>
    </row>
    <row r="3" spans="1:22">
      <c r="A3" s="1">
        <v>20228</v>
      </c>
      <c r="B3" s="1" t="s">
        <v>31</v>
      </c>
      <c r="C3" s="1">
        <v>500.98</v>
      </c>
      <c r="D3" s="1">
        <v>0.1</v>
      </c>
      <c r="E3" s="1">
        <v>5</v>
      </c>
      <c r="F3" s="1"/>
      <c r="G3" s="1"/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/>
      <c r="N3" s="1" t="s">
        <v>27</v>
      </c>
      <c r="O3" s="1" t="s">
        <v>28</v>
      </c>
      <c r="P3" s="1" t="s">
        <v>37</v>
      </c>
      <c r="Q3" s="1" t="s">
        <v>38</v>
      </c>
      <c r="R3" s="1">
        <v>91776</v>
      </c>
      <c r="S3" s="1" t="s">
        <v>39</v>
      </c>
      <c r="T3" s="1" t="s">
        <v>40</v>
      </c>
      <c r="U3" s="1">
        <v>12</v>
      </c>
      <c r="V3" s="1">
        <v>90193</v>
      </c>
    </row>
    <row r="4" spans="1:22">
      <c r="A4" s="1">
        <v>21776</v>
      </c>
      <c r="B4" s="1" t="s">
        <v>41</v>
      </c>
      <c r="C4" s="1">
        <v>9.48</v>
      </c>
      <c r="D4" s="1">
        <v>0.05</v>
      </c>
      <c r="E4" s="1">
        <v>11</v>
      </c>
      <c r="F4" s="1"/>
      <c r="G4" s="1"/>
      <c r="H4" s="1" t="s">
        <v>32</v>
      </c>
      <c r="I4" s="1" t="s">
        <v>42</v>
      </c>
      <c r="J4" s="1" t="s">
        <v>34</v>
      </c>
      <c r="K4" s="1" t="s">
        <v>43</v>
      </c>
      <c r="L4" s="1" t="s">
        <v>44</v>
      </c>
      <c r="M4" s="1"/>
      <c r="N4" s="1" t="s">
        <v>27</v>
      </c>
      <c r="O4" s="1" t="s">
        <v>45</v>
      </c>
      <c r="P4" s="1" t="s">
        <v>46</v>
      </c>
      <c r="Q4" s="1" t="s">
        <v>47</v>
      </c>
      <c r="R4" s="1">
        <v>7203</v>
      </c>
      <c r="S4" s="1" t="s">
        <v>48</v>
      </c>
      <c r="T4" s="1" t="s">
        <v>49</v>
      </c>
      <c r="U4" s="1">
        <v>22</v>
      </c>
      <c r="V4" s="1">
        <v>90192</v>
      </c>
    </row>
    <row r="5" spans="1:22">
      <c r="A5" s="1">
        <v>24844</v>
      </c>
      <c r="B5" s="1" t="s">
        <v>50</v>
      </c>
      <c r="C5" s="1">
        <v>78.69</v>
      </c>
      <c r="D5" s="1">
        <v>0.05</v>
      </c>
      <c r="E5" s="1">
        <v>14</v>
      </c>
      <c r="F5" s="1"/>
      <c r="G5" s="1"/>
      <c r="H5" s="1" t="s">
        <v>32</v>
      </c>
      <c r="I5" s="1" t="s">
        <v>51</v>
      </c>
      <c r="J5" s="1" t="s">
        <v>34</v>
      </c>
      <c r="K5" s="1" t="s">
        <v>52</v>
      </c>
      <c r="L5" s="1" t="s">
        <v>53</v>
      </c>
      <c r="M5" s="1"/>
      <c r="N5" s="1" t="s">
        <v>27</v>
      </c>
      <c r="O5" s="1" t="s">
        <v>54</v>
      </c>
      <c r="P5" s="1" t="s">
        <v>55</v>
      </c>
      <c r="Q5" s="1" t="s">
        <v>56</v>
      </c>
      <c r="R5" s="1">
        <v>55372</v>
      </c>
      <c r="S5" s="2">
        <v>42343</v>
      </c>
      <c r="T5" s="1" t="s">
        <v>57</v>
      </c>
      <c r="U5" s="1">
        <v>16</v>
      </c>
      <c r="V5" s="1">
        <v>86838</v>
      </c>
    </row>
    <row r="6" spans="1:22">
      <c r="A6" s="1">
        <v>24846</v>
      </c>
      <c r="B6" s="1" t="s">
        <v>50</v>
      </c>
      <c r="C6" s="1">
        <v>3.28</v>
      </c>
      <c r="D6" s="1">
        <v>0.05</v>
      </c>
      <c r="E6" s="1">
        <v>14</v>
      </c>
      <c r="F6" s="1"/>
      <c r="G6" s="1"/>
      <c r="H6" s="1" t="s">
        <v>32</v>
      </c>
      <c r="I6" s="1" t="s">
        <v>51</v>
      </c>
      <c r="J6" s="1" t="s">
        <v>58</v>
      </c>
      <c r="K6" s="1" t="s">
        <v>25</v>
      </c>
      <c r="L6" s="1" t="s">
        <v>26</v>
      </c>
      <c r="M6" s="1"/>
      <c r="N6" s="1" t="s">
        <v>27</v>
      </c>
      <c r="O6" s="1" t="s">
        <v>54</v>
      </c>
      <c r="P6" s="1" t="s">
        <v>55</v>
      </c>
      <c r="Q6" s="1" t="s">
        <v>56</v>
      </c>
      <c r="R6" s="1">
        <v>55372</v>
      </c>
      <c r="S6" s="2">
        <v>42343</v>
      </c>
      <c r="T6" s="1" t="s">
        <v>59</v>
      </c>
      <c r="U6" s="1">
        <v>7</v>
      </c>
      <c r="V6" s="1">
        <v>86838</v>
      </c>
    </row>
    <row r="7" spans="1:22">
      <c r="A7" s="1">
        <v>24846</v>
      </c>
      <c r="B7" s="1" t="s">
        <v>50</v>
      </c>
      <c r="C7" s="1">
        <v>3.28</v>
      </c>
      <c r="D7" s="1">
        <v>0.05</v>
      </c>
      <c r="E7" s="1">
        <v>14</v>
      </c>
      <c r="F7" s="1"/>
      <c r="G7" s="1"/>
      <c r="H7" s="1" t="s">
        <v>32</v>
      </c>
      <c r="I7" s="1" t="s">
        <v>51</v>
      </c>
      <c r="J7" s="1" t="s">
        <v>24</v>
      </c>
      <c r="K7" s="1" t="s">
        <v>25</v>
      </c>
      <c r="L7" s="1" t="s">
        <v>26</v>
      </c>
      <c r="M7" s="1"/>
      <c r="N7" s="1" t="s">
        <v>27</v>
      </c>
      <c r="O7" s="1" t="s">
        <v>54</v>
      </c>
      <c r="P7" s="1" t="s">
        <v>55</v>
      </c>
      <c r="Q7" s="1" t="s">
        <v>56</v>
      </c>
      <c r="R7" s="1">
        <v>55372</v>
      </c>
      <c r="S7" s="2">
        <v>42343</v>
      </c>
      <c r="T7" s="1" t="s">
        <v>59</v>
      </c>
      <c r="U7" s="1">
        <v>7</v>
      </c>
      <c r="V7" s="1">
        <v>86838</v>
      </c>
    </row>
    <row r="8" spans="1:22">
      <c r="A8" s="1">
        <v>24847</v>
      </c>
      <c r="B8" s="1" t="s">
        <v>50</v>
      </c>
      <c r="C8" s="1">
        <v>3.28</v>
      </c>
      <c r="D8" s="1">
        <v>0.05</v>
      </c>
      <c r="E8" s="1">
        <v>14</v>
      </c>
      <c r="F8" s="1"/>
      <c r="G8" s="1"/>
      <c r="H8" s="1" t="s">
        <v>32</v>
      </c>
      <c r="I8" s="1" t="s">
        <v>51</v>
      </c>
      <c r="J8" s="1" t="s">
        <v>58</v>
      </c>
      <c r="K8" s="1" t="s">
        <v>25</v>
      </c>
      <c r="L8" s="1" t="s">
        <v>26</v>
      </c>
      <c r="M8" s="1"/>
      <c r="N8" s="1" t="s">
        <v>27</v>
      </c>
      <c r="O8" s="1" t="s">
        <v>54</v>
      </c>
      <c r="P8" s="1" t="s">
        <v>55</v>
      </c>
      <c r="Q8" s="1" t="s">
        <v>56</v>
      </c>
      <c r="R8" s="1">
        <v>55372</v>
      </c>
      <c r="S8" s="2">
        <v>42343</v>
      </c>
      <c r="T8" s="1" t="s">
        <v>59</v>
      </c>
      <c r="U8" s="1">
        <v>4</v>
      </c>
      <c r="V8" s="1">
        <v>86838</v>
      </c>
    </row>
    <row r="9" spans="1:22">
      <c r="A9" s="1">
        <v>24848</v>
      </c>
      <c r="B9" s="1" t="s">
        <v>50</v>
      </c>
      <c r="C9" s="1">
        <v>3.58</v>
      </c>
      <c r="D9" s="1">
        <v>0.05</v>
      </c>
      <c r="E9" s="1">
        <v>14</v>
      </c>
      <c r="F9" s="1"/>
      <c r="G9" s="1"/>
      <c r="H9" s="1" t="s">
        <v>32</v>
      </c>
      <c r="I9" s="1" t="s">
        <v>51</v>
      </c>
      <c r="J9" s="1" t="s">
        <v>58</v>
      </c>
      <c r="K9" s="1" t="s">
        <v>60</v>
      </c>
      <c r="L9" s="1" t="s">
        <v>26</v>
      </c>
      <c r="M9" s="1"/>
      <c r="N9" s="1" t="s">
        <v>27</v>
      </c>
      <c r="O9" s="1" t="s">
        <v>45</v>
      </c>
      <c r="P9" s="1" t="s">
        <v>55</v>
      </c>
      <c r="Q9" s="1" t="s">
        <v>56</v>
      </c>
      <c r="R9" s="1">
        <v>55372</v>
      </c>
      <c r="S9" s="2">
        <v>42343</v>
      </c>
      <c r="T9" s="1" t="s">
        <v>59</v>
      </c>
      <c r="U9" s="1">
        <v>4</v>
      </c>
      <c r="V9" s="1">
        <v>86838</v>
      </c>
    </row>
    <row r="10" spans="1:22">
      <c r="A10" s="1">
        <v>18181</v>
      </c>
      <c r="B10" s="1" t="s">
        <v>41</v>
      </c>
      <c r="C10" s="1">
        <v>4.42</v>
      </c>
      <c r="D10" s="1">
        <v>0.05</v>
      </c>
      <c r="E10" s="1">
        <v>15</v>
      </c>
      <c r="F10" s="1"/>
      <c r="G10" s="1"/>
      <c r="H10" s="1" t="s">
        <v>32</v>
      </c>
      <c r="I10" s="1" t="s">
        <v>51</v>
      </c>
      <c r="J10" s="1" t="s">
        <v>58</v>
      </c>
      <c r="K10" s="1" t="s">
        <v>61</v>
      </c>
      <c r="L10" s="1" t="s">
        <v>53</v>
      </c>
      <c r="M10" s="1"/>
      <c r="N10" s="1" t="s">
        <v>27</v>
      </c>
      <c r="O10" s="1" t="s">
        <v>45</v>
      </c>
      <c r="P10" s="1" t="s">
        <v>62</v>
      </c>
      <c r="Q10" s="1" t="s">
        <v>63</v>
      </c>
      <c r="R10" s="1">
        <v>11787</v>
      </c>
      <c r="S10" s="2">
        <v>42220</v>
      </c>
      <c r="T10" s="2">
        <v>42251</v>
      </c>
      <c r="U10" s="1">
        <v>7</v>
      </c>
      <c r="V10" s="1">
        <v>86837</v>
      </c>
    </row>
    <row r="11" spans="1:22">
      <c r="A11" s="1">
        <v>20925</v>
      </c>
      <c r="B11" s="1" t="s">
        <v>50</v>
      </c>
      <c r="C11" s="1">
        <v>35.94</v>
      </c>
      <c r="D11" s="1">
        <v>0.05</v>
      </c>
      <c r="E11" s="1">
        <v>15</v>
      </c>
      <c r="F11" s="1"/>
      <c r="G11" s="1"/>
      <c r="H11" s="1" t="s">
        <v>32</v>
      </c>
      <c r="I11" s="1" t="s">
        <v>51</v>
      </c>
      <c r="J11" s="1" t="s">
        <v>58</v>
      </c>
      <c r="K11" s="1" t="s">
        <v>61</v>
      </c>
      <c r="L11" s="1" t="s">
        <v>53</v>
      </c>
      <c r="M11" s="1"/>
      <c r="N11" s="1" t="s">
        <v>27</v>
      </c>
      <c r="O11" s="1" t="s">
        <v>45</v>
      </c>
      <c r="P11" s="1" t="s">
        <v>62</v>
      </c>
      <c r="Q11" s="1" t="s">
        <v>63</v>
      </c>
      <c r="R11" s="1">
        <v>11787</v>
      </c>
      <c r="S11" s="1" t="s">
        <v>64</v>
      </c>
      <c r="T11" s="1" t="s">
        <v>64</v>
      </c>
      <c r="U11" s="1">
        <v>10</v>
      </c>
      <c r="V11" s="1">
        <v>86839</v>
      </c>
    </row>
    <row r="12" spans="1:22">
      <c r="A12" s="1">
        <v>26267</v>
      </c>
      <c r="B12" s="1" t="s">
        <v>21</v>
      </c>
      <c r="C12" s="1">
        <v>2.98</v>
      </c>
      <c r="D12" s="1">
        <v>0.05</v>
      </c>
      <c r="E12" s="1">
        <v>16</v>
      </c>
      <c r="F12" s="1"/>
      <c r="G12" s="1"/>
      <c r="H12" s="1" t="s">
        <v>32</v>
      </c>
      <c r="I12" s="1" t="s">
        <v>51</v>
      </c>
      <c r="J12" s="1" t="s">
        <v>58</v>
      </c>
      <c r="K12" s="1" t="s">
        <v>60</v>
      </c>
      <c r="L12" s="1" t="s">
        <v>26</v>
      </c>
      <c r="M12" s="1"/>
      <c r="N12" s="1" t="s">
        <v>27</v>
      </c>
      <c r="O12" s="1" t="s">
        <v>45</v>
      </c>
      <c r="P12" s="1" t="s">
        <v>62</v>
      </c>
      <c r="Q12" s="1" t="s">
        <v>65</v>
      </c>
      <c r="R12" s="1">
        <v>13210</v>
      </c>
      <c r="S12" s="2">
        <v>42340</v>
      </c>
      <c r="T12" s="1" t="s">
        <v>48</v>
      </c>
      <c r="U12" s="1">
        <v>6</v>
      </c>
      <c r="V12" s="1">
        <v>86836</v>
      </c>
    </row>
    <row r="13" spans="1:22">
      <c r="A13" s="1">
        <v>26268</v>
      </c>
      <c r="B13" s="1" t="s">
        <v>21</v>
      </c>
      <c r="C13" s="1">
        <v>115.99</v>
      </c>
      <c r="D13" s="1">
        <v>0.1</v>
      </c>
      <c r="E13" s="1">
        <v>16</v>
      </c>
      <c r="F13" s="1"/>
      <c r="G13" s="1"/>
      <c r="H13" s="1" t="s">
        <v>32</v>
      </c>
      <c r="I13" s="1" t="s">
        <v>51</v>
      </c>
      <c r="J13" s="1" t="s">
        <v>66</v>
      </c>
      <c r="K13" s="1" t="s">
        <v>67</v>
      </c>
      <c r="L13" s="1" t="s">
        <v>53</v>
      </c>
      <c r="M13" s="1"/>
      <c r="N13" s="1" t="s">
        <v>27</v>
      </c>
      <c r="O13" s="1" t="s">
        <v>28</v>
      </c>
      <c r="P13" s="1" t="s">
        <v>62</v>
      </c>
      <c r="Q13" s="1" t="s">
        <v>65</v>
      </c>
      <c r="R13" s="1">
        <v>13210</v>
      </c>
      <c r="S13" s="2">
        <v>42340</v>
      </c>
      <c r="T13" s="1" t="s">
        <v>68</v>
      </c>
      <c r="U13" s="1">
        <v>10</v>
      </c>
      <c r="V13" s="1">
        <v>86836</v>
      </c>
    </row>
    <row r="14" spans="1:22">
      <c r="A14" s="1">
        <v>23890</v>
      </c>
      <c r="B14" s="1" t="s">
        <v>21</v>
      </c>
      <c r="C14" s="1">
        <v>26.48</v>
      </c>
      <c r="D14" s="1">
        <v>0.05</v>
      </c>
      <c r="E14" s="1">
        <v>18</v>
      </c>
      <c r="F14" s="1"/>
      <c r="G14" s="1"/>
      <c r="H14" s="1" t="s">
        <v>32</v>
      </c>
      <c r="I14" s="1" t="s">
        <v>51</v>
      </c>
      <c r="J14" s="1" t="s">
        <v>34</v>
      </c>
      <c r="K14" s="1" t="s">
        <v>52</v>
      </c>
      <c r="L14" s="1" t="s">
        <v>53</v>
      </c>
      <c r="M14" s="1"/>
      <c r="N14" s="1" t="s">
        <v>27</v>
      </c>
      <c r="O14" s="1" t="s">
        <v>28</v>
      </c>
      <c r="P14" s="1" t="s">
        <v>69</v>
      </c>
      <c r="Q14" s="1" t="s">
        <v>70</v>
      </c>
      <c r="R14" s="1">
        <v>59601</v>
      </c>
      <c r="S14" s="1" t="s">
        <v>71</v>
      </c>
      <c r="T14" s="1" t="s">
        <v>72</v>
      </c>
      <c r="U14" s="1">
        <v>17</v>
      </c>
      <c r="V14" s="1">
        <v>90031</v>
      </c>
    </row>
    <row r="15" spans="1:22">
      <c r="A15" s="1">
        <v>24063</v>
      </c>
      <c r="B15" s="1" t="s">
        <v>31</v>
      </c>
      <c r="C15" s="1">
        <v>12.99</v>
      </c>
      <c r="D15" s="1">
        <v>0.05</v>
      </c>
      <c r="E15" s="1">
        <v>19</v>
      </c>
      <c r="F15" s="1"/>
      <c r="G15" s="1"/>
      <c r="H15" s="1" t="s">
        <v>32</v>
      </c>
      <c r="I15" s="1" t="s">
        <v>51</v>
      </c>
      <c r="J15" s="1" t="s">
        <v>73</v>
      </c>
      <c r="K15" s="1" t="s">
        <v>74</v>
      </c>
      <c r="L15" s="1" t="s">
        <v>75</v>
      </c>
      <c r="M15" s="1"/>
      <c r="N15" s="1" t="s">
        <v>27</v>
      </c>
      <c r="O15" s="1" t="s">
        <v>45</v>
      </c>
      <c r="P15" s="1" t="s">
        <v>69</v>
      </c>
      <c r="Q15" s="1" t="s">
        <v>76</v>
      </c>
      <c r="R15" s="1">
        <v>59801</v>
      </c>
      <c r="S15" s="1" t="s">
        <v>77</v>
      </c>
      <c r="T15" s="1" t="s">
        <v>78</v>
      </c>
      <c r="U15" s="1">
        <v>18</v>
      </c>
      <c r="V15" s="1">
        <v>90032</v>
      </c>
    </row>
    <row r="16" spans="1:22">
      <c r="A16" s="1">
        <v>5890</v>
      </c>
      <c r="B16" s="1" t="s">
        <v>21</v>
      </c>
      <c r="C16" s="1">
        <v>26.48</v>
      </c>
      <c r="D16" s="1">
        <v>0.05</v>
      </c>
      <c r="E16" s="1">
        <v>21</v>
      </c>
      <c r="F16" s="1"/>
      <c r="G16" s="1"/>
      <c r="H16" s="1" t="s">
        <v>32</v>
      </c>
      <c r="I16" s="1" t="s">
        <v>51</v>
      </c>
      <c r="J16" s="1" t="s">
        <v>34</v>
      </c>
      <c r="K16" s="1" t="s">
        <v>43</v>
      </c>
      <c r="L16" s="1" t="s">
        <v>53</v>
      </c>
      <c r="M16" s="1"/>
      <c r="N16" s="1" t="s">
        <v>27</v>
      </c>
      <c r="O16" s="1" t="s">
        <v>45</v>
      </c>
      <c r="P16" s="1" t="s">
        <v>62</v>
      </c>
      <c r="Q16" s="1" t="s">
        <v>79</v>
      </c>
      <c r="R16" s="1">
        <v>10012</v>
      </c>
      <c r="S16" s="1" t="s">
        <v>71</v>
      </c>
      <c r="T16" s="1" t="s">
        <v>72</v>
      </c>
      <c r="U16" s="1">
        <v>70</v>
      </c>
      <c r="V16" s="1">
        <v>41793</v>
      </c>
    </row>
    <row r="17" spans="1:22">
      <c r="A17" s="1">
        <v>6062</v>
      </c>
      <c r="B17" s="1" t="s">
        <v>31</v>
      </c>
      <c r="C17" s="1">
        <v>5</v>
      </c>
      <c r="D17" s="1">
        <v>0.05</v>
      </c>
      <c r="E17" s="1">
        <v>21</v>
      </c>
      <c r="F17" s="1"/>
      <c r="G17" s="1"/>
      <c r="H17" s="1" t="s">
        <v>32</v>
      </c>
      <c r="I17" s="1" t="s">
        <v>51</v>
      </c>
      <c r="J17" s="1" t="s">
        <v>58</v>
      </c>
      <c r="K17" s="1" t="s">
        <v>60</v>
      </c>
      <c r="L17" s="1" t="s">
        <v>26</v>
      </c>
      <c r="M17" s="1"/>
      <c r="N17" s="1" t="s">
        <v>27</v>
      </c>
      <c r="O17" s="1" t="s">
        <v>45</v>
      </c>
      <c r="P17" s="1" t="s">
        <v>62</v>
      </c>
      <c r="Q17" s="1" t="s">
        <v>79</v>
      </c>
      <c r="R17" s="1">
        <v>10012</v>
      </c>
      <c r="S17" s="1" t="s">
        <v>77</v>
      </c>
      <c r="T17" s="1" t="s">
        <v>80</v>
      </c>
      <c r="U17" s="1">
        <v>58</v>
      </c>
      <c r="V17" s="1">
        <v>42949</v>
      </c>
    </row>
    <row r="18" spans="1:22">
      <c r="A18" s="1">
        <v>6063</v>
      </c>
      <c r="B18" s="1" t="s">
        <v>31</v>
      </c>
      <c r="C18" s="1">
        <v>12.99</v>
      </c>
      <c r="D18" s="1">
        <v>0.05</v>
      </c>
      <c r="E18" s="1">
        <v>21</v>
      </c>
      <c r="F18" s="1"/>
      <c r="G18" s="1"/>
      <c r="H18" s="1" t="s">
        <v>32</v>
      </c>
      <c r="I18" s="1" t="s">
        <v>51</v>
      </c>
      <c r="J18" s="1" t="s">
        <v>73</v>
      </c>
      <c r="K18" s="1" t="s">
        <v>74</v>
      </c>
      <c r="L18" s="1" t="s">
        <v>75</v>
      </c>
      <c r="M18" s="1"/>
      <c r="N18" s="1" t="s">
        <v>27</v>
      </c>
      <c r="O18" s="1" t="s">
        <v>28</v>
      </c>
      <c r="P18" s="1" t="s">
        <v>62</v>
      </c>
      <c r="Q18" s="1" t="s">
        <v>79</v>
      </c>
      <c r="R18" s="1">
        <v>10012</v>
      </c>
      <c r="S18" s="1" t="s">
        <v>77</v>
      </c>
      <c r="T18" s="1" t="s">
        <v>78</v>
      </c>
      <c r="U18" s="1">
        <v>71</v>
      </c>
      <c r="V18" s="1">
        <v>42949</v>
      </c>
    </row>
    <row r="19" spans="1:22">
      <c r="A19" s="1">
        <v>20631</v>
      </c>
      <c r="B19" s="1" t="s">
        <v>21</v>
      </c>
      <c r="C19" s="1">
        <v>55.48</v>
      </c>
      <c r="D19" s="1">
        <v>0.05</v>
      </c>
      <c r="E19" s="1">
        <v>24</v>
      </c>
      <c r="F19" s="1"/>
      <c r="G19" s="1"/>
      <c r="H19" s="1" t="s">
        <v>32</v>
      </c>
      <c r="I19" s="1" t="s">
        <v>81</v>
      </c>
      <c r="J19" s="1" t="s">
        <v>82</v>
      </c>
      <c r="K19" s="1" t="s">
        <v>83</v>
      </c>
      <c r="L19" s="1" t="s">
        <v>53</v>
      </c>
      <c r="M19" s="1"/>
      <c r="N19" s="1" t="s">
        <v>27</v>
      </c>
      <c r="O19" s="1" t="s">
        <v>28</v>
      </c>
      <c r="P19" s="1" t="s">
        <v>37</v>
      </c>
      <c r="Q19" s="1" t="s">
        <v>84</v>
      </c>
      <c r="R19" s="1">
        <v>92677</v>
      </c>
      <c r="S19" s="1" t="s">
        <v>85</v>
      </c>
      <c r="T19" s="1" t="s">
        <v>86</v>
      </c>
      <c r="U19" s="1">
        <v>1</v>
      </c>
      <c r="V19" s="1">
        <v>87651</v>
      </c>
    </row>
    <row r="20" spans="1:22">
      <c r="A20" s="1">
        <v>20632</v>
      </c>
      <c r="B20" s="1" t="s">
        <v>21</v>
      </c>
      <c r="C20" s="1">
        <v>1.68</v>
      </c>
      <c r="D20" s="1">
        <v>0.05</v>
      </c>
      <c r="E20" s="1">
        <v>24</v>
      </c>
      <c r="F20" s="1"/>
      <c r="G20" s="1"/>
      <c r="H20" s="1" t="s">
        <v>32</v>
      </c>
      <c r="I20" s="1" t="s">
        <v>81</v>
      </c>
      <c r="J20" s="1" t="s">
        <v>58</v>
      </c>
      <c r="K20" s="1" t="s">
        <v>25</v>
      </c>
      <c r="L20" s="1" t="s">
        <v>26</v>
      </c>
      <c r="M20" s="1"/>
      <c r="N20" s="1" t="s">
        <v>27</v>
      </c>
      <c r="O20" s="1" t="s">
        <v>28</v>
      </c>
      <c r="P20" s="1" t="s">
        <v>37</v>
      </c>
      <c r="Q20" s="1" t="s">
        <v>84</v>
      </c>
      <c r="R20" s="1">
        <v>92677</v>
      </c>
      <c r="S20" s="1" t="s">
        <v>85</v>
      </c>
      <c r="T20" s="1" t="s">
        <v>87</v>
      </c>
      <c r="U20" s="1">
        <v>1</v>
      </c>
      <c r="V20" s="1">
        <v>87651</v>
      </c>
    </row>
    <row r="21" spans="1:22">
      <c r="A21" s="1">
        <v>23967</v>
      </c>
      <c r="B21" s="1" t="s">
        <v>31</v>
      </c>
      <c r="C21" s="1">
        <v>4.1399999999999997</v>
      </c>
      <c r="D21" s="1">
        <v>0.05</v>
      </c>
      <c r="E21" s="1">
        <v>27</v>
      </c>
      <c r="F21" s="1"/>
      <c r="G21" s="1"/>
      <c r="H21" s="1" t="s">
        <v>32</v>
      </c>
      <c r="I21" s="1" t="s">
        <v>81</v>
      </c>
      <c r="J21" s="1" t="s">
        <v>34</v>
      </c>
      <c r="K21" s="1" t="s">
        <v>52</v>
      </c>
      <c r="L21" s="1" t="s">
        <v>53</v>
      </c>
      <c r="M21" s="1"/>
      <c r="N21" s="1" t="s">
        <v>27</v>
      </c>
      <c r="O21" s="1" t="s">
        <v>28</v>
      </c>
      <c r="P21" s="1" t="s">
        <v>37</v>
      </c>
      <c r="Q21" s="1" t="s">
        <v>88</v>
      </c>
      <c r="R21" s="1">
        <v>90712</v>
      </c>
      <c r="S21" s="2">
        <v>42040</v>
      </c>
      <c r="T21" s="2">
        <v>42099</v>
      </c>
      <c r="U21" s="1">
        <v>12</v>
      </c>
      <c r="V21" s="1">
        <v>87652</v>
      </c>
    </row>
    <row r="22" spans="1:22">
      <c r="A22" s="1">
        <v>23509</v>
      </c>
      <c r="B22" s="1" t="s">
        <v>21</v>
      </c>
      <c r="C22" s="1">
        <v>34.99</v>
      </c>
      <c r="D22" s="1">
        <v>0.05</v>
      </c>
      <c r="E22" s="1">
        <v>32</v>
      </c>
      <c r="F22" s="1"/>
      <c r="G22" s="1"/>
      <c r="H22" s="1" t="s">
        <v>32</v>
      </c>
      <c r="I22" s="1" t="s">
        <v>81</v>
      </c>
      <c r="J22" s="1" t="s">
        <v>89</v>
      </c>
      <c r="K22" s="1" t="s">
        <v>25</v>
      </c>
      <c r="L22" s="1" t="s">
        <v>53</v>
      </c>
      <c r="M22" s="1"/>
      <c r="N22" s="1" t="s">
        <v>27</v>
      </c>
      <c r="O22" s="1" t="s">
        <v>28</v>
      </c>
      <c r="P22" s="1" t="s">
        <v>90</v>
      </c>
      <c r="Q22" s="1" t="s">
        <v>91</v>
      </c>
      <c r="R22" s="1">
        <v>97526</v>
      </c>
      <c r="S22" s="1" t="s">
        <v>92</v>
      </c>
      <c r="T22" s="1" t="s">
        <v>93</v>
      </c>
      <c r="U22" s="1">
        <v>13</v>
      </c>
      <c r="V22" s="1">
        <v>89199</v>
      </c>
    </row>
    <row r="23" spans="1:22">
      <c r="A23" s="1">
        <v>23612</v>
      </c>
      <c r="B23" s="1" t="s">
        <v>21</v>
      </c>
      <c r="C23" s="1">
        <v>17.98</v>
      </c>
      <c r="D23" s="1">
        <v>0.05</v>
      </c>
      <c r="E23" s="1">
        <v>32</v>
      </c>
      <c r="F23" s="1"/>
      <c r="G23" s="1"/>
      <c r="H23" s="1" t="s">
        <v>32</v>
      </c>
      <c r="I23" s="1" t="s">
        <v>81</v>
      </c>
      <c r="J23" s="1" t="s">
        <v>73</v>
      </c>
      <c r="K23" s="1" t="s">
        <v>74</v>
      </c>
      <c r="L23" s="1" t="s">
        <v>75</v>
      </c>
      <c r="M23" s="1"/>
      <c r="N23" s="1" t="s">
        <v>27</v>
      </c>
      <c r="O23" s="1" t="s">
        <v>28</v>
      </c>
      <c r="P23" s="1" t="s">
        <v>90</v>
      </c>
      <c r="Q23" s="1" t="s">
        <v>91</v>
      </c>
      <c r="R23" s="1">
        <v>97526</v>
      </c>
      <c r="S23" s="1" t="s">
        <v>94</v>
      </c>
      <c r="T23" s="1" t="s">
        <v>95</v>
      </c>
      <c r="U23" s="1">
        <v>2</v>
      </c>
      <c r="V23" s="1">
        <v>89200</v>
      </c>
    </row>
    <row r="24" spans="1:22">
      <c r="A24" s="1">
        <v>23278</v>
      </c>
      <c r="B24" s="1" t="s">
        <v>50</v>
      </c>
      <c r="C24" s="1">
        <v>125.99</v>
      </c>
      <c r="D24" s="1">
        <v>0.1</v>
      </c>
      <c r="E24" s="1">
        <v>32</v>
      </c>
      <c r="F24" s="1"/>
      <c r="G24" s="1"/>
      <c r="H24" s="1" t="s">
        <v>22</v>
      </c>
      <c r="I24" s="1" t="s">
        <v>81</v>
      </c>
      <c r="J24" s="1" t="s">
        <v>73</v>
      </c>
      <c r="K24" s="1" t="s">
        <v>67</v>
      </c>
      <c r="L24" s="1" t="s">
        <v>53</v>
      </c>
      <c r="M24" s="1"/>
      <c r="N24" s="1" t="s">
        <v>27</v>
      </c>
      <c r="O24" s="1" t="s">
        <v>28</v>
      </c>
      <c r="P24" s="1" t="s">
        <v>90</v>
      </c>
      <c r="Q24" s="1" t="s">
        <v>91</v>
      </c>
      <c r="R24" s="1">
        <v>97526</v>
      </c>
      <c r="S24" s="1" t="s">
        <v>96</v>
      </c>
      <c r="T24" s="1" t="s">
        <v>97</v>
      </c>
      <c r="U24" s="1">
        <v>8</v>
      </c>
      <c r="V24" s="1">
        <v>89202</v>
      </c>
    </row>
    <row r="25" spans="1:22">
      <c r="A25" s="1">
        <v>19355</v>
      </c>
      <c r="B25" s="1" t="s">
        <v>98</v>
      </c>
      <c r="C25" s="1">
        <v>205.99</v>
      </c>
      <c r="D25" s="1">
        <v>0.1</v>
      </c>
      <c r="E25" s="1">
        <v>32</v>
      </c>
      <c r="F25" s="1"/>
      <c r="G25" s="1"/>
      <c r="H25" s="1" t="s">
        <v>32</v>
      </c>
      <c r="I25" s="1" t="s">
        <v>81</v>
      </c>
      <c r="J25" s="1" t="s">
        <v>73</v>
      </c>
      <c r="K25" s="1" t="s">
        <v>67</v>
      </c>
      <c r="L25" s="1" t="s">
        <v>53</v>
      </c>
      <c r="M25" s="1"/>
      <c r="N25" s="1" t="s">
        <v>27</v>
      </c>
      <c r="O25" s="1" t="s">
        <v>28</v>
      </c>
      <c r="P25" s="1" t="s">
        <v>90</v>
      </c>
      <c r="Q25" s="1" t="s">
        <v>91</v>
      </c>
      <c r="R25" s="1">
        <v>97526</v>
      </c>
      <c r="S25" s="2">
        <v>42341</v>
      </c>
      <c r="T25" s="1" t="s">
        <v>99</v>
      </c>
      <c r="U25" s="1">
        <v>22</v>
      </c>
      <c r="V25" s="1">
        <v>89203</v>
      </c>
    </row>
    <row r="26" spans="1:22">
      <c r="A26" s="1">
        <v>23654</v>
      </c>
      <c r="B26" s="1" t="s">
        <v>31</v>
      </c>
      <c r="C26" s="1">
        <v>4.24</v>
      </c>
      <c r="D26" s="1">
        <v>0.05</v>
      </c>
      <c r="E26" s="1">
        <v>33</v>
      </c>
      <c r="F26" s="1"/>
      <c r="G26" s="1"/>
      <c r="H26" s="1" t="s">
        <v>32</v>
      </c>
      <c r="I26" s="1" t="s">
        <v>81</v>
      </c>
      <c r="J26" s="1" t="s">
        <v>58</v>
      </c>
      <c r="K26" s="1" t="s">
        <v>100</v>
      </c>
      <c r="L26" s="1" t="s">
        <v>53</v>
      </c>
      <c r="M26" s="1"/>
      <c r="N26" s="1" t="s">
        <v>27</v>
      </c>
      <c r="O26" s="1" t="s">
        <v>28</v>
      </c>
      <c r="P26" s="1" t="s">
        <v>90</v>
      </c>
      <c r="Q26" s="1" t="s">
        <v>101</v>
      </c>
      <c r="R26" s="1">
        <v>97030</v>
      </c>
      <c r="S26" s="1" t="s">
        <v>40</v>
      </c>
      <c r="T26" s="1" t="s">
        <v>102</v>
      </c>
      <c r="U26" s="1">
        <v>13</v>
      </c>
      <c r="V26" s="1">
        <v>89201</v>
      </c>
    </row>
    <row r="27" spans="1:22">
      <c r="A27" s="1">
        <v>23655</v>
      </c>
      <c r="B27" s="1" t="s">
        <v>31</v>
      </c>
      <c r="C27" s="1">
        <v>2.94</v>
      </c>
      <c r="D27" s="1">
        <v>0.05</v>
      </c>
      <c r="E27" s="1">
        <v>33</v>
      </c>
      <c r="F27" s="1"/>
      <c r="G27" s="1"/>
      <c r="H27" s="1" t="s">
        <v>32</v>
      </c>
      <c r="I27" s="1" t="s">
        <v>81</v>
      </c>
      <c r="J27" s="1" t="s">
        <v>58</v>
      </c>
      <c r="K27" s="1" t="s">
        <v>25</v>
      </c>
      <c r="L27" s="1" t="s">
        <v>26</v>
      </c>
      <c r="M27" s="1"/>
      <c r="N27" s="1" t="s">
        <v>27</v>
      </c>
      <c r="O27" s="1" t="s">
        <v>28</v>
      </c>
      <c r="P27" s="1" t="s">
        <v>90</v>
      </c>
      <c r="Q27" s="1" t="s">
        <v>101</v>
      </c>
      <c r="R27" s="1">
        <v>97030</v>
      </c>
      <c r="S27" s="1" t="s">
        <v>40</v>
      </c>
      <c r="T27" s="1" t="s">
        <v>103</v>
      </c>
      <c r="U27" s="1">
        <v>18</v>
      </c>
      <c r="V27" s="1">
        <v>89201</v>
      </c>
    </row>
    <row r="28" spans="1:22">
      <c r="A28" s="1">
        <v>25933</v>
      </c>
      <c r="B28" s="1" t="s">
        <v>21</v>
      </c>
      <c r="C28" s="1">
        <v>99.99</v>
      </c>
      <c r="D28" s="1">
        <v>0.05</v>
      </c>
      <c r="E28" s="1">
        <v>43</v>
      </c>
      <c r="F28" s="1"/>
      <c r="G28" s="1"/>
      <c r="H28" s="1" t="s">
        <v>32</v>
      </c>
      <c r="I28" s="1" t="s">
        <v>104</v>
      </c>
      <c r="J28" s="1" t="s">
        <v>73</v>
      </c>
      <c r="K28" s="1" t="s">
        <v>74</v>
      </c>
      <c r="L28" s="1" t="s">
        <v>53</v>
      </c>
      <c r="M28" s="1"/>
      <c r="N28" s="1" t="s">
        <v>27</v>
      </c>
      <c r="O28" s="1" t="s">
        <v>28</v>
      </c>
      <c r="P28" s="1" t="s">
        <v>29</v>
      </c>
      <c r="Q28" s="1" t="s">
        <v>105</v>
      </c>
      <c r="R28" s="1">
        <v>98052</v>
      </c>
      <c r="S28" s="2">
        <v>42282</v>
      </c>
      <c r="T28" s="2">
        <v>42313</v>
      </c>
      <c r="U28" s="1">
        <v>6</v>
      </c>
      <c r="V28" s="1">
        <v>91454</v>
      </c>
    </row>
    <row r="29" spans="1:22">
      <c r="A29" s="1">
        <v>18551</v>
      </c>
      <c r="B29" s="1" t="s">
        <v>31</v>
      </c>
      <c r="C29" s="1">
        <v>115.99</v>
      </c>
      <c r="D29" s="1">
        <v>0.1</v>
      </c>
      <c r="E29" s="1">
        <v>52</v>
      </c>
      <c r="F29" s="1"/>
      <c r="G29" s="1"/>
      <c r="H29" s="1" t="s">
        <v>32</v>
      </c>
      <c r="I29" s="1" t="s">
        <v>81</v>
      </c>
      <c r="J29" s="1" t="s">
        <v>106</v>
      </c>
      <c r="K29" s="1" t="s">
        <v>67</v>
      </c>
      <c r="L29" s="1" t="s">
        <v>53</v>
      </c>
      <c r="M29" s="1"/>
      <c r="N29" s="1" t="s">
        <v>27</v>
      </c>
      <c r="O29" s="1" t="s">
        <v>28</v>
      </c>
      <c r="P29" s="1" t="s">
        <v>29</v>
      </c>
      <c r="Q29" s="1" t="s">
        <v>107</v>
      </c>
      <c r="R29" s="1">
        <v>98373</v>
      </c>
      <c r="S29" s="2">
        <v>42280</v>
      </c>
      <c r="T29" s="2">
        <v>42280</v>
      </c>
      <c r="U29" s="1">
        <v>6</v>
      </c>
      <c r="V29" s="1">
        <v>88426</v>
      </c>
    </row>
    <row r="30" spans="1:22">
      <c r="A30" s="1">
        <v>22117</v>
      </c>
      <c r="B30" s="1" t="s">
        <v>41</v>
      </c>
      <c r="C30" s="1">
        <v>3502.14</v>
      </c>
      <c r="D30" s="1">
        <v>0.15</v>
      </c>
      <c r="E30" s="1">
        <v>53</v>
      </c>
      <c r="F30" s="1"/>
      <c r="G30" s="1"/>
      <c r="H30" s="1" t="s">
        <v>32</v>
      </c>
      <c r="I30" s="1" t="s">
        <v>81</v>
      </c>
      <c r="J30" s="1" t="s">
        <v>73</v>
      </c>
      <c r="K30" s="1" t="s">
        <v>74</v>
      </c>
      <c r="L30" s="1" t="s">
        <v>108</v>
      </c>
      <c r="M30" s="1"/>
      <c r="N30" s="1" t="s">
        <v>27</v>
      </c>
      <c r="O30" s="1" t="s">
        <v>28</v>
      </c>
      <c r="P30" s="1" t="s">
        <v>29</v>
      </c>
      <c r="Q30" s="1" t="s">
        <v>105</v>
      </c>
      <c r="R30" s="1">
        <v>98052</v>
      </c>
      <c r="S30" s="1" t="s">
        <v>85</v>
      </c>
      <c r="T30" s="1" t="s">
        <v>87</v>
      </c>
      <c r="U30" s="1">
        <v>1</v>
      </c>
      <c r="V30" s="1">
        <v>88425</v>
      </c>
    </row>
    <row r="31" spans="1:22">
      <c r="A31" s="1">
        <v>18552</v>
      </c>
      <c r="B31" s="1" t="s">
        <v>31</v>
      </c>
      <c r="C31" s="1">
        <v>5.98</v>
      </c>
      <c r="D31" s="1">
        <v>0.05</v>
      </c>
      <c r="E31" s="1">
        <v>53</v>
      </c>
      <c r="F31" s="1"/>
      <c r="G31" s="1"/>
      <c r="H31" s="1" t="s">
        <v>32</v>
      </c>
      <c r="I31" s="1" t="s">
        <v>81</v>
      </c>
      <c r="J31" s="1" t="s">
        <v>58</v>
      </c>
      <c r="K31" s="1" t="s">
        <v>83</v>
      </c>
      <c r="L31" s="1" t="s">
        <v>53</v>
      </c>
      <c r="M31" s="1"/>
      <c r="N31" s="1" t="s">
        <v>27</v>
      </c>
      <c r="O31" s="1" t="s">
        <v>45</v>
      </c>
      <c r="P31" s="1" t="s">
        <v>29</v>
      </c>
      <c r="Q31" s="1" t="s">
        <v>105</v>
      </c>
      <c r="R31" s="1">
        <v>98052</v>
      </c>
      <c r="S31" s="2">
        <v>42280</v>
      </c>
      <c r="T31" s="2">
        <v>42311</v>
      </c>
      <c r="U31" s="1">
        <v>17</v>
      </c>
      <c r="V31" s="1">
        <v>88426</v>
      </c>
    </row>
    <row r="32" spans="1:22">
      <c r="A32" s="1">
        <v>20697</v>
      </c>
      <c r="B32" s="1" t="s">
        <v>50</v>
      </c>
      <c r="C32" s="1">
        <v>3.8</v>
      </c>
      <c r="D32" s="1">
        <v>0.05</v>
      </c>
      <c r="E32" s="1">
        <v>56</v>
      </c>
      <c r="F32" s="1"/>
      <c r="G32" s="1"/>
      <c r="H32" s="1" t="s">
        <v>32</v>
      </c>
      <c r="I32" s="1" t="s">
        <v>104</v>
      </c>
      <c r="J32" s="1" t="s">
        <v>58</v>
      </c>
      <c r="K32" s="1" t="s">
        <v>100</v>
      </c>
      <c r="L32" s="1" t="s">
        <v>53</v>
      </c>
      <c r="M32" s="1"/>
      <c r="N32" s="1" t="s">
        <v>27</v>
      </c>
      <c r="O32" s="1" t="s">
        <v>45</v>
      </c>
      <c r="P32" s="1" t="s">
        <v>62</v>
      </c>
      <c r="Q32" s="1" t="s">
        <v>109</v>
      </c>
      <c r="R32" s="1">
        <v>14150</v>
      </c>
      <c r="S32" s="1" t="s">
        <v>110</v>
      </c>
      <c r="T32" s="1" t="s">
        <v>111</v>
      </c>
      <c r="U32" s="1">
        <v>20</v>
      </c>
      <c r="V32" s="1">
        <v>88075</v>
      </c>
    </row>
    <row r="33" spans="1:22">
      <c r="A33" s="1">
        <v>20698</v>
      </c>
      <c r="B33" s="1" t="s">
        <v>50</v>
      </c>
      <c r="C33" s="1">
        <v>1.76</v>
      </c>
      <c r="D33" s="1">
        <v>0.05</v>
      </c>
      <c r="E33" s="1">
        <v>56</v>
      </c>
      <c r="F33" s="1"/>
      <c r="G33" s="1"/>
      <c r="H33" s="1" t="s">
        <v>32</v>
      </c>
      <c r="I33" s="1" t="s">
        <v>104</v>
      </c>
      <c r="J33" s="1" t="s">
        <v>58</v>
      </c>
      <c r="K33" s="1" t="s">
        <v>25</v>
      </c>
      <c r="L33" s="1" t="s">
        <v>26</v>
      </c>
      <c r="M33" s="1"/>
      <c r="N33" s="1" t="s">
        <v>27</v>
      </c>
      <c r="O33" s="1" t="s">
        <v>54</v>
      </c>
      <c r="P33" s="1" t="s">
        <v>62</v>
      </c>
      <c r="Q33" s="1" t="s">
        <v>109</v>
      </c>
      <c r="R33" s="1">
        <v>14150</v>
      </c>
      <c r="S33" s="1" t="s">
        <v>110</v>
      </c>
      <c r="T33" s="1" t="s">
        <v>111</v>
      </c>
      <c r="U33" s="1">
        <v>17</v>
      </c>
      <c r="V33" s="1">
        <v>88075</v>
      </c>
    </row>
    <row r="34" spans="1:22">
      <c r="A34" s="1">
        <v>22890</v>
      </c>
      <c r="B34" s="1" t="s">
        <v>21</v>
      </c>
      <c r="C34" s="1">
        <v>5.98</v>
      </c>
      <c r="D34" s="1">
        <v>0.05</v>
      </c>
      <c r="E34" s="1">
        <v>62</v>
      </c>
      <c r="F34" s="1"/>
      <c r="G34" s="1"/>
      <c r="H34" s="1" t="s">
        <v>32</v>
      </c>
      <c r="I34" s="1" t="s">
        <v>81</v>
      </c>
      <c r="J34" s="1" t="s">
        <v>58</v>
      </c>
      <c r="K34" s="1" t="s">
        <v>83</v>
      </c>
      <c r="L34" s="1" t="s">
        <v>53</v>
      </c>
      <c r="M34" s="1"/>
      <c r="N34" s="1" t="s">
        <v>27</v>
      </c>
      <c r="O34" s="1" t="s">
        <v>54</v>
      </c>
      <c r="P34" s="1" t="s">
        <v>112</v>
      </c>
      <c r="Q34" s="1" t="s">
        <v>113</v>
      </c>
      <c r="R34" s="1">
        <v>78664</v>
      </c>
      <c r="S34" s="2">
        <v>42252</v>
      </c>
      <c r="T34" s="2">
        <v>42313</v>
      </c>
      <c r="U34" s="1">
        <v>3</v>
      </c>
      <c r="V34" s="1">
        <v>87407</v>
      </c>
    </row>
    <row r="35" spans="1:22">
      <c r="A35" s="1">
        <v>25354</v>
      </c>
      <c r="B35" s="1" t="s">
        <v>21</v>
      </c>
      <c r="C35" s="1">
        <v>29.14</v>
      </c>
      <c r="D35" s="1">
        <v>0.05</v>
      </c>
      <c r="E35" s="1">
        <v>62</v>
      </c>
      <c r="F35" s="1"/>
      <c r="G35" s="1"/>
      <c r="H35" s="1" t="s">
        <v>32</v>
      </c>
      <c r="I35" s="1" t="s">
        <v>81</v>
      </c>
      <c r="J35" s="1" t="s">
        <v>58</v>
      </c>
      <c r="K35" s="1" t="s">
        <v>83</v>
      </c>
      <c r="L35" s="1" t="s">
        <v>26</v>
      </c>
      <c r="M35" s="1"/>
      <c r="N35" s="1" t="s">
        <v>27</v>
      </c>
      <c r="O35" s="1" t="s">
        <v>114</v>
      </c>
      <c r="P35" s="1" t="s">
        <v>112</v>
      </c>
      <c r="Q35" s="1" t="s">
        <v>113</v>
      </c>
      <c r="R35" s="1">
        <v>78664</v>
      </c>
      <c r="S35" s="2">
        <v>42344</v>
      </c>
      <c r="T35" s="1" t="s">
        <v>115</v>
      </c>
      <c r="U35" s="1">
        <v>17</v>
      </c>
      <c r="V35" s="1">
        <v>87408</v>
      </c>
    </row>
    <row r="36" spans="1:22">
      <c r="A36" s="1">
        <v>21017</v>
      </c>
      <c r="B36" s="1" t="s">
        <v>31</v>
      </c>
      <c r="C36" s="1">
        <v>3.69</v>
      </c>
      <c r="D36" s="1">
        <v>0.05</v>
      </c>
      <c r="E36" s="1">
        <v>64</v>
      </c>
      <c r="F36" s="1"/>
      <c r="G36" s="1"/>
      <c r="H36" s="1" t="s">
        <v>32</v>
      </c>
      <c r="I36" s="1" t="s">
        <v>51</v>
      </c>
      <c r="J36" s="1" t="s">
        <v>58</v>
      </c>
      <c r="K36" s="1" t="s">
        <v>116</v>
      </c>
      <c r="L36" s="1" t="s">
        <v>53</v>
      </c>
      <c r="M36" s="1"/>
      <c r="N36" s="1" t="s">
        <v>27</v>
      </c>
      <c r="O36" s="1" t="s">
        <v>114</v>
      </c>
      <c r="P36" s="1" t="s">
        <v>117</v>
      </c>
      <c r="Q36" s="1" t="s">
        <v>118</v>
      </c>
      <c r="R36" s="1">
        <v>24153</v>
      </c>
      <c r="S36" s="2">
        <v>42038</v>
      </c>
      <c r="T36" s="2">
        <v>42097</v>
      </c>
      <c r="U36" s="1">
        <v>1</v>
      </c>
      <c r="V36" s="1">
        <v>87406</v>
      </c>
    </row>
    <row r="37" spans="1:22">
      <c r="A37" s="1">
        <v>21019</v>
      </c>
      <c r="B37" s="1" t="s">
        <v>31</v>
      </c>
      <c r="C37" s="1">
        <v>175.99</v>
      </c>
      <c r="D37" s="1">
        <v>0.1</v>
      </c>
      <c r="E37" s="1">
        <v>64</v>
      </c>
      <c r="F37" s="1"/>
      <c r="G37" s="1"/>
      <c r="H37" s="1" t="s">
        <v>22</v>
      </c>
      <c r="I37" s="1" t="s">
        <v>51</v>
      </c>
      <c r="J37" s="1" t="s">
        <v>73</v>
      </c>
      <c r="K37" s="1" t="s">
        <v>67</v>
      </c>
      <c r="L37" s="1" t="s">
        <v>53</v>
      </c>
      <c r="M37" s="1"/>
      <c r="N37" s="1" t="s">
        <v>27</v>
      </c>
      <c r="O37" s="1" t="s">
        <v>28</v>
      </c>
      <c r="P37" s="1" t="s">
        <v>117</v>
      </c>
      <c r="Q37" s="1" t="s">
        <v>118</v>
      </c>
      <c r="R37" s="1">
        <v>24153</v>
      </c>
      <c r="S37" s="2">
        <v>42038</v>
      </c>
      <c r="T37" s="2">
        <v>42038</v>
      </c>
      <c r="U37" s="1">
        <v>4</v>
      </c>
      <c r="V37" s="1">
        <v>87406</v>
      </c>
    </row>
    <row r="38" spans="1:22">
      <c r="A38" s="1">
        <v>23274</v>
      </c>
      <c r="B38" s="1" t="s">
        <v>98</v>
      </c>
      <c r="C38" s="1">
        <v>155.06</v>
      </c>
      <c r="D38" s="1">
        <v>0.1</v>
      </c>
      <c r="E38" s="1">
        <v>67</v>
      </c>
      <c r="F38" s="1"/>
      <c r="G38" s="1"/>
      <c r="H38" s="1" t="s">
        <v>32</v>
      </c>
      <c r="I38" s="1" t="s">
        <v>81</v>
      </c>
      <c r="J38" s="1" t="s">
        <v>58</v>
      </c>
      <c r="K38" s="1" t="s">
        <v>119</v>
      </c>
      <c r="L38" s="1" t="s">
        <v>53</v>
      </c>
      <c r="M38" s="1"/>
      <c r="N38" s="1" t="s">
        <v>27</v>
      </c>
      <c r="O38" s="1" t="s">
        <v>45</v>
      </c>
      <c r="P38" s="1" t="s">
        <v>37</v>
      </c>
      <c r="Q38" s="1" t="s">
        <v>120</v>
      </c>
      <c r="R38" s="1">
        <v>94559</v>
      </c>
      <c r="S38" s="2">
        <v>42036</v>
      </c>
      <c r="T38" s="2">
        <v>42248</v>
      </c>
      <c r="U38" s="1">
        <v>8</v>
      </c>
      <c r="V38" s="1">
        <v>87946</v>
      </c>
    </row>
    <row r="39" spans="1:22">
      <c r="A39" s="1">
        <v>5272</v>
      </c>
      <c r="B39" s="1" t="s">
        <v>98</v>
      </c>
      <c r="C39" s="1">
        <v>291.73</v>
      </c>
      <c r="D39" s="1">
        <v>0.1</v>
      </c>
      <c r="E39" s="1">
        <v>68</v>
      </c>
      <c r="F39" s="1"/>
      <c r="G39" s="1"/>
      <c r="H39" s="1" t="s">
        <v>32</v>
      </c>
      <c r="I39" s="1" t="s">
        <v>81</v>
      </c>
      <c r="J39" s="1" t="s">
        <v>34</v>
      </c>
      <c r="K39" s="1" t="s">
        <v>35</v>
      </c>
      <c r="L39" s="1" t="s">
        <v>36</v>
      </c>
      <c r="M39" s="1"/>
      <c r="N39" s="1" t="s">
        <v>27</v>
      </c>
      <c r="O39" s="1" t="s">
        <v>45</v>
      </c>
      <c r="P39" s="1" t="s">
        <v>62</v>
      </c>
      <c r="Q39" s="1" t="s">
        <v>79</v>
      </c>
      <c r="R39" s="1">
        <v>10177</v>
      </c>
      <c r="S39" s="2">
        <v>42036</v>
      </c>
      <c r="T39" s="2">
        <v>42036</v>
      </c>
      <c r="U39" s="1">
        <v>4</v>
      </c>
      <c r="V39" s="1">
        <v>37537</v>
      </c>
    </row>
    <row r="40" spans="1:22">
      <c r="A40" s="1">
        <v>5273</v>
      </c>
      <c r="B40" s="1" t="s">
        <v>98</v>
      </c>
      <c r="C40" s="1">
        <v>100.98</v>
      </c>
      <c r="D40" s="1">
        <v>0.1</v>
      </c>
      <c r="E40" s="1">
        <v>68</v>
      </c>
      <c r="F40" s="1"/>
      <c r="G40" s="1"/>
      <c r="H40" s="1" t="s">
        <v>32</v>
      </c>
      <c r="I40" s="1" t="s">
        <v>81</v>
      </c>
      <c r="J40" s="1" t="s">
        <v>34</v>
      </c>
      <c r="K40" s="1" t="s">
        <v>35</v>
      </c>
      <c r="L40" s="1" t="s">
        <v>36</v>
      </c>
      <c r="M40" s="1"/>
      <c r="N40" s="1" t="s">
        <v>27</v>
      </c>
      <c r="O40" s="1" t="s">
        <v>45</v>
      </c>
      <c r="P40" s="1" t="s">
        <v>62</v>
      </c>
      <c r="Q40" s="1" t="s">
        <v>79</v>
      </c>
      <c r="R40" s="1">
        <v>10177</v>
      </c>
      <c r="S40" s="2">
        <v>42036</v>
      </c>
      <c r="T40" s="2">
        <v>42095</v>
      </c>
      <c r="U40" s="1">
        <v>43</v>
      </c>
      <c r="V40" s="1">
        <v>37537</v>
      </c>
    </row>
    <row r="41" spans="1:22">
      <c r="A41" s="1">
        <v>5274</v>
      </c>
      <c r="B41" s="1" t="s">
        <v>98</v>
      </c>
      <c r="C41" s="1">
        <v>155.06</v>
      </c>
      <c r="D41" s="1">
        <v>0.1</v>
      </c>
      <c r="E41" s="1">
        <v>68</v>
      </c>
      <c r="F41" s="1"/>
      <c r="G41" s="1"/>
      <c r="H41" s="1" t="s">
        <v>32</v>
      </c>
      <c r="I41" s="1" t="s">
        <v>81</v>
      </c>
      <c r="J41" s="1" t="s">
        <v>58</v>
      </c>
      <c r="K41" s="1" t="s">
        <v>119</v>
      </c>
      <c r="L41" s="1" t="s">
        <v>53</v>
      </c>
      <c r="M41" s="1"/>
      <c r="N41" s="1" t="s">
        <v>27</v>
      </c>
      <c r="O41" s="1" t="s">
        <v>45</v>
      </c>
      <c r="P41" s="1" t="s">
        <v>62</v>
      </c>
      <c r="Q41" s="1" t="s">
        <v>79</v>
      </c>
      <c r="R41" s="1">
        <v>10177</v>
      </c>
      <c r="S41" s="2">
        <v>42036</v>
      </c>
      <c r="T41" s="2">
        <v>42248</v>
      </c>
      <c r="U41" s="1">
        <v>32</v>
      </c>
      <c r="V41" s="1">
        <v>37537</v>
      </c>
    </row>
    <row r="42" spans="1:22">
      <c r="A42" s="1">
        <v>7786</v>
      </c>
      <c r="B42" s="1" t="s">
        <v>21</v>
      </c>
      <c r="C42" s="1">
        <v>122.99</v>
      </c>
      <c r="D42" s="1">
        <v>0.1</v>
      </c>
      <c r="E42" s="1">
        <v>68</v>
      </c>
      <c r="F42" s="1"/>
      <c r="G42" s="1"/>
      <c r="H42" s="1" t="s">
        <v>32</v>
      </c>
      <c r="I42" s="1" t="s">
        <v>81</v>
      </c>
      <c r="J42" s="1" t="s">
        <v>34</v>
      </c>
      <c r="K42" s="1" t="s">
        <v>35</v>
      </c>
      <c r="L42" s="1" t="s">
        <v>36</v>
      </c>
      <c r="M42" s="1"/>
      <c r="N42" s="1" t="s">
        <v>27</v>
      </c>
      <c r="O42" s="1" t="s">
        <v>45</v>
      </c>
      <c r="P42" s="1" t="s">
        <v>62</v>
      </c>
      <c r="Q42" s="1" t="s">
        <v>79</v>
      </c>
      <c r="R42" s="1">
        <v>10177</v>
      </c>
      <c r="S42" s="2">
        <v>42037</v>
      </c>
      <c r="T42" s="2">
        <v>42096</v>
      </c>
      <c r="U42" s="1">
        <v>49</v>
      </c>
      <c r="V42" s="1">
        <v>55713</v>
      </c>
    </row>
    <row r="43" spans="1:22">
      <c r="A43" s="1">
        <v>25786</v>
      </c>
      <c r="B43" s="1" t="s">
        <v>21</v>
      </c>
      <c r="C43" s="1">
        <v>122.99</v>
      </c>
      <c r="D43" s="1">
        <v>0.1</v>
      </c>
      <c r="E43" s="1">
        <v>70</v>
      </c>
      <c r="F43" s="1"/>
      <c r="G43" s="1"/>
      <c r="H43" s="1" t="s">
        <v>32</v>
      </c>
      <c r="I43" s="1" t="s">
        <v>81</v>
      </c>
      <c r="J43" s="1" t="s">
        <v>34</v>
      </c>
      <c r="K43" s="1" t="s">
        <v>35</v>
      </c>
      <c r="L43" s="1" t="s">
        <v>36</v>
      </c>
      <c r="M43" s="1"/>
      <c r="N43" s="1" t="s">
        <v>27</v>
      </c>
      <c r="O43" s="1" t="s">
        <v>45</v>
      </c>
      <c r="P43" s="1" t="s">
        <v>121</v>
      </c>
      <c r="Q43" s="1" t="s">
        <v>122</v>
      </c>
      <c r="R43" s="1">
        <v>5401</v>
      </c>
      <c r="S43" s="2">
        <v>42037</v>
      </c>
      <c r="T43" s="2">
        <v>42096</v>
      </c>
      <c r="U43" s="1">
        <v>12</v>
      </c>
      <c r="V43" s="1">
        <v>87947</v>
      </c>
    </row>
    <row r="44" spans="1:22">
      <c r="A44" s="1">
        <v>18281</v>
      </c>
      <c r="B44" s="1" t="s">
        <v>21</v>
      </c>
      <c r="C44" s="1">
        <v>296.18</v>
      </c>
      <c r="D44" s="1">
        <v>0.1</v>
      </c>
      <c r="E44" s="1">
        <v>83</v>
      </c>
      <c r="F44" s="1"/>
      <c r="G44" s="1"/>
      <c r="H44" s="1" t="s">
        <v>32</v>
      </c>
      <c r="I44" s="1" t="s">
        <v>81</v>
      </c>
      <c r="J44" s="1" t="s">
        <v>34</v>
      </c>
      <c r="K44" s="1" t="s">
        <v>123</v>
      </c>
      <c r="L44" s="1" t="s">
        <v>108</v>
      </c>
      <c r="M44" s="1"/>
      <c r="N44" s="1" t="s">
        <v>27</v>
      </c>
      <c r="O44" s="1" t="s">
        <v>45</v>
      </c>
      <c r="P44" s="1" t="s">
        <v>124</v>
      </c>
      <c r="Q44" s="1" t="s">
        <v>125</v>
      </c>
      <c r="R44" s="1">
        <v>44708</v>
      </c>
      <c r="S44" s="1" t="s">
        <v>126</v>
      </c>
      <c r="T44" s="1" t="s">
        <v>126</v>
      </c>
      <c r="U44" s="1">
        <v>6</v>
      </c>
      <c r="V44" s="1">
        <v>87365</v>
      </c>
    </row>
    <row r="45" spans="1:22">
      <c r="A45" s="1">
        <v>23639</v>
      </c>
      <c r="B45" s="1" t="s">
        <v>31</v>
      </c>
      <c r="C45" s="1">
        <v>8.09</v>
      </c>
      <c r="D45" s="1">
        <v>0.05</v>
      </c>
      <c r="E45" s="1">
        <v>84</v>
      </c>
      <c r="F45" s="1"/>
      <c r="G45" s="1"/>
      <c r="H45" s="1" t="s">
        <v>32</v>
      </c>
      <c r="I45" s="1" t="s">
        <v>104</v>
      </c>
      <c r="J45" s="1" t="s">
        <v>34</v>
      </c>
      <c r="K45" s="1" t="s">
        <v>43</v>
      </c>
      <c r="L45" s="1" t="s">
        <v>53</v>
      </c>
      <c r="M45" s="1"/>
      <c r="N45" s="1" t="s">
        <v>27</v>
      </c>
      <c r="O45" s="1" t="s">
        <v>45</v>
      </c>
      <c r="P45" s="1" t="s">
        <v>124</v>
      </c>
      <c r="Q45" s="1" t="s">
        <v>127</v>
      </c>
      <c r="R45" s="1">
        <v>45231</v>
      </c>
      <c r="S45" s="2">
        <v>42037</v>
      </c>
      <c r="T45" s="2">
        <v>42065</v>
      </c>
      <c r="U45" s="1">
        <v>11</v>
      </c>
      <c r="V45" s="1">
        <v>87364</v>
      </c>
    </row>
    <row r="46" spans="1:22">
      <c r="A46" s="1">
        <v>23880</v>
      </c>
      <c r="B46" s="1" t="s">
        <v>21</v>
      </c>
      <c r="C46" s="1">
        <v>896.99</v>
      </c>
      <c r="D46" s="1">
        <v>0.1</v>
      </c>
      <c r="E46" s="1">
        <v>84</v>
      </c>
      <c r="F46" s="1"/>
      <c r="G46" s="1"/>
      <c r="H46" s="1" t="s">
        <v>32</v>
      </c>
      <c r="I46" s="1" t="s">
        <v>81</v>
      </c>
      <c r="J46" s="1" t="s">
        <v>58</v>
      </c>
      <c r="K46" s="1" t="s">
        <v>100</v>
      </c>
      <c r="L46" s="1" t="s">
        <v>53</v>
      </c>
      <c r="M46" s="1"/>
      <c r="N46" s="1" t="s">
        <v>27</v>
      </c>
      <c r="O46" s="1" t="s">
        <v>28</v>
      </c>
      <c r="P46" s="1" t="s">
        <v>124</v>
      </c>
      <c r="Q46" s="1" t="s">
        <v>127</v>
      </c>
      <c r="R46" s="1">
        <v>45231</v>
      </c>
      <c r="S46" s="1" t="s">
        <v>128</v>
      </c>
      <c r="T46" s="2">
        <v>42039</v>
      </c>
      <c r="U46" s="1">
        <v>13</v>
      </c>
      <c r="V46" s="1">
        <v>87366</v>
      </c>
    </row>
    <row r="47" spans="1:22">
      <c r="A47" s="1">
        <v>24663</v>
      </c>
      <c r="B47" s="1" t="s">
        <v>98</v>
      </c>
      <c r="C47" s="1">
        <v>161.55000000000001</v>
      </c>
      <c r="D47" s="1">
        <v>0.1</v>
      </c>
      <c r="E47" s="1">
        <v>87</v>
      </c>
      <c r="F47" s="1"/>
      <c r="G47" s="1"/>
      <c r="H47" s="1" t="s">
        <v>32</v>
      </c>
      <c r="I47" s="1" t="s">
        <v>81</v>
      </c>
      <c r="J47" s="1" t="s">
        <v>58</v>
      </c>
      <c r="K47" s="1" t="s">
        <v>119</v>
      </c>
      <c r="L47" s="1" t="s">
        <v>53</v>
      </c>
      <c r="M47" s="1"/>
      <c r="N47" s="1" t="s">
        <v>27</v>
      </c>
      <c r="O47" s="1" t="s">
        <v>28</v>
      </c>
      <c r="P47" s="1" t="s">
        <v>37</v>
      </c>
      <c r="Q47" s="1" t="s">
        <v>129</v>
      </c>
      <c r="R47" s="1">
        <v>95687</v>
      </c>
      <c r="S47" s="2">
        <v>42069</v>
      </c>
      <c r="T47" s="2">
        <v>42222</v>
      </c>
      <c r="U47" s="1">
        <v>19</v>
      </c>
      <c r="V47" s="1">
        <v>90596</v>
      </c>
    </row>
    <row r="48" spans="1:22">
      <c r="A48" s="1">
        <v>23841</v>
      </c>
      <c r="B48" s="1" t="s">
        <v>21</v>
      </c>
      <c r="C48" s="1">
        <v>4.91</v>
      </c>
      <c r="D48" s="1">
        <v>0.05</v>
      </c>
      <c r="E48" s="1">
        <v>87</v>
      </c>
      <c r="F48" s="1"/>
      <c r="G48" s="1"/>
      <c r="H48" s="1" t="s">
        <v>32</v>
      </c>
      <c r="I48" s="1" t="s">
        <v>81</v>
      </c>
      <c r="J48" s="1" t="s">
        <v>58</v>
      </c>
      <c r="K48" s="1" t="s">
        <v>116</v>
      </c>
      <c r="L48" s="1" t="s">
        <v>53</v>
      </c>
      <c r="M48" s="1"/>
      <c r="N48" s="1" t="s">
        <v>27</v>
      </c>
      <c r="O48" s="1" t="s">
        <v>28</v>
      </c>
      <c r="P48" s="1" t="s">
        <v>37</v>
      </c>
      <c r="Q48" s="1" t="s">
        <v>129</v>
      </c>
      <c r="R48" s="1">
        <v>95687</v>
      </c>
      <c r="S48" s="1" t="s">
        <v>130</v>
      </c>
      <c r="T48" s="1" t="s">
        <v>131</v>
      </c>
      <c r="U48" s="1">
        <v>9</v>
      </c>
      <c r="V48" s="1">
        <v>90597</v>
      </c>
    </row>
    <row r="49" spans="1:22">
      <c r="A49" s="1">
        <v>23842</v>
      </c>
      <c r="B49" s="1" t="s">
        <v>21</v>
      </c>
      <c r="C49" s="1">
        <v>296.18</v>
      </c>
      <c r="D49" s="1">
        <v>0.1</v>
      </c>
      <c r="E49" s="1">
        <v>87</v>
      </c>
      <c r="F49" s="1"/>
      <c r="G49" s="1"/>
      <c r="H49" s="1" t="s">
        <v>32</v>
      </c>
      <c r="I49" s="1" t="s">
        <v>81</v>
      </c>
      <c r="J49" s="1" t="s">
        <v>34</v>
      </c>
      <c r="K49" s="1" t="s">
        <v>123</v>
      </c>
      <c r="L49" s="1" t="s">
        <v>108</v>
      </c>
      <c r="M49" s="1"/>
      <c r="N49" s="1" t="s">
        <v>27</v>
      </c>
      <c r="O49" s="1" t="s">
        <v>28</v>
      </c>
      <c r="P49" s="1" t="s">
        <v>37</v>
      </c>
      <c r="Q49" s="1" t="s">
        <v>129</v>
      </c>
      <c r="R49" s="1">
        <v>95687</v>
      </c>
      <c r="S49" s="1" t="s">
        <v>130</v>
      </c>
      <c r="T49" s="1" t="s">
        <v>132</v>
      </c>
      <c r="U49" s="1">
        <v>9</v>
      </c>
      <c r="V49" s="1">
        <v>90597</v>
      </c>
    </row>
    <row r="50" spans="1:22">
      <c r="A50" s="1">
        <v>23071</v>
      </c>
      <c r="B50" s="1" t="s">
        <v>21</v>
      </c>
      <c r="C50" s="1">
        <v>19.84</v>
      </c>
      <c r="D50" s="1">
        <v>0.05</v>
      </c>
      <c r="E50" s="1">
        <v>91</v>
      </c>
      <c r="F50" s="1"/>
      <c r="G50" s="1"/>
      <c r="H50" s="1" t="s">
        <v>32</v>
      </c>
      <c r="I50" s="1" t="s">
        <v>42</v>
      </c>
      <c r="J50" s="1" t="s">
        <v>58</v>
      </c>
      <c r="K50" s="1" t="s">
        <v>25</v>
      </c>
      <c r="L50" s="1" t="s">
        <v>26</v>
      </c>
      <c r="M50" s="1"/>
      <c r="N50" s="1" t="s">
        <v>27</v>
      </c>
      <c r="O50" s="1" t="s">
        <v>28</v>
      </c>
      <c r="P50" s="1" t="s">
        <v>37</v>
      </c>
      <c r="Q50" s="1" t="s">
        <v>133</v>
      </c>
      <c r="R50" s="1">
        <v>94591</v>
      </c>
      <c r="S50" s="1" t="s">
        <v>134</v>
      </c>
      <c r="T50" s="1" t="s">
        <v>135</v>
      </c>
      <c r="U50" s="1">
        <v>9</v>
      </c>
      <c r="V50" s="1">
        <v>87175</v>
      </c>
    </row>
    <row r="51" spans="1:22">
      <c r="A51" s="1">
        <v>19877</v>
      </c>
      <c r="B51" s="1" t="s">
        <v>50</v>
      </c>
      <c r="C51" s="1">
        <v>5.18</v>
      </c>
      <c r="D51" s="1">
        <v>0.05</v>
      </c>
      <c r="E51" s="1">
        <v>91</v>
      </c>
      <c r="F51" s="1"/>
      <c r="G51" s="1"/>
      <c r="H51" s="1" t="s">
        <v>32</v>
      </c>
      <c r="I51" s="1" t="s">
        <v>42</v>
      </c>
      <c r="J51" s="1" t="s">
        <v>58</v>
      </c>
      <c r="K51" s="1" t="s">
        <v>83</v>
      </c>
      <c r="L51" s="1" t="s">
        <v>26</v>
      </c>
      <c r="M51" s="1"/>
      <c r="N51" s="1" t="s">
        <v>27</v>
      </c>
      <c r="O51" s="1" t="s">
        <v>28</v>
      </c>
      <c r="P51" s="1" t="s">
        <v>37</v>
      </c>
      <c r="Q51" s="1" t="s">
        <v>133</v>
      </c>
      <c r="R51" s="1">
        <v>94591</v>
      </c>
      <c r="S51" s="1" t="s">
        <v>136</v>
      </c>
      <c r="T51" s="1" t="s">
        <v>137</v>
      </c>
      <c r="U51" s="1">
        <v>10</v>
      </c>
      <c r="V51" s="1">
        <v>87176</v>
      </c>
    </row>
    <row r="52" spans="1:22">
      <c r="A52" s="1">
        <v>19611</v>
      </c>
      <c r="B52" s="1" t="s">
        <v>50</v>
      </c>
      <c r="C52" s="1">
        <v>175.99</v>
      </c>
      <c r="D52" s="1">
        <v>0.1</v>
      </c>
      <c r="E52" s="1">
        <v>91</v>
      </c>
      <c r="F52" s="1"/>
      <c r="G52" s="1"/>
      <c r="H52" s="1" t="s">
        <v>32</v>
      </c>
      <c r="I52" s="1" t="s">
        <v>81</v>
      </c>
      <c r="J52" s="1" t="s">
        <v>73</v>
      </c>
      <c r="K52" s="1" t="s">
        <v>67</v>
      </c>
      <c r="L52" s="1" t="s">
        <v>53</v>
      </c>
      <c r="M52" s="1"/>
      <c r="N52" s="1" t="s">
        <v>27</v>
      </c>
      <c r="O52" s="1" t="s">
        <v>114</v>
      </c>
      <c r="P52" s="1" t="s">
        <v>37</v>
      </c>
      <c r="Q52" s="1" t="s">
        <v>133</v>
      </c>
      <c r="R52" s="1">
        <v>94591</v>
      </c>
      <c r="S52" s="2">
        <v>42097</v>
      </c>
      <c r="T52" s="2">
        <v>42158</v>
      </c>
      <c r="U52" s="1">
        <v>23</v>
      </c>
      <c r="V52" s="1">
        <v>87177</v>
      </c>
    </row>
    <row r="53" spans="1:22">
      <c r="A53" s="1">
        <v>23069</v>
      </c>
      <c r="B53" s="1" t="s">
        <v>21</v>
      </c>
      <c r="C53" s="1">
        <v>8.34</v>
      </c>
      <c r="D53" s="1">
        <v>0.05</v>
      </c>
      <c r="E53" s="1">
        <v>92</v>
      </c>
      <c r="F53" s="1"/>
      <c r="G53" s="1"/>
      <c r="H53" s="1" t="s">
        <v>32</v>
      </c>
      <c r="I53" s="1" t="s">
        <v>42</v>
      </c>
      <c r="J53" s="1" t="s">
        <v>58</v>
      </c>
      <c r="K53" s="1" t="s">
        <v>83</v>
      </c>
      <c r="L53" s="1" t="s">
        <v>26</v>
      </c>
      <c r="M53" s="1"/>
      <c r="N53" s="1" t="s">
        <v>27</v>
      </c>
      <c r="O53" s="1" t="s">
        <v>114</v>
      </c>
      <c r="P53" s="1" t="s">
        <v>138</v>
      </c>
      <c r="Q53" s="1" t="s">
        <v>139</v>
      </c>
      <c r="R53" s="1">
        <v>70056</v>
      </c>
      <c r="S53" s="1" t="s">
        <v>134</v>
      </c>
      <c r="T53" s="1" t="s">
        <v>140</v>
      </c>
      <c r="U53" s="1">
        <v>16</v>
      </c>
      <c r="V53" s="1">
        <v>87175</v>
      </c>
    </row>
    <row r="54" spans="1:22">
      <c r="A54" s="1">
        <v>23070</v>
      </c>
      <c r="B54" s="1" t="s">
        <v>21</v>
      </c>
      <c r="C54" s="1">
        <v>4.9800000000000004</v>
      </c>
      <c r="D54" s="1">
        <v>0.05</v>
      </c>
      <c r="E54" s="1">
        <v>92</v>
      </c>
      <c r="F54" s="1"/>
      <c r="G54" s="1"/>
      <c r="H54" s="1" t="s">
        <v>32</v>
      </c>
      <c r="I54" s="1" t="s">
        <v>42</v>
      </c>
      <c r="J54" s="1" t="s">
        <v>58</v>
      </c>
      <c r="K54" s="1" t="s">
        <v>83</v>
      </c>
      <c r="L54" s="1" t="s">
        <v>53</v>
      </c>
      <c r="M54" s="1"/>
      <c r="N54" s="1" t="s">
        <v>27</v>
      </c>
      <c r="O54" s="1" t="s">
        <v>114</v>
      </c>
      <c r="P54" s="1" t="s">
        <v>138</v>
      </c>
      <c r="Q54" s="1" t="s">
        <v>139</v>
      </c>
      <c r="R54" s="1">
        <v>70056</v>
      </c>
      <c r="S54" s="1" t="s">
        <v>134</v>
      </c>
      <c r="T54" s="1" t="s">
        <v>135</v>
      </c>
      <c r="U54" s="1">
        <v>9</v>
      </c>
      <c r="V54" s="1">
        <v>87175</v>
      </c>
    </row>
    <row r="55" spans="1:22">
      <c r="A55" s="1">
        <v>23203</v>
      </c>
      <c r="B55" s="1" t="s">
        <v>50</v>
      </c>
      <c r="C55" s="1">
        <v>12.98</v>
      </c>
      <c r="D55" s="1">
        <v>0.05</v>
      </c>
      <c r="E55" s="1">
        <v>92</v>
      </c>
      <c r="F55" s="1"/>
      <c r="G55" s="1"/>
      <c r="H55" s="1" t="s">
        <v>22</v>
      </c>
      <c r="I55" s="1" t="s">
        <v>81</v>
      </c>
      <c r="J55" s="1" t="s">
        <v>58</v>
      </c>
      <c r="K55" s="1" t="s">
        <v>141</v>
      </c>
      <c r="L55" s="1" t="s">
        <v>44</v>
      </c>
      <c r="M55" s="1"/>
      <c r="N55" s="1" t="s">
        <v>27</v>
      </c>
      <c r="O55" s="1" t="s">
        <v>54</v>
      </c>
      <c r="P55" s="1" t="s">
        <v>138</v>
      </c>
      <c r="Q55" s="1" t="s">
        <v>139</v>
      </c>
      <c r="R55" s="1">
        <v>70056</v>
      </c>
      <c r="S55" s="2">
        <v>42191</v>
      </c>
      <c r="T55" s="2">
        <v>42253</v>
      </c>
      <c r="U55" s="1">
        <v>16</v>
      </c>
      <c r="V55" s="1">
        <v>87178</v>
      </c>
    </row>
    <row r="56" spans="1:22">
      <c r="A56" s="1">
        <v>6243</v>
      </c>
      <c r="B56" s="1" t="s">
        <v>31</v>
      </c>
      <c r="C56" s="1">
        <v>160.97999999999999</v>
      </c>
      <c r="D56" s="1">
        <v>0.1</v>
      </c>
      <c r="E56" s="1">
        <v>94</v>
      </c>
      <c r="F56" s="1"/>
      <c r="G56" s="1"/>
      <c r="H56" s="1" t="s">
        <v>32</v>
      </c>
      <c r="I56" s="1" t="s">
        <v>42</v>
      </c>
      <c r="J56" s="1" t="s">
        <v>34</v>
      </c>
      <c r="K56" s="1" t="s">
        <v>35</v>
      </c>
      <c r="L56" s="1" t="s">
        <v>36</v>
      </c>
      <c r="M56" s="1"/>
      <c r="N56" s="1" t="s">
        <v>27</v>
      </c>
      <c r="O56" s="1" t="s">
        <v>54</v>
      </c>
      <c r="P56" s="1" t="s">
        <v>142</v>
      </c>
      <c r="Q56" s="1" t="s">
        <v>143</v>
      </c>
      <c r="R56" s="1">
        <v>60601</v>
      </c>
      <c r="S56" s="2">
        <v>42068</v>
      </c>
      <c r="T56" s="2">
        <v>42129</v>
      </c>
      <c r="U56" s="1">
        <v>37</v>
      </c>
      <c r="V56" s="1">
        <v>44231</v>
      </c>
    </row>
    <row r="57" spans="1:22">
      <c r="A57" s="1">
        <v>6244</v>
      </c>
      <c r="B57" s="1" t="s">
        <v>31</v>
      </c>
      <c r="C57" s="1">
        <v>17.98</v>
      </c>
      <c r="D57" s="1">
        <v>0.05</v>
      </c>
      <c r="E57" s="1">
        <v>94</v>
      </c>
      <c r="F57" s="1"/>
      <c r="G57" s="1"/>
      <c r="H57" s="1" t="s">
        <v>32</v>
      </c>
      <c r="I57" s="1" t="s">
        <v>42</v>
      </c>
      <c r="J57" s="1" t="s">
        <v>73</v>
      </c>
      <c r="K57" s="1" t="s">
        <v>144</v>
      </c>
      <c r="L57" s="1" t="s">
        <v>53</v>
      </c>
      <c r="M57" s="1"/>
      <c r="N57" s="1" t="s">
        <v>27</v>
      </c>
      <c r="O57" s="1" t="s">
        <v>54</v>
      </c>
      <c r="P57" s="1" t="s">
        <v>142</v>
      </c>
      <c r="Q57" s="1" t="s">
        <v>143</v>
      </c>
      <c r="R57" s="1">
        <v>60601</v>
      </c>
      <c r="S57" s="2">
        <v>42068</v>
      </c>
      <c r="T57" s="2">
        <v>42129</v>
      </c>
      <c r="U57" s="1">
        <v>146</v>
      </c>
      <c r="V57" s="1">
        <v>44231</v>
      </c>
    </row>
    <row r="58" spans="1:22">
      <c r="A58" s="1">
        <v>24243</v>
      </c>
      <c r="B58" s="1" t="s">
        <v>31</v>
      </c>
      <c r="C58" s="1">
        <v>160.97999999999999</v>
      </c>
      <c r="D58" s="1">
        <v>0.1</v>
      </c>
      <c r="E58" s="1">
        <v>97</v>
      </c>
      <c r="F58" s="1"/>
      <c r="G58" s="1"/>
      <c r="H58" s="1" t="s">
        <v>32</v>
      </c>
      <c r="I58" s="1" t="s">
        <v>42</v>
      </c>
      <c r="J58" s="1" t="s">
        <v>34</v>
      </c>
      <c r="K58" s="1" t="s">
        <v>35</v>
      </c>
      <c r="L58" s="1" t="s">
        <v>36</v>
      </c>
      <c r="M58" s="1"/>
      <c r="N58" s="1" t="s">
        <v>27</v>
      </c>
      <c r="O58" s="1" t="s">
        <v>54</v>
      </c>
      <c r="P58" s="1" t="s">
        <v>145</v>
      </c>
      <c r="Q58" s="1" t="s">
        <v>146</v>
      </c>
      <c r="R58" s="1">
        <v>66502</v>
      </c>
      <c r="S58" s="2">
        <v>42068</v>
      </c>
      <c r="T58" s="2">
        <v>42129</v>
      </c>
      <c r="U58" s="1">
        <v>9</v>
      </c>
      <c r="V58" s="1">
        <v>87306</v>
      </c>
    </row>
    <row r="59" spans="1:22">
      <c r="A59" s="1">
        <v>24245</v>
      </c>
      <c r="B59" s="1" t="s">
        <v>31</v>
      </c>
      <c r="C59" s="1">
        <v>115.99</v>
      </c>
      <c r="D59" s="1">
        <v>0.1</v>
      </c>
      <c r="E59" s="1">
        <v>97</v>
      </c>
      <c r="F59" s="1"/>
      <c r="G59" s="1"/>
      <c r="H59" s="1" t="s">
        <v>32</v>
      </c>
      <c r="I59" s="1" t="s">
        <v>42</v>
      </c>
      <c r="J59" s="1" t="s">
        <v>73</v>
      </c>
      <c r="K59" s="1" t="s">
        <v>67</v>
      </c>
      <c r="L59" s="1" t="s">
        <v>53</v>
      </c>
      <c r="M59" s="1"/>
      <c r="N59" s="1" t="s">
        <v>27</v>
      </c>
      <c r="O59" s="1" t="s">
        <v>45</v>
      </c>
      <c r="P59" s="1" t="s">
        <v>145</v>
      </c>
      <c r="Q59" s="1" t="s">
        <v>146</v>
      </c>
      <c r="R59" s="1">
        <v>66502</v>
      </c>
      <c r="S59" s="2">
        <v>42068</v>
      </c>
      <c r="T59" s="2">
        <v>42099</v>
      </c>
      <c r="U59" s="1">
        <v>20</v>
      </c>
      <c r="V59" s="1">
        <v>87306</v>
      </c>
    </row>
    <row r="60" spans="1:22">
      <c r="A60" s="1">
        <v>18494</v>
      </c>
      <c r="B60" s="1" t="s">
        <v>50</v>
      </c>
      <c r="C60" s="1">
        <v>19.98</v>
      </c>
      <c r="D60" s="1">
        <v>0.05</v>
      </c>
      <c r="E60" s="1">
        <v>101</v>
      </c>
      <c r="F60" s="1"/>
      <c r="G60" s="1"/>
      <c r="H60" s="1" t="s">
        <v>32</v>
      </c>
      <c r="I60" s="1" t="s">
        <v>104</v>
      </c>
      <c r="J60" s="1" t="s">
        <v>73</v>
      </c>
      <c r="K60" s="1" t="s">
        <v>144</v>
      </c>
      <c r="L60" s="1" t="s">
        <v>53</v>
      </c>
      <c r="M60" s="1"/>
      <c r="N60" s="1" t="s">
        <v>27</v>
      </c>
      <c r="O60" s="1" t="s">
        <v>45</v>
      </c>
      <c r="P60" s="1" t="s">
        <v>147</v>
      </c>
      <c r="Q60" s="1" t="s">
        <v>148</v>
      </c>
      <c r="R60" s="1">
        <v>4005</v>
      </c>
      <c r="S60" s="1" t="s">
        <v>149</v>
      </c>
      <c r="T60" s="1" t="s">
        <v>150</v>
      </c>
      <c r="U60" s="1">
        <v>16</v>
      </c>
      <c r="V60" s="1">
        <v>88205</v>
      </c>
    </row>
    <row r="61" spans="1:22">
      <c r="A61" s="1">
        <v>6014</v>
      </c>
      <c r="B61" s="1" t="s">
        <v>50</v>
      </c>
      <c r="C61" s="1">
        <v>300.98</v>
      </c>
      <c r="D61" s="1">
        <v>0.1</v>
      </c>
      <c r="E61" s="1">
        <v>102</v>
      </c>
      <c r="F61" s="1"/>
      <c r="G61" s="1"/>
      <c r="H61" s="1" t="s">
        <v>32</v>
      </c>
      <c r="I61" s="1" t="s">
        <v>104</v>
      </c>
      <c r="J61" s="1" t="s">
        <v>34</v>
      </c>
      <c r="K61" s="1" t="s">
        <v>151</v>
      </c>
      <c r="L61" s="1" t="s">
        <v>108</v>
      </c>
      <c r="M61" s="1"/>
      <c r="N61" s="1" t="s">
        <v>27</v>
      </c>
      <c r="O61" s="1" t="s">
        <v>45</v>
      </c>
      <c r="P61" s="1" t="s">
        <v>152</v>
      </c>
      <c r="Q61" s="1" t="s">
        <v>153</v>
      </c>
      <c r="R61" s="1">
        <v>2129</v>
      </c>
      <c r="S61" s="2">
        <v>42159</v>
      </c>
      <c r="T61" s="2">
        <v>42189</v>
      </c>
      <c r="U61" s="1">
        <v>31</v>
      </c>
      <c r="V61" s="1">
        <v>42599</v>
      </c>
    </row>
    <row r="62" spans="1:22">
      <c r="A62" s="1">
        <v>494</v>
      </c>
      <c r="B62" s="1" t="s">
        <v>50</v>
      </c>
      <c r="C62" s="1">
        <v>19.98</v>
      </c>
      <c r="D62" s="1">
        <v>0.05</v>
      </c>
      <c r="E62" s="1">
        <v>102</v>
      </c>
      <c r="F62" s="1"/>
      <c r="G62" s="1"/>
      <c r="H62" s="1" t="s">
        <v>32</v>
      </c>
      <c r="I62" s="1" t="s">
        <v>104</v>
      </c>
      <c r="J62" s="1" t="s">
        <v>73</v>
      </c>
      <c r="K62" s="1" t="s">
        <v>144</v>
      </c>
      <c r="L62" s="1" t="s">
        <v>53</v>
      </c>
      <c r="M62" s="1"/>
      <c r="N62" s="1" t="s">
        <v>27</v>
      </c>
      <c r="O62" s="1" t="s">
        <v>45</v>
      </c>
      <c r="P62" s="1" t="s">
        <v>152</v>
      </c>
      <c r="Q62" s="1" t="s">
        <v>153</v>
      </c>
      <c r="R62" s="1">
        <v>2129</v>
      </c>
      <c r="S62" s="1" t="s">
        <v>149</v>
      </c>
      <c r="T62" s="1" t="s">
        <v>150</v>
      </c>
      <c r="U62" s="1">
        <v>65</v>
      </c>
      <c r="V62" s="1">
        <v>3397</v>
      </c>
    </row>
    <row r="63" spans="1:22">
      <c r="A63" s="1">
        <v>495</v>
      </c>
      <c r="B63" s="1" t="s">
        <v>50</v>
      </c>
      <c r="C63" s="1">
        <v>2.88</v>
      </c>
      <c r="D63" s="1">
        <v>0.05</v>
      </c>
      <c r="E63" s="1">
        <v>102</v>
      </c>
      <c r="F63" s="1"/>
      <c r="G63" s="1"/>
      <c r="H63" s="1" t="s">
        <v>32</v>
      </c>
      <c r="I63" s="1" t="s">
        <v>104</v>
      </c>
      <c r="J63" s="1" t="s">
        <v>58</v>
      </c>
      <c r="K63" s="1" t="s">
        <v>100</v>
      </c>
      <c r="L63" s="1" t="s">
        <v>53</v>
      </c>
      <c r="M63" s="1"/>
      <c r="N63" s="1" t="s">
        <v>27</v>
      </c>
      <c r="O63" s="1" t="s">
        <v>45</v>
      </c>
      <c r="P63" s="1" t="s">
        <v>152</v>
      </c>
      <c r="Q63" s="1" t="s">
        <v>153</v>
      </c>
      <c r="R63" s="1">
        <v>2129</v>
      </c>
      <c r="S63" s="1" t="s">
        <v>149</v>
      </c>
      <c r="T63" s="1" t="s">
        <v>154</v>
      </c>
      <c r="U63" s="1">
        <v>17</v>
      </c>
      <c r="V63" s="1">
        <v>3397</v>
      </c>
    </row>
    <row r="64" spans="1:22">
      <c r="A64" s="1">
        <v>24014</v>
      </c>
      <c r="B64" s="1" t="s">
        <v>50</v>
      </c>
      <c r="C64" s="1">
        <v>300.98</v>
      </c>
      <c r="D64" s="1">
        <v>0.1</v>
      </c>
      <c r="E64" s="1">
        <v>107</v>
      </c>
      <c r="F64" s="1"/>
      <c r="G64" s="1"/>
      <c r="H64" s="1" t="s">
        <v>32</v>
      </c>
      <c r="I64" s="1" t="s">
        <v>104</v>
      </c>
      <c r="J64" s="1" t="s">
        <v>34</v>
      </c>
      <c r="K64" s="1" t="s">
        <v>151</v>
      </c>
      <c r="L64" s="1" t="s">
        <v>108</v>
      </c>
      <c r="M64" s="1"/>
      <c r="N64" s="1" t="s">
        <v>27</v>
      </c>
      <c r="O64" s="1" t="s">
        <v>45</v>
      </c>
      <c r="P64" s="1" t="s">
        <v>155</v>
      </c>
      <c r="Q64" s="1" t="s">
        <v>156</v>
      </c>
      <c r="R64" s="1">
        <v>3820</v>
      </c>
      <c r="S64" s="2">
        <v>42159</v>
      </c>
      <c r="T64" s="2">
        <v>42189</v>
      </c>
      <c r="U64" s="1">
        <v>8</v>
      </c>
      <c r="V64" s="1">
        <v>88204</v>
      </c>
    </row>
    <row r="65" spans="1:22">
      <c r="A65" s="1">
        <v>18495</v>
      </c>
      <c r="B65" s="1" t="s">
        <v>50</v>
      </c>
      <c r="C65" s="1">
        <v>2.88</v>
      </c>
      <c r="D65" s="1">
        <v>0.05</v>
      </c>
      <c r="E65" s="1">
        <v>109</v>
      </c>
      <c r="F65" s="1"/>
      <c r="G65" s="1"/>
      <c r="H65" s="1" t="s">
        <v>32</v>
      </c>
      <c r="I65" s="1" t="s">
        <v>104</v>
      </c>
      <c r="J65" s="1" t="s">
        <v>58</v>
      </c>
      <c r="K65" s="1" t="s">
        <v>100</v>
      </c>
      <c r="L65" s="1" t="s">
        <v>53</v>
      </c>
      <c r="M65" s="1"/>
      <c r="N65" s="1" t="s">
        <v>27</v>
      </c>
      <c r="O65" s="1" t="s">
        <v>28</v>
      </c>
      <c r="P65" s="1" t="s">
        <v>46</v>
      </c>
      <c r="Q65" s="1" t="s">
        <v>157</v>
      </c>
      <c r="R65" s="1">
        <v>7644</v>
      </c>
      <c r="S65" s="1" t="s">
        <v>149</v>
      </c>
      <c r="T65" s="1" t="s">
        <v>154</v>
      </c>
      <c r="U65" s="1">
        <v>4</v>
      </c>
      <c r="V65" s="1">
        <v>88205</v>
      </c>
    </row>
    <row r="66" spans="1:22">
      <c r="A66" s="1">
        <v>19074</v>
      </c>
      <c r="B66" s="1" t="s">
        <v>21</v>
      </c>
      <c r="C66" s="1">
        <v>4.26</v>
      </c>
      <c r="D66" s="1">
        <v>0.05</v>
      </c>
      <c r="E66" s="1">
        <v>114</v>
      </c>
      <c r="F66" s="1"/>
      <c r="G66" s="1"/>
      <c r="H66" s="1" t="s">
        <v>32</v>
      </c>
      <c r="I66" s="1" t="s">
        <v>42</v>
      </c>
      <c r="J66" s="1" t="s">
        <v>58</v>
      </c>
      <c r="K66" s="1" t="s">
        <v>25</v>
      </c>
      <c r="L66" s="1" t="s">
        <v>26</v>
      </c>
      <c r="M66" s="1"/>
      <c r="N66" s="1" t="s">
        <v>27</v>
      </c>
      <c r="O66" s="1" t="s">
        <v>28</v>
      </c>
      <c r="P66" s="1" t="s">
        <v>90</v>
      </c>
      <c r="Q66" s="1" t="s">
        <v>158</v>
      </c>
      <c r="R66" s="1">
        <v>97035</v>
      </c>
      <c r="S66" s="2">
        <v>42064</v>
      </c>
      <c r="T66" s="2">
        <v>42095</v>
      </c>
      <c r="U66" s="1">
        <v>7</v>
      </c>
      <c r="V66" s="1">
        <v>89583</v>
      </c>
    </row>
    <row r="67" spans="1:22">
      <c r="A67" s="1">
        <v>19950</v>
      </c>
      <c r="B67" s="1" t="s">
        <v>50</v>
      </c>
      <c r="C67" s="1">
        <v>4.91</v>
      </c>
      <c r="D67" s="1">
        <v>0.05</v>
      </c>
      <c r="E67" s="1">
        <v>114</v>
      </c>
      <c r="F67" s="1"/>
      <c r="G67" s="1"/>
      <c r="H67" s="1" t="s">
        <v>32</v>
      </c>
      <c r="I67" s="1" t="s">
        <v>42</v>
      </c>
      <c r="J67" s="1" t="s">
        <v>58</v>
      </c>
      <c r="K67" s="1" t="s">
        <v>116</v>
      </c>
      <c r="L67" s="1" t="s">
        <v>53</v>
      </c>
      <c r="M67" s="1"/>
      <c r="N67" s="1" t="s">
        <v>27</v>
      </c>
      <c r="O67" s="1" t="s">
        <v>28</v>
      </c>
      <c r="P67" s="1" t="s">
        <v>90</v>
      </c>
      <c r="Q67" s="1" t="s">
        <v>158</v>
      </c>
      <c r="R67" s="1">
        <v>97035</v>
      </c>
      <c r="S67" s="2">
        <v>42098</v>
      </c>
      <c r="T67" s="2">
        <v>42159</v>
      </c>
      <c r="U67" s="1">
        <v>12</v>
      </c>
      <c r="V67" s="1">
        <v>89584</v>
      </c>
    </row>
    <row r="68" spans="1:22">
      <c r="A68" s="1">
        <v>19951</v>
      </c>
      <c r="B68" s="1" t="s">
        <v>50</v>
      </c>
      <c r="C68" s="1">
        <v>4</v>
      </c>
      <c r="D68" s="1">
        <v>0.05</v>
      </c>
      <c r="E68" s="1">
        <v>114</v>
      </c>
      <c r="F68" s="1"/>
      <c r="G68" s="1"/>
      <c r="H68" s="1" t="s">
        <v>22</v>
      </c>
      <c r="I68" s="1" t="s">
        <v>42</v>
      </c>
      <c r="J68" s="1" t="s">
        <v>58</v>
      </c>
      <c r="K68" s="1" t="s">
        <v>83</v>
      </c>
      <c r="L68" s="1" t="s">
        <v>26</v>
      </c>
      <c r="M68" s="1"/>
      <c r="N68" s="1" t="s">
        <v>27</v>
      </c>
      <c r="O68" s="1" t="s">
        <v>28</v>
      </c>
      <c r="P68" s="1" t="s">
        <v>90</v>
      </c>
      <c r="Q68" s="1" t="s">
        <v>158</v>
      </c>
      <c r="R68" s="1">
        <v>97035</v>
      </c>
      <c r="S68" s="2">
        <v>42098</v>
      </c>
      <c r="T68" s="2">
        <v>42159</v>
      </c>
      <c r="U68" s="1">
        <v>5</v>
      </c>
      <c r="V68" s="1">
        <v>89584</v>
      </c>
    </row>
    <row r="69" spans="1:22">
      <c r="A69" s="1">
        <v>26241</v>
      </c>
      <c r="B69" s="1" t="s">
        <v>98</v>
      </c>
      <c r="C69" s="1">
        <v>2.12</v>
      </c>
      <c r="D69" s="1">
        <v>0.05</v>
      </c>
      <c r="E69" s="1">
        <v>115</v>
      </c>
      <c r="F69" s="1"/>
      <c r="G69" s="1"/>
      <c r="H69" s="1" t="s">
        <v>32</v>
      </c>
      <c r="I69" s="1" t="s">
        <v>42</v>
      </c>
      <c r="J69" s="1" t="s">
        <v>73</v>
      </c>
      <c r="K69" s="1" t="s">
        <v>144</v>
      </c>
      <c r="L69" s="1" t="s">
        <v>44</v>
      </c>
      <c r="M69" s="1"/>
      <c r="N69" s="1" t="s">
        <v>27</v>
      </c>
      <c r="O69" s="1" t="s">
        <v>28</v>
      </c>
      <c r="P69" s="1" t="s">
        <v>90</v>
      </c>
      <c r="Q69" s="1" t="s">
        <v>159</v>
      </c>
      <c r="R69" s="1">
        <v>97128</v>
      </c>
      <c r="S69" s="2">
        <v>42251</v>
      </c>
      <c r="T69" s="2">
        <v>42312</v>
      </c>
      <c r="U69" s="1">
        <v>12</v>
      </c>
      <c r="V69" s="1">
        <v>89585</v>
      </c>
    </row>
    <row r="70" spans="1:22">
      <c r="A70" s="1">
        <v>1074</v>
      </c>
      <c r="B70" s="1" t="s">
        <v>21</v>
      </c>
      <c r="C70" s="1">
        <v>4.26</v>
      </c>
      <c r="D70" s="1">
        <v>0.05</v>
      </c>
      <c r="E70" s="1">
        <v>117</v>
      </c>
      <c r="F70" s="1"/>
      <c r="G70" s="1"/>
      <c r="H70" s="1" t="s">
        <v>32</v>
      </c>
      <c r="I70" s="1" t="s">
        <v>42</v>
      </c>
      <c r="J70" s="1" t="s">
        <v>58</v>
      </c>
      <c r="K70" s="1" t="s">
        <v>25</v>
      </c>
      <c r="L70" s="1" t="s">
        <v>26</v>
      </c>
      <c r="M70" s="1"/>
      <c r="N70" s="1" t="s">
        <v>27</v>
      </c>
      <c r="O70" s="1" t="s">
        <v>28</v>
      </c>
      <c r="P70" s="1" t="s">
        <v>29</v>
      </c>
      <c r="Q70" s="1" t="s">
        <v>160</v>
      </c>
      <c r="R70" s="1">
        <v>98103</v>
      </c>
      <c r="S70" s="2">
        <v>42064</v>
      </c>
      <c r="T70" s="2">
        <v>42095</v>
      </c>
      <c r="U70" s="1">
        <v>29</v>
      </c>
      <c r="V70" s="1">
        <v>7909</v>
      </c>
    </row>
    <row r="71" spans="1:22">
      <c r="A71" s="1">
        <v>1950</v>
      </c>
      <c r="B71" s="1" t="s">
        <v>50</v>
      </c>
      <c r="C71" s="1">
        <v>4.91</v>
      </c>
      <c r="D71" s="1">
        <v>0.05</v>
      </c>
      <c r="E71" s="1">
        <v>117</v>
      </c>
      <c r="F71" s="1"/>
      <c r="G71" s="1"/>
      <c r="H71" s="1" t="s">
        <v>32</v>
      </c>
      <c r="I71" s="1" t="s">
        <v>42</v>
      </c>
      <c r="J71" s="1" t="s">
        <v>58</v>
      </c>
      <c r="K71" s="1" t="s">
        <v>116</v>
      </c>
      <c r="L71" s="1" t="s">
        <v>53</v>
      </c>
      <c r="M71" s="1"/>
      <c r="N71" s="1" t="s">
        <v>27</v>
      </c>
      <c r="O71" s="1" t="s">
        <v>28</v>
      </c>
      <c r="P71" s="1" t="s">
        <v>29</v>
      </c>
      <c r="Q71" s="1" t="s">
        <v>160</v>
      </c>
      <c r="R71" s="1">
        <v>98103</v>
      </c>
      <c r="S71" s="2">
        <v>42098</v>
      </c>
      <c r="T71" s="2">
        <v>42159</v>
      </c>
      <c r="U71" s="1">
        <v>47</v>
      </c>
      <c r="V71" s="1">
        <v>13959</v>
      </c>
    </row>
    <row r="72" spans="1:22">
      <c r="A72" s="1">
        <v>1951</v>
      </c>
      <c r="B72" s="1" t="s">
        <v>50</v>
      </c>
      <c r="C72" s="1">
        <v>4</v>
      </c>
      <c r="D72" s="1">
        <v>0.05</v>
      </c>
      <c r="E72" s="1">
        <v>117</v>
      </c>
      <c r="F72" s="1"/>
      <c r="G72" s="1"/>
      <c r="H72" s="1" t="s">
        <v>22</v>
      </c>
      <c r="I72" s="1" t="s">
        <v>42</v>
      </c>
      <c r="J72" s="1" t="s">
        <v>58</v>
      </c>
      <c r="K72" s="1" t="s">
        <v>83</v>
      </c>
      <c r="L72" s="1" t="s">
        <v>26</v>
      </c>
      <c r="M72" s="1"/>
      <c r="N72" s="1" t="s">
        <v>27</v>
      </c>
      <c r="O72" s="1" t="s">
        <v>28</v>
      </c>
      <c r="P72" s="1" t="s">
        <v>29</v>
      </c>
      <c r="Q72" s="1" t="s">
        <v>160</v>
      </c>
      <c r="R72" s="1">
        <v>98103</v>
      </c>
      <c r="S72" s="2">
        <v>42098</v>
      </c>
      <c r="T72" s="2">
        <v>42159</v>
      </c>
      <c r="U72" s="1">
        <v>19</v>
      </c>
      <c r="V72" s="1">
        <v>13959</v>
      </c>
    </row>
    <row r="73" spans="1:22">
      <c r="A73" s="1">
        <v>8241</v>
      </c>
      <c r="B73" s="1" t="s">
        <v>98</v>
      </c>
      <c r="C73" s="1">
        <v>2.12</v>
      </c>
      <c r="D73" s="1">
        <v>0.05</v>
      </c>
      <c r="E73" s="1">
        <v>117</v>
      </c>
      <c r="F73" s="1"/>
      <c r="G73" s="1"/>
      <c r="H73" s="1" t="s">
        <v>32</v>
      </c>
      <c r="I73" s="1" t="s">
        <v>42</v>
      </c>
      <c r="J73" s="1" t="s">
        <v>73</v>
      </c>
      <c r="K73" s="1" t="s">
        <v>144</v>
      </c>
      <c r="L73" s="1" t="s">
        <v>44</v>
      </c>
      <c r="M73" s="1"/>
      <c r="N73" s="1" t="s">
        <v>27</v>
      </c>
      <c r="O73" s="1" t="s">
        <v>28</v>
      </c>
      <c r="P73" s="1" t="s">
        <v>29</v>
      </c>
      <c r="Q73" s="1" t="s">
        <v>160</v>
      </c>
      <c r="R73" s="1">
        <v>98103</v>
      </c>
      <c r="S73" s="2">
        <v>42251</v>
      </c>
      <c r="T73" s="2">
        <v>42312</v>
      </c>
      <c r="U73" s="1">
        <v>46</v>
      </c>
      <c r="V73" s="1">
        <v>58914</v>
      </c>
    </row>
    <row r="74" spans="1:22">
      <c r="A74" s="1">
        <v>20688</v>
      </c>
      <c r="B74" s="1" t="s">
        <v>21</v>
      </c>
      <c r="C74" s="1">
        <v>6.3</v>
      </c>
      <c r="D74" s="1">
        <v>0.05</v>
      </c>
      <c r="E74" s="1">
        <v>120</v>
      </c>
      <c r="F74" s="1"/>
      <c r="G74" s="1"/>
      <c r="H74" s="1" t="s">
        <v>32</v>
      </c>
      <c r="I74" s="1" t="s">
        <v>81</v>
      </c>
      <c r="J74" s="1" t="s">
        <v>58</v>
      </c>
      <c r="K74" s="1" t="s">
        <v>116</v>
      </c>
      <c r="L74" s="1" t="s">
        <v>53</v>
      </c>
      <c r="M74" s="1"/>
      <c r="N74" s="1" t="s">
        <v>27</v>
      </c>
      <c r="O74" s="1" t="s">
        <v>28</v>
      </c>
      <c r="P74" s="1" t="s">
        <v>161</v>
      </c>
      <c r="Q74" s="1" t="s">
        <v>162</v>
      </c>
      <c r="R74" s="1">
        <v>84041</v>
      </c>
      <c r="S74" s="2">
        <v>42339</v>
      </c>
      <c r="T74" s="1" t="s">
        <v>163</v>
      </c>
      <c r="U74" s="1">
        <v>10</v>
      </c>
      <c r="V74" s="1">
        <v>86520</v>
      </c>
    </row>
    <row r="75" spans="1:22">
      <c r="A75" s="1">
        <v>20689</v>
      </c>
      <c r="B75" s="1" t="s">
        <v>21</v>
      </c>
      <c r="C75" s="1">
        <v>205.99</v>
      </c>
      <c r="D75" s="1">
        <v>0.1</v>
      </c>
      <c r="E75" s="1">
        <v>120</v>
      </c>
      <c r="F75" s="1"/>
      <c r="G75" s="1"/>
      <c r="H75" s="1" t="s">
        <v>22</v>
      </c>
      <c r="I75" s="1" t="s">
        <v>81</v>
      </c>
      <c r="J75" s="1" t="s">
        <v>73</v>
      </c>
      <c r="K75" s="1" t="s">
        <v>67</v>
      </c>
      <c r="L75" s="1" t="s">
        <v>53</v>
      </c>
      <c r="M75" s="1"/>
      <c r="N75" s="1" t="s">
        <v>27</v>
      </c>
      <c r="O75" s="1" t="s">
        <v>114</v>
      </c>
      <c r="P75" s="1" t="s">
        <v>161</v>
      </c>
      <c r="Q75" s="1" t="s">
        <v>162</v>
      </c>
      <c r="R75" s="1">
        <v>84041</v>
      </c>
      <c r="S75" s="2">
        <v>42339</v>
      </c>
      <c r="T75" s="1" t="s">
        <v>164</v>
      </c>
      <c r="U75" s="1">
        <v>10</v>
      </c>
      <c r="V75" s="1">
        <v>86520</v>
      </c>
    </row>
    <row r="76" spans="1:22">
      <c r="A76" s="1">
        <v>19942</v>
      </c>
      <c r="B76" s="1" t="s">
        <v>41</v>
      </c>
      <c r="C76" s="1">
        <v>8.57</v>
      </c>
      <c r="D76" s="1">
        <v>0.05</v>
      </c>
      <c r="E76" s="1">
        <v>123</v>
      </c>
      <c r="F76" s="1"/>
      <c r="G76" s="1"/>
      <c r="H76" s="1" t="s">
        <v>32</v>
      </c>
      <c r="I76" s="1" t="s">
        <v>42</v>
      </c>
      <c r="J76" s="1" t="s">
        <v>58</v>
      </c>
      <c r="K76" s="1" t="s">
        <v>141</v>
      </c>
      <c r="L76" s="1" t="s">
        <v>44</v>
      </c>
      <c r="M76" s="1"/>
      <c r="N76" s="1" t="s">
        <v>27</v>
      </c>
      <c r="O76" s="1" t="s">
        <v>54</v>
      </c>
      <c r="P76" s="1" t="s">
        <v>117</v>
      </c>
      <c r="Q76" s="1" t="s">
        <v>165</v>
      </c>
      <c r="R76" s="1">
        <v>22102</v>
      </c>
      <c r="S76" s="2">
        <v>42251</v>
      </c>
      <c r="T76" s="2">
        <v>42281</v>
      </c>
      <c r="U76" s="1">
        <v>11</v>
      </c>
      <c r="V76" s="1">
        <v>90669</v>
      </c>
    </row>
    <row r="77" spans="1:22">
      <c r="A77" s="1">
        <v>24319</v>
      </c>
      <c r="B77" s="1" t="s">
        <v>31</v>
      </c>
      <c r="C77" s="1">
        <v>1.74</v>
      </c>
      <c r="D77" s="1">
        <v>0.05</v>
      </c>
      <c r="E77" s="1">
        <v>129</v>
      </c>
      <c r="F77" s="1"/>
      <c r="G77" s="1"/>
      <c r="H77" s="1" t="s">
        <v>32</v>
      </c>
      <c r="I77" s="1" t="s">
        <v>51</v>
      </c>
      <c r="J77" s="1" t="s">
        <v>34</v>
      </c>
      <c r="K77" s="1" t="s">
        <v>52</v>
      </c>
      <c r="L77" s="1" t="s">
        <v>44</v>
      </c>
      <c r="M77" s="1"/>
      <c r="N77" s="1" t="s">
        <v>27</v>
      </c>
      <c r="O77" s="1" t="s">
        <v>54</v>
      </c>
      <c r="P77" s="1" t="s">
        <v>142</v>
      </c>
      <c r="Q77" s="1" t="s">
        <v>166</v>
      </c>
      <c r="R77" s="1">
        <v>62002</v>
      </c>
      <c r="S77" s="1" t="s">
        <v>167</v>
      </c>
      <c r="T77" s="1" t="s">
        <v>85</v>
      </c>
      <c r="U77" s="1">
        <v>5</v>
      </c>
      <c r="V77" s="1">
        <v>86693</v>
      </c>
    </row>
    <row r="78" spans="1:22">
      <c r="A78" s="1">
        <v>18161</v>
      </c>
      <c r="B78" s="1" t="s">
        <v>31</v>
      </c>
      <c r="C78" s="1">
        <v>15.74</v>
      </c>
      <c r="D78" s="1">
        <v>0.05</v>
      </c>
      <c r="E78" s="1">
        <v>129</v>
      </c>
      <c r="F78" s="1"/>
      <c r="G78" s="1"/>
      <c r="H78" s="1" t="s">
        <v>32</v>
      </c>
      <c r="I78" s="1" t="s">
        <v>51</v>
      </c>
      <c r="J78" s="1" t="s">
        <v>58</v>
      </c>
      <c r="K78" s="1" t="s">
        <v>61</v>
      </c>
      <c r="L78" s="1" t="s">
        <v>53</v>
      </c>
      <c r="M78" s="1"/>
      <c r="N78" s="1" t="s">
        <v>27</v>
      </c>
      <c r="O78" s="1" t="s">
        <v>28</v>
      </c>
      <c r="P78" s="1" t="s">
        <v>142</v>
      </c>
      <c r="Q78" s="1" t="s">
        <v>166</v>
      </c>
      <c r="R78" s="1">
        <v>62002</v>
      </c>
      <c r="S78" s="1" t="s">
        <v>168</v>
      </c>
      <c r="T78" s="1" t="s">
        <v>169</v>
      </c>
      <c r="U78" s="1">
        <v>14</v>
      </c>
      <c r="V78" s="1">
        <v>86694</v>
      </c>
    </row>
    <row r="79" spans="1:22">
      <c r="A79" s="1">
        <v>25762</v>
      </c>
      <c r="B79" s="1" t="s">
        <v>41</v>
      </c>
      <c r="C79" s="1">
        <v>18.97</v>
      </c>
      <c r="D79" s="1">
        <v>0.05</v>
      </c>
      <c r="E79" s="1">
        <v>136</v>
      </c>
      <c r="F79" s="1"/>
      <c r="G79" s="1"/>
      <c r="H79" s="1" t="s">
        <v>32</v>
      </c>
      <c r="I79" s="1" t="s">
        <v>51</v>
      </c>
      <c r="J79" s="1" t="s">
        <v>58</v>
      </c>
      <c r="K79" s="1" t="s">
        <v>83</v>
      </c>
      <c r="L79" s="1" t="s">
        <v>53</v>
      </c>
      <c r="M79" s="1"/>
      <c r="N79" s="1" t="s">
        <v>27</v>
      </c>
      <c r="O79" s="1" t="s">
        <v>28</v>
      </c>
      <c r="P79" s="1" t="s">
        <v>37</v>
      </c>
      <c r="Q79" s="1" t="s">
        <v>170</v>
      </c>
      <c r="R79" s="1">
        <v>94952</v>
      </c>
      <c r="S79" s="1" t="s">
        <v>72</v>
      </c>
      <c r="T79" s="1" t="s">
        <v>134</v>
      </c>
      <c r="U79" s="1">
        <v>5</v>
      </c>
      <c r="V79" s="1">
        <v>88534</v>
      </c>
    </row>
    <row r="80" spans="1:22">
      <c r="A80" s="1">
        <v>25764</v>
      </c>
      <c r="B80" s="1" t="s">
        <v>41</v>
      </c>
      <c r="C80" s="1">
        <v>10.98</v>
      </c>
      <c r="D80" s="1">
        <v>0.05</v>
      </c>
      <c r="E80" s="1">
        <v>136</v>
      </c>
      <c r="F80" s="1"/>
      <c r="G80" s="1"/>
      <c r="H80" s="1" t="s">
        <v>32</v>
      </c>
      <c r="I80" s="1" t="s">
        <v>51</v>
      </c>
      <c r="J80" s="1" t="s">
        <v>58</v>
      </c>
      <c r="K80" s="1" t="s">
        <v>141</v>
      </c>
      <c r="L80" s="1" t="s">
        <v>44</v>
      </c>
      <c r="M80" s="1"/>
      <c r="N80" s="1" t="s">
        <v>27</v>
      </c>
      <c r="O80" s="1" t="s">
        <v>45</v>
      </c>
      <c r="P80" s="1" t="s">
        <v>37</v>
      </c>
      <c r="Q80" s="1" t="s">
        <v>170</v>
      </c>
      <c r="R80" s="1">
        <v>94952</v>
      </c>
      <c r="S80" s="1" t="s">
        <v>72</v>
      </c>
      <c r="T80" s="1" t="s">
        <v>134</v>
      </c>
      <c r="U80" s="1">
        <v>8</v>
      </c>
      <c r="V80" s="1">
        <v>88534</v>
      </c>
    </row>
    <row r="81" spans="1:22">
      <c r="A81" s="1">
        <v>24803</v>
      </c>
      <c r="B81" s="1" t="s">
        <v>41</v>
      </c>
      <c r="C81" s="1">
        <v>22.84</v>
      </c>
      <c r="D81" s="1">
        <v>0.05</v>
      </c>
      <c r="E81" s="1">
        <v>142</v>
      </c>
      <c r="F81" s="1"/>
      <c r="G81" s="1"/>
      <c r="H81" s="1" t="s">
        <v>32</v>
      </c>
      <c r="I81" s="1" t="s">
        <v>51</v>
      </c>
      <c r="J81" s="1" t="s">
        <v>58</v>
      </c>
      <c r="K81" s="1" t="s">
        <v>83</v>
      </c>
      <c r="L81" s="1" t="s">
        <v>53</v>
      </c>
      <c r="M81" s="1"/>
      <c r="N81" s="1" t="s">
        <v>27</v>
      </c>
      <c r="O81" s="1" t="s">
        <v>45</v>
      </c>
      <c r="P81" s="1" t="s">
        <v>171</v>
      </c>
      <c r="Q81" s="1" t="s">
        <v>172</v>
      </c>
      <c r="R81" s="1">
        <v>6401</v>
      </c>
      <c r="S81" s="2">
        <v>42041</v>
      </c>
      <c r="T81" s="2">
        <v>42069</v>
      </c>
      <c r="U81" s="1">
        <v>13</v>
      </c>
      <c r="V81" s="1">
        <v>91087</v>
      </c>
    </row>
    <row r="82" spans="1:22">
      <c r="A82" s="1">
        <v>24805</v>
      </c>
      <c r="B82" s="1" t="s">
        <v>41</v>
      </c>
      <c r="C82" s="1">
        <v>10.98</v>
      </c>
      <c r="D82" s="1">
        <v>0.05</v>
      </c>
      <c r="E82" s="1">
        <v>144</v>
      </c>
      <c r="F82" s="1"/>
      <c r="G82" s="1"/>
      <c r="H82" s="1" t="s">
        <v>32</v>
      </c>
      <c r="I82" s="1" t="s">
        <v>51</v>
      </c>
      <c r="J82" s="1" t="s">
        <v>58</v>
      </c>
      <c r="K82" s="1" t="s">
        <v>141</v>
      </c>
      <c r="L82" s="1" t="s">
        <v>44</v>
      </c>
      <c r="M82" s="1"/>
      <c r="N82" s="1" t="s">
        <v>27</v>
      </c>
      <c r="O82" s="1" t="s">
        <v>45</v>
      </c>
      <c r="P82" s="1" t="s">
        <v>152</v>
      </c>
      <c r="Q82" s="1" t="s">
        <v>173</v>
      </c>
      <c r="R82" s="1">
        <v>2664</v>
      </c>
      <c r="S82" s="2">
        <v>42041</v>
      </c>
      <c r="T82" s="2">
        <v>42069</v>
      </c>
      <c r="U82" s="1">
        <v>6</v>
      </c>
      <c r="V82" s="1">
        <v>91087</v>
      </c>
    </row>
    <row r="83" spans="1:22">
      <c r="A83" s="1">
        <v>24849</v>
      </c>
      <c r="B83" s="1" t="s">
        <v>50</v>
      </c>
      <c r="C83" s="1">
        <v>7.04</v>
      </c>
      <c r="D83" s="1">
        <v>0.05</v>
      </c>
      <c r="E83" s="1">
        <v>145</v>
      </c>
      <c r="F83" s="1"/>
      <c r="G83" s="1"/>
      <c r="H83" s="1" t="s">
        <v>32</v>
      </c>
      <c r="I83" s="1" t="s">
        <v>51</v>
      </c>
      <c r="J83" s="1" t="s">
        <v>58</v>
      </c>
      <c r="K83" s="1" t="s">
        <v>83</v>
      </c>
      <c r="L83" s="1" t="s">
        <v>26</v>
      </c>
      <c r="M83" s="1"/>
      <c r="N83" s="1" t="s">
        <v>27</v>
      </c>
      <c r="O83" s="1" t="s">
        <v>45</v>
      </c>
      <c r="P83" s="1" t="s">
        <v>174</v>
      </c>
      <c r="Q83" s="1" t="s">
        <v>175</v>
      </c>
      <c r="R83" s="1">
        <v>15122</v>
      </c>
      <c r="S83" s="1" t="s">
        <v>176</v>
      </c>
      <c r="T83" s="1" t="s">
        <v>177</v>
      </c>
      <c r="U83" s="1">
        <v>2</v>
      </c>
      <c r="V83" s="1">
        <v>91086</v>
      </c>
    </row>
    <row r="84" spans="1:22">
      <c r="A84" s="1">
        <v>25582</v>
      </c>
      <c r="B84" s="1" t="s">
        <v>98</v>
      </c>
      <c r="C84" s="1">
        <v>154.13</v>
      </c>
      <c r="D84" s="1">
        <v>0.1</v>
      </c>
      <c r="E84" s="1">
        <v>145</v>
      </c>
      <c r="F84" s="1"/>
      <c r="G84" s="1"/>
      <c r="H84" s="1" t="s">
        <v>22</v>
      </c>
      <c r="I84" s="1" t="s">
        <v>42</v>
      </c>
      <c r="J84" s="1" t="s">
        <v>34</v>
      </c>
      <c r="K84" s="1" t="s">
        <v>123</v>
      </c>
      <c r="L84" s="1" t="s">
        <v>178</v>
      </c>
      <c r="M84" s="1"/>
      <c r="N84" s="1" t="s">
        <v>27</v>
      </c>
      <c r="O84" s="1" t="s">
        <v>54</v>
      </c>
      <c r="P84" s="1" t="s">
        <v>174</v>
      </c>
      <c r="Q84" s="1" t="s">
        <v>175</v>
      </c>
      <c r="R84" s="1">
        <v>15122</v>
      </c>
      <c r="S84" s="1" t="s">
        <v>179</v>
      </c>
      <c r="T84" s="1" t="s">
        <v>179</v>
      </c>
      <c r="U84" s="1">
        <v>3</v>
      </c>
      <c r="V84" s="1">
        <v>91089</v>
      </c>
    </row>
    <row r="85" spans="1:22">
      <c r="A85" s="1">
        <v>23365</v>
      </c>
      <c r="B85" s="1" t="s">
        <v>31</v>
      </c>
      <c r="C85" s="1">
        <v>45.98</v>
      </c>
      <c r="D85" s="1">
        <v>0.05</v>
      </c>
      <c r="E85" s="1">
        <v>146</v>
      </c>
      <c r="F85" s="1"/>
      <c r="G85" s="1"/>
      <c r="H85" s="1" t="s">
        <v>32</v>
      </c>
      <c r="I85" s="1" t="s">
        <v>51</v>
      </c>
      <c r="J85" s="1" t="s">
        <v>34</v>
      </c>
      <c r="K85" s="1" t="s">
        <v>52</v>
      </c>
      <c r="L85" s="1" t="s">
        <v>26</v>
      </c>
      <c r="M85" s="1"/>
      <c r="N85" s="1" t="s">
        <v>27</v>
      </c>
      <c r="O85" s="1" t="s">
        <v>54</v>
      </c>
      <c r="P85" s="1" t="s">
        <v>112</v>
      </c>
      <c r="Q85" s="1" t="s">
        <v>180</v>
      </c>
      <c r="R85" s="1">
        <v>76148</v>
      </c>
      <c r="S85" s="2">
        <v>42341</v>
      </c>
      <c r="T85" s="1" t="s">
        <v>181</v>
      </c>
      <c r="U85" s="1">
        <v>4</v>
      </c>
      <c r="V85" s="1">
        <v>91088</v>
      </c>
    </row>
    <row r="86" spans="1:22">
      <c r="A86" s="1">
        <v>22907</v>
      </c>
      <c r="B86" s="1" t="s">
        <v>50</v>
      </c>
      <c r="C86" s="1">
        <v>180.98</v>
      </c>
      <c r="D86" s="1">
        <v>0.1</v>
      </c>
      <c r="E86" s="1">
        <v>146</v>
      </c>
      <c r="F86" s="1"/>
      <c r="G86" s="1"/>
      <c r="H86" s="1" t="s">
        <v>32</v>
      </c>
      <c r="I86" s="1" t="s">
        <v>81</v>
      </c>
      <c r="J86" s="1" t="s">
        <v>34</v>
      </c>
      <c r="K86" s="1" t="s">
        <v>35</v>
      </c>
      <c r="L86" s="1" t="s">
        <v>36</v>
      </c>
      <c r="M86" s="1"/>
      <c r="N86" s="1" t="s">
        <v>27</v>
      </c>
      <c r="O86" s="1" t="s">
        <v>114</v>
      </c>
      <c r="P86" s="1" t="s">
        <v>112</v>
      </c>
      <c r="Q86" s="1" t="s">
        <v>180</v>
      </c>
      <c r="R86" s="1">
        <v>76148</v>
      </c>
      <c r="S86" s="1" t="s">
        <v>182</v>
      </c>
      <c r="T86" s="1" t="s">
        <v>183</v>
      </c>
      <c r="U86" s="1">
        <v>5</v>
      </c>
      <c r="V86" s="1">
        <v>91090</v>
      </c>
    </row>
    <row r="87" spans="1:22">
      <c r="A87" s="1">
        <v>19058</v>
      </c>
      <c r="B87" s="1" t="s">
        <v>41</v>
      </c>
      <c r="C87" s="1">
        <v>32.979999999999997</v>
      </c>
      <c r="D87" s="1">
        <v>0.05</v>
      </c>
      <c r="E87" s="1">
        <v>151</v>
      </c>
      <c r="F87" s="1"/>
      <c r="G87" s="1"/>
      <c r="H87" s="1" t="s">
        <v>32</v>
      </c>
      <c r="I87" s="1" t="s">
        <v>42</v>
      </c>
      <c r="J87" s="1" t="s">
        <v>73</v>
      </c>
      <c r="K87" s="1" t="s">
        <v>144</v>
      </c>
      <c r="L87" s="1" t="s">
        <v>53</v>
      </c>
      <c r="M87" s="1"/>
      <c r="N87" s="1" t="s">
        <v>27</v>
      </c>
      <c r="O87" s="1" t="s">
        <v>114</v>
      </c>
      <c r="P87" s="1" t="s">
        <v>184</v>
      </c>
      <c r="Q87" s="1" t="s">
        <v>185</v>
      </c>
      <c r="R87" s="1">
        <v>37664</v>
      </c>
      <c r="S87" s="1" t="s">
        <v>97</v>
      </c>
      <c r="T87" s="1" t="s">
        <v>186</v>
      </c>
      <c r="U87" s="1">
        <v>2</v>
      </c>
      <c r="V87" s="1">
        <v>89521</v>
      </c>
    </row>
    <row r="88" spans="1:22">
      <c r="A88" s="1">
        <v>20679</v>
      </c>
      <c r="B88" s="1" t="s">
        <v>21</v>
      </c>
      <c r="C88" s="1">
        <v>5.98</v>
      </c>
      <c r="D88" s="1">
        <v>0.05</v>
      </c>
      <c r="E88" s="1">
        <v>151</v>
      </c>
      <c r="F88" s="1"/>
      <c r="G88" s="1"/>
      <c r="H88" s="1" t="s">
        <v>32</v>
      </c>
      <c r="I88" s="1" t="s">
        <v>42</v>
      </c>
      <c r="J88" s="1" t="s">
        <v>58</v>
      </c>
      <c r="K88" s="1" t="s">
        <v>61</v>
      </c>
      <c r="L88" s="1" t="s">
        <v>53</v>
      </c>
      <c r="M88" s="1"/>
      <c r="N88" s="1" t="s">
        <v>27</v>
      </c>
      <c r="O88" s="1" t="s">
        <v>114</v>
      </c>
      <c r="P88" s="1" t="s">
        <v>184</v>
      </c>
      <c r="Q88" s="1" t="s">
        <v>185</v>
      </c>
      <c r="R88" s="1">
        <v>37664</v>
      </c>
      <c r="S88" s="1" t="s">
        <v>110</v>
      </c>
      <c r="T88" s="1" t="s">
        <v>187</v>
      </c>
      <c r="U88" s="1">
        <v>5</v>
      </c>
      <c r="V88" s="1">
        <v>89523</v>
      </c>
    </row>
    <row r="89" spans="1:22">
      <c r="A89" s="1">
        <v>21103</v>
      </c>
      <c r="B89" s="1" t="s">
        <v>41</v>
      </c>
      <c r="C89" s="1">
        <v>2.88</v>
      </c>
      <c r="D89" s="1">
        <v>0.05</v>
      </c>
      <c r="E89" s="1">
        <v>152</v>
      </c>
      <c r="F89" s="1"/>
      <c r="G89" s="1"/>
      <c r="H89" s="1" t="s">
        <v>32</v>
      </c>
      <c r="I89" s="1" t="s">
        <v>104</v>
      </c>
      <c r="J89" s="1" t="s">
        <v>58</v>
      </c>
      <c r="K89" s="1" t="s">
        <v>25</v>
      </c>
      <c r="L89" s="1" t="s">
        <v>26</v>
      </c>
      <c r="M89" s="1"/>
      <c r="N89" s="1" t="s">
        <v>27</v>
      </c>
      <c r="O89" s="1" t="s">
        <v>114</v>
      </c>
      <c r="P89" s="1" t="s">
        <v>184</v>
      </c>
      <c r="Q89" s="1" t="s">
        <v>188</v>
      </c>
      <c r="R89" s="1">
        <v>37918</v>
      </c>
      <c r="S89" s="1" t="s">
        <v>176</v>
      </c>
      <c r="T89" s="1" t="s">
        <v>189</v>
      </c>
      <c r="U89" s="1">
        <v>2</v>
      </c>
      <c r="V89" s="1">
        <v>89520</v>
      </c>
    </row>
    <row r="90" spans="1:22">
      <c r="A90" s="1">
        <v>22243</v>
      </c>
      <c r="B90" s="1" t="s">
        <v>98</v>
      </c>
      <c r="C90" s="1">
        <v>79.52</v>
      </c>
      <c r="D90" s="1">
        <v>0.05</v>
      </c>
      <c r="E90" s="1">
        <v>152</v>
      </c>
      <c r="F90" s="1"/>
      <c r="G90" s="1"/>
      <c r="H90" s="1" t="s">
        <v>32</v>
      </c>
      <c r="I90" s="1" t="s">
        <v>42</v>
      </c>
      <c r="J90" s="1" t="s">
        <v>34</v>
      </c>
      <c r="K90" s="1" t="s">
        <v>52</v>
      </c>
      <c r="L90" s="1" t="s">
        <v>75</v>
      </c>
      <c r="M90" s="1"/>
      <c r="N90" s="1" t="s">
        <v>27</v>
      </c>
      <c r="O90" s="1" t="s">
        <v>114</v>
      </c>
      <c r="P90" s="1" t="s">
        <v>184</v>
      </c>
      <c r="Q90" s="1" t="s">
        <v>188</v>
      </c>
      <c r="R90" s="1">
        <v>37918</v>
      </c>
      <c r="S90" s="1" t="s">
        <v>190</v>
      </c>
      <c r="T90" s="1" t="s">
        <v>191</v>
      </c>
      <c r="U90" s="1">
        <v>8</v>
      </c>
      <c r="V90" s="1">
        <v>89522</v>
      </c>
    </row>
    <row r="91" spans="1:22">
      <c r="A91" s="1">
        <v>21767</v>
      </c>
      <c r="B91" s="1" t="s">
        <v>21</v>
      </c>
      <c r="C91" s="1">
        <v>65.989999999999995</v>
      </c>
      <c r="D91" s="1">
        <v>0.05</v>
      </c>
      <c r="E91" s="1">
        <v>152</v>
      </c>
      <c r="F91" s="1"/>
      <c r="G91" s="1"/>
      <c r="H91" s="1" t="s">
        <v>32</v>
      </c>
      <c r="I91" s="1" t="s">
        <v>104</v>
      </c>
      <c r="J91" s="1" t="s">
        <v>73</v>
      </c>
      <c r="K91" s="1" t="s">
        <v>67</v>
      </c>
      <c r="L91" s="1" t="s">
        <v>53</v>
      </c>
      <c r="M91" s="1"/>
      <c r="N91" s="1" t="s">
        <v>27</v>
      </c>
      <c r="O91" s="1" t="s">
        <v>114</v>
      </c>
      <c r="P91" s="1" t="s">
        <v>184</v>
      </c>
      <c r="Q91" s="1" t="s">
        <v>188</v>
      </c>
      <c r="R91" s="1">
        <v>37918</v>
      </c>
      <c r="S91" s="1" t="s">
        <v>192</v>
      </c>
      <c r="T91" s="2">
        <v>42008</v>
      </c>
      <c r="U91" s="1">
        <v>5</v>
      </c>
      <c r="V91" s="1">
        <v>89524</v>
      </c>
    </row>
    <row r="92" spans="1:22">
      <c r="A92" s="1">
        <v>22470</v>
      </c>
      <c r="B92" s="1" t="s">
        <v>98</v>
      </c>
      <c r="C92" s="1">
        <v>39.979999999999997</v>
      </c>
      <c r="D92" s="1">
        <v>0.05</v>
      </c>
      <c r="E92" s="1">
        <v>152</v>
      </c>
      <c r="F92" s="1"/>
      <c r="G92" s="1"/>
      <c r="H92" s="1" t="s">
        <v>32</v>
      </c>
      <c r="I92" s="1" t="s">
        <v>51</v>
      </c>
      <c r="J92" s="1" t="s">
        <v>73</v>
      </c>
      <c r="K92" s="1" t="s">
        <v>144</v>
      </c>
      <c r="L92" s="1" t="s">
        <v>53</v>
      </c>
      <c r="M92" s="1"/>
      <c r="N92" s="1" t="s">
        <v>27</v>
      </c>
      <c r="O92" s="1" t="s">
        <v>28</v>
      </c>
      <c r="P92" s="1" t="s">
        <v>184</v>
      </c>
      <c r="Q92" s="1" t="s">
        <v>188</v>
      </c>
      <c r="R92" s="1">
        <v>37918</v>
      </c>
      <c r="S92" s="1" t="s">
        <v>193</v>
      </c>
      <c r="T92" s="1" t="s">
        <v>149</v>
      </c>
      <c r="U92" s="1">
        <v>21</v>
      </c>
      <c r="V92" s="1">
        <v>89525</v>
      </c>
    </row>
    <row r="93" spans="1:22">
      <c r="A93" s="1">
        <v>22329</v>
      </c>
      <c r="B93" s="1" t="s">
        <v>41</v>
      </c>
      <c r="C93" s="1">
        <v>95.99</v>
      </c>
      <c r="D93" s="1">
        <v>0.05</v>
      </c>
      <c r="E93" s="1">
        <v>156</v>
      </c>
      <c r="F93" s="1"/>
      <c r="G93" s="1"/>
      <c r="H93" s="1" t="s">
        <v>32</v>
      </c>
      <c r="I93" s="1" t="s">
        <v>81</v>
      </c>
      <c r="J93" s="1" t="s">
        <v>73</v>
      </c>
      <c r="K93" s="1" t="s">
        <v>67</v>
      </c>
      <c r="L93" s="1" t="s">
        <v>53</v>
      </c>
      <c r="M93" s="1"/>
      <c r="N93" s="1" t="s">
        <v>27</v>
      </c>
      <c r="O93" s="1" t="s">
        <v>28</v>
      </c>
      <c r="P93" s="1" t="s">
        <v>194</v>
      </c>
      <c r="Q93" s="1" t="s">
        <v>195</v>
      </c>
      <c r="R93" s="1">
        <v>80525</v>
      </c>
      <c r="S93" s="1" t="s">
        <v>57</v>
      </c>
      <c r="T93" s="1" t="s">
        <v>71</v>
      </c>
      <c r="U93" s="1">
        <v>13</v>
      </c>
      <c r="V93" s="1">
        <v>87671</v>
      </c>
    </row>
    <row r="94" spans="1:22">
      <c r="A94" s="1">
        <v>20324</v>
      </c>
      <c r="B94" s="1" t="s">
        <v>21</v>
      </c>
      <c r="C94" s="1">
        <v>10.89</v>
      </c>
      <c r="D94" s="1">
        <v>0.05</v>
      </c>
      <c r="E94" s="1">
        <v>156</v>
      </c>
      <c r="F94" s="1"/>
      <c r="G94" s="1"/>
      <c r="H94" s="1" t="s">
        <v>32</v>
      </c>
      <c r="I94" s="1" t="s">
        <v>81</v>
      </c>
      <c r="J94" s="1" t="s">
        <v>58</v>
      </c>
      <c r="K94" s="1" t="s">
        <v>196</v>
      </c>
      <c r="L94" s="1" t="s">
        <v>53</v>
      </c>
      <c r="M94" s="1"/>
      <c r="N94" s="1" t="s">
        <v>27</v>
      </c>
      <c r="O94" s="1" t="s">
        <v>28</v>
      </c>
      <c r="P94" s="1" t="s">
        <v>194</v>
      </c>
      <c r="Q94" s="1" t="s">
        <v>195</v>
      </c>
      <c r="R94" s="1">
        <v>80525</v>
      </c>
      <c r="S94" s="1" t="s">
        <v>197</v>
      </c>
      <c r="T94" s="1" t="s">
        <v>198</v>
      </c>
      <c r="U94" s="1">
        <v>3</v>
      </c>
      <c r="V94" s="1">
        <v>87672</v>
      </c>
    </row>
    <row r="95" spans="1:22">
      <c r="A95" s="1">
        <v>26102</v>
      </c>
      <c r="B95" s="1" t="s">
        <v>50</v>
      </c>
      <c r="C95" s="1">
        <v>100.98</v>
      </c>
      <c r="D95" s="1">
        <v>0.1</v>
      </c>
      <c r="E95" s="1">
        <v>164</v>
      </c>
      <c r="F95" s="1"/>
      <c r="G95" s="1"/>
      <c r="H95" s="1" t="s">
        <v>32</v>
      </c>
      <c r="I95" s="1" t="s">
        <v>42</v>
      </c>
      <c r="J95" s="1" t="s">
        <v>34</v>
      </c>
      <c r="K95" s="1" t="s">
        <v>151</v>
      </c>
      <c r="L95" s="1" t="s">
        <v>108</v>
      </c>
      <c r="M95" s="1"/>
      <c r="N95" s="1" t="s">
        <v>27</v>
      </c>
      <c r="O95" s="1" t="s">
        <v>28</v>
      </c>
      <c r="P95" s="1" t="s">
        <v>29</v>
      </c>
      <c r="Q95" s="1" t="s">
        <v>199</v>
      </c>
      <c r="R95" s="1">
        <v>99352</v>
      </c>
      <c r="S95" s="2">
        <v>42036</v>
      </c>
      <c r="T95" s="2">
        <v>42095</v>
      </c>
      <c r="U95" s="1">
        <v>7</v>
      </c>
      <c r="V95" s="1">
        <v>89961</v>
      </c>
    </row>
    <row r="96" spans="1:22">
      <c r="A96" s="1">
        <v>26103</v>
      </c>
      <c r="B96" s="1" t="s">
        <v>50</v>
      </c>
      <c r="C96" s="1">
        <v>4.9800000000000004</v>
      </c>
      <c r="D96" s="1">
        <v>0.05</v>
      </c>
      <c r="E96" s="1">
        <v>164</v>
      </c>
      <c r="F96" s="1"/>
      <c r="G96" s="1"/>
      <c r="H96" s="1" t="s">
        <v>32</v>
      </c>
      <c r="I96" s="1" t="s">
        <v>42</v>
      </c>
      <c r="J96" s="1" t="s">
        <v>58</v>
      </c>
      <c r="K96" s="1" t="s">
        <v>83</v>
      </c>
      <c r="L96" s="1" t="s">
        <v>53</v>
      </c>
      <c r="M96" s="1"/>
      <c r="N96" s="1" t="s">
        <v>27</v>
      </c>
      <c r="O96" s="1" t="s">
        <v>114</v>
      </c>
      <c r="P96" s="1" t="s">
        <v>29</v>
      </c>
      <c r="Q96" s="1" t="s">
        <v>199</v>
      </c>
      <c r="R96" s="1">
        <v>99352</v>
      </c>
      <c r="S96" s="2">
        <v>42036</v>
      </c>
      <c r="T96" s="2">
        <v>42064</v>
      </c>
      <c r="U96" s="1">
        <v>9</v>
      </c>
      <c r="V96" s="1">
        <v>89961</v>
      </c>
    </row>
    <row r="97" spans="1:22">
      <c r="A97" s="1">
        <v>21040</v>
      </c>
      <c r="B97" s="1" t="s">
        <v>98</v>
      </c>
      <c r="C97" s="1">
        <v>399.98</v>
      </c>
      <c r="D97" s="1">
        <v>0.1</v>
      </c>
      <c r="E97" s="1">
        <v>166</v>
      </c>
      <c r="F97" s="1"/>
      <c r="G97" s="1"/>
      <c r="H97" s="1" t="s">
        <v>32</v>
      </c>
      <c r="I97" s="1" t="s">
        <v>104</v>
      </c>
      <c r="J97" s="1" t="s">
        <v>73</v>
      </c>
      <c r="K97" s="1" t="s">
        <v>74</v>
      </c>
      <c r="L97" s="1" t="s">
        <v>108</v>
      </c>
      <c r="M97" s="1"/>
      <c r="N97" s="1" t="s">
        <v>27</v>
      </c>
      <c r="O97" s="1" t="s">
        <v>114</v>
      </c>
      <c r="P97" s="1" t="s">
        <v>184</v>
      </c>
      <c r="Q97" s="1" t="s">
        <v>200</v>
      </c>
      <c r="R97" s="1">
        <v>37087</v>
      </c>
      <c r="S97" s="2">
        <v>42309</v>
      </c>
      <c r="T97" s="1" t="s">
        <v>201</v>
      </c>
      <c r="U97" s="1">
        <v>5</v>
      </c>
      <c r="V97" s="1">
        <v>89426</v>
      </c>
    </row>
    <row r="98" spans="1:22">
      <c r="A98" s="1">
        <v>19315</v>
      </c>
      <c r="B98" s="1" t="s">
        <v>98</v>
      </c>
      <c r="C98" s="1">
        <v>43.22</v>
      </c>
      <c r="D98" s="1">
        <v>0.05</v>
      </c>
      <c r="E98" s="1">
        <v>169</v>
      </c>
      <c r="F98" s="1"/>
      <c r="G98" s="1"/>
      <c r="H98" s="1" t="s">
        <v>32</v>
      </c>
      <c r="I98" s="1" t="s">
        <v>81</v>
      </c>
      <c r="J98" s="1" t="s">
        <v>73</v>
      </c>
      <c r="K98" s="1" t="s">
        <v>144</v>
      </c>
      <c r="L98" s="1" t="s">
        <v>53</v>
      </c>
      <c r="M98" s="1"/>
      <c r="N98" s="1" t="s">
        <v>27</v>
      </c>
      <c r="O98" s="1" t="s">
        <v>114</v>
      </c>
      <c r="P98" s="1" t="s">
        <v>138</v>
      </c>
      <c r="Q98" s="1" t="s">
        <v>202</v>
      </c>
      <c r="R98" s="1">
        <v>70802</v>
      </c>
      <c r="S98" s="2">
        <v>42064</v>
      </c>
      <c r="T98" s="2">
        <v>42125</v>
      </c>
      <c r="U98" s="1">
        <v>3</v>
      </c>
      <c r="V98" s="1">
        <v>87463</v>
      </c>
    </row>
    <row r="99" spans="1:22">
      <c r="A99" s="1">
        <v>19316</v>
      </c>
      <c r="B99" s="1" t="s">
        <v>98</v>
      </c>
      <c r="C99" s="1">
        <v>574.74</v>
      </c>
      <c r="D99" s="1">
        <v>0.1</v>
      </c>
      <c r="E99" s="1">
        <v>169</v>
      </c>
      <c r="F99" s="1"/>
      <c r="G99" s="1"/>
      <c r="H99" s="1" t="s">
        <v>32</v>
      </c>
      <c r="I99" s="1" t="s">
        <v>81</v>
      </c>
      <c r="J99" s="1" t="s">
        <v>73</v>
      </c>
      <c r="K99" s="1" t="s">
        <v>74</v>
      </c>
      <c r="L99" s="1" t="s">
        <v>178</v>
      </c>
      <c r="M99" s="1"/>
      <c r="N99" s="1" t="s">
        <v>27</v>
      </c>
      <c r="O99" s="1" t="s">
        <v>114</v>
      </c>
      <c r="P99" s="1" t="s">
        <v>138</v>
      </c>
      <c r="Q99" s="1" t="s">
        <v>202</v>
      </c>
      <c r="R99" s="1">
        <v>70802</v>
      </c>
      <c r="S99" s="2">
        <v>42064</v>
      </c>
      <c r="T99" s="2">
        <v>42278</v>
      </c>
      <c r="U99" s="1">
        <v>12</v>
      </c>
      <c r="V99" s="1">
        <v>87463</v>
      </c>
    </row>
    <row r="100" spans="1:22">
      <c r="A100" s="1">
        <v>19317</v>
      </c>
      <c r="B100" s="1" t="s">
        <v>98</v>
      </c>
      <c r="C100" s="1">
        <v>10.14</v>
      </c>
      <c r="D100" s="1">
        <v>0.05</v>
      </c>
      <c r="E100" s="1">
        <v>169</v>
      </c>
      <c r="F100" s="1"/>
      <c r="G100" s="1"/>
      <c r="H100" s="1" t="s">
        <v>32</v>
      </c>
      <c r="I100" s="1" t="s">
        <v>81</v>
      </c>
      <c r="J100" s="1" t="s">
        <v>58</v>
      </c>
      <c r="K100" s="1" t="s">
        <v>83</v>
      </c>
      <c r="L100" s="1" t="s">
        <v>26</v>
      </c>
      <c r="M100" s="1"/>
      <c r="N100" s="1" t="s">
        <v>27</v>
      </c>
      <c r="O100" s="1" t="s">
        <v>45</v>
      </c>
      <c r="P100" s="1" t="s">
        <v>138</v>
      </c>
      <c r="Q100" s="1" t="s">
        <v>202</v>
      </c>
      <c r="R100" s="1">
        <v>70802</v>
      </c>
      <c r="S100" s="2">
        <v>42064</v>
      </c>
      <c r="T100" s="2">
        <v>42186</v>
      </c>
      <c r="U100" s="1">
        <v>3</v>
      </c>
      <c r="V100" s="1">
        <v>87463</v>
      </c>
    </row>
    <row r="101" spans="1:22">
      <c r="A101" s="1">
        <v>19314</v>
      </c>
      <c r="B101" s="1" t="s">
        <v>41</v>
      </c>
      <c r="C101" s="1">
        <v>1.88</v>
      </c>
      <c r="D101" s="1">
        <v>0.05</v>
      </c>
      <c r="E101" s="1">
        <v>171</v>
      </c>
      <c r="F101" s="1"/>
      <c r="G101" s="1"/>
      <c r="H101" s="1" t="s">
        <v>32</v>
      </c>
      <c r="I101" s="1" t="s">
        <v>81</v>
      </c>
      <c r="J101" s="1" t="s">
        <v>58</v>
      </c>
      <c r="K101" s="1" t="s">
        <v>100</v>
      </c>
      <c r="L101" s="1" t="s">
        <v>53</v>
      </c>
      <c r="M101" s="1"/>
      <c r="N101" s="1" t="s">
        <v>27</v>
      </c>
      <c r="O101" s="1" t="s">
        <v>28</v>
      </c>
      <c r="P101" s="1" t="s">
        <v>46</v>
      </c>
      <c r="Q101" s="1" t="s">
        <v>203</v>
      </c>
      <c r="R101" s="1">
        <v>7024</v>
      </c>
      <c r="S101" s="1" t="s">
        <v>204</v>
      </c>
      <c r="T101" s="1" t="s">
        <v>205</v>
      </c>
      <c r="U101" s="1">
        <v>1</v>
      </c>
      <c r="V101" s="1">
        <v>87464</v>
      </c>
    </row>
    <row r="102" spans="1:22">
      <c r="A102" s="1">
        <v>5361</v>
      </c>
      <c r="B102" s="1" t="s">
        <v>41</v>
      </c>
      <c r="C102" s="1">
        <v>49.99</v>
      </c>
      <c r="D102" s="1">
        <v>0.05</v>
      </c>
      <c r="E102" s="1">
        <v>181</v>
      </c>
      <c r="F102" s="1"/>
      <c r="G102" s="1"/>
      <c r="H102" s="1" t="s">
        <v>32</v>
      </c>
      <c r="I102" s="1" t="s">
        <v>51</v>
      </c>
      <c r="J102" s="1" t="s">
        <v>73</v>
      </c>
      <c r="K102" s="1" t="s">
        <v>144</v>
      </c>
      <c r="L102" s="1" t="s">
        <v>53</v>
      </c>
      <c r="M102" s="1"/>
      <c r="N102" s="1" t="s">
        <v>27</v>
      </c>
      <c r="O102" s="1" t="s">
        <v>28</v>
      </c>
      <c r="P102" s="1" t="s">
        <v>37</v>
      </c>
      <c r="Q102" s="1" t="s">
        <v>206</v>
      </c>
      <c r="R102" s="1">
        <v>94122</v>
      </c>
      <c r="S102" s="1" t="s">
        <v>207</v>
      </c>
      <c r="T102" s="1" t="s">
        <v>207</v>
      </c>
      <c r="U102" s="1">
        <v>18</v>
      </c>
      <c r="V102" s="1">
        <v>38087</v>
      </c>
    </row>
    <row r="103" spans="1:22">
      <c r="A103" s="1">
        <v>522</v>
      </c>
      <c r="B103" s="1" t="s">
        <v>21</v>
      </c>
      <c r="C103" s="1">
        <v>1.68</v>
      </c>
      <c r="D103" s="1">
        <v>0.05</v>
      </c>
      <c r="E103" s="1">
        <v>181</v>
      </c>
      <c r="F103" s="1"/>
      <c r="G103" s="1"/>
      <c r="H103" s="1" t="s">
        <v>32</v>
      </c>
      <c r="I103" s="1" t="s">
        <v>81</v>
      </c>
      <c r="J103" s="1" t="s">
        <v>58</v>
      </c>
      <c r="K103" s="1" t="s">
        <v>25</v>
      </c>
      <c r="L103" s="1" t="s">
        <v>26</v>
      </c>
      <c r="M103" s="1"/>
      <c r="N103" s="1" t="s">
        <v>27</v>
      </c>
      <c r="O103" s="1" t="s">
        <v>45</v>
      </c>
      <c r="P103" s="1" t="s">
        <v>37</v>
      </c>
      <c r="Q103" s="1" t="s">
        <v>206</v>
      </c>
      <c r="R103" s="1">
        <v>94122</v>
      </c>
      <c r="S103" s="1" t="s">
        <v>80</v>
      </c>
      <c r="T103" s="1" t="s">
        <v>78</v>
      </c>
      <c r="U103" s="1">
        <v>116</v>
      </c>
      <c r="V103" s="1">
        <v>3585</v>
      </c>
    </row>
    <row r="104" spans="1:22">
      <c r="A104" s="1">
        <v>23361</v>
      </c>
      <c r="B104" s="1" t="s">
        <v>41</v>
      </c>
      <c r="C104" s="1">
        <v>49.99</v>
      </c>
      <c r="D104" s="1">
        <v>0.05</v>
      </c>
      <c r="E104" s="1">
        <v>184</v>
      </c>
      <c r="F104" s="1"/>
      <c r="G104" s="1"/>
      <c r="H104" s="1" t="s">
        <v>32</v>
      </c>
      <c r="I104" s="1" t="s">
        <v>51</v>
      </c>
      <c r="J104" s="1" t="s">
        <v>73</v>
      </c>
      <c r="K104" s="1" t="s">
        <v>144</v>
      </c>
      <c r="L104" s="1" t="s">
        <v>53</v>
      </c>
      <c r="M104" s="1"/>
      <c r="N104" s="1" t="s">
        <v>27</v>
      </c>
      <c r="O104" s="1" t="s">
        <v>54</v>
      </c>
      <c r="P104" s="1" t="s">
        <v>152</v>
      </c>
      <c r="Q104" s="1" t="s">
        <v>208</v>
      </c>
      <c r="R104" s="1">
        <v>2474</v>
      </c>
      <c r="S104" s="1" t="s">
        <v>207</v>
      </c>
      <c r="T104" s="1" t="s">
        <v>207</v>
      </c>
      <c r="U104" s="1">
        <v>5</v>
      </c>
      <c r="V104" s="1">
        <v>88360</v>
      </c>
    </row>
    <row r="105" spans="1:22">
      <c r="A105" s="1">
        <v>18521</v>
      </c>
      <c r="B105" s="1" t="s">
        <v>21</v>
      </c>
      <c r="C105" s="1">
        <v>10.06</v>
      </c>
      <c r="D105" s="1">
        <v>0.05</v>
      </c>
      <c r="E105" s="1">
        <v>188</v>
      </c>
      <c r="F105" s="1"/>
      <c r="G105" s="1"/>
      <c r="H105" s="1" t="s">
        <v>32</v>
      </c>
      <c r="I105" s="1" t="s">
        <v>81</v>
      </c>
      <c r="J105" s="1" t="s">
        <v>58</v>
      </c>
      <c r="K105" s="1" t="s">
        <v>83</v>
      </c>
      <c r="L105" s="1" t="s">
        <v>26</v>
      </c>
      <c r="M105" s="1"/>
      <c r="N105" s="1" t="s">
        <v>27</v>
      </c>
      <c r="O105" s="1" t="s">
        <v>54</v>
      </c>
      <c r="P105" s="1" t="s">
        <v>112</v>
      </c>
      <c r="Q105" s="1" t="s">
        <v>209</v>
      </c>
      <c r="R105" s="1">
        <v>76240</v>
      </c>
      <c r="S105" s="1" t="s">
        <v>80</v>
      </c>
      <c r="T105" s="1" t="s">
        <v>80</v>
      </c>
      <c r="U105" s="1">
        <v>23</v>
      </c>
      <c r="V105" s="1">
        <v>88361</v>
      </c>
    </row>
    <row r="106" spans="1:22">
      <c r="A106" s="1">
        <v>18522</v>
      </c>
      <c r="B106" s="1" t="s">
        <v>21</v>
      </c>
      <c r="C106" s="1">
        <v>1.68</v>
      </c>
      <c r="D106" s="1">
        <v>0.05</v>
      </c>
      <c r="E106" s="1">
        <v>188</v>
      </c>
      <c r="F106" s="1"/>
      <c r="G106" s="1"/>
      <c r="H106" s="1" t="s">
        <v>32</v>
      </c>
      <c r="I106" s="1" t="s">
        <v>81</v>
      </c>
      <c r="J106" s="1" t="s">
        <v>58</v>
      </c>
      <c r="K106" s="1" t="s">
        <v>25</v>
      </c>
      <c r="L106" s="1" t="s">
        <v>26</v>
      </c>
      <c r="M106" s="1"/>
      <c r="N106" s="1" t="s">
        <v>27</v>
      </c>
      <c r="O106" s="1" t="s">
        <v>54</v>
      </c>
      <c r="P106" s="1" t="s">
        <v>112</v>
      </c>
      <c r="Q106" s="1" t="s">
        <v>209</v>
      </c>
      <c r="R106" s="1">
        <v>76240</v>
      </c>
      <c r="S106" s="1" t="s">
        <v>80</v>
      </c>
      <c r="T106" s="1" t="s">
        <v>78</v>
      </c>
      <c r="U106" s="1">
        <v>29</v>
      </c>
      <c r="V106" s="1">
        <v>88361</v>
      </c>
    </row>
    <row r="107" spans="1:22">
      <c r="A107" s="1">
        <v>18817</v>
      </c>
      <c r="B107" s="1" t="s">
        <v>21</v>
      </c>
      <c r="C107" s="1">
        <v>58.1</v>
      </c>
      <c r="D107" s="1">
        <v>0.05</v>
      </c>
      <c r="E107" s="1">
        <v>190</v>
      </c>
      <c r="F107" s="1"/>
      <c r="G107" s="1"/>
      <c r="H107" s="1" t="s">
        <v>32</v>
      </c>
      <c r="I107" s="1" t="s">
        <v>81</v>
      </c>
      <c r="J107" s="1" t="s">
        <v>58</v>
      </c>
      <c r="K107" s="1" t="s">
        <v>100</v>
      </c>
      <c r="L107" s="1" t="s">
        <v>53</v>
      </c>
      <c r="M107" s="1"/>
      <c r="N107" s="1" t="s">
        <v>27</v>
      </c>
      <c r="O107" s="1" t="s">
        <v>54</v>
      </c>
      <c r="P107" s="1" t="s">
        <v>142</v>
      </c>
      <c r="Q107" s="1" t="s">
        <v>210</v>
      </c>
      <c r="R107" s="1">
        <v>60004</v>
      </c>
      <c r="S107" s="2">
        <v>42340</v>
      </c>
      <c r="T107" s="1" t="s">
        <v>211</v>
      </c>
      <c r="U107" s="1">
        <v>3</v>
      </c>
      <c r="V107" s="1">
        <v>89092</v>
      </c>
    </row>
    <row r="108" spans="1:22">
      <c r="A108" s="1">
        <v>18818</v>
      </c>
      <c r="B108" s="1" t="s">
        <v>21</v>
      </c>
      <c r="C108" s="1">
        <v>80.48</v>
      </c>
      <c r="D108" s="1">
        <v>0.05</v>
      </c>
      <c r="E108" s="1">
        <v>191</v>
      </c>
      <c r="F108" s="1"/>
      <c r="G108" s="1"/>
      <c r="H108" s="1" t="s">
        <v>32</v>
      </c>
      <c r="I108" s="1" t="s">
        <v>81</v>
      </c>
      <c r="J108" s="1" t="s">
        <v>58</v>
      </c>
      <c r="K108" s="1" t="s">
        <v>196</v>
      </c>
      <c r="L108" s="1" t="s">
        <v>53</v>
      </c>
      <c r="M108" s="1"/>
      <c r="N108" s="1" t="s">
        <v>27</v>
      </c>
      <c r="O108" s="1" t="s">
        <v>54</v>
      </c>
      <c r="P108" s="1" t="s">
        <v>142</v>
      </c>
      <c r="Q108" s="1" t="s">
        <v>212</v>
      </c>
      <c r="R108" s="1">
        <v>60505</v>
      </c>
      <c r="S108" s="2">
        <v>42340</v>
      </c>
      <c r="T108" s="1" t="s">
        <v>48</v>
      </c>
      <c r="U108" s="1">
        <v>1</v>
      </c>
      <c r="V108" s="1">
        <v>89092</v>
      </c>
    </row>
    <row r="109" spans="1:22">
      <c r="A109" s="1">
        <v>20520</v>
      </c>
      <c r="B109" s="1" t="s">
        <v>31</v>
      </c>
      <c r="C109" s="1">
        <v>3.8</v>
      </c>
      <c r="D109" s="1">
        <v>0.05</v>
      </c>
      <c r="E109" s="1">
        <v>191</v>
      </c>
      <c r="F109" s="1"/>
      <c r="G109" s="1"/>
      <c r="H109" s="1" t="s">
        <v>32</v>
      </c>
      <c r="I109" s="1" t="s">
        <v>81</v>
      </c>
      <c r="J109" s="1" t="s">
        <v>58</v>
      </c>
      <c r="K109" s="1" t="s">
        <v>100</v>
      </c>
      <c r="L109" s="1" t="s">
        <v>53</v>
      </c>
      <c r="M109" s="1"/>
      <c r="N109" s="1" t="s">
        <v>27</v>
      </c>
      <c r="O109" s="1" t="s">
        <v>54</v>
      </c>
      <c r="P109" s="1" t="s">
        <v>142</v>
      </c>
      <c r="Q109" s="1" t="s">
        <v>212</v>
      </c>
      <c r="R109" s="1">
        <v>60505</v>
      </c>
      <c r="S109" s="2">
        <v>42251</v>
      </c>
      <c r="T109" s="2">
        <v>42312</v>
      </c>
      <c r="U109" s="1">
        <v>14</v>
      </c>
      <c r="V109" s="1">
        <v>89093</v>
      </c>
    </row>
    <row r="110" spans="1:22">
      <c r="A110" s="1">
        <v>20521</v>
      </c>
      <c r="B110" s="1" t="s">
        <v>31</v>
      </c>
      <c r="C110" s="1">
        <v>30.73</v>
      </c>
      <c r="D110" s="1">
        <v>0.05</v>
      </c>
      <c r="E110" s="1">
        <v>191</v>
      </c>
      <c r="F110" s="1"/>
      <c r="G110" s="1"/>
      <c r="H110" s="1" t="s">
        <v>32</v>
      </c>
      <c r="I110" s="1" t="s">
        <v>81</v>
      </c>
      <c r="J110" s="1" t="s">
        <v>73</v>
      </c>
      <c r="K110" s="1" t="s">
        <v>144</v>
      </c>
      <c r="L110" s="1" t="s">
        <v>53</v>
      </c>
      <c r="M110" s="1"/>
      <c r="N110" s="1" t="s">
        <v>27</v>
      </c>
      <c r="O110" s="1" t="s">
        <v>54</v>
      </c>
      <c r="P110" s="1" t="s">
        <v>142</v>
      </c>
      <c r="Q110" s="1" t="s">
        <v>212</v>
      </c>
      <c r="R110" s="1">
        <v>60505</v>
      </c>
      <c r="S110" s="2">
        <v>42251</v>
      </c>
      <c r="T110" s="2">
        <v>42251</v>
      </c>
      <c r="U110" s="1">
        <v>7</v>
      </c>
      <c r="V110" s="1">
        <v>89093</v>
      </c>
    </row>
    <row r="111" spans="1:22">
      <c r="A111" s="1">
        <v>20522</v>
      </c>
      <c r="B111" s="1" t="s">
        <v>31</v>
      </c>
      <c r="C111" s="1">
        <v>125.99</v>
      </c>
      <c r="D111" s="1">
        <v>0.1</v>
      </c>
      <c r="E111" s="1">
        <v>191</v>
      </c>
      <c r="F111" s="1"/>
      <c r="G111" s="1"/>
      <c r="H111" s="1" t="s">
        <v>32</v>
      </c>
      <c r="I111" s="1" t="s">
        <v>81</v>
      </c>
      <c r="J111" s="1" t="s">
        <v>73</v>
      </c>
      <c r="K111" s="1" t="s">
        <v>67</v>
      </c>
      <c r="L111" s="1" t="s">
        <v>53</v>
      </c>
      <c r="M111" s="1"/>
      <c r="N111" s="1" t="s">
        <v>27</v>
      </c>
      <c r="O111" s="1" t="s">
        <v>28</v>
      </c>
      <c r="P111" s="1" t="s">
        <v>142</v>
      </c>
      <c r="Q111" s="1" t="s">
        <v>212</v>
      </c>
      <c r="R111" s="1">
        <v>60505</v>
      </c>
      <c r="S111" s="2">
        <v>42251</v>
      </c>
      <c r="T111" s="2">
        <v>42281</v>
      </c>
      <c r="U111" s="1">
        <v>22</v>
      </c>
      <c r="V111" s="1">
        <v>89093</v>
      </c>
    </row>
    <row r="112" spans="1:22">
      <c r="A112" s="1">
        <v>19663</v>
      </c>
      <c r="B112" s="1" t="s">
        <v>31</v>
      </c>
      <c r="C112" s="1">
        <v>213.45</v>
      </c>
      <c r="D112" s="1">
        <v>0.1</v>
      </c>
      <c r="E112" s="1">
        <v>193</v>
      </c>
      <c r="F112" s="1"/>
      <c r="G112" s="1"/>
      <c r="H112" s="1" t="s">
        <v>32</v>
      </c>
      <c r="I112" s="1" t="s">
        <v>81</v>
      </c>
      <c r="J112" s="1" t="s">
        <v>73</v>
      </c>
      <c r="K112" s="1" t="s">
        <v>74</v>
      </c>
      <c r="L112" s="1" t="s">
        <v>36</v>
      </c>
      <c r="M112" s="1"/>
      <c r="N112" s="1" t="s">
        <v>27</v>
      </c>
      <c r="O112" s="1" t="s">
        <v>28</v>
      </c>
      <c r="P112" s="1" t="s">
        <v>161</v>
      </c>
      <c r="Q112" s="1" t="s">
        <v>162</v>
      </c>
      <c r="R112" s="1">
        <v>84041</v>
      </c>
      <c r="S112" s="2">
        <v>42064</v>
      </c>
      <c r="T112" s="2">
        <v>42125</v>
      </c>
      <c r="U112" s="1">
        <v>1</v>
      </c>
      <c r="V112" s="1">
        <v>90430</v>
      </c>
    </row>
    <row r="113" spans="1:22">
      <c r="A113" s="1">
        <v>20645</v>
      </c>
      <c r="B113" s="1" t="s">
        <v>50</v>
      </c>
      <c r="C113" s="1">
        <v>6.54</v>
      </c>
      <c r="D113" s="1">
        <v>0.05</v>
      </c>
      <c r="E113" s="1">
        <v>193</v>
      </c>
      <c r="F113" s="1"/>
      <c r="G113" s="1"/>
      <c r="H113" s="1" t="s">
        <v>32</v>
      </c>
      <c r="I113" s="1" t="s">
        <v>81</v>
      </c>
      <c r="J113" s="1" t="s">
        <v>58</v>
      </c>
      <c r="K113" s="1" t="s">
        <v>100</v>
      </c>
      <c r="L113" s="1" t="s">
        <v>53</v>
      </c>
      <c r="M113" s="1"/>
      <c r="N113" s="1" t="s">
        <v>27</v>
      </c>
      <c r="O113" s="1" t="s">
        <v>28</v>
      </c>
      <c r="P113" s="1" t="s">
        <v>161</v>
      </c>
      <c r="Q113" s="1" t="s">
        <v>162</v>
      </c>
      <c r="R113" s="1">
        <v>84041</v>
      </c>
      <c r="S113" s="1" t="s">
        <v>128</v>
      </c>
      <c r="T113" s="2">
        <v>42008</v>
      </c>
      <c r="U113" s="1">
        <v>21</v>
      </c>
      <c r="V113" s="1">
        <v>90432</v>
      </c>
    </row>
    <row r="114" spans="1:22">
      <c r="A114" s="1">
        <v>24273</v>
      </c>
      <c r="B114" s="1" t="s">
        <v>31</v>
      </c>
      <c r="C114" s="1">
        <v>6.48</v>
      </c>
      <c r="D114" s="1">
        <v>0.05</v>
      </c>
      <c r="E114" s="1">
        <v>194</v>
      </c>
      <c r="F114" s="1"/>
      <c r="G114" s="1"/>
      <c r="H114" s="1" t="s">
        <v>32</v>
      </c>
      <c r="I114" s="1" t="s">
        <v>81</v>
      </c>
      <c r="J114" s="1" t="s">
        <v>58</v>
      </c>
      <c r="K114" s="1" t="s">
        <v>83</v>
      </c>
      <c r="L114" s="1" t="s">
        <v>53</v>
      </c>
      <c r="M114" s="1"/>
      <c r="N114" s="1" t="s">
        <v>27</v>
      </c>
      <c r="O114" s="1" t="s">
        <v>28</v>
      </c>
      <c r="P114" s="1" t="s">
        <v>161</v>
      </c>
      <c r="Q114" s="1" t="s">
        <v>213</v>
      </c>
      <c r="R114" s="1">
        <v>84043</v>
      </c>
      <c r="S114" s="2">
        <v>42278</v>
      </c>
      <c r="T114" s="2">
        <v>42309</v>
      </c>
      <c r="U114" s="1">
        <v>4</v>
      </c>
      <c r="V114" s="1">
        <v>90431</v>
      </c>
    </row>
    <row r="115" spans="1:22">
      <c r="A115" s="1">
        <v>20646</v>
      </c>
      <c r="B115" s="1" t="s">
        <v>50</v>
      </c>
      <c r="C115" s="1">
        <v>3.29</v>
      </c>
      <c r="D115" s="1">
        <v>0.05</v>
      </c>
      <c r="E115" s="1">
        <v>194</v>
      </c>
      <c r="F115" s="1"/>
      <c r="G115" s="1"/>
      <c r="H115" s="1" t="s">
        <v>32</v>
      </c>
      <c r="I115" s="1" t="s">
        <v>81</v>
      </c>
      <c r="J115" s="1" t="s">
        <v>58</v>
      </c>
      <c r="K115" s="1" t="s">
        <v>60</v>
      </c>
      <c r="L115" s="1" t="s">
        <v>26</v>
      </c>
      <c r="M115" s="1"/>
      <c r="N115" s="1" t="s">
        <v>27</v>
      </c>
      <c r="O115" s="1" t="s">
        <v>54</v>
      </c>
      <c r="P115" s="1" t="s">
        <v>161</v>
      </c>
      <c r="Q115" s="1" t="s">
        <v>213</v>
      </c>
      <c r="R115" s="1">
        <v>84043</v>
      </c>
      <c r="S115" s="1" t="s">
        <v>128</v>
      </c>
      <c r="T115" s="2">
        <v>42008</v>
      </c>
      <c r="U115" s="1">
        <v>23</v>
      </c>
      <c r="V115" s="1">
        <v>90432</v>
      </c>
    </row>
    <row r="116" spans="1:22">
      <c r="A116" s="1">
        <v>25158</v>
      </c>
      <c r="B116" s="1" t="s">
        <v>41</v>
      </c>
      <c r="C116" s="1">
        <v>161.55000000000001</v>
      </c>
      <c r="D116" s="1">
        <v>0.1</v>
      </c>
      <c r="E116" s="1">
        <v>197</v>
      </c>
      <c r="F116" s="1"/>
      <c r="G116" s="1"/>
      <c r="H116" s="1" t="s">
        <v>32</v>
      </c>
      <c r="I116" s="1" t="s">
        <v>51</v>
      </c>
      <c r="J116" s="1" t="s">
        <v>58</v>
      </c>
      <c r="K116" s="1" t="s">
        <v>119</v>
      </c>
      <c r="L116" s="1" t="s">
        <v>53</v>
      </c>
      <c r="M116" s="1"/>
      <c r="N116" s="1" t="s">
        <v>27</v>
      </c>
      <c r="O116" s="1" t="s">
        <v>54</v>
      </c>
      <c r="P116" s="1" t="s">
        <v>145</v>
      </c>
      <c r="Q116" s="1" t="s">
        <v>214</v>
      </c>
      <c r="R116" s="1">
        <v>66212</v>
      </c>
      <c r="S116" s="2">
        <v>42039</v>
      </c>
      <c r="T116" s="2">
        <v>42098</v>
      </c>
      <c r="U116" s="1">
        <v>19</v>
      </c>
      <c r="V116" s="1">
        <v>88921</v>
      </c>
    </row>
    <row r="117" spans="1:22">
      <c r="A117" s="1">
        <v>7158</v>
      </c>
      <c r="B117" s="1" t="s">
        <v>41</v>
      </c>
      <c r="C117" s="1">
        <v>161.55000000000001</v>
      </c>
      <c r="D117" s="1">
        <v>0.1</v>
      </c>
      <c r="E117" s="1">
        <v>198</v>
      </c>
      <c r="F117" s="1"/>
      <c r="G117" s="1"/>
      <c r="H117" s="1" t="s">
        <v>32</v>
      </c>
      <c r="I117" s="1" t="s">
        <v>51</v>
      </c>
      <c r="J117" s="1" t="s">
        <v>58</v>
      </c>
      <c r="K117" s="1" t="s">
        <v>119</v>
      </c>
      <c r="L117" s="1" t="s">
        <v>53</v>
      </c>
      <c r="M117" s="1"/>
      <c r="N117" s="1" t="s">
        <v>27</v>
      </c>
      <c r="O117" s="1" t="s">
        <v>54</v>
      </c>
      <c r="P117" s="1" t="s">
        <v>215</v>
      </c>
      <c r="Q117" s="1" t="s">
        <v>216</v>
      </c>
      <c r="R117" s="1">
        <v>48138</v>
      </c>
      <c r="S117" s="2">
        <v>42039</v>
      </c>
      <c r="T117" s="2">
        <v>42098</v>
      </c>
      <c r="U117" s="1">
        <v>77</v>
      </c>
      <c r="V117" s="1">
        <v>51072</v>
      </c>
    </row>
    <row r="118" spans="1:22">
      <c r="A118" s="1">
        <v>22136</v>
      </c>
      <c r="B118" s="1" t="s">
        <v>31</v>
      </c>
      <c r="C118" s="1">
        <v>12.28</v>
      </c>
      <c r="D118" s="1">
        <v>0.05</v>
      </c>
      <c r="E118" s="1">
        <v>202</v>
      </c>
      <c r="F118" s="1"/>
      <c r="G118" s="1"/>
      <c r="H118" s="1" t="s">
        <v>32</v>
      </c>
      <c r="I118" s="1" t="s">
        <v>81</v>
      </c>
      <c r="J118" s="1" t="s">
        <v>58</v>
      </c>
      <c r="K118" s="1" t="s">
        <v>83</v>
      </c>
      <c r="L118" s="1" t="s">
        <v>53</v>
      </c>
      <c r="M118" s="1"/>
      <c r="N118" s="1" t="s">
        <v>27</v>
      </c>
      <c r="O118" s="1" t="s">
        <v>54</v>
      </c>
      <c r="P118" s="1" t="s">
        <v>217</v>
      </c>
      <c r="Q118" s="1" t="s">
        <v>218</v>
      </c>
      <c r="R118" s="1">
        <v>74006</v>
      </c>
      <c r="S118" s="1" t="s">
        <v>219</v>
      </c>
      <c r="T118" s="1" t="s">
        <v>220</v>
      </c>
      <c r="U118" s="1">
        <v>3</v>
      </c>
      <c r="V118" s="1">
        <v>88971</v>
      </c>
    </row>
    <row r="119" spans="1:22">
      <c r="A119" s="1">
        <v>18783</v>
      </c>
      <c r="B119" s="1" t="s">
        <v>21</v>
      </c>
      <c r="C119" s="1">
        <v>7.37</v>
      </c>
      <c r="D119" s="1">
        <v>0.05</v>
      </c>
      <c r="E119" s="1">
        <v>202</v>
      </c>
      <c r="F119" s="1"/>
      <c r="G119" s="1"/>
      <c r="H119" s="1" t="s">
        <v>32</v>
      </c>
      <c r="I119" s="1" t="s">
        <v>81</v>
      </c>
      <c r="J119" s="1" t="s">
        <v>73</v>
      </c>
      <c r="K119" s="1" t="s">
        <v>144</v>
      </c>
      <c r="L119" s="1" t="s">
        <v>44</v>
      </c>
      <c r="M119" s="1"/>
      <c r="N119" s="1" t="s">
        <v>27</v>
      </c>
      <c r="O119" s="1" t="s">
        <v>45</v>
      </c>
      <c r="P119" s="1" t="s">
        <v>217</v>
      </c>
      <c r="Q119" s="1" t="s">
        <v>218</v>
      </c>
      <c r="R119" s="1">
        <v>74006</v>
      </c>
      <c r="S119" s="1" t="s">
        <v>189</v>
      </c>
      <c r="T119" s="1" t="s">
        <v>201</v>
      </c>
      <c r="U119" s="1">
        <v>11</v>
      </c>
      <c r="V119" s="1">
        <v>88972</v>
      </c>
    </row>
    <row r="120" spans="1:22">
      <c r="A120" s="1">
        <v>21401</v>
      </c>
      <c r="B120" s="1" t="s">
        <v>98</v>
      </c>
      <c r="C120" s="1">
        <v>1.86</v>
      </c>
      <c r="D120" s="1">
        <v>0.05</v>
      </c>
      <c r="E120" s="1">
        <v>210</v>
      </c>
      <c r="F120" s="1"/>
      <c r="G120" s="1"/>
      <c r="H120" s="1" t="s">
        <v>32</v>
      </c>
      <c r="I120" s="1" t="s">
        <v>42</v>
      </c>
      <c r="J120" s="1" t="s">
        <v>58</v>
      </c>
      <c r="K120" s="1" t="s">
        <v>60</v>
      </c>
      <c r="L120" s="1" t="s">
        <v>26</v>
      </c>
      <c r="M120" s="1"/>
      <c r="N120" s="1" t="s">
        <v>27</v>
      </c>
      <c r="O120" s="1" t="s">
        <v>45</v>
      </c>
      <c r="P120" s="1" t="s">
        <v>62</v>
      </c>
      <c r="Q120" s="1" t="s">
        <v>221</v>
      </c>
      <c r="R120" s="1">
        <v>12180</v>
      </c>
      <c r="S120" s="1" t="s">
        <v>177</v>
      </c>
      <c r="T120" s="1" t="s">
        <v>222</v>
      </c>
      <c r="U120" s="1">
        <v>9</v>
      </c>
      <c r="V120" s="1">
        <v>85965</v>
      </c>
    </row>
    <row r="121" spans="1:22">
      <c r="A121" s="1">
        <v>23097</v>
      </c>
      <c r="B121" s="1" t="s">
        <v>50</v>
      </c>
      <c r="C121" s="1">
        <v>5.4</v>
      </c>
      <c r="D121" s="1">
        <v>0.05</v>
      </c>
      <c r="E121" s="1">
        <v>210</v>
      </c>
      <c r="F121" s="1"/>
      <c r="G121" s="1"/>
      <c r="H121" s="1" t="s">
        <v>22</v>
      </c>
      <c r="I121" s="1" t="s">
        <v>42</v>
      </c>
      <c r="J121" s="1" t="s">
        <v>58</v>
      </c>
      <c r="K121" s="1" t="s">
        <v>100</v>
      </c>
      <c r="L121" s="1" t="s">
        <v>53</v>
      </c>
      <c r="M121" s="1"/>
      <c r="N121" s="1" t="s">
        <v>27</v>
      </c>
      <c r="O121" s="1" t="s">
        <v>45</v>
      </c>
      <c r="P121" s="1" t="s">
        <v>62</v>
      </c>
      <c r="Q121" s="1" t="s">
        <v>221</v>
      </c>
      <c r="R121" s="1">
        <v>12180</v>
      </c>
      <c r="S121" s="2">
        <v>42041</v>
      </c>
      <c r="T121" s="2">
        <v>42041</v>
      </c>
      <c r="U121" s="1">
        <v>4</v>
      </c>
      <c r="V121" s="1">
        <v>85966</v>
      </c>
    </row>
    <row r="122" spans="1:22">
      <c r="A122" s="1">
        <v>23098</v>
      </c>
      <c r="B122" s="1" t="s">
        <v>50</v>
      </c>
      <c r="C122" s="1">
        <v>20.28</v>
      </c>
      <c r="D122" s="1">
        <v>0.05</v>
      </c>
      <c r="E122" s="1">
        <v>210</v>
      </c>
      <c r="F122" s="1"/>
      <c r="G122" s="1"/>
      <c r="H122" s="1" t="s">
        <v>32</v>
      </c>
      <c r="I122" s="1" t="s">
        <v>42</v>
      </c>
      <c r="J122" s="1" t="s">
        <v>34</v>
      </c>
      <c r="K122" s="1" t="s">
        <v>52</v>
      </c>
      <c r="L122" s="1" t="s">
        <v>53</v>
      </c>
      <c r="M122" s="1"/>
      <c r="N122" s="1" t="s">
        <v>27</v>
      </c>
      <c r="O122" s="1" t="s">
        <v>45</v>
      </c>
      <c r="P122" s="1" t="s">
        <v>62</v>
      </c>
      <c r="Q122" s="1" t="s">
        <v>221</v>
      </c>
      <c r="R122" s="1">
        <v>12180</v>
      </c>
      <c r="S122" s="2">
        <v>42041</v>
      </c>
      <c r="T122" s="2">
        <v>42041</v>
      </c>
      <c r="U122" s="1">
        <v>3</v>
      </c>
      <c r="V122" s="1">
        <v>85966</v>
      </c>
    </row>
    <row r="123" spans="1:22">
      <c r="A123" s="1">
        <v>23099</v>
      </c>
      <c r="B123" s="1" t="s">
        <v>50</v>
      </c>
      <c r="C123" s="1">
        <v>11.55</v>
      </c>
      <c r="D123" s="1">
        <v>0.05</v>
      </c>
      <c r="E123" s="1">
        <v>210</v>
      </c>
      <c r="F123" s="1"/>
      <c r="G123" s="1"/>
      <c r="H123" s="1" t="s">
        <v>32</v>
      </c>
      <c r="I123" s="1" t="s">
        <v>42</v>
      </c>
      <c r="J123" s="1" t="s">
        <v>58</v>
      </c>
      <c r="K123" s="1" t="s">
        <v>25</v>
      </c>
      <c r="L123" s="1" t="s">
        <v>26</v>
      </c>
      <c r="M123" s="1"/>
      <c r="N123" s="1" t="s">
        <v>27</v>
      </c>
      <c r="O123" s="1" t="s">
        <v>45</v>
      </c>
      <c r="P123" s="1" t="s">
        <v>62</v>
      </c>
      <c r="Q123" s="1" t="s">
        <v>221</v>
      </c>
      <c r="R123" s="1">
        <v>12180</v>
      </c>
      <c r="S123" s="2">
        <v>42041</v>
      </c>
      <c r="T123" s="2">
        <v>42069</v>
      </c>
      <c r="U123" s="1">
        <v>5</v>
      </c>
      <c r="V123" s="1">
        <v>85966</v>
      </c>
    </row>
    <row r="124" spans="1:22">
      <c r="A124" s="1">
        <v>23605</v>
      </c>
      <c r="B124" s="1" t="s">
        <v>50</v>
      </c>
      <c r="C124" s="1">
        <v>10.06</v>
      </c>
      <c r="D124" s="1">
        <v>0.05</v>
      </c>
      <c r="E124" s="1">
        <v>211</v>
      </c>
      <c r="F124" s="1"/>
      <c r="G124" s="1"/>
      <c r="H124" s="1" t="s">
        <v>32</v>
      </c>
      <c r="I124" s="1" t="s">
        <v>104</v>
      </c>
      <c r="J124" s="1" t="s">
        <v>58</v>
      </c>
      <c r="K124" s="1" t="s">
        <v>83</v>
      </c>
      <c r="L124" s="1" t="s">
        <v>26</v>
      </c>
      <c r="M124" s="1"/>
      <c r="N124" s="1" t="s">
        <v>27</v>
      </c>
      <c r="O124" s="1" t="s">
        <v>45</v>
      </c>
      <c r="P124" s="1" t="s">
        <v>62</v>
      </c>
      <c r="Q124" s="1" t="s">
        <v>223</v>
      </c>
      <c r="R124" s="1">
        <v>13501</v>
      </c>
      <c r="S124" s="2">
        <v>42156</v>
      </c>
      <c r="T124" s="2">
        <v>42217</v>
      </c>
      <c r="U124" s="1">
        <v>2</v>
      </c>
      <c r="V124" s="1">
        <v>85964</v>
      </c>
    </row>
    <row r="125" spans="1:22">
      <c r="A125" s="1">
        <v>23606</v>
      </c>
      <c r="B125" s="1" t="s">
        <v>50</v>
      </c>
      <c r="C125" s="1">
        <v>65.989999999999995</v>
      </c>
      <c r="D125" s="1">
        <v>0.05</v>
      </c>
      <c r="E125" s="1">
        <v>211</v>
      </c>
      <c r="F125" s="1"/>
      <c r="G125" s="1"/>
      <c r="H125" s="1" t="s">
        <v>32</v>
      </c>
      <c r="I125" s="1" t="s">
        <v>104</v>
      </c>
      <c r="J125" s="1" t="s">
        <v>73</v>
      </c>
      <c r="K125" s="1" t="s">
        <v>67</v>
      </c>
      <c r="L125" s="1" t="s">
        <v>53</v>
      </c>
      <c r="M125" s="1"/>
      <c r="N125" s="1" t="s">
        <v>27</v>
      </c>
      <c r="O125" s="1" t="s">
        <v>45</v>
      </c>
      <c r="P125" s="1" t="s">
        <v>62</v>
      </c>
      <c r="Q125" s="1" t="s">
        <v>223</v>
      </c>
      <c r="R125" s="1">
        <v>13501</v>
      </c>
      <c r="S125" s="2">
        <v>42156</v>
      </c>
      <c r="T125" s="2">
        <v>42217</v>
      </c>
      <c r="U125" s="1">
        <v>3</v>
      </c>
      <c r="V125" s="1">
        <v>85964</v>
      </c>
    </row>
    <row r="126" spans="1:22">
      <c r="A126" s="1">
        <v>23100</v>
      </c>
      <c r="B126" s="1" t="s">
        <v>50</v>
      </c>
      <c r="C126" s="1">
        <v>2.08</v>
      </c>
      <c r="D126" s="1">
        <v>0.05</v>
      </c>
      <c r="E126" s="1">
        <v>211</v>
      </c>
      <c r="F126" s="1"/>
      <c r="G126" s="1"/>
      <c r="H126" s="1" t="s">
        <v>32</v>
      </c>
      <c r="I126" s="1" t="s">
        <v>42</v>
      </c>
      <c r="J126" s="1" t="s">
        <v>58</v>
      </c>
      <c r="K126" s="1" t="s">
        <v>141</v>
      </c>
      <c r="L126" s="1" t="s">
        <v>44</v>
      </c>
      <c r="M126" s="1"/>
      <c r="N126" s="1" t="s">
        <v>27</v>
      </c>
      <c r="O126" s="1" t="s">
        <v>28</v>
      </c>
      <c r="P126" s="1" t="s">
        <v>62</v>
      </c>
      <c r="Q126" s="1" t="s">
        <v>223</v>
      </c>
      <c r="R126" s="1">
        <v>13501</v>
      </c>
      <c r="S126" s="2">
        <v>42041</v>
      </c>
      <c r="T126" s="2">
        <v>42069</v>
      </c>
      <c r="U126" s="1">
        <v>20</v>
      </c>
      <c r="V126" s="1">
        <v>85966</v>
      </c>
    </row>
    <row r="127" spans="1:22">
      <c r="A127" s="1">
        <v>26303</v>
      </c>
      <c r="B127" s="1" t="s">
        <v>50</v>
      </c>
      <c r="C127" s="1">
        <v>119.99</v>
      </c>
      <c r="D127" s="1">
        <v>0.1</v>
      </c>
      <c r="E127" s="1">
        <v>218</v>
      </c>
      <c r="F127" s="1"/>
      <c r="G127" s="1"/>
      <c r="H127" s="1" t="s">
        <v>32</v>
      </c>
      <c r="I127" s="1" t="s">
        <v>104</v>
      </c>
      <c r="J127" s="1" t="s">
        <v>73</v>
      </c>
      <c r="K127" s="1" t="s">
        <v>74</v>
      </c>
      <c r="L127" s="1" t="s">
        <v>108</v>
      </c>
      <c r="M127" s="1"/>
      <c r="N127" s="1" t="s">
        <v>27</v>
      </c>
      <c r="O127" s="1" t="s">
        <v>114</v>
      </c>
      <c r="P127" s="1" t="s">
        <v>161</v>
      </c>
      <c r="Q127" s="1" t="s">
        <v>224</v>
      </c>
      <c r="R127" s="1">
        <v>84107</v>
      </c>
      <c r="S127" s="2">
        <v>42253</v>
      </c>
      <c r="T127" s="2">
        <v>42314</v>
      </c>
      <c r="U127" s="1">
        <v>6</v>
      </c>
      <c r="V127" s="1">
        <v>88048</v>
      </c>
    </row>
    <row r="128" spans="1:22">
      <c r="A128" s="1">
        <v>21203</v>
      </c>
      <c r="B128" s="1" t="s">
        <v>50</v>
      </c>
      <c r="C128" s="1">
        <v>60.89</v>
      </c>
      <c r="D128" s="1">
        <v>0.05</v>
      </c>
      <c r="E128" s="1">
        <v>228</v>
      </c>
      <c r="F128" s="1"/>
      <c r="G128" s="1"/>
      <c r="H128" s="1" t="s">
        <v>32</v>
      </c>
      <c r="I128" s="1" t="s">
        <v>51</v>
      </c>
      <c r="J128" s="1" t="s">
        <v>34</v>
      </c>
      <c r="K128" s="1" t="s">
        <v>35</v>
      </c>
      <c r="L128" s="1" t="s">
        <v>36</v>
      </c>
      <c r="M128" s="1"/>
      <c r="N128" s="1" t="s">
        <v>27</v>
      </c>
      <c r="O128" s="1" t="s">
        <v>54</v>
      </c>
      <c r="P128" s="1" t="s">
        <v>225</v>
      </c>
      <c r="Q128" s="1" t="s">
        <v>226</v>
      </c>
      <c r="R128" s="1">
        <v>28227</v>
      </c>
      <c r="S128" s="2">
        <v>42039</v>
      </c>
      <c r="T128" s="2">
        <v>42067</v>
      </c>
      <c r="U128" s="1">
        <v>7</v>
      </c>
      <c r="V128" s="1">
        <v>88527</v>
      </c>
    </row>
    <row r="129" spans="1:22">
      <c r="A129" s="1">
        <v>25500</v>
      </c>
      <c r="B129" s="1" t="s">
        <v>50</v>
      </c>
      <c r="C129" s="1">
        <v>5.81</v>
      </c>
      <c r="D129" s="1">
        <v>0.05</v>
      </c>
      <c r="E129" s="1">
        <v>233</v>
      </c>
      <c r="F129" s="1"/>
      <c r="G129" s="1"/>
      <c r="H129" s="1" t="s">
        <v>32</v>
      </c>
      <c r="I129" s="1" t="s">
        <v>51</v>
      </c>
      <c r="J129" s="1" t="s">
        <v>58</v>
      </c>
      <c r="K129" s="1" t="s">
        <v>100</v>
      </c>
      <c r="L129" s="1" t="s">
        <v>53</v>
      </c>
      <c r="M129" s="1"/>
      <c r="N129" s="1" t="s">
        <v>27</v>
      </c>
      <c r="O129" s="1" t="s">
        <v>54</v>
      </c>
      <c r="P129" s="1" t="s">
        <v>142</v>
      </c>
      <c r="Q129" s="1" t="s">
        <v>227</v>
      </c>
      <c r="R129" s="1">
        <v>60462</v>
      </c>
      <c r="S129" s="1" t="s">
        <v>137</v>
      </c>
      <c r="T129" s="1" t="s">
        <v>92</v>
      </c>
      <c r="U129" s="1">
        <v>10</v>
      </c>
      <c r="V129" s="1">
        <v>90237</v>
      </c>
    </row>
    <row r="130" spans="1:22">
      <c r="A130" s="1">
        <v>25501</v>
      </c>
      <c r="B130" s="1" t="s">
        <v>50</v>
      </c>
      <c r="C130" s="1">
        <v>9.65</v>
      </c>
      <c r="D130" s="1">
        <v>0.05</v>
      </c>
      <c r="E130" s="1">
        <v>233</v>
      </c>
      <c r="F130" s="1"/>
      <c r="G130" s="1"/>
      <c r="H130" s="1" t="s">
        <v>32</v>
      </c>
      <c r="I130" s="1" t="s">
        <v>51</v>
      </c>
      <c r="J130" s="1" t="s">
        <v>34</v>
      </c>
      <c r="K130" s="1" t="s">
        <v>52</v>
      </c>
      <c r="L130" s="1" t="s">
        <v>53</v>
      </c>
      <c r="M130" s="1"/>
      <c r="N130" s="1" t="s">
        <v>27</v>
      </c>
      <c r="O130" s="1" t="s">
        <v>54</v>
      </c>
      <c r="P130" s="1" t="s">
        <v>142</v>
      </c>
      <c r="Q130" s="1" t="s">
        <v>227</v>
      </c>
      <c r="R130" s="1">
        <v>60462</v>
      </c>
      <c r="S130" s="1" t="s">
        <v>137</v>
      </c>
      <c r="T130" s="1" t="s">
        <v>207</v>
      </c>
      <c r="U130" s="1">
        <v>12</v>
      </c>
      <c r="V130" s="1">
        <v>90237</v>
      </c>
    </row>
    <row r="131" spans="1:22">
      <c r="A131" s="1">
        <v>23058</v>
      </c>
      <c r="B131" s="1" t="s">
        <v>41</v>
      </c>
      <c r="C131" s="1">
        <v>279.81</v>
      </c>
      <c r="D131" s="1">
        <v>0.1</v>
      </c>
      <c r="E131" s="1">
        <v>234</v>
      </c>
      <c r="F131" s="1"/>
      <c r="G131" s="1"/>
      <c r="H131" s="1" t="s">
        <v>32</v>
      </c>
      <c r="I131" s="1" t="s">
        <v>51</v>
      </c>
      <c r="J131" s="1" t="s">
        <v>58</v>
      </c>
      <c r="K131" s="1" t="s">
        <v>196</v>
      </c>
      <c r="L131" s="1" t="s">
        <v>36</v>
      </c>
      <c r="M131" s="1"/>
      <c r="N131" s="1" t="s">
        <v>27</v>
      </c>
      <c r="O131" s="1" t="s">
        <v>54</v>
      </c>
      <c r="P131" s="1" t="s">
        <v>228</v>
      </c>
      <c r="Q131" s="1" t="s">
        <v>229</v>
      </c>
      <c r="R131" s="1">
        <v>50208</v>
      </c>
      <c r="S131" s="2">
        <v>42126</v>
      </c>
      <c r="T131" s="2">
        <v>42157</v>
      </c>
      <c r="U131" s="1">
        <v>6</v>
      </c>
      <c r="V131" s="1">
        <v>90236</v>
      </c>
    </row>
    <row r="132" spans="1:22">
      <c r="A132" s="1">
        <v>25121</v>
      </c>
      <c r="B132" s="1" t="s">
        <v>21</v>
      </c>
      <c r="C132" s="1">
        <v>28.53</v>
      </c>
      <c r="D132" s="1">
        <v>0.05</v>
      </c>
      <c r="E132" s="1">
        <v>234</v>
      </c>
      <c r="F132" s="1"/>
      <c r="G132" s="1"/>
      <c r="H132" s="1" t="s">
        <v>32</v>
      </c>
      <c r="I132" s="1" t="s">
        <v>51</v>
      </c>
      <c r="J132" s="1" t="s">
        <v>58</v>
      </c>
      <c r="K132" s="1" t="s">
        <v>100</v>
      </c>
      <c r="L132" s="1" t="s">
        <v>53</v>
      </c>
      <c r="M132" s="1"/>
      <c r="N132" s="1" t="s">
        <v>27</v>
      </c>
      <c r="O132" s="1" t="s">
        <v>54</v>
      </c>
      <c r="P132" s="1" t="s">
        <v>228</v>
      </c>
      <c r="Q132" s="1" t="s">
        <v>229</v>
      </c>
      <c r="R132" s="1">
        <v>50208</v>
      </c>
      <c r="S132" s="1" t="s">
        <v>94</v>
      </c>
      <c r="T132" s="1" t="s">
        <v>192</v>
      </c>
      <c r="U132" s="1">
        <v>7</v>
      </c>
      <c r="V132" s="1">
        <v>90238</v>
      </c>
    </row>
    <row r="133" spans="1:22">
      <c r="A133" s="1">
        <v>25122</v>
      </c>
      <c r="B133" s="1" t="s">
        <v>21</v>
      </c>
      <c r="C133" s="1">
        <v>15.28</v>
      </c>
      <c r="D133" s="1">
        <v>0.05</v>
      </c>
      <c r="E133" s="1">
        <v>234</v>
      </c>
      <c r="F133" s="1"/>
      <c r="G133" s="1"/>
      <c r="H133" s="1" t="s">
        <v>32</v>
      </c>
      <c r="I133" s="1" t="s">
        <v>51</v>
      </c>
      <c r="J133" s="1" t="s">
        <v>73</v>
      </c>
      <c r="K133" s="1" t="s">
        <v>144</v>
      </c>
      <c r="L133" s="1" t="s">
        <v>44</v>
      </c>
      <c r="M133" s="1"/>
      <c r="N133" s="1" t="s">
        <v>27</v>
      </c>
      <c r="O133" s="1" t="s">
        <v>54</v>
      </c>
      <c r="P133" s="1" t="s">
        <v>228</v>
      </c>
      <c r="Q133" s="1" t="s">
        <v>229</v>
      </c>
      <c r="R133" s="1">
        <v>50208</v>
      </c>
      <c r="S133" s="1" t="s">
        <v>94</v>
      </c>
      <c r="T133" s="1" t="s">
        <v>192</v>
      </c>
      <c r="U133" s="1">
        <v>2</v>
      </c>
      <c r="V133" s="1">
        <v>90238</v>
      </c>
    </row>
    <row r="134" spans="1:22">
      <c r="A134" s="1">
        <v>22044</v>
      </c>
      <c r="B134" s="1" t="s">
        <v>98</v>
      </c>
      <c r="C134" s="1">
        <v>3.34</v>
      </c>
      <c r="D134" s="1">
        <v>0.05</v>
      </c>
      <c r="E134" s="1">
        <v>234</v>
      </c>
      <c r="F134" s="1"/>
      <c r="G134" s="1"/>
      <c r="H134" s="1" t="s">
        <v>22</v>
      </c>
      <c r="I134" s="1" t="s">
        <v>51</v>
      </c>
      <c r="J134" s="1" t="s">
        <v>58</v>
      </c>
      <c r="K134" s="1" t="s">
        <v>25</v>
      </c>
      <c r="L134" s="1" t="s">
        <v>26</v>
      </c>
      <c r="M134" s="1"/>
      <c r="N134" s="1" t="s">
        <v>27</v>
      </c>
      <c r="O134" s="1" t="s">
        <v>28</v>
      </c>
      <c r="P134" s="1" t="s">
        <v>228</v>
      </c>
      <c r="Q134" s="1" t="s">
        <v>229</v>
      </c>
      <c r="R134" s="1">
        <v>50208</v>
      </c>
      <c r="S134" s="1" t="s">
        <v>220</v>
      </c>
      <c r="T134" s="1" t="s">
        <v>230</v>
      </c>
      <c r="U134" s="1">
        <v>8</v>
      </c>
      <c r="V134" s="1">
        <v>90239</v>
      </c>
    </row>
    <row r="135" spans="1:22">
      <c r="A135" s="1">
        <v>18885</v>
      </c>
      <c r="B135" s="1" t="s">
        <v>31</v>
      </c>
      <c r="C135" s="1">
        <v>442.14</v>
      </c>
      <c r="D135" s="1">
        <v>0.1</v>
      </c>
      <c r="E135" s="1">
        <v>236</v>
      </c>
      <c r="F135" s="1"/>
      <c r="G135" s="1"/>
      <c r="H135" s="1" t="s">
        <v>32</v>
      </c>
      <c r="I135" s="1" t="s">
        <v>81</v>
      </c>
      <c r="J135" s="1" t="s">
        <v>73</v>
      </c>
      <c r="K135" s="1" t="s">
        <v>74</v>
      </c>
      <c r="L135" s="1" t="s">
        <v>36</v>
      </c>
      <c r="M135" s="1"/>
      <c r="N135" s="1" t="s">
        <v>27</v>
      </c>
      <c r="O135" s="1" t="s">
        <v>28</v>
      </c>
      <c r="P135" s="1" t="s">
        <v>194</v>
      </c>
      <c r="Q135" s="1" t="s">
        <v>231</v>
      </c>
      <c r="R135" s="1">
        <v>80027</v>
      </c>
      <c r="S135" s="1" t="s">
        <v>92</v>
      </c>
      <c r="T135" s="1" t="s">
        <v>92</v>
      </c>
      <c r="U135" s="1">
        <v>10</v>
      </c>
      <c r="V135" s="1">
        <v>86621</v>
      </c>
    </row>
    <row r="136" spans="1:22">
      <c r="A136" s="1">
        <v>24327</v>
      </c>
      <c r="B136" s="1" t="s">
        <v>50</v>
      </c>
      <c r="C136" s="1">
        <v>19.98</v>
      </c>
      <c r="D136" s="1">
        <v>0.05</v>
      </c>
      <c r="E136" s="1">
        <v>240</v>
      </c>
      <c r="F136" s="1"/>
      <c r="G136" s="1"/>
      <c r="H136" s="1" t="s">
        <v>22</v>
      </c>
      <c r="I136" s="1" t="s">
        <v>51</v>
      </c>
      <c r="J136" s="1" t="s">
        <v>58</v>
      </c>
      <c r="K136" s="1" t="s">
        <v>83</v>
      </c>
      <c r="L136" s="1" t="s">
        <v>53</v>
      </c>
      <c r="M136" s="1"/>
      <c r="N136" s="1" t="s">
        <v>27</v>
      </c>
      <c r="O136" s="1" t="s">
        <v>28</v>
      </c>
      <c r="P136" s="1" t="s">
        <v>194</v>
      </c>
      <c r="Q136" s="1" t="s">
        <v>232</v>
      </c>
      <c r="R136" s="1">
        <v>80817</v>
      </c>
      <c r="S136" s="1" t="s">
        <v>110</v>
      </c>
      <c r="T136" s="1" t="s">
        <v>110</v>
      </c>
      <c r="U136" s="1">
        <v>3</v>
      </c>
      <c r="V136" s="1">
        <v>90479</v>
      </c>
    </row>
    <row r="137" spans="1:22">
      <c r="A137" s="1">
        <v>24328</v>
      </c>
      <c r="B137" s="1" t="s">
        <v>50</v>
      </c>
      <c r="C137" s="1">
        <v>259.70999999999998</v>
      </c>
      <c r="D137" s="1">
        <v>0.1</v>
      </c>
      <c r="E137" s="1">
        <v>241</v>
      </c>
      <c r="F137" s="1"/>
      <c r="G137" s="1"/>
      <c r="H137" s="1" t="s">
        <v>32</v>
      </c>
      <c r="I137" s="1" t="s">
        <v>51</v>
      </c>
      <c r="J137" s="1" t="s">
        <v>34</v>
      </c>
      <c r="K137" s="1" t="s">
        <v>123</v>
      </c>
      <c r="L137" s="1" t="s">
        <v>108</v>
      </c>
      <c r="M137" s="1"/>
      <c r="N137" s="1" t="s">
        <v>27</v>
      </c>
      <c r="O137" s="1" t="s">
        <v>28</v>
      </c>
      <c r="P137" s="1" t="s">
        <v>194</v>
      </c>
      <c r="Q137" s="1" t="s">
        <v>233</v>
      </c>
      <c r="R137" s="1">
        <v>81503</v>
      </c>
      <c r="S137" s="1" t="s">
        <v>110</v>
      </c>
      <c r="T137" s="1" t="s">
        <v>111</v>
      </c>
      <c r="U137" s="1">
        <v>11</v>
      </c>
      <c r="V137" s="1">
        <v>90479</v>
      </c>
    </row>
    <row r="138" spans="1:22">
      <c r="A138" s="1">
        <v>25264</v>
      </c>
      <c r="B138" s="1" t="s">
        <v>98</v>
      </c>
      <c r="C138" s="1">
        <v>5.94</v>
      </c>
      <c r="D138" s="1">
        <v>0.05</v>
      </c>
      <c r="E138" s="1">
        <v>241</v>
      </c>
      <c r="F138" s="1"/>
      <c r="G138" s="1"/>
      <c r="H138" s="1" t="s">
        <v>32</v>
      </c>
      <c r="I138" s="1" t="s">
        <v>51</v>
      </c>
      <c r="J138" s="1" t="s">
        <v>58</v>
      </c>
      <c r="K138" s="1" t="s">
        <v>100</v>
      </c>
      <c r="L138" s="1" t="s">
        <v>53</v>
      </c>
      <c r="M138" s="1"/>
      <c r="N138" s="1" t="s">
        <v>27</v>
      </c>
      <c r="O138" s="1" t="s">
        <v>28</v>
      </c>
      <c r="P138" s="1" t="s">
        <v>194</v>
      </c>
      <c r="Q138" s="1" t="s">
        <v>233</v>
      </c>
      <c r="R138" s="1">
        <v>81503</v>
      </c>
      <c r="S138" s="1" t="s">
        <v>169</v>
      </c>
      <c r="T138" s="2">
        <v>42041</v>
      </c>
      <c r="U138" s="1">
        <v>13</v>
      </c>
      <c r="V138" s="1">
        <v>90480</v>
      </c>
    </row>
    <row r="139" spans="1:22">
      <c r="A139" s="1">
        <v>25265</v>
      </c>
      <c r="B139" s="1" t="s">
        <v>98</v>
      </c>
      <c r="C139" s="1">
        <v>125.99</v>
      </c>
      <c r="D139" s="1">
        <v>0.1</v>
      </c>
      <c r="E139" s="1">
        <v>241</v>
      </c>
      <c r="F139" s="1"/>
      <c r="G139" s="1"/>
      <c r="H139" s="1" t="s">
        <v>32</v>
      </c>
      <c r="I139" s="1" t="s">
        <v>51</v>
      </c>
      <c r="J139" s="1" t="s">
        <v>73</v>
      </c>
      <c r="K139" s="1" t="s">
        <v>67</v>
      </c>
      <c r="L139" s="1" t="s">
        <v>53</v>
      </c>
      <c r="M139" s="1"/>
      <c r="N139" s="1" t="s">
        <v>27</v>
      </c>
      <c r="O139" s="1" t="s">
        <v>114</v>
      </c>
      <c r="P139" s="1" t="s">
        <v>194</v>
      </c>
      <c r="Q139" s="1" t="s">
        <v>233</v>
      </c>
      <c r="R139" s="1">
        <v>81503</v>
      </c>
      <c r="S139" s="1" t="s">
        <v>169</v>
      </c>
      <c r="T139" s="1" t="s">
        <v>169</v>
      </c>
      <c r="U139" s="1">
        <v>8</v>
      </c>
      <c r="V139" s="1">
        <v>90480</v>
      </c>
    </row>
    <row r="140" spans="1:22">
      <c r="A140" s="1">
        <v>18849</v>
      </c>
      <c r="B140" s="1" t="s">
        <v>50</v>
      </c>
      <c r="C140" s="1">
        <v>146.05000000000001</v>
      </c>
      <c r="D140" s="1">
        <v>0.1</v>
      </c>
      <c r="E140" s="1">
        <v>247</v>
      </c>
      <c r="F140" s="1"/>
      <c r="G140" s="1"/>
      <c r="H140" s="1" t="s">
        <v>32</v>
      </c>
      <c r="I140" s="1" t="s">
        <v>81</v>
      </c>
      <c r="J140" s="1" t="s">
        <v>34</v>
      </c>
      <c r="K140" s="1" t="s">
        <v>123</v>
      </c>
      <c r="L140" s="1" t="s">
        <v>108</v>
      </c>
      <c r="M140" s="1"/>
      <c r="N140" s="1" t="s">
        <v>27</v>
      </c>
      <c r="O140" s="1" t="s">
        <v>114</v>
      </c>
      <c r="P140" s="1" t="s">
        <v>184</v>
      </c>
      <c r="Q140" s="1" t="s">
        <v>234</v>
      </c>
      <c r="R140" s="1">
        <v>37804</v>
      </c>
      <c r="S140" s="1" t="s">
        <v>93</v>
      </c>
      <c r="T140" s="1" t="s">
        <v>93</v>
      </c>
      <c r="U140" s="1">
        <v>5</v>
      </c>
      <c r="V140" s="1">
        <v>89139</v>
      </c>
    </row>
    <row r="141" spans="1:22">
      <c r="A141" s="1">
        <v>18850</v>
      </c>
      <c r="B141" s="1" t="s">
        <v>50</v>
      </c>
      <c r="C141" s="1">
        <v>65.989999999999995</v>
      </c>
      <c r="D141" s="1">
        <v>0.05</v>
      </c>
      <c r="E141" s="1">
        <v>247</v>
      </c>
      <c r="F141" s="1"/>
      <c r="G141" s="1"/>
      <c r="H141" s="1" t="s">
        <v>32</v>
      </c>
      <c r="I141" s="1" t="s">
        <v>81</v>
      </c>
      <c r="J141" s="1" t="s">
        <v>73</v>
      </c>
      <c r="K141" s="1" t="s">
        <v>67</v>
      </c>
      <c r="L141" s="1" t="s">
        <v>53</v>
      </c>
      <c r="M141" s="1"/>
      <c r="N141" s="1" t="s">
        <v>27</v>
      </c>
      <c r="O141" s="1" t="s">
        <v>114</v>
      </c>
      <c r="P141" s="1" t="s">
        <v>184</v>
      </c>
      <c r="Q141" s="1" t="s">
        <v>234</v>
      </c>
      <c r="R141" s="1">
        <v>37804</v>
      </c>
      <c r="S141" s="1" t="s">
        <v>93</v>
      </c>
      <c r="T141" s="1" t="s">
        <v>235</v>
      </c>
      <c r="U141" s="1">
        <v>14</v>
      </c>
      <c r="V141" s="1">
        <v>89139</v>
      </c>
    </row>
    <row r="142" spans="1:22">
      <c r="A142" s="1">
        <v>18842</v>
      </c>
      <c r="B142" s="1" t="s">
        <v>50</v>
      </c>
      <c r="C142" s="1">
        <v>2.88</v>
      </c>
      <c r="D142" s="1">
        <v>0.05</v>
      </c>
      <c r="E142" s="1">
        <v>247</v>
      </c>
      <c r="F142" s="1"/>
      <c r="G142" s="1"/>
      <c r="H142" s="1" t="s">
        <v>32</v>
      </c>
      <c r="I142" s="1" t="s">
        <v>81</v>
      </c>
      <c r="J142" s="1" t="s">
        <v>58</v>
      </c>
      <c r="K142" s="1" t="s">
        <v>116</v>
      </c>
      <c r="L142" s="1" t="s">
        <v>53</v>
      </c>
      <c r="M142" s="1"/>
      <c r="N142" s="1" t="s">
        <v>27</v>
      </c>
      <c r="O142" s="1" t="s">
        <v>54</v>
      </c>
      <c r="P142" s="1" t="s">
        <v>184</v>
      </c>
      <c r="Q142" s="1" t="s">
        <v>234</v>
      </c>
      <c r="R142" s="1">
        <v>37804</v>
      </c>
      <c r="S142" s="1" t="s">
        <v>236</v>
      </c>
      <c r="T142" s="1" t="s">
        <v>131</v>
      </c>
      <c r="U142" s="1">
        <v>10</v>
      </c>
      <c r="V142" s="1">
        <v>89140</v>
      </c>
    </row>
    <row r="143" spans="1:22">
      <c r="A143" s="1">
        <v>18773</v>
      </c>
      <c r="B143" s="1" t="s">
        <v>41</v>
      </c>
      <c r="C143" s="1">
        <v>2.58</v>
      </c>
      <c r="D143" s="1">
        <v>0.05</v>
      </c>
      <c r="E143" s="1">
        <v>250</v>
      </c>
      <c r="F143" s="1"/>
      <c r="G143" s="1"/>
      <c r="H143" s="1" t="s">
        <v>22</v>
      </c>
      <c r="I143" s="1" t="s">
        <v>81</v>
      </c>
      <c r="J143" s="1" t="s">
        <v>58</v>
      </c>
      <c r="K143" s="1" t="s">
        <v>25</v>
      </c>
      <c r="L143" s="1" t="s">
        <v>26</v>
      </c>
      <c r="M143" s="1"/>
      <c r="N143" s="1" t="s">
        <v>27</v>
      </c>
      <c r="O143" s="1" t="s">
        <v>54</v>
      </c>
      <c r="P143" s="1" t="s">
        <v>55</v>
      </c>
      <c r="Q143" s="1" t="s">
        <v>237</v>
      </c>
      <c r="R143" s="1">
        <v>55423</v>
      </c>
      <c r="S143" s="1" t="s">
        <v>64</v>
      </c>
      <c r="T143" s="1" t="s">
        <v>238</v>
      </c>
      <c r="U143" s="1">
        <v>39</v>
      </c>
      <c r="V143" s="1">
        <v>87214</v>
      </c>
    </row>
    <row r="144" spans="1:22">
      <c r="A144" s="1">
        <v>18774</v>
      </c>
      <c r="B144" s="1" t="s">
        <v>41</v>
      </c>
      <c r="C144" s="1">
        <v>65.989999999999995</v>
      </c>
      <c r="D144" s="1">
        <v>0.05</v>
      </c>
      <c r="E144" s="1">
        <v>250</v>
      </c>
      <c r="F144" s="1"/>
      <c r="G144" s="1"/>
      <c r="H144" s="1" t="s">
        <v>32</v>
      </c>
      <c r="I144" s="1" t="s">
        <v>81</v>
      </c>
      <c r="J144" s="1" t="s">
        <v>73</v>
      </c>
      <c r="K144" s="1" t="s">
        <v>67</v>
      </c>
      <c r="L144" s="1" t="s">
        <v>53</v>
      </c>
      <c r="M144" s="1"/>
      <c r="N144" s="1" t="s">
        <v>27</v>
      </c>
      <c r="O144" s="1" t="s">
        <v>28</v>
      </c>
      <c r="P144" s="1" t="s">
        <v>55</v>
      </c>
      <c r="Q144" s="1" t="s">
        <v>237</v>
      </c>
      <c r="R144" s="1">
        <v>55423</v>
      </c>
      <c r="S144" s="1" t="s">
        <v>64</v>
      </c>
      <c r="T144" s="1" t="s">
        <v>238</v>
      </c>
      <c r="U144" s="1">
        <v>27</v>
      </c>
      <c r="V144" s="1">
        <v>87214</v>
      </c>
    </row>
    <row r="145" spans="1:22">
      <c r="A145" s="1">
        <v>18801</v>
      </c>
      <c r="B145" s="1" t="s">
        <v>50</v>
      </c>
      <c r="C145" s="1">
        <v>280.98</v>
      </c>
      <c r="D145" s="1">
        <v>0.1</v>
      </c>
      <c r="E145" s="1">
        <v>254</v>
      </c>
      <c r="F145" s="1"/>
      <c r="G145" s="1"/>
      <c r="H145" s="1" t="s">
        <v>32</v>
      </c>
      <c r="I145" s="1" t="s">
        <v>42</v>
      </c>
      <c r="J145" s="1" t="s">
        <v>34</v>
      </c>
      <c r="K145" s="1" t="s">
        <v>123</v>
      </c>
      <c r="L145" s="1" t="s">
        <v>108</v>
      </c>
      <c r="M145" s="1"/>
      <c r="N145" s="1" t="s">
        <v>27</v>
      </c>
      <c r="O145" s="1" t="s">
        <v>45</v>
      </c>
      <c r="P145" s="1" t="s">
        <v>194</v>
      </c>
      <c r="Q145" s="1" t="s">
        <v>239</v>
      </c>
      <c r="R145" s="1">
        <v>80126</v>
      </c>
      <c r="S145" s="2">
        <v>42283</v>
      </c>
      <c r="T145" s="2">
        <v>42314</v>
      </c>
      <c r="U145" s="1">
        <v>5</v>
      </c>
      <c r="V145" s="1">
        <v>86268</v>
      </c>
    </row>
    <row r="146" spans="1:22">
      <c r="A146" s="1">
        <v>20577</v>
      </c>
      <c r="B146" s="1" t="s">
        <v>41</v>
      </c>
      <c r="C146" s="1">
        <v>8.34</v>
      </c>
      <c r="D146" s="1">
        <v>0.05</v>
      </c>
      <c r="E146" s="1">
        <v>256</v>
      </c>
      <c r="F146" s="1"/>
      <c r="G146" s="1"/>
      <c r="H146" s="1" t="s">
        <v>32</v>
      </c>
      <c r="I146" s="1" t="s">
        <v>42</v>
      </c>
      <c r="J146" s="1" t="s">
        <v>58</v>
      </c>
      <c r="K146" s="1" t="s">
        <v>141</v>
      </c>
      <c r="L146" s="1" t="s">
        <v>44</v>
      </c>
      <c r="M146" s="1"/>
      <c r="N146" s="1" t="s">
        <v>27</v>
      </c>
      <c r="O146" s="1" t="s">
        <v>114</v>
      </c>
      <c r="P146" s="1" t="s">
        <v>174</v>
      </c>
      <c r="Q146" s="1" t="s">
        <v>240</v>
      </c>
      <c r="R146" s="1">
        <v>17331</v>
      </c>
      <c r="S146" s="1" t="s">
        <v>241</v>
      </c>
      <c r="T146" s="2">
        <v>42037</v>
      </c>
      <c r="U146" s="1">
        <v>4</v>
      </c>
      <c r="V146" s="1">
        <v>86267</v>
      </c>
    </row>
    <row r="147" spans="1:22">
      <c r="A147" s="1">
        <v>24498</v>
      </c>
      <c r="B147" s="1" t="s">
        <v>50</v>
      </c>
      <c r="C147" s="1">
        <v>17.48</v>
      </c>
      <c r="D147" s="1">
        <v>0.05</v>
      </c>
      <c r="E147" s="1">
        <v>258</v>
      </c>
      <c r="F147" s="1"/>
      <c r="G147" s="1"/>
      <c r="H147" s="1" t="s">
        <v>32</v>
      </c>
      <c r="I147" s="1" t="s">
        <v>104</v>
      </c>
      <c r="J147" s="1" t="s">
        <v>73</v>
      </c>
      <c r="K147" s="1" t="s">
        <v>144</v>
      </c>
      <c r="L147" s="1" t="s">
        <v>44</v>
      </c>
      <c r="M147" s="1"/>
      <c r="N147" s="1" t="s">
        <v>27</v>
      </c>
      <c r="O147" s="1" t="s">
        <v>28</v>
      </c>
      <c r="P147" s="1" t="s">
        <v>242</v>
      </c>
      <c r="Q147" s="1" t="s">
        <v>243</v>
      </c>
      <c r="R147" s="1">
        <v>33772</v>
      </c>
      <c r="S147" s="2">
        <v>42036</v>
      </c>
      <c r="T147" s="2">
        <v>42095</v>
      </c>
      <c r="U147" s="1">
        <v>3</v>
      </c>
      <c r="V147" s="1">
        <v>85858</v>
      </c>
    </row>
    <row r="148" spans="1:22">
      <c r="A148" s="1">
        <v>18011</v>
      </c>
      <c r="B148" s="1" t="s">
        <v>98</v>
      </c>
      <c r="C148" s="1">
        <v>2.88</v>
      </c>
      <c r="D148" s="1">
        <v>0.05</v>
      </c>
      <c r="E148" s="1">
        <v>259</v>
      </c>
      <c r="F148" s="1"/>
      <c r="G148" s="1"/>
      <c r="H148" s="1" t="s">
        <v>32</v>
      </c>
      <c r="I148" s="1" t="s">
        <v>104</v>
      </c>
      <c r="J148" s="1" t="s">
        <v>58</v>
      </c>
      <c r="K148" s="1" t="s">
        <v>25</v>
      </c>
      <c r="L148" s="1" t="s">
        <v>26</v>
      </c>
      <c r="M148" s="1"/>
      <c r="N148" s="1" t="s">
        <v>27</v>
      </c>
      <c r="O148" s="1" t="s">
        <v>45</v>
      </c>
      <c r="P148" s="1" t="s">
        <v>244</v>
      </c>
      <c r="Q148" s="1" t="s">
        <v>245</v>
      </c>
      <c r="R148" s="1">
        <v>87505</v>
      </c>
      <c r="S148" s="1" t="s">
        <v>246</v>
      </c>
      <c r="T148" s="1" t="s">
        <v>246</v>
      </c>
      <c r="U148" s="1">
        <v>10</v>
      </c>
      <c r="V148" s="1">
        <v>85857</v>
      </c>
    </row>
    <row r="149" spans="1:22">
      <c r="A149" s="1">
        <v>22370</v>
      </c>
      <c r="B149" s="1" t="s">
        <v>21</v>
      </c>
      <c r="C149" s="1">
        <v>31.76</v>
      </c>
      <c r="D149" s="1">
        <v>0.05</v>
      </c>
      <c r="E149" s="1">
        <v>263</v>
      </c>
      <c r="F149" s="1"/>
      <c r="G149" s="1"/>
      <c r="H149" s="1" t="s">
        <v>32</v>
      </c>
      <c r="I149" s="1" t="s">
        <v>51</v>
      </c>
      <c r="J149" s="1" t="s">
        <v>34</v>
      </c>
      <c r="K149" s="1" t="s">
        <v>123</v>
      </c>
      <c r="L149" s="1" t="s">
        <v>108</v>
      </c>
      <c r="M149" s="1"/>
      <c r="N149" s="1" t="s">
        <v>27</v>
      </c>
      <c r="O149" s="1" t="s">
        <v>54</v>
      </c>
      <c r="P149" s="1" t="s">
        <v>124</v>
      </c>
      <c r="Q149" s="1" t="s">
        <v>247</v>
      </c>
      <c r="R149" s="1">
        <v>44106</v>
      </c>
      <c r="S149" s="1" t="s">
        <v>222</v>
      </c>
      <c r="T149" s="1" t="s">
        <v>186</v>
      </c>
      <c r="U149" s="1">
        <v>9</v>
      </c>
      <c r="V149" s="1">
        <v>86297</v>
      </c>
    </row>
    <row r="150" spans="1:22">
      <c r="A150" s="1">
        <v>20858</v>
      </c>
      <c r="B150" s="1" t="s">
        <v>31</v>
      </c>
      <c r="C150" s="1">
        <v>73.98</v>
      </c>
      <c r="D150" s="1">
        <v>0.05</v>
      </c>
      <c r="E150" s="1">
        <v>266</v>
      </c>
      <c r="F150" s="1"/>
      <c r="G150" s="1"/>
      <c r="H150" s="1" t="s">
        <v>22</v>
      </c>
      <c r="I150" s="1" t="s">
        <v>81</v>
      </c>
      <c r="J150" s="1" t="s">
        <v>73</v>
      </c>
      <c r="K150" s="1" t="s">
        <v>144</v>
      </c>
      <c r="L150" s="1" t="s">
        <v>53</v>
      </c>
      <c r="M150" s="1"/>
      <c r="N150" s="1" t="s">
        <v>27</v>
      </c>
      <c r="O150" s="1" t="s">
        <v>54</v>
      </c>
      <c r="P150" s="1" t="s">
        <v>112</v>
      </c>
      <c r="Q150" s="1" t="s">
        <v>248</v>
      </c>
      <c r="R150" s="1">
        <v>78207</v>
      </c>
      <c r="S150" s="1" t="s">
        <v>135</v>
      </c>
      <c r="T150" s="1" t="s">
        <v>249</v>
      </c>
      <c r="U150" s="1">
        <v>17</v>
      </c>
      <c r="V150" s="1">
        <v>90593</v>
      </c>
    </row>
    <row r="151" spans="1:22">
      <c r="A151" s="1">
        <v>19823</v>
      </c>
      <c r="B151" s="1" t="s">
        <v>50</v>
      </c>
      <c r="C151" s="1">
        <v>6.48</v>
      </c>
      <c r="D151" s="1">
        <v>0.05</v>
      </c>
      <c r="E151" s="1">
        <v>266</v>
      </c>
      <c r="F151" s="1"/>
      <c r="G151" s="1"/>
      <c r="H151" s="1" t="s">
        <v>32</v>
      </c>
      <c r="I151" s="1" t="s">
        <v>81</v>
      </c>
      <c r="J151" s="1" t="s">
        <v>58</v>
      </c>
      <c r="K151" s="1" t="s">
        <v>83</v>
      </c>
      <c r="L151" s="1" t="s">
        <v>53</v>
      </c>
      <c r="M151" s="1"/>
      <c r="N151" s="1" t="s">
        <v>27</v>
      </c>
      <c r="O151" s="1" t="s">
        <v>54</v>
      </c>
      <c r="P151" s="1" t="s">
        <v>112</v>
      </c>
      <c r="Q151" s="1" t="s">
        <v>248</v>
      </c>
      <c r="R151" s="1">
        <v>78207</v>
      </c>
      <c r="S151" s="1" t="s">
        <v>71</v>
      </c>
      <c r="T151" s="1" t="s">
        <v>72</v>
      </c>
      <c r="U151" s="1">
        <v>10</v>
      </c>
      <c r="V151" s="1">
        <v>90594</v>
      </c>
    </row>
    <row r="152" spans="1:22">
      <c r="A152" s="1">
        <v>19824</v>
      </c>
      <c r="B152" s="1" t="s">
        <v>50</v>
      </c>
      <c r="C152" s="1">
        <v>20.34</v>
      </c>
      <c r="D152" s="1">
        <v>0.05</v>
      </c>
      <c r="E152" s="1">
        <v>266</v>
      </c>
      <c r="F152" s="1"/>
      <c r="G152" s="1"/>
      <c r="H152" s="1" t="s">
        <v>32</v>
      </c>
      <c r="I152" s="1" t="s">
        <v>81</v>
      </c>
      <c r="J152" s="1" t="s">
        <v>58</v>
      </c>
      <c r="K152" s="1" t="s">
        <v>119</v>
      </c>
      <c r="L152" s="1" t="s">
        <v>178</v>
      </c>
      <c r="M152" s="1"/>
      <c r="N152" s="1" t="s">
        <v>27</v>
      </c>
      <c r="O152" s="1" t="s">
        <v>28</v>
      </c>
      <c r="P152" s="1" t="s">
        <v>112</v>
      </c>
      <c r="Q152" s="1" t="s">
        <v>248</v>
      </c>
      <c r="R152" s="1">
        <v>78207</v>
      </c>
      <c r="S152" s="1" t="s">
        <v>71</v>
      </c>
      <c r="T152" s="1" t="s">
        <v>72</v>
      </c>
      <c r="U152" s="1">
        <v>33</v>
      </c>
      <c r="V152" s="1">
        <v>90594</v>
      </c>
    </row>
    <row r="153" spans="1:22">
      <c r="A153" s="1">
        <v>18770</v>
      </c>
      <c r="B153" s="1" t="s">
        <v>98</v>
      </c>
      <c r="C153" s="1">
        <v>5.58</v>
      </c>
      <c r="D153" s="1">
        <v>0.05</v>
      </c>
      <c r="E153" s="1">
        <v>268</v>
      </c>
      <c r="F153" s="1"/>
      <c r="G153" s="1"/>
      <c r="H153" s="1" t="s">
        <v>32</v>
      </c>
      <c r="I153" s="1" t="s">
        <v>42</v>
      </c>
      <c r="J153" s="1" t="s">
        <v>58</v>
      </c>
      <c r="K153" s="1" t="s">
        <v>61</v>
      </c>
      <c r="L153" s="1" t="s">
        <v>53</v>
      </c>
      <c r="M153" s="1"/>
      <c r="N153" s="1" t="s">
        <v>27</v>
      </c>
      <c r="O153" s="1" t="s">
        <v>28</v>
      </c>
      <c r="P153" s="1" t="s">
        <v>250</v>
      </c>
      <c r="Q153" s="1" t="s">
        <v>251</v>
      </c>
      <c r="R153" s="1">
        <v>86001</v>
      </c>
      <c r="S153" s="2">
        <v>42189</v>
      </c>
      <c r="T153" s="2">
        <v>42342</v>
      </c>
      <c r="U153" s="1">
        <v>3</v>
      </c>
      <c r="V153" s="1">
        <v>88941</v>
      </c>
    </row>
    <row r="154" spans="1:22">
      <c r="A154" s="1">
        <v>18771</v>
      </c>
      <c r="B154" s="1" t="s">
        <v>98</v>
      </c>
      <c r="C154" s="1">
        <v>40.89</v>
      </c>
      <c r="D154" s="1">
        <v>0.05</v>
      </c>
      <c r="E154" s="1">
        <v>268</v>
      </c>
      <c r="F154" s="1"/>
      <c r="G154" s="1"/>
      <c r="H154" s="1" t="s">
        <v>32</v>
      </c>
      <c r="I154" s="1" t="s">
        <v>42</v>
      </c>
      <c r="J154" s="1" t="s">
        <v>34</v>
      </c>
      <c r="K154" s="1" t="s">
        <v>52</v>
      </c>
      <c r="L154" s="1" t="s">
        <v>53</v>
      </c>
      <c r="M154" s="1"/>
      <c r="N154" s="1" t="s">
        <v>27</v>
      </c>
      <c r="O154" s="1" t="s">
        <v>28</v>
      </c>
      <c r="P154" s="1" t="s">
        <v>250</v>
      </c>
      <c r="Q154" s="1" t="s">
        <v>251</v>
      </c>
      <c r="R154" s="1">
        <v>86001</v>
      </c>
      <c r="S154" s="2">
        <v>42189</v>
      </c>
      <c r="T154" s="1" t="s">
        <v>252</v>
      </c>
      <c r="U154" s="1">
        <v>5</v>
      </c>
      <c r="V154" s="1">
        <v>88941</v>
      </c>
    </row>
    <row r="155" spans="1:22">
      <c r="A155" s="1">
        <v>23059</v>
      </c>
      <c r="B155" s="1" t="s">
        <v>98</v>
      </c>
      <c r="C155" s="1">
        <v>35.94</v>
      </c>
      <c r="D155" s="1">
        <v>0.05</v>
      </c>
      <c r="E155" s="1">
        <v>269</v>
      </c>
      <c r="F155" s="1"/>
      <c r="G155" s="1"/>
      <c r="H155" s="1" t="s">
        <v>32</v>
      </c>
      <c r="I155" s="1" t="s">
        <v>42</v>
      </c>
      <c r="J155" s="1" t="s">
        <v>58</v>
      </c>
      <c r="K155" s="1" t="s">
        <v>61</v>
      </c>
      <c r="L155" s="1" t="s">
        <v>53</v>
      </c>
      <c r="M155" s="1"/>
      <c r="N155" s="1" t="s">
        <v>27</v>
      </c>
      <c r="O155" s="1" t="s">
        <v>28</v>
      </c>
      <c r="P155" s="1" t="s">
        <v>250</v>
      </c>
      <c r="Q155" s="1" t="s">
        <v>253</v>
      </c>
      <c r="R155" s="1">
        <v>85234</v>
      </c>
      <c r="S155" s="2">
        <v>42130</v>
      </c>
      <c r="T155" s="2">
        <v>42283</v>
      </c>
      <c r="U155" s="1">
        <v>6</v>
      </c>
      <c r="V155" s="1">
        <v>88942</v>
      </c>
    </row>
    <row r="156" spans="1:22">
      <c r="A156" s="1">
        <v>23060</v>
      </c>
      <c r="B156" s="1" t="s">
        <v>98</v>
      </c>
      <c r="C156" s="1">
        <v>170.98</v>
      </c>
      <c r="D156" s="1">
        <v>0.1</v>
      </c>
      <c r="E156" s="1">
        <v>269</v>
      </c>
      <c r="F156" s="1"/>
      <c r="G156" s="1"/>
      <c r="H156" s="1" t="s">
        <v>32</v>
      </c>
      <c r="I156" s="1" t="s">
        <v>42</v>
      </c>
      <c r="J156" s="1" t="s">
        <v>34</v>
      </c>
      <c r="K156" s="1" t="s">
        <v>52</v>
      </c>
      <c r="L156" s="1" t="s">
        <v>75</v>
      </c>
      <c r="M156" s="1"/>
      <c r="N156" s="1" t="s">
        <v>27</v>
      </c>
      <c r="O156" s="1" t="s">
        <v>28</v>
      </c>
      <c r="P156" s="1" t="s">
        <v>250</v>
      </c>
      <c r="Q156" s="1" t="s">
        <v>253</v>
      </c>
      <c r="R156" s="1">
        <v>85234</v>
      </c>
      <c r="S156" s="2">
        <v>42130</v>
      </c>
      <c r="T156" s="2">
        <v>42344</v>
      </c>
      <c r="U156" s="1">
        <v>7</v>
      </c>
      <c r="V156" s="1">
        <v>88942</v>
      </c>
    </row>
    <row r="157" spans="1:22">
      <c r="A157" s="1">
        <v>23061</v>
      </c>
      <c r="B157" s="1" t="s">
        <v>98</v>
      </c>
      <c r="C157" s="1">
        <v>4.9800000000000004</v>
      </c>
      <c r="D157" s="1">
        <v>0.05</v>
      </c>
      <c r="E157" s="1">
        <v>269</v>
      </c>
      <c r="F157" s="1"/>
      <c r="G157" s="1"/>
      <c r="H157" s="1" t="s">
        <v>32</v>
      </c>
      <c r="I157" s="1" t="s">
        <v>42</v>
      </c>
      <c r="J157" s="1" t="s">
        <v>58</v>
      </c>
      <c r="K157" s="1" t="s">
        <v>83</v>
      </c>
      <c r="L157" s="1" t="s">
        <v>53</v>
      </c>
      <c r="M157" s="1"/>
      <c r="N157" s="1" t="s">
        <v>27</v>
      </c>
      <c r="O157" s="1" t="s">
        <v>114</v>
      </c>
      <c r="P157" s="1" t="s">
        <v>250</v>
      </c>
      <c r="Q157" s="1" t="s">
        <v>253</v>
      </c>
      <c r="R157" s="1">
        <v>85234</v>
      </c>
      <c r="S157" s="2">
        <v>42130</v>
      </c>
      <c r="T157" s="2">
        <v>42191</v>
      </c>
      <c r="U157" s="1">
        <v>9</v>
      </c>
      <c r="V157" s="1">
        <v>88942</v>
      </c>
    </row>
    <row r="158" spans="1:22">
      <c r="A158" s="1">
        <v>19515</v>
      </c>
      <c r="B158" s="1" t="s">
        <v>50</v>
      </c>
      <c r="C158" s="1">
        <v>80.97</v>
      </c>
      <c r="D158" s="1">
        <v>0.05</v>
      </c>
      <c r="E158" s="1">
        <v>271</v>
      </c>
      <c r="F158" s="1"/>
      <c r="G158" s="1"/>
      <c r="H158" s="1" t="s">
        <v>32</v>
      </c>
      <c r="I158" s="1" t="s">
        <v>51</v>
      </c>
      <c r="J158" s="1" t="s">
        <v>73</v>
      </c>
      <c r="K158" s="1" t="s">
        <v>74</v>
      </c>
      <c r="L158" s="1" t="s">
        <v>108</v>
      </c>
      <c r="M158" s="1"/>
      <c r="N158" s="1" t="s">
        <v>27</v>
      </c>
      <c r="O158" s="1" t="s">
        <v>114</v>
      </c>
      <c r="P158" s="1" t="s">
        <v>254</v>
      </c>
      <c r="Q158" s="1" t="s">
        <v>255</v>
      </c>
      <c r="R158" s="1">
        <v>30297</v>
      </c>
      <c r="S158" s="1" t="s">
        <v>128</v>
      </c>
      <c r="T158" s="1" t="s">
        <v>256</v>
      </c>
      <c r="U158" s="1">
        <v>12</v>
      </c>
      <c r="V158" s="1">
        <v>88940</v>
      </c>
    </row>
    <row r="159" spans="1:22">
      <c r="A159" s="1">
        <v>770</v>
      </c>
      <c r="B159" s="1" t="s">
        <v>98</v>
      </c>
      <c r="C159" s="1">
        <v>5.58</v>
      </c>
      <c r="D159" s="1">
        <v>0.05</v>
      </c>
      <c r="E159" s="1">
        <v>272</v>
      </c>
      <c r="F159" s="1"/>
      <c r="G159" s="1"/>
      <c r="H159" s="1" t="s">
        <v>32</v>
      </c>
      <c r="I159" s="1" t="s">
        <v>42</v>
      </c>
      <c r="J159" s="1" t="s">
        <v>58</v>
      </c>
      <c r="K159" s="1" t="s">
        <v>61</v>
      </c>
      <c r="L159" s="1" t="s">
        <v>53</v>
      </c>
      <c r="M159" s="1"/>
      <c r="N159" s="1" t="s">
        <v>27</v>
      </c>
      <c r="O159" s="1" t="s">
        <v>114</v>
      </c>
      <c r="P159" s="1" t="s">
        <v>225</v>
      </c>
      <c r="Q159" s="1" t="s">
        <v>257</v>
      </c>
      <c r="R159" s="1">
        <v>28204</v>
      </c>
      <c r="S159" s="2">
        <v>42189</v>
      </c>
      <c r="T159" s="2">
        <v>42342</v>
      </c>
      <c r="U159" s="1">
        <v>11</v>
      </c>
      <c r="V159" s="1">
        <v>5509</v>
      </c>
    </row>
    <row r="160" spans="1:22">
      <c r="A160" s="1">
        <v>771</v>
      </c>
      <c r="B160" s="1" t="s">
        <v>98</v>
      </c>
      <c r="C160" s="1">
        <v>40.89</v>
      </c>
      <c r="D160" s="1">
        <v>0.05</v>
      </c>
      <c r="E160" s="1">
        <v>272</v>
      </c>
      <c r="F160" s="1"/>
      <c r="G160" s="1"/>
      <c r="H160" s="1" t="s">
        <v>32</v>
      </c>
      <c r="I160" s="1" t="s">
        <v>42</v>
      </c>
      <c r="J160" s="1" t="s">
        <v>34</v>
      </c>
      <c r="K160" s="1" t="s">
        <v>52</v>
      </c>
      <c r="L160" s="1" t="s">
        <v>53</v>
      </c>
      <c r="M160" s="1"/>
      <c r="N160" s="1" t="s">
        <v>27</v>
      </c>
      <c r="O160" s="1" t="s">
        <v>114</v>
      </c>
      <c r="P160" s="1" t="s">
        <v>225</v>
      </c>
      <c r="Q160" s="1" t="s">
        <v>257</v>
      </c>
      <c r="R160" s="1">
        <v>28204</v>
      </c>
      <c r="S160" s="2">
        <v>42189</v>
      </c>
      <c r="T160" s="1" t="s">
        <v>252</v>
      </c>
      <c r="U160" s="1">
        <v>21</v>
      </c>
      <c r="V160" s="1">
        <v>5509</v>
      </c>
    </row>
    <row r="161" spans="1:22">
      <c r="A161" s="1">
        <v>5059</v>
      </c>
      <c r="B161" s="1" t="s">
        <v>98</v>
      </c>
      <c r="C161" s="1">
        <v>35.94</v>
      </c>
      <c r="D161" s="1">
        <v>0.05</v>
      </c>
      <c r="E161" s="1">
        <v>272</v>
      </c>
      <c r="F161" s="1"/>
      <c r="G161" s="1"/>
      <c r="H161" s="1" t="s">
        <v>32</v>
      </c>
      <c r="I161" s="1" t="s">
        <v>42</v>
      </c>
      <c r="J161" s="1" t="s">
        <v>58</v>
      </c>
      <c r="K161" s="1" t="s">
        <v>61</v>
      </c>
      <c r="L161" s="1" t="s">
        <v>53</v>
      </c>
      <c r="M161" s="1"/>
      <c r="N161" s="1" t="s">
        <v>27</v>
      </c>
      <c r="O161" s="1" t="s">
        <v>114</v>
      </c>
      <c r="P161" s="1" t="s">
        <v>225</v>
      </c>
      <c r="Q161" s="1" t="s">
        <v>257</v>
      </c>
      <c r="R161" s="1">
        <v>28204</v>
      </c>
      <c r="S161" s="2">
        <v>42130</v>
      </c>
      <c r="T161" s="2">
        <v>42283</v>
      </c>
      <c r="U161" s="1">
        <v>24</v>
      </c>
      <c r="V161" s="1">
        <v>36069</v>
      </c>
    </row>
    <row r="162" spans="1:22">
      <c r="A162" s="1">
        <v>5061</v>
      </c>
      <c r="B162" s="1" t="s">
        <v>98</v>
      </c>
      <c r="C162" s="1">
        <v>4.9800000000000004</v>
      </c>
      <c r="D162" s="1">
        <v>0.05</v>
      </c>
      <c r="E162" s="1">
        <v>272</v>
      </c>
      <c r="F162" s="1"/>
      <c r="G162" s="1"/>
      <c r="H162" s="1" t="s">
        <v>32</v>
      </c>
      <c r="I162" s="1" t="s">
        <v>42</v>
      </c>
      <c r="J162" s="1" t="s">
        <v>58</v>
      </c>
      <c r="K162" s="1" t="s">
        <v>83</v>
      </c>
      <c r="L162" s="1" t="s">
        <v>53</v>
      </c>
      <c r="M162" s="1"/>
      <c r="N162" s="1" t="s">
        <v>27</v>
      </c>
      <c r="O162" s="1" t="s">
        <v>45</v>
      </c>
      <c r="P162" s="1" t="s">
        <v>225</v>
      </c>
      <c r="Q162" s="1" t="s">
        <v>257</v>
      </c>
      <c r="R162" s="1">
        <v>28204</v>
      </c>
      <c r="S162" s="2">
        <v>42130</v>
      </c>
      <c r="T162" s="2">
        <v>42191</v>
      </c>
      <c r="U162" s="1">
        <v>37</v>
      </c>
      <c r="V162" s="1">
        <v>36069</v>
      </c>
    </row>
    <row r="163" spans="1:22">
      <c r="A163" s="1">
        <v>22180</v>
      </c>
      <c r="B163" s="1" t="s">
        <v>31</v>
      </c>
      <c r="C163" s="1">
        <v>15.28</v>
      </c>
      <c r="D163" s="1">
        <v>0.05</v>
      </c>
      <c r="E163" s="1">
        <v>275</v>
      </c>
      <c r="F163" s="1"/>
      <c r="G163" s="1"/>
      <c r="H163" s="1" t="s">
        <v>32</v>
      </c>
      <c r="I163" s="1" t="s">
        <v>81</v>
      </c>
      <c r="J163" s="1" t="s">
        <v>58</v>
      </c>
      <c r="K163" s="1" t="s">
        <v>100</v>
      </c>
      <c r="L163" s="1" t="s">
        <v>53</v>
      </c>
      <c r="M163" s="1"/>
      <c r="N163" s="1" t="s">
        <v>27</v>
      </c>
      <c r="O163" s="1" t="s">
        <v>45</v>
      </c>
      <c r="P163" s="1" t="s">
        <v>171</v>
      </c>
      <c r="Q163" s="1" t="s">
        <v>258</v>
      </c>
      <c r="R163" s="1">
        <v>6824</v>
      </c>
      <c r="S163" s="1" t="s">
        <v>259</v>
      </c>
      <c r="T163" s="1" t="s">
        <v>197</v>
      </c>
      <c r="U163" s="1">
        <v>4</v>
      </c>
      <c r="V163" s="1">
        <v>89292</v>
      </c>
    </row>
    <row r="164" spans="1:22">
      <c r="A164" s="1">
        <v>23504</v>
      </c>
      <c r="B164" s="1" t="s">
        <v>41</v>
      </c>
      <c r="C164" s="1">
        <v>1.98</v>
      </c>
      <c r="D164" s="1">
        <v>0.05</v>
      </c>
      <c r="E164" s="1">
        <v>276</v>
      </c>
      <c r="F164" s="1"/>
      <c r="G164" s="1"/>
      <c r="H164" s="1" t="s">
        <v>22</v>
      </c>
      <c r="I164" s="1" t="s">
        <v>81</v>
      </c>
      <c r="J164" s="1" t="s">
        <v>58</v>
      </c>
      <c r="K164" s="1" t="s">
        <v>60</v>
      </c>
      <c r="L164" s="1" t="s">
        <v>26</v>
      </c>
      <c r="M164" s="1"/>
      <c r="N164" s="1" t="s">
        <v>27</v>
      </c>
      <c r="O164" s="1" t="s">
        <v>45</v>
      </c>
      <c r="P164" s="1" t="s">
        <v>171</v>
      </c>
      <c r="Q164" s="1" t="s">
        <v>260</v>
      </c>
      <c r="R164" s="1">
        <v>6111</v>
      </c>
      <c r="S164" s="1" t="s">
        <v>77</v>
      </c>
      <c r="T164" s="1" t="s">
        <v>80</v>
      </c>
      <c r="U164" s="1">
        <v>3</v>
      </c>
      <c r="V164" s="1">
        <v>89291</v>
      </c>
    </row>
    <row r="165" spans="1:22">
      <c r="A165" s="1">
        <v>23503</v>
      </c>
      <c r="B165" s="1" t="s">
        <v>41</v>
      </c>
      <c r="C165" s="1">
        <v>55.99</v>
      </c>
      <c r="D165" s="1">
        <v>0.05</v>
      </c>
      <c r="E165" s="1">
        <v>282</v>
      </c>
      <c r="F165" s="1"/>
      <c r="G165" s="1"/>
      <c r="H165" s="1" t="s">
        <v>32</v>
      </c>
      <c r="I165" s="1" t="s">
        <v>81</v>
      </c>
      <c r="J165" s="1" t="s">
        <v>73</v>
      </c>
      <c r="K165" s="1" t="s">
        <v>67</v>
      </c>
      <c r="L165" s="1" t="s">
        <v>44</v>
      </c>
      <c r="M165" s="1"/>
      <c r="N165" s="1" t="s">
        <v>27</v>
      </c>
      <c r="O165" s="1" t="s">
        <v>45</v>
      </c>
      <c r="P165" s="1" t="s">
        <v>46</v>
      </c>
      <c r="Q165" s="1" t="s">
        <v>261</v>
      </c>
      <c r="R165" s="1">
        <v>7109</v>
      </c>
      <c r="S165" s="1" t="s">
        <v>77</v>
      </c>
      <c r="T165" s="1" t="s">
        <v>80</v>
      </c>
      <c r="U165" s="1">
        <v>9</v>
      </c>
      <c r="V165" s="1">
        <v>89291</v>
      </c>
    </row>
    <row r="166" spans="1:22">
      <c r="A166" s="1">
        <v>24512</v>
      </c>
      <c r="B166" s="1" t="s">
        <v>21</v>
      </c>
      <c r="C166" s="1">
        <v>1.68</v>
      </c>
      <c r="D166" s="1">
        <v>0.05</v>
      </c>
      <c r="E166" s="1">
        <v>283</v>
      </c>
      <c r="F166" s="1"/>
      <c r="G166" s="1"/>
      <c r="H166" s="1" t="s">
        <v>32</v>
      </c>
      <c r="I166" s="1" t="s">
        <v>81</v>
      </c>
      <c r="J166" s="1" t="s">
        <v>58</v>
      </c>
      <c r="K166" s="1" t="s">
        <v>25</v>
      </c>
      <c r="L166" s="1" t="s">
        <v>26</v>
      </c>
      <c r="M166" s="1"/>
      <c r="N166" s="1" t="s">
        <v>27</v>
      </c>
      <c r="O166" s="1" t="s">
        <v>54</v>
      </c>
      <c r="P166" s="1" t="s">
        <v>46</v>
      </c>
      <c r="Q166" s="1" t="s">
        <v>262</v>
      </c>
      <c r="R166" s="1">
        <v>7101</v>
      </c>
      <c r="S166" s="1" t="s">
        <v>102</v>
      </c>
      <c r="T166" s="1" t="s">
        <v>193</v>
      </c>
      <c r="U166" s="1">
        <v>11</v>
      </c>
      <c r="V166" s="1">
        <v>89293</v>
      </c>
    </row>
    <row r="167" spans="1:22">
      <c r="A167" s="1">
        <v>19168</v>
      </c>
      <c r="B167" s="1" t="s">
        <v>98</v>
      </c>
      <c r="C167" s="1">
        <v>4.13</v>
      </c>
      <c r="D167" s="1">
        <v>0.05</v>
      </c>
      <c r="E167" s="1">
        <v>286</v>
      </c>
      <c r="F167" s="1"/>
      <c r="G167" s="1"/>
      <c r="H167" s="1" t="s">
        <v>32</v>
      </c>
      <c r="I167" s="1" t="s">
        <v>51</v>
      </c>
      <c r="J167" s="1" t="s">
        <v>58</v>
      </c>
      <c r="K167" s="1" t="s">
        <v>100</v>
      </c>
      <c r="L167" s="1" t="s">
        <v>53</v>
      </c>
      <c r="M167" s="1"/>
      <c r="N167" s="1" t="s">
        <v>27</v>
      </c>
      <c r="O167" s="1" t="s">
        <v>54</v>
      </c>
      <c r="P167" s="1" t="s">
        <v>145</v>
      </c>
      <c r="Q167" s="1" t="s">
        <v>263</v>
      </c>
      <c r="R167" s="1">
        <v>66203</v>
      </c>
      <c r="S167" s="1" t="s">
        <v>102</v>
      </c>
      <c r="T167" s="1" t="s">
        <v>264</v>
      </c>
      <c r="U167" s="1">
        <v>9</v>
      </c>
      <c r="V167" s="1">
        <v>89761</v>
      </c>
    </row>
    <row r="168" spans="1:22">
      <c r="A168" s="1">
        <v>19169</v>
      </c>
      <c r="B168" s="1" t="s">
        <v>98</v>
      </c>
      <c r="C168" s="1">
        <v>130.97999999999999</v>
      </c>
      <c r="D168" s="1">
        <v>0.1</v>
      </c>
      <c r="E168" s="1">
        <v>286</v>
      </c>
      <c r="F168" s="1"/>
      <c r="G168" s="1"/>
      <c r="H168" s="1" t="s">
        <v>32</v>
      </c>
      <c r="I168" s="1" t="s">
        <v>51</v>
      </c>
      <c r="J168" s="1" t="s">
        <v>34</v>
      </c>
      <c r="K168" s="1" t="s">
        <v>151</v>
      </c>
      <c r="L168" s="1" t="s">
        <v>108</v>
      </c>
      <c r="M168" s="1"/>
      <c r="N168" s="1" t="s">
        <v>27</v>
      </c>
      <c r="O168" s="1" t="s">
        <v>54</v>
      </c>
      <c r="P168" s="1" t="s">
        <v>145</v>
      </c>
      <c r="Q168" s="1" t="s">
        <v>263</v>
      </c>
      <c r="R168" s="1">
        <v>66203</v>
      </c>
      <c r="S168" s="1" t="s">
        <v>102</v>
      </c>
      <c r="T168" s="1" t="s">
        <v>264</v>
      </c>
      <c r="U168" s="1">
        <v>9</v>
      </c>
      <c r="V168" s="1">
        <v>89761</v>
      </c>
    </row>
    <row r="169" spans="1:22">
      <c r="A169" s="1">
        <v>25624</v>
      </c>
      <c r="B169" s="1" t="s">
        <v>41</v>
      </c>
      <c r="C169" s="1">
        <v>28.48</v>
      </c>
      <c r="D169" s="1">
        <v>0.05</v>
      </c>
      <c r="E169" s="1">
        <v>288</v>
      </c>
      <c r="F169" s="1"/>
      <c r="G169" s="1"/>
      <c r="H169" s="1" t="s">
        <v>32</v>
      </c>
      <c r="I169" s="1" t="s">
        <v>51</v>
      </c>
      <c r="J169" s="1" t="s">
        <v>73</v>
      </c>
      <c r="K169" s="1" t="s">
        <v>144</v>
      </c>
      <c r="L169" s="1" t="s">
        <v>44</v>
      </c>
      <c r="M169" s="1"/>
      <c r="N169" s="1" t="s">
        <v>27</v>
      </c>
      <c r="O169" s="1" t="s">
        <v>54</v>
      </c>
      <c r="P169" s="1" t="s">
        <v>145</v>
      </c>
      <c r="Q169" s="1" t="s">
        <v>265</v>
      </c>
      <c r="R169" s="1">
        <v>67212</v>
      </c>
      <c r="S169" s="1" t="s">
        <v>189</v>
      </c>
      <c r="T169" s="1" t="s">
        <v>246</v>
      </c>
      <c r="U169" s="1">
        <v>7</v>
      </c>
      <c r="V169" s="1">
        <v>89762</v>
      </c>
    </row>
    <row r="170" spans="1:22">
      <c r="A170" s="1">
        <v>25625</v>
      </c>
      <c r="B170" s="1" t="s">
        <v>41</v>
      </c>
      <c r="C170" s="1">
        <v>65.989999999999995</v>
      </c>
      <c r="D170" s="1">
        <v>0.05</v>
      </c>
      <c r="E170" s="1">
        <v>288</v>
      </c>
      <c r="F170" s="1"/>
      <c r="G170" s="1"/>
      <c r="H170" s="1" t="s">
        <v>22</v>
      </c>
      <c r="I170" s="1" t="s">
        <v>51</v>
      </c>
      <c r="J170" s="1" t="s">
        <v>73</v>
      </c>
      <c r="K170" s="1" t="s">
        <v>67</v>
      </c>
      <c r="L170" s="1" t="s">
        <v>53</v>
      </c>
      <c r="M170" s="1"/>
      <c r="N170" s="1" t="s">
        <v>27</v>
      </c>
      <c r="O170" s="1" t="s">
        <v>28</v>
      </c>
      <c r="P170" s="1" t="s">
        <v>145</v>
      </c>
      <c r="Q170" s="1" t="s">
        <v>265</v>
      </c>
      <c r="R170" s="1">
        <v>67212</v>
      </c>
      <c r="S170" s="1" t="s">
        <v>189</v>
      </c>
      <c r="T170" s="1" t="s">
        <v>201</v>
      </c>
      <c r="U170" s="1">
        <v>14</v>
      </c>
      <c r="V170" s="1">
        <v>89762</v>
      </c>
    </row>
    <row r="171" spans="1:22">
      <c r="A171" s="1">
        <v>21223</v>
      </c>
      <c r="B171" s="1" t="s">
        <v>31</v>
      </c>
      <c r="C171" s="1">
        <v>4.9800000000000004</v>
      </c>
      <c r="D171" s="1">
        <v>0.05</v>
      </c>
      <c r="E171" s="1">
        <v>290</v>
      </c>
      <c r="F171" s="1"/>
      <c r="G171" s="1"/>
      <c r="H171" s="1" t="s">
        <v>32</v>
      </c>
      <c r="I171" s="1" t="s">
        <v>51</v>
      </c>
      <c r="J171" s="1" t="s">
        <v>73</v>
      </c>
      <c r="K171" s="1" t="s">
        <v>144</v>
      </c>
      <c r="L171" s="1" t="s">
        <v>44</v>
      </c>
      <c r="M171" s="1"/>
      <c r="N171" s="1" t="s">
        <v>27</v>
      </c>
      <c r="O171" s="1" t="s">
        <v>45</v>
      </c>
      <c r="P171" s="1" t="s">
        <v>194</v>
      </c>
      <c r="Q171" s="1" t="s">
        <v>266</v>
      </c>
      <c r="R171" s="1">
        <v>80538</v>
      </c>
      <c r="S171" s="1" t="s">
        <v>132</v>
      </c>
      <c r="T171" s="1" t="s">
        <v>267</v>
      </c>
      <c r="U171" s="1">
        <v>20</v>
      </c>
      <c r="V171" s="1">
        <v>90837</v>
      </c>
    </row>
    <row r="172" spans="1:22">
      <c r="A172" s="1">
        <v>23302</v>
      </c>
      <c r="B172" s="1" t="s">
        <v>21</v>
      </c>
      <c r="C172" s="1">
        <v>8.33</v>
      </c>
      <c r="D172" s="1">
        <v>0.05</v>
      </c>
      <c r="E172" s="1">
        <v>306</v>
      </c>
      <c r="F172" s="1"/>
      <c r="G172" s="1"/>
      <c r="H172" s="1" t="s">
        <v>32</v>
      </c>
      <c r="I172" s="1" t="s">
        <v>51</v>
      </c>
      <c r="J172" s="1" t="s">
        <v>73</v>
      </c>
      <c r="K172" s="1" t="s">
        <v>144</v>
      </c>
      <c r="L172" s="1" t="s">
        <v>44</v>
      </c>
      <c r="M172" s="1"/>
      <c r="N172" s="1" t="s">
        <v>27</v>
      </c>
      <c r="O172" s="1" t="s">
        <v>45</v>
      </c>
      <c r="P172" s="1" t="s">
        <v>268</v>
      </c>
      <c r="Q172" s="1" t="s">
        <v>269</v>
      </c>
      <c r="R172" s="1">
        <v>21208</v>
      </c>
      <c r="S172" s="1" t="s">
        <v>68</v>
      </c>
      <c r="T172" s="1" t="s">
        <v>48</v>
      </c>
      <c r="U172" s="1">
        <v>8</v>
      </c>
      <c r="V172" s="1">
        <v>87057</v>
      </c>
    </row>
    <row r="173" spans="1:22">
      <c r="A173" s="1">
        <v>23303</v>
      </c>
      <c r="B173" s="1" t="s">
        <v>21</v>
      </c>
      <c r="C173" s="1">
        <v>85.99</v>
      </c>
      <c r="D173" s="1">
        <v>0.05</v>
      </c>
      <c r="E173" s="1">
        <v>306</v>
      </c>
      <c r="F173" s="1"/>
      <c r="G173" s="1"/>
      <c r="H173" s="1" t="s">
        <v>32</v>
      </c>
      <c r="I173" s="1" t="s">
        <v>51</v>
      </c>
      <c r="J173" s="1" t="s">
        <v>73</v>
      </c>
      <c r="K173" s="1" t="s">
        <v>67</v>
      </c>
      <c r="L173" s="1" t="s">
        <v>26</v>
      </c>
      <c r="M173" s="1"/>
      <c r="N173" s="1" t="s">
        <v>27</v>
      </c>
      <c r="O173" s="1" t="s">
        <v>28</v>
      </c>
      <c r="P173" s="1" t="s">
        <v>268</v>
      </c>
      <c r="Q173" s="1" t="s">
        <v>269</v>
      </c>
      <c r="R173" s="1">
        <v>21208</v>
      </c>
      <c r="S173" s="1" t="s">
        <v>68</v>
      </c>
      <c r="T173" s="1" t="s">
        <v>270</v>
      </c>
      <c r="U173" s="1">
        <v>17</v>
      </c>
      <c r="V173" s="1">
        <v>87057</v>
      </c>
    </row>
    <row r="174" spans="1:22">
      <c r="A174" s="1">
        <v>5302</v>
      </c>
      <c r="B174" s="1" t="s">
        <v>21</v>
      </c>
      <c r="C174" s="1">
        <v>8.33</v>
      </c>
      <c r="D174" s="1">
        <v>0.05</v>
      </c>
      <c r="E174" s="1">
        <v>308</v>
      </c>
      <c r="F174" s="1"/>
      <c r="G174" s="1"/>
      <c r="H174" s="1" t="s">
        <v>32</v>
      </c>
      <c r="I174" s="1" t="s">
        <v>51</v>
      </c>
      <c r="J174" s="1" t="s">
        <v>73</v>
      </c>
      <c r="K174" s="1" t="s">
        <v>144</v>
      </c>
      <c r="L174" s="1" t="s">
        <v>44</v>
      </c>
      <c r="M174" s="1"/>
      <c r="N174" s="1" t="s">
        <v>27</v>
      </c>
      <c r="O174" s="1" t="s">
        <v>54</v>
      </c>
      <c r="P174" s="1" t="s">
        <v>29</v>
      </c>
      <c r="Q174" s="1" t="s">
        <v>160</v>
      </c>
      <c r="R174" s="1">
        <v>98115</v>
      </c>
      <c r="S174" s="1" t="s">
        <v>68</v>
      </c>
      <c r="T174" s="1" t="s">
        <v>48</v>
      </c>
      <c r="U174" s="1">
        <v>32</v>
      </c>
      <c r="V174" s="1">
        <v>37760</v>
      </c>
    </row>
    <row r="175" spans="1:22">
      <c r="A175" s="1">
        <v>18853</v>
      </c>
      <c r="B175" s="1" t="s">
        <v>50</v>
      </c>
      <c r="C175" s="1">
        <v>1637.53</v>
      </c>
      <c r="D175" s="1">
        <v>0.15</v>
      </c>
      <c r="E175" s="1">
        <v>314</v>
      </c>
      <c r="F175" s="1"/>
      <c r="G175" s="1"/>
      <c r="H175" s="1" t="s">
        <v>32</v>
      </c>
      <c r="I175" s="1" t="s">
        <v>81</v>
      </c>
      <c r="J175" s="1" t="s">
        <v>58</v>
      </c>
      <c r="K175" s="1" t="s">
        <v>141</v>
      </c>
      <c r="L175" s="1" t="s">
        <v>75</v>
      </c>
      <c r="M175" s="1"/>
      <c r="N175" s="1" t="s">
        <v>27</v>
      </c>
      <c r="O175" s="1" t="s">
        <v>45</v>
      </c>
      <c r="P175" s="1" t="s">
        <v>142</v>
      </c>
      <c r="Q175" s="1" t="s">
        <v>255</v>
      </c>
      <c r="R175" s="1">
        <v>60130</v>
      </c>
      <c r="S175" s="1" t="s">
        <v>271</v>
      </c>
      <c r="T175" s="1" t="s">
        <v>130</v>
      </c>
      <c r="U175" s="1">
        <v>2</v>
      </c>
      <c r="V175" s="1">
        <v>89166</v>
      </c>
    </row>
    <row r="176" spans="1:22">
      <c r="A176" s="1">
        <v>18852</v>
      </c>
      <c r="B176" s="1" t="s">
        <v>50</v>
      </c>
      <c r="C176" s="1">
        <v>19.98</v>
      </c>
      <c r="D176" s="1">
        <v>0.05</v>
      </c>
      <c r="E176" s="1">
        <v>315</v>
      </c>
      <c r="F176" s="1"/>
      <c r="G176" s="1"/>
      <c r="H176" s="1" t="s">
        <v>32</v>
      </c>
      <c r="I176" s="1" t="s">
        <v>81</v>
      </c>
      <c r="J176" s="1" t="s">
        <v>73</v>
      </c>
      <c r="K176" s="1" t="s">
        <v>144</v>
      </c>
      <c r="L176" s="1" t="s">
        <v>53</v>
      </c>
      <c r="M176" s="1"/>
      <c r="N176" s="1" t="s">
        <v>27</v>
      </c>
      <c r="O176" s="1" t="s">
        <v>28</v>
      </c>
      <c r="P176" s="1" t="s">
        <v>152</v>
      </c>
      <c r="Q176" s="1" t="s">
        <v>272</v>
      </c>
      <c r="R176" s="1">
        <v>1007</v>
      </c>
      <c r="S176" s="1" t="s">
        <v>271</v>
      </c>
      <c r="T176" s="1" t="s">
        <v>271</v>
      </c>
      <c r="U176" s="1">
        <v>2</v>
      </c>
      <c r="V176" s="1">
        <v>89166</v>
      </c>
    </row>
    <row r="177" spans="1:22">
      <c r="A177" s="1">
        <v>18032</v>
      </c>
      <c r="B177" s="1" t="s">
        <v>31</v>
      </c>
      <c r="C177" s="1">
        <v>7.38</v>
      </c>
      <c r="D177" s="1">
        <v>0.05</v>
      </c>
      <c r="E177" s="1">
        <v>317</v>
      </c>
      <c r="F177" s="1"/>
      <c r="G177" s="1"/>
      <c r="H177" s="1" t="s">
        <v>32</v>
      </c>
      <c r="I177" s="1" t="s">
        <v>81</v>
      </c>
      <c r="J177" s="1" t="s">
        <v>34</v>
      </c>
      <c r="K177" s="1" t="s">
        <v>52</v>
      </c>
      <c r="L177" s="1" t="s">
        <v>53</v>
      </c>
      <c r="M177" s="1"/>
      <c r="N177" s="1" t="s">
        <v>27</v>
      </c>
      <c r="O177" s="1" t="s">
        <v>28</v>
      </c>
      <c r="P177" s="1" t="s">
        <v>37</v>
      </c>
      <c r="Q177" s="1" t="s">
        <v>273</v>
      </c>
      <c r="R177" s="1">
        <v>91945</v>
      </c>
      <c r="S177" s="1" t="s">
        <v>102</v>
      </c>
      <c r="T177" s="1" t="s">
        <v>193</v>
      </c>
      <c r="U177" s="1">
        <v>9</v>
      </c>
      <c r="V177" s="1">
        <v>86041</v>
      </c>
    </row>
    <row r="178" spans="1:22">
      <c r="A178" s="1">
        <v>18033</v>
      </c>
      <c r="B178" s="1" t="s">
        <v>31</v>
      </c>
      <c r="C178" s="1">
        <v>5.98</v>
      </c>
      <c r="D178" s="1">
        <v>0.05</v>
      </c>
      <c r="E178" s="1">
        <v>317</v>
      </c>
      <c r="F178" s="1"/>
      <c r="G178" s="1"/>
      <c r="H178" s="1" t="s">
        <v>32</v>
      </c>
      <c r="I178" s="1" t="s">
        <v>81</v>
      </c>
      <c r="J178" s="1" t="s">
        <v>58</v>
      </c>
      <c r="K178" s="1" t="s">
        <v>83</v>
      </c>
      <c r="L178" s="1" t="s">
        <v>53</v>
      </c>
      <c r="M178" s="1"/>
      <c r="N178" s="1" t="s">
        <v>27</v>
      </c>
      <c r="O178" s="1" t="s">
        <v>28</v>
      </c>
      <c r="P178" s="1" t="s">
        <v>37</v>
      </c>
      <c r="Q178" s="1" t="s">
        <v>273</v>
      </c>
      <c r="R178" s="1">
        <v>91945</v>
      </c>
      <c r="S178" s="1" t="s">
        <v>102</v>
      </c>
      <c r="T178" s="1" t="s">
        <v>193</v>
      </c>
      <c r="U178" s="1">
        <v>17</v>
      </c>
      <c r="V178" s="1">
        <v>86041</v>
      </c>
    </row>
    <row r="179" spans="1:22">
      <c r="A179" s="1">
        <v>18034</v>
      </c>
      <c r="B179" s="1" t="s">
        <v>31</v>
      </c>
      <c r="C179" s="1">
        <v>15.42</v>
      </c>
      <c r="D179" s="1">
        <v>0.05</v>
      </c>
      <c r="E179" s="1">
        <v>317</v>
      </c>
      <c r="F179" s="1"/>
      <c r="G179" s="1"/>
      <c r="H179" s="1" t="s">
        <v>32</v>
      </c>
      <c r="I179" s="1" t="s">
        <v>81</v>
      </c>
      <c r="J179" s="1" t="s">
        <v>58</v>
      </c>
      <c r="K179" s="1" t="s">
        <v>119</v>
      </c>
      <c r="L179" s="1" t="s">
        <v>53</v>
      </c>
      <c r="M179" s="1"/>
      <c r="N179" s="1" t="s">
        <v>27</v>
      </c>
      <c r="O179" s="1" t="s">
        <v>45</v>
      </c>
      <c r="P179" s="1" t="s">
        <v>37</v>
      </c>
      <c r="Q179" s="1" t="s">
        <v>273</v>
      </c>
      <c r="R179" s="1">
        <v>91945</v>
      </c>
      <c r="S179" s="1" t="s">
        <v>102</v>
      </c>
      <c r="T179" s="1" t="s">
        <v>193</v>
      </c>
      <c r="U179" s="1">
        <v>12</v>
      </c>
      <c r="V179" s="1">
        <v>86041</v>
      </c>
    </row>
    <row r="180" spans="1:22">
      <c r="A180" s="1">
        <v>20641</v>
      </c>
      <c r="B180" s="1" t="s">
        <v>98</v>
      </c>
      <c r="C180" s="1">
        <v>8.33</v>
      </c>
      <c r="D180" s="1">
        <v>0.05</v>
      </c>
      <c r="E180" s="1">
        <v>321</v>
      </c>
      <c r="F180" s="1"/>
      <c r="G180" s="1"/>
      <c r="H180" s="1" t="s">
        <v>32</v>
      </c>
      <c r="I180" s="1" t="s">
        <v>104</v>
      </c>
      <c r="J180" s="1" t="s">
        <v>73</v>
      </c>
      <c r="K180" s="1" t="s">
        <v>144</v>
      </c>
      <c r="L180" s="1" t="s">
        <v>44</v>
      </c>
      <c r="M180" s="1"/>
      <c r="N180" s="1" t="s">
        <v>27</v>
      </c>
      <c r="O180" s="1" t="s">
        <v>54</v>
      </c>
      <c r="P180" s="1" t="s">
        <v>268</v>
      </c>
      <c r="Q180" s="1" t="s">
        <v>274</v>
      </c>
      <c r="R180" s="1">
        <v>20854</v>
      </c>
      <c r="S180" s="2">
        <v>42098</v>
      </c>
      <c r="T180" s="2">
        <v>42251</v>
      </c>
      <c r="U180" s="1">
        <v>11</v>
      </c>
      <c r="V180" s="1">
        <v>91057</v>
      </c>
    </row>
    <row r="181" spans="1:22">
      <c r="A181" s="1">
        <v>25111</v>
      </c>
      <c r="B181" s="1" t="s">
        <v>31</v>
      </c>
      <c r="C181" s="1">
        <v>7.99</v>
      </c>
      <c r="D181" s="1">
        <v>0.05</v>
      </c>
      <c r="E181" s="1">
        <v>326</v>
      </c>
      <c r="F181" s="1"/>
      <c r="G181" s="1"/>
      <c r="H181" s="1" t="s">
        <v>32</v>
      </c>
      <c r="I181" s="1" t="s">
        <v>104</v>
      </c>
      <c r="J181" s="1" t="s">
        <v>73</v>
      </c>
      <c r="K181" s="1" t="s">
        <v>67</v>
      </c>
      <c r="L181" s="1" t="s">
        <v>75</v>
      </c>
      <c r="M181" s="1"/>
      <c r="N181" s="1" t="s">
        <v>27</v>
      </c>
      <c r="O181" s="1" t="s">
        <v>45</v>
      </c>
      <c r="P181" s="1" t="s">
        <v>142</v>
      </c>
      <c r="Q181" s="1" t="s">
        <v>275</v>
      </c>
      <c r="R181" s="1">
        <v>60510</v>
      </c>
      <c r="S181" s="2">
        <v>42253</v>
      </c>
      <c r="T181" s="2">
        <v>42283</v>
      </c>
      <c r="U181" s="1">
        <v>4</v>
      </c>
      <c r="V181" s="1">
        <v>90973</v>
      </c>
    </row>
    <row r="182" spans="1:22">
      <c r="A182" s="1">
        <v>19159</v>
      </c>
      <c r="B182" s="1" t="s">
        <v>50</v>
      </c>
      <c r="C182" s="1">
        <v>296.18</v>
      </c>
      <c r="D182" s="1">
        <v>0.1</v>
      </c>
      <c r="E182" s="1">
        <v>329</v>
      </c>
      <c r="F182" s="1"/>
      <c r="G182" s="1"/>
      <c r="H182" s="1" t="s">
        <v>32</v>
      </c>
      <c r="I182" s="1" t="s">
        <v>42</v>
      </c>
      <c r="J182" s="1" t="s">
        <v>34</v>
      </c>
      <c r="K182" s="1" t="s">
        <v>123</v>
      </c>
      <c r="L182" s="1" t="s">
        <v>108</v>
      </c>
      <c r="M182" s="1"/>
      <c r="N182" s="1" t="s">
        <v>27</v>
      </c>
      <c r="O182" s="1" t="s">
        <v>45</v>
      </c>
      <c r="P182" s="1" t="s">
        <v>147</v>
      </c>
      <c r="Q182" s="1" t="s">
        <v>276</v>
      </c>
      <c r="R182" s="1">
        <v>4073</v>
      </c>
      <c r="S182" s="1" t="s">
        <v>252</v>
      </c>
      <c r="T182" s="1" t="s">
        <v>205</v>
      </c>
      <c r="U182" s="1">
        <v>5</v>
      </c>
      <c r="V182" s="1">
        <v>89726</v>
      </c>
    </row>
    <row r="183" spans="1:22">
      <c r="A183" s="1">
        <v>19158</v>
      </c>
      <c r="B183" s="1" t="s">
        <v>50</v>
      </c>
      <c r="C183" s="1">
        <v>29.1</v>
      </c>
      <c r="D183" s="1">
        <v>0.05</v>
      </c>
      <c r="E183" s="1">
        <v>331</v>
      </c>
      <c r="F183" s="1"/>
      <c r="G183" s="1"/>
      <c r="H183" s="1" t="s">
        <v>22</v>
      </c>
      <c r="I183" s="1" t="s">
        <v>42</v>
      </c>
      <c r="J183" s="1" t="s">
        <v>73</v>
      </c>
      <c r="K183" s="1" t="s">
        <v>144</v>
      </c>
      <c r="L183" s="1" t="s">
        <v>53</v>
      </c>
      <c r="M183" s="1"/>
      <c r="N183" s="1" t="s">
        <v>27</v>
      </c>
      <c r="O183" s="1" t="s">
        <v>28</v>
      </c>
      <c r="P183" s="1" t="s">
        <v>155</v>
      </c>
      <c r="Q183" s="1" t="s">
        <v>277</v>
      </c>
      <c r="R183" s="1">
        <v>3045</v>
      </c>
      <c r="S183" s="1" t="s">
        <v>252</v>
      </c>
      <c r="T183" s="1" t="s">
        <v>278</v>
      </c>
      <c r="U183" s="1">
        <v>8</v>
      </c>
      <c r="V183" s="1">
        <v>89726</v>
      </c>
    </row>
    <row r="184" spans="1:22">
      <c r="A184" s="1">
        <v>18261</v>
      </c>
      <c r="B184" s="1" t="s">
        <v>41</v>
      </c>
      <c r="C184" s="1">
        <v>276.2</v>
      </c>
      <c r="D184" s="1">
        <v>0.1</v>
      </c>
      <c r="E184" s="1">
        <v>335</v>
      </c>
      <c r="F184" s="1"/>
      <c r="G184" s="1"/>
      <c r="H184" s="1" t="s">
        <v>32</v>
      </c>
      <c r="I184" s="1" t="s">
        <v>81</v>
      </c>
      <c r="J184" s="1" t="s">
        <v>34</v>
      </c>
      <c r="K184" s="1" t="s">
        <v>35</v>
      </c>
      <c r="L184" s="1" t="s">
        <v>178</v>
      </c>
      <c r="M184" s="1"/>
      <c r="N184" s="1" t="s">
        <v>27</v>
      </c>
      <c r="O184" s="1" t="s">
        <v>28</v>
      </c>
      <c r="P184" s="1" t="s">
        <v>90</v>
      </c>
      <c r="Q184" s="1" t="s">
        <v>279</v>
      </c>
      <c r="R184" s="1">
        <v>97504</v>
      </c>
      <c r="S184" s="2">
        <v>42099</v>
      </c>
      <c r="T184" s="2">
        <v>42129</v>
      </c>
      <c r="U184" s="1">
        <v>14</v>
      </c>
      <c r="V184" s="1">
        <v>87277</v>
      </c>
    </row>
    <row r="185" spans="1:22">
      <c r="A185" s="1">
        <v>18262</v>
      </c>
      <c r="B185" s="1" t="s">
        <v>41</v>
      </c>
      <c r="C185" s="1">
        <v>6.28</v>
      </c>
      <c r="D185" s="1">
        <v>0.05</v>
      </c>
      <c r="E185" s="1">
        <v>335</v>
      </c>
      <c r="F185" s="1"/>
      <c r="G185" s="1"/>
      <c r="H185" s="1" t="s">
        <v>32</v>
      </c>
      <c r="I185" s="1" t="s">
        <v>81</v>
      </c>
      <c r="J185" s="1" t="s">
        <v>34</v>
      </c>
      <c r="K185" s="1" t="s">
        <v>52</v>
      </c>
      <c r="L185" s="1" t="s">
        <v>53</v>
      </c>
      <c r="M185" s="1"/>
      <c r="N185" s="1" t="s">
        <v>27</v>
      </c>
      <c r="O185" s="1" t="s">
        <v>45</v>
      </c>
      <c r="P185" s="1" t="s">
        <v>90</v>
      </c>
      <c r="Q185" s="1" t="s">
        <v>279</v>
      </c>
      <c r="R185" s="1">
        <v>97504</v>
      </c>
      <c r="S185" s="2">
        <v>42099</v>
      </c>
      <c r="T185" s="2">
        <v>42099</v>
      </c>
      <c r="U185" s="1">
        <v>1</v>
      </c>
      <c r="V185" s="1">
        <v>87277</v>
      </c>
    </row>
    <row r="186" spans="1:22">
      <c r="A186" s="1">
        <v>23481</v>
      </c>
      <c r="B186" s="1" t="s">
        <v>50</v>
      </c>
      <c r="C186" s="1">
        <v>7.77</v>
      </c>
      <c r="D186" s="1">
        <v>0.05</v>
      </c>
      <c r="E186" s="1">
        <v>339</v>
      </c>
      <c r="F186" s="1"/>
      <c r="G186" s="1"/>
      <c r="H186" s="1" t="s">
        <v>32</v>
      </c>
      <c r="I186" s="1" t="s">
        <v>81</v>
      </c>
      <c r="J186" s="1" t="s">
        <v>58</v>
      </c>
      <c r="K186" s="1" t="s">
        <v>196</v>
      </c>
      <c r="L186" s="1" t="s">
        <v>53</v>
      </c>
      <c r="M186" s="1"/>
      <c r="N186" s="1" t="s">
        <v>27</v>
      </c>
      <c r="O186" s="1" t="s">
        <v>45</v>
      </c>
      <c r="P186" s="1" t="s">
        <v>124</v>
      </c>
      <c r="Q186" s="1" t="s">
        <v>280</v>
      </c>
      <c r="R186" s="1">
        <v>43229</v>
      </c>
      <c r="S186" s="1" t="s">
        <v>281</v>
      </c>
      <c r="T186" s="1" t="s">
        <v>282</v>
      </c>
      <c r="U186" s="1">
        <v>5</v>
      </c>
      <c r="V186" s="1">
        <v>90583</v>
      </c>
    </row>
    <row r="187" spans="1:22">
      <c r="A187" s="1">
        <v>23482</v>
      </c>
      <c r="B187" s="1" t="s">
        <v>50</v>
      </c>
      <c r="C187" s="1">
        <v>7.59</v>
      </c>
      <c r="D187" s="1">
        <v>0.05</v>
      </c>
      <c r="E187" s="1">
        <v>339</v>
      </c>
      <c r="F187" s="1"/>
      <c r="G187" s="1"/>
      <c r="H187" s="1" t="s">
        <v>32</v>
      </c>
      <c r="I187" s="1" t="s">
        <v>81</v>
      </c>
      <c r="J187" s="1" t="s">
        <v>34</v>
      </c>
      <c r="K187" s="1" t="s">
        <v>52</v>
      </c>
      <c r="L187" s="1" t="s">
        <v>26</v>
      </c>
      <c r="M187" s="1"/>
      <c r="N187" s="1" t="s">
        <v>27</v>
      </c>
      <c r="O187" s="1" t="s">
        <v>114</v>
      </c>
      <c r="P187" s="1" t="s">
        <v>124</v>
      </c>
      <c r="Q187" s="1" t="s">
        <v>280</v>
      </c>
      <c r="R187" s="1">
        <v>43229</v>
      </c>
      <c r="S187" s="1" t="s">
        <v>281</v>
      </c>
      <c r="T187" s="1" t="s">
        <v>99</v>
      </c>
      <c r="U187" s="1">
        <v>15</v>
      </c>
      <c r="V187" s="1">
        <v>90583</v>
      </c>
    </row>
    <row r="188" spans="1:22">
      <c r="A188" s="1">
        <v>480</v>
      </c>
      <c r="B188" s="1" t="s">
        <v>41</v>
      </c>
      <c r="C188" s="1">
        <v>3.26</v>
      </c>
      <c r="D188" s="1">
        <v>0.05</v>
      </c>
      <c r="E188" s="1">
        <v>342</v>
      </c>
      <c r="F188" s="1"/>
      <c r="G188" s="1"/>
      <c r="H188" s="1" t="s">
        <v>32</v>
      </c>
      <c r="I188" s="1" t="s">
        <v>81</v>
      </c>
      <c r="J188" s="1" t="s">
        <v>58</v>
      </c>
      <c r="K188" s="1" t="s">
        <v>25</v>
      </c>
      <c r="L188" s="1" t="s">
        <v>26</v>
      </c>
      <c r="M188" s="1"/>
      <c r="N188" s="1" t="s">
        <v>27</v>
      </c>
      <c r="O188" s="1" t="s">
        <v>45</v>
      </c>
      <c r="P188" s="1" t="s">
        <v>242</v>
      </c>
      <c r="Q188" s="1" t="s">
        <v>283</v>
      </c>
      <c r="R188" s="1">
        <v>33181</v>
      </c>
      <c r="S188" s="2">
        <v>42099</v>
      </c>
      <c r="T188" s="2">
        <v>42160</v>
      </c>
      <c r="U188" s="1">
        <v>20</v>
      </c>
      <c r="V188" s="1">
        <v>3332</v>
      </c>
    </row>
    <row r="189" spans="1:22">
      <c r="A189" s="1">
        <v>22784</v>
      </c>
      <c r="B189" s="1" t="s">
        <v>41</v>
      </c>
      <c r="C189" s="1">
        <v>15.23</v>
      </c>
      <c r="D189" s="1">
        <v>0.05</v>
      </c>
      <c r="E189" s="1">
        <v>343</v>
      </c>
      <c r="F189" s="1"/>
      <c r="G189" s="1"/>
      <c r="H189" s="1" t="s">
        <v>32</v>
      </c>
      <c r="I189" s="1" t="s">
        <v>81</v>
      </c>
      <c r="J189" s="1" t="s">
        <v>34</v>
      </c>
      <c r="K189" s="1" t="s">
        <v>123</v>
      </c>
      <c r="L189" s="1" t="s">
        <v>108</v>
      </c>
      <c r="M189" s="1"/>
      <c r="N189" s="1" t="s">
        <v>27</v>
      </c>
      <c r="O189" s="1" t="s">
        <v>45</v>
      </c>
      <c r="P189" s="1" t="s">
        <v>147</v>
      </c>
      <c r="Q189" s="1" t="s">
        <v>284</v>
      </c>
      <c r="R189" s="1">
        <v>4401</v>
      </c>
      <c r="S189" s="1" t="s">
        <v>241</v>
      </c>
      <c r="T189" s="2">
        <v>42006</v>
      </c>
      <c r="U189" s="1">
        <v>7</v>
      </c>
      <c r="V189" s="1">
        <v>88151</v>
      </c>
    </row>
    <row r="190" spans="1:22">
      <c r="A190" s="1">
        <v>18480</v>
      </c>
      <c r="B190" s="1" t="s">
        <v>41</v>
      </c>
      <c r="C190" s="1">
        <v>3.26</v>
      </c>
      <c r="D190" s="1">
        <v>0.05</v>
      </c>
      <c r="E190" s="1">
        <v>344</v>
      </c>
      <c r="F190" s="1"/>
      <c r="G190" s="1"/>
      <c r="H190" s="1" t="s">
        <v>32</v>
      </c>
      <c r="I190" s="1" t="s">
        <v>81</v>
      </c>
      <c r="J190" s="1" t="s">
        <v>58</v>
      </c>
      <c r="K190" s="1" t="s">
        <v>25</v>
      </c>
      <c r="L190" s="1" t="s">
        <v>26</v>
      </c>
      <c r="M190" s="1"/>
      <c r="N190" s="1" t="s">
        <v>27</v>
      </c>
      <c r="O190" s="1" t="s">
        <v>114</v>
      </c>
      <c r="P190" s="1" t="s">
        <v>147</v>
      </c>
      <c r="Q190" s="1" t="s">
        <v>285</v>
      </c>
      <c r="R190" s="1">
        <v>4101</v>
      </c>
      <c r="S190" s="2">
        <v>42099</v>
      </c>
      <c r="T190" s="2">
        <v>42160</v>
      </c>
      <c r="U190" s="1">
        <v>5</v>
      </c>
      <c r="V190" s="1">
        <v>88152</v>
      </c>
    </row>
    <row r="191" spans="1:22">
      <c r="A191" s="1">
        <v>2408</v>
      </c>
      <c r="B191" s="1" t="s">
        <v>41</v>
      </c>
      <c r="C191" s="1">
        <v>8.34</v>
      </c>
      <c r="D191" s="1">
        <v>0.05</v>
      </c>
      <c r="E191" s="1">
        <v>349</v>
      </c>
      <c r="F191" s="1"/>
      <c r="G191" s="1"/>
      <c r="H191" s="1" t="s">
        <v>22</v>
      </c>
      <c r="I191" s="1" t="s">
        <v>42</v>
      </c>
      <c r="J191" s="1" t="s">
        <v>58</v>
      </c>
      <c r="K191" s="1" t="s">
        <v>141</v>
      </c>
      <c r="L191" s="1" t="s">
        <v>44</v>
      </c>
      <c r="M191" s="1"/>
      <c r="N191" s="1" t="s">
        <v>27</v>
      </c>
      <c r="O191" s="1" t="s">
        <v>114</v>
      </c>
      <c r="P191" s="1" t="s">
        <v>242</v>
      </c>
      <c r="Q191" s="1" t="s">
        <v>283</v>
      </c>
      <c r="R191" s="1">
        <v>33132</v>
      </c>
      <c r="S191" s="2">
        <v>42253</v>
      </c>
      <c r="T191" s="2">
        <v>42314</v>
      </c>
      <c r="U191" s="1">
        <v>23</v>
      </c>
      <c r="V191" s="1">
        <v>17446</v>
      </c>
    </row>
    <row r="192" spans="1:22">
      <c r="A192" s="1">
        <v>1595</v>
      </c>
      <c r="B192" s="1" t="s">
        <v>50</v>
      </c>
      <c r="C192" s="1">
        <v>99.23</v>
      </c>
      <c r="D192" s="1">
        <v>0.05</v>
      </c>
      <c r="E192" s="1">
        <v>349</v>
      </c>
      <c r="F192" s="1"/>
      <c r="G192" s="1"/>
      <c r="H192" s="1" t="s">
        <v>32</v>
      </c>
      <c r="I192" s="1" t="s">
        <v>42</v>
      </c>
      <c r="J192" s="1" t="s">
        <v>34</v>
      </c>
      <c r="K192" s="1" t="s">
        <v>52</v>
      </c>
      <c r="L192" s="1" t="s">
        <v>44</v>
      </c>
      <c r="M192" s="1"/>
      <c r="N192" s="1" t="s">
        <v>27</v>
      </c>
      <c r="O192" s="1" t="s">
        <v>45</v>
      </c>
      <c r="P192" s="1" t="s">
        <v>242</v>
      </c>
      <c r="Q192" s="1" t="s">
        <v>283</v>
      </c>
      <c r="R192" s="1">
        <v>33132</v>
      </c>
      <c r="S192" s="2">
        <v>42036</v>
      </c>
      <c r="T192" s="2">
        <v>42095</v>
      </c>
      <c r="U192" s="1">
        <v>54</v>
      </c>
      <c r="V192" s="1">
        <v>11527</v>
      </c>
    </row>
    <row r="193" spans="1:22">
      <c r="A193" s="1">
        <v>20408</v>
      </c>
      <c r="B193" s="1" t="s">
        <v>41</v>
      </c>
      <c r="C193" s="1">
        <v>8.34</v>
      </c>
      <c r="D193" s="1">
        <v>0.05</v>
      </c>
      <c r="E193" s="1">
        <v>351</v>
      </c>
      <c r="F193" s="1"/>
      <c r="G193" s="1"/>
      <c r="H193" s="1" t="s">
        <v>22</v>
      </c>
      <c r="I193" s="1" t="s">
        <v>42</v>
      </c>
      <c r="J193" s="1" t="s">
        <v>58</v>
      </c>
      <c r="K193" s="1" t="s">
        <v>141</v>
      </c>
      <c r="L193" s="1" t="s">
        <v>44</v>
      </c>
      <c r="M193" s="1"/>
      <c r="N193" s="1" t="s">
        <v>27</v>
      </c>
      <c r="O193" s="1" t="s">
        <v>45</v>
      </c>
      <c r="P193" s="1" t="s">
        <v>62</v>
      </c>
      <c r="Q193" s="1" t="s">
        <v>286</v>
      </c>
      <c r="R193" s="1">
        <v>13601</v>
      </c>
      <c r="S193" s="2">
        <v>42253</v>
      </c>
      <c r="T193" s="2">
        <v>42314</v>
      </c>
      <c r="U193" s="1">
        <v>6</v>
      </c>
      <c r="V193" s="1">
        <v>88685</v>
      </c>
    </row>
    <row r="194" spans="1:22">
      <c r="A194" s="1">
        <v>19595</v>
      </c>
      <c r="B194" s="1" t="s">
        <v>50</v>
      </c>
      <c r="C194" s="1">
        <v>99.23</v>
      </c>
      <c r="D194" s="1">
        <v>0.05</v>
      </c>
      <c r="E194" s="1">
        <v>351</v>
      </c>
      <c r="F194" s="1"/>
      <c r="G194" s="1"/>
      <c r="H194" s="1" t="s">
        <v>32</v>
      </c>
      <c r="I194" s="1" t="s">
        <v>42</v>
      </c>
      <c r="J194" s="1" t="s">
        <v>34</v>
      </c>
      <c r="K194" s="1" t="s">
        <v>52</v>
      </c>
      <c r="L194" s="1" t="s">
        <v>44</v>
      </c>
      <c r="M194" s="1"/>
      <c r="N194" s="1" t="s">
        <v>27</v>
      </c>
      <c r="O194" s="1" t="s">
        <v>28</v>
      </c>
      <c r="P194" s="1" t="s">
        <v>62</v>
      </c>
      <c r="Q194" s="1" t="s">
        <v>286</v>
      </c>
      <c r="R194" s="1">
        <v>13601</v>
      </c>
      <c r="S194" s="2">
        <v>42036</v>
      </c>
      <c r="T194" s="2">
        <v>42095</v>
      </c>
      <c r="U194" s="1">
        <v>14</v>
      </c>
      <c r="V194" s="1">
        <v>88686</v>
      </c>
    </row>
    <row r="195" spans="1:22">
      <c r="A195" s="1">
        <v>19107</v>
      </c>
      <c r="B195" s="1" t="s">
        <v>98</v>
      </c>
      <c r="C195" s="1">
        <v>4.8899999999999997</v>
      </c>
      <c r="D195" s="1">
        <v>0.05</v>
      </c>
      <c r="E195" s="1">
        <v>353</v>
      </c>
      <c r="F195" s="1"/>
      <c r="G195" s="1"/>
      <c r="H195" s="1" t="s">
        <v>22</v>
      </c>
      <c r="I195" s="1" t="s">
        <v>42</v>
      </c>
      <c r="J195" s="1" t="s">
        <v>73</v>
      </c>
      <c r="K195" s="1" t="s">
        <v>144</v>
      </c>
      <c r="L195" s="1" t="s">
        <v>44</v>
      </c>
      <c r="M195" s="1"/>
      <c r="N195" s="1" t="s">
        <v>27</v>
      </c>
      <c r="O195" s="1" t="s">
        <v>28</v>
      </c>
      <c r="P195" s="1" t="s">
        <v>250</v>
      </c>
      <c r="Q195" s="1" t="s">
        <v>287</v>
      </c>
      <c r="R195" s="1">
        <v>85301</v>
      </c>
      <c r="S195" s="1" t="s">
        <v>57</v>
      </c>
      <c r="T195" s="1" t="s">
        <v>57</v>
      </c>
      <c r="U195" s="1">
        <v>17</v>
      </c>
      <c r="V195" s="1">
        <v>89647</v>
      </c>
    </row>
    <row r="196" spans="1:22">
      <c r="A196" s="1">
        <v>19108</v>
      </c>
      <c r="B196" s="1" t="s">
        <v>98</v>
      </c>
      <c r="C196" s="1">
        <v>6.68</v>
      </c>
      <c r="D196" s="1">
        <v>0.05</v>
      </c>
      <c r="E196" s="1">
        <v>353</v>
      </c>
      <c r="F196" s="1"/>
      <c r="G196" s="1"/>
      <c r="H196" s="1" t="s">
        <v>32</v>
      </c>
      <c r="I196" s="1" t="s">
        <v>42</v>
      </c>
      <c r="J196" s="1" t="s">
        <v>58</v>
      </c>
      <c r="K196" s="1" t="s">
        <v>83</v>
      </c>
      <c r="L196" s="1" t="s">
        <v>53</v>
      </c>
      <c r="M196" s="1"/>
      <c r="N196" s="1" t="s">
        <v>27</v>
      </c>
      <c r="O196" s="1" t="s">
        <v>28</v>
      </c>
      <c r="P196" s="1" t="s">
        <v>250</v>
      </c>
      <c r="Q196" s="1" t="s">
        <v>287</v>
      </c>
      <c r="R196" s="1">
        <v>85301</v>
      </c>
      <c r="S196" s="1" t="s">
        <v>57</v>
      </c>
      <c r="T196" s="1" t="s">
        <v>77</v>
      </c>
      <c r="U196" s="1">
        <v>16</v>
      </c>
      <c r="V196" s="1">
        <v>89647</v>
      </c>
    </row>
    <row r="197" spans="1:22">
      <c r="A197" s="1">
        <v>20760</v>
      </c>
      <c r="B197" s="1" t="s">
        <v>41</v>
      </c>
      <c r="C197" s="1">
        <v>124.49</v>
      </c>
      <c r="D197" s="1">
        <v>0.1</v>
      </c>
      <c r="E197" s="1">
        <v>357</v>
      </c>
      <c r="F197" s="1"/>
      <c r="G197" s="1"/>
      <c r="H197" s="1" t="s">
        <v>32</v>
      </c>
      <c r="I197" s="1" t="s">
        <v>81</v>
      </c>
      <c r="J197" s="1" t="s">
        <v>34</v>
      </c>
      <c r="K197" s="1" t="s">
        <v>123</v>
      </c>
      <c r="L197" s="1" t="s">
        <v>108</v>
      </c>
      <c r="M197" s="1"/>
      <c r="N197" s="1" t="s">
        <v>27</v>
      </c>
      <c r="O197" s="1" t="s">
        <v>45</v>
      </c>
      <c r="P197" s="1" t="s">
        <v>250</v>
      </c>
      <c r="Q197" s="1" t="s">
        <v>288</v>
      </c>
      <c r="R197" s="1">
        <v>86401</v>
      </c>
      <c r="S197" s="1" t="s">
        <v>289</v>
      </c>
      <c r="T197" s="1" t="s">
        <v>168</v>
      </c>
      <c r="U197" s="1">
        <v>14</v>
      </c>
      <c r="V197" s="1">
        <v>91131</v>
      </c>
    </row>
    <row r="198" spans="1:22">
      <c r="A198" s="1">
        <v>24627</v>
      </c>
      <c r="B198" s="1" t="s">
        <v>98</v>
      </c>
      <c r="C198" s="1">
        <v>125.99</v>
      </c>
      <c r="D198" s="1">
        <v>0.1</v>
      </c>
      <c r="E198" s="1">
        <v>358</v>
      </c>
      <c r="F198" s="1"/>
      <c r="G198" s="1"/>
      <c r="H198" s="1" t="s">
        <v>32</v>
      </c>
      <c r="I198" s="1" t="s">
        <v>81</v>
      </c>
      <c r="J198" s="1" t="s">
        <v>73</v>
      </c>
      <c r="K198" s="1" t="s">
        <v>67</v>
      </c>
      <c r="L198" s="1" t="s">
        <v>53</v>
      </c>
      <c r="M198" s="1"/>
      <c r="N198" s="1" t="s">
        <v>27</v>
      </c>
      <c r="O198" s="1" t="s">
        <v>45</v>
      </c>
      <c r="P198" s="1" t="s">
        <v>174</v>
      </c>
      <c r="Q198" s="1" t="s">
        <v>290</v>
      </c>
      <c r="R198" s="1">
        <v>19406</v>
      </c>
      <c r="S198" s="2">
        <v>42248</v>
      </c>
      <c r="T198" s="1" t="s">
        <v>189</v>
      </c>
      <c r="U198" s="1">
        <v>1</v>
      </c>
      <c r="V198" s="1">
        <v>91130</v>
      </c>
    </row>
    <row r="199" spans="1:22">
      <c r="A199" s="1">
        <v>18278</v>
      </c>
      <c r="B199" s="1" t="s">
        <v>50</v>
      </c>
      <c r="C199" s="1">
        <v>328.14</v>
      </c>
      <c r="D199" s="1">
        <v>0.1</v>
      </c>
      <c r="E199" s="1">
        <v>366</v>
      </c>
      <c r="F199" s="1"/>
      <c r="G199" s="1"/>
      <c r="H199" s="1" t="s">
        <v>32</v>
      </c>
      <c r="I199" s="1" t="s">
        <v>51</v>
      </c>
      <c r="J199" s="1" t="s">
        <v>58</v>
      </c>
      <c r="K199" s="1" t="s">
        <v>196</v>
      </c>
      <c r="L199" s="1" t="s">
        <v>36</v>
      </c>
      <c r="M199" s="1"/>
      <c r="N199" s="1" t="s">
        <v>27</v>
      </c>
      <c r="O199" s="1" t="s">
        <v>28</v>
      </c>
      <c r="P199" s="1" t="s">
        <v>291</v>
      </c>
      <c r="Q199" s="1" t="s">
        <v>292</v>
      </c>
      <c r="R199" s="1">
        <v>2910</v>
      </c>
      <c r="S199" s="1" t="s">
        <v>177</v>
      </c>
      <c r="T199" s="1" t="s">
        <v>246</v>
      </c>
      <c r="U199" s="1">
        <v>6</v>
      </c>
      <c r="V199" s="1">
        <v>87347</v>
      </c>
    </row>
    <row r="200" spans="1:22">
      <c r="A200" s="1">
        <v>24794</v>
      </c>
      <c r="B200" s="1" t="s">
        <v>98</v>
      </c>
      <c r="C200" s="1">
        <v>19.23</v>
      </c>
      <c r="D200" s="1">
        <v>0.05</v>
      </c>
      <c r="E200" s="1">
        <v>369</v>
      </c>
      <c r="F200" s="1"/>
      <c r="G200" s="1"/>
      <c r="H200" s="1" t="s">
        <v>22</v>
      </c>
      <c r="I200" s="1" t="s">
        <v>81</v>
      </c>
      <c r="J200" s="1" t="s">
        <v>34</v>
      </c>
      <c r="K200" s="1" t="s">
        <v>52</v>
      </c>
      <c r="L200" s="1" t="s">
        <v>44</v>
      </c>
      <c r="M200" s="1"/>
      <c r="N200" s="1" t="s">
        <v>27</v>
      </c>
      <c r="O200" s="1" t="s">
        <v>45</v>
      </c>
      <c r="P200" s="1" t="s">
        <v>37</v>
      </c>
      <c r="Q200" s="1" t="s">
        <v>293</v>
      </c>
      <c r="R200" s="1">
        <v>94601</v>
      </c>
      <c r="S200" s="2">
        <v>42312</v>
      </c>
      <c r="T200" s="1" t="s">
        <v>204</v>
      </c>
      <c r="U200" s="1">
        <v>21</v>
      </c>
      <c r="V200" s="1">
        <v>90292</v>
      </c>
    </row>
    <row r="201" spans="1:22">
      <c r="A201" s="1">
        <v>20401</v>
      </c>
      <c r="B201" s="1" t="s">
        <v>31</v>
      </c>
      <c r="C201" s="1">
        <v>20.99</v>
      </c>
      <c r="D201" s="1">
        <v>0.05</v>
      </c>
      <c r="E201" s="1">
        <v>370</v>
      </c>
      <c r="F201" s="1"/>
      <c r="G201" s="1"/>
      <c r="H201" s="1" t="s">
        <v>32</v>
      </c>
      <c r="I201" s="1" t="s">
        <v>81</v>
      </c>
      <c r="J201" s="1" t="s">
        <v>73</v>
      </c>
      <c r="K201" s="1" t="s">
        <v>67</v>
      </c>
      <c r="L201" s="1" t="s">
        <v>75</v>
      </c>
      <c r="M201" s="1"/>
      <c r="N201" s="1" t="s">
        <v>27</v>
      </c>
      <c r="O201" s="1" t="s">
        <v>45</v>
      </c>
      <c r="P201" s="1" t="s">
        <v>147</v>
      </c>
      <c r="Q201" s="1" t="s">
        <v>294</v>
      </c>
      <c r="R201" s="1">
        <v>4240</v>
      </c>
      <c r="S201" s="1" t="s">
        <v>295</v>
      </c>
      <c r="T201" s="1" t="s">
        <v>238</v>
      </c>
      <c r="U201" s="1">
        <v>15</v>
      </c>
      <c r="V201" s="1">
        <v>90291</v>
      </c>
    </row>
    <row r="202" spans="1:22">
      <c r="A202" s="1">
        <v>20400</v>
      </c>
      <c r="B202" s="1" t="s">
        <v>31</v>
      </c>
      <c r="C202" s="1">
        <v>5.4</v>
      </c>
      <c r="D202" s="1">
        <v>0.05</v>
      </c>
      <c r="E202" s="1">
        <v>371</v>
      </c>
      <c r="F202" s="1"/>
      <c r="G202" s="1"/>
      <c r="H202" s="1" t="s">
        <v>22</v>
      </c>
      <c r="I202" s="1" t="s">
        <v>81</v>
      </c>
      <c r="J202" s="1" t="s">
        <v>58</v>
      </c>
      <c r="K202" s="1" t="s">
        <v>100</v>
      </c>
      <c r="L202" s="1" t="s">
        <v>53</v>
      </c>
      <c r="M202" s="1"/>
      <c r="N202" s="1" t="s">
        <v>27</v>
      </c>
      <c r="O202" s="1" t="s">
        <v>54</v>
      </c>
      <c r="P202" s="1" t="s">
        <v>152</v>
      </c>
      <c r="Q202" s="1" t="s">
        <v>296</v>
      </c>
      <c r="R202" s="1">
        <v>2149</v>
      </c>
      <c r="S202" s="1" t="s">
        <v>295</v>
      </c>
      <c r="T202" s="1" t="s">
        <v>238</v>
      </c>
      <c r="U202" s="1">
        <v>9</v>
      </c>
      <c r="V202" s="1">
        <v>90291</v>
      </c>
    </row>
    <row r="203" spans="1:22">
      <c r="A203" s="1">
        <v>3392</v>
      </c>
      <c r="B203" s="1" t="s">
        <v>31</v>
      </c>
      <c r="C203" s="1">
        <v>200.98</v>
      </c>
      <c r="D203" s="1">
        <v>0.1</v>
      </c>
      <c r="E203" s="1">
        <v>373</v>
      </c>
      <c r="F203" s="1"/>
      <c r="G203" s="1"/>
      <c r="H203" s="1" t="s">
        <v>32</v>
      </c>
      <c r="I203" s="1" t="s">
        <v>51</v>
      </c>
      <c r="J203" s="1" t="s">
        <v>34</v>
      </c>
      <c r="K203" s="1" t="s">
        <v>151</v>
      </c>
      <c r="L203" s="1" t="s">
        <v>108</v>
      </c>
      <c r="M203" s="1"/>
      <c r="N203" s="1" t="s">
        <v>27</v>
      </c>
      <c r="O203" s="1" t="s">
        <v>54</v>
      </c>
      <c r="P203" s="1" t="s">
        <v>215</v>
      </c>
      <c r="Q203" s="1" t="s">
        <v>216</v>
      </c>
      <c r="R203" s="1">
        <v>48234</v>
      </c>
      <c r="S203" s="1" t="s">
        <v>297</v>
      </c>
      <c r="T203" s="1" t="s">
        <v>179</v>
      </c>
      <c r="U203" s="1">
        <v>45</v>
      </c>
      <c r="V203" s="1">
        <v>24193</v>
      </c>
    </row>
    <row r="204" spans="1:22">
      <c r="A204" s="1">
        <v>3393</v>
      </c>
      <c r="B204" s="1" t="s">
        <v>31</v>
      </c>
      <c r="C204" s="1">
        <v>4.28</v>
      </c>
      <c r="D204" s="1">
        <v>0.05</v>
      </c>
      <c r="E204" s="1">
        <v>373</v>
      </c>
      <c r="F204" s="1"/>
      <c r="G204" s="1"/>
      <c r="H204" s="1" t="s">
        <v>32</v>
      </c>
      <c r="I204" s="1" t="s">
        <v>51</v>
      </c>
      <c r="J204" s="1" t="s">
        <v>58</v>
      </c>
      <c r="K204" s="1" t="s">
        <v>83</v>
      </c>
      <c r="L204" s="1" t="s">
        <v>53</v>
      </c>
      <c r="M204" s="1"/>
      <c r="N204" s="1" t="s">
        <v>27</v>
      </c>
      <c r="O204" s="1" t="s">
        <v>54</v>
      </c>
      <c r="P204" s="1" t="s">
        <v>215</v>
      </c>
      <c r="Q204" s="1" t="s">
        <v>216</v>
      </c>
      <c r="R204" s="1">
        <v>48234</v>
      </c>
      <c r="S204" s="1" t="s">
        <v>297</v>
      </c>
      <c r="T204" s="1" t="s">
        <v>126</v>
      </c>
      <c r="U204" s="1">
        <v>24</v>
      </c>
      <c r="V204" s="1">
        <v>24193</v>
      </c>
    </row>
    <row r="205" spans="1:22">
      <c r="A205" s="1">
        <v>3394</v>
      </c>
      <c r="B205" s="1" t="s">
        <v>31</v>
      </c>
      <c r="C205" s="1">
        <v>85.99</v>
      </c>
      <c r="D205" s="1">
        <v>0.05</v>
      </c>
      <c r="E205" s="1">
        <v>373</v>
      </c>
      <c r="F205" s="1"/>
      <c r="G205" s="1"/>
      <c r="H205" s="1" t="s">
        <v>32</v>
      </c>
      <c r="I205" s="1" t="s">
        <v>51</v>
      </c>
      <c r="J205" s="1" t="s">
        <v>73</v>
      </c>
      <c r="K205" s="1" t="s">
        <v>67</v>
      </c>
      <c r="L205" s="1" t="s">
        <v>26</v>
      </c>
      <c r="M205" s="1"/>
      <c r="N205" s="1" t="s">
        <v>27</v>
      </c>
      <c r="O205" s="1" t="s">
        <v>114</v>
      </c>
      <c r="P205" s="1" t="s">
        <v>215</v>
      </c>
      <c r="Q205" s="1" t="s">
        <v>216</v>
      </c>
      <c r="R205" s="1">
        <v>48234</v>
      </c>
      <c r="S205" s="1" t="s">
        <v>297</v>
      </c>
      <c r="T205" s="1" t="s">
        <v>179</v>
      </c>
      <c r="U205" s="1">
        <v>19</v>
      </c>
      <c r="V205" s="1">
        <v>24193</v>
      </c>
    </row>
    <row r="206" spans="1:22">
      <c r="A206" s="1">
        <v>21392</v>
      </c>
      <c r="B206" s="1" t="s">
        <v>31</v>
      </c>
      <c r="C206" s="1">
        <v>200.98</v>
      </c>
      <c r="D206" s="1">
        <v>0.1</v>
      </c>
      <c r="E206" s="1">
        <v>375</v>
      </c>
      <c r="F206" s="1"/>
      <c r="G206" s="1"/>
      <c r="H206" s="1" t="s">
        <v>32</v>
      </c>
      <c r="I206" s="1" t="s">
        <v>51</v>
      </c>
      <c r="J206" s="1" t="s">
        <v>34</v>
      </c>
      <c r="K206" s="1" t="s">
        <v>151</v>
      </c>
      <c r="L206" s="1" t="s">
        <v>108</v>
      </c>
      <c r="M206" s="1"/>
      <c r="N206" s="1" t="s">
        <v>27</v>
      </c>
      <c r="O206" s="1" t="s">
        <v>114</v>
      </c>
      <c r="P206" s="1" t="s">
        <v>184</v>
      </c>
      <c r="Q206" s="1" t="s">
        <v>298</v>
      </c>
      <c r="R206" s="1">
        <v>37814</v>
      </c>
      <c r="S206" s="1" t="s">
        <v>297</v>
      </c>
      <c r="T206" s="1" t="s">
        <v>179</v>
      </c>
      <c r="U206" s="1">
        <v>11</v>
      </c>
      <c r="V206" s="1">
        <v>90917</v>
      </c>
    </row>
    <row r="207" spans="1:22">
      <c r="A207" s="1">
        <v>21393</v>
      </c>
      <c r="B207" s="1" t="s">
        <v>31</v>
      </c>
      <c r="C207" s="1">
        <v>4.28</v>
      </c>
      <c r="D207" s="1">
        <v>0.05</v>
      </c>
      <c r="E207" s="1">
        <v>375</v>
      </c>
      <c r="F207" s="1"/>
      <c r="G207" s="1"/>
      <c r="H207" s="1" t="s">
        <v>32</v>
      </c>
      <c r="I207" s="1" t="s">
        <v>51</v>
      </c>
      <c r="J207" s="1" t="s">
        <v>58</v>
      </c>
      <c r="K207" s="1" t="s">
        <v>83</v>
      </c>
      <c r="L207" s="1" t="s">
        <v>53</v>
      </c>
      <c r="M207" s="1"/>
      <c r="N207" s="1" t="s">
        <v>27</v>
      </c>
      <c r="O207" s="1" t="s">
        <v>54</v>
      </c>
      <c r="P207" s="1" t="s">
        <v>184</v>
      </c>
      <c r="Q207" s="1" t="s">
        <v>298</v>
      </c>
      <c r="R207" s="1">
        <v>37814</v>
      </c>
      <c r="S207" s="1" t="s">
        <v>297</v>
      </c>
      <c r="T207" s="1" t="s">
        <v>126</v>
      </c>
      <c r="U207" s="1">
        <v>6</v>
      </c>
      <c r="V207" s="1">
        <v>90917</v>
      </c>
    </row>
    <row r="208" spans="1:22">
      <c r="A208" s="1">
        <v>19073</v>
      </c>
      <c r="B208" s="1" t="s">
        <v>50</v>
      </c>
      <c r="C208" s="1">
        <v>25.98</v>
      </c>
      <c r="D208" s="1">
        <v>0.05</v>
      </c>
      <c r="E208" s="1">
        <v>377</v>
      </c>
      <c r="F208" s="1"/>
      <c r="G208" s="1"/>
      <c r="H208" s="1" t="s">
        <v>32</v>
      </c>
      <c r="I208" s="1" t="s">
        <v>104</v>
      </c>
      <c r="J208" s="1" t="s">
        <v>58</v>
      </c>
      <c r="K208" s="1" t="s">
        <v>196</v>
      </c>
      <c r="L208" s="1" t="s">
        <v>75</v>
      </c>
      <c r="M208" s="1"/>
      <c r="N208" s="1" t="s">
        <v>27</v>
      </c>
      <c r="O208" s="1" t="s">
        <v>54</v>
      </c>
      <c r="P208" s="1" t="s">
        <v>142</v>
      </c>
      <c r="Q208" s="1" t="s">
        <v>275</v>
      </c>
      <c r="R208" s="1">
        <v>60510</v>
      </c>
      <c r="S208" s="1" t="s">
        <v>299</v>
      </c>
      <c r="T208" s="1" t="s">
        <v>299</v>
      </c>
      <c r="U208" s="1">
        <v>17</v>
      </c>
      <c r="V208" s="1">
        <v>89579</v>
      </c>
    </row>
    <row r="209" spans="1:22">
      <c r="A209" s="1">
        <v>22401</v>
      </c>
      <c r="B209" s="1" t="s">
        <v>31</v>
      </c>
      <c r="C209" s="1">
        <v>415.88</v>
      </c>
      <c r="D209" s="1">
        <v>0.1</v>
      </c>
      <c r="E209" s="1">
        <v>381</v>
      </c>
      <c r="F209" s="1"/>
      <c r="G209" s="1"/>
      <c r="H209" s="1" t="s">
        <v>32</v>
      </c>
      <c r="I209" s="1" t="s">
        <v>81</v>
      </c>
      <c r="J209" s="1" t="s">
        <v>58</v>
      </c>
      <c r="K209" s="1" t="s">
        <v>119</v>
      </c>
      <c r="L209" s="1" t="s">
        <v>53</v>
      </c>
      <c r="M209" s="1"/>
      <c r="N209" s="1" t="s">
        <v>27</v>
      </c>
      <c r="O209" s="1" t="s">
        <v>45</v>
      </c>
      <c r="P209" s="1" t="s">
        <v>142</v>
      </c>
      <c r="Q209" s="1" t="s">
        <v>300</v>
      </c>
      <c r="R209" s="1">
        <v>61701</v>
      </c>
      <c r="S209" s="2">
        <v>42009</v>
      </c>
      <c r="T209" s="2">
        <v>42009</v>
      </c>
      <c r="U209" s="1">
        <v>1</v>
      </c>
      <c r="V209" s="1">
        <v>88929</v>
      </c>
    </row>
    <row r="210" spans="1:22">
      <c r="A210" s="1">
        <v>21281</v>
      </c>
      <c r="B210" s="1" t="s">
        <v>41</v>
      </c>
      <c r="C210" s="1">
        <v>5.34</v>
      </c>
      <c r="D210" s="1">
        <v>0.05</v>
      </c>
      <c r="E210" s="1">
        <v>383</v>
      </c>
      <c r="F210" s="1"/>
      <c r="G210" s="1"/>
      <c r="H210" s="1" t="s">
        <v>32</v>
      </c>
      <c r="I210" s="1" t="s">
        <v>81</v>
      </c>
      <c r="J210" s="1" t="s">
        <v>58</v>
      </c>
      <c r="K210" s="1" t="s">
        <v>100</v>
      </c>
      <c r="L210" s="1" t="s">
        <v>53</v>
      </c>
      <c r="M210" s="1"/>
      <c r="N210" s="1" t="s">
        <v>27</v>
      </c>
      <c r="O210" s="1" t="s">
        <v>45</v>
      </c>
      <c r="P210" s="1" t="s">
        <v>174</v>
      </c>
      <c r="Q210" s="1" t="s">
        <v>301</v>
      </c>
      <c r="R210" s="1">
        <v>19026</v>
      </c>
      <c r="S210" s="1" t="s">
        <v>99</v>
      </c>
      <c r="T210" s="1" t="s">
        <v>99</v>
      </c>
      <c r="U210" s="1">
        <v>7</v>
      </c>
      <c r="V210" s="1">
        <v>88928</v>
      </c>
    </row>
    <row r="211" spans="1:22">
      <c r="A211" s="1">
        <v>21282</v>
      </c>
      <c r="B211" s="1" t="s">
        <v>41</v>
      </c>
      <c r="C211" s="1">
        <v>65.989999999999995</v>
      </c>
      <c r="D211" s="1">
        <v>0.05</v>
      </c>
      <c r="E211" s="1">
        <v>383</v>
      </c>
      <c r="F211" s="1"/>
      <c r="G211" s="1"/>
      <c r="H211" s="1" t="s">
        <v>22</v>
      </c>
      <c r="I211" s="1" t="s">
        <v>81</v>
      </c>
      <c r="J211" s="1" t="s">
        <v>73</v>
      </c>
      <c r="K211" s="1" t="s">
        <v>67</v>
      </c>
      <c r="L211" s="1" t="s">
        <v>53</v>
      </c>
      <c r="M211" s="1"/>
      <c r="N211" s="1" t="s">
        <v>27</v>
      </c>
      <c r="O211" s="1" t="s">
        <v>54</v>
      </c>
      <c r="P211" s="1" t="s">
        <v>174</v>
      </c>
      <c r="Q211" s="1" t="s">
        <v>301</v>
      </c>
      <c r="R211" s="1">
        <v>19026</v>
      </c>
      <c r="S211" s="1" t="s">
        <v>99</v>
      </c>
      <c r="T211" s="1" t="s">
        <v>236</v>
      </c>
      <c r="U211" s="1">
        <v>5</v>
      </c>
      <c r="V211" s="1">
        <v>88928</v>
      </c>
    </row>
    <row r="212" spans="1:22">
      <c r="A212" s="1">
        <v>20919</v>
      </c>
      <c r="B212" s="1" t="s">
        <v>21</v>
      </c>
      <c r="C212" s="1">
        <v>8.8800000000000008</v>
      </c>
      <c r="D212" s="1">
        <v>0.05</v>
      </c>
      <c r="E212" s="1">
        <v>387</v>
      </c>
      <c r="F212" s="1"/>
      <c r="G212" s="1"/>
      <c r="H212" s="1" t="s">
        <v>22</v>
      </c>
      <c r="I212" s="1" t="s">
        <v>81</v>
      </c>
      <c r="J212" s="1" t="s">
        <v>58</v>
      </c>
      <c r="K212" s="1" t="s">
        <v>100</v>
      </c>
      <c r="L212" s="1" t="s">
        <v>53</v>
      </c>
      <c r="M212" s="1"/>
      <c r="N212" s="1" t="s">
        <v>27</v>
      </c>
      <c r="O212" s="1" t="s">
        <v>54</v>
      </c>
      <c r="P212" s="1" t="s">
        <v>302</v>
      </c>
      <c r="Q212" s="1" t="s">
        <v>303</v>
      </c>
      <c r="R212" s="1">
        <v>68801</v>
      </c>
      <c r="S212" s="2">
        <v>42344</v>
      </c>
      <c r="T212" s="1" t="s">
        <v>115</v>
      </c>
      <c r="U212" s="1">
        <v>15</v>
      </c>
      <c r="V212" s="1">
        <v>90339</v>
      </c>
    </row>
    <row r="213" spans="1:22">
      <c r="A213" s="1">
        <v>22223</v>
      </c>
      <c r="B213" s="1" t="s">
        <v>41</v>
      </c>
      <c r="C213" s="1">
        <v>5.28</v>
      </c>
      <c r="D213" s="1">
        <v>0.05</v>
      </c>
      <c r="E213" s="1">
        <v>388</v>
      </c>
      <c r="F213" s="1"/>
      <c r="G213" s="1"/>
      <c r="H213" s="1" t="s">
        <v>32</v>
      </c>
      <c r="I213" s="1" t="s">
        <v>81</v>
      </c>
      <c r="J213" s="1" t="s">
        <v>58</v>
      </c>
      <c r="K213" s="1" t="s">
        <v>83</v>
      </c>
      <c r="L213" s="1" t="s">
        <v>53</v>
      </c>
      <c r="M213" s="1"/>
      <c r="N213" s="1" t="s">
        <v>27</v>
      </c>
      <c r="O213" s="1" t="s">
        <v>54</v>
      </c>
      <c r="P213" s="1" t="s">
        <v>302</v>
      </c>
      <c r="Q213" s="1" t="s">
        <v>304</v>
      </c>
      <c r="R213" s="1">
        <v>68847</v>
      </c>
      <c r="S213" s="2">
        <v>42064</v>
      </c>
      <c r="T213" s="2">
        <v>42125</v>
      </c>
      <c r="U213" s="1">
        <v>4</v>
      </c>
      <c r="V213" s="1">
        <v>90337</v>
      </c>
    </row>
    <row r="214" spans="1:22">
      <c r="A214" s="1">
        <v>22224</v>
      </c>
      <c r="B214" s="1" t="s">
        <v>41</v>
      </c>
      <c r="C214" s="1">
        <v>110.99</v>
      </c>
      <c r="D214" s="1">
        <v>0.1</v>
      </c>
      <c r="E214" s="1">
        <v>388</v>
      </c>
      <c r="F214" s="1"/>
      <c r="G214" s="1"/>
      <c r="H214" s="1" t="s">
        <v>32</v>
      </c>
      <c r="I214" s="1" t="s">
        <v>81</v>
      </c>
      <c r="J214" s="1" t="s">
        <v>73</v>
      </c>
      <c r="K214" s="1" t="s">
        <v>67</v>
      </c>
      <c r="L214" s="1" t="s">
        <v>53</v>
      </c>
      <c r="M214" s="1"/>
      <c r="N214" s="1" t="s">
        <v>27</v>
      </c>
      <c r="O214" s="1" t="s">
        <v>54</v>
      </c>
      <c r="P214" s="1" t="s">
        <v>302</v>
      </c>
      <c r="Q214" s="1" t="s">
        <v>304</v>
      </c>
      <c r="R214" s="1">
        <v>68847</v>
      </c>
      <c r="S214" s="2">
        <v>42064</v>
      </c>
      <c r="T214" s="2">
        <v>42156</v>
      </c>
      <c r="U214" s="1">
        <v>2</v>
      </c>
      <c r="V214" s="1">
        <v>90337</v>
      </c>
    </row>
    <row r="215" spans="1:22">
      <c r="A215" s="1">
        <v>23853</v>
      </c>
      <c r="B215" s="1" t="s">
        <v>98</v>
      </c>
      <c r="C215" s="1">
        <v>160.97999999999999</v>
      </c>
      <c r="D215" s="1">
        <v>0.1</v>
      </c>
      <c r="E215" s="1">
        <v>389</v>
      </c>
      <c r="F215" s="1"/>
      <c r="G215" s="1"/>
      <c r="H215" s="1" t="s">
        <v>32</v>
      </c>
      <c r="I215" s="1" t="s">
        <v>81</v>
      </c>
      <c r="J215" s="1" t="s">
        <v>34</v>
      </c>
      <c r="K215" s="1" t="s">
        <v>35</v>
      </c>
      <c r="L215" s="1" t="s">
        <v>36</v>
      </c>
      <c r="M215" s="1"/>
      <c r="N215" s="1" t="s">
        <v>27</v>
      </c>
      <c r="O215" s="1" t="s">
        <v>54</v>
      </c>
      <c r="P215" s="1" t="s">
        <v>302</v>
      </c>
      <c r="Q215" s="1" t="s">
        <v>305</v>
      </c>
      <c r="R215" s="1">
        <v>68502</v>
      </c>
      <c r="S215" s="2">
        <v>42157</v>
      </c>
      <c r="T215" s="2">
        <v>42279</v>
      </c>
      <c r="U215" s="1">
        <v>11</v>
      </c>
      <c r="V215" s="1">
        <v>90338</v>
      </c>
    </row>
    <row r="216" spans="1:22">
      <c r="A216" s="1">
        <v>25449</v>
      </c>
      <c r="B216" s="1" t="s">
        <v>50</v>
      </c>
      <c r="C216" s="1">
        <v>34.979999999999997</v>
      </c>
      <c r="D216" s="1">
        <v>0.05</v>
      </c>
      <c r="E216" s="1">
        <v>392</v>
      </c>
      <c r="F216" s="1"/>
      <c r="G216" s="1"/>
      <c r="H216" s="1" t="s">
        <v>32</v>
      </c>
      <c r="I216" s="1" t="s">
        <v>81</v>
      </c>
      <c r="J216" s="1" t="s">
        <v>73</v>
      </c>
      <c r="K216" s="1" t="s">
        <v>144</v>
      </c>
      <c r="L216" s="1" t="s">
        <v>53</v>
      </c>
      <c r="M216" s="1"/>
      <c r="N216" s="1" t="s">
        <v>27</v>
      </c>
      <c r="O216" s="1" t="s">
        <v>54</v>
      </c>
      <c r="P216" s="1" t="s">
        <v>306</v>
      </c>
      <c r="Q216" s="1" t="s">
        <v>307</v>
      </c>
      <c r="R216" s="1">
        <v>63105</v>
      </c>
      <c r="S216" s="2">
        <v>42127</v>
      </c>
      <c r="T216" s="2">
        <v>42188</v>
      </c>
      <c r="U216" s="1">
        <v>1</v>
      </c>
      <c r="V216" s="1">
        <v>86383</v>
      </c>
    </row>
    <row r="217" spans="1:22">
      <c r="A217" s="1">
        <v>25450</v>
      </c>
      <c r="B217" s="1" t="s">
        <v>50</v>
      </c>
      <c r="C217" s="1">
        <v>19.989999999999998</v>
      </c>
      <c r="D217" s="1">
        <v>0.05</v>
      </c>
      <c r="E217" s="1">
        <v>392</v>
      </c>
      <c r="F217" s="1"/>
      <c r="G217" s="1"/>
      <c r="H217" s="1" t="s">
        <v>32</v>
      </c>
      <c r="I217" s="1" t="s">
        <v>81</v>
      </c>
      <c r="J217" s="1" t="s">
        <v>34</v>
      </c>
      <c r="K217" s="1" t="s">
        <v>52</v>
      </c>
      <c r="L217" s="1" t="s">
        <v>178</v>
      </c>
      <c r="M217" s="1"/>
      <c r="N217" s="1" t="s">
        <v>27</v>
      </c>
      <c r="O217" s="1" t="s">
        <v>45</v>
      </c>
      <c r="P217" s="1" t="s">
        <v>306</v>
      </c>
      <c r="Q217" s="1" t="s">
        <v>307</v>
      </c>
      <c r="R217" s="1">
        <v>63105</v>
      </c>
      <c r="S217" s="2">
        <v>42127</v>
      </c>
      <c r="T217" s="2">
        <v>42219</v>
      </c>
      <c r="U217" s="1">
        <v>2</v>
      </c>
      <c r="V217" s="1">
        <v>86383</v>
      </c>
    </row>
    <row r="218" spans="1:22">
      <c r="A218" s="1">
        <v>22598</v>
      </c>
      <c r="B218" s="1" t="s">
        <v>98</v>
      </c>
      <c r="C218" s="1">
        <v>9.7100000000000009</v>
      </c>
      <c r="D218" s="1">
        <v>0.05</v>
      </c>
      <c r="E218" s="1">
        <v>393</v>
      </c>
      <c r="F218" s="1"/>
      <c r="G218" s="1"/>
      <c r="H218" s="1" t="s">
        <v>32</v>
      </c>
      <c r="I218" s="1" t="s">
        <v>81</v>
      </c>
      <c r="J218" s="1" t="s">
        <v>58</v>
      </c>
      <c r="K218" s="1" t="s">
        <v>119</v>
      </c>
      <c r="L218" s="1" t="s">
        <v>53</v>
      </c>
      <c r="M218" s="1"/>
      <c r="N218" s="1" t="s">
        <v>27</v>
      </c>
      <c r="O218" s="1" t="s">
        <v>114</v>
      </c>
      <c r="P218" s="1" t="s">
        <v>62</v>
      </c>
      <c r="Q218" s="1" t="s">
        <v>308</v>
      </c>
      <c r="R218" s="1">
        <v>13021</v>
      </c>
      <c r="S218" s="1" t="s">
        <v>48</v>
      </c>
      <c r="T218" s="1" t="s">
        <v>92</v>
      </c>
      <c r="U218" s="1">
        <v>3</v>
      </c>
      <c r="V218" s="1">
        <v>86382</v>
      </c>
    </row>
    <row r="219" spans="1:22">
      <c r="A219" s="1">
        <v>24638</v>
      </c>
      <c r="B219" s="1" t="s">
        <v>41</v>
      </c>
      <c r="C219" s="1">
        <v>15.98</v>
      </c>
      <c r="D219" s="1">
        <v>0.05</v>
      </c>
      <c r="E219" s="1">
        <v>395</v>
      </c>
      <c r="F219" s="1"/>
      <c r="G219" s="1"/>
      <c r="H219" s="1" t="s">
        <v>32</v>
      </c>
      <c r="I219" s="1" t="s">
        <v>81</v>
      </c>
      <c r="J219" s="1" t="s">
        <v>73</v>
      </c>
      <c r="K219" s="1" t="s">
        <v>144</v>
      </c>
      <c r="L219" s="1" t="s">
        <v>53</v>
      </c>
      <c r="M219" s="1"/>
      <c r="N219" s="1" t="s">
        <v>27</v>
      </c>
      <c r="O219" s="1" t="s">
        <v>114</v>
      </c>
      <c r="P219" s="1" t="s">
        <v>225</v>
      </c>
      <c r="Q219" s="1" t="s">
        <v>309</v>
      </c>
      <c r="R219" s="1">
        <v>28001</v>
      </c>
      <c r="S219" s="1" t="s">
        <v>193</v>
      </c>
      <c r="T219" s="1" t="s">
        <v>310</v>
      </c>
      <c r="U219" s="1">
        <v>4</v>
      </c>
      <c r="V219" s="1">
        <v>86384</v>
      </c>
    </row>
    <row r="220" spans="1:22">
      <c r="A220" s="1">
        <v>24639</v>
      </c>
      <c r="B220" s="1" t="s">
        <v>41</v>
      </c>
      <c r="C220" s="1">
        <v>22.84</v>
      </c>
      <c r="D220" s="1">
        <v>0.05</v>
      </c>
      <c r="E220" s="1">
        <v>395</v>
      </c>
      <c r="F220" s="1"/>
      <c r="G220" s="1"/>
      <c r="H220" s="1" t="s">
        <v>32</v>
      </c>
      <c r="I220" s="1" t="s">
        <v>81</v>
      </c>
      <c r="J220" s="1" t="s">
        <v>58</v>
      </c>
      <c r="K220" s="1" t="s">
        <v>83</v>
      </c>
      <c r="L220" s="1" t="s">
        <v>53</v>
      </c>
      <c r="M220" s="1"/>
      <c r="N220" s="1" t="s">
        <v>27</v>
      </c>
      <c r="O220" s="1" t="s">
        <v>45</v>
      </c>
      <c r="P220" s="1" t="s">
        <v>225</v>
      </c>
      <c r="Q220" s="1" t="s">
        <v>309</v>
      </c>
      <c r="R220" s="1">
        <v>28001</v>
      </c>
      <c r="S220" s="1" t="s">
        <v>193</v>
      </c>
      <c r="T220" s="1" t="s">
        <v>311</v>
      </c>
      <c r="U220" s="1">
        <v>20</v>
      </c>
      <c r="V220" s="1">
        <v>86384</v>
      </c>
    </row>
    <row r="221" spans="1:22">
      <c r="A221" s="1">
        <v>20693</v>
      </c>
      <c r="B221" s="1" t="s">
        <v>41</v>
      </c>
      <c r="C221" s="1">
        <v>154.13</v>
      </c>
      <c r="D221" s="1">
        <v>0.1</v>
      </c>
      <c r="E221" s="1">
        <v>397</v>
      </c>
      <c r="F221" s="1"/>
      <c r="G221" s="1"/>
      <c r="H221" s="1" t="s">
        <v>32</v>
      </c>
      <c r="I221" s="1" t="s">
        <v>81</v>
      </c>
      <c r="J221" s="1" t="s">
        <v>34</v>
      </c>
      <c r="K221" s="1" t="s">
        <v>123</v>
      </c>
      <c r="L221" s="1" t="s">
        <v>178</v>
      </c>
      <c r="M221" s="1"/>
      <c r="N221" s="1" t="s">
        <v>27</v>
      </c>
      <c r="O221" s="1" t="s">
        <v>45</v>
      </c>
      <c r="P221" s="1" t="s">
        <v>124</v>
      </c>
      <c r="Q221" s="1" t="s">
        <v>312</v>
      </c>
      <c r="R221" s="1">
        <v>44221</v>
      </c>
      <c r="S221" s="2">
        <v>42037</v>
      </c>
      <c r="T221" s="2">
        <v>42065</v>
      </c>
      <c r="U221" s="1">
        <v>8</v>
      </c>
      <c r="V221" s="1">
        <v>89319</v>
      </c>
    </row>
    <row r="222" spans="1:22">
      <c r="A222" s="1">
        <v>24471</v>
      </c>
      <c r="B222" s="1" t="s">
        <v>50</v>
      </c>
      <c r="C222" s="1">
        <v>63.94</v>
      </c>
      <c r="D222" s="1">
        <v>0.05</v>
      </c>
      <c r="E222" s="1">
        <v>398</v>
      </c>
      <c r="F222" s="1"/>
      <c r="G222" s="1"/>
      <c r="H222" s="1" t="s">
        <v>32</v>
      </c>
      <c r="I222" s="1" t="s">
        <v>81</v>
      </c>
      <c r="J222" s="1" t="s">
        <v>34</v>
      </c>
      <c r="K222" s="1" t="s">
        <v>52</v>
      </c>
      <c r="L222" s="1" t="s">
        <v>53</v>
      </c>
      <c r="M222" s="1"/>
      <c r="N222" s="1" t="s">
        <v>27</v>
      </c>
      <c r="O222" s="1" t="s">
        <v>45</v>
      </c>
      <c r="P222" s="1" t="s">
        <v>124</v>
      </c>
      <c r="Q222" s="1" t="s">
        <v>313</v>
      </c>
      <c r="R222" s="1">
        <v>45406</v>
      </c>
      <c r="S222" s="1" t="s">
        <v>78</v>
      </c>
      <c r="T222" s="1" t="s">
        <v>168</v>
      </c>
      <c r="U222" s="1">
        <v>31</v>
      </c>
      <c r="V222" s="1">
        <v>89320</v>
      </c>
    </row>
    <row r="223" spans="1:22">
      <c r="A223" s="1">
        <v>21570</v>
      </c>
      <c r="B223" s="1" t="s">
        <v>21</v>
      </c>
      <c r="C223" s="1">
        <v>4.9800000000000004</v>
      </c>
      <c r="D223" s="1">
        <v>0.05</v>
      </c>
      <c r="E223" s="1">
        <v>406</v>
      </c>
      <c r="F223" s="1"/>
      <c r="G223" s="1"/>
      <c r="H223" s="1" t="s">
        <v>32</v>
      </c>
      <c r="I223" s="1" t="s">
        <v>51</v>
      </c>
      <c r="J223" s="1" t="s">
        <v>58</v>
      </c>
      <c r="K223" s="1" t="s">
        <v>83</v>
      </c>
      <c r="L223" s="1" t="s">
        <v>26</v>
      </c>
      <c r="M223" s="1"/>
      <c r="N223" s="1" t="s">
        <v>27</v>
      </c>
      <c r="O223" s="1" t="s">
        <v>54</v>
      </c>
      <c r="P223" s="1" t="s">
        <v>46</v>
      </c>
      <c r="Q223" s="1" t="s">
        <v>314</v>
      </c>
      <c r="R223" s="1">
        <v>8360</v>
      </c>
      <c r="S223" s="1" t="s">
        <v>77</v>
      </c>
      <c r="T223" s="1" t="s">
        <v>80</v>
      </c>
      <c r="U223" s="1">
        <v>15</v>
      </c>
      <c r="V223" s="1">
        <v>87804</v>
      </c>
    </row>
    <row r="224" spans="1:22">
      <c r="A224" s="1">
        <v>19104</v>
      </c>
      <c r="B224" s="1" t="s">
        <v>98</v>
      </c>
      <c r="C224" s="1">
        <v>29.17</v>
      </c>
      <c r="D224" s="1">
        <v>0.05</v>
      </c>
      <c r="E224" s="1">
        <v>408</v>
      </c>
      <c r="F224" s="1"/>
      <c r="G224" s="1"/>
      <c r="H224" s="1" t="s">
        <v>32</v>
      </c>
      <c r="I224" s="1" t="s">
        <v>81</v>
      </c>
      <c r="J224" s="1" t="s">
        <v>58</v>
      </c>
      <c r="K224" s="1" t="s">
        <v>100</v>
      </c>
      <c r="L224" s="1" t="s">
        <v>53</v>
      </c>
      <c r="M224" s="1"/>
      <c r="N224" s="1" t="s">
        <v>27</v>
      </c>
      <c r="O224" s="1" t="s">
        <v>28</v>
      </c>
      <c r="P224" s="1" t="s">
        <v>112</v>
      </c>
      <c r="Q224" s="1" t="s">
        <v>315</v>
      </c>
      <c r="R224" s="1">
        <v>78589</v>
      </c>
      <c r="S224" s="2">
        <v>42040</v>
      </c>
      <c r="T224" s="2">
        <v>42160</v>
      </c>
      <c r="U224" s="1">
        <v>14</v>
      </c>
      <c r="V224" s="1">
        <v>89639</v>
      </c>
    </row>
    <row r="225" spans="1:22">
      <c r="A225" s="1">
        <v>18428</v>
      </c>
      <c r="B225" s="1" t="s">
        <v>21</v>
      </c>
      <c r="C225" s="1">
        <v>178.47</v>
      </c>
      <c r="D225" s="1">
        <v>0.1</v>
      </c>
      <c r="E225" s="1">
        <v>411</v>
      </c>
      <c r="F225" s="1"/>
      <c r="G225" s="1"/>
      <c r="H225" s="1" t="s">
        <v>22</v>
      </c>
      <c r="I225" s="1" t="s">
        <v>104</v>
      </c>
      <c r="J225" s="1" t="s">
        <v>58</v>
      </c>
      <c r="K225" s="1" t="s">
        <v>119</v>
      </c>
      <c r="L225" s="1" t="s">
        <v>53</v>
      </c>
      <c r="M225" s="1"/>
      <c r="N225" s="1" t="s">
        <v>27</v>
      </c>
      <c r="O225" s="1" t="s">
        <v>45</v>
      </c>
      <c r="P225" s="1" t="s">
        <v>37</v>
      </c>
      <c r="Q225" s="1" t="s">
        <v>293</v>
      </c>
      <c r="R225" s="1">
        <v>94601</v>
      </c>
      <c r="S225" s="2">
        <v>42099</v>
      </c>
      <c r="T225" s="2">
        <v>42190</v>
      </c>
      <c r="U225" s="1">
        <v>9</v>
      </c>
      <c r="V225" s="1">
        <v>87905</v>
      </c>
    </row>
    <row r="226" spans="1:22">
      <c r="A226" s="1">
        <v>21739</v>
      </c>
      <c r="B226" s="1" t="s">
        <v>41</v>
      </c>
      <c r="C226" s="1">
        <v>999.99</v>
      </c>
      <c r="D226" s="1">
        <v>0.1</v>
      </c>
      <c r="E226" s="1">
        <v>421</v>
      </c>
      <c r="F226" s="1"/>
      <c r="G226" s="1"/>
      <c r="H226" s="1" t="s">
        <v>32</v>
      </c>
      <c r="I226" s="1" t="s">
        <v>51</v>
      </c>
      <c r="J226" s="1" t="s">
        <v>73</v>
      </c>
      <c r="K226" s="1" t="s">
        <v>74</v>
      </c>
      <c r="L226" s="1" t="s">
        <v>75</v>
      </c>
      <c r="M226" s="1"/>
      <c r="N226" s="1" t="s">
        <v>27</v>
      </c>
      <c r="O226" s="1" t="s">
        <v>28</v>
      </c>
      <c r="P226" s="1" t="s">
        <v>46</v>
      </c>
      <c r="Q226" s="1" t="s">
        <v>316</v>
      </c>
      <c r="R226" s="1">
        <v>7201</v>
      </c>
      <c r="S226" s="2">
        <v>42157</v>
      </c>
      <c r="T226" s="2">
        <v>42218</v>
      </c>
      <c r="U226" s="1">
        <v>1</v>
      </c>
      <c r="V226" s="1">
        <v>87700</v>
      </c>
    </row>
    <row r="227" spans="1:22">
      <c r="A227" s="1">
        <v>22355</v>
      </c>
      <c r="B227" s="1" t="s">
        <v>21</v>
      </c>
      <c r="C227" s="1">
        <v>15.28</v>
      </c>
      <c r="D227" s="1">
        <v>0.05</v>
      </c>
      <c r="E227" s="1">
        <v>428</v>
      </c>
      <c r="F227" s="1"/>
      <c r="G227" s="1"/>
      <c r="H227" s="1" t="s">
        <v>32</v>
      </c>
      <c r="I227" s="1" t="s">
        <v>81</v>
      </c>
      <c r="J227" s="1" t="s">
        <v>73</v>
      </c>
      <c r="K227" s="1" t="s">
        <v>144</v>
      </c>
      <c r="L227" s="1" t="s">
        <v>44</v>
      </c>
      <c r="M227" s="1"/>
      <c r="N227" s="1" t="s">
        <v>27</v>
      </c>
      <c r="O227" s="1" t="s">
        <v>28</v>
      </c>
      <c r="P227" s="1" t="s">
        <v>317</v>
      </c>
      <c r="Q227" s="1" t="s">
        <v>318</v>
      </c>
      <c r="R227" s="1">
        <v>89701</v>
      </c>
      <c r="S227" s="1" t="s">
        <v>176</v>
      </c>
      <c r="T227" s="1" t="s">
        <v>189</v>
      </c>
      <c r="U227" s="1">
        <v>15</v>
      </c>
      <c r="V227" s="1">
        <v>88479</v>
      </c>
    </row>
    <row r="228" spans="1:22">
      <c r="A228" s="1">
        <v>22356</v>
      </c>
      <c r="B228" s="1" t="s">
        <v>21</v>
      </c>
      <c r="C228" s="1">
        <v>85.99</v>
      </c>
      <c r="D228" s="1">
        <v>0.05</v>
      </c>
      <c r="E228" s="1">
        <v>428</v>
      </c>
      <c r="F228" s="1"/>
      <c r="G228" s="1"/>
      <c r="H228" s="1" t="s">
        <v>32</v>
      </c>
      <c r="I228" s="1" t="s">
        <v>81</v>
      </c>
      <c r="J228" s="1" t="s">
        <v>73</v>
      </c>
      <c r="K228" s="1" t="s">
        <v>67</v>
      </c>
      <c r="L228" s="1" t="s">
        <v>44</v>
      </c>
      <c r="M228" s="1"/>
      <c r="N228" s="1" t="s">
        <v>27</v>
      </c>
      <c r="O228" s="1" t="s">
        <v>28</v>
      </c>
      <c r="P228" s="1" t="s">
        <v>317</v>
      </c>
      <c r="Q228" s="1" t="s">
        <v>318</v>
      </c>
      <c r="R228" s="1">
        <v>89701</v>
      </c>
      <c r="S228" s="1" t="s">
        <v>176</v>
      </c>
      <c r="T228" s="1" t="s">
        <v>189</v>
      </c>
      <c r="U228" s="1">
        <v>1</v>
      </c>
      <c r="V228" s="1">
        <v>88479</v>
      </c>
    </row>
    <row r="229" spans="1:22">
      <c r="A229" s="1">
        <v>25351</v>
      </c>
      <c r="B229" s="1" t="s">
        <v>31</v>
      </c>
      <c r="C229" s="1">
        <v>10.98</v>
      </c>
      <c r="D229" s="1">
        <v>0.05</v>
      </c>
      <c r="E229" s="1">
        <v>428</v>
      </c>
      <c r="F229" s="1"/>
      <c r="G229" s="1"/>
      <c r="H229" s="1" t="s">
        <v>32</v>
      </c>
      <c r="I229" s="1" t="s">
        <v>81</v>
      </c>
      <c r="J229" s="1" t="s">
        <v>58</v>
      </c>
      <c r="K229" s="1" t="s">
        <v>61</v>
      </c>
      <c r="L229" s="1" t="s">
        <v>53</v>
      </c>
      <c r="M229" s="1"/>
      <c r="N229" s="1" t="s">
        <v>27</v>
      </c>
      <c r="O229" s="1" t="s">
        <v>45</v>
      </c>
      <c r="P229" s="1" t="s">
        <v>317</v>
      </c>
      <c r="Q229" s="1" t="s">
        <v>318</v>
      </c>
      <c r="R229" s="1">
        <v>89701</v>
      </c>
      <c r="S229" s="2">
        <v>42066</v>
      </c>
      <c r="T229" s="2">
        <v>42127</v>
      </c>
      <c r="U229" s="1">
        <v>22</v>
      </c>
      <c r="V229" s="1">
        <v>88480</v>
      </c>
    </row>
    <row r="230" spans="1:22">
      <c r="A230" s="1">
        <v>19988</v>
      </c>
      <c r="B230" s="1" t="s">
        <v>98</v>
      </c>
      <c r="C230" s="1">
        <v>125.99</v>
      </c>
      <c r="D230" s="1">
        <v>0.1</v>
      </c>
      <c r="E230" s="1">
        <v>437</v>
      </c>
      <c r="F230" s="1"/>
      <c r="G230" s="1"/>
      <c r="H230" s="1" t="s">
        <v>32</v>
      </c>
      <c r="I230" s="1" t="s">
        <v>51</v>
      </c>
      <c r="J230" s="1" t="s">
        <v>73</v>
      </c>
      <c r="K230" s="1" t="s">
        <v>67</v>
      </c>
      <c r="L230" s="1" t="s">
        <v>53</v>
      </c>
      <c r="M230" s="1"/>
      <c r="N230" s="1" t="s">
        <v>27</v>
      </c>
      <c r="O230" s="1" t="s">
        <v>54</v>
      </c>
      <c r="P230" s="1" t="s">
        <v>152</v>
      </c>
      <c r="Q230" s="1" t="s">
        <v>319</v>
      </c>
      <c r="R230" s="1">
        <v>1462</v>
      </c>
      <c r="S230" s="1" t="s">
        <v>149</v>
      </c>
      <c r="T230" s="1" t="s">
        <v>320</v>
      </c>
      <c r="U230" s="1">
        <v>9</v>
      </c>
      <c r="V230" s="1">
        <v>90695</v>
      </c>
    </row>
    <row r="231" spans="1:22">
      <c r="A231" s="1">
        <v>25813</v>
      </c>
      <c r="B231" s="1" t="s">
        <v>41</v>
      </c>
      <c r="C231" s="1">
        <v>7.59</v>
      </c>
      <c r="D231" s="1">
        <v>0.05</v>
      </c>
      <c r="E231" s="1">
        <v>444</v>
      </c>
      <c r="F231" s="1"/>
      <c r="G231" s="1"/>
      <c r="H231" s="1" t="s">
        <v>32</v>
      </c>
      <c r="I231" s="1" t="s">
        <v>51</v>
      </c>
      <c r="J231" s="1" t="s">
        <v>34</v>
      </c>
      <c r="K231" s="1" t="s">
        <v>52</v>
      </c>
      <c r="L231" s="1" t="s">
        <v>26</v>
      </c>
      <c r="M231" s="1"/>
      <c r="N231" s="1" t="s">
        <v>27</v>
      </c>
      <c r="O231" s="1" t="s">
        <v>54</v>
      </c>
      <c r="P231" s="1" t="s">
        <v>142</v>
      </c>
      <c r="Q231" s="1" t="s">
        <v>321</v>
      </c>
      <c r="R231" s="1">
        <v>61801</v>
      </c>
      <c r="S231" s="1" t="s">
        <v>168</v>
      </c>
      <c r="T231" s="1" t="s">
        <v>64</v>
      </c>
      <c r="U231" s="1">
        <v>43</v>
      </c>
      <c r="V231" s="1">
        <v>88085</v>
      </c>
    </row>
    <row r="232" spans="1:22">
      <c r="A232" s="1">
        <v>23153</v>
      </c>
      <c r="B232" s="1" t="s">
        <v>31</v>
      </c>
      <c r="C232" s="1">
        <v>48.04</v>
      </c>
      <c r="D232" s="1">
        <v>0.05</v>
      </c>
      <c r="E232" s="1">
        <v>445</v>
      </c>
      <c r="F232" s="1"/>
      <c r="G232" s="1"/>
      <c r="H232" s="1" t="s">
        <v>32</v>
      </c>
      <c r="I232" s="1" t="s">
        <v>51</v>
      </c>
      <c r="J232" s="1" t="s">
        <v>58</v>
      </c>
      <c r="K232" s="1" t="s">
        <v>83</v>
      </c>
      <c r="L232" s="1" t="s">
        <v>53</v>
      </c>
      <c r="M232" s="1"/>
      <c r="N232" s="1" t="s">
        <v>27</v>
      </c>
      <c r="O232" s="1" t="s">
        <v>54</v>
      </c>
      <c r="P232" s="1" t="s">
        <v>302</v>
      </c>
      <c r="Q232" s="1" t="s">
        <v>322</v>
      </c>
      <c r="R232" s="1">
        <v>68701</v>
      </c>
      <c r="S232" s="2">
        <v>42312</v>
      </c>
      <c r="T232" s="1" t="s">
        <v>204</v>
      </c>
      <c r="U232" s="1">
        <v>2</v>
      </c>
      <c r="V232" s="1">
        <v>88083</v>
      </c>
    </row>
    <row r="233" spans="1:22">
      <c r="A233" s="1">
        <v>23862</v>
      </c>
      <c r="B233" s="1" t="s">
        <v>21</v>
      </c>
      <c r="C233" s="1">
        <v>200.98</v>
      </c>
      <c r="D233" s="1">
        <v>0.1</v>
      </c>
      <c r="E233" s="1">
        <v>445</v>
      </c>
      <c r="F233" s="1"/>
      <c r="G233" s="1"/>
      <c r="H233" s="1" t="s">
        <v>32</v>
      </c>
      <c r="I233" s="1" t="s">
        <v>51</v>
      </c>
      <c r="J233" s="1" t="s">
        <v>34</v>
      </c>
      <c r="K233" s="1" t="s">
        <v>151</v>
      </c>
      <c r="L233" s="1" t="s">
        <v>108</v>
      </c>
      <c r="M233" s="1"/>
      <c r="N233" s="1" t="s">
        <v>27</v>
      </c>
      <c r="O233" s="1" t="s">
        <v>54</v>
      </c>
      <c r="P233" s="1" t="s">
        <v>302</v>
      </c>
      <c r="Q233" s="1" t="s">
        <v>322</v>
      </c>
      <c r="R233" s="1">
        <v>68701</v>
      </c>
      <c r="S233" s="1" t="s">
        <v>154</v>
      </c>
      <c r="T233" s="1" t="s">
        <v>150</v>
      </c>
      <c r="U233" s="1">
        <v>9</v>
      </c>
      <c r="V233" s="1">
        <v>88084</v>
      </c>
    </row>
    <row r="234" spans="1:22">
      <c r="A234" s="1">
        <v>23863</v>
      </c>
      <c r="B234" s="1" t="s">
        <v>21</v>
      </c>
      <c r="C234" s="1">
        <v>2.78</v>
      </c>
      <c r="D234" s="1">
        <v>0.05</v>
      </c>
      <c r="E234" s="1">
        <v>445</v>
      </c>
      <c r="F234" s="1"/>
      <c r="G234" s="1"/>
      <c r="H234" s="1" t="s">
        <v>32</v>
      </c>
      <c r="I234" s="1" t="s">
        <v>51</v>
      </c>
      <c r="J234" s="1" t="s">
        <v>58</v>
      </c>
      <c r="K234" s="1" t="s">
        <v>25</v>
      </c>
      <c r="L234" s="1" t="s">
        <v>26</v>
      </c>
      <c r="M234" s="1"/>
      <c r="N234" s="1" t="s">
        <v>27</v>
      </c>
      <c r="O234" s="1" t="s">
        <v>54</v>
      </c>
      <c r="P234" s="1" t="s">
        <v>302</v>
      </c>
      <c r="Q234" s="1" t="s">
        <v>322</v>
      </c>
      <c r="R234" s="1">
        <v>68701</v>
      </c>
      <c r="S234" s="1" t="s">
        <v>154</v>
      </c>
      <c r="T234" s="1" t="s">
        <v>150</v>
      </c>
      <c r="U234" s="1">
        <v>11</v>
      </c>
      <c r="V234" s="1">
        <v>88084</v>
      </c>
    </row>
    <row r="235" spans="1:22">
      <c r="A235" s="1">
        <v>19694</v>
      </c>
      <c r="B235" s="1" t="s">
        <v>31</v>
      </c>
      <c r="C235" s="1">
        <v>130.97999999999999</v>
      </c>
      <c r="D235" s="1">
        <v>0.1</v>
      </c>
      <c r="E235" s="1">
        <v>447</v>
      </c>
      <c r="F235" s="1"/>
      <c r="G235" s="1"/>
      <c r="H235" s="1" t="s">
        <v>32</v>
      </c>
      <c r="I235" s="1" t="s">
        <v>81</v>
      </c>
      <c r="J235" s="1" t="s">
        <v>34</v>
      </c>
      <c r="K235" s="1" t="s">
        <v>35</v>
      </c>
      <c r="L235" s="1" t="s">
        <v>36</v>
      </c>
      <c r="M235" s="1"/>
      <c r="N235" s="1" t="s">
        <v>27</v>
      </c>
      <c r="O235" s="1" t="s">
        <v>54</v>
      </c>
      <c r="P235" s="1" t="s">
        <v>55</v>
      </c>
      <c r="Q235" s="1" t="s">
        <v>323</v>
      </c>
      <c r="R235" s="1">
        <v>55113</v>
      </c>
      <c r="S235" s="1" t="s">
        <v>324</v>
      </c>
      <c r="T235" s="1" t="s">
        <v>325</v>
      </c>
      <c r="U235" s="1">
        <v>1</v>
      </c>
      <c r="V235" s="1">
        <v>90449</v>
      </c>
    </row>
    <row r="236" spans="1:22">
      <c r="A236" s="1">
        <v>19695</v>
      </c>
      <c r="B236" s="1" t="s">
        <v>31</v>
      </c>
      <c r="C236" s="1">
        <v>200.99</v>
      </c>
      <c r="D236" s="1">
        <v>0.1</v>
      </c>
      <c r="E236" s="1">
        <v>447</v>
      </c>
      <c r="F236" s="1"/>
      <c r="G236" s="1"/>
      <c r="H236" s="1" t="s">
        <v>32</v>
      </c>
      <c r="I236" s="1" t="s">
        <v>81</v>
      </c>
      <c r="J236" s="1" t="s">
        <v>73</v>
      </c>
      <c r="K236" s="1" t="s">
        <v>67</v>
      </c>
      <c r="L236" s="1" t="s">
        <v>53</v>
      </c>
      <c r="M236" s="1"/>
      <c r="N236" s="1" t="s">
        <v>27</v>
      </c>
      <c r="O236" s="1" t="s">
        <v>28</v>
      </c>
      <c r="P236" s="1" t="s">
        <v>55</v>
      </c>
      <c r="Q236" s="1" t="s">
        <v>323</v>
      </c>
      <c r="R236" s="1">
        <v>55113</v>
      </c>
      <c r="S236" s="1" t="s">
        <v>324</v>
      </c>
      <c r="T236" s="1" t="s">
        <v>324</v>
      </c>
      <c r="U236" s="1">
        <v>11</v>
      </c>
      <c r="V236" s="1">
        <v>90449</v>
      </c>
    </row>
    <row r="237" spans="1:22">
      <c r="A237" s="1">
        <v>20851</v>
      </c>
      <c r="B237" s="1" t="s">
        <v>21</v>
      </c>
      <c r="C237" s="1">
        <v>15.99</v>
      </c>
      <c r="D237" s="1">
        <v>0.05</v>
      </c>
      <c r="E237" s="1">
        <v>451</v>
      </c>
      <c r="F237" s="1"/>
      <c r="G237" s="1"/>
      <c r="H237" s="1" t="s">
        <v>32</v>
      </c>
      <c r="I237" s="1" t="s">
        <v>42</v>
      </c>
      <c r="J237" s="1" t="s">
        <v>73</v>
      </c>
      <c r="K237" s="1" t="s">
        <v>74</v>
      </c>
      <c r="L237" s="1" t="s">
        <v>75</v>
      </c>
      <c r="M237" s="1"/>
      <c r="N237" s="1" t="s">
        <v>27</v>
      </c>
      <c r="O237" s="1" t="s">
        <v>28</v>
      </c>
      <c r="P237" s="1" t="s">
        <v>37</v>
      </c>
      <c r="Q237" s="1" t="s">
        <v>326</v>
      </c>
      <c r="R237" s="1">
        <v>94024</v>
      </c>
      <c r="S237" s="2">
        <v>42281</v>
      </c>
      <c r="T237" s="2">
        <v>42312</v>
      </c>
      <c r="U237" s="1">
        <v>2</v>
      </c>
      <c r="V237" s="1">
        <v>86010</v>
      </c>
    </row>
    <row r="238" spans="1:22">
      <c r="A238" s="1">
        <v>21117</v>
      </c>
      <c r="B238" s="1" t="s">
        <v>41</v>
      </c>
      <c r="C238" s="1">
        <v>37.700000000000003</v>
      </c>
      <c r="D238" s="1">
        <v>0.05</v>
      </c>
      <c r="E238" s="1">
        <v>451</v>
      </c>
      <c r="F238" s="1"/>
      <c r="G238" s="1"/>
      <c r="H238" s="1" t="s">
        <v>32</v>
      </c>
      <c r="I238" s="1" t="s">
        <v>42</v>
      </c>
      <c r="J238" s="1" t="s">
        <v>58</v>
      </c>
      <c r="K238" s="1" t="s">
        <v>100</v>
      </c>
      <c r="L238" s="1" t="s">
        <v>53</v>
      </c>
      <c r="M238" s="1"/>
      <c r="N238" s="1" t="s">
        <v>27</v>
      </c>
      <c r="O238" s="1" t="s">
        <v>28</v>
      </c>
      <c r="P238" s="1" t="s">
        <v>37</v>
      </c>
      <c r="Q238" s="1" t="s">
        <v>326</v>
      </c>
      <c r="R238" s="1">
        <v>94024</v>
      </c>
      <c r="S238" s="1" t="s">
        <v>295</v>
      </c>
      <c r="T238" s="1" t="s">
        <v>64</v>
      </c>
      <c r="U238" s="1">
        <v>12</v>
      </c>
      <c r="V238" s="1">
        <v>86012</v>
      </c>
    </row>
    <row r="239" spans="1:22">
      <c r="A239" s="1">
        <v>18536</v>
      </c>
      <c r="B239" s="1" t="s">
        <v>98</v>
      </c>
      <c r="C239" s="1">
        <v>8.8800000000000008</v>
      </c>
      <c r="D239" s="1">
        <v>0.05</v>
      </c>
      <c r="E239" s="1">
        <v>451</v>
      </c>
      <c r="F239" s="1"/>
      <c r="G239" s="1"/>
      <c r="H239" s="1" t="s">
        <v>32</v>
      </c>
      <c r="I239" s="1" t="s">
        <v>42</v>
      </c>
      <c r="J239" s="1" t="s">
        <v>58</v>
      </c>
      <c r="K239" s="1" t="s">
        <v>100</v>
      </c>
      <c r="L239" s="1" t="s">
        <v>53</v>
      </c>
      <c r="M239" s="1"/>
      <c r="N239" s="1" t="s">
        <v>27</v>
      </c>
      <c r="O239" s="1" t="s">
        <v>28</v>
      </c>
      <c r="P239" s="1" t="s">
        <v>37</v>
      </c>
      <c r="Q239" s="1" t="s">
        <v>326</v>
      </c>
      <c r="R239" s="1">
        <v>94024</v>
      </c>
      <c r="S239" s="2">
        <v>42125</v>
      </c>
      <c r="T239" s="2">
        <v>42278</v>
      </c>
      <c r="U239" s="1">
        <v>2</v>
      </c>
      <c r="V239" s="1">
        <v>86013</v>
      </c>
    </row>
    <row r="240" spans="1:22">
      <c r="A240" s="1">
        <v>18537</v>
      </c>
      <c r="B240" s="1" t="s">
        <v>98</v>
      </c>
      <c r="C240" s="1">
        <v>2.88</v>
      </c>
      <c r="D240" s="1">
        <v>0.05</v>
      </c>
      <c r="E240" s="1">
        <v>451</v>
      </c>
      <c r="F240" s="1"/>
      <c r="G240" s="1"/>
      <c r="H240" s="1" t="s">
        <v>32</v>
      </c>
      <c r="I240" s="1" t="s">
        <v>42</v>
      </c>
      <c r="J240" s="1" t="s">
        <v>58</v>
      </c>
      <c r="K240" s="1" t="s">
        <v>116</v>
      </c>
      <c r="L240" s="1" t="s">
        <v>53</v>
      </c>
      <c r="M240" s="1"/>
      <c r="N240" s="1" t="s">
        <v>27</v>
      </c>
      <c r="O240" s="1" t="s">
        <v>28</v>
      </c>
      <c r="P240" s="1" t="s">
        <v>37</v>
      </c>
      <c r="Q240" s="1" t="s">
        <v>326</v>
      </c>
      <c r="R240" s="1">
        <v>94024</v>
      </c>
      <c r="S240" s="2">
        <v>42125</v>
      </c>
      <c r="T240" s="1" t="s">
        <v>164</v>
      </c>
      <c r="U240" s="1">
        <v>8</v>
      </c>
      <c r="V240" s="1">
        <v>86013</v>
      </c>
    </row>
    <row r="241" spans="1:22">
      <c r="A241" s="1">
        <v>21118</v>
      </c>
      <c r="B241" s="1" t="s">
        <v>41</v>
      </c>
      <c r="C241" s="1">
        <v>55.99</v>
      </c>
      <c r="D241" s="1">
        <v>0.05</v>
      </c>
      <c r="E241" s="1">
        <v>452</v>
      </c>
      <c r="F241" s="1"/>
      <c r="G241" s="1"/>
      <c r="H241" s="1" t="s">
        <v>32</v>
      </c>
      <c r="I241" s="1" t="s">
        <v>42</v>
      </c>
      <c r="J241" s="1" t="s">
        <v>73</v>
      </c>
      <c r="K241" s="1" t="s">
        <v>67</v>
      </c>
      <c r="L241" s="1" t="s">
        <v>44</v>
      </c>
      <c r="M241" s="1"/>
      <c r="N241" s="1" t="s">
        <v>27</v>
      </c>
      <c r="O241" s="1" t="s">
        <v>28</v>
      </c>
      <c r="P241" s="1" t="s">
        <v>37</v>
      </c>
      <c r="Q241" s="1" t="s">
        <v>327</v>
      </c>
      <c r="R241" s="1">
        <v>93635</v>
      </c>
      <c r="S241" s="1" t="s">
        <v>295</v>
      </c>
      <c r="T241" s="1" t="s">
        <v>64</v>
      </c>
      <c r="U241" s="1">
        <v>1</v>
      </c>
      <c r="V241" s="1">
        <v>86012</v>
      </c>
    </row>
    <row r="242" spans="1:22">
      <c r="A242" s="1">
        <v>22318</v>
      </c>
      <c r="B242" s="1" t="s">
        <v>31</v>
      </c>
      <c r="C242" s="1">
        <v>29.34</v>
      </c>
      <c r="D242" s="1">
        <v>0.05</v>
      </c>
      <c r="E242" s="1">
        <v>453</v>
      </c>
      <c r="F242" s="1"/>
      <c r="G242" s="1"/>
      <c r="H242" s="1" t="s">
        <v>32</v>
      </c>
      <c r="I242" s="1" t="s">
        <v>81</v>
      </c>
      <c r="J242" s="1" t="s">
        <v>34</v>
      </c>
      <c r="K242" s="1" t="s">
        <v>52</v>
      </c>
      <c r="L242" s="1" t="s">
        <v>53</v>
      </c>
      <c r="M242" s="1"/>
      <c r="N242" s="1" t="s">
        <v>27</v>
      </c>
      <c r="O242" s="1" t="s">
        <v>45</v>
      </c>
      <c r="P242" s="1" t="s">
        <v>37</v>
      </c>
      <c r="Q242" s="1" t="s">
        <v>328</v>
      </c>
      <c r="R242" s="1">
        <v>95032</v>
      </c>
      <c r="S242" s="2">
        <v>42221</v>
      </c>
      <c r="T242" s="2">
        <v>42282</v>
      </c>
      <c r="U242" s="1">
        <v>1</v>
      </c>
      <c r="V242" s="1">
        <v>86011</v>
      </c>
    </row>
    <row r="243" spans="1:22">
      <c r="A243" s="1">
        <v>22874</v>
      </c>
      <c r="B243" s="1" t="s">
        <v>98</v>
      </c>
      <c r="C243" s="1">
        <v>16.91</v>
      </c>
      <c r="D243" s="1">
        <v>0.05</v>
      </c>
      <c r="E243" s="1">
        <v>460</v>
      </c>
      <c r="F243" s="1"/>
      <c r="G243" s="1"/>
      <c r="H243" s="1" t="s">
        <v>32</v>
      </c>
      <c r="I243" s="1" t="s">
        <v>42</v>
      </c>
      <c r="J243" s="1" t="s">
        <v>58</v>
      </c>
      <c r="K243" s="1" t="s">
        <v>119</v>
      </c>
      <c r="L243" s="1" t="s">
        <v>53</v>
      </c>
      <c r="M243" s="1"/>
      <c r="N243" s="1" t="s">
        <v>27</v>
      </c>
      <c r="O243" s="1" t="s">
        <v>28</v>
      </c>
      <c r="P243" s="1" t="s">
        <v>46</v>
      </c>
      <c r="Q243" s="1" t="s">
        <v>329</v>
      </c>
      <c r="R243" s="1">
        <v>8332</v>
      </c>
      <c r="S243" s="1" t="s">
        <v>78</v>
      </c>
      <c r="T243" s="1" t="s">
        <v>330</v>
      </c>
      <c r="U243" s="1">
        <v>31</v>
      </c>
      <c r="V243" s="1">
        <v>86014</v>
      </c>
    </row>
    <row r="244" spans="1:22">
      <c r="A244" s="1">
        <v>18467</v>
      </c>
      <c r="B244" s="1" t="s">
        <v>98</v>
      </c>
      <c r="C244" s="1">
        <v>165.2</v>
      </c>
      <c r="D244" s="1">
        <v>0.1</v>
      </c>
      <c r="E244" s="1">
        <v>463</v>
      </c>
      <c r="F244" s="1"/>
      <c r="G244" s="1"/>
      <c r="H244" s="1" t="s">
        <v>32</v>
      </c>
      <c r="I244" s="1" t="s">
        <v>51</v>
      </c>
      <c r="J244" s="1" t="s">
        <v>58</v>
      </c>
      <c r="K244" s="1" t="s">
        <v>119</v>
      </c>
      <c r="L244" s="1" t="s">
        <v>53</v>
      </c>
      <c r="M244" s="1"/>
      <c r="N244" s="1" t="s">
        <v>27</v>
      </c>
      <c r="O244" s="1" t="s">
        <v>45</v>
      </c>
      <c r="P244" s="1" t="s">
        <v>37</v>
      </c>
      <c r="Q244" s="1" t="s">
        <v>331</v>
      </c>
      <c r="R244" s="1">
        <v>90069</v>
      </c>
      <c r="S244" s="1" t="s">
        <v>164</v>
      </c>
      <c r="T244" s="1" t="s">
        <v>189</v>
      </c>
      <c r="U244" s="1">
        <v>7</v>
      </c>
      <c r="V244" s="1">
        <v>88061</v>
      </c>
    </row>
    <row r="245" spans="1:22">
      <c r="A245" s="1">
        <v>22754</v>
      </c>
      <c r="B245" s="1" t="s">
        <v>31</v>
      </c>
      <c r="C245" s="1">
        <v>297.64</v>
      </c>
      <c r="D245" s="1">
        <v>0.1</v>
      </c>
      <c r="E245" s="1">
        <v>466</v>
      </c>
      <c r="F245" s="1"/>
      <c r="G245" s="1"/>
      <c r="H245" s="1" t="s">
        <v>32</v>
      </c>
      <c r="I245" s="1" t="s">
        <v>51</v>
      </c>
      <c r="J245" s="1" t="s">
        <v>73</v>
      </c>
      <c r="K245" s="1" t="s">
        <v>74</v>
      </c>
      <c r="L245" s="1" t="s">
        <v>36</v>
      </c>
      <c r="M245" s="1"/>
      <c r="N245" s="1" t="s">
        <v>27</v>
      </c>
      <c r="O245" s="1" t="s">
        <v>45</v>
      </c>
      <c r="P245" s="1" t="s">
        <v>152</v>
      </c>
      <c r="Q245" s="1" t="s">
        <v>332</v>
      </c>
      <c r="R245" s="1">
        <v>2019</v>
      </c>
      <c r="S245" s="2">
        <v>42309</v>
      </c>
      <c r="T245" s="2">
        <v>42309</v>
      </c>
      <c r="U245" s="1">
        <v>5</v>
      </c>
      <c r="V245" s="1">
        <v>88060</v>
      </c>
    </row>
    <row r="246" spans="1:22">
      <c r="A246" s="1">
        <v>22755</v>
      </c>
      <c r="B246" s="1" t="s">
        <v>31</v>
      </c>
      <c r="C246" s="1">
        <v>12.99</v>
      </c>
      <c r="D246" s="1">
        <v>0.05</v>
      </c>
      <c r="E246" s="1">
        <v>467</v>
      </c>
      <c r="F246" s="1"/>
      <c r="G246" s="1"/>
      <c r="H246" s="1" t="s">
        <v>32</v>
      </c>
      <c r="I246" s="1" t="s">
        <v>51</v>
      </c>
      <c r="J246" s="1" t="s">
        <v>34</v>
      </c>
      <c r="K246" s="1" t="s">
        <v>52</v>
      </c>
      <c r="L246" s="1" t="s">
        <v>178</v>
      </c>
      <c r="M246" s="1"/>
      <c r="N246" s="1" t="s">
        <v>27</v>
      </c>
      <c r="O246" s="1" t="s">
        <v>45</v>
      </c>
      <c r="P246" s="1" t="s">
        <v>152</v>
      </c>
      <c r="Q246" s="1" t="s">
        <v>333</v>
      </c>
      <c r="R246" s="1">
        <v>1915</v>
      </c>
      <c r="S246" s="2">
        <v>42309</v>
      </c>
      <c r="T246" s="2">
        <v>42339</v>
      </c>
      <c r="U246" s="1">
        <v>11</v>
      </c>
      <c r="V246" s="1">
        <v>88060</v>
      </c>
    </row>
    <row r="247" spans="1:22">
      <c r="A247" s="1">
        <v>22756</v>
      </c>
      <c r="B247" s="1" t="s">
        <v>31</v>
      </c>
      <c r="C247" s="1">
        <v>14.42</v>
      </c>
      <c r="D247" s="1">
        <v>0.05</v>
      </c>
      <c r="E247" s="1">
        <v>468</v>
      </c>
      <c r="F247" s="1"/>
      <c r="G247" s="1"/>
      <c r="H247" s="1" t="s">
        <v>32</v>
      </c>
      <c r="I247" s="1" t="s">
        <v>51</v>
      </c>
      <c r="J247" s="1" t="s">
        <v>58</v>
      </c>
      <c r="K247" s="1" t="s">
        <v>196</v>
      </c>
      <c r="L247" s="1" t="s">
        <v>75</v>
      </c>
      <c r="M247" s="1"/>
      <c r="N247" s="1" t="s">
        <v>27</v>
      </c>
      <c r="O247" s="1" t="s">
        <v>45</v>
      </c>
      <c r="P247" s="1" t="s">
        <v>152</v>
      </c>
      <c r="Q247" s="1" t="s">
        <v>334</v>
      </c>
      <c r="R247" s="1">
        <v>2341</v>
      </c>
      <c r="S247" s="2">
        <v>42309</v>
      </c>
      <c r="T247" s="2">
        <v>42339</v>
      </c>
      <c r="U247" s="1">
        <v>5</v>
      </c>
      <c r="V247" s="1">
        <v>88060</v>
      </c>
    </row>
    <row r="248" spans="1:22">
      <c r="A248" s="1">
        <v>22757</v>
      </c>
      <c r="B248" s="1" t="s">
        <v>31</v>
      </c>
      <c r="C248" s="1">
        <v>4.1399999999999997</v>
      </c>
      <c r="D248" s="1">
        <v>0.05</v>
      </c>
      <c r="E248" s="1">
        <v>469</v>
      </c>
      <c r="F248" s="1"/>
      <c r="G248" s="1"/>
      <c r="H248" s="1" t="s">
        <v>22</v>
      </c>
      <c r="I248" s="1" t="s">
        <v>51</v>
      </c>
      <c r="J248" s="1" t="s">
        <v>34</v>
      </c>
      <c r="K248" s="1" t="s">
        <v>52</v>
      </c>
      <c r="L248" s="1" t="s">
        <v>53</v>
      </c>
      <c r="M248" s="1"/>
      <c r="N248" s="1" t="s">
        <v>27</v>
      </c>
      <c r="O248" s="1" t="s">
        <v>45</v>
      </c>
      <c r="P248" s="1" t="s">
        <v>46</v>
      </c>
      <c r="Q248" s="1" t="s">
        <v>335</v>
      </c>
      <c r="R248" s="1">
        <v>7506</v>
      </c>
      <c r="S248" s="2">
        <v>42309</v>
      </c>
      <c r="T248" s="1" t="s">
        <v>163</v>
      </c>
      <c r="U248" s="1">
        <v>7</v>
      </c>
      <c r="V248" s="1">
        <v>88060</v>
      </c>
    </row>
    <row r="249" spans="1:22">
      <c r="A249" s="1">
        <v>22758</v>
      </c>
      <c r="B249" s="1" t="s">
        <v>31</v>
      </c>
      <c r="C249" s="1">
        <v>11.34</v>
      </c>
      <c r="D249" s="1">
        <v>0.05</v>
      </c>
      <c r="E249" s="1">
        <v>470</v>
      </c>
      <c r="F249" s="1"/>
      <c r="G249" s="1"/>
      <c r="H249" s="1" t="s">
        <v>32</v>
      </c>
      <c r="I249" s="1" t="s">
        <v>51</v>
      </c>
      <c r="J249" s="1" t="s">
        <v>58</v>
      </c>
      <c r="K249" s="1" t="s">
        <v>83</v>
      </c>
      <c r="L249" s="1" t="s">
        <v>53</v>
      </c>
      <c r="M249" s="1"/>
      <c r="N249" s="1" t="s">
        <v>27</v>
      </c>
      <c r="O249" s="1" t="s">
        <v>114</v>
      </c>
      <c r="P249" s="1" t="s">
        <v>46</v>
      </c>
      <c r="Q249" s="1" t="s">
        <v>336</v>
      </c>
      <c r="R249" s="1">
        <v>8601</v>
      </c>
      <c r="S249" s="2">
        <v>42309</v>
      </c>
      <c r="T249" s="2">
        <v>42309</v>
      </c>
      <c r="U249" s="1">
        <v>5</v>
      </c>
      <c r="V249" s="1">
        <v>88060</v>
      </c>
    </row>
    <row r="250" spans="1:22">
      <c r="A250" s="1">
        <v>462</v>
      </c>
      <c r="B250" s="1" t="s">
        <v>31</v>
      </c>
      <c r="C250" s="1">
        <v>179.99</v>
      </c>
      <c r="D250" s="1">
        <v>0.1</v>
      </c>
      <c r="E250" s="1">
        <v>471</v>
      </c>
      <c r="F250" s="1"/>
      <c r="G250" s="1"/>
      <c r="H250" s="1" t="s">
        <v>22</v>
      </c>
      <c r="I250" s="1" t="s">
        <v>104</v>
      </c>
      <c r="J250" s="1" t="s">
        <v>73</v>
      </c>
      <c r="K250" s="1" t="s">
        <v>144</v>
      </c>
      <c r="L250" s="1" t="s">
        <v>53</v>
      </c>
      <c r="M250" s="1"/>
      <c r="N250" s="1" t="s">
        <v>27</v>
      </c>
      <c r="O250" s="1" t="s">
        <v>45</v>
      </c>
      <c r="P250" s="1" t="s">
        <v>254</v>
      </c>
      <c r="Q250" s="1" t="s">
        <v>337</v>
      </c>
      <c r="R250" s="1">
        <v>30318</v>
      </c>
      <c r="S250" s="2">
        <v>42218</v>
      </c>
      <c r="T250" s="2">
        <v>42218</v>
      </c>
      <c r="U250" s="1">
        <v>4</v>
      </c>
      <c r="V250" s="1">
        <v>3138</v>
      </c>
    </row>
    <row r="251" spans="1:22">
      <c r="A251" s="1">
        <v>18462</v>
      </c>
      <c r="B251" s="1" t="s">
        <v>31</v>
      </c>
      <c r="C251" s="1">
        <v>179.99</v>
      </c>
      <c r="D251" s="1">
        <v>0.1</v>
      </c>
      <c r="E251" s="1">
        <v>472</v>
      </c>
      <c r="F251" s="1"/>
      <c r="G251" s="1"/>
      <c r="H251" s="1" t="s">
        <v>22</v>
      </c>
      <c r="I251" s="1" t="s">
        <v>104</v>
      </c>
      <c r="J251" s="1" t="s">
        <v>73</v>
      </c>
      <c r="K251" s="1" t="s">
        <v>144</v>
      </c>
      <c r="L251" s="1" t="s">
        <v>53</v>
      </c>
      <c r="M251" s="1"/>
      <c r="N251" s="1" t="s">
        <v>27</v>
      </c>
      <c r="O251" s="1" t="s">
        <v>54</v>
      </c>
      <c r="P251" s="1" t="s">
        <v>268</v>
      </c>
      <c r="Q251" s="1" t="s">
        <v>338</v>
      </c>
      <c r="R251" s="1">
        <v>21133</v>
      </c>
      <c r="S251" s="2">
        <v>42218</v>
      </c>
      <c r="T251" s="2">
        <v>42218</v>
      </c>
      <c r="U251" s="1">
        <v>1</v>
      </c>
      <c r="V251" s="1">
        <v>88023</v>
      </c>
    </row>
    <row r="252" spans="1:22">
      <c r="A252" s="1">
        <v>20637</v>
      </c>
      <c r="B252" s="1" t="s">
        <v>41</v>
      </c>
      <c r="C252" s="1">
        <v>11.97</v>
      </c>
      <c r="D252" s="1">
        <v>0.05</v>
      </c>
      <c r="E252" s="1">
        <v>483</v>
      </c>
      <c r="F252" s="1"/>
      <c r="G252" s="1"/>
      <c r="H252" s="1" t="s">
        <v>32</v>
      </c>
      <c r="I252" s="1" t="s">
        <v>81</v>
      </c>
      <c r="J252" s="1" t="s">
        <v>58</v>
      </c>
      <c r="K252" s="1" t="s">
        <v>196</v>
      </c>
      <c r="L252" s="1" t="s">
        <v>53</v>
      </c>
      <c r="M252" s="1"/>
      <c r="N252" s="1" t="s">
        <v>27</v>
      </c>
      <c r="O252" s="1" t="s">
        <v>54</v>
      </c>
      <c r="P252" s="1" t="s">
        <v>142</v>
      </c>
      <c r="Q252" s="1" t="s">
        <v>339</v>
      </c>
      <c r="R252" s="1">
        <v>60543</v>
      </c>
      <c r="S252" s="1" t="s">
        <v>167</v>
      </c>
      <c r="T252" s="1" t="s">
        <v>85</v>
      </c>
      <c r="U252" s="1">
        <v>6</v>
      </c>
      <c r="V252" s="1">
        <v>90353</v>
      </c>
    </row>
    <row r="253" spans="1:22">
      <c r="A253" s="1">
        <v>22864</v>
      </c>
      <c r="B253" s="1" t="s">
        <v>31</v>
      </c>
      <c r="C253" s="1">
        <v>3.36</v>
      </c>
      <c r="D253" s="1">
        <v>0.05</v>
      </c>
      <c r="E253" s="1">
        <v>483</v>
      </c>
      <c r="F253" s="1"/>
      <c r="G253" s="1"/>
      <c r="H253" s="1" t="s">
        <v>32</v>
      </c>
      <c r="I253" s="1" t="s">
        <v>81</v>
      </c>
      <c r="J253" s="1" t="s">
        <v>58</v>
      </c>
      <c r="K253" s="1" t="s">
        <v>100</v>
      </c>
      <c r="L253" s="1" t="s">
        <v>53</v>
      </c>
      <c r="M253" s="1"/>
      <c r="N253" s="1" t="s">
        <v>27</v>
      </c>
      <c r="O253" s="1" t="s">
        <v>54</v>
      </c>
      <c r="P253" s="1" t="s">
        <v>142</v>
      </c>
      <c r="Q253" s="1" t="s">
        <v>339</v>
      </c>
      <c r="R253" s="1">
        <v>60543</v>
      </c>
      <c r="S253" s="1" t="s">
        <v>182</v>
      </c>
      <c r="T253" s="1" t="s">
        <v>183</v>
      </c>
      <c r="U253" s="1">
        <v>2</v>
      </c>
      <c r="V253" s="1">
        <v>90354</v>
      </c>
    </row>
    <row r="254" spans="1:22">
      <c r="A254" s="1">
        <v>22865</v>
      </c>
      <c r="B254" s="1" t="s">
        <v>31</v>
      </c>
      <c r="C254" s="1">
        <v>699.99</v>
      </c>
      <c r="D254" s="1">
        <v>0.1</v>
      </c>
      <c r="E254" s="1">
        <v>483</v>
      </c>
      <c r="F254" s="1"/>
      <c r="G254" s="1"/>
      <c r="H254" s="1" t="s">
        <v>32</v>
      </c>
      <c r="I254" s="1" t="s">
        <v>81</v>
      </c>
      <c r="J254" s="1" t="s">
        <v>73</v>
      </c>
      <c r="K254" s="1" t="s">
        <v>340</v>
      </c>
      <c r="L254" s="1" t="s">
        <v>178</v>
      </c>
      <c r="M254" s="1"/>
      <c r="N254" s="1" t="s">
        <v>27</v>
      </c>
      <c r="O254" s="1" t="s">
        <v>28</v>
      </c>
      <c r="P254" s="1" t="s">
        <v>142</v>
      </c>
      <c r="Q254" s="1" t="s">
        <v>339</v>
      </c>
      <c r="R254" s="1">
        <v>60543</v>
      </c>
      <c r="S254" s="1" t="s">
        <v>182</v>
      </c>
      <c r="T254" s="1" t="s">
        <v>341</v>
      </c>
      <c r="U254" s="1">
        <v>9</v>
      </c>
      <c r="V254" s="1">
        <v>90354</v>
      </c>
    </row>
    <row r="255" spans="1:22">
      <c r="A255" s="1">
        <v>20668</v>
      </c>
      <c r="B255" s="1" t="s">
        <v>31</v>
      </c>
      <c r="C255" s="1">
        <v>2.88</v>
      </c>
      <c r="D255" s="1">
        <v>0.05</v>
      </c>
      <c r="E255" s="1">
        <v>485</v>
      </c>
      <c r="F255" s="1"/>
      <c r="G255" s="1"/>
      <c r="H255" s="1" t="s">
        <v>32</v>
      </c>
      <c r="I255" s="1" t="s">
        <v>81</v>
      </c>
      <c r="J255" s="1" t="s">
        <v>58</v>
      </c>
      <c r="K255" s="1" t="s">
        <v>116</v>
      </c>
      <c r="L255" s="1" t="s">
        <v>53</v>
      </c>
      <c r="M255" s="1"/>
      <c r="N255" s="1" t="s">
        <v>27</v>
      </c>
      <c r="O255" s="1" t="s">
        <v>45</v>
      </c>
      <c r="P255" s="1" t="s">
        <v>37</v>
      </c>
      <c r="Q255" s="1" t="s">
        <v>342</v>
      </c>
      <c r="R255" s="1">
        <v>93727</v>
      </c>
      <c r="S255" s="1" t="s">
        <v>282</v>
      </c>
      <c r="T255" s="1" t="s">
        <v>271</v>
      </c>
      <c r="U255" s="1">
        <v>3</v>
      </c>
      <c r="V255" s="1">
        <v>91062</v>
      </c>
    </row>
    <row r="256" spans="1:22">
      <c r="A256" s="1">
        <v>23394</v>
      </c>
      <c r="B256" s="1" t="s">
        <v>50</v>
      </c>
      <c r="C256" s="1">
        <v>3.36</v>
      </c>
      <c r="D256" s="1">
        <v>0.05</v>
      </c>
      <c r="E256" s="1">
        <v>487</v>
      </c>
      <c r="F256" s="1"/>
      <c r="G256" s="1"/>
      <c r="H256" s="1" t="s">
        <v>22</v>
      </c>
      <c r="I256" s="1" t="s">
        <v>81</v>
      </c>
      <c r="J256" s="1" t="s">
        <v>58</v>
      </c>
      <c r="K256" s="1" t="s">
        <v>100</v>
      </c>
      <c r="L256" s="1" t="s">
        <v>53</v>
      </c>
      <c r="M256" s="1"/>
      <c r="N256" s="1" t="s">
        <v>27</v>
      </c>
      <c r="O256" s="1" t="s">
        <v>45</v>
      </c>
      <c r="P256" s="1" t="s">
        <v>147</v>
      </c>
      <c r="Q256" s="1" t="s">
        <v>276</v>
      </c>
      <c r="R256" s="1">
        <v>4073</v>
      </c>
      <c r="S256" s="1" t="s">
        <v>135</v>
      </c>
      <c r="T256" s="1" t="s">
        <v>140</v>
      </c>
      <c r="U256" s="1">
        <v>5</v>
      </c>
      <c r="V256" s="1">
        <v>91063</v>
      </c>
    </row>
    <row r="257" spans="1:22">
      <c r="A257" s="1">
        <v>23395</v>
      </c>
      <c r="B257" s="1" t="s">
        <v>50</v>
      </c>
      <c r="C257" s="1">
        <v>12.28</v>
      </c>
      <c r="D257" s="1">
        <v>0.05</v>
      </c>
      <c r="E257" s="1">
        <v>488</v>
      </c>
      <c r="F257" s="1"/>
      <c r="G257" s="1"/>
      <c r="H257" s="1" t="s">
        <v>32</v>
      </c>
      <c r="I257" s="1" t="s">
        <v>81</v>
      </c>
      <c r="J257" s="1" t="s">
        <v>58</v>
      </c>
      <c r="K257" s="1" t="s">
        <v>83</v>
      </c>
      <c r="L257" s="1" t="s">
        <v>53</v>
      </c>
      <c r="M257" s="1"/>
      <c r="N257" s="1" t="s">
        <v>27</v>
      </c>
      <c r="O257" s="1" t="s">
        <v>45</v>
      </c>
      <c r="P257" s="1" t="s">
        <v>147</v>
      </c>
      <c r="Q257" s="1" t="s">
        <v>343</v>
      </c>
      <c r="R257" s="1">
        <v>4106</v>
      </c>
      <c r="S257" s="1" t="s">
        <v>135</v>
      </c>
      <c r="T257" s="1" t="s">
        <v>249</v>
      </c>
      <c r="U257" s="1">
        <v>2</v>
      </c>
      <c r="V257" s="1">
        <v>91063</v>
      </c>
    </row>
    <row r="258" spans="1:22">
      <c r="A258" s="1">
        <v>23393</v>
      </c>
      <c r="B258" s="1" t="s">
        <v>50</v>
      </c>
      <c r="C258" s="1">
        <v>20.99</v>
      </c>
      <c r="D258" s="1">
        <v>0.05</v>
      </c>
      <c r="E258" s="1">
        <v>489</v>
      </c>
      <c r="F258" s="1"/>
      <c r="G258" s="1"/>
      <c r="H258" s="1" t="s">
        <v>32</v>
      </c>
      <c r="I258" s="1" t="s">
        <v>81</v>
      </c>
      <c r="J258" s="1" t="s">
        <v>73</v>
      </c>
      <c r="K258" s="1" t="s">
        <v>67</v>
      </c>
      <c r="L258" s="1" t="s">
        <v>26</v>
      </c>
      <c r="M258" s="1"/>
      <c r="N258" s="1" t="s">
        <v>27</v>
      </c>
      <c r="O258" s="1" t="s">
        <v>45</v>
      </c>
      <c r="P258" s="1" t="s">
        <v>152</v>
      </c>
      <c r="Q258" s="1" t="s">
        <v>344</v>
      </c>
      <c r="R258" s="1">
        <v>2062</v>
      </c>
      <c r="S258" s="1" t="s">
        <v>135</v>
      </c>
      <c r="T258" s="1" t="s">
        <v>135</v>
      </c>
      <c r="U258" s="1">
        <v>14</v>
      </c>
      <c r="V258" s="1">
        <v>91063</v>
      </c>
    </row>
    <row r="259" spans="1:22">
      <c r="A259" s="1">
        <v>1147</v>
      </c>
      <c r="B259" s="1" t="s">
        <v>50</v>
      </c>
      <c r="C259" s="1">
        <v>2.94</v>
      </c>
      <c r="D259" s="1">
        <v>0.05</v>
      </c>
      <c r="E259" s="1">
        <v>491</v>
      </c>
      <c r="F259" s="1"/>
      <c r="G259" s="1"/>
      <c r="H259" s="1" t="s">
        <v>32</v>
      </c>
      <c r="I259" s="1" t="s">
        <v>104</v>
      </c>
      <c r="J259" s="1" t="s">
        <v>58</v>
      </c>
      <c r="K259" s="1" t="s">
        <v>25</v>
      </c>
      <c r="L259" s="1" t="s">
        <v>26</v>
      </c>
      <c r="M259" s="1"/>
      <c r="N259" s="1" t="s">
        <v>27</v>
      </c>
      <c r="O259" s="1" t="s">
        <v>45</v>
      </c>
      <c r="P259" s="1" t="s">
        <v>62</v>
      </c>
      <c r="Q259" s="1" t="s">
        <v>79</v>
      </c>
      <c r="R259" s="1">
        <v>10154</v>
      </c>
      <c r="S259" s="1" t="s">
        <v>71</v>
      </c>
      <c r="T259" s="1" t="s">
        <v>134</v>
      </c>
      <c r="U259" s="1">
        <v>23</v>
      </c>
      <c r="V259" s="1">
        <v>8353</v>
      </c>
    </row>
    <row r="260" spans="1:22">
      <c r="A260" s="1">
        <v>1450</v>
      </c>
      <c r="B260" s="1" t="s">
        <v>41</v>
      </c>
      <c r="C260" s="1">
        <v>4.9800000000000004</v>
      </c>
      <c r="D260" s="1">
        <v>0.05</v>
      </c>
      <c r="E260" s="1">
        <v>491</v>
      </c>
      <c r="F260" s="1"/>
      <c r="G260" s="1"/>
      <c r="H260" s="1" t="s">
        <v>32</v>
      </c>
      <c r="I260" s="1" t="s">
        <v>104</v>
      </c>
      <c r="J260" s="1" t="s">
        <v>58</v>
      </c>
      <c r="K260" s="1" t="s">
        <v>83</v>
      </c>
      <c r="L260" s="1" t="s">
        <v>53</v>
      </c>
      <c r="M260" s="1"/>
      <c r="N260" s="1" t="s">
        <v>27</v>
      </c>
      <c r="O260" s="1" t="s">
        <v>45</v>
      </c>
      <c r="P260" s="1" t="s">
        <v>62</v>
      </c>
      <c r="Q260" s="1" t="s">
        <v>79</v>
      </c>
      <c r="R260" s="1">
        <v>10154</v>
      </c>
      <c r="S260" s="2">
        <v>42279</v>
      </c>
      <c r="T260" s="2">
        <v>42310</v>
      </c>
      <c r="U260" s="1">
        <v>41</v>
      </c>
      <c r="V260" s="1">
        <v>10464</v>
      </c>
    </row>
    <row r="261" spans="1:22">
      <c r="A261" s="1">
        <v>914</v>
      </c>
      <c r="B261" s="1" t="s">
        <v>41</v>
      </c>
      <c r="C261" s="1">
        <v>1360.14</v>
      </c>
      <c r="D261" s="1">
        <v>0.15</v>
      </c>
      <c r="E261" s="1">
        <v>491</v>
      </c>
      <c r="F261" s="1"/>
      <c r="G261" s="1"/>
      <c r="H261" s="1" t="s">
        <v>32</v>
      </c>
      <c r="I261" s="1" t="s">
        <v>104</v>
      </c>
      <c r="J261" s="1" t="s">
        <v>73</v>
      </c>
      <c r="K261" s="1" t="s">
        <v>74</v>
      </c>
      <c r="L261" s="1" t="s">
        <v>36</v>
      </c>
      <c r="M261" s="1"/>
      <c r="N261" s="1" t="s">
        <v>27</v>
      </c>
      <c r="O261" s="1" t="s">
        <v>45</v>
      </c>
      <c r="P261" s="1" t="s">
        <v>62</v>
      </c>
      <c r="Q261" s="1" t="s">
        <v>79</v>
      </c>
      <c r="R261" s="1">
        <v>10154</v>
      </c>
      <c r="S261" s="1" t="s">
        <v>311</v>
      </c>
      <c r="T261" s="1" t="s">
        <v>149</v>
      </c>
      <c r="U261" s="1">
        <v>22</v>
      </c>
      <c r="V261" s="1">
        <v>6562</v>
      </c>
    </row>
    <row r="262" spans="1:22">
      <c r="A262" s="1">
        <v>6046</v>
      </c>
      <c r="B262" s="1" t="s">
        <v>31</v>
      </c>
      <c r="C262" s="1">
        <v>9.06</v>
      </c>
      <c r="D262" s="1">
        <v>0.05</v>
      </c>
      <c r="E262" s="1">
        <v>491</v>
      </c>
      <c r="F262" s="1"/>
      <c r="G262" s="1"/>
      <c r="H262" s="1" t="s">
        <v>32</v>
      </c>
      <c r="I262" s="1" t="s">
        <v>104</v>
      </c>
      <c r="J262" s="1" t="s">
        <v>58</v>
      </c>
      <c r="K262" s="1" t="s">
        <v>83</v>
      </c>
      <c r="L262" s="1" t="s">
        <v>53</v>
      </c>
      <c r="M262" s="1"/>
      <c r="N262" s="1" t="s">
        <v>27</v>
      </c>
      <c r="O262" s="1" t="s">
        <v>28</v>
      </c>
      <c r="P262" s="1" t="s">
        <v>62</v>
      </c>
      <c r="Q262" s="1" t="s">
        <v>79</v>
      </c>
      <c r="R262" s="1">
        <v>10154</v>
      </c>
      <c r="S262" s="1" t="s">
        <v>311</v>
      </c>
      <c r="T262" s="1" t="s">
        <v>149</v>
      </c>
      <c r="U262" s="1">
        <v>24</v>
      </c>
      <c r="V262" s="1">
        <v>42852</v>
      </c>
    </row>
    <row r="263" spans="1:22">
      <c r="A263" s="1">
        <v>18757</v>
      </c>
      <c r="B263" s="1" t="s">
        <v>31</v>
      </c>
      <c r="C263" s="1">
        <v>6.48</v>
      </c>
      <c r="D263" s="1">
        <v>0.05</v>
      </c>
      <c r="E263" s="1">
        <v>493</v>
      </c>
      <c r="F263" s="1"/>
      <c r="G263" s="1"/>
      <c r="H263" s="1" t="s">
        <v>32</v>
      </c>
      <c r="I263" s="1" t="s">
        <v>104</v>
      </c>
      <c r="J263" s="1" t="s">
        <v>58</v>
      </c>
      <c r="K263" s="1" t="s">
        <v>83</v>
      </c>
      <c r="L263" s="1" t="s">
        <v>53</v>
      </c>
      <c r="M263" s="1"/>
      <c r="N263" s="1" t="s">
        <v>27</v>
      </c>
      <c r="O263" s="1" t="s">
        <v>28</v>
      </c>
      <c r="P263" s="1" t="s">
        <v>29</v>
      </c>
      <c r="Q263" s="1" t="s">
        <v>345</v>
      </c>
      <c r="R263" s="1">
        <v>98158</v>
      </c>
      <c r="S263" s="1" t="s">
        <v>96</v>
      </c>
      <c r="T263" s="1" t="s">
        <v>97</v>
      </c>
      <c r="U263" s="1">
        <v>10</v>
      </c>
      <c r="V263" s="1">
        <v>88906</v>
      </c>
    </row>
    <row r="264" spans="1:22">
      <c r="A264" s="1">
        <v>18758</v>
      </c>
      <c r="B264" s="1" t="s">
        <v>31</v>
      </c>
      <c r="C264" s="1">
        <v>17.149999999999999</v>
      </c>
      <c r="D264" s="1">
        <v>0.05</v>
      </c>
      <c r="E264" s="1">
        <v>493</v>
      </c>
      <c r="F264" s="1"/>
      <c r="G264" s="1"/>
      <c r="H264" s="1" t="s">
        <v>32</v>
      </c>
      <c r="I264" s="1" t="s">
        <v>104</v>
      </c>
      <c r="J264" s="1" t="s">
        <v>58</v>
      </c>
      <c r="K264" s="1" t="s">
        <v>119</v>
      </c>
      <c r="L264" s="1" t="s">
        <v>53</v>
      </c>
      <c r="M264" s="1"/>
      <c r="N264" s="1" t="s">
        <v>27</v>
      </c>
      <c r="O264" s="1" t="s">
        <v>28</v>
      </c>
      <c r="P264" s="1" t="s">
        <v>29</v>
      </c>
      <c r="Q264" s="1" t="s">
        <v>345</v>
      </c>
      <c r="R264" s="1">
        <v>98158</v>
      </c>
      <c r="S264" s="1" t="s">
        <v>96</v>
      </c>
      <c r="T264" s="1" t="s">
        <v>222</v>
      </c>
      <c r="U264" s="1">
        <v>5</v>
      </c>
      <c r="V264" s="1">
        <v>88906</v>
      </c>
    </row>
    <row r="265" spans="1:22">
      <c r="A265" s="1">
        <v>19146</v>
      </c>
      <c r="B265" s="1" t="s">
        <v>50</v>
      </c>
      <c r="C265" s="1">
        <v>8.32</v>
      </c>
      <c r="D265" s="1">
        <v>0.05</v>
      </c>
      <c r="E265" s="1">
        <v>494</v>
      </c>
      <c r="F265" s="1"/>
      <c r="G265" s="1"/>
      <c r="H265" s="1" t="s">
        <v>32</v>
      </c>
      <c r="I265" s="1" t="s">
        <v>104</v>
      </c>
      <c r="J265" s="1" t="s">
        <v>73</v>
      </c>
      <c r="K265" s="1" t="s">
        <v>144</v>
      </c>
      <c r="L265" s="1" t="s">
        <v>44</v>
      </c>
      <c r="M265" s="1"/>
      <c r="N265" s="1" t="s">
        <v>27</v>
      </c>
      <c r="O265" s="1" t="s">
        <v>28</v>
      </c>
      <c r="P265" s="1" t="s">
        <v>29</v>
      </c>
      <c r="Q265" s="1" t="s">
        <v>160</v>
      </c>
      <c r="R265" s="1">
        <v>98115</v>
      </c>
      <c r="S265" s="1" t="s">
        <v>71</v>
      </c>
      <c r="T265" s="1" t="s">
        <v>134</v>
      </c>
      <c r="U265" s="1">
        <v>12</v>
      </c>
      <c r="V265" s="1">
        <v>88905</v>
      </c>
    </row>
    <row r="266" spans="1:22">
      <c r="A266" s="1">
        <v>19147</v>
      </c>
      <c r="B266" s="1" t="s">
        <v>50</v>
      </c>
      <c r="C266" s="1">
        <v>2.94</v>
      </c>
      <c r="D266" s="1">
        <v>0.05</v>
      </c>
      <c r="E266" s="1">
        <v>494</v>
      </c>
      <c r="F266" s="1"/>
      <c r="G266" s="1"/>
      <c r="H266" s="1" t="s">
        <v>32</v>
      </c>
      <c r="I266" s="1" t="s">
        <v>104</v>
      </c>
      <c r="J266" s="1" t="s">
        <v>58</v>
      </c>
      <c r="K266" s="1" t="s">
        <v>25</v>
      </c>
      <c r="L266" s="1" t="s">
        <v>26</v>
      </c>
      <c r="M266" s="1"/>
      <c r="N266" s="1" t="s">
        <v>27</v>
      </c>
      <c r="O266" s="1" t="s">
        <v>28</v>
      </c>
      <c r="P266" s="1" t="s">
        <v>29</v>
      </c>
      <c r="Q266" s="1" t="s">
        <v>160</v>
      </c>
      <c r="R266" s="1">
        <v>98115</v>
      </c>
      <c r="S266" s="1" t="s">
        <v>71</v>
      </c>
      <c r="T266" s="1" t="s">
        <v>134</v>
      </c>
      <c r="U266" s="1">
        <v>6</v>
      </c>
      <c r="V266" s="1">
        <v>88905</v>
      </c>
    </row>
    <row r="267" spans="1:22">
      <c r="A267" s="1">
        <v>19450</v>
      </c>
      <c r="B267" s="1" t="s">
        <v>41</v>
      </c>
      <c r="C267" s="1">
        <v>4.9800000000000004</v>
      </c>
      <c r="D267" s="1">
        <v>0.05</v>
      </c>
      <c r="E267" s="1">
        <v>494</v>
      </c>
      <c r="F267" s="1"/>
      <c r="G267" s="1"/>
      <c r="H267" s="1" t="s">
        <v>32</v>
      </c>
      <c r="I267" s="1" t="s">
        <v>104</v>
      </c>
      <c r="J267" s="1" t="s">
        <v>58</v>
      </c>
      <c r="K267" s="1" t="s">
        <v>83</v>
      </c>
      <c r="L267" s="1" t="s">
        <v>53</v>
      </c>
      <c r="M267" s="1"/>
      <c r="N267" s="1" t="s">
        <v>27</v>
      </c>
      <c r="O267" s="1" t="s">
        <v>28</v>
      </c>
      <c r="P267" s="1" t="s">
        <v>29</v>
      </c>
      <c r="Q267" s="1" t="s">
        <v>160</v>
      </c>
      <c r="R267" s="1">
        <v>98115</v>
      </c>
      <c r="S267" s="2">
        <v>42279</v>
      </c>
      <c r="T267" s="2">
        <v>42310</v>
      </c>
      <c r="U267" s="1">
        <v>10</v>
      </c>
      <c r="V267" s="1">
        <v>88907</v>
      </c>
    </row>
    <row r="268" spans="1:22">
      <c r="A268" s="1">
        <v>18914</v>
      </c>
      <c r="B268" s="1" t="s">
        <v>41</v>
      </c>
      <c r="C268" s="1">
        <v>1360.14</v>
      </c>
      <c r="D268" s="1">
        <v>0.15</v>
      </c>
      <c r="E268" s="1">
        <v>494</v>
      </c>
      <c r="F268" s="1"/>
      <c r="G268" s="1"/>
      <c r="H268" s="1" t="s">
        <v>32</v>
      </c>
      <c r="I268" s="1" t="s">
        <v>104</v>
      </c>
      <c r="J268" s="1" t="s">
        <v>73</v>
      </c>
      <c r="K268" s="1" t="s">
        <v>74</v>
      </c>
      <c r="L268" s="1" t="s">
        <v>36</v>
      </c>
      <c r="M268" s="1"/>
      <c r="N268" s="1" t="s">
        <v>27</v>
      </c>
      <c r="O268" s="1" t="s">
        <v>28</v>
      </c>
      <c r="P268" s="1" t="s">
        <v>29</v>
      </c>
      <c r="Q268" s="1" t="s">
        <v>160</v>
      </c>
      <c r="R268" s="1">
        <v>98115</v>
      </c>
      <c r="S268" s="1" t="s">
        <v>311</v>
      </c>
      <c r="T268" s="1" t="s">
        <v>149</v>
      </c>
      <c r="U268" s="1">
        <v>6</v>
      </c>
      <c r="V268" s="1">
        <v>88908</v>
      </c>
    </row>
    <row r="269" spans="1:22">
      <c r="A269" s="1">
        <v>24046</v>
      </c>
      <c r="B269" s="1" t="s">
        <v>31</v>
      </c>
      <c r="C269" s="1">
        <v>9.06</v>
      </c>
      <c r="D269" s="1">
        <v>0.05</v>
      </c>
      <c r="E269" s="1">
        <v>494</v>
      </c>
      <c r="F269" s="1"/>
      <c r="G269" s="1"/>
      <c r="H269" s="1" t="s">
        <v>32</v>
      </c>
      <c r="I269" s="1" t="s">
        <v>104</v>
      </c>
      <c r="J269" s="1" t="s">
        <v>58</v>
      </c>
      <c r="K269" s="1" t="s">
        <v>83</v>
      </c>
      <c r="L269" s="1" t="s">
        <v>53</v>
      </c>
      <c r="M269" s="1"/>
      <c r="N269" s="1" t="s">
        <v>27</v>
      </c>
      <c r="O269" s="1" t="s">
        <v>114</v>
      </c>
      <c r="P269" s="1" t="s">
        <v>29</v>
      </c>
      <c r="Q269" s="1" t="s">
        <v>160</v>
      </c>
      <c r="R269" s="1">
        <v>98115</v>
      </c>
      <c r="S269" s="1" t="s">
        <v>311</v>
      </c>
      <c r="T269" s="1" t="s">
        <v>149</v>
      </c>
      <c r="U269" s="1">
        <v>6</v>
      </c>
      <c r="V269" s="1">
        <v>88908</v>
      </c>
    </row>
    <row r="270" spans="1:22">
      <c r="A270" s="1">
        <v>26315</v>
      </c>
      <c r="B270" s="1" t="s">
        <v>41</v>
      </c>
      <c r="C270" s="1">
        <v>152.47999999999999</v>
      </c>
      <c r="D270" s="1">
        <v>0.1</v>
      </c>
      <c r="E270" s="1">
        <v>497</v>
      </c>
      <c r="F270" s="1"/>
      <c r="G270" s="1"/>
      <c r="H270" s="1" t="s">
        <v>32</v>
      </c>
      <c r="I270" s="1" t="s">
        <v>51</v>
      </c>
      <c r="J270" s="1" t="s">
        <v>73</v>
      </c>
      <c r="K270" s="1" t="s">
        <v>144</v>
      </c>
      <c r="L270" s="1" t="s">
        <v>53</v>
      </c>
      <c r="M270" s="1"/>
      <c r="N270" s="1" t="s">
        <v>27</v>
      </c>
      <c r="O270" s="1" t="s">
        <v>114</v>
      </c>
      <c r="P270" s="1" t="s">
        <v>184</v>
      </c>
      <c r="Q270" s="1" t="s">
        <v>346</v>
      </c>
      <c r="R270" s="1">
        <v>37130</v>
      </c>
      <c r="S270" s="1" t="s">
        <v>57</v>
      </c>
      <c r="T270" s="1" t="s">
        <v>72</v>
      </c>
      <c r="U270" s="1">
        <v>35</v>
      </c>
      <c r="V270" s="1">
        <v>90706</v>
      </c>
    </row>
    <row r="271" spans="1:22">
      <c r="A271" s="1">
        <v>18303</v>
      </c>
      <c r="B271" s="1" t="s">
        <v>41</v>
      </c>
      <c r="C271" s="1">
        <v>55.98</v>
      </c>
      <c r="D271" s="1">
        <v>0.05</v>
      </c>
      <c r="E271" s="1">
        <v>507</v>
      </c>
      <c r="F271" s="1"/>
      <c r="G271" s="1"/>
      <c r="H271" s="1" t="s">
        <v>22</v>
      </c>
      <c r="I271" s="1" t="s">
        <v>81</v>
      </c>
      <c r="J271" s="1" t="s">
        <v>58</v>
      </c>
      <c r="K271" s="1" t="s">
        <v>83</v>
      </c>
      <c r="L271" s="1" t="s">
        <v>53</v>
      </c>
      <c r="M271" s="1"/>
      <c r="N271" s="1" t="s">
        <v>27</v>
      </c>
      <c r="O271" s="1" t="s">
        <v>114</v>
      </c>
      <c r="P271" s="1" t="s">
        <v>347</v>
      </c>
      <c r="Q271" s="1" t="s">
        <v>348</v>
      </c>
      <c r="R271" s="1">
        <v>42104</v>
      </c>
      <c r="S271" s="1" t="s">
        <v>349</v>
      </c>
      <c r="T271" s="1" t="s">
        <v>110</v>
      </c>
      <c r="U271" s="1">
        <v>11</v>
      </c>
      <c r="V271" s="1">
        <v>87357</v>
      </c>
    </row>
    <row r="272" spans="1:22">
      <c r="A272" s="1">
        <v>18304</v>
      </c>
      <c r="B272" s="1" t="s">
        <v>41</v>
      </c>
      <c r="C272" s="1">
        <v>65.989999999999995</v>
      </c>
      <c r="D272" s="1">
        <v>0.05</v>
      </c>
      <c r="E272" s="1">
        <v>507</v>
      </c>
      <c r="F272" s="1"/>
      <c r="G272" s="1"/>
      <c r="H272" s="1" t="s">
        <v>32</v>
      </c>
      <c r="I272" s="1" t="s">
        <v>81</v>
      </c>
      <c r="J272" s="1" t="s">
        <v>73</v>
      </c>
      <c r="K272" s="1" t="s">
        <v>67</v>
      </c>
      <c r="L272" s="1" t="s">
        <v>53</v>
      </c>
      <c r="M272" s="1"/>
      <c r="N272" s="1" t="s">
        <v>27</v>
      </c>
      <c r="O272" s="1" t="s">
        <v>114</v>
      </c>
      <c r="P272" s="1" t="s">
        <v>347</v>
      </c>
      <c r="Q272" s="1" t="s">
        <v>348</v>
      </c>
      <c r="R272" s="1">
        <v>42104</v>
      </c>
      <c r="S272" s="1" t="s">
        <v>349</v>
      </c>
      <c r="T272" s="1" t="s">
        <v>190</v>
      </c>
      <c r="U272" s="1">
        <v>17</v>
      </c>
      <c r="V272" s="1">
        <v>87357</v>
      </c>
    </row>
    <row r="273" spans="1:22">
      <c r="A273" s="1">
        <v>21958</v>
      </c>
      <c r="B273" s="1" t="s">
        <v>21</v>
      </c>
      <c r="C273" s="1">
        <v>20.98</v>
      </c>
      <c r="D273" s="1">
        <v>0.05</v>
      </c>
      <c r="E273" s="1">
        <v>508</v>
      </c>
      <c r="F273" s="1"/>
      <c r="G273" s="1"/>
      <c r="H273" s="1" t="s">
        <v>32</v>
      </c>
      <c r="I273" s="1" t="s">
        <v>81</v>
      </c>
      <c r="J273" s="1" t="s">
        <v>58</v>
      </c>
      <c r="K273" s="1" t="s">
        <v>119</v>
      </c>
      <c r="L273" s="1" t="s">
        <v>36</v>
      </c>
      <c r="M273" s="1"/>
      <c r="N273" s="1" t="s">
        <v>27</v>
      </c>
      <c r="O273" s="1" t="s">
        <v>114</v>
      </c>
      <c r="P273" s="1" t="s">
        <v>347</v>
      </c>
      <c r="Q273" s="1" t="s">
        <v>350</v>
      </c>
      <c r="R273" s="1">
        <v>41011</v>
      </c>
      <c r="S273" s="1" t="s">
        <v>93</v>
      </c>
      <c r="T273" s="1" t="s">
        <v>93</v>
      </c>
      <c r="U273" s="1">
        <v>5</v>
      </c>
      <c r="V273" s="1">
        <v>87356</v>
      </c>
    </row>
    <row r="274" spans="1:22">
      <c r="A274" s="1">
        <v>18305</v>
      </c>
      <c r="B274" s="1" t="s">
        <v>41</v>
      </c>
      <c r="C274" s="1">
        <v>128.24</v>
      </c>
      <c r="D274" s="1">
        <v>0.1</v>
      </c>
      <c r="E274" s="1">
        <v>508</v>
      </c>
      <c r="F274" s="1"/>
      <c r="G274" s="1"/>
      <c r="H274" s="1" t="s">
        <v>32</v>
      </c>
      <c r="I274" s="1" t="s">
        <v>81</v>
      </c>
      <c r="J274" s="1" t="s">
        <v>34</v>
      </c>
      <c r="K274" s="1" t="s">
        <v>35</v>
      </c>
      <c r="L274" s="1" t="s">
        <v>75</v>
      </c>
      <c r="M274" s="1"/>
      <c r="N274" s="1" t="s">
        <v>27</v>
      </c>
      <c r="O274" s="1" t="s">
        <v>28</v>
      </c>
      <c r="P274" s="1" t="s">
        <v>347</v>
      </c>
      <c r="Q274" s="1" t="s">
        <v>350</v>
      </c>
      <c r="R274" s="1">
        <v>41011</v>
      </c>
      <c r="S274" s="1" t="s">
        <v>349</v>
      </c>
      <c r="T274" s="1" t="s">
        <v>111</v>
      </c>
      <c r="U274" s="1">
        <v>4</v>
      </c>
      <c r="V274" s="1">
        <v>87357</v>
      </c>
    </row>
    <row r="275" spans="1:22">
      <c r="A275" s="1">
        <v>19895</v>
      </c>
      <c r="B275" s="1" t="s">
        <v>98</v>
      </c>
      <c r="C275" s="1">
        <v>48.04</v>
      </c>
      <c r="D275" s="1">
        <v>0.05</v>
      </c>
      <c r="E275" s="1">
        <v>510</v>
      </c>
      <c r="F275" s="1"/>
      <c r="G275" s="1"/>
      <c r="H275" s="1" t="s">
        <v>32</v>
      </c>
      <c r="I275" s="1" t="s">
        <v>81</v>
      </c>
      <c r="J275" s="1" t="s">
        <v>58</v>
      </c>
      <c r="K275" s="1" t="s">
        <v>83</v>
      </c>
      <c r="L275" s="1" t="s">
        <v>53</v>
      </c>
      <c r="M275" s="1"/>
      <c r="N275" s="1" t="s">
        <v>27</v>
      </c>
      <c r="O275" s="1" t="s">
        <v>28</v>
      </c>
      <c r="P275" s="1" t="s">
        <v>37</v>
      </c>
      <c r="Q275" s="1" t="s">
        <v>351</v>
      </c>
      <c r="R275" s="1">
        <v>95336</v>
      </c>
      <c r="S275" s="1" t="s">
        <v>163</v>
      </c>
      <c r="T275" s="1" t="s">
        <v>163</v>
      </c>
      <c r="U275" s="1">
        <v>3</v>
      </c>
      <c r="V275" s="1">
        <v>90058</v>
      </c>
    </row>
    <row r="276" spans="1:22">
      <c r="A276" s="1">
        <v>20007</v>
      </c>
      <c r="B276" s="1" t="s">
        <v>41</v>
      </c>
      <c r="C276" s="1">
        <v>6.37</v>
      </c>
      <c r="D276" s="1">
        <v>0.05</v>
      </c>
      <c r="E276" s="1">
        <v>510</v>
      </c>
      <c r="F276" s="1"/>
      <c r="G276" s="1"/>
      <c r="H276" s="1" t="s">
        <v>32</v>
      </c>
      <c r="I276" s="1" t="s">
        <v>81</v>
      </c>
      <c r="J276" s="1" t="s">
        <v>58</v>
      </c>
      <c r="K276" s="1" t="s">
        <v>100</v>
      </c>
      <c r="L276" s="1" t="s">
        <v>53</v>
      </c>
      <c r="M276" s="1"/>
      <c r="N276" s="1" t="s">
        <v>27</v>
      </c>
      <c r="O276" s="1" t="s">
        <v>54</v>
      </c>
      <c r="P276" s="1" t="s">
        <v>37</v>
      </c>
      <c r="Q276" s="1" t="s">
        <v>351</v>
      </c>
      <c r="R276" s="1">
        <v>95336</v>
      </c>
      <c r="S276" s="2">
        <v>42006</v>
      </c>
      <c r="T276" s="2">
        <v>42037</v>
      </c>
      <c r="U276" s="1">
        <v>14</v>
      </c>
      <c r="V276" s="1">
        <v>90059</v>
      </c>
    </row>
    <row r="277" spans="1:22">
      <c r="A277" s="1">
        <v>20216</v>
      </c>
      <c r="B277" s="1" t="s">
        <v>98</v>
      </c>
      <c r="C277" s="1">
        <v>12.64</v>
      </c>
      <c r="D277" s="1">
        <v>0.05</v>
      </c>
      <c r="E277" s="1">
        <v>518</v>
      </c>
      <c r="F277" s="1"/>
      <c r="G277" s="1"/>
      <c r="H277" s="1" t="s">
        <v>32</v>
      </c>
      <c r="I277" s="1" t="s">
        <v>42</v>
      </c>
      <c r="J277" s="1" t="s">
        <v>34</v>
      </c>
      <c r="K277" s="1" t="s">
        <v>52</v>
      </c>
      <c r="L277" s="1" t="s">
        <v>44</v>
      </c>
      <c r="M277" s="1"/>
      <c r="N277" s="1" t="s">
        <v>27</v>
      </c>
      <c r="O277" s="1" t="s">
        <v>28</v>
      </c>
      <c r="P277" s="1" t="s">
        <v>306</v>
      </c>
      <c r="Q277" s="1" t="s">
        <v>307</v>
      </c>
      <c r="R277" s="1">
        <v>63105</v>
      </c>
      <c r="S277" s="2">
        <v>42130</v>
      </c>
      <c r="T277" s="2">
        <v>42344</v>
      </c>
      <c r="U277" s="1">
        <v>16</v>
      </c>
      <c r="V277" s="1">
        <v>90867</v>
      </c>
    </row>
    <row r="278" spans="1:22">
      <c r="A278" s="1">
        <v>23200</v>
      </c>
      <c r="B278" s="1" t="s">
        <v>50</v>
      </c>
      <c r="C278" s="1">
        <v>150.97999999999999</v>
      </c>
      <c r="D278" s="1">
        <v>0.1</v>
      </c>
      <c r="E278" s="1">
        <v>522</v>
      </c>
      <c r="F278" s="1"/>
      <c r="G278" s="1"/>
      <c r="H278" s="1" t="s">
        <v>22</v>
      </c>
      <c r="I278" s="1" t="s">
        <v>51</v>
      </c>
      <c r="J278" s="1" t="s">
        <v>73</v>
      </c>
      <c r="K278" s="1" t="s">
        <v>74</v>
      </c>
      <c r="L278" s="1" t="s">
        <v>75</v>
      </c>
      <c r="M278" s="1"/>
      <c r="N278" s="1" t="s">
        <v>27</v>
      </c>
      <c r="O278" s="1" t="s">
        <v>28</v>
      </c>
      <c r="P278" s="1" t="s">
        <v>90</v>
      </c>
      <c r="Q278" s="1" t="s">
        <v>105</v>
      </c>
      <c r="R278" s="1">
        <v>97756</v>
      </c>
      <c r="S278" s="1" t="s">
        <v>149</v>
      </c>
      <c r="T278" s="1" t="s">
        <v>150</v>
      </c>
      <c r="U278" s="1">
        <v>3</v>
      </c>
      <c r="V278" s="1">
        <v>89327</v>
      </c>
    </row>
    <row r="279" spans="1:22">
      <c r="A279" s="1">
        <v>23201</v>
      </c>
      <c r="B279" s="1" t="s">
        <v>50</v>
      </c>
      <c r="C279" s="1">
        <v>5.43</v>
      </c>
      <c r="D279" s="1">
        <v>0.05</v>
      </c>
      <c r="E279" s="1">
        <v>522</v>
      </c>
      <c r="F279" s="1"/>
      <c r="G279" s="1"/>
      <c r="H279" s="1" t="s">
        <v>32</v>
      </c>
      <c r="I279" s="1" t="s">
        <v>51</v>
      </c>
      <c r="J279" s="1" t="s">
        <v>58</v>
      </c>
      <c r="K279" s="1" t="s">
        <v>83</v>
      </c>
      <c r="L279" s="1" t="s">
        <v>26</v>
      </c>
      <c r="M279" s="1"/>
      <c r="N279" s="1" t="s">
        <v>27</v>
      </c>
      <c r="O279" s="1" t="s">
        <v>28</v>
      </c>
      <c r="P279" s="1" t="s">
        <v>90</v>
      </c>
      <c r="Q279" s="1" t="s">
        <v>105</v>
      </c>
      <c r="R279" s="1">
        <v>97756</v>
      </c>
      <c r="S279" s="1" t="s">
        <v>149</v>
      </c>
      <c r="T279" s="1" t="s">
        <v>150</v>
      </c>
      <c r="U279" s="1">
        <v>1</v>
      </c>
      <c r="V279" s="1">
        <v>89327</v>
      </c>
    </row>
    <row r="280" spans="1:22">
      <c r="A280" s="1">
        <v>23202</v>
      </c>
      <c r="B280" s="1" t="s">
        <v>50</v>
      </c>
      <c r="C280" s="1">
        <v>179.29</v>
      </c>
      <c r="D280" s="1">
        <v>0.1</v>
      </c>
      <c r="E280" s="1">
        <v>522</v>
      </c>
      <c r="F280" s="1"/>
      <c r="G280" s="1"/>
      <c r="H280" s="1" t="s">
        <v>32</v>
      </c>
      <c r="I280" s="1" t="s">
        <v>51</v>
      </c>
      <c r="J280" s="1" t="s">
        <v>34</v>
      </c>
      <c r="K280" s="1" t="s">
        <v>123</v>
      </c>
      <c r="L280" s="1" t="s">
        <v>108</v>
      </c>
      <c r="M280" s="1"/>
      <c r="N280" s="1" t="s">
        <v>27</v>
      </c>
      <c r="O280" s="1" t="s">
        <v>114</v>
      </c>
      <c r="P280" s="1" t="s">
        <v>90</v>
      </c>
      <c r="Q280" s="1" t="s">
        <v>105</v>
      </c>
      <c r="R280" s="1">
        <v>97756</v>
      </c>
      <c r="S280" s="1" t="s">
        <v>149</v>
      </c>
      <c r="T280" s="1" t="s">
        <v>154</v>
      </c>
      <c r="U280" s="1">
        <v>21</v>
      </c>
      <c r="V280" s="1">
        <v>89327</v>
      </c>
    </row>
    <row r="281" spans="1:22">
      <c r="A281" s="1">
        <v>21517</v>
      </c>
      <c r="B281" s="1" t="s">
        <v>31</v>
      </c>
      <c r="C281" s="1">
        <v>1270.99</v>
      </c>
      <c r="D281" s="1">
        <v>0.15</v>
      </c>
      <c r="E281" s="1">
        <v>524</v>
      </c>
      <c r="F281" s="1"/>
      <c r="G281" s="1"/>
      <c r="H281" s="1" t="s">
        <v>32</v>
      </c>
      <c r="I281" s="1" t="s">
        <v>104</v>
      </c>
      <c r="J281" s="1" t="s">
        <v>58</v>
      </c>
      <c r="K281" s="1" t="s">
        <v>100</v>
      </c>
      <c r="L281" s="1" t="s">
        <v>53</v>
      </c>
      <c r="M281" s="1"/>
      <c r="N281" s="1" t="s">
        <v>27</v>
      </c>
      <c r="O281" s="1" t="s">
        <v>114</v>
      </c>
      <c r="P281" s="1" t="s">
        <v>184</v>
      </c>
      <c r="Q281" s="1" t="s">
        <v>352</v>
      </c>
      <c r="R281" s="1">
        <v>37922</v>
      </c>
      <c r="S281" s="1" t="s">
        <v>96</v>
      </c>
      <c r="T281" s="1" t="s">
        <v>97</v>
      </c>
      <c r="U281" s="1">
        <v>2</v>
      </c>
      <c r="V281" s="1">
        <v>91127</v>
      </c>
    </row>
    <row r="282" spans="1:22">
      <c r="A282" s="1">
        <v>21518</v>
      </c>
      <c r="B282" s="1" t="s">
        <v>31</v>
      </c>
      <c r="C282" s="1">
        <v>2036.48</v>
      </c>
      <c r="D282" s="1">
        <v>0.15</v>
      </c>
      <c r="E282" s="1">
        <v>524</v>
      </c>
      <c r="F282" s="1"/>
      <c r="G282" s="1"/>
      <c r="H282" s="1" t="s">
        <v>32</v>
      </c>
      <c r="I282" s="1" t="s">
        <v>104</v>
      </c>
      <c r="J282" s="1" t="s">
        <v>73</v>
      </c>
      <c r="K282" s="1" t="s">
        <v>74</v>
      </c>
      <c r="L282" s="1" t="s">
        <v>36</v>
      </c>
      <c r="M282" s="1"/>
      <c r="N282" s="1" t="s">
        <v>27</v>
      </c>
      <c r="O282" s="1" t="s">
        <v>28</v>
      </c>
      <c r="P282" s="1" t="s">
        <v>184</v>
      </c>
      <c r="Q282" s="1" t="s">
        <v>352</v>
      </c>
      <c r="R282" s="1">
        <v>37922</v>
      </c>
      <c r="S282" s="1" t="s">
        <v>96</v>
      </c>
      <c r="T282" s="1" t="s">
        <v>97</v>
      </c>
      <c r="U282" s="1">
        <v>1</v>
      </c>
      <c r="V282" s="1">
        <v>91127</v>
      </c>
    </row>
    <row r="283" spans="1:22">
      <c r="A283" s="1">
        <v>22176</v>
      </c>
      <c r="B283" s="1" t="s">
        <v>21</v>
      </c>
      <c r="C283" s="1">
        <v>17.98</v>
      </c>
      <c r="D283" s="1">
        <v>0.05</v>
      </c>
      <c r="E283" s="1">
        <v>526</v>
      </c>
      <c r="F283" s="1"/>
      <c r="G283" s="1"/>
      <c r="H283" s="1" t="s">
        <v>32</v>
      </c>
      <c r="I283" s="1" t="s">
        <v>42</v>
      </c>
      <c r="J283" s="1" t="s">
        <v>73</v>
      </c>
      <c r="K283" s="1" t="s">
        <v>74</v>
      </c>
      <c r="L283" s="1" t="s">
        <v>75</v>
      </c>
      <c r="M283" s="1"/>
      <c r="N283" s="1" t="s">
        <v>27</v>
      </c>
      <c r="O283" s="1" t="s">
        <v>28</v>
      </c>
      <c r="P283" s="1" t="s">
        <v>250</v>
      </c>
      <c r="Q283" s="1" t="s">
        <v>353</v>
      </c>
      <c r="R283" s="1">
        <v>85204</v>
      </c>
      <c r="S283" s="1" t="s">
        <v>168</v>
      </c>
      <c r="T283" s="1" t="s">
        <v>295</v>
      </c>
      <c r="U283" s="1">
        <v>12</v>
      </c>
      <c r="V283" s="1">
        <v>90026</v>
      </c>
    </row>
    <row r="284" spans="1:22">
      <c r="A284" s="1">
        <v>20494</v>
      </c>
      <c r="B284" s="1" t="s">
        <v>31</v>
      </c>
      <c r="C284" s="1">
        <v>1.88</v>
      </c>
      <c r="D284" s="1">
        <v>0.05</v>
      </c>
      <c r="E284" s="1">
        <v>526</v>
      </c>
      <c r="F284" s="1"/>
      <c r="G284" s="1"/>
      <c r="H284" s="1" t="s">
        <v>32</v>
      </c>
      <c r="I284" s="1" t="s">
        <v>42</v>
      </c>
      <c r="J284" s="1" t="s">
        <v>58</v>
      </c>
      <c r="K284" s="1" t="s">
        <v>100</v>
      </c>
      <c r="L284" s="1" t="s">
        <v>53</v>
      </c>
      <c r="M284" s="1"/>
      <c r="N284" s="1" t="s">
        <v>27</v>
      </c>
      <c r="O284" s="1" t="s">
        <v>28</v>
      </c>
      <c r="P284" s="1" t="s">
        <v>250</v>
      </c>
      <c r="Q284" s="1" t="s">
        <v>353</v>
      </c>
      <c r="R284" s="1">
        <v>85204</v>
      </c>
      <c r="S284" s="1" t="s">
        <v>177</v>
      </c>
      <c r="T284" s="1" t="s">
        <v>201</v>
      </c>
      <c r="U284" s="1">
        <v>13</v>
      </c>
      <c r="V284" s="1">
        <v>90027</v>
      </c>
    </row>
    <row r="285" spans="1:22">
      <c r="A285" s="1">
        <v>20495</v>
      </c>
      <c r="B285" s="1" t="s">
        <v>31</v>
      </c>
      <c r="C285" s="1">
        <v>5.78</v>
      </c>
      <c r="D285" s="1">
        <v>0.05</v>
      </c>
      <c r="E285" s="1">
        <v>526</v>
      </c>
      <c r="F285" s="1"/>
      <c r="G285" s="1"/>
      <c r="H285" s="1" t="s">
        <v>32</v>
      </c>
      <c r="I285" s="1" t="s">
        <v>42</v>
      </c>
      <c r="J285" s="1" t="s">
        <v>58</v>
      </c>
      <c r="K285" s="1" t="s">
        <v>83</v>
      </c>
      <c r="L285" s="1" t="s">
        <v>53</v>
      </c>
      <c r="M285" s="1"/>
      <c r="N285" s="1" t="s">
        <v>27</v>
      </c>
      <c r="O285" s="1" t="s">
        <v>114</v>
      </c>
      <c r="P285" s="1" t="s">
        <v>250</v>
      </c>
      <c r="Q285" s="1" t="s">
        <v>353</v>
      </c>
      <c r="R285" s="1">
        <v>85204</v>
      </c>
      <c r="S285" s="1" t="s">
        <v>177</v>
      </c>
      <c r="T285" s="1" t="s">
        <v>201</v>
      </c>
      <c r="U285" s="1">
        <v>15</v>
      </c>
      <c r="V285" s="1">
        <v>90027</v>
      </c>
    </row>
    <row r="286" spans="1:22">
      <c r="A286" s="1">
        <v>26210</v>
      </c>
      <c r="B286" s="1" t="s">
        <v>98</v>
      </c>
      <c r="C286" s="1">
        <v>15.99</v>
      </c>
      <c r="D286" s="1">
        <v>0.05</v>
      </c>
      <c r="E286" s="1">
        <v>535</v>
      </c>
      <c r="F286" s="1"/>
      <c r="G286" s="1"/>
      <c r="H286" s="1" t="s">
        <v>32</v>
      </c>
      <c r="I286" s="1" t="s">
        <v>81</v>
      </c>
      <c r="J286" s="1" t="s">
        <v>58</v>
      </c>
      <c r="K286" s="1" t="s">
        <v>100</v>
      </c>
      <c r="L286" s="1" t="s">
        <v>53</v>
      </c>
      <c r="M286" s="1"/>
      <c r="N286" s="1" t="s">
        <v>27</v>
      </c>
      <c r="O286" s="1" t="s">
        <v>54</v>
      </c>
      <c r="P286" s="1" t="s">
        <v>117</v>
      </c>
      <c r="Q286" s="1" t="s">
        <v>354</v>
      </c>
      <c r="R286" s="1">
        <v>22025</v>
      </c>
      <c r="S286" s="1" t="s">
        <v>111</v>
      </c>
      <c r="T286" s="1" t="s">
        <v>341</v>
      </c>
      <c r="U286" s="1">
        <v>23</v>
      </c>
      <c r="V286" s="1">
        <v>88511</v>
      </c>
    </row>
    <row r="287" spans="1:22">
      <c r="A287" s="1">
        <v>20811</v>
      </c>
      <c r="B287" s="1" t="s">
        <v>50</v>
      </c>
      <c r="C287" s="1">
        <v>59.78</v>
      </c>
      <c r="D287" s="1">
        <v>0.05</v>
      </c>
      <c r="E287" s="1">
        <v>539</v>
      </c>
      <c r="F287" s="1"/>
      <c r="G287" s="1"/>
      <c r="H287" s="1" t="s">
        <v>32</v>
      </c>
      <c r="I287" s="1" t="s">
        <v>51</v>
      </c>
      <c r="J287" s="1" t="s">
        <v>58</v>
      </c>
      <c r="K287" s="1" t="s">
        <v>100</v>
      </c>
      <c r="L287" s="1" t="s">
        <v>53</v>
      </c>
      <c r="M287" s="1"/>
      <c r="N287" s="1" t="s">
        <v>27</v>
      </c>
      <c r="O287" s="1" t="s">
        <v>54</v>
      </c>
      <c r="P287" s="1" t="s">
        <v>142</v>
      </c>
      <c r="Q287" s="1" t="s">
        <v>321</v>
      </c>
      <c r="R287" s="1">
        <v>61801</v>
      </c>
      <c r="S287" s="1" t="s">
        <v>57</v>
      </c>
      <c r="T287" s="1" t="s">
        <v>71</v>
      </c>
      <c r="U287" s="1">
        <v>7</v>
      </c>
      <c r="V287" s="1">
        <v>91174</v>
      </c>
    </row>
    <row r="288" spans="1:22">
      <c r="A288" s="1">
        <v>20812</v>
      </c>
      <c r="B288" s="1" t="s">
        <v>50</v>
      </c>
      <c r="C288" s="1">
        <v>20.99</v>
      </c>
      <c r="D288" s="1">
        <v>0.05</v>
      </c>
      <c r="E288" s="1">
        <v>540</v>
      </c>
      <c r="F288" s="1"/>
      <c r="G288" s="1"/>
      <c r="H288" s="1" t="s">
        <v>32</v>
      </c>
      <c r="I288" s="1" t="s">
        <v>51</v>
      </c>
      <c r="J288" s="1" t="s">
        <v>73</v>
      </c>
      <c r="K288" s="1" t="s">
        <v>67</v>
      </c>
      <c r="L288" s="1" t="s">
        <v>44</v>
      </c>
      <c r="M288" s="1"/>
      <c r="N288" s="1" t="s">
        <v>27</v>
      </c>
      <c r="O288" s="1" t="s">
        <v>54</v>
      </c>
      <c r="P288" s="1" t="s">
        <v>142</v>
      </c>
      <c r="Q288" s="1" t="s">
        <v>355</v>
      </c>
      <c r="R288" s="1">
        <v>60061</v>
      </c>
      <c r="S288" s="1" t="s">
        <v>57</v>
      </c>
      <c r="T288" s="1" t="s">
        <v>72</v>
      </c>
      <c r="U288" s="1">
        <v>28</v>
      </c>
      <c r="V288" s="1">
        <v>91174</v>
      </c>
    </row>
    <row r="289" spans="1:22">
      <c r="A289" s="1">
        <v>24783</v>
      </c>
      <c r="B289" s="1" t="s">
        <v>50</v>
      </c>
      <c r="C289" s="1">
        <v>204.1</v>
      </c>
      <c r="D289" s="1">
        <v>0.1</v>
      </c>
      <c r="E289" s="1">
        <v>540</v>
      </c>
      <c r="F289" s="1"/>
      <c r="G289" s="1"/>
      <c r="H289" s="1" t="s">
        <v>32</v>
      </c>
      <c r="I289" s="1" t="s">
        <v>51</v>
      </c>
      <c r="J289" s="1" t="s">
        <v>73</v>
      </c>
      <c r="K289" s="1" t="s">
        <v>74</v>
      </c>
      <c r="L289" s="1" t="s">
        <v>75</v>
      </c>
      <c r="M289" s="1"/>
      <c r="N289" s="1" t="s">
        <v>27</v>
      </c>
      <c r="O289" s="1" t="s">
        <v>45</v>
      </c>
      <c r="P289" s="1" t="s">
        <v>142</v>
      </c>
      <c r="Q289" s="1" t="s">
        <v>355</v>
      </c>
      <c r="R289" s="1">
        <v>60061</v>
      </c>
      <c r="S289" s="1" t="s">
        <v>78</v>
      </c>
      <c r="T289" s="1" t="s">
        <v>168</v>
      </c>
      <c r="U289" s="1">
        <v>41</v>
      </c>
      <c r="V289" s="1">
        <v>91175</v>
      </c>
    </row>
    <row r="290" spans="1:22">
      <c r="A290" s="1">
        <v>23401</v>
      </c>
      <c r="B290" s="1" t="s">
        <v>31</v>
      </c>
      <c r="C290" s="1">
        <v>13.73</v>
      </c>
      <c r="D290" s="1">
        <v>0.05</v>
      </c>
      <c r="E290" s="1">
        <v>547</v>
      </c>
      <c r="F290" s="1"/>
      <c r="G290" s="1"/>
      <c r="H290" s="1" t="s">
        <v>22</v>
      </c>
      <c r="I290" s="1" t="s">
        <v>81</v>
      </c>
      <c r="J290" s="1" t="s">
        <v>34</v>
      </c>
      <c r="K290" s="1" t="s">
        <v>52</v>
      </c>
      <c r="L290" s="1" t="s">
        <v>26</v>
      </c>
      <c r="M290" s="1"/>
      <c r="N290" s="1" t="s">
        <v>27</v>
      </c>
      <c r="O290" s="1" t="s">
        <v>28</v>
      </c>
      <c r="P290" s="1" t="s">
        <v>356</v>
      </c>
      <c r="Q290" s="1" t="s">
        <v>357</v>
      </c>
      <c r="R290" s="1">
        <v>26501</v>
      </c>
      <c r="S290" s="1" t="s">
        <v>115</v>
      </c>
      <c r="T290" s="1" t="s">
        <v>40</v>
      </c>
      <c r="U290" s="1">
        <v>4</v>
      </c>
      <c r="V290" s="1">
        <v>86250</v>
      </c>
    </row>
    <row r="291" spans="1:22">
      <c r="A291" s="1">
        <v>25806</v>
      </c>
      <c r="B291" s="1" t="s">
        <v>31</v>
      </c>
      <c r="C291" s="1">
        <v>7.1</v>
      </c>
      <c r="D291" s="1">
        <v>0.05</v>
      </c>
      <c r="E291" s="1">
        <v>549</v>
      </c>
      <c r="F291" s="1"/>
      <c r="G291" s="1"/>
      <c r="H291" s="1" t="s">
        <v>32</v>
      </c>
      <c r="I291" s="1" t="s">
        <v>81</v>
      </c>
      <c r="J291" s="1" t="s">
        <v>58</v>
      </c>
      <c r="K291" s="1" t="s">
        <v>100</v>
      </c>
      <c r="L291" s="1" t="s">
        <v>53</v>
      </c>
      <c r="M291" s="1"/>
      <c r="N291" s="1" t="s">
        <v>27</v>
      </c>
      <c r="O291" s="1" t="s">
        <v>54</v>
      </c>
      <c r="P291" s="1" t="s">
        <v>244</v>
      </c>
      <c r="Q291" s="1" t="s">
        <v>358</v>
      </c>
      <c r="R291" s="1">
        <v>88201</v>
      </c>
      <c r="S291" s="1" t="s">
        <v>96</v>
      </c>
      <c r="T291" s="1" t="s">
        <v>96</v>
      </c>
      <c r="U291" s="1">
        <v>9</v>
      </c>
      <c r="V291" s="1">
        <v>90908</v>
      </c>
    </row>
    <row r="292" spans="1:22">
      <c r="A292" s="1">
        <v>24132</v>
      </c>
      <c r="B292" s="1" t="s">
        <v>21</v>
      </c>
      <c r="C292" s="1">
        <v>1.68</v>
      </c>
      <c r="D292" s="1">
        <v>0.05</v>
      </c>
      <c r="E292" s="1">
        <v>550</v>
      </c>
      <c r="F292" s="1"/>
      <c r="G292" s="1"/>
      <c r="H292" s="1" t="s">
        <v>32</v>
      </c>
      <c r="I292" s="1" t="s">
        <v>81</v>
      </c>
      <c r="J292" s="1" t="s">
        <v>58</v>
      </c>
      <c r="K292" s="1" t="s">
        <v>25</v>
      </c>
      <c r="L292" s="1" t="s">
        <v>26</v>
      </c>
      <c r="M292" s="1"/>
      <c r="N292" s="1" t="s">
        <v>27</v>
      </c>
      <c r="O292" s="1" t="s">
        <v>54</v>
      </c>
      <c r="P292" s="1" t="s">
        <v>112</v>
      </c>
      <c r="Q292" s="1" t="s">
        <v>359</v>
      </c>
      <c r="R292" s="1">
        <v>78155</v>
      </c>
      <c r="S292" s="1" t="s">
        <v>87</v>
      </c>
      <c r="T292" s="1" t="s">
        <v>241</v>
      </c>
      <c r="U292" s="1">
        <v>11</v>
      </c>
      <c r="V292" s="1">
        <v>90909</v>
      </c>
    </row>
    <row r="293" spans="1:22">
      <c r="A293" s="1">
        <v>24133</v>
      </c>
      <c r="B293" s="1" t="s">
        <v>21</v>
      </c>
      <c r="C293" s="1">
        <v>218.75</v>
      </c>
      <c r="D293" s="1">
        <v>0.1</v>
      </c>
      <c r="E293" s="1">
        <v>550</v>
      </c>
      <c r="F293" s="1"/>
      <c r="G293" s="1"/>
      <c r="H293" s="1" t="s">
        <v>32</v>
      </c>
      <c r="I293" s="1" t="s">
        <v>81</v>
      </c>
      <c r="J293" s="1" t="s">
        <v>34</v>
      </c>
      <c r="K293" s="1" t="s">
        <v>123</v>
      </c>
      <c r="L293" s="1" t="s">
        <v>108</v>
      </c>
      <c r="M293" s="1"/>
      <c r="N293" s="1" t="s">
        <v>27</v>
      </c>
      <c r="O293" s="1" t="s">
        <v>54</v>
      </c>
      <c r="P293" s="1" t="s">
        <v>112</v>
      </c>
      <c r="Q293" s="1" t="s">
        <v>359</v>
      </c>
      <c r="R293" s="1">
        <v>78155</v>
      </c>
      <c r="S293" s="1" t="s">
        <v>87</v>
      </c>
      <c r="T293" s="2">
        <v>42006</v>
      </c>
      <c r="U293" s="1">
        <v>1</v>
      </c>
      <c r="V293" s="1">
        <v>90909</v>
      </c>
    </row>
    <row r="294" spans="1:22">
      <c r="A294" s="1">
        <v>23209</v>
      </c>
      <c r="B294" s="1" t="s">
        <v>50</v>
      </c>
      <c r="C294" s="1">
        <v>549.99</v>
      </c>
      <c r="D294" s="1">
        <v>0.1</v>
      </c>
      <c r="E294" s="1">
        <v>550</v>
      </c>
      <c r="F294" s="1"/>
      <c r="G294" s="1"/>
      <c r="H294" s="1" t="s">
        <v>32</v>
      </c>
      <c r="I294" s="1" t="s">
        <v>81</v>
      </c>
      <c r="J294" s="1" t="s">
        <v>73</v>
      </c>
      <c r="K294" s="1" t="s">
        <v>340</v>
      </c>
      <c r="L294" s="1" t="s">
        <v>36</v>
      </c>
      <c r="M294" s="1"/>
      <c r="N294" s="1" t="s">
        <v>27</v>
      </c>
      <c r="O294" s="1" t="s">
        <v>54</v>
      </c>
      <c r="P294" s="1" t="s">
        <v>112</v>
      </c>
      <c r="Q294" s="1" t="s">
        <v>359</v>
      </c>
      <c r="R294" s="1">
        <v>78155</v>
      </c>
      <c r="S294" s="2">
        <v>42344</v>
      </c>
      <c r="T294" s="1" t="s">
        <v>39</v>
      </c>
      <c r="U294" s="1">
        <v>13</v>
      </c>
      <c r="V294" s="1">
        <v>90910</v>
      </c>
    </row>
    <row r="295" spans="1:22">
      <c r="A295" s="1">
        <v>23210</v>
      </c>
      <c r="B295" s="1" t="s">
        <v>50</v>
      </c>
      <c r="C295" s="1">
        <v>115.99</v>
      </c>
      <c r="D295" s="1">
        <v>0.1</v>
      </c>
      <c r="E295" s="1">
        <v>550</v>
      </c>
      <c r="F295" s="1"/>
      <c r="G295" s="1"/>
      <c r="H295" s="1" t="s">
        <v>22</v>
      </c>
      <c r="I295" s="1" t="s">
        <v>81</v>
      </c>
      <c r="J295" s="1" t="s">
        <v>73</v>
      </c>
      <c r="K295" s="1" t="s">
        <v>67</v>
      </c>
      <c r="L295" s="1" t="s">
        <v>53</v>
      </c>
      <c r="M295" s="1"/>
      <c r="N295" s="1" t="s">
        <v>27</v>
      </c>
      <c r="O295" s="1" t="s">
        <v>54</v>
      </c>
      <c r="P295" s="1" t="s">
        <v>112</v>
      </c>
      <c r="Q295" s="1" t="s">
        <v>359</v>
      </c>
      <c r="R295" s="1">
        <v>78155</v>
      </c>
      <c r="S295" s="2">
        <v>42344</v>
      </c>
      <c r="T295" s="1" t="s">
        <v>39</v>
      </c>
      <c r="U295" s="1">
        <v>1</v>
      </c>
      <c r="V295" s="1">
        <v>90910</v>
      </c>
    </row>
    <row r="296" spans="1:22">
      <c r="A296" s="1">
        <v>24134</v>
      </c>
      <c r="B296" s="1" t="s">
        <v>21</v>
      </c>
      <c r="C296" s="1">
        <v>15.04</v>
      </c>
      <c r="D296" s="1">
        <v>0.05</v>
      </c>
      <c r="E296" s="1">
        <v>551</v>
      </c>
      <c r="F296" s="1"/>
      <c r="G296" s="1"/>
      <c r="H296" s="1" t="s">
        <v>32</v>
      </c>
      <c r="I296" s="1" t="s">
        <v>81</v>
      </c>
      <c r="J296" s="1" t="s">
        <v>58</v>
      </c>
      <c r="K296" s="1" t="s">
        <v>83</v>
      </c>
      <c r="L296" s="1" t="s">
        <v>26</v>
      </c>
      <c r="M296" s="1"/>
      <c r="N296" s="1" t="s">
        <v>27</v>
      </c>
      <c r="O296" s="1" t="s">
        <v>28</v>
      </c>
      <c r="P296" s="1" t="s">
        <v>112</v>
      </c>
      <c r="Q296" s="1" t="s">
        <v>360</v>
      </c>
      <c r="R296" s="1">
        <v>75090</v>
      </c>
      <c r="S296" s="1" t="s">
        <v>87</v>
      </c>
      <c r="T296" s="2">
        <v>42006</v>
      </c>
      <c r="U296" s="1">
        <v>2</v>
      </c>
      <c r="V296" s="1">
        <v>90909</v>
      </c>
    </row>
    <row r="297" spans="1:22">
      <c r="A297" s="1">
        <v>2368</v>
      </c>
      <c r="B297" s="1" t="s">
        <v>50</v>
      </c>
      <c r="C297" s="1">
        <v>6.88</v>
      </c>
      <c r="D297" s="1">
        <v>0.05</v>
      </c>
      <c r="E297" s="1">
        <v>553</v>
      </c>
      <c r="F297" s="1"/>
      <c r="G297" s="1"/>
      <c r="H297" s="1" t="s">
        <v>22</v>
      </c>
      <c r="I297" s="1" t="s">
        <v>42</v>
      </c>
      <c r="J297" s="1" t="s">
        <v>58</v>
      </c>
      <c r="K297" s="1" t="s">
        <v>83</v>
      </c>
      <c r="L297" s="1" t="s">
        <v>26</v>
      </c>
      <c r="M297" s="1"/>
      <c r="N297" s="1" t="s">
        <v>27</v>
      </c>
      <c r="O297" s="1" t="s">
        <v>28</v>
      </c>
      <c r="P297" s="1" t="s">
        <v>37</v>
      </c>
      <c r="Q297" s="1" t="s">
        <v>361</v>
      </c>
      <c r="R297" s="1">
        <v>90008</v>
      </c>
      <c r="S297" s="1" t="s">
        <v>85</v>
      </c>
      <c r="T297" s="1" t="s">
        <v>86</v>
      </c>
      <c r="U297" s="1">
        <v>36</v>
      </c>
      <c r="V297" s="1">
        <v>17155</v>
      </c>
    </row>
    <row r="298" spans="1:22">
      <c r="A298" s="1">
        <v>349</v>
      </c>
      <c r="B298" s="1" t="s">
        <v>31</v>
      </c>
      <c r="C298" s="1">
        <v>2036.48</v>
      </c>
      <c r="D298" s="1">
        <v>0.15</v>
      </c>
      <c r="E298" s="1">
        <v>553</v>
      </c>
      <c r="F298" s="1"/>
      <c r="G298" s="1"/>
      <c r="H298" s="1" t="s">
        <v>32</v>
      </c>
      <c r="I298" s="1" t="s">
        <v>81</v>
      </c>
      <c r="J298" s="1" t="s">
        <v>73</v>
      </c>
      <c r="K298" s="1" t="s">
        <v>74</v>
      </c>
      <c r="L298" s="1" t="s">
        <v>36</v>
      </c>
      <c r="M298" s="1"/>
      <c r="N298" s="1" t="s">
        <v>27</v>
      </c>
      <c r="O298" s="1" t="s">
        <v>28</v>
      </c>
      <c r="P298" s="1" t="s">
        <v>37</v>
      </c>
      <c r="Q298" s="1" t="s">
        <v>361</v>
      </c>
      <c r="R298" s="1">
        <v>90008</v>
      </c>
      <c r="S298" s="1" t="s">
        <v>207</v>
      </c>
      <c r="T298" s="1" t="s">
        <v>207</v>
      </c>
      <c r="U298" s="1">
        <v>25</v>
      </c>
      <c r="V298" s="1">
        <v>2433</v>
      </c>
    </row>
    <row r="299" spans="1:22">
      <c r="A299" s="1">
        <v>1115</v>
      </c>
      <c r="B299" s="1" t="s">
        <v>98</v>
      </c>
      <c r="C299" s="1">
        <v>4.9800000000000004</v>
      </c>
      <c r="D299" s="1">
        <v>0.05</v>
      </c>
      <c r="E299" s="1">
        <v>553</v>
      </c>
      <c r="F299" s="1"/>
      <c r="G299" s="1"/>
      <c r="H299" s="1" t="s">
        <v>32</v>
      </c>
      <c r="I299" s="1" t="s">
        <v>81</v>
      </c>
      <c r="J299" s="1" t="s">
        <v>58</v>
      </c>
      <c r="K299" s="1" t="s">
        <v>83</v>
      </c>
      <c r="L299" s="1" t="s">
        <v>53</v>
      </c>
      <c r="M299" s="1"/>
      <c r="N299" s="1" t="s">
        <v>27</v>
      </c>
      <c r="O299" s="1" t="s">
        <v>28</v>
      </c>
      <c r="P299" s="1" t="s">
        <v>37</v>
      </c>
      <c r="Q299" s="1" t="s">
        <v>361</v>
      </c>
      <c r="R299" s="1">
        <v>90008</v>
      </c>
      <c r="S299" s="1" t="s">
        <v>205</v>
      </c>
      <c r="T299" s="1" t="s">
        <v>183</v>
      </c>
      <c r="U299" s="1">
        <v>63</v>
      </c>
      <c r="V299" s="1">
        <v>8165</v>
      </c>
    </row>
    <row r="300" spans="1:22">
      <c r="A300" s="1">
        <v>64</v>
      </c>
      <c r="B300" s="1" t="s">
        <v>50</v>
      </c>
      <c r="C300" s="1">
        <v>124.49</v>
      </c>
      <c r="D300" s="1">
        <v>0.1</v>
      </c>
      <c r="E300" s="1">
        <v>553</v>
      </c>
      <c r="F300" s="1"/>
      <c r="G300" s="1"/>
      <c r="H300" s="1" t="s">
        <v>32</v>
      </c>
      <c r="I300" s="1" t="s">
        <v>81</v>
      </c>
      <c r="J300" s="1" t="s">
        <v>34</v>
      </c>
      <c r="K300" s="1" t="s">
        <v>123</v>
      </c>
      <c r="L300" s="1" t="s">
        <v>108</v>
      </c>
      <c r="M300" s="1"/>
      <c r="N300" s="1" t="s">
        <v>27</v>
      </c>
      <c r="O300" s="1" t="s">
        <v>28</v>
      </c>
      <c r="P300" s="1" t="s">
        <v>37</v>
      </c>
      <c r="Q300" s="1" t="s">
        <v>361</v>
      </c>
      <c r="R300" s="1">
        <v>90008</v>
      </c>
      <c r="S300" s="1" t="s">
        <v>193</v>
      </c>
      <c r="T300" s="1" t="s">
        <v>310</v>
      </c>
      <c r="U300" s="1">
        <v>56</v>
      </c>
      <c r="V300" s="1">
        <v>359</v>
      </c>
    </row>
    <row r="301" spans="1:22">
      <c r="A301" s="1">
        <v>18349</v>
      </c>
      <c r="B301" s="1" t="s">
        <v>31</v>
      </c>
      <c r="C301" s="1">
        <v>2036.48</v>
      </c>
      <c r="D301" s="1">
        <v>0.15</v>
      </c>
      <c r="E301" s="1">
        <v>555</v>
      </c>
      <c r="F301" s="1"/>
      <c r="G301" s="1"/>
      <c r="H301" s="1" t="s">
        <v>32</v>
      </c>
      <c r="I301" s="1" t="s">
        <v>81</v>
      </c>
      <c r="J301" s="1" t="s">
        <v>73</v>
      </c>
      <c r="K301" s="1" t="s">
        <v>74</v>
      </c>
      <c r="L301" s="1" t="s">
        <v>36</v>
      </c>
      <c r="M301" s="1"/>
      <c r="N301" s="1" t="s">
        <v>27</v>
      </c>
      <c r="O301" s="1" t="s">
        <v>28</v>
      </c>
      <c r="P301" s="1" t="s">
        <v>161</v>
      </c>
      <c r="Q301" s="1" t="s">
        <v>362</v>
      </c>
      <c r="R301" s="1">
        <v>84062</v>
      </c>
      <c r="S301" s="1" t="s">
        <v>207</v>
      </c>
      <c r="T301" s="1" t="s">
        <v>207</v>
      </c>
      <c r="U301" s="1">
        <v>6</v>
      </c>
      <c r="V301" s="1">
        <v>86190</v>
      </c>
    </row>
    <row r="302" spans="1:22">
      <c r="A302" s="1">
        <v>19115</v>
      </c>
      <c r="B302" s="1" t="s">
        <v>98</v>
      </c>
      <c r="C302" s="1">
        <v>4.9800000000000004</v>
      </c>
      <c r="D302" s="1">
        <v>0.05</v>
      </c>
      <c r="E302" s="1">
        <v>555</v>
      </c>
      <c r="F302" s="1"/>
      <c r="G302" s="1"/>
      <c r="H302" s="1" t="s">
        <v>32</v>
      </c>
      <c r="I302" s="1" t="s">
        <v>81</v>
      </c>
      <c r="J302" s="1" t="s">
        <v>58</v>
      </c>
      <c r="K302" s="1" t="s">
        <v>83</v>
      </c>
      <c r="L302" s="1" t="s">
        <v>53</v>
      </c>
      <c r="M302" s="1"/>
      <c r="N302" s="1" t="s">
        <v>27</v>
      </c>
      <c r="O302" s="1" t="s">
        <v>28</v>
      </c>
      <c r="P302" s="1" t="s">
        <v>161</v>
      </c>
      <c r="Q302" s="1" t="s">
        <v>362</v>
      </c>
      <c r="R302" s="1">
        <v>84062</v>
      </c>
      <c r="S302" s="1" t="s">
        <v>205</v>
      </c>
      <c r="T302" s="1" t="s">
        <v>183</v>
      </c>
      <c r="U302" s="1">
        <v>16</v>
      </c>
      <c r="V302" s="1">
        <v>86191</v>
      </c>
    </row>
    <row r="303" spans="1:22">
      <c r="A303" s="1">
        <v>18064</v>
      </c>
      <c r="B303" s="1" t="s">
        <v>50</v>
      </c>
      <c r="C303" s="1">
        <v>124.49</v>
      </c>
      <c r="D303" s="1">
        <v>0.1</v>
      </c>
      <c r="E303" s="1">
        <v>555</v>
      </c>
      <c r="F303" s="1"/>
      <c r="G303" s="1"/>
      <c r="H303" s="1" t="s">
        <v>32</v>
      </c>
      <c r="I303" s="1" t="s">
        <v>81</v>
      </c>
      <c r="J303" s="1" t="s">
        <v>34</v>
      </c>
      <c r="K303" s="1" t="s">
        <v>123</v>
      </c>
      <c r="L303" s="1" t="s">
        <v>108</v>
      </c>
      <c r="M303" s="1"/>
      <c r="N303" s="1" t="s">
        <v>27</v>
      </c>
      <c r="O303" s="1" t="s">
        <v>28</v>
      </c>
      <c r="P303" s="1" t="s">
        <v>161</v>
      </c>
      <c r="Q303" s="1" t="s">
        <v>362</v>
      </c>
      <c r="R303" s="1">
        <v>84062</v>
      </c>
      <c r="S303" s="1" t="s">
        <v>193</v>
      </c>
      <c r="T303" s="1" t="s">
        <v>310</v>
      </c>
      <c r="U303" s="1">
        <v>14</v>
      </c>
      <c r="V303" s="1">
        <v>86192</v>
      </c>
    </row>
    <row r="304" spans="1:22">
      <c r="A304" s="1">
        <v>20368</v>
      </c>
      <c r="B304" s="1" t="s">
        <v>50</v>
      </c>
      <c r="C304" s="1">
        <v>6.88</v>
      </c>
      <c r="D304" s="1">
        <v>0.05</v>
      </c>
      <c r="E304" s="1">
        <v>556</v>
      </c>
      <c r="F304" s="1"/>
      <c r="G304" s="1"/>
      <c r="H304" s="1" t="s">
        <v>22</v>
      </c>
      <c r="I304" s="1" t="s">
        <v>42</v>
      </c>
      <c r="J304" s="1" t="s">
        <v>58</v>
      </c>
      <c r="K304" s="1" t="s">
        <v>83</v>
      </c>
      <c r="L304" s="1" t="s">
        <v>26</v>
      </c>
      <c r="M304" s="1"/>
      <c r="N304" s="1" t="s">
        <v>27</v>
      </c>
      <c r="O304" s="1" t="s">
        <v>28</v>
      </c>
      <c r="P304" s="1" t="s">
        <v>161</v>
      </c>
      <c r="Q304" s="1" t="s">
        <v>363</v>
      </c>
      <c r="R304" s="1">
        <v>84604</v>
      </c>
      <c r="S304" s="1" t="s">
        <v>85</v>
      </c>
      <c r="T304" s="1" t="s">
        <v>86</v>
      </c>
      <c r="U304" s="1">
        <v>9</v>
      </c>
      <c r="V304" s="1">
        <v>86189</v>
      </c>
    </row>
    <row r="305" spans="1:22">
      <c r="A305" s="1">
        <v>20369</v>
      </c>
      <c r="B305" s="1" t="s">
        <v>50</v>
      </c>
      <c r="C305" s="1">
        <v>32.479999999999997</v>
      </c>
      <c r="D305" s="1">
        <v>0.05</v>
      </c>
      <c r="E305" s="1">
        <v>556</v>
      </c>
      <c r="F305" s="1"/>
      <c r="G305" s="1"/>
      <c r="H305" s="1" t="s">
        <v>22</v>
      </c>
      <c r="I305" s="1" t="s">
        <v>42</v>
      </c>
      <c r="J305" s="1" t="s">
        <v>58</v>
      </c>
      <c r="K305" s="1" t="s">
        <v>119</v>
      </c>
      <c r="L305" s="1" t="s">
        <v>178</v>
      </c>
      <c r="M305" s="1"/>
      <c r="N305" s="1" t="s">
        <v>27</v>
      </c>
      <c r="O305" s="1" t="s">
        <v>114</v>
      </c>
      <c r="P305" s="1" t="s">
        <v>161</v>
      </c>
      <c r="Q305" s="1" t="s">
        <v>363</v>
      </c>
      <c r="R305" s="1">
        <v>84604</v>
      </c>
      <c r="S305" s="1" t="s">
        <v>85</v>
      </c>
      <c r="T305" s="1" t="s">
        <v>85</v>
      </c>
      <c r="U305" s="1">
        <v>8</v>
      </c>
      <c r="V305" s="1">
        <v>86189</v>
      </c>
    </row>
    <row r="306" spans="1:22">
      <c r="A306" s="1">
        <v>21966</v>
      </c>
      <c r="B306" s="1" t="s">
        <v>41</v>
      </c>
      <c r="C306" s="1">
        <v>280.98</v>
      </c>
      <c r="D306" s="1">
        <v>0.1</v>
      </c>
      <c r="E306" s="1">
        <v>568</v>
      </c>
      <c r="F306" s="1"/>
      <c r="G306" s="1"/>
      <c r="H306" s="1" t="s">
        <v>32</v>
      </c>
      <c r="I306" s="1" t="s">
        <v>104</v>
      </c>
      <c r="J306" s="1" t="s">
        <v>34</v>
      </c>
      <c r="K306" s="1" t="s">
        <v>35</v>
      </c>
      <c r="L306" s="1" t="s">
        <v>36</v>
      </c>
      <c r="M306" s="1"/>
      <c r="N306" s="1" t="s">
        <v>27</v>
      </c>
      <c r="O306" s="1" t="s">
        <v>114</v>
      </c>
      <c r="P306" s="1" t="s">
        <v>364</v>
      </c>
      <c r="Q306" s="1" t="s">
        <v>280</v>
      </c>
      <c r="R306" s="1">
        <v>39701</v>
      </c>
      <c r="S306" s="2">
        <v>42097</v>
      </c>
      <c r="T306" s="2">
        <v>42127</v>
      </c>
      <c r="U306" s="1">
        <v>4</v>
      </c>
      <c r="V306" s="1">
        <v>88879</v>
      </c>
    </row>
    <row r="307" spans="1:22">
      <c r="A307" s="1">
        <v>22667</v>
      </c>
      <c r="B307" s="1" t="s">
        <v>31</v>
      </c>
      <c r="C307" s="1">
        <v>70.97</v>
      </c>
      <c r="D307" s="1">
        <v>0.05</v>
      </c>
      <c r="E307" s="1">
        <v>568</v>
      </c>
      <c r="F307" s="1"/>
      <c r="G307" s="1"/>
      <c r="H307" s="1" t="s">
        <v>32</v>
      </c>
      <c r="I307" s="1" t="s">
        <v>104</v>
      </c>
      <c r="J307" s="1" t="s">
        <v>58</v>
      </c>
      <c r="K307" s="1" t="s">
        <v>196</v>
      </c>
      <c r="L307" s="1" t="s">
        <v>53</v>
      </c>
      <c r="M307" s="1"/>
      <c r="N307" s="1" t="s">
        <v>27</v>
      </c>
      <c r="O307" s="1" t="s">
        <v>114</v>
      </c>
      <c r="P307" s="1" t="s">
        <v>364</v>
      </c>
      <c r="Q307" s="1" t="s">
        <v>280</v>
      </c>
      <c r="R307" s="1">
        <v>39701</v>
      </c>
      <c r="S307" s="1" t="s">
        <v>205</v>
      </c>
      <c r="T307" s="1" t="s">
        <v>205</v>
      </c>
      <c r="U307" s="1">
        <v>12</v>
      </c>
      <c r="V307" s="1">
        <v>88880</v>
      </c>
    </row>
    <row r="308" spans="1:22">
      <c r="A308" s="1">
        <v>22736</v>
      </c>
      <c r="B308" s="1" t="s">
        <v>50</v>
      </c>
      <c r="C308" s="1">
        <v>67.28</v>
      </c>
      <c r="D308" s="1">
        <v>0.05</v>
      </c>
      <c r="E308" s="1">
        <v>568</v>
      </c>
      <c r="F308" s="1"/>
      <c r="G308" s="1"/>
      <c r="H308" s="1" t="s">
        <v>22</v>
      </c>
      <c r="I308" s="1" t="s">
        <v>104</v>
      </c>
      <c r="J308" s="1" t="s">
        <v>58</v>
      </c>
      <c r="K308" s="1" t="s">
        <v>100</v>
      </c>
      <c r="L308" s="1" t="s">
        <v>53</v>
      </c>
      <c r="M308" s="1"/>
      <c r="N308" s="1" t="s">
        <v>27</v>
      </c>
      <c r="O308" s="1" t="s">
        <v>28</v>
      </c>
      <c r="P308" s="1" t="s">
        <v>364</v>
      </c>
      <c r="Q308" s="1" t="s">
        <v>280</v>
      </c>
      <c r="R308" s="1">
        <v>39701</v>
      </c>
      <c r="S308" s="2">
        <v>42008</v>
      </c>
      <c r="T308" s="2">
        <v>42067</v>
      </c>
      <c r="U308" s="1">
        <v>16</v>
      </c>
      <c r="V308" s="1">
        <v>88882</v>
      </c>
    </row>
    <row r="309" spans="1:22">
      <c r="A309" s="1">
        <v>26038</v>
      </c>
      <c r="B309" s="1" t="s">
        <v>98</v>
      </c>
      <c r="C309" s="1">
        <v>7.99</v>
      </c>
      <c r="D309" s="1">
        <v>0.05</v>
      </c>
      <c r="E309" s="1">
        <v>570</v>
      </c>
      <c r="F309" s="1"/>
      <c r="G309" s="1"/>
      <c r="H309" s="1" t="s">
        <v>32</v>
      </c>
      <c r="I309" s="1" t="s">
        <v>104</v>
      </c>
      <c r="J309" s="1" t="s">
        <v>73</v>
      </c>
      <c r="K309" s="1" t="s">
        <v>67</v>
      </c>
      <c r="L309" s="1" t="s">
        <v>75</v>
      </c>
      <c r="M309" s="1"/>
      <c r="N309" s="1" t="s">
        <v>27</v>
      </c>
      <c r="O309" s="1" t="s">
        <v>54</v>
      </c>
      <c r="P309" s="1" t="s">
        <v>317</v>
      </c>
      <c r="Q309" s="1" t="s">
        <v>365</v>
      </c>
      <c r="R309" s="1">
        <v>89015</v>
      </c>
      <c r="S309" s="1" t="s">
        <v>163</v>
      </c>
      <c r="T309" s="1" t="s">
        <v>163</v>
      </c>
      <c r="U309" s="1">
        <v>10</v>
      </c>
      <c r="V309" s="1">
        <v>88881</v>
      </c>
    </row>
    <row r="310" spans="1:22">
      <c r="A310" s="1">
        <v>23719</v>
      </c>
      <c r="B310" s="1" t="s">
        <v>41</v>
      </c>
      <c r="C310" s="1">
        <v>4.13</v>
      </c>
      <c r="D310" s="1">
        <v>0.05</v>
      </c>
      <c r="E310" s="1">
        <v>573</v>
      </c>
      <c r="F310" s="1"/>
      <c r="G310" s="1"/>
      <c r="H310" s="1" t="s">
        <v>32</v>
      </c>
      <c r="I310" s="1" t="s">
        <v>42</v>
      </c>
      <c r="J310" s="1" t="s">
        <v>58</v>
      </c>
      <c r="K310" s="1" t="s">
        <v>100</v>
      </c>
      <c r="L310" s="1" t="s">
        <v>53</v>
      </c>
      <c r="M310" s="1"/>
      <c r="N310" s="1" t="s">
        <v>27</v>
      </c>
      <c r="O310" s="1" t="s">
        <v>54</v>
      </c>
      <c r="P310" s="1" t="s">
        <v>142</v>
      </c>
      <c r="Q310" s="1" t="s">
        <v>366</v>
      </c>
      <c r="R310" s="1">
        <v>61554</v>
      </c>
      <c r="S310" s="1" t="s">
        <v>181</v>
      </c>
      <c r="T310" s="1" t="s">
        <v>297</v>
      </c>
      <c r="U310" s="1">
        <v>1</v>
      </c>
      <c r="V310" s="1">
        <v>86555</v>
      </c>
    </row>
    <row r="311" spans="1:22">
      <c r="A311" s="1">
        <v>21992</v>
      </c>
      <c r="B311" s="1" t="s">
        <v>21</v>
      </c>
      <c r="C311" s="1">
        <v>415.88</v>
      </c>
      <c r="D311" s="1">
        <v>0.1</v>
      </c>
      <c r="E311" s="1">
        <v>573</v>
      </c>
      <c r="F311" s="1"/>
      <c r="G311" s="1"/>
      <c r="H311" s="1" t="s">
        <v>32</v>
      </c>
      <c r="I311" s="1" t="s">
        <v>81</v>
      </c>
      <c r="J311" s="1" t="s">
        <v>58</v>
      </c>
      <c r="K311" s="1" t="s">
        <v>119</v>
      </c>
      <c r="L311" s="1" t="s">
        <v>53</v>
      </c>
      <c r="M311" s="1"/>
      <c r="N311" s="1" t="s">
        <v>27</v>
      </c>
      <c r="O311" s="1" t="s">
        <v>28</v>
      </c>
      <c r="P311" s="1" t="s">
        <v>142</v>
      </c>
      <c r="Q311" s="1" t="s">
        <v>366</v>
      </c>
      <c r="R311" s="1">
        <v>61554</v>
      </c>
      <c r="S311" s="1" t="s">
        <v>367</v>
      </c>
      <c r="T311" s="1" t="s">
        <v>368</v>
      </c>
      <c r="U311" s="1">
        <v>1</v>
      </c>
      <c r="V311" s="1">
        <v>86556</v>
      </c>
    </row>
    <row r="312" spans="1:22">
      <c r="A312" s="1">
        <v>21325</v>
      </c>
      <c r="B312" s="1" t="s">
        <v>98</v>
      </c>
      <c r="C312" s="1">
        <v>4.4800000000000004</v>
      </c>
      <c r="D312" s="1">
        <v>0.05</v>
      </c>
      <c r="E312" s="1">
        <v>576</v>
      </c>
      <c r="F312" s="1"/>
      <c r="G312" s="1"/>
      <c r="H312" s="1" t="s">
        <v>32</v>
      </c>
      <c r="I312" s="1" t="s">
        <v>81</v>
      </c>
      <c r="J312" s="1" t="s">
        <v>58</v>
      </c>
      <c r="K312" s="1" t="s">
        <v>196</v>
      </c>
      <c r="L312" s="1" t="s">
        <v>178</v>
      </c>
      <c r="M312" s="1"/>
      <c r="N312" s="1" t="s">
        <v>27</v>
      </c>
      <c r="O312" s="1" t="s">
        <v>45</v>
      </c>
      <c r="P312" s="1" t="s">
        <v>37</v>
      </c>
      <c r="Q312" s="1" t="s">
        <v>369</v>
      </c>
      <c r="R312" s="1">
        <v>91767</v>
      </c>
      <c r="S312" s="1" t="s">
        <v>163</v>
      </c>
      <c r="T312" s="1" t="s">
        <v>177</v>
      </c>
      <c r="U312" s="1">
        <v>4</v>
      </c>
      <c r="V312" s="1">
        <v>88645</v>
      </c>
    </row>
    <row r="313" spans="1:22">
      <c r="A313" s="1">
        <v>18664</v>
      </c>
      <c r="B313" s="1" t="s">
        <v>50</v>
      </c>
      <c r="C313" s="1">
        <v>162.93</v>
      </c>
      <c r="D313" s="1">
        <v>0.1</v>
      </c>
      <c r="E313" s="1">
        <v>578</v>
      </c>
      <c r="F313" s="1"/>
      <c r="G313" s="1"/>
      <c r="H313" s="1" t="s">
        <v>32</v>
      </c>
      <c r="I313" s="1" t="s">
        <v>81</v>
      </c>
      <c r="J313" s="1" t="s">
        <v>58</v>
      </c>
      <c r="K313" s="1" t="s">
        <v>61</v>
      </c>
      <c r="L313" s="1" t="s">
        <v>53</v>
      </c>
      <c r="M313" s="1"/>
      <c r="N313" s="1" t="s">
        <v>27</v>
      </c>
      <c r="O313" s="1" t="s">
        <v>45</v>
      </c>
      <c r="P313" s="1" t="s">
        <v>171</v>
      </c>
      <c r="Q313" s="1" t="s">
        <v>370</v>
      </c>
      <c r="R313" s="1">
        <v>6770</v>
      </c>
      <c r="S313" s="1" t="s">
        <v>59</v>
      </c>
      <c r="T313" s="1" t="s">
        <v>57</v>
      </c>
      <c r="U313" s="1">
        <v>3</v>
      </c>
      <c r="V313" s="1">
        <v>88644</v>
      </c>
    </row>
    <row r="314" spans="1:22">
      <c r="A314" s="1">
        <v>18665</v>
      </c>
      <c r="B314" s="1" t="s">
        <v>50</v>
      </c>
      <c r="C314" s="1">
        <v>11.58</v>
      </c>
      <c r="D314" s="1">
        <v>0.05</v>
      </c>
      <c r="E314" s="1">
        <v>579</v>
      </c>
      <c r="F314" s="1"/>
      <c r="G314" s="1"/>
      <c r="H314" s="1" t="s">
        <v>32</v>
      </c>
      <c r="I314" s="1" t="s">
        <v>81</v>
      </c>
      <c r="J314" s="1" t="s">
        <v>58</v>
      </c>
      <c r="K314" s="1" t="s">
        <v>61</v>
      </c>
      <c r="L314" s="1" t="s">
        <v>53</v>
      </c>
      <c r="M314" s="1"/>
      <c r="N314" s="1" t="s">
        <v>27</v>
      </c>
      <c r="O314" s="1" t="s">
        <v>45</v>
      </c>
      <c r="P314" s="1" t="s">
        <v>171</v>
      </c>
      <c r="Q314" s="1" t="s">
        <v>371</v>
      </c>
      <c r="R314" s="1">
        <v>6478</v>
      </c>
      <c r="S314" s="1" t="s">
        <v>59</v>
      </c>
      <c r="T314" s="1" t="s">
        <v>71</v>
      </c>
      <c r="U314" s="1">
        <v>2</v>
      </c>
      <c r="V314" s="1">
        <v>88644</v>
      </c>
    </row>
    <row r="315" spans="1:22">
      <c r="A315" s="1">
        <v>18662</v>
      </c>
      <c r="B315" s="1" t="s">
        <v>50</v>
      </c>
      <c r="C315" s="1">
        <v>55.99</v>
      </c>
      <c r="D315" s="1">
        <v>0.05</v>
      </c>
      <c r="E315" s="1">
        <v>580</v>
      </c>
      <c r="F315" s="1"/>
      <c r="G315" s="1"/>
      <c r="H315" s="1" t="s">
        <v>32</v>
      </c>
      <c r="I315" s="1" t="s">
        <v>81</v>
      </c>
      <c r="J315" s="1" t="s">
        <v>73</v>
      </c>
      <c r="K315" s="1" t="s">
        <v>67</v>
      </c>
      <c r="L315" s="1" t="s">
        <v>44</v>
      </c>
      <c r="M315" s="1"/>
      <c r="N315" s="1" t="s">
        <v>27</v>
      </c>
      <c r="O315" s="1" t="s">
        <v>45</v>
      </c>
      <c r="P315" s="1" t="s">
        <v>147</v>
      </c>
      <c r="Q315" s="1" t="s">
        <v>308</v>
      </c>
      <c r="R315" s="1">
        <v>4210</v>
      </c>
      <c r="S315" s="1" t="s">
        <v>59</v>
      </c>
      <c r="T315" s="1" t="s">
        <v>57</v>
      </c>
      <c r="U315" s="1">
        <v>12</v>
      </c>
      <c r="V315" s="1">
        <v>88644</v>
      </c>
    </row>
    <row r="316" spans="1:22">
      <c r="A316" s="1">
        <v>24180</v>
      </c>
      <c r="B316" s="1" t="s">
        <v>31</v>
      </c>
      <c r="C316" s="1">
        <v>15.51</v>
      </c>
      <c r="D316" s="1">
        <v>0.05</v>
      </c>
      <c r="E316" s="1">
        <v>584</v>
      </c>
      <c r="F316" s="1"/>
      <c r="G316" s="1"/>
      <c r="H316" s="1" t="s">
        <v>32</v>
      </c>
      <c r="I316" s="1" t="s">
        <v>81</v>
      </c>
      <c r="J316" s="1" t="s">
        <v>58</v>
      </c>
      <c r="K316" s="1" t="s">
        <v>119</v>
      </c>
      <c r="L316" s="1" t="s">
        <v>53</v>
      </c>
      <c r="M316" s="1"/>
      <c r="N316" s="1" t="s">
        <v>27</v>
      </c>
      <c r="O316" s="1" t="s">
        <v>45</v>
      </c>
      <c r="P316" s="1" t="s">
        <v>152</v>
      </c>
      <c r="Q316" s="1" t="s">
        <v>372</v>
      </c>
      <c r="R316" s="1">
        <v>1801</v>
      </c>
      <c r="S316" s="1" t="s">
        <v>222</v>
      </c>
      <c r="T316" s="1" t="s">
        <v>186</v>
      </c>
      <c r="U316" s="1">
        <v>7</v>
      </c>
      <c r="V316" s="1">
        <v>88646</v>
      </c>
    </row>
    <row r="317" spans="1:22">
      <c r="A317" s="1">
        <v>18663</v>
      </c>
      <c r="B317" s="1" t="s">
        <v>50</v>
      </c>
      <c r="C317" s="1">
        <v>13.9</v>
      </c>
      <c r="D317" s="1">
        <v>0.05</v>
      </c>
      <c r="E317" s="1">
        <v>585</v>
      </c>
      <c r="F317" s="1"/>
      <c r="G317" s="1"/>
      <c r="H317" s="1" t="s">
        <v>32</v>
      </c>
      <c r="I317" s="1" t="s">
        <v>81</v>
      </c>
      <c r="J317" s="1" t="s">
        <v>58</v>
      </c>
      <c r="K317" s="1" t="s">
        <v>141</v>
      </c>
      <c r="L317" s="1" t="s">
        <v>44</v>
      </c>
      <c r="M317" s="1"/>
      <c r="N317" s="1" t="s">
        <v>27</v>
      </c>
      <c r="O317" s="1" t="s">
        <v>54</v>
      </c>
      <c r="P317" s="1" t="s">
        <v>155</v>
      </c>
      <c r="Q317" s="1" t="s">
        <v>373</v>
      </c>
      <c r="R317" s="1">
        <v>3301</v>
      </c>
      <c r="S317" s="1" t="s">
        <v>59</v>
      </c>
      <c r="T317" s="1" t="s">
        <v>57</v>
      </c>
      <c r="U317" s="1">
        <v>12</v>
      </c>
      <c r="V317" s="1">
        <v>88644</v>
      </c>
    </row>
    <row r="318" spans="1:22">
      <c r="A318" s="1">
        <v>19781</v>
      </c>
      <c r="B318" s="1" t="s">
        <v>41</v>
      </c>
      <c r="C318" s="1">
        <v>30.53</v>
      </c>
      <c r="D318" s="1">
        <v>0.05</v>
      </c>
      <c r="E318" s="1">
        <v>592</v>
      </c>
      <c r="F318" s="1"/>
      <c r="G318" s="1"/>
      <c r="H318" s="1" t="s">
        <v>32</v>
      </c>
      <c r="I318" s="1" t="s">
        <v>51</v>
      </c>
      <c r="J318" s="1" t="s">
        <v>58</v>
      </c>
      <c r="K318" s="1" t="s">
        <v>116</v>
      </c>
      <c r="L318" s="1" t="s">
        <v>53</v>
      </c>
      <c r="M318" s="1"/>
      <c r="N318" s="1" t="s">
        <v>27</v>
      </c>
      <c r="O318" s="1" t="s">
        <v>54</v>
      </c>
      <c r="P318" s="1" t="s">
        <v>142</v>
      </c>
      <c r="Q318" s="1" t="s">
        <v>374</v>
      </c>
      <c r="R318" s="1">
        <v>60091</v>
      </c>
      <c r="S318" s="1" t="s">
        <v>177</v>
      </c>
      <c r="T318" s="1" t="s">
        <v>177</v>
      </c>
      <c r="U318" s="1">
        <v>10</v>
      </c>
      <c r="V318" s="1">
        <v>86307</v>
      </c>
    </row>
    <row r="319" spans="1:22">
      <c r="A319" s="1">
        <v>19782</v>
      </c>
      <c r="B319" s="1" t="s">
        <v>41</v>
      </c>
      <c r="C319" s="1">
        <v>1.68</v>
      </c>
      <c r="D319" s="1">
        <v>0.05</v>
      </c>
      <c r="E319" s="1">
        <v>593</v>
      </c>
      <c r="F319" s="1"/>
      <c r="G319" s="1"/>
      <c r="H319" s="1" t="s">
        <v>32</v>
      </c>
      <c r="I319" s="1" t="s">
        <v>51</v>
      </c>
      <c r="J319" s="1" t="s">
        <v>58</v>
      </c>
      <c r="K319" s="1" t="s">
        <v>25</v>
      </c>
      <c r="L319" s="1" t="s">
        <v>26</v>
      </c>
      <c r="M319" s="1"/>
      <c r="N319" s="1" t="s">
        <v>27</v>
      </c>
      <c r="O319" s="1" t="s">
        <v>54</v>
      </c>
      <c r="P319" s="1" t="s">
        <v>142</v>
      </c>
      <c r="Q319" s="1" t="s">
        <v>375</v>
      </c>
      <c r="R319" s="1">
        <v>60517</v>
      </c>
      <c r="S319" s="1" t="s">
        <v>177</v>
      </c>
      <c r="T319" s="1" t="s">
        <v>246</v>
      </c>
      <c r="U319" s="1">
        <v>12</v>
      </c>
      <c r="V319" s="1">
        <v>86307</v>
      </c>
    </row>
    <row r="320" spans="1:22">
      <c r="A320" s="1">
        <v>22996</v>
      </c>
      <c r="B320" s="1" t="s">
        <v>41</v>
      </c>
      <c r="C320" s="1">
        <v>13.79</v>
      </c>
      <c r="D320" s="1">
        <v>0.05</v>
      </c>
      <c r="E320" s="1">
        <v>594</v>
      </c>
      <c r="F320" s="1"/>
      <c r="G320" s="1"/>
      <c r="H320" s="1" t="s">
        <v>32</v>
      </c>
      <c r="I320" s="1" t="s">
        <v>104</v>
      </c>
      <c r="J320" s="1" t="s">
        <v>34</v>
      </c>
      <c r="K320" s="1" t="s">
        <v>52</v>
      </c>
      <c r="L320" s="1" t="s">
        <v>53</v>
      </c>
      <c r="M320" s="1"/>
      <c r="N320" s="1" t="s">
        <v>27</v>
      </c>
      <c r="O320" s="1" t="s">
        <v>54</v>
      </c>
      <c r="P320" s="1" t="s">
        <v>376</v>
      </c>
      <c r="Q320" s="1" t="s">
        <v>377</v>
      </c>
      <c r="R320" s="1">
        <v>46016</v>
      </c>
      <c r="S320" s="1" t="s">
        <v>126</v>
      </c>
      <c r="T320" s="1" t="s">
        <v>281</v>
      </c>
      <c r="U320" s="1">
        <v>1</v>
      </c>
      <c r="V320" s="1">
        <v>86309</v>
      </c>
    </row>
    <row r="321" spans="1:22">
      <c r="A321" s="1">
        <v>21662</v>
      </c>
      <c r="B321" s="1" t="s">
        <v>41</v>
      </c>
      <c r="C321" s="1">
        <v>39.479999999999997</v>
      </c>
      <c r="D321" s="1">
        <v>0.05</v>
      </c>
      <c r="E321" s="1">
        <v>594</v>
      </c>
      <c r="F321" s="1"/>
      <c r="G321" s="1"/>
      <c r="H321" s="1" t="s">
        <v>32</v>
      </c>
      <c r="I321" s="1" t="s">
        <v>104</v>
      </c>
      <c r="J321" s="1" t="s">
        <v>73</v>
      </c>
      <c r="K321" s="1" t="s">
        <v>144</v>
      </c>
      <c r="L321" s="1" t="s">
        <v>44</v>
      </c>
      <c r="M321" s="1"/>
      <c r="N321" s="1" t="s">
        <v>27</v>
      </c>
      <c r="O321" s="1" t="s">
        <v>54</v>
      </c>
      <c r="P321" s="1" t="s">
        <v>376</v>
      </c>
      <c r="Q321" s="1" t="s">
        <v>377</v>
      </c>
      <c r="R321" s="1">
        <v>46016</v>
      </c>
      <c r="S321" s="1" t="s">
        <v>310</v>
      </c>
      <c r="T321" s="1" t="s">
        <v>149</v>
      </c>
      <c r="U321" s="1">
        <v>18</v>
      </c>
      <c r="V321" s="1">
        <v>86311</v>
      </c>
    </row>
    <row r="322" spans="1:22">
      <c r="A322" s="1">
        <v>21663</v>
      </c>
      <c r="B322" s="1" t="s">
        <v>41</v>
      </c>
      <c r="C322" s="1">
        <v>3.7</v>
      </c>
      <c r="D322" s="1">
        <v>0.05</v>
      </c>
      <c r="E322" s="1">
        <v>594</v>
      </c>
      <c r="F322" s="1"/>
      <c r="G322" s="1"/>
      <c r="H322" s="1" t="s">
        <v>32</v>
      </c>
      <c r="I322" s="1" t="s">
        <v>104</v>
      </c>
      <c r="J322" s="1" t="s">
        <v>34</v>
      </c>
      <c r="K322" s="1" t="s">
        <v>52</v>
      </c>
      <c r="L322" s="1" t="s">
        <v>26</v>
      </c>
      <c r="M322" s="1"/>
      <c r="N322" s="1" t="s">
        <v>27</v>
      </c>
      <c r="O322" s="1" t="s">
        <v>54</v>
      </c>
      <c r="P322" s="1" t="s">
        <v>376</v>
      </c>
      <c r="Q322" s="1" t="s">
        <v>377</v>
      </c>
      <c r="R322" s="1">
        <v>46016</v>
      </c>
      <c r="S322" s="1" t="s">
        <v>310</v>
      </c>
      <c r="T322" s="1" t="s">
        <v>311</v>
      </c>
      <c r="U322" s="1">
        <v>18</v>
      </c>
      <c r="V322" s="1">
        <v>86311</v>
      </c>
    </row>
    <row r="323" spans="1:22">
      <c r="A323" s="1">
        <v>24480</v>
      </c>
      <c r="B323" s="1" t="s">
        <v>41</v>
      </c>
      <c r="C323" s="1">
        <v>3.8</v>
      </c>
      <c r="D323" s="1">
        <v>0.05</v>
      </c>
      <c r="E323" s="1">
        <v>596</v>
      </c>
      <c r="F323" s="1"/>
      <c r="G323" s="1"/>
      <c r="H323" s="1" t="s">
        <v>32</v>
      </c>
      <c r="I323" s="1" t="s">
        <v>104</v>
      </c>
      <c r="J323" s="1" t="s">
        <v>58</v>
      </c>
      <c r="K323" s="1" t="s">
        <v>100</v>
      </c>
      <c r="L323" s="1" t="s">
        <v>53</v>
      </c>
      <c r="M323" s="1"/>
      <c r="N323" s="1" t="s">
        <v>27</v>
      </c>
      <c r="O323" s="1" t="s">
        <v>54</v>
      </c>
      <c r="P323" s="1" t="s">
        <v>376</v>
      </c>
      <c r="Q323" s="1" t="s">
        <v>378</v>
      </c>
      <c r="R323" s="1">
        <v>46032</v>
      </c>
      <c r="S323" s="1" t="s">
        <v>48</v>
      </c>
      <c r="T323" s="1" t="s">
        <v>49</v>
      </c>
      <c r="U323" s="1">
        <v>6</v>
      </c>
      <c r="V323" s="1">
        <v>86308</v>
      </c>
    </row>
    <row r="324" spans="1:22">
      <c r="A324" s="1">
        <v>24481</v>
      </c>
      <c r="B324" s="1" t="s">
        <v>41</v>
      </c>
      <c r="C324" s="1">
        <v>7.98</v>
      </c>
      <c r="D324" s="1">
        <v>0.05</v>
      </c>
      <c r="E324" s="1">
        <v>596</v>
      </c>
      <c r="F324" s="1"/>
      <c r="G324" s="1"/>
      <c r="H324" s="1" t="s">
        <v>32</v>
      </c>
      <c r="I324" s="1" t="s">
        <v>104</v>
      </c>
      <c r="J324" s="1" t="s">
        <v>58</v>
      </c>
      <c r="K324" s="1" t="s">
        <v>83</v>
      </c>
      <c r="L324" s="1" t="s">
        <v>26</v>
      </c>
      <c r="M324" s="1"/>
      <c r="N324" s="1" t="s">
        <v>27</v>
      </c>
      <c r="O324" s="1" t="s">
        <v>54</v>
      </c>
      <c r="P324" s="1" t="s">
        <v>376</v>
      </c>
      <c r="Q324" s="1" t="s">
        <v>378</v>
      </c>
      <c r="R324" s="1">
        <v>46032</v>
      </c>
      <c r="S324" s="1" t="s">
        <v>48</v>
      </c>
      <c r="T324" s="1" t="s">
        <v>49</v>
      </c>
      <c r="U324" s="1">
        <v>5</v>
      </c>
      <c r="V324" s="1">
        <v>86308</v>
      </c>
    </row>
    <row r="325" spans="1:22">
      <c r="A325" s="1">
        <v>24482</v>
      </c>
      <c r="B325" s="1" t="s">
        <v>41</v>
      </c>
      <c r="C325" s="1">
        <v>417.4</v>
      </c>
      <c r="D325" s="1">
        <v>0.1</v>
      </c>
      <c r="E325" s="1">
        <v>596</v>
      </c>
      <c r="F325" s="1"/>
      <c r="G325" s="1"/>
      <c r="H325" s="1" t="s">
        <v>32</v>
      </c>
      <c r="I325" s="1" t="s">
        <v>104</v>
      </c>
      <c r="J325" s="1" t="s">
        <v>34</v>
      </c>
      <c r="K325" s="1" t="s">
        <v>123</v>
      </c>
      <c r="L325" s="1" t="s">
        <v>108</v>
      </c>
      <c r="M325" s="1"/>
      <c r="N325" s="1" t="s">
        <v>27</v>
      </c>
      <c r="O325" s="1" t="s">
        <v>54</v>
      </c>
      <c r="P325" s="1" t="s">
        <v>376</v>
      </c>
      <c r="Q325" s="1" t="s">
        <v>378</v>
      </c>
      <c r="R325" s="1">
        <v>46032</v>
      </c>
      <c r="S325" s="1" t="s">
        <v>48</v>
      </c>
      <c r="T325" s="1" t="s">
        <v>270</v>
      </c>
      <c r="U325" s="1">
        <v>12</v>
      </c>
      <c r="V325" s="1">
        <v>86308</v>
      </c>
    </row>
    <row r="326" spans="1:22">
      <c r="A326" s="1">
        <v>25949</v>
      </c>
      <c r="B326" s="1" t="s">
        <v>31</v>
      </c>
      <c r="C326" s="1">
        <v>6.48</v>
      </c>
      <c r="D326" s="1">
        <v>0.05</v>
      </c>
      <c r="E326" s="1">
        <v>597</v>
      </c>
      <c r="F326" s="1"/>
      <c r="G326" s="1"/>
      <c r="H326" s="1" t="s">
        <v>32</v>
      </c>
      <c r="I326" s="1" t="s">
        <v>51</v>
      </c>
      <c r="J326" s="1" t="s">
        <v>58</v>
      </c>
      <c r="K326" s="1" t="s">
        <v>83</v>
      </c>
      <c r="L326" s="1" t="s">
        <v>53</v>
      </c>
      <c r="M326" s="1"/>
      <c r="N326" s="1" t="s">
        <v>27</v>
      </c>
      <c r="O326" s="1" t="s">
        <v>45</v>
      </c>
      <c r="P326" s="1" t="s">
        <v>376</v>
      </c>
      <c r="Q326" s="1" t="s">
        <v>280</v>
      </c>
      <c r="R326" s="1">
        <v>47201</v>
      </c>
      <c r="S326" s="2">
        <v>42283</v>
      </c>
      <c r="T326" s="2">
        <v>42283</v>
      </c>
      <c r="U326" s="1">
        <v>19</v>
      </c>
      <c r="V326" s="1">
        <v>86310</v>
      </c>
    </row>
    <row r="327" spans="1:22">
      <c r="A327" s="1">
        <v>21274</v>
      </c>
      <c r="B327" s="1" t="s">
        <v>50</v>
      </c>
      <c r="C327" s="1">
        <v>6.48</v>
      </c>
      <c r="D327" s="1">
        <v>0.05</v>
      </c>
      <c r="E327" s="1">
        <v>600</v>
      </c>
      <c r="F327" s="1"/>
      <c r="G327" s="1"/>
      <c r="H327" s="1" t="s">
        <v>32</v>
      </c>
      <c r="I327" s="1" t="s">
        <v>81</v>
      </c>
      <c r="J327" s="1" t="s">
        <v>58</v>
      </c>
      <c r="K327" s="1" t="s">
        <v>83</v>
      </c>
      <c r="L327" s="1" t="s">
        <v>53</v>
      </c>
      <c r="M327" s="1"/>
      <c r="N327" s="1" t="s">
        <v>27</v>
      </c>
      <c r="O327" s="1" t="s">
        <v>28</v>
      </c>
      <c r="P327" s="1" t="s">
        <v>268</v>
      </c>
      <c r="Q327" s="1" t="s">
        <v>379</v>
      </c>
      <c r="R327" s="1">
        <v>21136</v>
      </c>
      <c r="S327" s="1" t="s">
        <v>181</v>
      </c>
      <c r="T327" s="1" t="s">
        <v>297</v>
      </c>
      <c r="U327" s="1">
        <v>5</v>
      </c>
      <c r="V327" s="1">
        <v>87579</v>
      </c>
    </row>
    <row r="328" spans="1:22">
      <c r="A328" s="1">
        <v>20929</v>
      </c>
      <c r="B328" s="1" t="s">
        <v>31</v>
      </c>
      <c r="C328" s="1">
        <v>35.99</v>
      </c>
      <c r="D328" s="1">
        <v>0.05</v>
      </c>
      <c r="E328" s="1">
        <v>603</v>
      </c>
      <c r="F328" s="1"/>
      <c r="G328" s="1"/>
      <c r="H328" s="1" t="s">
        <v>32</v>
      </c>
      <c r="I328" s="1" t="s">
        <v>42</v>
      </c>
      <c r="J328" s="1" t="s">
        <v>73</v>
      </c>
      <c r="K328" s="1" t="s">
        <v>67</v>
      </c>
      <c r="L328" s="1" t="s">
        <v>53</v>
      </c>
      <c r="M328" s="1"/>
      <c r="N328" s="1" t="s">
        <v>27</v>
      </c>
      <c r="O328" s="1" t="s">
        <v>28</v>
      </c>
      <c r="P328" s="1" t="s">
        <v>194</v>
      </c>
      <c r="Q328" s="1" t="s">
        <v>380</v>
      </c>
      <c r="R328" s="1">
        <v>81001</v>
      </c>
      <c r="S328" s="2">
        <v>42065</v>
      </c>
      <c r="T328" s="2">
        <v>42126</v>
      </c>
      <c r="U328" s="1">
        <v>7</v>
      </c>
      <c r="V328" s="1">
        <v>87020</v>
      </c>
    </row>
    <row r="329" spans="1:22">
      <c r="A329" s="1">
        <v>4015</v>
      </c>
      <c r="B329" s="1" t="s">
        <v>41</v>
      </c>
      <c r="C329" s="1">
        <v>154.13</v>
      </c>
      <c r="D329" s="1">
        <v>0.1</v>
      </c>
      <c r="E329" s="1">
        <v>604</v>
      </c>
      <c r="F329" s="1"/>
      <c r="G329" s="1"/>
      <c r="H329" s="1" t="s">
        <v>22</v>
      </c>
      <c r="I329" s="1" t="s">
        <v>81</v>
      </c>
      <c r="J329" s="1" t="s">
        <v>34</v>
      </c>
      <c r="K329" s="1" t="s">
        <v>123</v>
      </c>
      <c r="L329" s="1" t="s">
        <v>178</v>
      </c>
      <c r="M329" s="1"/>
      <c r="N329" s="1" t="s">
        <v>27</v>
      </c>
      <c r="O329" s="1" t="s">
        <v>28</v>
      </c>
      <c r="P329" s="1" t="s">
        <v>37</v>
      </c>
      <c r="Q329" s="1" t="s">
        <v>361</v>
      </c>
      <c r="R329" s="1">
        <v>90045</v>
      </c>
      <c r="S329" s="1" t="s">
        <v>297</v>
      </c>
      <c r="T329" s="1" t="s">
        <v>126</v>
      </c>
      <c r="U329" s="1">
        <v>38</v>
      </c>
      <c r="V329" s="1">
        <v>28647</v>
      </c>
    </row>
    <row r="330" spans="1:22">
      <c r="A330" s="1">
        <v>4903</v>
      </c>
      <c r="B330" s="1" t="s">
        <v>41</v>
      </c>
      <c r="C330" s="1">
        <v>1.88</v>
      </c>
      <c r="D330" s="1">
        <v>0.05</v>
      </c>
      <c r="E330" s="1">
        <v>604</v>
      </c>
      <c r="F330" s="1"/>
      <c r="G330" s="1"/>
      <c r="H330" s="1" t="s">
        <v>32</v>
      </c>
      <c r="I330" s="1" t="s">
        <v>42</v>
      </c>
      <c r="J330" s="1" t="s">
        <v>58</v>
      </c>
      <c r="K330" s="1" t="s">
        <v>100</v>
      </c>
      <c r="L330" s="1" t="s">
        <v>53</v>
      </c>
      <c r="M330" s="1"/>
      <c r="N330" s="1" t="s">
        <v>27</v>
      </c>
      <c r="O330" s="1" t="s">
        <v>45</v>
      </c>
      <c r="P330" s="1" t="s">
        <v>37</v>
      </c>
      <c r="Q330" s="1" t="s">
        <v>361</v>
      </c>
      <c r="R330" s="1">
        <v>90045</v>
      </c>
      <c r="S330" s="1" t="s">
        <v>259</v>
      </c>
      <c r="T330" s="1" t="s">
        <v>197</v>
      </c>
      <c r="U330" s="1">
        <v>52</v>
      </c>
      <c r="V330" s="1">
        <v>34882</v>
      </c>
    </row>
    <row r="331" spans="1:22">
      <c r="A331" s="1">
        <v>22015</v>
      </c>
      <c r="B331" s="1" t="s">
        <v>41</v>
      </c>
      <c r="C331" s="1">
        <v>154.13</v>
      </c>
      <c r="D331" s="1">
        <v>0.1</v>
      </c>
      <c r="E331" s="1">
        <v>605</v>
      </c>
      <c r="F331" s="1"/>
      <c r="G331" s="1"/>
      <c r="H331" s="1" t="s">
        <v>22</v>
      </c>
      <c r="I331" s="1" t="s">
        <v>81</v>
      </c>
      <c r="J331" s="1" t="s">
        <v>34</v>
      </c>
      <c r="K331" s="1" t="s">
        <v>123</v>
      </c>
      <c r="L331" s="1" t="s">
        <v>178</v>
      </c>
      <c r="M331" s="1"/>
      <c r="N331" s="1" t="s">
        <v>27</v>
      </c>
      <c r="O331" s="1" t="s">
        <v>28</v>
      </c>
      <c r="P331" s="1" t="s">
        <v>62</v>
      </c>
      <c r="Q331" s="1" t="s">
        <v>381</v>
      </c>
      <c r="R331" s="1">
        <v>11795</v>
      </c>
      <c r="S331" s="1" t="s">
        <v>297</v>
      </c>
      <c r="T331" s="1" t="s">
        <v>126</v>
      </c>
      <c r="U331" s="1">
        <v>10</v>
      </c>
      <c r="V331" s="1">
        <v>91144</v>
      </c>
    </row>
    <row r="332" spans="1:22">
      <c r="A332" s="1">
        <v>18492</v>
      </c>
      <c r="B332" s="1" t="s">
        <v>31</v>
      </c>
      <c r="C332" s="1">
        <v>15.57</v>
      </c>
      <c r="D332" s="1">
        <v>0.05</v>
      </c>
      <c r="E332" s="1">
        <v>617</v>
      </c>
      <c r="F332" s="1"/>
      <c r="G332" s="1"/>
      <c r="H332" s="1" t="s">
        <v>32</v>
      </c>
      <c r="I332" s="1" t="s">
        <v>104</v>
      </c>
      <c r="J332" s="1" t="s">
        <v>58</v>
      </c>
      <c r="K332" s="1" t="s">
        <v>61</v>
      </c>
      <c r="L332" s="1" t="s">
        <v>53</v>
      </c>
      <c r="M332" s="1"/>
      <c r="N332" s="1" t="s">
        <v>27</v>
      </c>
      <c r="O332" s="1" t="s">
        <v>28</v>
      </c>
      <c r="P332" s="1" t="s">
        <v>194</v>
      </c>
      <c r="Q332" s="1" t="s">
        <v>380</v>
      </c>
      <c r="R332" s="1">
        <v>81001</v>
      </c>
      <c r="S332" s="1" t="s">
        <v>382</v>
      </c>
      <c r="T332" s="1" t="s">
        <v>230</v>
      </c>
      <c r="U332" s="1">
        <v>3</v>
      </c>
      <c r="V332" s="1">
        <v>88198</v>
      </c>
    </row>
    <row r="333" spans="1:22">
      <c r="A333" s="1">
        <v>18493</v>
      </c>
      <c r="B333" s="1" t="s">
        <v>31</v>
      </c>
      <c r="C333" s="1">
        <v>20.89</v>
      </c>
      <c r="D333" s="1">
        <v>0.05</v>
      </c>
      <c r="E333" s="1">
        <v>617</v>
      </c>
      <c r="F333" s="1"/>
      <c r="G333" s="1"/>
      <c r="H333" s="1" t="s">
        <v>32</v>
      </c>
      <c r="I333" s="1" t="s">
        <v>104</v>
      </c>
      <c r="J333" s="1" t="s">
        <v>58</v>
      </c>
      <c r="K333" s="1" t="s">
        <v>119</v>
      </c>
      <c r="L333" s="1" t="s">
        <v>53</v>
      </c>
      <c r="M333" s="1"/>
      <c r="N333" s="1" t="s">
        <v>27</v>
      </c>
      <c r="O333" s="1" t="s">
        <v>28</v>
      </c>
      <c r="P333" s="1" t="s">
        <v>194</v>
      </c>
      <c r="Q333" s="1" t="s">
        <v>380</v>
      </c>
      <c r="R333" s="1">
        <v>81001</v>
      </c>
      <c r="S333" s="1" t="s">
        <v>382</v>
      </c>
      <c r="T333" s="1" t="s">
        <v>230</v>
      </c>
      <c r="U333" s="1">
        <v>13</v>
      </c>
      <c r="V333" s="1">
        <v>88198</v>
      </c>
    </row>
    <row r="334" spans="1:22">
      <c r="A334" s="1">
        <v>22196</v>
      </c>
      <c r="B334" s="1" t="s">
        <v>41</v>
      </c>
      <c r="C334" s="1">
        <v>17.98</v>
      </c>
      <c r="D334" s="1">
        <v>0.05</v>
      </c>
      <c r="E334" s="1">
        <v>618</v>
      </c>
      <c r="F334" s="1"/>
      <c r="G334" s="1"/>
      <c r="H334" s="1" t="s">
        <v>32</v>
      </c>
      <c r="I334" s="1" t="s">
        <v>104</v>
      </c>
      <c r="J334" s="1" t="s">
        <v>73</v>
      </c>
      <c r="K334" s="1" t="s">
        <v>144</v>
      </c>
      <c r="L334" s="1" t="s">
        <v>53</v>
      </c>
      <c r="M334" s="1"/>
      <c r="N334" s="1" t="s">
        <v>27</v>
      </c>
      <c r="O334" s="1" t="s">
        <v>28</v>
      </c>
      <c r="P334" s="1" t="s">
        <v>194</v>
      </c>
      <c r="Q334" s="1" t="s">
        <v>383</v>
      </c>
      <c r="R334" s="1">
        <v>81007</v>
      </c>
      <c r="S334" s="1" t="s">
        <v>384</v>
      </c>
      <c r="T334" s="1" t="s">
        <v>132</v>
      </c>
      <c r="U334" s="1">
        <v>4</v>
      </c>
      <c r="V334" s="1">
        <v>88197</v>
      </c>
    </row>
    <row r="335" spans="1:22">
      <c r="A335" s="1">
        <v>18490</v>
      </c>
      <c r="B335" s="1" t="s">
        <v>31</v>
      </c>
      <c r="C335" s="1">
        <v>5.38</v>
      </c>
      <c r="D335" s="1">
        <v>0.05</v>
      </c>
      <c r="E335" s="1">
        <v>618</v>
      </c>
      <c r="F335" s="1"/>
      <c r="G335" s="1"/>
      <c r="H335" s="1" t="s">
        <v>22</v>
      </c>
      <c r="I335" s="1" t="s">
        <v>104</v>
      </c>
      <c r="J335" s="1" t="s">
        <v>58</v>
      </c>
      <c r="K335" s="1" t="s">
        <v>100</v>
      </c>
      <c r="L335" s="1" t="s">
        <v>53</v>
      </c>
      <c r="M335" s="1"/>
      <c r="N335" s="1" t="s">
        <v>27</v>
      </c>
      <c r="O335" s="1" t="s">
        <v>28</v>
      </c>
      <c r="P335" s="1" t="s">
        <v>194</v>
      </c>
      <c r="Q335" s="1" t="s">
        <v>383</v>
      </c>
      <c r="R335" s="1">
        <v>81007</v>
      </c>
      <c r="S335" s="1" t="s">
        <v>382</v>
      </c>
      <c r="T335" s="1" t="s">
        <v>230</v>
      </c>
      <c r="U335" s="1">
        <v>14</v>
      </c>
      <c r="V335" s="1">
        <v>88198</v>
      </c>
    </row>
    <row r="336" spans="1:22">
      <c r="A336" s="1">
        <v>18491</v>
      </c>
      <c r="B336" s="1" t="s">
        <v>31</v>
      </c>
      <c r="C336" s="1">
        <v>7.35</v>
      </c>
      <c r="D336" s="1">
        <v>0.05</v>
      </c>
      <c r="E336" s="1">
        <v>618</v>
      </c>
      <c r="F336" s="1"/>
      <c r="G336" s="1"/>
      <c r="H336" s="1" t="s">
        <v>32</v>
      </c>
      <c r="I336" s="1" t="s">
        <v>104</v>
      </c>
      <c r="J336" s="1" t="s">
        <v>58</v>
      </c>
      <c r="K336" s="1" t="s">
        <v>83</v>
      </c>
      <c r="L336" s="1" t="s">
        <v>53</v>
      </c>
      <c r="M336" s="1"/>
      <c r="N336" s="1" t="s">
        <v>27</v>
      </c>
      <c r="O336" s="1" t="s">
        <v>54</v>
      </c>
      <c r="P336" s="1" t="s">
        <v>194</v>
      </c>
      <c r="Q336" s="1" t="s">
        <v>383</v>
      </c>
      <c r="R336" s="1">
        <v>81007</v>
      </c>
      <c r="S336" s="1" t="s">
        <v>382</v>
      </c>
      <c r="T336" s="1" t="s">
        <v>230</v>
      </c>
      <c r="U336" s="1">
        <v>1</v>
      </c>
      <c r="V336" s="1">
        <v>88198</v>
      </c>
    </row>
    <row r="337" spans="1:22">
      <c r="A337" s="1">
        <v>25539</v>
      </c>
      <c r="B337" s="1" t="s">
        <v>41</v>
      </c>
      <c r="C337" s="1">
        <v>14.2</v>
      </c>
      <c r="D337" s="1">
        <v>0.05</v>
      </c>
      <c r="E337" s="1">
        <v>619</v>
      </c>
      <c r="F337" s="1"/>
      <c r="G337" s="1"/>
      <c r="H337" s="1" t="s">
        <v>32</v>
      </c>
      <c r="I337" s="1" t="s">
        <v>104</v>
      </c>
      <c r="J337" s="1" t="s">
        <v>34</v>
      </c>
      <c r="K337" s="1" t="s">
        <v>52</v>
      </c>
      <c r="L337" s="1" t="s">
        <v>26</v>
      </c>
      <c r="M337" s="1"/>
      <c r="N337" s="1" t="s">
        <v>27</v>
      </c>
      <c r="O337" s="1" t="s">
        <v>45</v>
      </c>
      <c r="P337" s="1" t="s">
        <v>215</v>
      </c>
      <c r="Q337" s="1" t="s">
        <v>385</v>
      </c>
      <c r="R337" s="1">
        <v>48195</v>
      </c>
      <c r="S337" s="2">
        <v>42186</v>
      </c>
      <c r="T337" s="2">
        <v>42217</v>
      </c>
      <c r="U337" s="1">
        <v>14</v>
      </c>
      <c r="V337" s="1">
        <v>88196</v>
      </c>
    </row>
    <row r="338" spans="1:22">
      <c r="A338" s="1">
        <v>22248</v>
      </c>
      <c r="B338" s="1" t="s">
        <v>50</v>
      </c>
      <c r="C338" s="1">
        <v>6.88</v>
      </c>
      <c r="D338" s="1">
        <v>0.05</v>
      </c>
      <c r="E338" s="1">
        <v>621</v>
      </c>
      <c r="F338" s="1"/>
      <c r="G338" s="1"/>
      <c r="H338" s="1" t="s">
        <v>32</v>
      </c>
      <c r="I338" s="1" t="s">
        <v>42</v>
      </c>
      <c r="J338" s="1" t="s">
        <v>58</v>
      </c>
      <c r="K338" s="1" t="s">
        <v>83</v>
      </c>
      <c r="L338" s="1" t="s">
        <v>26</v>
      </c>
      <c r="M338" s="1"/>
      <c r="N338" s="1" t="s">
        <v>27</v>
      </c>
      <c r="O338" s="1" t="s">
        <v>45</v>
      </c>
      <c r="P338" s="1" t="s">
        <v>171</v>
      </c>
      <c r="Q338" s="1" t="s">
        <v>260</v>
      </c>
      <c r="R338" s="1">
        <v>6111</v>
      </c>
      <c r="S338" s="1" t="s">
        <v>367</v>
      </c>
      <c r="T338" s="1" t="s">
        <v>368</v>
      </c>
      <c r="U338" s="1">
        <v>5</v>
      </c>
      <c r="V338" s="1">
        <v>91432</v>
      </c>
    </row>
    <row r="339" spans="1:22">
      <c r="A339" s="1">
        <v>22247</v>
      </c>
      <c r="B339" s="1" t="s">
        <v>50</v>
      </c>
      <c r="C339" s="1">
        <v>195.99</v>
      </c>
      <c r="D339" s="1">
        <v>0.1</v>
      </c>
      <c r="E339" s="1">
        <v>622</v>
      </c>
      <c r="F339" s="1"/>
      <c r="G339" s="1"/>
      <c r="H339" s="1" t="s">
        <v>32</v>
      </c>
      <c r="I339" s="1" t="s">
        <v>42</v>
      </c>
      <c r="J339" s="1" t="s">
        <v>73</v>
      </c>
      <c r="K339" s="1" t="s">
        <v>67</v>
      </c>
      <c r="L339" s="1" t="s">
        <v>53</v>
      </c>
      <c r="M339" s="1"/>
      <c r="N339" s="1" t="s">
        <v>27</v>
      </c>
      <c r="O339" s="1" t="s">
        <v>45</v>
      </c>
      <c r="P339" s="1" t="s">
        <v>147</v>
      </c>
      <c r="Q339" s="1" t="s">
        <v>308</v>
      </c>
      <c r="R339" s="1">
        <v>4210</v>
      </c>
      <c r="S339" s="1" t="s">
        <v>367</v>
      </c>
      <c r="T339" s="1" t="s">
        <v>386</v>
      </c>
      <c r="U339" s="1">
        <v>6</v>
      </c>
      <c r="V339" s="1">
        <v>91432</v>
      </c>
    </row>
    <row r="340" spans="1:22">
      <c r="A340" s="1">
        <v>24880</v>
      </c>
      <c r="B340" s="1" t="s">
        <v>21</v>
      </c>
      <c r="C340" s="1">
        <v>6.48</v>
      </c>
      <c r="D340" s="1">
        <v>0.05</v>
      </c>
      <c r="E340" s="1">
        <v>623</v>
      </c>
      <c r="F340" s="1"/>
      <c r="G340" s="1"/>
      <c r="H340" s="1" t="s">
        <v>32</v>
      </c>
      <c r="I340" s="1" t="s">
        <v>42</v>
      </c>
      <c r="J340" s="1" t="s">
        <v>58</v>
      </c>
      <c r="K340" s="1" t="s">
        <v>83</v>
      </c>
      <c r="L340" s="1" t="s">
        <v>53</v>
      </c>
      <c r="M340" s="1"/>
      <c r="N340" s="1" t="s">
        <v>27</v>
      </c>
      <c r="O340" s="1" t="s">
        <v>45</v>
      </c>
      <c r="P340" s="1" t="s">
        <v>155</v>
      </c>
      <c r="Q340" s="1" t="s">
        <v>387</v>
      </c>
      <c r="R340" s="1">
        <v>3101</v>
      </c>
      <c r="S340" s="2">
        <v>42008</v>
      </c>
      <c r="T340" s="2">
        <v>42067</v>
      </c>
      <c r="U340" s="1">
        <v>21</v>
      </c>
      <c r="V340" s="1">
        <v>91433</v>
      </c>
    </row>
    <row r="341" spans="1:22">
      <c r="A341" s="1">
        <v>24881</v>
      </c>
      <c r="B341" s="1" t="s">
        <v>21</v>
      </c>
      <c r="C341" s="1">
        <v>55.99</v>
      </c>
      <c r="D341" s="1">
        <v>0.05</v>
      </c>
      <c r="E341" s="1">
        <v>624</v>
      </c>
      <c r="F341" s="1"/>
      <c r="G341" s="1"/>
      <c r="H341" s="1" t="s">
        <v>32</v>
      </c>
      <c r="I341" s="1" t="s">
        <v>42</v>
      </c>
      <c r="J341" s="1" t="s">
        <v>73</v>
      </c>
      <c r="K341" s="1" t="s">
        <v>67</v>
      </c>
      <c r="L341" s="1" t="s">
        <v>44</v>
      </c>
      <c r="M341" s="1"/>
      <c r="N341" s="1" t="s">
        <v>27</v>
      </c>
      <c r="O341" s="1" t="s">
        <v>45</v>
      </c>
      <c r="P341" s="1" t="s">
        <v>121</v>
      </c>
      <c r="Q341" s="1" t="s">
        <v>388</v>
      </c>
      <c r="R341" s="1">
        <v>5701</v>
      </c>
      <c r="S341" s="2">
        <v>42008</v>
      </c>
      <c r="T341" s="2">
        <v>42008</v>
      </c>
      <c r="U341" s="1">
        <v>2</v>
      </c>
      <c r="V341" s="1">
        <v>91433</v>
      </c>
    </row>
    <row r="342" spans="1:22">
      <c r="A342" s="1">
        <v>21718</v>
      </c>
      <c r="B342" s="1" t="s">
        <v>50</v>
      </c>
      <c r="C342" s="1">
        <v>419.19</v>
      </c>
      <c r="D342" s="1">
        <v>0.1</v>
      </c>
      <c r="E342" s="1">
        <v>627</v>
      </c>
      <c r="F342" s="1"/>
      <c r="G342" s="1"/>
      <c r="H342" s="1" t="s">
        <v>32</v>
      </c>
      <c r="I342" s="1" t="s">
        <v>81</v>
      </c>
      <c r="J342" s="1" t="s">
        <v>58</v>
      </c>
      <c r="K342" s="1" t="s">
        <v>119</v>
      </c>
      <c r="L342" s="1" t="s">
        <v>53</v>
      </c>
      <c r="M342" s="1"/>
      <c r="N342" s="1" t="s">
        <v>27</v>
      </c>
      <c r="O342" s="1" t="s">
        <v>54</v>
      </c>
      <c r="P342" s="1" t="s">
        <v>124</v>
      </c>
      <c r="Q342" s="1" t="s">
        <v>389</v>
      </c>
      <c r="R342" s="1">
        <v>43952</v>
      </c>
      <c r="S342" s="1" t="s">
        <v>111</v>
      </c>
      <c r="T342" s="1" t="s">
        <v>187</v>
      </c>
      <c r="U342" s="1">
        <v>22</v>
      </c>
      <c r="V342" s="1">
        <v>90469</v>
      </c>
    </row>
    <row r="343" spans="1:22">
      <c r="A343" s="1">
        <v>19364</v>
      </c>
      <c r="B343" s="1" t="s">
        <v>21</v>
      </c>
      <c r="C343" s="1">
        <v>2.08</v>
      </c>
      <c r="D343" s="1">
        <v>0.05</v>
      </c>
      <c r="E343" s="1">
        <v>635</v>
      </c>
      <c r="F343" s="1"/>
      <c r="G343" s="1"/>
      <c r="H343" s="1" t="s">
        <v>32</v>
      </c>
      <c r="I343" s="1" t="s">
        <v>81</v>
      </c>
      <c r="J343" s="1" t="s">
        <v>34</v>
      </c>
      <c r="K343" s="1" t="s">
        <v>52</v>
      </c>
      <c r="L343" s="1" t="s">
        <v>53</v>
      </c>
      <c r="M343" s="1"/>
      <c r="N343" s="1" t="s">
        <v>27</v>
      </c>
      <c r="O343" s="1" t="s">
        <v>54</v>
      </c>
      <c r="P343" s="1" t="s">
        <v>55</v>
      </c>
      <c r="Q343" s="1" t="s">
        <v>390</v>
      </c>
      <c r="R343" s="1">
        <v>55106</v>
      </c>
      <c r="S343" s="2">
        <v>42128</v>
      </c>
      <c r="T343" s="2">
        <v>42128</v>
      </c>
      <c r="U343" s="1">
        <v>12</v>
      </c>
      <c r="V343" s="1">
        <v>89284</v>
      </c>
    </row>
    <row r="344" spans="1:22">
      <c r="A344" s="1">
        <v>19365</v>
      </c>
      <c r="B344" s="1" t="s">
        <v>21</v>
      </c>
      <c r="C344" s="1">
        <v>370.98</v>
      </c>
      <c r="D344" s="1">
        <v>0.1</v>
      </c>
      <c r="E344" s="1">
        <v>635</v>
      </c>
      <c r="F344" s="1"/>
      <c r="G344" s="1"/>
      <c r="H344" s="1" t="s">
        <v>32</v>
      </c>
      <c r="I344" s="1" t="s">
        <v>81</v>
      </c>
      <c r="J344" s="1" t="s">
        <v>58</v>
      </c>
      <c r="K344" s="1" t="s">
        <v>119</v>
      </c>
      <c r="L344" s="1" t="s">
        <v>36</v>
      </c>
      <c r="M344" s="1"/>
      <c r="N344" s="1" t="s">
        <v>27</v>
      </c>
      <c r="O344" s="1" t="s">
        <v>28</v>
      </c>
      <c r="P344" s="1" t="s">
        <v>55</v>
      </c>
      <c r="Q344" s="1" t="s">
        <v>390</v>
      </c>
      <c r="R344" s="1">
        <v>55106</v>
      </c>
      <c r="S344" s="2">
        <v>42128</v>
      </c>
      <c r="T344" s="2">
        <v>42159</v>
      </c>
      <c r="U344" s="1">
        <v>6</v>
      </c>
      <c r="V344" s="1">
        <v>89284</v>
      </c>
    </row>
    <row r="345" spans="1:22">
      <c r="A345" s="1">
        <v>19539</v>
      </c>
      <c r="B345" s="1" t="s">
        <v>98</v>
      </c>
      <c r="C345" s="1">
        <v>160.97999999999999</v>
      </c>
      <c r="D345" s="1">
        <v>0.1</v>
      </c>
      <c r="E345" s="1">
        <v>637</v>
      </c>
      <c r="F345" s="1"/>
      <c r="G345" s="1"/>
      <c r="H345" s="1" t="s">
        <v>32</v>
      </c>
      <c r="I345" s="1" t="s">
        <v>104</v>
      </c>
      <c r="J345" s="1" t="s">
        <v>34</v>
      </c>
      <c r="K345" s="1" t="s">
        <v>151</v>
      </c>
      <c r="L345" s="1" t="s">
        <v>108</v>
      </c>
      <c r="M345" s="1"/>
      <c r="N345" s="1" t="s">
        <v>27</v>
      </c>
      <c r="O345" s="1" t="s">
        <v>28</v>
      </c>
      <c r="P345" s="1" t="s">
        <v>37</v>
      </c>
      <c r="Q345" s="1" t="s">
        <v>391</v>
      </c>
      <c r="R345" s="1">
        <v>95051</v>
      </c>
      <c r="S345" s="1" t="s">
        <v>271</v>
      </c>
      <c r="T345" s="1" t="s">
        <v>384</v>
      </c>
      <c r="U345" s="1">
        <v>8</v>
      </c>
      <c r="V345" s="1">
        <v>87953</v>
      </c>
    </row>
    <row r="346" spans="1:22">
      <c r="A346" s="1">
        <v>24387</v>
      </c>
      <c r="B346" s="1" t="s">
        <v>41</v>
      </c>
      <c r="C346" s="1">
        <v>65.989999999999995</v>
      </c>
      <c r="D346" s="1">
        <v>0.05</v>
      </c>
      <c r="E346" s="1">
        <v>638</v>
      </c>
      <c r="F346" s="1"/>
      <c r="G346" s="1"/>
      <c r="H346" s="1" t="s">
        <v>22</v>
      </c>
      <c r="I346" s="1" t="s">
        <v>104</v>
      </c>
      <c r="J346" s="1" t="s">
        <v>73</v>
      </c>
      <c r="K346" s="1" t="s">
        <v>67</v>
      </c>
      <c r="L346" s="1" t="s">
        <v>53</v>
      </c>
      <c r="M346" s="1"/>
      <c r="N346" s="1" t="s">
        <v>27</v>
      </c>
      <c r="O346" s="1" t="s">
        <v>28</v>
      </c>
      <c r="P346" s="1" t="s">
        <v>37</v>
      </c>
      <c r="Q346" s="1" t="s">
        <v>392</v>
      </c>
      <c r="R346" s="1">
        <v>95062</v>
      </c>
      <c r="S346" s="1" t="s">
        <v>230</v>
      </c>
      <c r="T346" s="2">
        <v>42009</v>
      </c>
      <c r="U346" s="1">
        <v>9</v>
      </c>
      <c r="V346" s="1">
        <v>87954</v>
      </c>
    </row>
    <row r="347" spans="1:22">
      <c r="A347" s="1">
        <v>24388</v>
      </c>
      <c r="B347" s="1" t="s">
        <v>41</v>
      </c>
      <c r="C347" s="1">
        <v>195.99</v>
      </c>
      <c r="D347" s="1">
        <v>0.1</v>
      </c>
      <c r="E347" s="1">
        <v>638</v>
      </c>
      <c r="F347" s="1"/>
      <c r="G347" s="1"/>
      <c r="H347" s="1" t="s">
        <v>22</v>
      </c>
      <c r="I347" s="1" t="s">
        <v>104</v>
      </c>
      <c r="J347" s="1" t="s">
        <v>73</v>
      </c>
      <c r="K347" s="1" t="s">
        <v>67</v>
      </c>
      <c r="L347" s="1" t="s">
        <v>53</v>
      </c>
      <c r="M347" s="1"/>
      <c r="N347" s="1" t="s">
        <v>27</v>
      </c>
      <c r="O347" s="1" t="s">
        <v>28</v>
      </c>
      <c r="P347" s="1" t="s">
        <v>37</v>
      </c>
      <c r="Q347" s="1" t="s">
        <v>392</v>
      </c>
      <c r="R347" s="1">
        <v>95062</v>
      </c>
      <c r="S347" s="1" t="s">
        <v>230</v>
      </c>
      <c r="T347" s="2">
        <v>42040</v>
      </c>
      <c r="U347" s="1">
        <v>6</v>
      </c>
      <c r="V347" s="1">
        <v>87954</v>
      </c>
    </row>
    <row r="348" spans="1:22">
      <c r="A348" s="1">
        <v>25893</v>
      </c>
      <c r="B348" s="1" t="s">
        <v>31</v>
      </c>
      <c r="C348" s="1">
        <v>236.97</v>
      </c>
      <c r="D348" s="1">
        <v>0.1</v>
      </c>
      <c r="E348" s="1">
        <v>639</v>
      </c>
      <c r="F348" s="1"/>
      <c r="G348" s="1"/>
      <c r="H348" s="1" t="s">
        <v>32</v>
      </c>
      <c r="I348" s="1" t="s">
        <v>104</v>
      </c>
      <c r="J348" s="1" t="s">
        <v>34</v>
      </c>
      <c r="K348" s="1" t="s">
        <v>123</v>
      </c>
      <c r="L348" s="1" t="s">
        <v>108</v>
      </c>
      <c r="M348" s="1"/>
      <c r="N348" s="1" t="s">
        <v>27</v>
      </c>
      <c r="O348" s="1" t="s">
        <v>28</v>
      </c>
      <c r="P348" s="1" t="s">
        <v>37</v>
      </c>
      <c r="Q348" s="1" t="s">
        <v>393</v>
      </c>
      <c r="R348" s="1">
        <v>93454</v>
      </c>
      <c r="S348" s="1" t="s">
        <v>68</v>
      </c>
      <c r="T348" s="1" t="s">
        <v>48</v>
      </c>
      <c r="U348" s="1">
        <v>9</v>
      </c>
      <c r="V348" s="1">
        <v>87952</v>
      </c>
    </row>
    <row r="349" spans="1:22">
      <c r="A349" s="1">
        <v>7893</v>
      </c>
      <c r="B349" s="1" t="s">
        <v>31</v>
      </c>
      <c r="C349" s="1">
        <v>236.97</v>
      </c>
      <c r="D349" s="1">
        <v>0.1</v>
      </c>
      <c r="E349" s="1">
        <v>640</v>
      </c>
      <c r="F349" s="1"/>
      <c r="G349" s="1"/>
      <c r="H349" s="1" t="s">
        <v>32</v>
      </c>
      <c r="I349" s="1" t="s">
        <v>104</v>
      </c>
      <c r="J349" s="1" t="s">
        <v>34</v>
      </c>
      <c r="K349" s="1" t="s">
        <v>123</v>
      </c>
      <c r="L349" s="1" t="s">
        <v>108</v>
      </c>
      <c r="M349" s="1"/>
      <c r="N349" s="1" t="s">
        <v>27</v>
      </c>
      <c r="O349" s="1" t="s">
        <v>28</v>
      </c>
      <c r="P349" s="1" t="s">
        <v>29</v>
      </c>
      <c r="Q349" s="1" t="s">
        <v>160</v>
      </c>
      <c r="R349" s="1">
        <v>98119</v>
      </c>
      <c r="S349" s="1" t="s">
        <v>68</v>
      </c>
      <c r="T349" s="1" t="s">
        <v>48</v>
      </c>
      <c r="U349" s="1">
        <v>34</v>
      </c>
      <c r="V349" s="1">
        <v>56452</v>
      </c>
    </row>
    <row r="350" spans="1:22">
      <c r="A350" s="1">
        <v>1539</v>
      </c>
      <c r="B350" s="1" t="s">
        <v>98</v>
      </c>
      <c r="C350" s="1">
        <v>160.97999999999999</v>
      </c>
      <c r="D350" s="1">
        <v>0.1</v>
      </c>
      <c r="E350" s="1">
        <v>640</v>
      </c>
      <c r="F350" s="1"/>
      <c r="G350" s="1"/>
      <c r="H350" s="1" t="s">
        <v>32</v>
      </c>
      <c r="I350" s="1" t="s">
        <v>104</v>
      </c>
      <c r="J350" s="1" t="s">
        <v>34</v>
      </c>
      <c r="K350" s="1" t="s">
        <v>151</v>
      </c>
      <c r="L350" s="1" t="s">
        <v>108</v>
      </c>
      <c r="M350" s="1"/>
      <c r="N350" s="1" t="s">
        <v>27</v>
      </c>
      <c r="O350" s="1" t="s">
        <v>28</v>
      </c>
      <c r="P350" s="1" t="s">
        <v>29</v>
      </c>
      <c r="Q350" s="1" t="s">
        <v>160</v>
      </c>
      <c r="R350" s="1">
        <v>98119</v>
      </c>
      <c r="S350" s="1" t="s">
        <v>271</v>
      </c>
      <c r="T350" s="1" t="s">
        <v>384</v>
      </c>
      <c r="U350" s="1">
        <v>30</v>
      </c>
      <c r="V350" s="1">
        <v>11077</v>
      </c>
    </row>
    <row r="351" spans="1:22">
      <c r="A351" s="1">
        <v>6387</v>
      </c>
      <c r="B351" s="1" t="s">
        <v>41</v>
      </c>
      <c r="C351" s="1">
        <v>65.989999999999995</v>
      </c>
      <c r="D351" s="1">
        <v>0.05</v>
      </c>
      <c r="E351" s="1">
        <v>640</v>
      </c>
      <c r="F351" s="1"/>
      <c r="G351" s="1"/>
      <c r="H351" s="1" t="s">
        <v>22</v>
      </c>
      <c r="I351" s="1" t="s">
        <v>104</v>
      </c>
      <c r="J351" s="1" t="s">
        <v>73</v>
      </c>
      <c r="K351" s="1" t="s">
        <v>67</v>
      </c>
      <c r="L351" s="1" t="s">
        <v>53</v>
      </c>
      <c r="M351" s="1"/>
      <c r="N351" s="1" t="s">
        <v>27</v>
      </c>
      <c r="O351" s="1" t="s">
        <v>28</v>
      </c>
      <c r="P351" s="1" t="s">
        <v>29</v>
      </c>
      <c r="Q351" s="1" t="s">
        <v>160</v>
      </c>
      <c r="R351" s="1">
        <v>98119</v>
      </c>
      <c r="S351" s="1" t="s">
        <v>230</v>
      </c>
      <c r="T351" s="2">
        <v>42009</v>
      </c>
      <c r="U351" s="1">
        <v>34</v>
      </c>
      <c r="V351" s="1">
        <v>45380</v>
      </c>
    </row>
    <row r="352" spans="1:22">
      <c r="A352" s="1">
        <v>6388</v>
      </c>
      <c r="B352" s="1" t="s">
        <v>41</v>
      </c>
      <c r="C352" s="1">
        <v>195.99</v>
      </c>
      <c r="D352" s="1">
        <v>0.1</v>
      </c>
      <c r="E352" s="1">
        <v>640</v>
      </c>
      <c r="F352" s="1"/>
      <c r="G352" s="1"/>
      <c r="H352" s="1" t="s">
        <v>22</v>
      </c>
      <c r="I352" s="1" t="s">
        <v>104</v>
      </c>
      <c r="J352" s="1" t="s">
        <v>73</v>
      </c>
      <c r="K352" s="1" t="s">
        <v>67</v>
      </c>
      <c r="L352" s="1" t="s">
        <v>53</v>
      </c>
      <c r="M352" s="1"/>
      <c r="N352" s="1" t="s">
        <v>27</v>
      </c>
      <c r="O352" s="1" t="s">
        <v>54</v>
      </c>
      <c r="P352" s="1" t="s">
        <v>29</v>
      </c>
      <c r="Q352" s="1" t="s">
        <v>160</v>
      </c>
      <c r="R352" s="1">
        <v>98119</v>
      </c>
      <c r="S352" s="1" t="s">
        <v>230</v>
      </c>
      <c r="T352" s="2">
        <v>42040</v>
      </c>
      <c r="U352" s="1">
        <v>24</v>
      </c>
      <c r="V352" s="1">
        <v>45380</v>
      </c>
    </row>
    <row r="353" spans="1:22">
      <c r="A353" s="1">
        <v>24869</v>
      </c>
      <c r="B353" s="1" t="s">
        <v>98</v>
      </c>
      <c r="C353" s="1">
        <v>51.75</v>
      </c>
      <c r="D353" s="1">
        <v>0.05</v>
      </c>
      <c r="E353" s="1">
        <v>646</v>
      </c>
      <c r="F353" s="1"/>
      <c r="G353" s="1"/>
      <c r="H353" s="1" t="s">
        <v>32</v>
      </c>
      <c r="I353" s="1" t="s">
        <v>81</v>
      </c>
      <c r="J353" s="1" t="s">
        <v>34</v>
      </c>
      <c r="K353" s="1" t="s">
        <v>52</v>
      </c>
      <c r="L353" s="1" t="s">
        <v>53</v>
      </c>
      <c r="M353" s="1"/>
      <c r="N353" s="1" t="s">
        <v>27</v>
      </c>
      <c r="O353" s="1" t="s">
        <v>54</v>
      </c>
      <c r="P353" s="1" t="s">
        <v>55</v>
      </c>
      <c r="Q353" s="1" t="s">
        <v>394</v>
      </c>
      <c r="R353" s="1">
        <v>55379</v>
      </c>
      <c r="S353" s="1" t="s">
        <v>102</v>
      </c>
      <c r="T353" s="1" t="s">
        <v>149</v>
      </c>
      <c r="U353" s="1">
        <v>16</v>
      </c>
      <c r="V353" s="1">
        <v>90735</v>
      </c>
    </row>
    <row r="354" spans="1:22">
      <c r="A354" s="1">
        <v>21760</v>
      </c>
      <c r="B354" s="1" t="s">
        <v>31</v>
      </c>
      <c r="C354" s="1">
        <v>25.38</v>
      </c>
      <c r="D354" s="1">
        <v>0.05</v>
      </c>
      <c r="E354" s="1">
        <v>648</v>
      </c>
      <c r="F354" s="1"/>
      <c r="G354" s="1"/>
      <c r="H354" s="1" t="s">
        <v>32</v>
      </c>
      <c r="I354" s="1" t="s">
        <v>42</v>
      </c>
      <c r="J354" s="1" t="s">
        <v>34</v>
      </c>
      <c r="K354" s="1" t="s">
        <v>52</v>
      </c>
      <c r="L354" s="1" t="s">
        <v>44</v>
      </c>
      <c r="M354" s="1"/>
      <c r="N354" s="1" t="s">
        <v>27</v>
      </c>
      <c r="O354" s="1" t="s">
        <v>54</v>
      </c>
      <c r="P354" s="1" t="s">
        <v>142</v>
      </c>
      <c r="Q354" s="1" t="s">
        <v>395</v>
      </c>
      <c r="R354" s="1">
        <v>60440</v>
      </c>
      <c r="S354" s="1" t="s">
        <v>264</v>
      </c>
      <c r="T354" s="1" t="s">
        <v>149</v>
      </c>
      <c r="U354" s="1">
        <v>1</v>
      </c>
      <c r="V354" s="1">
        <v>91365</v>
      </c>
    </row>
    <row r="355" spans="1:22">
      <c r="A355" s="1">
        <v>23154</v>
      </c>
      <c r="B355" s="1" t="s">
        <v>50</v>
      </c>
      <c r="C355" s="1">
        <v>3.78</v>
      </c>
      <c r="D355" s="1">
        <v>0.05</v>
      </c>
      <c r="E355" s="1">
        <v>649</v>
      </c>
      <c r="F355" s="1"/>
      <c r="G355" s="1"/>
      <c r="H355" s="1" t="s">
        <v>32</v>
      </c>
      <c r="I355" s="1" t="s">
        <v>42</v>
      </c>
      <c r="J355" s="1" t="s">
        <v>58</v>
      </c>
      <c r="K355" s="1" t="s">
        <v>60</v>
      </c>
      <c r="L355" s="1" t="s">
        <v>26</v>
      </c>
      <c r="M355" s="1"/>
      <c r="N355" s="1" t="s">
        <v>27</v>
      </c>
      <c r="O355" s="1" t="s">
        <v>28</v>
      </c>
      <c r="P355" s="1" t="s">
        <v>142</v>
      </c>
      <c r="Q355" s="1" t="s">
        <v>396</v>
      </c>
      <c r="R355" s="1">
        <v>60089</v>
      </c>
      <c r="S355" s="1" t="s">
        <v>238</v>
      </c>
      <c r="T355" s="1" t="s">
        <v>330</v>
      </c>
      <c r="U355" s="1">
        <v>40</v>
      </c>
      <c r="V355" s="1">
        <v>91366</v>
      </c>
    </row>
    <row r="356" spans="1:22">
      <c r="A356" s="1">
        <v>24199</v>
      </c>
      <c r="B356" s="1" t="s">
        <v>21</v>
      </c>
      <c r="C356" s="1">
        <v>15.99</v>
      </c>
      <c r="D356" s="1">
        <v>0.05</v>
      </c>
      <c r="E356" s="1">
        <v>651</v>
      </c>
      <c r="F356" s="1"/>
      <c r="G356" s="1"/>
      <c r="H356" s="1" t="s">
        <v>32</v>
      </c>
      <c r="I356" s="1" t="s">
        <v>104</v>
      </c>
      <c r="J356" s="1" t="s">
        <v>58</v>
      </c>
      <c r="K356" s="1" t="s">
        <v>100</v>
      </c>
      <c r="L356" s="1" t="s">
        <v>53</v>
      </c>
      <c r="M356" s="1"/>
      <c r="N356" s="1" t="s">
        <v>27</v>
      </c>
      <c r="O356" s="1" t="s">
        <v>28</v>
      </c>
      <c r="P356" s="1" t="s">
        <v>317</v>
      </c>
      <c r="Q356" s="1" t="s">
        <v>397</v>
      </c>
      <c r="R356" s="1">
        <v>89115</v>
      </c>
      <c r="S356" s="2">
        <v>42186</v>
      </c>
      <c r="T356" s="2">
        <v>42217</v>
      </c>
      <c r="U356" s="1">
        <v>12</v>
      </c>
      <c r="V356" s="1">
        <v>91575</v>
      </c>
    </row>
    <row r="357" spans="1:22">
      <c r="A357" s="1">
        <v>23433</v>
      </c>
      <c r="B357" s="1" t="s">
        <v>98</v>
      </c>
      <c r="C357" s="1">
        <v>880.98</v>
      </c>
      <c r="D357" s="1">
        <v>0.1</v>
      </c>
      <c r="E357" s="1">
        <v>651</v>
      </c>
      <c r="F357" s="1"/>
      <c r="G357" s="1"/>
      <c r="H357" s="1" t="s">
        <v>32</v>
      </c>
      <c r="I357" s="1" t="s">
        <v>104</v>
      </c>
      <c r="J357" s="1" t="s">
        <v>34</v>
      </c>
      <c r="K357" s="1" t="s">
        <v>151</v>
      </c>
      <c r="L357" s="1" t="s">
        <v>108</v>
      </c>
      <c r="M357" s="1"/>
      <c r="N357" s="1" t="s">
        <v>27</v>
      </c>
      <c r="O357" s="1" t="s">
        <v>28</v>
      </c>
      <c r="P357" s="1" t="s">
        <v>317</v>
      </c>
      <c r="Q357" s="1" t="s">
        <v>397</v>
      </c>
      <c r="R357" s="1">
        <v>89115</v>
      </c>
      <c r="S357" s="1" t="s">
        <v>48</v>
      </c>
      <c r="T357" s="1" t="s">
        <v>398</v>
      </c>
      <c r="U357" s="1">
        <v>8</v>
      </c>
      <c r="V357" s="1">
        <v>91576</v>
      </c>
    </row>
    <row r="358" spans="1:22">
      <c r="A358" s="1">
        <v>23434</v>
      </c>
      <c r="B358" s="1" t="s">
        <v>98</v>
      </c>
      <c r="C358" s="1">
        <v>13.4</v>
      </c>
      <c r="D358" s="1">
        <v>0.05</v>
      </c>
      <c r="E358" s="1">
        <v>651</v>
      </c>
      <c r="F358" s="1"/>
      <c r="G358" s="1"/>
      <c r="H358" s="1" t="s">
        <v>32</v>
      </c>
      <c r="I358" s="1" t="s">
        <v>104</v>
      </c>
      <c r="J358" s="1" t="s">
        <v>34</v>
      </c>
      <c r="K358" s="1" t="s">
        <v>52</v>
      </c>
      <c r="L358" s="1" t="s">
        <v>44</v>
      </c>
      <c r="M358" s="1"/>
      <c r="N358" s="1" t="s">
        <v>27</v>
      </c>
      <c r="O358" s="1" t="s">
        <v>28</v>
      </c>
      <c r="P358" s="1" t="s">
        <v>317</v>
      </c>
      <c r="Q358" s="1" t="s">
        <v>397</v>
      </c>
      <c r="R358" s="1">
        <v>89115</v>
      </c>
      <c r="S358" s="1" t="s">
        <v>48</v>
      </c>
      <c r="T358" s="1" t="s">
        <v>137</v>
      </c>
      <c r="U358" s="1">
        <v>11</v>
      </c>
      <c r="V358" s="1">
        <v>91576</v>
      </c>
    </row>
    <row r="359" spans="1:22">
      <c r="A359" s="1">
        <v>23435</v>
      </c>
      <c r="B359" s="1" t="s">
        <v>98</v>
      </c>
      <c r="C359" s="1">
        <v>15.99</v>
      </c>
      <c r="D359" s="1">
        <v>0.05</v>
      </c>
      <c r="E359" s="1">
        <v>651</v>
      </c>
      <c r="F359" s="1"/>
      <c r="G359" s="1"/>
      <c r="H359" s="1" t="s">
        <v>32</v>
      </c>
      <c r="I359" s="1" t="s">
        <v>104</v>
      </c>
      <c r="J359" s="1" t="s">
        <v>73</v>
      </c>
      <c r="K359" s="1" t="s">
        <v>74</v>
      </c>
      <c r="L359" s="1" t="s">
        <v>75</v>
      </c>
      <c r="M359" s="1"/>
      <c r="N359" s="1" t="s">
        <v>27</v>
      </c>
      <c r="O359" s="1" t="s">
        <v>28</v>
      </c>
      <c r="P359" s="1" t="s">
        <v>317</v>
      </c>
      <c r="Q359" s="1" t="s">
        <v>397</v>
      </c>
      <c r="R359" s="1">
        <v>89115</v>
      </c>
      <c r="S359" s="1" t="s">
        <v>48</v>
      </c>
      <c r="T359" s="1" t="s">
        <v>92</v>
      </c>
      <c r="U359" s="1">
        <v>12</v>
      </c>
      <c r="V359" s="1">
        <v>91576</v>
      </c>
    </row>
    <row r="360" spans="1:22">
      <c r="A360" s="1">
        <v>25055</v>
      </c>
      <c r="B360" s="1" t="s">
        <v>31</v>
      </c>
      <c r="C360" s="1">
        <v>2.78</v>
      </c>
      <c r="D360" s="1">
        <v>0.05</v>
      </c>
      <c r="E360" s="1">
        <v>653</v>
      </c>
      <c r="F360" s="1"/>
      <c r="G360" s="1"/>
      <c r="H360" s="1" t="s">
        <v>22</v>
      </c>
      <c r="I360" s="1" t="s">
        <v>104</v>
      </c>
      <c r="J360" s="1" t="s">
        <v>58</v>
      </c>
      <c r="K360" s="1" t="s">
        <v>100</v>
      </c>
      <c r="L360" s="1" t="s">
        <v>53</v>
      </c>
      <c r="M360" s="1"/>
      <c r="N360" s="1" t="s">
        <v>27</v>
      </c>
      <c r="O360" s="1" t="s">
        <v>45</v>
      </c>
      <c r="P360" s="1" t="s">
        <v>37</v>
      </c>
      <c r="Q360" s="1" t="s">
        <v>399</v>
      </c>
      <c r="R360" s="1">
        <v>91730</v>
      </c>
      <c r="S360" s="1" t="s">
        <v>278</v>
      </c>
      <c r="T360" s="1" t="s">
        <v>299</v>
      </c>
      <c r="U360" s="1">
        <v>9</v>
      </c>
      <c r="V360" s="1">
        <v>91213</v>
      </c>
    </row>
    <row r="361" spans="1:22">
      <c r="A361" s="1">
        <v>20874</v>
      </c>
      <c r="B361" s="1" t="s">
        <v>41</v>
      </c>
      <c r="C361" s="1">
        <v>18.97</v>
      </c>
      <c r="D361" s="1">
        <v>0.05</v>
      </c>
      <c r="E361" s="1">
        <v>657</v>
      </c>
      <c r="F361" s="1"/>
      <c r="G361" s="1"/>
      <c r="H361" s="1" t="s">
        <v>32</v>
      </c>
      <c r="I361" s="1" t="s">
        <v>104</v>
      </c>
      <c r="J361" s="1" t="s">
        <v>58</v>
      </c>
      <c r="K361" s="1" t="s">
        <v>83</v>
      </c>
      <c r="L361" s="1" t="s">
        <v>53</v>
      </c>
      <c r="M361" s="1"/>
      <c r="N361" s="1" t="s">
        <v>27</v>
      </c>
      <c r="O361" s="1" t="s">
        <v>45</v>
      </c>
      <c r="P361" s="1" t="s">
        <v>152</v>
      </c>
      <c r="Q361" s="1" t="s">
        <v>400</v>
      </c>
      <c r="R361" s="1">
        <v>1540</v>
      </c>
      <c r="S361" s="1" t="s">
        <v>246</v>
      </c>
      <c r="T361" s="1" t="s">
        <v>222</v>
      </c>
      <c r="U361" s="1">
        <v>1</v>
      </c>
      <c r="V361" s="1">
        <v>91212</v>
      </c>
    </row>
    <row r="362" spans="1:22">
      <c r="A362" s="1">
        <v>20875</v>
      </c>
      <c r="B362" s="1" t="s">
        <v>41</v>
      </c>
      <c r="C362" s="1">
        <v>119.99</v>
      </c>
      <c r="D362" s="1">
        <v>0.1</v>
      </c>
      <c r="E362" s="1">
        <v>659</v>
      </c>
      <c r="F362" s="1"/>
      <c r="G362" s="1"/>
      <c r="H362" s="1" t="s">
        <v>32</v>
      </c>
      <c r="I362" s="1" t="s">
        <v>104</v>
      </c>
      <c r="J362" s="1" t="s">
        <v>73</v>
      </c>
      <c r="K362" s="1" t="s">
        <v>74</v>
      </c>
      <c r="L362" s="1" t="s">
        <v>108</v>
      </c>
      <c r="M362" s="1"/>
      <c r="N362" s="1" t="s">
        <v>27</v>
      </c>
      <c r="O362" s="1" t="s">
        <v>45</v>
      </c>
      <c r="P362" s="1" t="s">
        <v>121</v>
      </c>
      <c r="Q362" s="1" t="s">
        <v>401</v>
      </c>
      <c r="R362" s="1">
        <v>5403</v>
      </c>
      <c r="S362" s="1" t="s">
        <v>246</v>
      </c>
      <c r="T362" s="1" t="s">
        <v>96</v>
      </c>
      <c r="U362" s="1">
        <v>5</v>
      </c>
      <c r="V362" s="1">
        <v>91212</v>
      </c>
    </row>
    <row r="363" spans="1:22">
      <c r="A363" s="1">
        <v>23487</v>
      </c>
      <c r="B363" s="1" t="s">
        <v>41</v>
      </c>
      <c r="C363" s="1">
        <v>14.58</v>
      </c>
      <c r="D363" s="1">
        <v>0.05</v>
      </c>
      <c r="E363" s="1">
        <v>663</v>
      </c>
      <c r="F363" s="1"/>
      <c r="G363" s="1"/>
      <c r="H363" s="1" t="s">
        <v>32</v>
      </c>
      <c r="I363" s="1" t="s">
        <v>42</v>
      </c>
      <c r="J363" s="1" t="s">
        <v>34</v>
      </c>
      <c r="K363" s="1" t="s">
        <v>52</v>
      </c>
      <c r="L363" s="1" t="s">
        <v>53</v>
      </c>
      <c r="M363" s="1"/>
      <c r="N363" s="1" t="s">
        <v>27</v>
      </c>
      <c r="O363" s="1" t="s">
        <v>114</v>
      </c>
      <c r="P363" s="1" t="s">
        <v>124</v>
      </c>
      <c r="Q363" s="1" t="s">
        <v>389</v>
      </c>
      <c r="R363" s="1">
        <v>43952</v>
      </c>
      <c r="S363" s="1" t="s">
        <v>238</v>
      </c>
      <c r="T363" s="2">
        <v>42010</v>
      </c>
      <c r="U363" s="1">
        <v>17</v>
      </c>
      <c r="V363" s="1">
        <v>90922</v>
      </c>
    </row>
    <row r="364" spans="1:22">
      <c r="A364" s="1">
        <v>21086</v>
      </c>
      <c r="B364" s="1" t="s">
        <v>98</v>
      </c>
      <c r="C364" s="1">
        <v>22.72</v>
      </c>
      <c r="D364" s="1">
        <v>0.05</v>
      </c>
      <c r="E364" s="1">
        <v>665</v>
      </c>
      <c r="F364" s="1"/>
      <c r="G364" s="1"/>
      <c r="H364" s="1" t="s">
        <v>32</v>
      </c>
      <c r="I364" s="1" t="s">
        <v>81</v>
      </c>
      <c r="J364" s="1" t="s">
        <v>34</v>
      </c>
      <c r="K364" s="1" t="s">
        <v>52</v>
      </c>
      <c r="L364" s="1" t="s">
        <v>44</v>
      </c>
      <c r="M364" s="1"/>
      <c r="N364" s="1" t="s">
        <v>27</v>
      </c>
      <c r="O364" s="1" t="s">
        <v>114</v>
      </c>
      <c r="P364" s="1" t="s">
        <v>184</v>
      </c>
      <c r="Q364" s="1" t="s">
        <v>346</v>
      </c>
      <c r="R364" s="1">
        <v>37130</v>
      </c>
      <c r="S364" s="1" t="s">
        <v>189</v>
      </c>
      <c r="T364" s="1" t="s">
        <v>96</v>
      </c>
      <c r="U364" s="1">
        <v>9</v>
      </c>
      <c r="V364" s="1">
        <v>88677</v>
      </c>
    </row>
    <row r="365" spans="1:22">
      <c r="A365" s="1">
        <v>18667</v>
      </c>
      <c r="B365" s="1" t="s">
        <v>41</v>
      </c>
      <c r="C365" s="1">
        <v>130.97999999999999</v>
      </c>
      <c r="D365" s="1">
        <v>0.1</v>
      </c>
      <c r="E365" s="1">
        <v>665</v>
      </c>
      <c r="F365" s="1"/>
      <c r="G365" s="1"/>
      <c r="H365" s="1" t="s">
        <v>32</v>
      </c>
      <c r="I365" s="1" t="s">
        <v>81</v>
      </c>
      <c r="J365" s="1" t="s">
        <v>34</v>
      </c>
      <c r="K365" s="1" t="s">
        <v>35</v>
      </c>
      <c r="L365" s="1" t="s">
        <v>36</v>
      </c>
      <c r="M365" s="1"/>
      <c r="N365" s="1" t="s">
        <v>27</v>
      </c>
      <c r="O365" s="1" t="s">
        <v>114</v>
      </c>
      <c r="P365" s="1" t="s">
        <v>184</v>
      </c>
      <c r="Q365" s="1" t="s">
        <v>346</v>
      </c>
      <c r="R365" s="1">
        <v>37130</v>
      </c>
      <c r="S365" s="1" t="s">
        <v>349</v>
      </c>
      <c r="T365" s="1" t="s">
        <v>190</v>
      </c>
      <c r="U365" s="1">
        <v>6</v>
      </c>
      <c r="V365" s="1">
        <v>88678</v>
      </c>
    </row>
    <row r="366" spans="1:22">
      <c r="A366" s="1">
        <v>24776</v>
      </c>
      <c r="B366" s="1" t="s">
        <v>98</v>
      </c>
      <c r="C366" s="1">
        <v>4.57</v>
      </c>
      <c r="D366" s="1">
        <v>0.05</v>
      </c>
      <c r="E366" s="1">
        <v>666</v>
      </c>
      <c r="F366" s="1"/>
      <c r="G366" s="1"/>
      <c r="H366" s="1" t="s">
        <v>32</v>
      </c>
      <c r="I366" s="1" t="s">
        <v>81</v>
      </c>
      <c r="J366" s="1" t="s">
        <v>58</v>
      </c>
      <c r="K366" s="1" t="s">
        <v>100</v>
      </c>
      <c r="L366" s="1" t="s">
        <v>53</v>
      </c>
      <c r="M366" s="1"/>
      <c r="N366" s="1" t="s">
        <v>27</v>
      </c>
      <c r="O366" s="1" t="s">
        <v>54</v>
      </c>
      <c r="P366" s="1" t="s">
        <v>184</v>
      </c>
      <c r="Q366" s="1" t="s">
        <v>402</v>
      </c>
      <c r="R366" s="1">
        <v>37211</v>
      </c>
      <c r="S366" s="1" t="s">
        <v>187</v>
      </c>
      <c r="T366" s="1" t="s">
        <v>191</v>
      </c>
      <c r="U366" s="1">
        <v>11</v>
      </c>
      <c r="V366" s="1">
        <v>88679</v>
      </c>
    </row>
    <row r="367" spans="1:22">
      <c r="A367" s="1">
        <v>3086</v>
      </c>
      <c r="B367" s="1" t="s">
        <v>98</v>
      </c>
      <c r="C367" s="1">
        <v>22.72</v>
      </c>
      <c r="D367" s="1">
        <v>0.05</v>
      </c>
      <c r="E367" s="1">
        <v>667</v>
      </c>
      <c r="F367" s="1"/>
      <c r="G367" s="1"/>
      <c r="H367" s="1" t="s">
        <v>32</v>
      </c>
      <c r="I367" s="1" t="s">
        <v>81</v>
      </c>
      <c r="J367" s="1" t="s">
        <v>34</v>
      </c>
      <c r="K367" s="1" t="s">
        <v>52</v>
      </c>
      <c r="L367" s="1" t="s">
        <v>44</v>
      </c>
      <c r="M367" s="1"/>
      <c r="N367" s="1" t="s">
        <v>27</v>
      </c>
      <c r="O367" s="1" t="s">
        <v>54</v>
      </c>
      <c r="P367" s="1" t="s">
        <v>112</v>
      </c>
      <c r="Q367" s="1" t="s">
        <v>403</v>
      </c>
      <c r="R367" s="1">
        <v>75203</v>
      </c>
      <c r="S367" s="1" t="s">
        <v>189</v>
      </c>
      <c r="T367" s="1" t="s">
        <v>96</v>
      </c>
      <c r="U367" s="1">
        <v>37</v>
      </c>
      <c r="V367" s="1">
        <v>22147</v>
      </c>
    </row>
    <row r="368" spans="1:22">
      <c r="A368" s="1">
        <v>6776</v>
      </c>
      <c r="B368" s="1" t="s">
        <v>98</v>
      </c>
      <c r="C368" s="1">
        <v>4.57</v>
      </c>
      <c r="D368" s="1">
        <v>0.05</v>
      </c>
      <c r="E368" s="1">
        <v>667</v>
      </c>
      <c r="F368" s="1"/>
      <c r="G368" s="1"/>
      <c r="H368" s="1" t="s">
        <v>32</v>
      </c>
      <c r="I368" s="1" t="s">
        <v>81</v>
      </c>
      <c r="J368" s="1" t="s">
        <v>58</v>
      </c>
      <c r="K368" s="1" t="s">
        <v>100</v>
      </c>
      <c r="L368" s="1" t="s">
        <v>53</v>
      </c>
      <c r="M368" s="1"/>
      <c r="N368" s="1" t="s">
        <v>27</v>
      </c>
      <c r="O368" s="1" t="s">
        <v>54</v>
      </c>
      <c r="P368" s="1" t="s">
        <v>112</v>
      </c>
      <c r="Q368" s="1" t="s">
        <v>403</v>
      </c>
      <c r="R368" s="1">
        <v>75203</v>
      </c>
      <c r="S368" s="1" t="s">
        <v>187</v>
      </c>
      <c r="T368" s="1" t="s">
        <v>191</v>
      </c>
      <c r="U368" s="1">
        <v>45</v>
      </c>
      <c r="V368" s="1">
        <v>48257</v>
      </c>
    </row>
    <row r="369" spans="1:22">
      <c r="A369" s="1">
        <v>24882</v>
      </c>
      <c r="B369" s="1" t="s">
        <v>50</v>
      </c>
      <c r="C369" s="1">
        <v>2.89</v>
      </c>
      <c r="D369" s="1">
        <v>0.05</v>
      </c>
      <c r="E369" s="1">
        <v>669</v>
      </c>
      <c r="F369" s="1"/>
      <c r="G369" s="1"/>
      <c r="H369" s="1" t="s">
        <v>32</v>
      </c>
      <c r="I369" s="1" t="s">
        <v>42</v>
      </c>
      <c r="J369" s="1" t="s">
        <v>58</v>
      </c>
      <c r="K369" s="1" t="s">
        <v>116</v>
      </c>
      <c r="L369" s="1" t="s">
        <v>53</v>
      </c>
      <c r="M369" s="1"/>
      <c r="N369" s="1" t="s">
        <v>27</v>
      </c>
      <c r="O369" s="1" t="s">
        <v>54</v>
      </c>
      <c r="P369" s="1" t="s">
        <v>228</v>
      </c>
      <c r="Q369" s="1" t="s">
        <v>404</v>
      </c>
      <c r="R369" s="1">
        <v>52501</v>
      </c>
      <c r="S369" s="1" t="s">
        <v>271</v>
      </c>
      <c r="T369" s="1" t="s">
        <v>130</v>
      </c>
      <c r="U369" s="1">
        <v>22</v>
      </c>
      <c r="V369" s="1">
        <v>88475</v>
      </c>
    </row>
    <row r="370" spans="1:22">
      <c r="A370" s="1">
        <v>24883</v>
      </c>
      <c r="B370" s="1" t="s">
        <v>50</v>
      </c>
      <c r="C370" s="1">
        <v>48.91</v>
      </c>
      <c r="D370" s="1">
        <v>0.05</v>
      </c>
      <c r="E370" s="1">
        <v>669</v>
      </c>
      <c r="F370" s="1"/>
      <c r="G370" s="1"/>
      <c r="H370" s="1" t="s">
        <v>32</v>
      </c>
      <c r="I370" s="1" t="s">
        <v>42</v>
      </c>
      <c r="J370" s="1" t="s">
        <v>58</v>
      </c>
      <c r="K370" s="1" t="s">
        <v>83</v>
      </c>
      <c r="L370" s="1" t="s">
        <v>53</v>
      </c>
      <c r="M370" s="1"/>
      <c r="N370" s="1" t="s">
        <v>27</v>
      </c>
      <c r="O370" s="1" t="s">
        <v>114</v>
      </c>
      <c r="P370" s="1" t="s">
        <v>228</v>
      </c>
      <c r="Q370" s="1" t="s">
        <v>404</v>
      </c>
      <c r="R370" s="1">
        <v>52501</v>
      </c>
      <c r="S370" s="1" t="s">
        <v>271</v>
      </c>
      <c r="T370" s="1" t="s">
        <v>236</v>
      </c>
      <c r="U370" s="1">
        <v>2</v>
      </c>
      <c r="V370" s="1">
        <v>88475</v>
      </c>
    </row>
    <row r="371" spans="1:22">
      <c r="A371" s="1">
        <v>18808</v>
      </c>
      <c r="B371" s="1" t="s">
        <v>98</v>
      </c>
      <c r="C371" s="1">
        <v>296.18</v>
      </c>
      <c r="D371" s="1">
        <v>0.1</v>
      </c>
      <c r="E371" s="1">
        <v>670</v>
      </c>
      <c r="F371" s="1"/>
      <c r="G371" s="1"/>
      <c r="H371" s="1" t="s">
        <v>32</v>
      </c>
      <c r="I371" s="1" t="s">
        <v>42</v>
      </c>
      <c r="J371" s="1" t="s">
        <v>34</v>
      </c>
      <c r="K371" s="1" t="s">
        <v>123</v>
      </c>
      <c r="L371" s="1" t="s">
        <v>108</v>
      </c>
      <c r="M371" s="1"/>
      <c r="N371" s="1" t="s">
        <v>27</v>
      </c>
      <c r="O371" s="1" t="s">
        <v>54</v>
      </c>
      <c r="P371" s="1" t="s">
        <v>117</v>
      </c>
      <c r="Q371" s="1" t="s">
        <v>354</v>
      </c>
      <c r="R371" s="1">
        <v>22025</v>
      </c>
      <c r="S371" s="2">
        <v>42127</v>
      </c>
      <c r="T371" s="2">
        <v>42341</v>
      </c>
      <c r="U371" s="1">
        <v>5</v>
      </c>
      <c r="V371" s="1">
        <v>88474</v>
      </c>
    </row>
    <row r="372" spans="1:22">
      <c r="A372" s="1">
        <v>19423</v>
      </c>
      <c r="B372" s="1" t="s">
        <v>98</v>
      </c>
      <c r="C372" s="1">
        <v>2.88</v>
      </c>
      <c r="D372" s="1">
        <v>0.05</v>
      </c>
      <c r="E372" s="1">
        <v>672</v>
      </c>
      <c r="F372" s="1"/>
      <c r="G372" s="1"/>
      <c r="H372" s="1" t="s">
        <v>32</v>
      </c>
      <c r="I372" s="1" t="s">
        <v>51</v>
      </c>
      <c r="J372" s="1" t="s">
        <v>58</v>
      </c>
      <c r="K372" s="1" t="s">
        <v>25</v>
      </c>
      <c r="L372" s="1" t="s">
        <v>26</v>
      </c>
      <c r="M372" s="1"/>
      <c r="N372" s="1" t="s">
        <v>27</v>
      </c>
      <c r="O372" s="1" t="s">
        <v>54</v>
      </c>
      <c r="P372" s="1" t="s">
        <v>228</v>
      </c>
      <c r="Q372" s="1" t="s">
        <v>229</v>
      </c>
      <c r="R372" s="1">
        <v>50208</v>
      </c>
      <c r="S372" s="2">
        <v>42126</v>
      </c>
      <c r="T372" s="2">
        <v>42249</v>
      </c>
      <c r="U372" s="1">
        <v>12</v>
      </c>
      <c r="V372" s="1">
        <v>88173</v>
      </c>
    </row>
    <row r="373" spans="1:22">
      <c r="A373" s="1">
        <v>19424</v>
      </c>
      <c r="B373" s="1" t="s">
        <v>98</v>
      </c>
      <c r="C373" s="1">
        <v>195.99</v>
      </c>
      <c r="D373" s="1">
        <v>0.1</v>
      </c>
      <c r="E373" s="1">
        <v>672</v>
      </c>
      <c r="F373" s="1"/>
      <c r="G373" s="1"/>
      <c r="H373" s="1" t="s">
        <v>32</v>
      </c>
      <c r="I373" s="1" t="s">
        <v>51</v>
      </c>
      <c r="J373" s="1" t="s">
        <v>73</v>
      </c>
      <c r="K373" s="1" t="s">
        <v>67</v>
      </c>
      <c r="L373" s="1" t="s">
        <v>53</v>
      </c>
      <c r="M373" s="1"/>
      <c r="N373" s="1" t="s">
        <v>27</v>
      </c>
      <c r="O373" s="1" t="s">
        <v>54</v>
      </c>
      <c r="P373" s="1" t="s">
        <v>228</v>
      </c>
      <c r="Q373" s="1" t="s">
        <v>229</v>
      </c>
      <c r="R373" s="1">
        <v>50208</v>
      </c>
      <c r="S373" s="2">
        <v>42126</v>
      </c>
      <c r="T373" s="2">
        <v>42340</v>
      </c>
      <c r="U373" s="1">
        <v>2</v>
      </c>
      <c r="V373" s="1">
        <v>88173</v>
      </c>
    </row>
    <row r="374" spans="1:22">
      <c r="A374" s="1">
        <v>25059</v>
      </c>
      <c r="B374" s="1" t="s">
        <v>41</v>
      </c>
      <c r="C374" s="1">
        <v>161.55000000000001</v>
      </c>
      <c r="D374" s="1">
        <v>0.1</v>
      </c>
      <c r="E374" s="1">
        <v>674</v>
      </c>
      <c r="F374" s="1"/>
      <c r="G374" s="1"/>
      <c r="H374" s="1" t="s">
        <v>32</v>
      </c>
      <c r="I374" s="1" t="s">
        <v>51</v>
      </c>
      <c r="J374" s="1" t="s">
        <v>58</v>
      </c>
      <c r="K374" s="1" t="s">
        <v>119</v>
      </c>
      <c r="L374" s="1" t="s">
        <v>53</v>
      </c>
      <c r="M374" s="1"/>
      <c r="N374" s="1" t="s">
        <v>27</v>
      </c>
      <c r="O374" s="1" t="s">
        <v>114</v>
      </c>
      <c r="P374" s="1" t="s">
        <v>306</v>
      </c>
      <c r="Q374" s="1" t="s">
        <v>405</v>
      </c>
      <c r="R374" s="1">
        <v>64133</v>
      </c>
      <c r="S374" s="2">
        <v>42036</v>
      </c>
      <c r="T374" s="2">
        <v>42064</v>
      </c>
      <c r="U374" s="1">
        <v>3</v>
      </c>
      <c r="V374" s="1">
        <v>88174</v>
      </c>
    </row>
    <row r="375" spans="1:22">
      <c r="A375" s="1">
        <v>19326</v>
      </c>
      <c r="B375" s="1" t="s">
        <v>50</v>
      </c>
      <c r="C375" s="1">
        <v>15.42</v>
      </c>
      <c r="D375" s="1">
        <v>0.05</v>
      </c>
      <c r="E375" s="1">
        <v>678</v>
      </c>
      <c r="F375" s="1"/>
      <c r="G375" s="1"/>
      <c r="H375" s="1" t="s">
        <v>22</v>
      </c>
      <c r="I375" s="1" t="s">
        <v>81</v>
      </c>
      <c r="J375" s="1" t="s">
        <v>58</v>
      </c>
      <c r="K375" s="1" t="s">
        <v>119</v>
      </c>
      <c r="L375" s="1" t="s">
        <v>53</v>
      </c>
      <c r="M375" s="1"/>
      <c r="N375" s="1" t="s">
        <v>27</v>
      </c>
      <c r="O375" s="1" t="s">
        <v>28</v>
      </c>
      <c r="P375" s="1" t="s">
        <v>117</v>
      </c>
      <c r="Q375" s="1" t="s">
        <v>406</v>
      </c>
      <c r="R375" s="1">
        <v>24281</v>
      </c>
      <c r="S375" s="1" t="s">
        <v>187</v>
      </c>
      <c r="T375" s="1" t="s">
        <v>182</v>
      </c>
      <c r="U375" s="1">
        <v>5</v>
      </c>
      <c r="V375" s="1">
        <v>88889</v>
      </c>
    </row>
    <row r="376" spans="1:22">
      <c r="A376" s="1">
        <v>21609</v>
      </c>
      <c r="B376" s="1" t="s">
        <v>50</v>
      </c>
      <c r="C376" s="1">
        <v>3.95</v>
      </c>
      <c r="D376" s="1">
        <v>0.05</v>
      </c>
      <c r="E376" s="1">
        <v>679</v>
      </c>
      <c r="F376" s="1"/>
      <c r="G376" s="1"/>
      <c r="H376" s="1" t="s">
        <v>32</v>
      </c>
      <c r="I376" s="1" t="s">
        <v>81</v>
      </c>
      <c r="J376" s="1" t="s">
        <v>58</v>
      </c>
      <c r="K376" s="1" t="s">
        <v>196</v>
      </c>
      <c r="L376" s="1" t="s">
        <v>53</v>
      </c>
      <c r="M376" s="1"/>
      <c r="N376" s="1" t="s">
        <v>27</v>
      </c>
      <c r="O376" s="1" t="s">
        <v>28</v>
      </c>
      <c r="P376" s="1" t="s">
        <v>29</v>
      </c>
      <c r="Q376" s="1" t="s">
        <v>407</v>
      </c>
      <c r="R376" s="1">
        <v>98387</v>
      </c>
      <c r="S376" s="2">
        <v>42097</v>
      </c>
      <c r="T376" s="2">
        <v>42127</v>
      </c>
      <c r="U376" s="1">
        <v>2</v>
      </c>
      <c r="V376" s="1">
        <v>88890</v>
      </c>
    </row>
    <row r="377" spans="1:22">
      <c r="A377" s="1">
        <v>21610</v>
      </c>
      <c r="B377" s="1" t="s">
        <v>50</v>
      </c>
      <c r="C377" s="1">
        <v>367.99</v>
      </c>
      <c r="D377" s="1">
        <v>0.1</v>
      </c>
      <c r="E377" s="1">
        <v>679</v>
      </c>
      <c r="F377" s="1"/>
      <c r="G377" s="1"/>
      <c r="H377" s="1" t="s">
        <v>32</v>
      </c>
      <c r="I377" s="1" t="s">
        <v>81</v>
      </c>
      <c r="J377" s="1" t="s">
        <v>58</v>
      </c>
      <c r="K377" s="1" t="s">
        <v>100</v>
      </c>
      <c r="L377" s="1" t="s">
        <v>53</v>
      </c>
      <c r="M377" s="1"/>
      <c r="N377" s="1" t="s">
        <v>27</v>
      </c>
      <c r="O377" s="1" t="s">
        <v>28</v>
      </c>
      <c r="P377" s="1" t="s">
        <v>29</v>
      </c>
      <c r="Q377" s="1" t="s">
        <v>407</v>
      </c>
      <c r="R377" s="1">
        <v>98387</v>
      </c>
      <c r="S377" s="2">
        <v>42097</v>
      </c>
      <c r="T377" s="2">
        <v>42127</v>
      </c>
      <c r="U377" s="1">
        <v>17</v>
      </c>
      <c r="V377" s="1">
        <v>88890</v>
      </c>
    </row>
    <row r="378" spans="1:22">
      <c r="A378" s="1">
        <v>21612</v>
      </c>
      <c r="B378" s="1" t="s">
        <v>50</v>
      </c>
      <c r="C378" s="1">
        <v>95.99</v>
      </c>
      <c r="D378" s="1">
        <v>0.05</v>
      </c>
      <c r="E378" s="1">
        <v>680</v>
      </c>
      <c r="F378" s="1"/>
      <c r="G378" s="1"/>
      <c r="H378" s="1" t="s">
        <v>32</v>
      </c>
      <c r="I378" s="1" t="s">
        <v>81</v>
      </c>
      <c r="J378" s="1" t="s">
        <v>73</v>
      </c>
      <c r="K378" s="1" t="s">
        <v>67</v>
      </c>
      <c r="L378" s="1" t="s">
        <v>53</v>
      </c>
      <c r="M378" s="1"/>
      <c r="N378" s="1" t="s">
        <v>27</v>
      </c>
      <c r="O378" s="1" t="s">
        <v>54</v>
      </c>
      <c r="P378" s="1" t="s">
        <v>29</v>
      </c>
      <c r="Q378" s="1" t="s">
        <v>408</v>
      </c>
      <c r="R378" s="1">
        <v>99207</v>
      </c>
      <c r="S378" s="2">
        <v>42097</v>
      </c>
      <c r="T378" s="2">
        <v>42158</v>
      </c>
      <c r="U378" s="1">
        <v>3</v>
      </c>
      <c r="V378" s="1">
        <v>88890</v>
      </c>
    </row>
    <row r="379" spans="1:22">
      <c r="A379" s="1">
        <v>18555</v>
      </c>
      <c r="B379" s="1" t="s">
        <v>50</v>
      </c>
      <c r="C379" s="1">
        <v>17.670000000000002</v>
      </c>
      <c r="D379" s="1">
        <v>0.05</v>
      </c>
      <c r="E379" s="1">
        <v>683</v>
      </c>
      <c r="F379" s="1"/>
      <c r="G379" s="1"/>
      <c r="H379" s="1" t="s">
        <v>22</v>
      </c>
      <c r="I379" s="1" t="s">
        <v>51</v>
      </c>
      <c r="J379" s="1" t="s">
        <v>34</v>
      </c>
      <c r="K379" s="1" t="s">
        <v>52</v>
      </c>
      <c r="L379" s="1" t="s">
        <v>44</v>
      </c>
      <c r="M379" s="1"/>
      <c r="N379" s="1" t="s">
        <v>27</v>
      </c>
      <c r="O379" s="1" t="s">
        <v>54</v>
      </c>
      <c r="P379" s="1" t="s">
        <v>302</v>
      </c>
      <c r="Q379" s="1" t="s">
        <v>409</v>
      </c>
      <c r="R379" s="1">
        <v>68046</v>
      </c>
      <c r="S379" s="2">
        <v>42189</v>
      </c>
      <c r="T379" s="2">
        <v>42220</v>
      </c>
      <c r="U379" s="1">
        <v>4</v>
      </c>
      <c r="V379" s="1">
        <v>87765</v>
      </c>
    </row>
    <row r="380" spans="1:22">
      <c r="A380" s="1">
        <v>21411</v>
      </c>
      <c r="B380" s="1" t="s">
        <v>41</v>
      </c>
      <c r="C380" s="1">
        <v>279.48</v>
      </c>
      <c r="D380" s="1">
        <v>0.1</v>
      </c>
      <c r="E380" s="1">
        <v>688</v>
      </c>
      <c r="F380" s="1"/>
      <c r="G380" s="1"/>
      <c r="H380" s="1" t="s">
        <v>32</v>
      </c>
      <c r="I380" s="1" t="s">
        <v>51</v>
      </c>
      <c r="J380" s="1" t="s">
        <v>58</v>
      </c>
      <c r="K380" s="1" t="s">
        <v>119</v>
      </c>
      <c r="L380" s="1" t="s">
        <v>178</v>
      </c>
      <c r="M380" s="1"/>
      <c r="N380" s="1" t="s">
        <v>27</v>
      </c>
      <c r="O380" s="1" t="s">
        <v>54</v>
      </c>
      <c r="P380" s="1" t="s">
        <v>306</v>
      </c>
      <c r="Q380" s="1" t="s">
        <v>410</v>
      </c>
      <c r="R380" s="1">
        <v>63116</v>
      </c>
      <c r="S380" s="1" t="s">
        <v>72</v>
      </c>
      <c r="T380" s="1" t="s">
        <v>72</v>
      </c>
      <c r="U380" s="1">
        <v>10</v>
      </c>
      <c r="V380" s="1">
        <v>88503</v>
      </c>
    </row>
    <row r="381" spans="1:22">
      <c r="A381" s="1">
        <v>19325</v>
      </c>
      <c r="B381" s="1" t="s">
        <v>98</v>
      </c>
      <c r="C381" s="1">
        <v>4.18</v>
      </c>
      <c r="D381" s="1">
        <v>0.05</v>
      </c>
      <c r="E381" s="1">
        <v>688</v>
      </c>
      <c r="F381" s="1"/>
      <c r="G381" s="1"/>
      <c r="H381" s="1" t="s">
        <v>32</v>
      </c>
      <c r="I381" s="1" t="s">
        <v>51</v>
      </c>
      <c r="J381" s="1" t="s">
        <v>58</v>
      </c>
      <c r="K381" s="1" t="s">
        <v>100</v>
      </c>
      <c r="L381" s="1" t="s">
        <v>53</v>
      </c>
      <c r="M381" s="1"/>
      <c r="N381" s="1" t="s">
        <v>27</v>
      </c>
      <c r="O381" s="1" t="s">
        <v>54</v>
      </c>
      <c r="P381" s="1" t="s">
        <v>306</v>
      </c>
      <c r="Q381" s="1" t="s">
        <v>410</v>
      </c>
      <c r="R381" s="1">
        <v>63116</v>
      </c>
      <c r="S381" s="2">
        <v>42158</v>
      </c>
      <c r="T381" s="2">
        <v>42219</v>
      </c>
      <c r="U381" s="1">
        <v>5</v>
      </c>
      <c r="V381" s="1">
        <v>88504</v>
      </c>
    </row>
    <row r="382" spans="1:22">
      <c r="A382" s="1">
        <v>26321</v>
      </c>
      <c r="B382" s="1" t="s">
        <v>50</v>
      </c>
      <c r="C382" s="1">
        <v>1.7</v>
      </c>
      <c r="D382" s="1">
        <v>0.05</v>
      </c>
      <c r="E382" s="1">
        <v>689</v>
      </c>
      <c r="F382" s="1"/>
      <c r="G382" s="1"/>
      <c r="H382" s="1" t="s">
        <v>32</v>
      </c>
      <c r="I382" s="1" t="s">
        <v>51</v>
      </c>
      <c r="J382" s="1" t="s">
        <v>73</v>
      </c>
      <c r="K382" s="1" t="s">
        <v>144</v>
      </c>
      <c r="L382" s="1" t="s">
        <v>44</v>
      </c>
      <c r="M382" s="1"/>
      <c r="N382" s="1" t="s">
        <v>27</v>
      </c>
      <c r="O382" s="1" t="s">
        <v>28</v>
      </c>
      <c r="P382" s="1" t="s">
        <v>306</v>
      </c>
      <c r="Q382" s="1" t="s">
        <v>411</v>
      </c>
      <c r="R382" s="1">
        <v>63376</v>
      </c>
      <c r="S382" s="2">
        <v>42096</v>
      </c>
      <c r="T382" s="2">
        <v>42126</v>
      </c>
      <c r="U382" s="1">
        <v>10</v>
      </c>
      <c r="V382" s="1">
        <v>88502</v>
      </c>
    </row>
    <row r="383" spans="1:22">
      <c r="A383" s="1">
        <v>19933</v>
      </c>
      <c r="B383" s="1" t="s">
        <v>21</v>
      </c>
      <c r="C383" s="1">
        <v>6.48</v>
      </c>
      <c r="D383" s="1">
        <v>0.05</v>
      </c>
      <c r="E383" s="1">
        <v>691</v>
      </c>
      <c r="F383" s="1"/>
      <c r="G383" s="1"/>
      <c r="H383" s="1" t="s">
        <v>32</v>
      </c>
      <c r="I383" s="1" t="s">
        <v>42</v>
      </c>
      <c r="J383" s="1" t="s">
        <v>58</v>
      </c>
      <c r="K383" s="1" t="s">
        <v>83</v>
      </c>
      <c r="L383" s="1" t="s">
        <v>53</v>
      </c>
      <c r="M383" s="1"/>
      <c r="N383" s="1" t="s">
        <v>27</v>
      </c>
      <c r="O383" s="1" t="s">
        <v>28</v>
      </c>
      <c r="P383" s="1" t="s">
        <v>29</v>
      </c>
      <c r="Q383" s="1" t="s">
        <v>412</v>
      </c>
      <c r="R383" s="1">
        <v>98408</v>
      </c>
      <c r="S383" s="1" t="s">
        <v>236</v>
      </c>
      <c r="T383" s="1" t="s">
        <v>130</v>
      </c>
      <c r="U383" s="1">
        <v>8</v>
      </c>
      <c r="V383" s="1">
        <v>89915</v>
      </c>
    </row>
    <row r="384" spans="1:22">
      <c r="A384" s="1">
        <v>19400</v>
      </c>
      <c r="B384" s="1" t="s">
        <v>98</v>
      </c>
      <c r="C384" s="1">
        <v>500.98</v>
      </c>
      <c r="D384" s="1">
        <v>0.1</v>
      </c>
      <c r="E384" s="1">
        <v>693</v>
      </c>
      <c r="F384" s="1"/>
      <c r="G384" s="1"/>
      <c r="H384" s="1" t="s">
        <v>32</v>
      </c>
      <c r="I384" s="1" t="s">
        <v>51</v>
      </c>
      <c r="J384" s="1" t="s">
        <v>34</v>
      </c>
      <c r="K384" s="1" t="s">
        <v>151</v>
      </c>
      <c r="L384" s="1" t="s">
        <v>108</v>
      </c>
      <c r="M384" s="1"/>
      <c r="N384" s="1" t="s">
        <v>27</v>
      </c>
      <c r="O384" s="1" t="s">
        <v>28</v>
      </c>
      <c r="P384" s="1" t="s">
        <v>194</v>
      </c>
      <c r="Q384" s="1" t="s">
        <v>413</v>
      </c>
      <c r="R384" s="1">
        <v>80229</v>
      </c>
      <c r="S384" s="1" t="s">
        <v>132</v>
      </c>
      <c r="T384" s="1" t="s">
        <v>132</v>
      </c>
      <c r="U384" s="1">
        <v>7</v>
      </c>
      <c r="V384" s="1">
        <v>87811</v>
      </c>
    </row>
    <row r="385" spans="1:22">
      <c r="A385" s="1">
        <v>18736</v>
      </c>
      <c r="B385" s="1" t="s">
        <v>98</v>
      </c>
      <c r="C385" s="1">
        <v>5.34</v>
      </c>
      <c r="D385" s="1">
        <v>0.05</v>
      </c>
      <c r="E385" s="1">
        <v>693</v>
      </c>
      <c r="F385" s="1"/>
      <c r="G385" s="1"/>
      <c r="H385" s="1" t="s">
        <v>22</v>
      </c>
      <c r="I385" s="1" t="s">
        <v>51</v>
      </c>
      <c r="J385" s="1" t="s">
        <v>58</v>
      </c>
      <c r="K385" s="1" t="s">
        <v>100</v>
      </c>
      <c r="L385" s="1" t="s">
        <v>53</v>
      </c>
      <c r="M385" s="1"/>
      <c r="N385" s="1" t="s">
        <v>27</v>
      </c>
      <c r="O385" s="1" t="s">
        <v>28</v>
      </c>
      <c r="P385" s="1" t="s">
        <v>194</v>
      </c>
      <c r="Q385" s="1" t="s">
        <v>413</v>
      </c>
      <c r="R385" s="1">
        <v>80229</v>
      </c>
      <c r="S385" s="2">
        <v>42219</v>
      </c>
      <c r="T385" s="1" t="s">
        <v>126</v>
      </c>
      <c r="U385" s="1">
        <v>17</v>
      </c>
      <c r="V385" s="1">
        <v>87812</v>
      </c>
    </row>
    <row r="386" spans="1:22">
      <c r="A386" s="1">
        <v>18737</v>
      </c>
      <c r="B386" s="1" t="s">
        <v>98</v>
      </c>
      <c r="C386" s="1">
        <v>140.97999999999999</v>
      </c>
      <c r="D386" s="1">
        <v>0.1</v>
      </c>
      <c r="E386" s="1">
        <v>693</v>
      </c>
      <c r="F386" s="1"/>
      <c r="G386" s="1"/>
      <c r="H386" s="1" t="s">
        <v>32</v>
      </c>
      <c r="I386" s="1" t="s">
        <v>51</v>
      </c>
      <c r="J386" s="1" t="s">
        <v>34</v>
      </c>
      <c r="K386" s="1" t="s">
        <v>151</v>
      </c>
      <c r="L386" s="1" t="s">
        <v>108</v>
      </c>
      <c r="M386" s="1"/>
      <c r="N386" s="1" t="s">
        <v>27</v>
      </c>
      <c r="O386" s="1" t="s">
        <v>28</v>
      </c>
      <c r="P386" s="1" t="s">
        <v>194</v>
      </c>
      <c r="Q386" s="1" t="s">
        <v>413</v>
      </c>
      <c r="R386" s="1">
        <v>80229</v>
      </c>
      <c r="S386" s="2">
        <v>42219</v>
      </c>
      <c r="T386" s="1" t="s">
        <v>126</v>
      </c>
      <c r="U386" s="1">
        <v>5</v>
      </c>
      <c r="V386" s="1">
        <v>87812</v>
      </c>
    </row>
    <row r="387" spans="1:22">
      <c r="A387" s="1">
        <v>18738</v>
      </c>
      <c r="B387" s="1" t="s">
        <v>98</v>
      </c>
      <c r="C387" s="1">
        <v>205.99</v>
      </c>
      <c r="D387" s="1">
        <v>0.1</v>
      </c>
      <c r="E387" s="1">
        <v>693</v>
      </c>
      <c r="F387" s="1"/>
      <c r="G387" s="1"/>
      <c r="H387" s="1" t="s">
        <v>32</v>
      </c>
      <c r="I387" s="1" t="s">
        <v>51</v>
      </c>
      <c r="J387" s="1" t="s">
        <v>73</v>
      </c>
      <c r="K387" s="1" t="s">
        <v>67</v>
      </c>
      <c r="L387" s="1" t="s">
        <v>53</v>
      </c>
      <c r="M387" s="1"/>
      <c r="N387" s="1" t="s">
        <v>27</v>
      </c>
      <c r="O387" s="1" t="s">
        <v>28</v>
      </c>
      <c r="P387" s="1" t="s">
        <v>194</v>
      </c>
      <c r="Q387" s="1" t="s">
        <v>413</v>
      </c>
      <c r="R387" s="1">
        <v>80229</v>
      </c>
      <c r="S387" s="2">
        <v>42219</v>
      </c>
      <c r="T387" s="1" t="s">
        <v>126</v>
      </c>
      <c r="U387" s="1">
        <v>11</v>
      </c>
      <c r="V387" s="1">
        <v>87812</v>
      </c>
    </row>
    <row r="388" spans="1:22">
      <c r="A388" s="1">
        <v>18810</v>
      </c>
      <c r="B388" s="1" t="s">
        <v>21</v>
      </c>
      <c r="C388" s="1">
        <v>230.98</v>
      </c>
      <c r="D388" s="1">
        <v>0.1</v>
      </c>
      <c r="E388" s="1">
        <v>693</v>
      </c>
      <c r="F388" s="1"/>
      <c r="G388" s="1"/>
      <c r="H388" s="1" t="s">
        <v>32</v>
      </c>
      <c r="I388" s="1" t="s">
        <v>51</v>
      </c>
      <c r="J388" s="1" t="s">
        <v>34</v>
      </c>
      <c r="K388" s="1" t="s">
        <v>123</v>
      </c>
      <c r="L388" s="1" t="s">
        <v>108</v>
      </c>
      <c r="M388" s="1"/>
      <c r="N388" s="1" t="s">
        <v>27</v>
      </c>
      <c r="O388" s="1" t="s">
        <v>54</v>
      </c>
      <c r="P388" s="1" t="s">
        <v>194</v>
      </c>
      <c r="Q388" s="1" t="s">
        <v>413</v>
      </c>
      <c r="R388" s="1">
        <v>80229</v>
      </c>
      <c r="S388" s="2">
        <v>42129</v>
      </c>
      <c r="T388" s="2">
        <v>42190</v>
      </c>
      <c r="U388" s="1">
        <v>36</v>
      </c>
      <c r="V388" s="1">
        <v>87813</v>
      </c>
    </row>
    <row r="389" spans="1:22">
      <c r="A389" s="1">
        <v>22613</v>
      </c>
      <c r="B389" s="1" t="s">
        <v>50</v>
      </c>
      <c r="C389" s="1">
        <v>8.1199999999999992</v>
      </c>
      <c r="D389" s="1">
        <v>0.05</v>
      </c>
      <c r="E389" s="1">
        <v>696</v>
      </c>
      <c r="F389" s="1"/>
      <c r="G389" s="1"/>
      <c r="H389" s="1" t="s">
        <v>32</v>
      </c>
      <c r="I389" s="1" t="s">
        <v>81</v>
      </c>
      <c r="J389" s="1" t="s">
        <v>73</v>
      </c>
      <c r="K389" s="1" t="s">
        <v>144</v>
      </c>
      <c r="L389" s="1" t="s">
        <v>44</v>
      </c>
      <c r="M389" s="1"/>
      <c r="N389" s="1" t="s">
        <v>27</v>
      </c>
      <c r="O389" s="1" t="s">
        <v>54</v>
      </c>
      <c r="P389" s="1" t="s">
        <v>376</v>
      </c>
      <c r="Q389" s="1" t="s">
        <v>414</v>
      </c>
      <c r="R389" s="1">
        <v>46307</v>
      </c>
      <c r="S389" s="1" t="s">
        <v>94</v>
      </c>
      <c r="T389" s="1" t="s">
        <v>95</v>
      </c>
      <c r="U389" s="1">
        <v>10</v>
      </c>
      <c r="V389" s="1">
        <v>89847</v>
      </c>
    </row>
    <row r="390" spans="1:22">
      <c r="A390" s="1">
        <v>22614</v>
      </c>
      <c r="B390" s="1" t="s">
        <v>50</v>
      </c>
      <c r="C390" s="1">
        <v>51.65</v>
      </c>
      <c r="D390" s="1">
        <v>0.05</v>
      </c>
      <c r="E390" s="1">
        <v>696</v>
      </c>
      <c r="F390" s="1"/>
      <c r="G390" s="1"/>
      <c r="H390" s="1" t="s">
        <v>32</v>
      </c>
      <c r="I390" s="1" t="s">
        <v>81</v>
      </c>
      <c r="J390" s="1" t="s">
        <v>34</v>
      </c>
      <c r="K390" s="1" t="s">
        <v>52</v>
      </c>
      <c r="L390" s="1" t="s">
        <v>75</v>
      </c>
      <c r="M390" s="1"/>
      <c r="N390" s="1" t="s">
        <v>27</v>
      </c>
      <c r="O390" s="1" t="s">
        <v>54</v>
      </c>
      <c r="P390" s="1" t="s">
        <v>376</v>
      </c>
      <c r="Q390" s="1" t="s">
        <v>414</v>
      </c>
      <c r="R390" s="1">
        <v>46307</v>
      </c>
      <c r="S390" s="1" t="s">
        <v>94</v>
      </c>
      <c r="T390" s="1" t="s">
        <v>95</v>
      </c>
      <c r="U390" s="1">
        <v>12</v>
      </c>
      <c r="V390" s="1">
        <v>89847</v>
      </c>
    </row>
    <row r="391" spans="1:22">
      <c r="A391" s="1">
        <v>19225</v>
      </c>
      <c r="B391" s="1" t="s">
        <v>98</v>
      </c>
      <c r="C391" s="1">
        <v>40.479999999999997</v>
      </c>
      <c r="D391" s="1">
        <v>0.05</v>
      </c>
      <c r="E391" s="1">
        <v>696</v>
      </c>
      <c r="F391" s="1"/>
      <c r="G391" s="1"/>
      <c r="H391" s="1" t="s">
        <v>32</v>
      </c>
      <c r="I391" s="1" t="s">
        <v>81</v>
      </c>
      <c r="J391" s="1" t="s">
        <v>73</v>
      </c>
      <c r="K391" s="1" t="s">
        <v>144</v>
      </c>
      <c r="L391" s="1" t="s">
        <v>53</v>
      </c>
      <c r="M391" s="1"/>
      <c r="N391" s="1" t="s">
        <v>27</v>
      </c>
      <c r="O391" s="1" t="s">
        <v>54</v>
      </c>
      <c r="P391" s="1" t="s">
        <v>376</v>
      </c>
      <c r="Q391" s="1" t="s">
        <v>414</v>
      </c>
      <c r="R391" s="1">
        <v>46307</v>
      </c>
      <c r="S391" s="2">
        <v>42189</v>
      </c>
      <c r="T391" s="2">
        <v>42251</v>
      </c>
      <c r="U391" s="1">
        <v>9</v>
      </c>
      <c r="V391" s="1">
        <v>89848</v>
      </c>
    </row>
    <row r="392" spans="1:22">
      <c r="A392" s="1">
        <v>22616</v>
      </c>
      <c r="B392" s="1" t="s">
        <v>50</v>
      </c>
      <c r="C392" s="1">
        <v>175.99</v>
      </c>
      <c r="D392" s="1">
        <v>0.1</v>
      </c>
      <c r="E392" s="1">
        <v>697</v>
      </c>
      <c r="F392" s="1"/>
      <c r="G392" s="1"/>
      <c r="H392" s="1" t="s">
        <v>32</v>
      </c>
      <c r="I392" s="1" t="s">
        <v>81</v>
      </c>
      <c r="J392" s="1" t="s">
        <v>73</v>
      </c>
      <c r="K392" s="1" t="s">
        <v>67</v>
      </c>
      <c r="L392" s="1" t="s">
        <v>53</v>
      </c>
      <c r="M392" s="1"/>
      <c r="N392" s="1" t="s">
        <v>27</v>
      </c>
      <c r="O392" s="1" t="s">
        <v>54</v>
      </c>
      <c r="P392" s="1" t="s">
        <v>376</v>
      </c>
      <c r="Q392" s="1" t="s">
        <v>415</v>
      </c>
      <c r="R392" s="1">
        <v>46312</v>
      </c>
      <c r="S392" s="1" t="s">
        <v>94</v>
      </c>
      <c r="T392" s="1" t="s">
        <v>95</v>
      </c>
      <c r="U392" s="1">
        <v>10</v>
      </c>
      <c r="V392" s="1">
        <v>89847</v>
      </c>
    </row>
    <row r="393" spans="1:22">
      <c r="A393" s="1">
        <v>25480</v>
      </c>
      <c r="B393" s="1" t="s">
        <v>41</v>
      </c>
      <c r="C393" s="1">
        <v>14.81</v>
      </c>
      <c r="D393" s="1">
        <v>0.05</v>
      </c>
      <c r="E393" s="1">
        <v>697</v>
      </c>
      <c r="F393" s="1"/>
      <c r="G393" s="1"/>
      <c r="H393" s="1" t="s">
        <v>32</v>
      </c>
      <c r="I393" s="1" t="s">
        <v>81</v>
      </c>
      <c r="J393" s="1" t="s">
        <v>58</v>
      </c>
      <c r="K393" s="1" t="s">
        <v>196</v>
      </c>
      <c r="L393" s="1" t="s">
        <v>53</v>
      </c>
      <c r="M393" s="1"/>
      <c r="N393" s="1" t="s">
        <v>27</v>
      </c>
      <c r="O393" s="1" t="s">
        <v>28</v>
      </c>
      <c r="P393" s="1" t="s">
        <v>376</v>
      </c>
      <c r="Q393" s="1" t="s">
        <v>415</v>
      </c>
      <c r="R393" s="1">
        <v>46312</v>
      </c>
      <c r="S393" s="2">
        <v>42187</v>
      </c>
      <c r="T393" s="2">
        <v>42249</v>
      </c>
      <c r="U393" s="1">
        <v>20</v>
      </c>
      <c r="V393" s="1">
        <v>89849</v>
      </c>
    </row>
    <row r="394" spans="1:22">
      <c r="A394" s="1">
        <v>4613</v>
      </c>
      <c r="B394" s="1" t="s">
        <v>50</v>
      </c>
      <c r="C394" s="1">
        <v>8.1199999999999992</v>
      </c>
      <c r="D394" s="1">
        <v>0.05</v>
      </c>
      <c r="E394" s="1">
        <v>698</v>
      </c>
      <c r="F394" s="1"/>
      <c r="G394" s="1"/>
      <c r="H394" s="1" t="s">
        <v>32</v>
      </c>
      <c r="I394" s="1" t="s">
        <v>81</v>
      </c>
      <c r="J394" s="1" t="s">
        <v>73</v>
      </c>
      <c r="K394" s="1" t="s">
        <v>144</v>
      </c>
      <c r="L394" s="1" t="s">
        <v>44</v>
      </c>
      <c r="M394" s="1"/>
      <c r="N394" s="1" t="s">
        <v>27</v>
      </c>
      <c r="O394" s="1" t="s">
        <v>28</v>
      </c>
      <c r="P394" s="1" t="s">
        <v>29</v>
      </c>
      <c r="Q394" s="1" t="s">
        <v>160</v>
      </c>
      <c r="R394" s="1">
        <v>98105</v>
      </c>
      <c r="S394" s="1" t="s">
        <v>94</v>
      </c>
      <c r="T394" s="1" t="s">
        <v>95</v>
      </c>
      <c r="U394" s="1">
        <v>41</v>
      </c>
      <c r="V394" s="1">
        <v>32869</v>
      </c>
    </row>
    <row r="395" spans="1:22">
      <c r="A395" s="1">
        <v>4614</v>
      </c>
      <c r="B395" s="1" t="s">
        <v>50</v>
      </c>
      <c r="C395" s="1">
        <v>51.65</v>
      </c>
      <c r="D395" s="1">
        <v>0.05</v>
      </c>
      <c r="E395" s="1">
        <v>698</v>
      </c>
      <c r="F395" s="1"/>
      <c r="G395" s="1"/>
      <c r="H395" s="1" t="s">
        <v>32</v>
      </c>
      <c r="I395" s="1" t="s">
        <v>81</v>
      </c>
      <c r="J395" s="1" t="s">
        <v>34</v>
      </c>
      <c r="K395" s="1" t="s">
        <v>52</v>
      </c>
      <c r="L395" s="1" t="s">
        <v>75</v>
      </c>
      <c r="M395" s="1"/>
      <c r="N395" s="1" t="s">
        <v>27</v>
      </c>
      <c r="O395" s="1" t="s">
        <v>28</v>
      </c>
      <c r="P395" s="1" t="s">
        <v>29</v>
      </c>
      <c r="Q395" s="1" t="s">
        <v>160</v>
      </c>
      <c r="R395" s="1">
        <v>98105</v>
      </c>
      <c r="S395" s="1" t="s">
        <v>94</v>
      </c>
      <c r="T395" s="1" t="s">
        <v>95</v>
      </c>
      <c r="U395" s="1">
        <v>49</v>
      </c>
      <c r="V395" s="1">
        <v>32869</v>
      </c>
    </row>
    <row r="396" spans="1:22">
      <c r="A396" s="1">
        <v>4616</v>
      </c>
      <c r="B396" s="1" t="s">
        <v>50</v>
      </c>
      <c r="C396" s="1">
        <v>175.99</v>
      </c>
      <c r="D396" s="1">
        <v>0.1</v>
      </c>
      <c r="E396" s="1">
        <v>698</v>
      </c>
      <c r="F396" s="1"/>
      <c r="G396" s="1"/>
      <c r="H396" s="1" t="s">
        <v>32</v>
      </c>
      <c r="I396" s="1" t="s">
        <v>81</v>
      </c>
      <c r="J396" s="1" t="s">
        <v>73</v>
      </c>
      <c r="K396" s="1" t="s">
        <v>67</v>
      </c>
      <c r="L396" s="1" t="s">
        <v>53</v>
      </c>
      <c r="M396" s="1"/>
      <c r="N396" s="1" t="s">
        <v>27</v>
      </c>
      <c r="O396" s="1" t="s">
        <v>28</v>
      </c>
      <c r="P396" s="1" t="s">
        <v>29</v>
      </c>
      <c r="Q396" s="1" t="s">
        <v>160</v>
      </c>
      <c r="R396" s="1">
        <v>98105</v>
      </c>
      <c r="S396" s="1" t="s">
        <v>94</v>
      </c>
      <c r="T396" s="1" t="s">
        <v>95</v>
      </c>
      <c r="U396" s="1">
        <v>39</v>
      </c>
      <c r="V396" s="1">
        <v>32869</v>
      </c>
    </row>
    <row r="397" spans="1:22">
      <c r="A397" s="1">
        <v>1225</v>
      </c>
      <c r="B397" s="1" t="s">
        <v>98</v>
      </c>
      <c r="C397" s="1">
        <v>40.479999999999997</v>
      </c>
      <c r="D397" s="1">
        <v>0.05</v>
      </c>
      <c r="E397" s="1">
        <v>698</v>
      </c>
      <c r="F397" s="1"/>
      <c r="G397" s="1"/>
      <c r="H397" s="1" t="s">
        <v>32</v>
      </c>
      <c r="I397" s="1" t="s">
        <v>81</v>
      </c>
      <c r="J397" s="1" t="s">
        <v>73</v>
      </c>
      <c r="K397" s="1" t="s">
        <v>144</v>
      </c>
      <c r="L397" s="1" t="s">
        <v>53</v>
      </c>
      <c r="M397" s="1"/>
      <c r="N397" s="1" t="s">
        <v>27</v>
      </c>
      <c r="O397" s="1" t="s">
        <v>28</v>
      </c>
      <c r="P397" s="1" t="s">
        <v>29</v>
      </c>
      <c r="Q397" s="1" t="s">
        <v>160</v>
      </c>
      <c r="R397" s="1">
        <v>98105</v>
      </c>
      <c r="S397" s="2">
        <v>42189</v>
      </c>
      <c r="T397" s="2">
        <v>42251</v>
      </c>
      <c r="U397" s="1">
        <v>36</v>
      </c>
      <c r="V397" s="1">
        <v>8994</v>
      </c>
    </row>
    <row r="398" spans="1:22">
      <c r="A398" s="1">
        <v>7480</v>
      </c>
      <c r="B398" s="1" t="s">
        <v>41</v>
      </c>
      <c r="C398" s="1">
        <v>14.81</v>
      </c>
      <c r="D398" s="1">
        <v>0.05</v>
      </c>
      <c r="E398" s="1">
        <v>698</v>
      </c>
      <c r="F398" s="1"/>
      <c r="G398" s="1"/>
      <c r="H398" s="1" t="s">
        <v>32</v>
      </c>
      <c r="I398" s="1" t="s">
        <v>81</v>
      </c>
      <c r="J398" s="1" t="s">
        <v>58</v>
      </c>
      <c r="K398" s="1" t="s">
        <v>196</v>
      </c>
      <c r="L398" s="1" t="s">
        <v>53</v>
      </c>
      <c r="M398" s="1"/>
      <c r="N398" s="1" t="s">
        <v>27</v>
      </c>
      <c r="O398" s="1" t="s">
        <v>28</v>
      </c>
      <c r="P398" s="1" t="s">
        <v>29</v>
      </c>
      <c r="Q398" s="1" t="s">
        <v>160</v>
      </c>
      <c r="R398" s="1">
        <v>98105</v>
      </c>
      <c r="S398" s="2">
        <v>42187</v>
      </c>
      <c r="T398" s="2">
        <v>42249</v>
      </c>
      <c r="U398" s="1">
        <v>79</v>
      </c>
      <c r="V398" s="1">
        <v>53410</v>
      </c>
    </row>
    <row r="399" spans="1:22">
      <c r="A399" s="1">
        <v>6289</v>
      </c>
      <c r="B399" s="1" t="s">
        <v>50</v>
      </c>
      <c r="C399" s="1">
        <v>5.28</v>
      </c>
      <c r="D399" s="1">
        <v>0.05</v>
      </c>
      <c r="E399" s="1">
        <v>699</v>
      </c>
      <c r="F399" s="1"/>
      <c r="G399" s="1"/>
      <c r="H399" s="1" t="s">
        <v>32</v>
      </c>
      <c r="I399" s="1" t="s">
        <v>104</v>
      </c>
      <c r="J399" s="1" t="s">
        <v>58</v>
      </c>
      <c r="K399" s="1" t="s">
        <v>83</v>
      </c>
      <c r="L399" s="1" t="s">
        <v>53</v>
      </c>
      <c r="M399" s="1"/>
      <c r="N399" s="1" t="s">
        <v>27</v>
      </c>
      <c r="O399" s="1" t="s">
        <v>28</v>
      </c>
      <c r="P399" s="1" t="s">
        <v>37</v>
      </c>
      <c r="Q399" s="1" t="s">
        <v>361</v>
      </c>
      <c r="R399" s="1">
        <v>90041</v>
      </c>
      <c r="S399" s="1" t="s">
        <v>182</v>
      </c>
      <c r="T399" s="1" t="s">
        <v>183</v>
      </c>
      <c r="U399" s="1">
        <v>5</v>
      </c>
      <c r="V399" s="1">
        <v>44517</v>
      </c>
    </row>
    <row r="400" spans="1:22">
      <c r="A400" s="1">
        <v>7733</v>
      </c>
      <c r="B400" s="1" t="s">
        <v>41</v>
      </c>
      <c r="C400" s="1">
        <v>6.47</v>
      </c>
      <c r="D400" s="1">
        <v>0.05</v>
      </c>
      <c r="E400" s="1">
        <v>699</v>
      </c>
      <c r="F400" s="1"/>
      <c r="G400" s="1"/>
      <c r="H400" s="1" t="s">
        <v>32</v>
      </c>
      <c r="I400" s="1" t="s">
        <v>104</v>
      </c>
      <c r="J400" s="1" t="s">
        <v>58</v>
      </c>
      <c r="K400" s="1" t="s">
        <v>25</v>
      </c>
      <c r="L400" s="1" t="s">
        <v>26</v>
      </c>
      <c r="M400" s="1"/>
      <c r="N400" s="1" t="s">
        <v>27</v>
      </c>
      <c r="O400" s="1" t="s">
        <v>28</v>
      </c>
      <c r="P400" s="1" t="s">
        <v>37</v>
      </c>
      <c r="Q400" s="1" t="s">
        <v>361</v>
      </c>
      <c r="R400" s="1">
        <v>90041</v>
      </c>
      <c r="S400" s="2">
        <v>42161</v>
      </c>
      <c r="T400" s="2">
        <v>42191</v>
      </c>
      <c r="U400" s="1">
        <v>30</v>
      </c>
      <c r="V400" s="1">
        <v>55392</v>
      </c>
    </row>
    <row r="401" spans="1:22">
      <c r="A401" s="1">
        <v>7734</v>
      </c>
      <c r="B401" s="1" t="s">
        <v>41</v>
      </c>
      <c r="C401" s="1">
        <v>2.84</v>
      </c>
      <c r="D401" s="1">
        <v>0.05</v>
      </c>
      <c r="E401" s="1">
        <v>699</v>
      </c>
      <c r="F401" s="1"/>
      <c r="G401" s="1"/>
      <c r="H401" s="1" t="s">
        <v>32</v>
      </c>
      <c r="I401" s="1" t="s">
        <v>104</v>
      </c>
      <c r="J401" s="1" t="s">
        <v>58</v>
      </c>
      <c r="K401" s="1" t="s">
        <v>25</v>
      </c>
      <c r="L401" s="1" t="s">
        <v>26</v>
      </c>
      <c r="M401" s="1"/>
      <c r="N401" s="1" t="s">
        <v>27</v>
      </c>
      <c r="O401" s="1" t="s">
        <v>28</v>
      </c>
      <c r="P401" s="1" t="s">
        <v>37</v>
      </c>
      <c r="Q401" s="1" t="s">
        <v>361</v>
      </c>
      <c r="R401" s="1">
        <v>90041</v>
      </c>
      <c r="S401" s="2">
        <v>42161</v>
      </c>
      <c r="T401" s="2">
        <v>42222</v>
      </c>
      <c r="U401" s="1">
        <v>59</v>
      </c>
      <c r="V401" s="1">
        <v>55392</v>
      </c>
    </row>
    <row r="402" spans="1:22">
      <c r="A402" s="1">
        <v>5140</v>
      </c>
      <c r="B402" s="1" t="s">
        <v>21</v>
      </c>
      <c r="C402" s="1">
        <v>7.89</v>
      </c>
      <c r="D402" s="1">
        <v>0.05</v>
      </c>
      <c r="E402" s="1">
        <v>699</v>
      </c>
      <c r="F402" s="1"/>
      <c r="G402" s="1"/>
      <c r="H402" s="1" t="s">
        <v>32</v>
      </c>
      <c r="I402" s="1" t="s">
        <v>104</v>
      </c>
      <c r="J402" s="1" t="s">
        <v>58</v>
      </c>
      <c r="K402" s="1" t="s">
        <v>60</v>
      </c>
      <c r="L402" s="1" t="s">
        <v>26</v>
      </c>
      <c r="M402" s="1"/>
      <c r="N402" s="1" t="s">
        <v>27</v>
      </c>
      <c r="O402" s="1" t="s">
        <v>28</v>
      </c>
      <c r="P402" s="1" t="s">
        <v>37</v>
      </c>
      <c r="Q402" s="1" t="s">
        <v>361</v>
      </c>
      <c r="R402" s="1">
        <v>90041</v>
      </c>
      <c r="S402" s="1" t="s">
        <v>416</v>
      </c>
      <c r="T402" s="2">
        <v>42011</v>
      </c>
      <c r="U402" s="1">
        <v>32</v>
      </c>
      <c r="V402" s="1">
        <v>36647</v>
      </c>
    </row>
    <row r="403" spans="1:22">
      <c r="A403" s="1">
        <v>5141</v>
      </c>
      <c r="B403" s="1" t="s">
        <v>21</v>
      </c>
      <c r="C403" s="1">
        <v>3.68</v>
      </c>
      <c r="D403" s="1">
        <v>0.05</v>
      </c>
      <c r="E403" s="1">
        <v>699</v>
      </c>
      <c r="F403" s="1"/>
      <c r="G403" s="1"/>
      <c r="H403" s="1" t="s">
        <v>32</v>
      </c>
      <c r="I403" s="1" t="s">
        <v>104</v>
      </c>
      <c r="J403" s="1" t="s">
        <v>58</v>
      </c>
      <c r="K403" s="1" t="s">
        <v>141</v>
      </c>
      <c r="L403" s="1" t="s">
        <v>26</v>
      </c>
      <c r="M403" s="1"/>
      <c r="N403" s="1" t="s">
        <v>27</v>
      </c>
      <c r="O403" s="1" t="s">
        <v>28</v>
      </c>
      <c r="P403" s="1" t="s">
        <v>37</v>
      </c>
      <c r="Q403" s="1" t="s">
        <v>361</v>
      </c>
      <c r="R403" s="1">
        <v>90041</v>
      </c>
      <c r="S403" s="1" t="s">
        <v>416</v>
      </c>
      <c r="T403" s="2">
        <v>42011</v>
      </c>
      <c r="U403" s="1">
        <v>24</v>
      </c>
      <c r="V403" s="1">
        <v>36647</v>
      </c>
    </row>
    <row r="404" spans="1:22">
      <c r="A404" s="1">
        <v>5142</v>
      </c>
      <c r="B404" s="1" t="s">
        <v>21</v>
      </c>
      <c r="C404" s="1">
        <v>9.7100000000000009</v>
      </c>
      <c r="D404" s="1">
        <v>0.05</v>
      </c>
      <c r="E404" s="1">
        <v>699</v>
      </c>
      <c r="F404" s="1"/>
      <c r="G404" s="1"/>
      <c r="H404" s="1" t="s">
        <v>32</v>
      </c>
      <c r="I404" s="1" t="s">
        <v>104</v>
      </c>
      <c r="J404" s="1" t="s">
        <v>58</v>
      </c>
      <c r="K404" s="1" t="s">
        <v>119</v>
      </c>
      <c r="L404" s="1" t="s">
        <v>53</v>
      </c>
      <c r="M404" s="1"/>
      <c r="N404" s="1" t="s">
        <v>27</v>
      </c>
      <c r="O404" s="1" t="s">
        <v>28</v>
      </c>
      <c r="P404" s="1" t="s">
        <v>37</v>
      </c>
      <c r="Q404" s="1" t="s">
        <v>361</v>
      </c>
      <c r="R404" s="1">
        <v>90041</v>
      </c>
      <c r="S404" s="1" t="s">
        <v>416</v>
      </c>
      <c r="T404" s="2">
        <v>42070</v>
      </c>
      <c r="U404" s="1">
        <v>27</v>
      </c>
      <c r="V404" s="1">
        <v>36647</v>
      </c>
    </row>
    <row r="405" spans="1:22">
      <c r="A405" s="1">
        <v>4556</v>
      </c>
      <c r="B405" s="1" t="s">
        <v>50</v>
      </c>
      <c r="C405" s="1">
        <v>5.0199999999999996</v>
      </c>
      <c r="D405" s="1">
        <v>0.05</v>
      </c>
      <c r="E405" s="1">
        <v>699</v>
      </c>
      <c r="F405" s="1"/>
      <c r="G405" s="1"/>
      <c r="H405" s="1" t="s">
        <v>32</v>
      </c>
      <c r="I405" s="1" t="s">
        <v>104</v>
      </c>
      <c r="J405" s="1" t="s">
        <v>73</v>
      </c>
      <c r="K405" s="1" t="s">
        <v>144</v>
      </c>
      <c r="L405" s="1" t="s">
        <v>44</v>
      </c>
      <c r="M405" s="1"/>
      <c r="N405" s="1" t="s">
        <v>27</v>
      </c>
      <c r="O405" s="1" t="s">
        <v>28</v>
      </c>
      <c r="P405" s="1" t="s">
        <v>37</v>
      </c>
      <c r="Q405" s="1" t="s">
        <v>361</v>
      </c>
      <c r="R405" s="1">
        <v>90041</v>
      </c>
      <c r="S405" s="1" t="s">
        <v>86</v>
      </c>
      <c r="T405" s="1" t="s">
        <v>241</v>
      </c>
      <c r="U405" s="1">
        <v>42</v>
      </c>
      <c r="V405" s="1">
        <v>32420</v>
      </c>
    </row>
    <row r="406" spans="1:22">
      <c r="A406" s="1">
        <v>4557</v>
      </c>
      <c r="B406" s="1" t="s">
        <v>50</v>
      </c>
      <c r="C406" s="1">
        <v>280.98</v>
      </c>
      <c r="D406" s="1">
        <v>0.1</v>
      </c>
      <c r="E406" s="1">
        <v>699</v>
      </c>
      <c r="F406" s="1"/>
      <c r="G406" s="1"/>
      <c r="H406" s="1" t="s">
        <v>32</v>
      </c>
      <c r="I406" s="1" t="s">
        <v>104</v>
      </c>
      <c r="J406" s="1" t="s">
        <v>34</v>
      </c>
      <c r="K406" s="1" t="s">
        <v>35</v>
      </c>
      <c r="L406" s="1" t="s">
        <v>36</v>
      </c>
      <c r="M406" s="1"/>
      <c r="N406" s="1" t="s">
        <v>27</v>
      </c>
      <c r="O406" s="1" t="s">
        <v>28</v>
      </c>
      <c r="P406" s="1" t="s">
        <v>37</v>
      </c>
      <c r="Q406" s="1" t="s">
        <v>361</v>
      </c>
      <c r="R406" s="1">
        <v>90041</v>
      </c>
      <c r="S406" s="1" t="s">
        <v>86</v>
      </c>
      <c r="T406" s="1" t="s">
        <v>241</v>
      </c>
      <c r="U406" s="1">
        <v>23</v>
      </c>
      <c r="V406" s="1">
        <v>32420</v>
      </c>
    </row>
    <row r="407" spans="1:22">
      <c r="A407" s="1">
        <v>448</v>
      </c>
      <c r="B407" s="1" t="s">
        <v>50</v>
      </c>
      <c r="C407" s="1">
        <v>4.26</v>
      </c>
      <c r="D407" s="1">
        <v>0.05</v>
      </c>
      <c r="E407" s="1">
        <v>699</v>
      </c>
      <c r="F407" s="1"/>
      <c r="G407" s="1"/>
      <c r="H407" s="1" t="s">
        <v>32</v>
      </c>
      <c r="I407" s="1" t="s">
        <v>104</v>
      </c>
      <c r="J407" s="1" t="s">
        <v>58</v>
      </c>
      <c r="K407" s="1" t="s">
        <v>25</v>
      </c>
      <c r="L407" s="1" t="s">
        <v>26</v>
      </c>
      <c r="M407" s="1"/>
      <c r="N407" s="1" t="s">
        <v>27</v>
      </c>
      <c r="O407" s="1" t="s">
        <v>28</v>
      </c>
      <c r="P407" s="1" t="s">
        <v>37</v>
      </c>
      <c r="Q407" s="1" t="s">
        <v>361</v>
      </c>
      <c r="R407" s="1">
        <v>90041</v>
      </c>
      <c r="S407" s="1" t="s">
        <v>249</v>
      </c>
      <c r="T407" s="1" t="s">
        <v>77</v>
      </c>
      <c r="U407" s="1">
        <v>88</v>
      </c>
      <c r="V407" s="1">
        <v>3042</v>
      </c>
    </row>
    <row r="408" spans="1:22">
      <c r="A408" s="1">
        <v>18448</v>
      </c>
      <c r="B408" s="1" t="s">
        <v>50</v>
      </c>
      <c r="C408" s="1">
        <v>4.26</v>
      </c>
      <c r="D408" s="1">
        <v>0.05</v>
      </c>
      <c r="E408" s="1">
        <v>700</v>
      </c>
      <c r="F408" s="1"/>
      <c r="G408" s="1"/>
      <c r="H408" s="1" t="s">
        <v>32</v>
      </c>
      <c r="I408" s="1" t="s">
        <v>104</v>
      </c>
      <c r="J408" s="1" t="s">
        <v>58</v>
      </c>
      <c r="K408" s="1" t="s">
        <v>25</v>
      </c>
      <c r="L408" s="1" t="s">
        <v>26</v>
      </c>
      <c r="M408" s="1"/>
      <c r="N408" s="1" t="s">
        <v>27</v>
      </c>
      <c r="O408" s="1" t="s">
        <v>28</v>
      </c>
      <c r="P408" s="1" t="s">
        <v>37</v>
      </c>
      <c r="Q408" s="1" t="s">
        <v>393</v>
      </c>
      <c r="R408" s="1">
        <v>93454</v>
      </c>
      <c r="S408" s="1" t="s">
        <v>249</v>
      </c>
      <c r="T408" s="1" t="s">
        <v>77</v>
      </c>
      <c r="U408" s="1">
        <v>22</v>
      </c>
      <c r="V408" s="1">
        <v>87980</v>
      </c>
    </row>
    <row r="409" spans="1:22">
      <c r="A409" s="1">
        <v>24289</v>
      </c>
      <c r="B409" s="1" t="s">
        <v>50</v>
      </c>
      <c r="C409" s="1">
        <v>5.28</v>
      </c>
      <c r="D409" s="1">
        <v>0.05</v>
      </c>
      <c r="E409" s="1">
        <v>702</v>
      </c>
      <c r="F409" s="1"/>
      <c r="G409" s="1"/>
      <c r="H409" s="1" t="s">
        <v>32</v>
      </c>
      <c r="I409" s="1" t="s">
        <v>104</v>
      </c>
      <c r="J409" s="1" t="s">
        <v>58</v>
      </c>
      <c r="K409" s="1" t="s">
        <v>83</v>
      </c>
      <c r="L409" s="1" t="s">
        <v>53</v>
      </c>
      <c r="M409" s="1"/>
      <c r="N409" s="1" t="s">
        <v>27</v>
      </c>
      <c r="O409" s="1" t="s">
        <v>28</v>
      </c>
      <c r="P409" s="1" t="s">
        <v>37</v>
      </c>
      <c r="Q409" s="1" t="s">
        <v>417</v>
      </c>
      <c r="R409" s="1">
        <v>95404</v>
      </c>
      <c r="S409" s="1" t="s">
        <v>182</v>
      </c>
      <c r="T409" s="1" t="s">
        <v>183</v>
      </c>
      <c r="U409" s="1">
        <v>1</v>
      </c>
      <c r="V409" s="1">
        <v>87977</v>
      </c>
    </row>
    <row r="410" spans="1:22">
      <c r="A410" s="1">
        <v>23140</v>
      </c>
      <c r="B410" s="1" t="s">
        <v>21</v>
      </c>
      <c r="C410" s="1">
        <v>7.89</v>
      </c>
      <c r="D410" s="1">
        <v>0.05</v>
      </c>
      <c r="E410" s="1">
        <v>702</v>
      </c>
      <c r="F410" s="1"/>
      <c r="G410" s="1"/>
      <c r="H410" s="1" t="s">
        <v>32</v>
      </c>
      <c r="I410" s="1" t="s">
        <v>104</v>
      </c>
      <c r="J410" s="1" t="s">
        <v>58</v>
      </c>
      <c r="K410" s="1" t="s">
        <v>60</v>
      </c>
      <c r="L410" s="1" t="s">
        <v>26</v>
      </c>
      <c r="M410" s="1"/>
      <c r="N410" s="1" t="s">
        <v>27</v>
      </c>
      <c r="O410" s="1" t="s">
        <v>28</v>
      </c>
      <c r="P410" s="1" t="s">
        <v>37</v>
      </c>
      <c r="Q410" s="1" t="s">
        <v>417</v>
      </c>
      <c r="R410" s="1">
        <v>95404</v>
      </c>
      <c r="S410" s="1" t="s">
        <v>416</v>
      </c>
      <c r="T410" s="2">
        <v>42011</v>
      </c>
      <c r="U410" s="1">
        <v>8</v>
      </c>
      <c r="V410" s="1">
        <v>87979</v>
      </c>
    </row>
    <row r="411" spans="1:22">
      <c r="A411" s="1">
        <v>23141</v>
      </c>
      <c r="B411" s="1" t="s">
        <v>21</v>
      </c>
      <c r="C411" s="1">
        <v>3.68</v>
      </c>
      <c r="D411" s="1">
        <v>0.05</v>
      </c>
      <c r="E411" s="1">
        <v>702</v>
      </c>
      <c r="F411" s="1"/>
      <c r="G411" s="1"/>
      <c r="H411" s="1" t="s">
        <v>32</v>
      </c>
      <c r="I411" s="1" t="s">
        <v>104</v>
      </c>
      <c r="J411" s="1" t="s">
        <v>58</v>
      </c>
      <c r="K411" s="1" t="s">
        <v>141</v>
      </c>
      <c r="L411" s="1" t="s">
        <v>26</v>
      </c>
      <c r="M411" s="1"/>
      <c r="N411" s="1" t="s">
        <v>27</v>
      </c>
      <c r="O411" s="1" t="s">
        <v>28</v>
      </c>
      <c r="P411" s="1" t="s">
        <v>37</v>
      </c>
      <c r="Q411" s="1" t="s">
        <v>417</v>
      </c>
      <c r="R411" s="1">
        <v>95404</v>
      </c>
      <c r="S411" s="1" t="s">
        <v>416</v>
      </c>
      <c r="T411" s="2">
        <v>42011</v>
      </c>
      <c r="U411" s="1">
        <v>6</v>
      </c>
      <c r="V411" s="1">
        <v>87979</v>
      </c>
    </row>
    <row r="412" spans="1:22">
      <c r="A412" s="1">
        <v>23142</v>
      </c>
      <c r="B412" s="1" t="s">
        <v>21</v>
      </c>
      <c r="C412" s="1">
        <v>9.7100000000000009</v>
      </c>
      <c r="D412" s="1">
        <v>0.05</v>
      </c>
      <c r="E412" s="1">
        <v>702</v>
      </c>
      <c r="F412" s="1"/>
      <c r="G412" s="1"/>
      <c r="H412" s="1" t="s">
        <v>32</v>
      </c>
      <c r="I412" s="1" t="s">
        <v>104</v>
      </c>
      <c r="J412" s="1" t="s">
        <v>58</v>
      </c>
      <c r="K412" s="1" t="s">
        <v>119</v>
      </c>
      <c r="L412" s="1" t="s">
        <v>53</v>
      </c>
      <c r="M412" s="1"/>
      <c r="N412" s="1" t="s">
        <v>27</v>
      </c>
      <c r="O412" s="1" t="s">
        <v>45</v>
      </c>
      <c r="P412" s="1" t="s">
        <v>37</v>
      </c>
      <c r="Q412" s="1" t="s">
        <v>417</v>
      </c>
      <c r="R412" s="1">
        <v>95404</v>
      </c>
      <c r="S412" s="1" t="s">
        <v>416</v>
      </c>
      <c r="T412" s="2">
        <v>42070</v>
      </c>
      <c r="U412" s="1">
        <v>7</v>
      </c>
      <c r="V412" s="1">
        <v>87979</v>
      </c>
    </row>
    <row r="413" spans="1:22">
      <c r="A413" s="1">
        <v>25734</v>
      </c>
      <c r="B413" s="1" t="s">
        <v>41</v>
      </c>
      <c r="C413" s="1">
        <v>2.84</v>
      </c>
      <c r="D413" s="1">
        <v>0.05</v>
      </c>
      <c r="E413" s="1">
        <v>711</v>
      </c>
      <c r="F413" s="1"/>
      <c r="G413" s="1"/>
      <c r="H413" s="1" t="s">
        <v>32</v>
      </c>
      <c r="I413" s="1" t="s">
        <v>104</v>
      </c>
      <c r="J413" s="1" t="s">
        <v>58</v>
      </c>
      <c r="K413" s="1" t="s">
        <v>25</v>
      </c>
      <c r="L413" s="1" t="s">
        <v>26</v>
      </c>
      <c r="M413" s="1"/>
      <c r="N413" s="1" t="s">
        <v>27</v>
      </c>
      <c r="O413" s="1" t="s">
        <v>28</v>
      </c>
      <c r="P413" s="1" t="s">
        <v>152</v>
      </c>
      <c r="Q413" s="1" t="s">
        <v>418</v>
      </c>
      <c r="R413" s="1">
        <v>2152</v>
      </c>
      <c r="S413" s="2">
        <v>42161</v>
      </c>
      <c r="T413" s="2">
        <v>42222</v>
      </c>
      <c r="U413" s="1">
        <v>15</v>
      </c>
      <c r="V413" s="1">
        <v>87978</v>
      </c>
    </row>
    <row r="414" spans="1:22">
      <c r="A414" s="1">
        <v>20789</v>
      </c>
      <c r="B414" s="1" t="s">
        <v>31</v>
      </c>
      <c r="C414" s="1">
        <v>8.5</v>
      </c>
      <c r="D414" s="1">
        <v>0.05</v>
      </c>
      <c r="E414" s="1">
        <v>719</v>
      </c>
      <c r="F414" s="1"/>
      <c r="G414" s="1"/>
      <c r="H414" s="1" t="s">
        <v>32</v>
      </c>
      <c r="I414" s="1" t="s">
        <v>81</v>
      </c>
      <c r="J414" s="1" t="s">
        <v>73</v>
      </c>
      <c r="K414" s="1" t="s">
        <v>144</v>
      </c>
      <c r="L414" s="1" t="s">
        <v>44</v>
      </c>
      <c r="M414" s="1"/>
      <c r="N414" s="1" t="s">
        <v>27</v>
      </c>
      <c r="O414" s="1" t="s">
        <v>28</v>
      </c>
      <c r="P414" s="1" t="s">
        <v>317</v>
      </c>
      <c r="Q414" s="1" t="s">
        <v>419</v>
      </c>
      <c r="R414" s="1">
        <v>89041</v>
      </c>
      <c r="S414" s="1" t="s">
        <v>386</v>
      </c>
      <c r="T414" s="2">
        <v>42038</v>
      </c>
      <c r="U414" s="1">
        <v>14</v>
      </c>
      <c r="V414" s="1">
        <v>89344</v>
      </c>
    </row>
    <row r="415" spans="1:22">
      <c r="A415" s="1">
        <v>20790</v>
      </c>
      <c r="B415" s="1" t="s">
        <v>31</v>
      </c>
      <c r="C415" s="1">
        <v>95.43</v>
      </c>
      <c r="D415" s="1">
        <v>0.05</v>
      </c>
      <c r="E415" s="1">
        <v>719</v>
      </c>
      <c r="F415" s="1"/>
      <c r="G415" s="1"/>
      <c r="H415" s="1" t="s">
        <v>32</v>
      </c>
      <c r="I415" s="1" t="s">
        <v>81</v>
      </c>
      <c r="J415" s="1" t="s">
        <v>58</v>
      </c>
      <c r="K415" s="1" t="s">
        <v>119</v>
      </c>
      <c r="L415" s="1" t="s">
        <v>53</v>
      </c>
      <c r="M415" s="1"/>
      <c r="N415" s="1" t="s">
        <v>27</v>
      </c>
      <c r="O415" s="1" t="s">
        <v>54</v>
      </c>
      <c r="P415" s="1" t="s">
        <v>317</v>
      </c>
      <c r="Q415" s="1" t="s">
        <v>419</v>
      </c>
      <c r="R415" s="1">
        <v>89041</v>
      </c>
      <c r="S415" s="1" t="s">
        <v>386</v>
      </c>
      <c r="T415" s="2">
        <v>42038</v>
      </c>
      <c r="U415" s="1">
        <v>2</v>
      </c>
      <c r="V415" s="1">
        <v>89344</v>
      </c>
    </row>
    <row r="416" spans="1:22">
      <c r="A416" s="1">
        <v>20633</v>
      </c>
      <c r="B416" s="1" t="s">
        <v>31</v>
      </c>
      <c r="C416" s="1">
        <v>10.64</v>
      </c>
      <c r="D416" s="1">
        <v>0.05</v>
      </c>
      <c r="E416" s="1">
        <v>721</v>
      </c>
      <c r="F416" s="1"/>
      <c r="G416" s="1"/>
      <c r="H416" s="1" t="s">
        <v>32</v>
      </c>
      <c r="I416" s="1" t="s">
        <v>81</v>
      </c>
      <c r="J416" s="1" t="s">
        <v>34</v>
      </c>
      <c r="K416" s="1" t="s">
        <v>52</v>
      </c>
      <c r="L416" s="1" t="s">
        <v>53</v>
      </c>
      <c r="M416" s="1"/>
      <c r="N416" s="1" t="s">
        <v>27</v>
      </c>
      <c r="O416" s="1" t="s">
        <v>54</v>
      </c>
      <c r="P416" s="1" t="s">
        <v>376</v>
      </c>
      <c r="Q416" s="1" t="s">
        <v>420</v>
      </c>
      <c r="R416" s="1">
        <v>46041</v>
      </c>
      <c r="S416" s="1" t="s">
        <v>150</v>
      </c>
      <c r="T416" s="1" t="s">
        <v>324</v>
      </c>
      <c r="U416" s="1">
        <v>6</v>
      </c>
      <c r="V416" s="1">
        <v>91053</v>
      </c>
    </row>
    <row r="417" spans="1:22">
      <c r="A417" s="1">
        <v>20634</v>
      </c>
      <c r="B417" s="1" t="s">
        <v>31</v>
      </c>
      <c r="C417" s="1">
        <v>2.78</v>
      </c>
      <c r="D417" s="1">
        <v>0.05</v>
      </c>
      <c r="E417" s="1">
        <v>721</v>
      </c>
      <c r="F417" s="1"/>
      <c r="G417" s="1"/>
      <c r="H417" s="1" t="s">
        <v>22</v>
      </c>
      <c r="I417" s="1" t="s">
        <v>81</v>
      </c>
      <c r="J417" s="1" t="s">
        <v>58</v>
      </c>
      <c r="K417" s="1" t="s">
        <v>25</v>
      </c>
      <c r="L417" s="1" t="s">
        <v>26</v>
      </c>
      <c r="M417" s="1"/>
      <c r="N417" s="1" t="s">
        <v>27</v>
      </c>
      <c r="O417" s="1" t="s">
        <v>54</v>
      </c>
      <c r="P417" s="1" t="s">
        <v>376</v>
      </c>
      <c r="Q417" s="1" t="s">
        <v>420</v>
      </c>
      <c r="R417" s="1">
        <v>46041</v>
      </c>
      <c r="S417" s="1" t="s">
        <v>150</v>
      </c>
      <c r="T417" s="1" t="s">
        <v>421</v>
      </c>
      <c r="U417" s="1">
        <v>15</v>
      </c>
      <c r="V417" s="1">
        <v>91053</v>
      </c>
    </row>
    <row r="418" spans="1:22">
      <c r="A418" s="1">
        <v>24574</v>
      </c>
      <c r="B418" s="1" t="s">
        <v>50</v>
      </c>
      <c r="C418" s="1">
        <v>7.28</v>
      </c>
      <c r="D418" s="1">
        <v>0.05</v>
      </c>
      <c r="E418" s="1">
        <v>721</v>
      </c>
      <c r="F418" s="1"/>
      <c r="G418" s="1"/>
      <c r="H418" s="1" t="s">
        <v>32</v>
      </c>
      <c r="I418" s="1" t="s">
        <v>81</v>
      </c>
      <c r="J418" s="1" t="s">
        <v>58</v>
      </c>
      <c r="K418" s="1" t="s">
        <v>83</v>
      </c>
      <c r="L418" s="1" t="s">
        <v>53</v>
      </c>
      <c r="M418" s="1"/>
      <c r="N418" s="1" t="s">
        <v>27</v>
      </c>
      <c r="O418" s="1" t="s">
        <v>45</v>
      </c>
      <c r="P418" s="1" t="s">
        <v>376</v>
      </c>
      <c r="Q418" s="1" t="s">
        <v>420</v>
      </c>
      <c r="R418" s="1">
        <v>46041</v>
      </c>
      <c r="S418" s="2">
        <v>42312</v>
      </c>
      <c r="T418" s="1" t="s">
        <v>204</v>
      </c>
      <c r="U418" s="1">
        <v>1</v>
      </c>
      <c r="V418" s="1">
        <v>91054</v>
      </c>
    </row>
    <row r="419" spans="1:22">
      <c r="A419" s="1">
        <v>19601</v>
      </c>
      <c r="B419" s="1" t="s">
        <v>50</v>
      </c>
      <c r="C419" s="1">
        <v>125.99</v>
      </c>
      <c r="D419" s="1">
        <v>0.1</v>
      </c>
      <c r="E419" s="1">
        <v>724</v>
      </c>
      <c r="F419" s="1"/>
      <c r="G419" s="1"/>
      <c r="H419" s="1" t="s">
        <v>32</v>
      </c>
      <c r="I419" s="1" t="s">
        <v>104</v>
      </c>
      <c r="J419" s="1" t="s">
        <v>73</v>
      </c>
      <c r="K419" s="1" t="s">
        <v>67</v>
      </c>
      <c r="L419" s="1" t="s">
        <v>53</v>
      </c>
      <c r="M419" s="1"/>
      <c r="N419" s="1" t="s">
        <v>27</v>
      </c>
      <c r="O419" s="1" t="s">
        <v>45</v>
      </c>
      <c r="P419" s="1" t="s">
        <v>171</v>
      </c>
      <c r="Q419" s="1" t="s">
        <v>422</v>
      </c>
      <c r="R419" s="1">
        <v>6614</v>
      </c>
      <c r="S419" s="1" t="s">
        <v>126</v>
      </c>
      <c r="T419" s="1" t="s">
        <v>179</v>
      </c>
      <c r="U419" s="1">
        <v>1</v>
      </c>
      <c r="V419" s="1">
        <v>90359</v>
      </c>
    </row>
    <row r="420" spans="1:22">
      <c r="A420" s="1">
        <v>19600</v>
      </c>
      <c r="B420" s="1" t="s">
        <v>50</v>
      </c>
      <c r="C420" s="1">
        <v>17.98</v>
      </c>
      <c r="D420" s="1">
        <v>0.05</v>
      </c>
      <c r="E420" s="1">
        <v>727</v>
      </c>
      <c r="F420" s="1"/>
      <c r="G420" s="1"/>
      <c r="H420" s="1" t="s">
        <v>32</v>
      </c>
      <c r="I420" s="1" t="s">
        <v>104</v>
      </c>
      <c r="J420" s="1" t="s">
        <v>73</v>
      </c>
      <c r="K420" s="1" t="s">
        <v>144</v>
      </c>
      <c r="L420" s="1" t="s">
        <v>53</v>
      </c>
      <c r="M420" s="1"/>
      <c r="N420" s="1" t="s">
        <v>27</v>
      </c>
      <c r="O420" s="1" t="s">
        <v>45</v>
      </c>
      <c r="P420" s="1" t="s">
        <v>147</v>
      </c>
      <c r="Q420" s="1" t="s">
        <v>294</v>
      </c>
      <c r="R420" s="1">
        <v>4240</v>
      </c>
      <c r="S420" s="1" t="s">
        <v>126</v>
      </c>
      <c r="T420" s="1" t="s">
        <v>179</v>
      </c>
      <c r="U420" s="1">
        <v>4</v>
      </c>
      <c r="V420" s="1">
        <v>90359</v>
      </c>
    </row>
    <row r="421" spans="1:22">
      <c r="A421" s="1">
        <v>23436</v>
      </c>
      <c r="B421" s="1" t="s">
        <v>21</v>
      </c>
      <c r="C421" s="1">
        <v>101.41</v>
      </c>
      <c r="D421" s="1">
        <v>0.1</v>
      </c>
      <c r="E421" s="1">
        <v>731</v>
      </c>
      <c r="F421" s="1"/>
      <c r="G421" s="1"/>
      <c r="H421" s="1" t="s">
        <v>32</v>
      </c>
      <c r="I421" s="1" t="s">
        <v>104</v>
      </c>
      <c r="J421" s="1" t="s">
        <v>58</v>
      </c>
      <c r="K421" s="1" t="s">
        <v>119</v>
      </c>
      <c r="L421" s="1" t="s">
        <v>178</v>
      </c>
      <c r="M421" s="1"/>
      <c r="N421" s="1" t="s">
        <v>27</v>
      </c>
      <c r="O421" s="1" t="s">
        <v>45</v>
      </c>
      <c r="P421" s="1" t="s">
        <v>152</v>
      </c>
      <c r="Q421" s="1" t="s">
        <v>122</v>
      </c>
      <c r="R421" s="1">
        <v>1803</v>
      </c>
      <c r="S421" s="1" t="s">
        <v>191</v>
      </c>
      <c r="T421" s="1" t="s">
        <v>219</v>
      </c>
      <c r="U421" s="1">
        <v>12</v>
      </c>
      <c r="V421" s="1">
        <v>90362</v>
      </c>
    </row>
    <row r="422" spans="1:22">
      <c r="A422" s="1">
        <v>21950</v>
      </c>
      <c r="B422" s="1" t="s">
        <v>31</v>
      </c>
      <c r="C422" s="1">
        <v>350.98</v>
      </c>
      <c r="D422" s="1">
        <v>0.1</v>
      </c>
      <c r="E422" s="1">
        <v>736</v>
      </c>
      <c r="F422" s="1"/>
      <c r="G422" s="1"/>
      <c r="H422" s="1" t="s">
        <v>32</v>
      </c>
      <c r="I422" s="1" t="s">
        <v>104</v>
      </c>
      <c r="J422" s="1" t="s">
        <v>34</v>
      </c>
      <c r="K422" s="1" t="s">
        <v>35</v>
      </c>
      <c r="L422" s="1" t="s">
        <v>36</v>
      </c>
      <c r="M422" s="1"/>
      <c r="N422" s="1" t="s">
        <v>27</v>
      </c>
      <c r="O422" s="1" t="s">
        <v>45</v>
      </c>
      <c r="P422" s="1" t="s">
        <v>155</v>
      </c>
      <c r="Q422" s="1" t="s">
        <v>118</v>
      </c>
      <c r="R422" s="1">
        <v>3079</v>
      </c>
      <c r="S422" s="1" t="s">
        <v>40</v>
      </c>
      <c r="T422" s="1" t="s">
        <v>102</v>
      </c>
      <c r="U422" s="1">
        <v>6</v>
      </c>
      <c r="V422" s="1">
        <v>90361</v>
      </c>
    </row>
    <row r="423" spans="1:22">
      <c r="A423" s="1">
        <v>23613</v>
      </c>
      <c r="B423" s="1" t="s">
        <v>98</v>
      </c>
      <c r="C423" s="1">
        <v>48.04</v>
      </c>
      <c r="D423" s="1">
        <v>0.05</v>
      </c>
      <c r="E423" s="1">
        <v>737</v>
      </c>
      <c r="F423" s="1"/>
      <c r="G423" s="1"/>
      <c r="H423" s="1" t="s">
        <v>32</v>
      </c>
      <c r="I423" s="1" t="s">
        <v>104</v>
      </c>
      <c r="J423" s="1" t="s">
        <v>58</v>
      </c>
      <c r="K423" s="1" t="s">
        <v>83</v>
      </c>
      <c r="L423" s="1" t="s">
        <v>53</v>
      </c>
      <c r="M423" s="1"/>
      <c r="N423" s="1" t="s">
        <v>27</v>
      </c>
      <c r="O423" s="1" t="s">
        <v>45</v>
      </c>
      <c r="P423" s="1" t="s">
        <v>46</v>
      </c>
      <c r="Q423" s="1" t="s">
        <v>423</v>
      </c>
      <c r="R423" s="1">
        <v>7003</v>
      </c>
      <c r="S423" s="2">
        <v>42191</v>
      </c>
      <c r="T423" s="1" t="s">
        <v>115</v>
      </c>
      <c r="U423" s="1">
        <v>12</v>
      </c>
      <c r="V423" s="1">
        <v>90360</v>
      </c>
    </row>
    <row r="424" spans="1:22">
      <c r="A424" s="1">
        <v>21949</v>
      </c>
      <c r="B424" s="1" t="s">
        <v>31</v>
      </c>
      <c r="C424" s="1">
        <v>70.98</v>
      </c>
      <c r="D424" s="1">
        <v>0.05</v>
      </c>
      <c r="E424" s="1">
        <v>738</v>
      </c>
      <c r="F424" s="1"/>
      <c r="G424" s="1"/>
      <c r="H424" s="1" t="s">
        <v>32</v>
      </c>
      <c r="I424" s="1" t="s">
        <v>104</v>
      </c>
      <c r="J424" s="1" t="s">
        <v>34</v>
      </c>
      <c r="K424" s="1" t="s">
        <v>151</v>
      </c>
      <c r="L424" s="1" t="s">
        <v>108</v>
      </c>
      <c r="M424" s="1"/>
      <c r="N424" s="1" t="s">
        <v>27</v>
      </c>
      <c r="O424" s="1" t="s">
        <v>45</v>
      </c>
      <c r="P424" s="1" t="s">
        <v>46</v>
      </c>
      <c r="Q424" s="1" t="s">
        <v>424</v>
      </c>
      <c r="R424" s="1">
        <v>7016</v>
      </c>
      <c r="S424" s="1" t="s">
        <v>40</v>
      </c>
      <c r="T424" s="1" t="s">
        <v>103</v>
      </c>
      <c r="U424" s="1">
        <v>4</v>
      </c>
      <c r="V424" s="1">
        <v>90361</v>
      </c>
    </row>
    <row r="425" spans="1:22">
      <c r="A425" s="1">
        <v>21951</v>
      </c>
      <c r="B425" s="1" t="s">
        <v>31</v>
      </c>
      <c r="C425" s="1">
        <v>27.48</v>
      </c>
      <c r="D425" s="1">
        <v>0.05</v>
      </c>
      <c r="E425" s="1">
        <v>741</v>
      </c>
      <c r="F425" s="1"/>
      <c r="G425" s="1"/>
      <c r="H425" s="1" t="s">
        <v>32</v>
      </c>
      <c r="I425" s="1" t="s">
        <v>104</v>
      </c>
      <c r="J425" s="1" t="s">
        <v>73</v>
      </c>
      <c r="K425" s="1" t="s">
        <v>144</v>
      </c>
      <c r="L425" s="1" t="s">
        <v>53</v>
      </c>
      <c r="M425" s="1"/>
      <c r="N425" s="1" t="s">
        <v>27</v>
      </c>
      <c r="O425" s="1" t="s">
        <v>28</v>
      </c>
      <c r="P425" s="1" t="s">
        <v>46</v>
      </c>
      <c r="Q425" s="1" t="s">
        <v>425</v>
      </c>
      <c r="R425" s="1">
        <v>7901</v>
      </c>
      <c r="S425" s="1" t="s">
        <v>40</v>
      </c>
      <c r="T425" s="1" t="s">
        <v>102</v>
      </c>
      <c r="U425" s="1">
        <v>15</v>
      </c>
      <c r="V425" s="1">
        <v>90361</v>
      </c>
    </row>
    <row r="426" spans="1:22">
      <c r="A426" s="1">
        <v>19209</v>
      </c>
      <c r="B426" s="1" t="s">
        <v>98</v>
      </c>
      <c r="C426" s="1">
        <v>59.98</v>
      </c>
      <c r="D426" s="1">
        <v>0.05</v>
      </c>
      <c r="E426" s="1">
        <v>744</v>
      </c>
      <c r="F426" s="1"/>
      <c r="G426" s="1"/>
      <c r="H426" s="1" t="s">
        <v>32</v>
      </c>
      <c r="I426" s="1" t="s">
        <v>81</v>
      </c>
      <c r="J426" s="1" t="s">
        <v>58</v>
      </c>
      <c r="K426" s="1" t="s">
        <v>196</v>
      </c>
      <c r="L426" s="1" t="s">
        <v>53</v>
      </c>
      <c r="M426" s="1"/>
      <c r="N426" s="1" t="s">
        <v>27</v>
      </c>
      <c r="O426" s="1" t="s">
        <v>28</v>
      </c>
      <c r="P426" s="1" t="s">
        <v>250</v>
      </c>
      <c r="Q426" s="1" t="s">
        <v>426</v>
      </c>
      <c r="R426" s="1">
        <v>85737</v>
      </c>
      <c r="S426" s="1" t="s">
        <v>85</v>
      </c>
      <c r="T426" s="2">
        <v>42157</v>
      </c>
      <c r="U426" s="1">
        <v>1</v>
      </c>
      <c r="V426" s="1">
        <v>87725</v>
      </c>
    </row>
    <row r="427" spans="1:22">
      <c r="A427" s="1">
        <v>19210</v>
      </c>
      <c r="B427" s="1" t="s">
        <v>98</v>
      </c>
      <c r="C427" s="1">
        <v>5.18</v>
      </c>
      <c r="D427" s="1">
        <v>0.05</v>
      </c>
      <c r="E427" s="1">
        <v>744</v>
      </c>
      <c r="F427" s="1"/>
      <c r="G427" s="1"/>
      <c r="H427" s="1" t="s">
        <v>32</v>
      </c>
      <c r="I427" s="1" t="s">
        <v>81</v>
      </c>
      <c r="J427" s="1" t="s">
        <v>58</v>
      </c>
      <c r="K427" s="1" t="s">
        <v>100</v>
      </c>
      <c r="L427" s="1" t="s">
        <v>53</v>
      </c>
      <c r="M427" s="1"/>
      <c r="N427" s="1" t="s">
        <v>27</v>
      </c>
      <c r="O427" s="1" t="s">
        <v>28</v>
      </c>
      <c r="P427" s="1" t="s">
        <v>250</v>
      </c>
      <c r="Q427" s="1" t="s">
        <v>426</v>
      </c>
      <c r="R427" s="1">
        <v>85737</v>
      </c>
      <c r="S427" s="1" t="s">
        <v>85</v>
      </c>
      <c r="T427" s="2">
        <v>42006</v>
      </c>
      <c r="U427" s="1">
        <v>9</v>
      </c>
      <c r="V427" s="1">
        <v>87725</v>
      </c>
    </row>
    <row r="428" spans="1:22">
      <c r="A428" s="1">
        <v>19638</v>
      </c>
      <c r="B428" s="1" t="s">
        <v>50</v>
      </c>
      <c r="C428" s="1">
        <v>119.99</v>
      </c>
      <c r="D428" s="1">
        <v>0.1</v>
      </c>
      <c r="E428" s="1">
        <v>744</v>
      </c>
      <c r="F428" s="1"/>
      <c r="G428" s="1"/>
      <c r="H428" s="1" t="s">
        <v>32</v>
      </c>
      <c r="I428" s="1" t="s">
        <v>104</v>
      </c>
      <c r="J428" s="1" t="s">
        <v>73</v>
      </c>
      <c r="K428" s="1" t="s">
        <v>74</v>
      </c>
      <c r="L428" s="1" t="s">
        <v>108</v>
      </c>
      <c r="M428" s="1"/>
      <c r="N428" s="1" t="s">
        <v>27</v>
      </c>
      <c r="O428" s="1" t="s">
        <v>28</v>
      </c>
      <c r="P428" s="1" t="s">
        <v>250</v>
      </c>
      <c r="Q428" s="1" t="s">
        <v>426</v>
      </c>
      <c r="R428" s="1">
        <v>85737</v>
      </c>
      <c r="S428" s="1" t="s">
        <v>177</v>
      </c>
      <c r="T428" s="1" t="s">
        <v>246</v>
      </c>
      <c r="U428" s="1">
        <v>13</v>
      </c>
      <c r="V428" s="1">
        <v>87726</v>
      </c>
    </row>
    <row r="429" spans="1:22">
      <c r="A429" s="1">
        <v>19505</v>
      </c>
      <c r="B429" s="1" t="s">
        <v>98</v>
      </c>
      <c r="C429" s="1">
        <v>125.99</v>
      </c>
      <c r="D429" s="1">
        <v>0.1</v>
      </c>
      <c r="E429" s="1">
        <v>744</v>
      </c>
      <c r="F429" s="1"/>
      <c r="G429" s="1"/>
      <c r="H429" s="1" t="s">
        <v>32</v>
      </c>
      <c r="I429" s="1" t="s">
        <v>104</v>
      </c>
      <c r="J429" s="1" t="s">
        <v>73</v>
      </c>
      <c r="K429" s="1" t="s">
        <v>67</v>
      </c>
      <c r="L429" s="1" t="s">
        <v>53</v>
      </c>
      <c r="M429" s="1"/>
      <c r="N429" s="1" t="s">
        <v>27</v>
      </c>
      <c r="O429" s="1" t="s">
        <v>28</v>
      </c>
      <c r="P429" s="1" t="s">
        <v>250</v>
      </c>
      <c r="Q429" s="1" t="s">
        <v>426</v>
      </c>
      <c r="R429" s="1">
        <v>85737</v>
      </c>
      <c r="S429" s="1" t="s">
        <v>168</v>
      </c>
      <c r="T429" s="2">
        <v>42041</v>
      </c>
      <c r="U429" s="1">
        <v>20</v>
      </c>
      <c r="V429" s="1">
        <v>87727</v>
      </c>
    </row>
    <row r="430" spans="1:22">
      <c r="A430" s="1">
        <v>19639</v>
      </c>
      <c r="B430" s="1" t="s">
        <v>50</v>
      </c>
      <c r="C430" s="1">
        <v>115.79</v>
      </c>
      <c r="D430" s="1">
        <v>0.1</v>
      </c>
      <c r="E430" s="1">
        <v>745</v>
      </c>
      <c r="F430" s="1"/>
      <c r="G430" s="1"/>
      <c r="H430" s="1" t="s">
        <v>32</v>
      </c>
      <c r="I430" s="1" t="s">
        <v>104</v>
      </c>
      <c r="J430" s="1" t="s">
        <v>73</v>
      </c>
      <c r="K430" s="1" t="s">
        <v>144</v>
      </c>
      <c r="L430" s="1" t="s">
        <v>44</v>
      </c>
      <c r="M430" s="1"/>
      <c r="N430" s="1" t="s">
        <v>27</v>
      </c>
      <c r="O430" s="1" t="s">
        <v>114</v>
      </c>
      <c r="P430" s="1" t="s">
        <v>250</v>
      </c>
      <c r="Q430" s="1" t="s">
        <v>427</v>
      </c>
      <c r="R430" s="1">
        <v>85345</v>
      </c>
      <c r="S430" s="1" t="s">
        <v>177</v>
      </c>
      <c r="T430" s="1" t="s">
        <v>246</v>
      </c>
      <c r="U430" s="1">
        <v>3</v>
      </c>
      <c r="V430" s="1">
        <v>87726</v>
      </c>
    </row>
    <row r="431" spans="1:22">
      <c r="A431" s="1">
        <v>20855</v>
      </c>
      <c r="B431" s="1" t="s">
        <v>31</v>
      </c>
      <c r="C431" s="1">
        <v>27.75</v>
      </c>
      <c r="D431" s="1">
        <v>0.05</v>
      </c>
      <c r="E431" s="1">
        <v>750</v>
      </c>
      <c r="F431" s="1"/>
      <c r="G431" s="1"/>
      <c r="H431" s="1" t="s">
        <v>32</v>
      </c>
      <c r="I431" s="1" t="s">
        <v>81</v>
      </c>
      <c r="J431" s="1" t="s">
        <v>58</v>
      </c>
      <c r="K431" s="1" t="s">
        <v>119</v>
      </c>
      <c r="L431" s="1" t="s">
        <v>53</v>
      </c>
      <c r="M431" s="1"/>
      <c r="N431" s="1" t="s">
        <v>27</v>
      </c>
      <c r="O431" s="1" t="s">
        <v>114</v>
      </c>
      <c r="P431" s="1" t="s">
        <v>347</v>
      </c>
      <c r="Q431" s="1" t="s">
        <v>428</v>
      </c>
      <c r="R431" s="1">
        <v>41042</v>
      </c>
      <c r="S431" s="2">
        <v>42339</v>
      </c>
      <c r="T431" s="1" t="s">
        <v>163</v>
      </c>
      <c r="U431" s="1">
        <v>10</v>
      </c>
      <c r="V431" s="1">
        <v>91200</v>
      </c>
    </row>
    <row r="432" spans="1:22">
      <c r="A432" s="1">
        <v>23629</v>
      </c>
      <c r="B432" s="1" t="s">
        <v>98</v>
      </c>
      <c r="C432" s="1">
        <v>130.97999999999999</v>
      </c>
      <c r="D432" s="1">
        <v>0.1</v>
      </c>
      <c r="E432" s="1">
        <v>751</v>
      </c>
      <c r="F432" s="1"/>
      <c r="G432" s="1"/>
      <c r="H432" s="1" t="s">
        <v>32</v>
      </c>
      <c r="I432" s="1" t="s">
        <v>81</v>
      </c>
      <c r="J432" s="1" t="s">
        <v>34</v>
      </c>
      <c r="K432" s="1" t="s">
        <v>151</v>
      </c>
      <c r="L432" s="1" t="s">
        <v>108</v>
      </c>
      <c r="M432" s="1"/>
      <c r="N432" s="1" t="s">
        <v>27</v>
      </c>
      <c r="O432" s="1" t="s">
        <v>28</v>
      </c>
      <c r="P432" s="1" t="s">
        <v>347</v>
      </c>
      <c r="Q432" s="1" t="s">
        <v>429</v>
      </c>
      <c r="R432" s="1">
        <v>40324</v>
      </c>
      <c r="S432" s="1" t="s">
        <v>368</v>
      </c>
      <c r="T432" s="2">
        <v>42158</v>
      </c>
      <c r="U432" s="1">
        <v>3</v>
      </c>
      <c r="V432" s="1">
        <v>91201</v>
      </c>
    </row>
    <row r="433" spans="1:22">
      <c r="A433" s="1">
        <v>19679</v>
      </c>
      <c r="B433" s="1" t="s">
        <v>41</v>
      </c>
      <c r="C433" s="1">
        <v>2.61</v>
      </c>
      <c r="D433" s="1">
        <v>0.05</v>
      </c>
      <c r="E433" s="1">
        <v>753</v>
      </c>
      <c r="F433" s="1"/>
      <c r="G433" s="1"/>
      <c r="H433" s="1" t="s">
        <v>22</v>
      </c>
      <c r="I433" s="1" t="s">
        <v>81</v>
      </c>
      <c r="J433" s="1" t="s">
        <v>58</v>
      </c>
      <c r="K433" s="1" t="s">
        <v>116</v>
      </c>
      <c r="L433" s="1" t="s">
        <v>53</v>
      </c>
      <c r="M433" s="1"/>
      <c r="N433" s="1" t="s">
        <v>27</v>
      </c>
      <c r="O433" s="1" t="s">
        <v>28</v>
      </c>
      <c r="P433" s="1" t="s">
        <v>250</v>
      </c>
      <c r="Q433" s="1" t="s">
        <v>430</v>
      </c>
      <c r="R433" s="1">
        <v>86301</v>
      </c>
      <c r="S433" s="2">
        <v>42311</v>
      </c>
      <c r="T433" s="2">
        <v>42311</v>
      </c>
      <c r="U433" s="1">
        <v>1</v>
      </c>
      <c r="V433" s="1">
        <v>90438</v>
      </c>
    </row>
    <row r="434" spans="1:22">
      <c r="A434" s="1">
        <v>19680</v>
      </c>
      <c r="B434" s="1" t="s">
        <v>41</v>
      </c>
      <c r="C434" s="1">
        <v>6.35</v>
      </c>
      <c r="D434" s="1">
        <v>0.05</v>
      </c>
      <c r="E434" s="1">
        <v>753</v>
      </c>
      <c r="F434" s="1"/>
      <c r="G434" s="1"/>
      <c r="H434" s="1" t="s">
        <v>32</v>
      </c>
      <c r="I434" s="1" t="s">
        <v>81</v>
      </c>
      <c r="J434" s="1" t="s">
        <v>58</v>
      </c>
      <c r="K434" s="1" t="s">
        <v>83</v>
      </c>
      <c r="L434" s="1" t="s">
        <v>26</v>
      </c>
      <c r="M434" s="1"/>
      <c r="N434" s="1" t="s">
        <v>27</v>
      </c>
      <c r="O434" s="1" t="s">
        <v>28</v>
      </c>
      <c r="P434" s="1" t="s">
        <v>250</v>
      </c>
      <c r="Q434" s="1" t="s">
        <v>430</v>
      </c>
      <c r="R434" s="1">
        <v>86301</v>
      </c>
      <c r="S434" s="2">
        <v>42311</v>
      </c>
      <c r="T434" s="1" t="s">
        <v>181</v>
      </c>
      <c r="U434" s="1">
        <v>22</v>
      </c>
      <c r="V434" s="1">
        <v>90438</v>
      </c>
    </row>
    <row r="435" spans="1:22">
      <c r="A435" s="1">
        <v>25291</v>
      </c>
      <c r="B435" s="1" t="s">
        <v>21</v>
      </c>
      <c r="C435" s="1">
        <v>218.75</v>
      </c>
      <c r="D435" s="1">
        <v>0.1</v>
      </c>
      <c r="E435" s="1">
        <v>754</v>
      </c>
      <c r="F435" s="1"/>
      <c r="G435" s="1"/>
      <c r="H435" s="1" t="s">
        <v>32</v>
      </c>
      <c r="I435" s="1" t="s">
        <v>81</v>
      </c>
      <c r="J435" s="1" t="s">
        <v>34</v>
      </c>
      <c r="K435" s="1" t="s">
        <v>123</v>
      </c>
      <c r="L435" s="1" t="s">
        <v>108</v>
      </c>
      <c r="M435" s="1"/>
      <c r="N435" s="1" t="s">
        <v>27</v>
      </c>
      <c r="O435" s="1" t="s">
        <v>28</v>
      </c>
      <c r="P435" s="1" t="s">
        <v>250</v>
      </c>
      <c r="Q435" s="1" t="s">
        <v>431</v>
      </c>
      <c r="R435" s="1">
        <v>86314</v>
      </c>
      <c r="S435" s="2">
        <v>42100</v>
      </c>
      <c r="T435" s="2">
        <v>42130</v>
      </c>
      <c r="U435" s="1">
        <v>4</v>
      </c>
      <c r="V435" s="1">
        <v>90437</v>
      </c>
    </row>
    <row r="436" spans="1:22">
      <c r="A436" s="1">
        <v>25117</v>
      </c>
      <c r="B436" s="1" t="s">
        <v>98</v>
      </c>
      <c r="C436" s="1">
        <v>119.99</v>
      </c>
      <c r="D436" s="1">
        <v>0.1</v>
      </c>
      <c r="E436" s="1">
        <v>754</v>
      </c>
      <c r="F436" s="1"/>
      <c r="G436" s="1"/>
      <c r="H436" s="1" t="s">
        <v>32</v>
      </c>
      <c r="I436" s="1" t="s">
        <v>104</v>
      </c>
      <c r="J436" s="1" t="s">
        <v>73</v>
      </c>
      <c r="K436" s="1" t="s">
        <v>74</v>
      </c>
      <c r="L436" s="1" t="s">
        <v>36</v>
      </c>
      <c r="M436" s="1"/>
      <c r="N436" s="1" t="s">
        <v>27</v>
      </c>
      <c r="O436" s="1" t="s">
        <v>28</v>
      </c>
      <c r="P436" s="1" t="s">
        <v>250</v>
      </c>
      <c r="Q436" s="1" t="s">
        <v>431</v>
      </c>
      <c r="R436" s="1">
        <v>86314</v>
      </c>
      <c r="S436" s="2">
        <v>42342</v>
      </c>
      <c r="T436" s="1" t="s">
        <v>190</v>
      </c>
      <c r="U436" s="1">
        <v>2</v>
      </c>
      <c r="V436" s="1">
        <v>90439</v>
      </c>
    </row>
    <row r="437" spans="1:22">
      <c r="A437" s="1">
        <v>25856</v>
      </c>
      <c r="B437" s="1" t="s">
        <v>31</v>
      </c>
      <c r="C437" s="1">
        <v>37.94</v>
      </c>
      <c r="D437" s="1">
        <v>0.05</v>
      </c>
      <c r="E437" s="1">
        <v>757</v>
      </c>
      <c r="F437" s="1"/>
      <c r="G437" s="1"/>
      <c r="H437" s="1" t="s">
        <v>32</v>
      </c>
      <c r="I437" s="1" t="s">
        <v>42</v>
      </c>
      <c r="J437" s="1" t="s">
        <v>58</v>
      </c>
      <c r="K437" s="1" t="s">
        <v>83</v>
      </c>
      <c r="L437" s="1" t="s">
        <v>26</v>
      </c>
      <c r="M437" s="1"/>
      <c r="N437" s="1" t="s">
        <v>27</v>
      </c>
      <c r="O437" s="1" t="s">
        <v>54</v>
      </c>
      <c r="P437" s="1" t="s">
        <v>90</v>
      </c>
      <c r="Q437" s="1" t="s">
        <v>432</v>
      </c>
      <c r="R437" s="1">
        <v>97062</v>
      </c>
      <c r="S437" s="2">
        <v>42310</v>
      </c>
      <c r="T437" s="1" t="s">
        <v>211</v>
      </c>
      <c r="U437" s="1">
        <v>1</v>
      </c>
      <c r="V437" s="1">
        <v>90258</v>
      </c>
    </row>
    <row r="438" spans="1:22">
      <c r="A438" s="1">
        <v>21110</v>
      </c>
      <c r="B438" s="1" t="s">
        <v>98</v>
      </c>
      <c r="C438" s="1">
        <v>20.99</v>
      </c>
      <c r="D438" s="1">
        <v>0.05</v>
      </c>
      <c r="E438" s="1">
        <v>759</v>
      </c>
      <c r="F438" s="1"/>
      <c r="G438" s="1"/>
      <c r="H438" s="1" t="s">
        <v>32</v>
      </c>
      <c r="I438" s="1" t="s">
        <v>51</v>
      </c>
      <c r="J438" s="1" t="s">
        <v>73</v>
      </c>
      <c r="K438" s="1" t="s">
        <v>67</v>
      </c>
      <c r="L438" s="1" t="s">
        <v>44</v>
      </c>
      <c r="M438" s="1"/>
      <c r="N438" s="1" t="s">
        <v>27</v>
      </c>
      <c r="O438" s="1" t="s">
        <v>28</v>
      </c>
      <c r="P438" s="1" t="s">
        <v>142</v>
      </c>
      <c r="Q438" s="1" t="s">
        <v>433</v>
      </c>
      <c r="R438" s="1">
        <v>62301</v>
      </c>
      <c r="S438" s="1" t="s">
        <v>238</v>
      </c>
      <c r="T438" s="2">
        <v>42130</v>
      </c>
      <c r="U438" s="1">
        <v>5</v>
      </c>
      <c r="V438" s="1">
        <v>86639</v>
      </c>
    </row>
    <row r="439" spans="1:22">
      <c r="A439" s="1">
        <v>20377</v>
      </c>
      <c r="B439" s="1" t="s">
        <v>31</v>
      </c>
      <c r="C439" s="1">
        <v>125.99</v>
      </c>
      <c r="D439" s="1">
        <v>0.1</v>
      </c>
      <c r="E439" s="1">
        <v>762</v>
      </c>
      <c r="F439" s="1"/>
      <c r="G439" s="1"/>
      <c r="H439" s="1" t="s">
        <v>32</v>
      </c>
      <c r="I439" s="1" t="s">
        <v>51</v>
      </c>
      <c r="J439" s="1" t="s">
        <v>73</v>
      </c>
      <c r="K439" s="1" t="s">
        <v>67</v>
      </c>
      <c r="L439" s="1" t="s">
        <v>53</v>
      </c>
      <c r="M439" s="1"/>
      <c r="N439" s="1" t="s">
        <v>27</v>
      </c>
      <c r="O439" s="1" t="s">
        <v>54</v>
      </c>
      <c r="P439" s="1" t="s">
        <v>29</v>
      </c>
      <c r="Q439" s="1" t="s">
        <v>434</v>
      </c>
      <c r="R439" s="1">
        <v>98661</v>
      </c>
      <c r="S439" s="1" t="s">
        <v>219</v>
      </c>
      <c r="T439" s="1" t="s">
        <v>382</v>
      </c>
      <c r="U439" s="1">
        <v>12</v>
      </c>
      <c r="V439" s="1">
        <v>87525</v>
      </c>
    </row>
    <row r="440" spans="1:22">
      <c r="A440" s="1">
        <v>18735</v>
      </c>
      <c r="B440" s="1" t="s">
        <v>41</v>
      </c>
      <c r="C440" s="1">
        <v>31.78</v>
      </c>
      <c r="D440" s="1">
        <v>0.05</v>
      </c>
      <c r="E440" s="1">
        <v>767</v>
      </c>
      <c r="F440" s="1"/>
      <c r="G440" s="1"/>
      <c r="H440" s="1" t="s">
        <v>32</v>
      </c>
      <c r="I440" s="1" t="s">
        <v>81</v>
      </c>
      <c r="J440" s="1" t="s">
        <v>73</v>
      </c>
      <c r="K440" s="1" t="s">
        <v>144</v>
      </c>
      <c r="L440" s="1" t="s">
        <v>44</v>
      </c>
      <c r="M440" s="1"/>
      <c r="N440" s="1" t="s">
        <v>27</v>
      </c>
      <c r="O440" s="1" t="s">
        <v>28</v>
      </c>
      <c r="P440" s="1" t="s">
        <v>142</v>
      </c>
      <c r="Q440" s="1" t="s">
        <v>435</v>
      </c>
      <c r="R440" s="1">
        <v>61201</v>
      </c>
      <c r="S440" s="1" t="s">
        <v>87</v>
      </c>
      <c r="T440" s="2">
        <v>42006</v>
      </c>
      <c r="U440" s="1">
        <v>11</v>
      </c>
      <c r="V440" s="1">
        <v>86279</v>
      </c>
    </row>
    <row r="441" spans="1:22">
      <c r="A441" s="1">
        <v>18659</v>
      </c>
      <c r="B441" s="1" t="s">
        <v>41</v>
      </c>
      <c r="C441" s="1">
        <v>30.73</v>
      </c>
      <c r="D441" s="1">
        <v>0.05</v>
      </c>
      <c r="E441" s="1">
        <v>770</v>
      </c>
      <c r="F441" s="1"/>
      <c r="G441" s="1"/>
      <c r="H441" s="1" t="s">
        <v>32</v>
      </c>
      <c r="I441" s="1" t="s">
        <v>51</v>
      </c>
      <c r="J441" s="1" t="s">
        <v>73</v>
      </c>
      <c r="K441" s="1" t="s">
        <v>144</v>
      </c>
      <c r="L441" s="1" t="s">
        <v>53</v>
      </c>
      <c r="M441" s="1"/>
      <c r="N441" s="1" t="s">
        <v>27</v>
      </c>
      <c r="O441" s="1" t="s">
        <v>28</v>
      </c>
      <c r="P441" s="1" t="s">
        <v>90</v>
      </c>
      <c r="Q441" s="1" t="s">
        <v>432</v>
      </c>
      <c r="R441" s="1">
        <v>97062</v>
      </c>
      <c r="S441" s="1" t="s">
        <v>99</v>
      </c>
      <c r="T441" s="1" t="s">
        <v>99</v>
      </c>
      <c r="U441" s="1">
        <v>14</v>
      </c>
      <c r="V441" s="1">
        <v>88667</v>
      </c>
    </row>
    <row r="442" spans="1:22">
      <c r="A442" s="1">
        <v>18660</v>
      </c>
      <c r="B442" s="1" t="s">
        <v>41</v>
      </c>
      <c r="C442" s="1">
        <v>14.56</v>
      </c>
      <c r="D442" s="1">
        <v>0.05</v>
      </c>
      <c r="E442" s="1">
        <v>771</v>
      </c>
      <c r="F442" s="1"/>
      <c r="G442" s="1"/>
      <c r="H442" s="1" t="s">
        <v>32</v>
      </c>
      <c r="I442" s="1" t="s">
        <v>51</v>
      </c>
      <c r="J442" s="1" t="s">
        <v>58</v>
      </c>
      <c r="K442" s="1" t="s">
        <v>196</v>
      </c>
      <c r="L442" s="1" t="s">
        <v>53</v>
      </c>
      <c r="M442" s="1"/>
      <c r="N442" s="1" t="s">
        <v>27</v>
      </c>
      <c r="O442" s="1" t="s">
        <v>28</v>
      </c>
      <c r="P442" s="1" t="s">
        <v>90</v>
      </c>
      <c r="Q442" s="1" t="s">
        <v>436</v>
      </c>
      <c r="R442" s="1">
        <v>97068</v>
      </c>
      <c r="S442" s="1" t="s">
        <v>99</v>
      </c>
      <c r="T442" s="1" t="s">
        <v>236</v>
      </c>
      <c r="U442" s="1">
        <v>3</v>
      </c>
      <c r="V442" s="1">
        <v>88667</v>
      </c>
    </row>
    <row r="443" spans="1:22">
      <c r="A443" s="1">
        <v>18661</v>
      </c>
      <c r="B443" s="1" t="s">
        <v>41</v>
      </c>
      <c r="C443" s="1">
        <v>299.99</v>
      </c>
      <c r="D443" s="1">
        <v>0.1</v>
      </c>
      <c r="E443" s="1">
        <v>771</v>
      </c>
      <c r="F443" s="1"/>
      <c r="G443" s="1"/>
      <c r="H443" s="1" t="s">
        <v>32</v>
      </c>
      <c r="I443" s="1" t="s">
        <v>51</v>
      </c>
      <c r="J443" s="1" t="s">
        <v>73</v>
      </c>
      <c r="K443" s="1" t="s">
        <v>340</v>
      </c>
      <c r="L443" s="1" t="s">
        <v>178</v>
      </c>
      <c r="M443" s="1"/>
      <c r="N443" s="1" t="s">
        <v>27</v>
      </c>
      <c r="O443" s="1" t="s">
        <v>45</v>
      </c>
      <c r="P443" s="1" t="s">
        <v>90</v>
      </c>
      <c r="Q443" s="1" t="s">
        <v>436</v>
      </c>
      <c r="R443" s="1">
        <v>97068</v>
      </c>
      <c r="S443" s="1" t="s">
        <v>99</v>
      </c>
      <c r="T443" s="1" t="s">
        <v>236</v>
      </c>
      <c r="U443" s="1">
        <v>5</v>
      </c>
      <c r="V443" s="1">
        <v>88667</v>
      </c>
    </row>
    <row r="444" spans="1:22">
      <c r="A444" s="1">
        <v>22875</v>
      </c>
      <c r="B444" s="1" t="s">
        <v>41</v>
      </c>
      <c r="C444" s="1">
        <v>7.77</v>
      </c>
      <c r="D444" s="1">
        <v>0.05</v>
      </c>
      <c r="E444" s="1">
        <v>772</v>
      </c>
      <c r="F444" s="1"/>
      <c r="G444" s="1"/>
      <c r="H444" s="1" t="s">
        <v>32</v>
      </c>
      <c r="I444" s="1" t="s">
        <v>51</v>
      </c>
      <c r="J444" s="1" t="s">
        <v>58</v>
      </c>
      <c r="K444" s="1" t="s">
        <v>196</v>
      </c>
      <c r="L444" s="1" t="s">
        <v>53</v>
      </c>
      <c r="M444" s="1"/>
      <c r="N444" s="1" t="s">
        <v>27</v>
      </c>
      <c r="O444" s="1" t="s">
        <v>45</v>
      </c>
      <c r="P444" s="1" t="s">
        <v>174</v>
      </c>
      <c r="Q444" s="1" t="s">
        <v>437</v>
      </c>
      <c r="R444" s="1">
        <v>18103</v>
      </c>
      <c r="S444" s="1" t="s">
        <v>164</v>
      </c>
      <c r="T444" s="1" t="s">
        <v>189</v>
      </c>
      <c r="U444" s="1">
        <v>7</v>
      </c>
      <c r="V444" s="1">
        <v>88666</v>
      </c>
    </row>
    <row r="445" spans="1:22">
      <c r="A445" s="1">
        <v>22877</v>
      </c>
      <c r="B445" s="1" t="s">
        <v>41</v>
      </c>
      <c r="C445" s="1">
        <v>18.97</v>
      </c>
      <c r="D445" s="1">
        <v>0.05</v>
      </c>
      <c r="E445" s="1">
        <v>772</v>
      </c>
      <c r="F445" s="1"/>
      <c r="G445" s="1"/>
      <c r="H445" s="1" t="s">
        <v>22</v>
      </c>
      <c r="I445" s="1" t="s">
        <v>51</v>
      </c>
      <c r="J445" s="1" t="s">
        <v>58</v>
      </c>
      <c r="K445" s="1" t="s">
        <v>83</v>
      </c>
      <c r="L445" s="1" t="s">
        <v>53</v>
      </c>
      <c r="M445" s="1"/>
      <c r="N445" s="1" t="s">
        <v>27</v>
      </c>
      <c r="O445" s="1" t="s">
        <v>45</v>
      </c>
      <c r="P445" s="1" t="s">
        <v>174</v>
      </c>
      <c r="Q445" s="1" t="s">
        <v>437</v>
      </c>
      <c r="R445" s="1">
        <v>18103</v>
      </c>
      <c r="S445" s="1" t="s">
        <v>164</v>
      </c>
      <c r="T445" s="1" t="s">
        <v>189</v>
      </c>
      <c r="U445" s="1">
        <v>3</v>
      </c>
      <c r="V445" s="1">
        <v>88666</v>
      </c>
    </row>
    <row r="446" spans="1:22">
      <c r="A446" s="1">
        <v>20967</v>
      </c>
      <c r="B446" s="1" t="s">
        <v>98</v>
      </c>
      <c r="C446" s="1">
        <v>4.0599999999999996</v>
      </c>
      <c r="D446" s="1">
        <v>0.05</v>
      </c>
      <c r="E446" s="1">
        <v>772</v>
      </c>
      <c r="F446" s="1"/>
      <c r="G446" s="1"/>
      <c r="H446" s="1" t="s">
        <v>22</v>
      </c>
      <c r="I446" s="1" t="s">
        <v>51</v>
      </c>
      <c r="J446" s="1" t="s">
        <v>58</v>
      </c>
      <c r="K446" s="1" t="s">
        <v>196</v>
      </c>
      <c r="L446" s="1" t="s">
        <v>53</v>
      </c>
      <c r="M446" s="1"/>
      <c r="N446" s="1" t="s">
        <v>27</v>
      </c>
      <c r="O446" s="1" t="s">
        <v>45</v>
      </c>
      <c r="P446" s="1" t="s">
        <v>174</v>
      </c>
      <c r="Q446" s="1" t="s">
        <v>437</v>
      </c>
      <c r="R446" s="1">
        <v>18103</v>
      </c>
      <c r="S446" s="1" t="s">
        <v>134</v>
      </c>
      <c r="T446" s="1" t="s">
        <v>77</v>
      </c>
      <c r="U446" s="1">
        <v>12</v>
      </c>
      <c r="V446" s="1">
        <v>88668</v>
      </c>
    </row>
    <row r="447" spans="1:22">
      <c r="A447" s="1">
        <v>20968</v>
      </c>
      <c r="B447" s="1" t="s">
        <v>98</v>
      </c>
      <c r="C447" s="1">
        <v>9.49</v>
      </c>
      <c r="D447" s="1">
        <v>0.05</v>
      </c>
      <c r="E447" s="1">
        <v>772</v>
      </c>
      <c r="F447" s="1"/>
      <c r="G447" s="1"/>
      <c r="H447" s="1" t="s">
        <v>32</v>
      </c>
      <c r="I447" s="1" t="s">
        <v>51</v>
      </c>
      <c r="J447" s="1" t="s">
        <v>73</v>
      </c>
      <c r="K447" s="1" t="s">
        <v>74</v>
      </c>
      <c r="L447" s="1" t="s">
        <v>75</v>
      </c>
      <c r="M447" s="1"/>
      <c r="N447" s="1" t="s">
        <v>27</v>
      </c>
      <c r="O447" s="1" t="s">
        <v>28</v>
      </c>
      <c r="P447" s="1" t="s">
        <v>174</v>
      </c>
      <c r="Q447" s="1" t="s">
        <v>437</v>
      </c>
      <c r="R447" s="1">
        <v>18103</v>
      </c>
      <c r="S447" s="1" t="s">
        <v>134</v>
      </c>
      <c r="T447" s="1" t="s">
        <v>77</v>
      </c>
      <c r="U447" s="1">
        <v>37</v>
      </c>
      <c r="V447" s="1">
        <v>88668</v>
      </c>
    </row>
    <row r="448" spans="1:22">
      <c r="A448" s="1">
        <v>20434</v>
      </c>
      <c r="B448" s="1" t="s">
        <v>21</v>
      </c>
      <c r="C448" s="1">
        <v>34.76</v>
      </c>
      <c r="D448" s="1">
        <v>0.05</v>
      </c>
      <c r="E448" s="1">
        <v>782</v>
      </c>
      <c r="F448" s="1"/>
      <c r="G448" s="1"/>
      <c r="H448" s="1" t="s">
        <v>32</v>
      </c>
      <c r="I448" s="1" t="s">
        <v>51</v>
      </c>
      <c r="J448" s="1" t="s">
        <v>58</v>
      </c>
      <c r="K448" s="1" t="s">
        <v>119</v>
      </c>
      <c r="L448" s="1" t="s">
        <v>53</v>
      </c>
      <c r="M448" s="1"/>
      <c r="N448" s="1" t="s">
        <v>27</v>
      </c>
      <c r="O448" s="1" t="s">
        <v>45</v>
      </c>
      <c r="P448" s="1" t="s">
        <v>37</v>
      </c>
      <c r="Q448" s="1" t="s">
        <v>438</v>
      </c>
      <c r="R448" s="1">
        <v>90604</v>
      </c>
      <c r="S448" s="1" t="s">
        <v>382</v>
      </c>
      <c r="T448" s="1" t="s">
        <v>230</v>
      </c>
      <c r="U448" s="1">
        <v>8</v>
      </c>
      <c r="V448" s="1">
        <v>90962</v>
      </c>
    </row>
    <row r="449" spans="1:22">
      <c r="A449" s="1">
        <v>24773</v>
      </c>
      <c r="B449" s="1" t="s">
        <v>98</v>
      </c>
      <c r="C449" s="1">
        <v>100.98</v>
      </c>
      <c r="D449" s="1">
        <v>0.1</v>
      </c>
      <c r="E449" s="1">
        <v>783</v>
      </c>
      <c r="F449" s="1"/>
      <c r="G449" s="1"/>
      <c r="H449" s="1" t="s">
        <v>32</v>
      </c>
      <c r="I449" s="1" t="s">
        <v>51</v>
      </c>
      <c r="J449" s="1" t="s">
        <v>34</v>
      </c>
      <c r="K449" s="1" t="s">
        <v>151</v>
      </c>
      <c r="L449" s="1" t="s">
        <v>108</v>
      </c>
      <c r="M449" s="1"/>
      <c r="N449" s="1" t="s">
        <v>27</v>
      </c>
      <c r="O449" s="1" t="s">
        <v>28</v>
      </c>
      <c r="P449" s="1" t="s">
        <v>171</v>
      </c>
      <c r="Q449" s="1" t="s">
        <v>439</v>
      </c>
      <c r="R449" s="1">
        <v>6010</v>
      </c>
      <c r="S449" s="2">
        <v>42156</v>
      </c>
      <c r="T449" s="2">
        <v>42156</v>
      </c>
      <c r="U449" s="1">
        <v>6</v>
      </c>
      <c r="V449" s="1">
        <v>90961</v>
      </c>
    </row>
    <row r="450" spans="1:22">
      <c r="A450" s="1">
        <v>22969</v>
      </c>
      <c r="B450" s="1" t="s">
        <v>50</v>
      </c>
      <c r="C450" s="1">
        <v>8.34</v>
      </c>
      <c r="D450" s="1">
        <v>0.05</v>
      </c>
      <c r="E450" s="1">
        <v>786</v>
      </c>
      <c r="F450" s="1"/>
      <c r="G450" s="1"/>
      <c r="H450" s="1" t="s">
        <v>32</v>
      </c>
      <c r="I450" s="1" t="s">
        <v>42</v>
      </c>
      <c r="J450" s="1" t="s">
        <v>58</v>
      </c>
      <c r="K450" s="1" t="s">
        <v>83</v>
      </c>
      <c r="L450" s="1" t="s">
        <v>53</v>
      </c>
      <c r="M450" s="1"/>
      <c r="N450" s="1" t="s">
        <v>27</v>
      </c>
      <c r="O450" s="1" t="s">
        <v>54</v>
      </c>
      <c r="P450" s="1" t="s">
        <v>37</v>
      </c>
      <c r="Q450" s="1" t="s">
        <v>440</v>
      </c>
      <c r="R450" s="1">
        <v>92691</v>
      </c>
      <c r="S450" s="2">
        <v>42159</v>
      </c>
      <c r="T450" s="2">
        <v>42189</v>
      </c>
      <c r="U450" s="1">
        <v>9</v>
      </c>
      <c r="V450" s="1">
        <v>91513</v>
      </c>
    </row>
    <row r="451" spans="1:22">
      <c r="A451" s="1">
        <v>24629</v>
      </c>
      <c r="B451" s="1" t="s">
        <v>31</v>
      </c>
      <c r="C451" s="1">
        <v>6.48</v>
      </c>
      <c r="D451" s="1">
        <v>0.05</v>
      </c>
      <c r="E451" s="1">
        <v>792</v>
      </c>
      <c r="F451" s="1"/>
      <c r="G451" s="1"/>
      <c r="H451" s="1" t="s">
        <v>32</v>
      </c>
      <c r="I451" s="1" t="s">
        <v>81</v>
      </c>
      <c r="J451" s="1" t="s">
        <v>58</v>
      </c>
      <c r="K451" s="1" t="s">
        <v>83</v>
      </c>
      <c r="L451" s="1" t="s">
        <v>53</v>
      </c>
      <c r="M451" s="1"/>
      <c r="N451" s="1" t="s">
        <v>27</v>
      </c>
      <c r="O451" s="1" t="s">
        <v>54</v>
      </c>
      <c r="P451" s="1" t="s">
        <v>217</v>
      </c>
      <c r="Q451" s="1" t="s">
        <v>441</v>
      </c>
      <c r="R451" s="1">
        <v>73064</v>
      </c>
      <c r="S451" s="1" t="s">
        <v>264</v>
      </c>
      <c r="T451" s="1" t="s">
        <v>149</v>
      </c>
      <c r="U451" s="1">
        <v>16</v>
      </c>
      <c r="V451" s="1">
        <v>88753</v>
      </c>
    </row>
    <row r="452" spans="1:22">
      <c r="A452" s="1">
        <v>18347</v>
      </c>
      <c r="B452" s="1" t="s">
        <v>31</v>
      </c>
      <c r="C452" s="1">
        <v>8.6</v>
      </c>
      <c r="D452" s="1">
        <v>0.05</v>
      </c>
      <c r="E452" s="1">
        <v>796</v>
      </c>
      <c r="F452" s="1"/>
      <c r="G452" s="1"/>
      <c r="H452" s="1" t="s">
        <v>32</v>
      </c>
      <c r="I452" s="1" t="s">
        <v>81</v>
      </c>
      <c r="J452" s="1" t="s">
        <v>58</v>
      </c>
      <c r="K452" s="1" t="s">
        <v>100</v>
      </c>
      <c r="L452" s="1" t="s">
        <v>53</v>
      </c>
      <c r="M452" s="1"/>
      <c r="N452" s="1" t="s">
        <v>27</v>
      </c>
      <c r="O452" s="1" t="s">
        <v>54</v>
      </c>
      <c r="P452" s="1" t="s">
        <v>302</v>
      </c>
      <c r="Q452" s="1" t="s">
        <v>409</v>
      </c>
      <c r="R452" s="1">
        <v>68046</v>
      </c>
      <c r="S452" s="2">
        <v>42311</v>
      </c>
      <c r="T452" s="2">
        <v>42341</v>
      </c>
      <c r="U452" s="1">
        <v>9</v>
      </c>
      <c r="V452" s="1">
        <v>86867</v>
      </c>
    </row>
    <row r="453" spans="1:22">
      <c r="A453" s="1">
        <v>18184</v>
      </c>
      <c r="B453" s="1" t="s">
        <v>31</v>
      </c>
      <c r="C453" s="1">
        <v>14.42</v>
      </c>
      <c r="D453" s="1">
        <v>0.05</v>
      </c>
      <c r="E453" s="1">
        <v>796</v>
      </c>
      <c r="F453" s="1"/>
      <c r="G453" s="1"/>
      <c r="H453" s="1" t="s">
        <v>32</v>
      </c>
      <c r="I453" s="1" t="s">
        <v>81</v>
      </c>
      <c r="J453" s="1" t="s">
        <v>58</v>
      </c>
      <c r="K453" s="1" t="s">
        <v>196</v>
      </c>
      <c r="L453" s="1" t="s">
        <v>75</v>
      </c>
      <c r="M453" s="1"/>
      <c r="N453" s="1" t="s">
        <v>27</v>
      </c>
      <c r="O453" s="1" t="s">
        <v>28</v>
      </c>
      <c r="P453" s="1" t="s">
        <v>302</v>
      </c>
      <c r="Q453" s="1" t="s">
        <v>409</v>
      </c>
      <c r="R453" s="1">
        <v>68046</v>
      </c>
      <c r="S453" s="1" t="s">
        <v>310</v>
      </c>
      <c r="T453" s="1" t="s">
        <v>149</v>
      </c>
      <c r="U453" s="1">
        <v>1</v>
      </c>
      <c r="V453" s="1">
        <v>86869</v>
      </c>
    </row>
    <row r="454" spans="1:22">
      <c r="A454" s="1">
        <v>19011</v>
      </c>
      <c r="B454" s="1" t="s">
        <v>31</v>
      </c>
      <c r="C454" s="1">
        <v>9.11</v>
      </c>
      <c r="D454" s="1">
        <v>0.05</v>
      </c>
      <c r="E454" s="1">
        <v>797</v>
      </c>
      <c r="F454" s="1"/>
      <c r="G454" s="1"/>
      <c r="H454" s="1" t="s">
        <v>32</v>
      </c>
      <c r="I454" s="1" t="s">
        <v>81</v>
      </c>
      <c r="J454" s="1" t="s">
        <v>58</v>
      </c>
      <c r="K454" s="1" t="s">
        <v>25</v>
      </c>
      <c r="L454" s="1" t="s">
        <v>26</v>
      </c>
      <c r="M454" s="1"/>
      <c r="N454" s="1" t="s">
        <v>27</v>
      </c>
      <c r="O454" s="1" t="s">
        <v>28</v>
      </c>
      <c r="P454" s="1" t="s">
        <v>161</v>
      </c>
      <c r="Q454" s="1" t="s">
        <v>442</v>
      </c>
      <c r="R454" s="1">
        <v>84067</v>
      </c>
      <c r="S454" s="2">
        <v>42010</v>
      </c>
      <c r="T454" s="2">
        <v>42100</v>
      </c>
      <c r="U454" s="1">
        <v>2</v>
      </c>
      <c r="V454" s="1">
        <v>86868</v>
      </c>
    </row>
    <row r="455" spans="1:22">
      <c r="A455" s="1">
        <v>19012</v>
      </c>
      <c r="B455" s="1" t="s">
        <v>31</v>
      </c>
      <c r="C455" s="1">
        <v>64.650000000000006</v>
      </c>
      <c r="D455" s="1">
        <v>0.05</v>
      </c>
      <c r="E455" s="1">
        <v>797</v>
      </c>
      <c r="F455" s="1"/>
      <c r="G455" s="1"/>
      <c r="H455" s="1" t="s">
        <v>32</v>
      </c>
      <c r="I455" s="1" t="s">
        <v>81</v>
      </c>
      <c r="J455" s="1" t="s">
        <v>58</v>
      </c>
      <c r="K455" s="1" t="s">
        <v>119</v>
      </c>
      <c r="L455" s="1" t="s">
        <v>178</v>
      </c>
      <c r="M455" s="1"/>
      <c r="N455" s="1" t="s">
        <v>27</v>
      </c>
      <c r="O455" s="1" t="s">
        <v>28</v>
      </c>
      <c r="P455" s="1" t="s">
        <v>161</v>
      </c>
      <c r="Q455" s="1" t="s">
        <v>442</v>
      </c>
      <c r="R455" s="1">
        <v>84067</v>
      </c>
      <c r="S455" s="2">
        <v>42010</v>
      </c>
      <c r="T455" s="2">
        <v>42069</v>
      </c>
      <c r="U455" s="1">
        <v>13</v>
      </c>
      <c r="V455" s="1">
        <v>86868</v>
      </c>
    </row>
    <row r="456" spans="1:22">
      <c r="A456" s="1">
        <v>24851</v>
      </c>
      <c r="B456" s="1" t="s">
        <v>98</v>
      </c>
      <c r="C456" s="1">
        <v>6.48</v>
      </c>
      <c r="D456" s="1">
        <v>0.05</v>
      </c>
      <c r="E456" s="1">
        <v>797</v>
      </c>
      <c r="F456" s="1"/>
      <c r="G456" s="1"/>
      <c r="H456" s="1" t="s">
        <v>32</v>
      </c>
      <c r="I456" s="1" t="s">
        <v>81</v>
      </c>
      <c r="J456" s="1" t="s">
        <v>58</v>
      </c>
      <c r="K456" s="1" t="s">
        <v>83</v>
      </c>
      <c r="L456" s="1" t="s">
        <v>53</v>
      </c>
      <c r="M456" s="1"/>
      <c r="N456" s="1" t="s">
        <v>27</v>
      </c>
      <c r="O456" s="1" t="s">
        <v>114</v>
      </c>
      <c r="P456" s="1" t="s">
        <v>161</v>
      </c>
      <c r="Q456" s="1" t="s">
        <v>442</v>
      </c>
      <c r="R456" s="1">
        <v>84067</v>
      </c>
      <c r="S456" s="2">
        <v>42158</v>
      </c>
      <c r="T456" s="2">
        <v>42219</v>
      </c>
      <c r="U456" s="1">
        <v>8</v>
      </c>
      <c r="V456" s="1">
        <v>86870</v>
      </c>
    </row>
    <row r="457" spans="1:22">
      <c r="A457" s="1">
        <v>20001</v>
      </c>
      <c r="B457" s="1" t="s">
        <v>31</v>
      </c>
      <c r="C457" s="1">
        <v>150.97999999999999</v>
      </c>
      <c r="D457" s="1">
        <v>0.1</v>
      </c>
      <c r="E457" s="1">
        <v>799</v>
      </c>
      <c r="F457" s="1"/>
      <c r="G457" s="1"/>
      <c r="H457" s="1" t="s">
        <v>22</v>
      </c>
      <c r="I457" s="1" t="s">
        <v>104</v>
      </c>
      <c r="J457" s="1" t="s">
        <v>34</v>
      </c>
      <c r="K457" s="1" t="s">
        <v>35</v>
      </c>
      <c r="L457" s="1" t="s">
        <v>36</v>
      </c>
      <c r="M457" s="1"/>
      <c r="N457" s="1" t="s">
        <v>27</v>
      </c>
      <c r="O457" s="1" t="s">
        <v>114</v>
      </c>
      <c r="P457" s="1" t="s">
        <v>443</v>
      </c>
      <c r="Q457" s="1" t="s">
        <v>444</v>
      </c>
      <c r="R457" s="1">
        <v>29915</v>
      </c>
      <c r="S457" s="2">
        <v>42156</v>
      </c>
      <c r="T457" s="2">
        <v>42217</v>
      </c>
      <c r="U457" s="1">
        <v>6</v>
      </c>
      <c r="V457" s="1">
        <v>89909</v>
      </c>
    </row>
    <row r="458" spans="1:22">
      <c r="A458" s="1">
        <v>20002</v>
      </c>
      <c r="B458" s="1" t="s">
        <v>31</v>
      </c>
      <c r="C458" s="1">
        <v>28.28</v>
      </c>
      <c r="D458" s="1">
        <v>0.05</v>
      </c>
      <c r="E458" s="1">
        <v>799</v>
      </c>
      <c r="F458" s="1"/>
      <c r="G458" s="1"/>
      <c r="H458" s="1" t="s">
        <v>22</v>
      </c>
      <c r="I458" s="1" t="s">
        <v>104</v>
      </c>
      <c r="J458" s="1" t="s">
        <v>58</v>
      </c>
      <c r="K458" s="1" t="s">
        <v>119</v>
      </c>
      <c r="L458" s="1" t="s">
        <v>75</v>
      </c>
      <c r="M458" s="1"/>
      <c r="N458" s="1" t="s">
        <v>27</v>
      </c>
      <c r="O458" s="1" t="s">
        <v>114</v>
      </c>
      <c r="P458" s="1" t="s">
        <v>443</v>
      </c>
      <c r="Q458" s="1" t="s">
        <v>444</v>
      </c>
      <c r="R458" s="1">
        <v>29915</v>
      </c>
      <c r="S458" s="2">
        <v>42156</v>
      </c>
      <c r="T458" s="2">
        <v>42217</v>
      </c>
      <c r="U458" s="1">
        <v>12</v>
      </c>
      <c r="V458" s="1">
        <v>89909</v>
      </c>
    </row>
    <row r="459" spans="1:22">
      <c r="A459" s="1">
        <v>20003</v>
      </c>
      <c r="B459" s="1" t="s">
        <v>31</v>
      </c>
      <c r="C459" s="1">
        <v>35.99</v>
      </c>
      <c r="D459" s="1">
        <v>0.05</v>
      </c>
      <c r="E459" s="1">
        <v>799</v>
      </c>
      <c r="F459" s="1"/>
      <c r="G459" s="1"/>
      <c r="H459" s="1" t="s">
        <v>32</v>
      </c>
      <c r="I459" s="1" t="s">
        <v>104</v>
      </c>
      <c r="J459" s="1" t="s">
        <v>73</v>
      </c>
      <c r="K459" s="1" t="s">
        <v>67</v>
      </c>
      <c r="L459" s="1" t="s">
        <v>53</v>
      </c>
      <c r="M459" s="1"/>
      <c r="N459" s="1" t="s">
        <v>27</v>
      </c>
      <c r="O459" s="1" t="s">
        <v>28</v>
      </c>
      <c r="P459" s="1" t="s">
        <v>443</v>
      </c>
      <c r="Q459" s="1" t="s">
        <v>444</v>
      </c>
      <c r="R459" s="1">
        <v>29915</v>
      </c>
      <c r="S459" s="2">
        <v>42156</v>
      </c>
      <c r="T459" s="2">
        <v>42186</v>
      </c>
      <c r="U459" s="1">
        <v>1</v>
      </c>
      <c r="V459" s="1">
        <v>89909</v>
      </c>
    </row>
    <row r="460" spans="1:22">
      <c r="A460" s="1">
        <v>19265</v>
      </c>
      <c r="B460" s="1" t="s">
        <v>98</v>
      </c>
      <c r="C460" s="1">
        <v>50.98</v>
      </c>
      <c r="D460" s="1">
        <v>0.05</v>
      </c>
      <c r="E460" s="1">
        <v>800</v>
      </c>
      <c r="F460" s="1"/>
      <c r="G460" s="1"/>
      <c r="H460" s="1" t="s">
        <v>32</v>
      </c>
      <c r="I460" s="1" t="s">
        <v>104</v>
      </c>
      <c r="J460" s="1" t="s">
        <v>73</v>
      </c>
      <c r="K460" s="1" t="s">
        <v>144</v>
      </c>
      <c r="L460" s="1" t="s">
        <v>53</v>
      </c>
      <c r="M460" s="1"/>
      <c r="N460" s="1" t="s">
        <v>27</v>
      </c>
      <c r="O460" s="1" t="s">
        <v>28</v>
      </c>
      <c r="P460" s="1" t="s">
        <v>161</v>
      </c>
      <c r="Q460" s="1" t="s">
        <v>442</v>
      </c>
      <c r="R460" s="1">
        <v>84067</v>
      </c>
      <c r="S460" s="1" t="s">
        <v>95</v>
      </c>
      <c r="T460" s="2">
        <v>42067</v>
      </c>
      <c r="U460" s="1">
        <v>11</v>
      </c>
      <c r="V460" s="1">
        <v>89910</v>
      </c>
    </row>
    <row r="461" spans="1:22">
      <c r="A461" s="1">
        <v>19266</v>
      </c>
      <c r="B461" s="1" t="s">
        <v>98</v>
      </c>
      <c r="C461" s="1">
        <v>6.48</v>
      </c>
      <c r="D461" s="1">
        <v>0.05</v>
      </c>
      <c r="E461" s="1">
        <v>800</v>
      </c>
      <c r="F461" s="1"/>
      <c r="G461" s="1"/>
      <c r="H461" s="1" t="s">
        <v>32</v>
      </c>
      <c r="I461" s="1" t="s">
        <v>104</v>
      </c>
      <c r="J461" s="1" t="s">
        <v>58</v>
      </c>
      <c r="K461" s="1" t="s">
        <v>83</v>
      </c>
      <c r="L461" s="1" t="s">
        <v>53</v>
      </c>
      <c r="M461" s="1"/>
      <c r="N461" s="1" t="s">
        <v>27</v>
      </c>
      <c r="O461" s="1" t="s">
        <v>114</v>
      </c>
      <c r="P461" s="1" t="s">
        <v>161</v>
      </c>
      <c r="Q461" s="1" t="s">
        <v>442</v>
      </c>
      <c r="R461" s="1">
        <v>84067</v>
      </c>
      <c r="S461" s="1" t="s">
        <v>95</v>
      </c>
      <c r="T461" s="1" t="s">
        <v>128</v>
      </c>
      <c r="U461" s="1">
        <v>19</v>
      </c>
      <c r="V461" s="1">
        <v>89910</v>
      </c>
    </row>
    <row r="462" spans="1:22">
      <c r="A462" s="1">
        <v>22484</v>
      </c>
      <c r="B462" s="1" t="s">
        <v>50</v>
      </c>
      <c r="C462" s="1">
        <v>35.99</v>
      </c>
      <c r="D462" s="1">
        <v>0.05</v>
      </c>
      <c r="E462" s="1">
        <v>803</v>
      </c>
      <c r="F462" s="1"/>
      <c r="G462" s="1"/>
      <c r="H462" s="1" t="s">
        <v>32</v>
      </c>
      <c r="I462" s="1" t="s">
        <v>51</v>
      </c>
      <c r="J462" s="1" t="s">
        <v>73</v>
      </c>
      <c r="K462" s="1" t="s">
        <v>67</v>
      </c>
      <c r="L462" s="1" t="s">
        <v>53</v>
      </c>
      <c r="M462" s="1"/>
      <c r="N462" s="1" t="s">
        <v>27</v>
      </c>
      <c r="O462" s="1" t="s">
        <v>114</v>
      </c>
      <c r="P462" s="1" t="s">
        <v>242</v>
      </c>
      <c r="Q462" s="1" t="s">
        <v>445</v>
      </c>
      <c r="R462" s="1">
        <v>32168</v>
      </c>
      <c r="S462" s="1" t="s">
        <v>382</v>
      </c>
      <c r="T462" s="1" t="s">
        <v>230</v>
      </c>
      <c r="U462" s="1">
        <v>3</v>
      </c>
      <c r="V462" s="1">
        <v>90048</v>
      </c>
    </row>
    <row r="463" spans="1:22">
      <c r="A463" s="1">
        <v>5722</v>
      </c>
      <c r="B463" s="1" t="s">
        <v>41</v>
      </c>
      <c r="C463" s="1">
        <v>179.99</v>
      </c>
      <c r="D463" s="1">
        <v>0.1</v>
      </c>
      <c r="E463" s="1">
        <v>806</v>
      </c>
      <c r="F463" s="1"/>
      <c r="G463" s="1"/>
      <c r="H463" s="1" t="s">
        <v>22</v>
      </c>
      <c r="I463" s="1" t="s">
        <v>51</v>
      </c>
      <c r="J463" s="1" t="s">
        <v>73</v>
      </c>
      <c r="K463" s="1" t="s">
        <v>67</v>
      </c>
      <c r="L463" s="1" t="s">
        <v>75</v>
      </c>
      <c r="M463" s="1"/>
      <c r="N463" s="1" t="s">
        <v>27</v>
      </c>
      <c r="O463" s="1" t="s">
        <v>28</v>
      </c>
      <c r="P463" s="1" t="s">
        <v>242</v>
      </c>
      <c r="Q463" s="1" t="s">
        <v>283</v>
      </c>
      <c r="R463" s="1">
        <v>33132</v>
      </c>
      <c r="S463" s="2">
        <v>42248</v>
      </c>
      <c r="T463" s="2">
        <v>42309</v>
      </c>
      <c r="U463" s="1">
        <v>54</v>
      </c>
      <c r="V463" s="1">
        <v>40547</v>
      </c>
    </row>
    <row r="464" spans="1:22">
      <c r="A464" s="1">
        <v>21942</v>
      </c>
      <c r="B464" s="1" t="s">
        <v>98</v>
      </c>
      <c r="C464" s="1">
        <v>5.84</v>
      </c>
      <c r="D464" s="1">
        <v>0.05</v>
      </c>
      <c r="E464" s="1">
        <v>820</v>
      </c>
      <c r="F464" s="1"/>
      <c r="G464" s="1"/>
      <c r="H464" s="1" t="s">
        <v>32</v>
      </c>
      <c r="I464" s="1" t="s">
        <v>51</v>
      </c>
      <c r="J464" s="1" t="s">
        <v>58</v>
      </c>
      <c r="K464" s="1" t="s">
        <v>25</v>
      </c>
      <c r="L464" s="1" t="s">
        <v>26</v>
      </c>
      <c r="M464" s="1"/>
      <c r="N464" s="1" t="s">
        <v>27</v>
      </c>
      <c r="O464" s="1" t="s">
        <v>114</v>
      </c>
      <c r="P464" s="1" t="s">
        <v>29</v>
      </c>
      <c r="Q464" s="1" t="s">
        <v>446</v>
      </c>
      <c r="R464" s="1">
        <v>99362</v>
      </c>
      <c r="S464" s="1" t="s">
        <v>77</v>
      </c>
      <c r="T464" s="1" t="s">
        <v>168</v>
      </c>
      <c r="U464" s="1">
        <v>1</v>
      </c>
      <c r="V464" s="1">
        <v>90244</v>
      </c>
    </row>
    <row r="465" spans="1:22">
      <c r="A465" s="1">
        <v>20661</v>
      </c>
      <c r="B465" s="1" t="s">
        <v>98</v>
      </c>
      <c r="C465" s="1">
        <v>6.24</v>
      </c>
      <c r="D465" s="1">
        <v>0.05</v>
      </c>
      <c r="E465" s="1">
        <v>823</v>
      </c>
      <c r="F465" s="1"/>
      <c r="G465" s="1"/>
      <c r="H465" s="1" t="s">
        <v>32</v>
      </c>
      <c r="I465" s="1" t="s">
        <v>51</v>
      </c>
      <c r="J465" s="1" t="s">
        <v>34</v>
      </c>
      <c r="K465" s="1" t="s">
        <v>52</v>
      </c>
      <c r="L465" s="1" t="s">
        <v>53</v>
      </c>
      <c r="M465" s="1"/>
      <c r="N465" s="1" t="s">
        <v>27</v>
      </c>
      <c r="O465" s="1" t="s">
        <v>114</v>
      </c>
      <c r="P465" s="1" t="s">
        <v>184</v>
      </c>
      <c r="Q465" s="1" t="s">
        <v>447</v>
      </c>
      <c r="R465" s="1">
        <v>37167</v>
      </c>
      <c r="S465" s="2">
        <v>42339</v>
      </c>
      <c r="T465" s="1" t="s">
        <v>177</v>
      </c>
      <c r="U465" s="1">
        <v>13</v>
      </c>
      <c r="V465" s="1">
        <v>89257</v>
      </c>
    </row>
    <row r="466" spans="1:22">
      <c r="A466" s="1">
        <v>20663</v>
      </c>
      <c r="B466" s="1" t="s">
        <v>98</v>
      </c>
      <c r="C466" s="1">
        <v>260.98</v>
      </c>
      <c r="D466" s="1">
        <v>0.1</v>
      </c>
      <c r="E466" s="1">
        <v>824</v>
      </c>
      <c r="F466" s="1"/>
      <c r="G466" s="1"/>
      <c r="H466" s="1" t="s">
        <v>22</v>
      </c>
      <c r="I466" s="1" t="s">
        <v>51</v>
      </c>
      <c r="J466" s="1" t="s">
        <v>34</v>
      </c>
      <c r="K466" s="1" t="s">
        <v>151</v>
      </c>
      <c r="L466" s="1" t="s">
        <v>108</v>
      </c>
      <c r="M466" s="1"/>
      <c r="N466" s="1" t="s">
        <v>27</v>
      </c>
      <c r="O466" s="1" t="s">
        <v>54</v>
      </c>
      <c r="P466" s="1" t="s">
        <v>184</v>
      </c>
      <c r="Q466" s="1" t="s">
        <v>448</v>
      </c>
      <c r="R466" s="1">
        <v>37174</v>
      </c>
      <c r="S466" s="2">
        <v>42339</v>
      </c>
      <c r="T466" s="1" t="s">
        <v>246</v>
      </c>
      <c r="U466" s="1">
        <v>8</v>
      </c>
      <c r="V466" s="1">
        <v>89257</v>
      </c>
    </row>
    <row r="467" spans="1:22">
      <c r="A467" s="1">
        <v>21350</v>
      </c>
      <c r="B467" s="1" t="s">
        <v>41</v>
      </c>
      <c r="C467" s="1">
        <v>11.97</v>
      </c>
      <c r="D467" s="1">
        <v>0.05</v>
      </c>
      <c r="E467" s="1">
        <v>825</v>
      </c>
      <c r="F467" s="1"/>
      <c r="G467" s="1"/>
      <c r="H467" s="1" t="s">
        <v>32</v>
      </c>
      <c r="I467" s="1" t="s">
        <v>42</v>
      </c>
      <c r="J467" s="1" t="s">
        <v>58</v>
      </c>
      <c r="K467" s="1" t="s">
        <v>196</v>
      </c>
      <c r="L467" s="1" t="s">
        <v>53</v>
      </c>
      <c r="M467" s="1"/>
      <c r="N467" s="1" t="s">
        <v>27</v>
      </c>
      <c r="O467" s="1" t="s">
        <v>54</v>
      </c>
      <c r="P467" s="1" t="s">
        <v>112</v>
      </c>
      <c r="Q467" s="1" t="s">
        <v>449</v>
      </c>
      <c r="R467" s="1">
        <v>79605</v>
      </c>
      <c r="S467" s="1" t="s">
        <v>77</v>
      </c>
      <c r="T467" s="1" t="s">
        <v>289</v>
      </c>
      <c r="U467" s="1">
        <v>4</v>
      </c>
      <c r="V467" s="1">
        <v>89258</v>
      </c>
    </row>
    <row r="468" spans="1:22">
      <c r="A468" s="1">
        <v>24842</v>
      </c>
      <c r="B468" s="1" t="s">
        <v>50</v>
      </c>
      <c r="C468" s="1">
        <v>6.98</v>
      </c>
      <c r="D468" s="1">
        <v>0.05</v>
      </c>
      <c r="E468" s="1">
        <v>827</v>
      </c>
      <c r="F468" s="1"/>
      <c r="G468" s="1"/>
      <c r="H468" s="1" t="s">
        <v>32</v>
      </c>
      <c r="I468" s="1" t="s">
        <v>42</v>
      </c>
      <c r="J468" s="1" t="s">
        <v>58</v>
      </c>
      <c r="K468" s="1" t="s">
        <v>83</v>
      </c>
      <c r="L468" s="1" t="s">
        <v>26</v>
      </c>
      <c r="M468" s="1"/>
      <c r="N468" s="1" t="s">
        <v>27</v>
      </c>
      <c r="O468" s="1" t="s">
        <v>114</v>
      </c>
      <c r="P468" s="1" t="s">
        <v>112</v>
      </c>
      <c r="Q468" s="1" t="s">
        <v>450</v>
      </c>
      <c r="R468" s="1">
        <v>79109</v>
      </c>
      <c r="S468" s="1" t="s">
        <v>168</v>
      </c>
      <c r="T468" s="1" t="s">
        <v>169</v>
      </c>
      <c r="U468" s="1">
        <v>3</v>
      </c>
      <c r="V468" s="1">
        <v>89259</v>
      </c>
    </row>
    <row r="469" spans="1:22">
      <c r="A469" s="1">
        <v>24236</v>
      </c>
      <c r="B469" s="1" t="s">
        <v>31</v>
      </c>
      <c r="C469" s="1">
        <v>5.18</v>
      </c>
      <c r="D469" s="1">
        <v>0.05</v>
      </c>
      <c r="E469" s="1">
        <v>829</v>
      </c>
      <c r="F469" s="1"/>
      <c r="G469" s="1"/>
      <c r="H469" s="1" t="s">
        <v>32</v>
      </c>
      <c r="I469" s="1" t="s">
        <v>81</v>
      </c>
      <c r="J469" s="1" t="s">
        <v>58</v>
      </c>
      <c r="K469" s="1" t="s">
        <v>83</v>
      </c>
      <c r="L469" s="1" t="s">
        <v>26</v>
      </c>
      <c r="M469" s="1"/>
      <c r="N469" s="1" t="s">
        <v>27</v>
      </c>
      <c r="O469" s="1" t="s">
        <v>28</v>
      </c>
      <c r="P469" s="1" t="s">
        <v>451</v>
      </c>
      <c r="Q469" s="1" t="s">
        <v>452</v>
      </c>
      <c r="R469" s="1">
        <v>71854</v>
      </c>
      <c r="S469" s="1" t="s">
        <v>92</v>
      </c>
      <c r="T469" s="1" t="s">
        <v>235</v>
      </c>
      <c r="U469" s="1">
        <v>5</v>
      </c>
      <c r="V469" s="1">
        <v>90271</v>
      </c>
    </row>
    <row r="470" spans="1:22">
      <c r="A470" s="1">
        <v>20664</v>
      </c>
      <c r="B470" s="1" t="s">
        <v>21</v>
      </c>
      <c r="C470" s="1">
        <v>14.42</v>
      </c>
      <c r="D470" s="1">
        <v>0.05</v>
      </c>
      <c r="E470" s="1">
        <v>830</v>
      </c>
      <c r="F470" s="1"/>
      <c r="G470" s="1"/>
      <c r="H470" s="1" t="s">
        <v>32</v>
      </c>
      <c r="I470" s="1" t="s">
        <v>81</v>
      </c>
      <c r="J470" s="1" t="s">
        <v>58</v>
      </c>
      <c r="K470" s="1" t="s">
        <v>196</v>
      </c>
      <c r="L470" s="1" t="s">
        <v>75</v>
      </c>
      <c r="M470" s="1"/>
      <c r="N470" s="1" t="s">
        <v>27</v>
      </c>
      <c r="O470" s="1" t="s">
        <v>28</v>
      </c>
      <c r="P470" s="1" t="s">
        <v>194</v>
      </c>
      <c r="Q470" s="1" t="s">
        <v>453</v>
      </c>
      <c r="R470" s="1">
        <v>80033</v>
      </c>
      <c r="S470" s="1" t="s">
        <v>259</v>
      </c>
      <c r="T470" s="1" t="s">
        <v>259</v>
      </c>
      <c r="U470" s="1">
        <v>6</v>
      </c>
      <c r="V470" s="1">
        <v>90270</v>
      </c>
    </row>
    <row r="471" spans="1:22">
      <c r="A471" s="1">
        <v>19173</v>
      </c>
      <c r="B471" s="1" t="s">
        <v>21</v>
      </c>
      <c r="C471" s="1">
        <v>11.66</v>
      </c>
      <c r="D471" s="1">
        <v>0.05</v>
      </c>
      <c r="E471" s="1">
        <v>833</v>
      </c>
      <c r="F471" s="1"/>
      <c r="G471" s="1"/>
      <c r="H471" s="1" t="s">
        <v>22</v>
      </c>
      <c r="I471" s="1" t="s">
        <v>81</v>
      </c>
      <c r="J471" s="1" t="s">
        <v>58</v>
      </c>
      <c r="K471" s="1" t="s">
        <v>25</v>
      </c>
      <c r="L471" s="1" t="s">
        <v>44</v>
      </c>
      <c r="M471" s="1"/>
      <c r="N471" s="1" t="s">
        <v>27</v>
      </c>
      <c r="O471" s="1" t="s">
        <v>28</v>
      </c>
      <c r="P471" s="1" t="s">
        <v>37</v>
      </c>
      <c r="Q471" s="1" t="s">
        <v>454</v>
      </c>
      <c r="R471" s="1">
        <v>95020</v>
      </c>
      <c r="S471" s="2">
        <v>42248</v>
      </c>
      <c r="T471" s="2">
        <v>42309</v>
      </c>
      <c r="U471" s="1">
        <v>11</v>
      </c>
      <c r="V471" s="1">
        <v>89770</v>
      </c>
    </row>
    <row r="472" spans="1:22">
      <c r="A472" s="1">
        <v>19383</v>
      </c>
      <c r="B472" s="1" t="s">
        <v>31</v>
      </c>
      <c r="C472" s="1">
        <v>6.08</v>
      </c>
      <c r="D472" s="1">
        <v>0.05</v>
      </c>
      <c r="E472" s="1">
        <v>850</v>
      </c>
      <c r="F472" s="1"/>
      <c r="G472" s="1"/>
      <c r="H472" s="1" t="s">
        <v>32</v>
      </c>
      <c r="I472" s="1" t="s">
        <v>81</v>
      </c>
      <c r="J472" s="1" t="s">
        <v>58</v>
      </c>
      <c r="K472" s="1" t="s">
        <v>25</v>
      </c>
      <c r="L472" s="1" t="s">
        <v>26</v>
      </c>
      <c r="M472" s="1"/>
      <c r="N472" s="1" t="s">
        <v>27</v>
      </c>
      <c r="O472" s="1" t="s">
        <v>28</v>
      </c>
      <c r="P472" s="1" t="s">
        <v>37</v>
      </c>
      <c r="Q472" s="1" t="s">
        <v>455</v>
      </c>
      <c r="R472" s="1">
        <v>93117</v>
      </c>
      <c r="S472" s="2">
        <v>42188</v>
      </c>
      <c r="T472" s="2">
        <v>42219</v>
      </c>
      <c r="U472" s="1">
        <v>7</v>
      </c>
      <c r="V472" s="1">
        <v>88569</v>
      </c>
    </row>
    <row r="473" spans="1:22">
      <c r="A473" s="1">
        <v>20604</v>
      </c>
      <c r="B473" s="1" t="s">
        <v>98</v>
      </c>
      <c r="C473" s="1">
        <v>50.98</v>
      </c>
      <c r="D473" s="1">
        <v>0.05</v>
      </c>
      <c r="E473" s="1">
        <v>851</v>
      </c>
      <c r="F473" s="1"/>
      <c r="G473" s="1"/>
      <c r="H473" s="1" t="s">
        <v>32</v>
      </c>
      <c r="I473" s="1" t="s">
        <v>81</v>
      </c>
      <c r="J473" s="1" t="s">
        <v>34</v>
      </c>
      <c r="K473" s="1" t="s">
        <v>52</v>
      </c>
      <c r="L473" s="1" t="s">
        <v>178</v>
      </c>
      <c r="M473" s="1"/>
      <c r="N473" s="1" t="s">
        <v>27</v>
      </c>
      <c r="O473" s="1" t="s">
        <v>28</v>
      </c>
      <c r="P473" s="1" t="s">
        <v>37</v>
      </c>
      <c r="Q473" s="1" t="s">
        <v>456</v>
      </c>
      <c r="R473" s="1">
        <v>91745</v>
      </c>
      <c r="S473" s="1" t="s">
        <v>457</v>
      </c>
      <c r="T473" s="1" t="s">
        <v>368</v>
      </c>
      <c r="U473" s="1">
        <v>6</v>
      </c>
      <c r="V473" s="1">
        <v>88568</v>
      </c>
    </row>
    <row r="474" spans="1:22">
      <c r="A474" s="1">
        <v>19384</v>
      </c>
      <c r="B474" s="1" t="s">
        <v>31</v>
      </c>
      <c r="C474" s="1">
        <v>19.899999999999999</v>
      </c>
      <c r="D474" s="1">
        <v>0.05</v>
      </c>
      <c r="E474" s="1">
        <v>851</v>
      </c>
      <c r="F474" s="1"/>
      <c r="G474" s="1"/>
      <c r="H474" s="1" t="s">
        <v>32</v>
      </c>
      <c r="I474" s="1" t="s">
        <v>81</v>
      </c>
      <c r="J474" s="1" t="s">
        <v>58</v>
      </c>
      <c r="K474" s="1" t="s">
        <v>196</v>
      </c>
      <c r="L474" s="1" t="s">
        <v>75</v>
      </c>
      <c r="M474" s="1"/>
      <c r="N474" s="1" t="s">
        <v>27</v>
      </c>
      <c r="O474" s="1" t="s">
        <v>28</v>
      </c>
      <c r="P474" s="1" t="s">
        <v>37</v>
      </c>
      <c r="Q474" s="1" t="s">
        <v>456</v>
      </c>
      <c r="R474" s="1">
        <v>91745</v>
      </c>
      <c r="S474" s="2">
        <v>42188</v>
      </c>
      <c r="T474" s="2">
        <v>42250</v>
      </c>
      <c r="U474" s="1">
        <v>13</v>
      </c>
      <c r="V474" s="1">
        <v>88569</v>
      </c>
    </row>
    <row r="475" spans="1:22">
      <c r="A475" s="1">
        <v>19385</v>
      </c>
      <c r="B475" s="1" t="s">
        <v>31</v>
      </c>
      <c r="C475" s="1">
        <v>3.36</v>
      </c>
      <c r="D475" s="1">
        <v>0.05</v>
      </c>
      <c r="E475" s="1">
        <v>851</v>
      </c>
      <c r="F475" s="1"/>
      <c r="G475" s="1"/>
      <c r="H475" s="1" t="s">
        <v>32</v>
      </c>
      <c r="I475" s="1" t="s">
        <v>81</v>
      </c>
      <c r="J475" s="1" t="s">
        <v>58</v>
      </c>
      <c r="K475" s="1" t="s">
        <v>100</v>
      </c>
      <c r="L475" s="1" t="s">
        <v>53</v>
      </c>
      <c r="M475" s="1"/>
      <c r="N475" s="1" t="s">
        <v>27</v>
      </c>
      <c r="O475" s="1" t="s">
        <v>28</v>
      </c>
      <c r="P475" s="1" t="s">
        <v>37</v>
      </c>
      <c r="Q475" s="1" t="s">
        <v>456</v>
      </c>
      <c r="R475" s="1">
        <v>91745</v>
      </c>
      <c r="S475" s="2">
        <v>42188</v>
      </c>
      <c r="T475" s="2">
        <v>42250</v>
      </c>
      <c r="U475" s="1">
        <v>21</v>
      </c>
      <c r="V475" s="1">
        <v>88569</v>
      </c>
    </row>
    <row r="476" spans="1:22">
      <c r="A476" s="1">
        <v>21353</v>
      </c>
      <c r="B476" s="1" t="s">
        <v>41</v>
      </c>
      <c r="C476" s="1">
        <v>1.26</v>
      </c>
      <c r="D476" s="1">
        <v>0.05</v>
      </c>
      <c r="E476" s="1">
        <v>851</v>
      </c>
      <c r="F476" s="1"/>
      <c r="G476" s="1"/>
      <c r="H476" s="1" t="s">
        <v>32</v>
      </c>
      <c r="I476" s="1" t="s">
        <v>81</v>
      </c>
      <c r="J476" s="1" t="s">
        <v>58</v>
      </c>
      <c r="K476" s="1" t="s">
        <v>60</v>
      </c>
      <c r="L476" s="1" t="s">
        <v>26</v>
      </c>
      <c r="M476" s="1"/>
      <c r="N476" s="1" t="s">
        <v>27</v>
      </c>
      <c r="O476" s="1" t="s">
        <v>28</v>
      </c>
      <c r="P476" s="1" t="s">
        <v>37</v>
      </c>
      <c r="Q476" s="1" t="s">
        <v>456</v>
      </c>
      <c r="R476" s="1">
        <v>91745</v>
      </c>
      <c r="S476" s="1" t="s">
        <v>230</v>
      </c>
      <c r="T476" s="1" t="s">
        <v>230</v>
      </c>
      <c r="U476" s="1">
        <v>4</v>
      </c>
      <c r="V476" s="1">
        <v>88571</v>
      </c>
    </row>
    <row r="477" spans="1:22">
      <c r="A477" s="1">
        <v>26093</v>
      </c>
      <c r="B477" s="1" t="s">
        <v>21</v>
      </c>
      <c r="C477" s="1">
        <v>4.24</v>
      </c>
      <c r="D477" s="1">
        <v>0.05</v>
      </c>
      <c r="E477" s="1">
        <v>853</v>
      </c>
      <c r="F477" s="1"/>
      <c r="G477" s="1"/>
      <c r="H477" s="1" t="s">
        <v>32</v>
      </c>
      <c r="I477" s="1" t="s">
        <v>51</v>
      </c>
      <c r="J477" s="1" t="s">
        <v>58</v>
      </c>
      <c r="K477" s="1" t="s">
        <v>100</v>
      </c>
      <c r="L477" s="1" t="s">
        <v>53</v>
      </c>
      <c r="M477" s="1"/>
      <c r="N477" s="1" t="s">
        <v>27</v>
      </c>
      <c r="O477" s="1" t="s">
        <v>45</v>
      </c>
      <c r="P477" s="1" t="s">
        <v>37</v>
      </c>
      <c r="Q477" s="1" t="s">
        <v>458</v>
      </c>
      <c r="R477" s="1">
        <v>92345</v>
      </c>
      <c r="S477" s="1" t="s">
        <v>179</v>
      </c>
      <c r="T477" s="1" t="s">
        <v>282</v>
      </c>
      <c r="U477" s="1">
        <v>12</v>
      </c>
      <c r="V477" s="1">
        <v>88570</v>
      </c>
    </row>
    <row r="478" spans="1:22">
      <c r="A478" s="1">
        <v>21351</v>
      </c>
      <c r="B478" s="1" t="s">
        <v>41</v>
      </c>
      <c r="C478" s="1">
        <v>1.76</v>
      </c>
      <c r="D478" s="1">
        <v>0.05</v>
      </c>
      <c r="E478" s="1">
        <v>854</v>
      </c>
      <c r="F478" s="1"/>
      <c r="G478" s="1"/>
      <c r="H478" s="1" t="s">
        <v>32</v>
      </c>
      <c r="I478" s="1" t="s">
        <v>81</v>
      </c>
      <c r="J478" s="1" t="s">
        <v>58</v>
      </c>
      <c r="K478" s="1" t="s">
        <v>25</v>
      </c>
      <c r="L478" s="1" t="s">
        <v>26</v>
      </c>
      <c r="M478" s="1"/>
      <c r="N478" s="1" t="s">
        <v>27</v>
      </c>
      <c r="O478" s="1" t="s">
        <v>45</v>
      </c>
      <c r="P478" s="1" t="s">
        <v>171</v>
      </c>
      <c r="Q478" s="1" t="s">
        <v>459</v>
      </c>
      <c r="R478" s="1">
        <v>6405</v>
      </c>
      <c r="S478" s="1" t="s">
        <v>230</v>
      </c>
      <c r="T478" s="2">
        <v>42040</v>
      </c>
      <c r="U478" s="1">
        <v>22</v>
      </c>
      <c r="V478" s="1">
        <v>88571</v>
      </c>
    </row>
    <row r="479" spans="1:22">
      <c r="A479" s="1">
        <v>21352</v>
      </c>
      <c r="B479" s="1" t="s">
        <v>41</v>
      </c>
      <c r="C479" s="1">
        <v>24.98</v>
      </c>
      <c r="D479" s="1">
        <v>0.05</v>
      </c>
      <c r="E479" s="1">
        <v>855</v>
      </c>
      <c r="F479" s="1"/>
      <c r="G479" s="1"/>
      <c r="H479" s="1" t="s">
        <v>32</v>
      </c>
      <c r="I479" s="1" t="s">
        <v>81</v>
      </c>
      <c r="J479" s="1" t="s">
        <v>58</v>
      </c>
      <c r="K479" s="1" t="s">
        <v>119</v>
      </c>
      <c r="L479" s="1" t="s">
        <v>53</v>
      </c>
      <c r="M479" s="1"/>
      <c r="N479" s="1" t="s">
        <v>27</v>
      </c>
      <c r="O479" s="1" t="s">
        <v>45</v>
      </c>
      <c r="P479" s="1" t="s">
        <v>171</v>
      </c>
      <c r="Q479" s="1" t="s">
        <v>460</v>
      </c>
      <c r="R479" s="1">
        <v>6810</v>
      </c>
      <c r="S479" s="1" t="s">
        <v>230</v>
      </c>
      <c r="T479" s="2">
        <v>42009</v>
      </c>
      <c r="U479" s="1">
        <v>23</v>
      </c>
      <c r="V479" s="1">
        <v>88571</v>
      </c>
    </row>
    <row r="480" spans="1:22">
      <c r="A480" s="1">
        <v>21354</v>
      </c>
      <c r="B480" s="1" t="s">
        <v>41</v>
      </c>
      <c r="C480" s="1">
        <v>35.99</v>
      </c>
      <c r="D480" s="1">
        <v>0.05</v>
      </c>
      <c r="E480" s="1">
        <v>858</v>
      </c>
      <c r="F480" s="1"/>
      <c r="G480" s="1"/>
      <c r="H480" s="1" t="s">
        <v>22</v>
      </c>
      <c r="I480" s="1" t="s">
        <v>81</v>
      </c>
      <c r="J480" s="1" t="s">
        <v>73</v>
      </c>
      <c r="K480" s="1" t="s">
        <v>67</v>
      </c>
      <c r="L480" s="1" t="s">
        <v>26</v>
      </c>
      <c r="M480" s="1"/>
      <c r="N480" s="1" t="s">
        <v>27</v>
      </c>
      <c r="O480" s="1" t="s">
        <v>54</v>
      </c>
      <c r="P480" s="1" t="s">
        <v>147</v>
      </c>
      <c r="Q480" s="1" t="s">
        <v>294</v>
      </c>
      <c r="R480" s="1">
        <v>4240</v>
      </c>
      <c r="S480" s="1" t="s">
        <v>230</v>
      </c>
      <c r="T480" s="2">
        <v>42040</v>
      </c>
      <c r="U480" s="1">
        <v>2</v>
      </c>
      <c r="V480" s="1">
        <v>88571</v>
      </c>
    </row>
    <row r="481" spans="1:22">
      <c r="A481" s="1">
        <v>21214</v>
      </c>
      <c r="B481" s="1" t="s">
        <v>41</v>
      </c>
      <c r="C481" s="1">
        <v>14.2</v>
      </c>
      <c r="D481" s="1">
        <v>0.05</v>
      </c>
      <c r="E481" s="1">
        <v>865</v>
      </c>
      <c r="F481" s="1"/>
      <c r="G481" s="1"/>
      <c r="H481" s="1" t="s">
        <v>32</v>
      </c>
      <c r="I481" s="1" t="s">
        <v>81</v>
      </c>
      <c r="J481" s="1" t="s">
        <v>34</v>
      </c>
      <c r="K481" s="1" t="s">
        <v>52</v>
      </c>
      <c r="L481" s="1" t="s">
        <v>26</v>
      </c>
      <c r="M481" s="1"/>
      <c r="N481" s="1" t="s">
        <v>27</v>
      </c>
      <c r="O481" s="1" t="s">
        <v>54</v>
      </c>
      <c r="P481" s="1" t="s">
        <v>376</v>
      </c>
      <c r="Q481" s="1" t="s">
        <v>415</v>
      </c>
      <c r="R481" s="1">
        <v>46312</v>
      </c>
      <c r="S481" s="1" t="s">
        <v>295</v>
      </c>
      <c r="T481" s="1" t="s">
        <v>64</v>
      </c>
      <c r="U481" s="1">
        <v>18</v>
      </c>
      <c r="V481" s="1">
        <v>90674</v>
      </c>
    </row>
    <row r="482" spans="1:22">
      <c r="A482" s="1">
        <v>19947</v>
      </c>
      <c r="B482" s="1" t="s">
        <v>98</v>
      </c>
      <c r="C482" s="1">
        <v>6.48</v>
      </c>
      <c r="D482" s="1">
        <v>0.05</v>
      </c>
      <c r="E482" s="1">
        <v>865</v>
      </c>
      <c r="F482" s="1"/>
      <c r="G482" s="1"/>
      <c r="H482" s="1" t="s">
        <v>22</v>
      </c>
      <c r="I482" s="1" t="s">
        <v>81</v>
      </c>
      <c r="J482" s="1" t="s">
        <v>58</v>
      </c>
      <c r="K482" s="1" t="s">
        <v>83</v>
      </c>
      <c r="L482" s="1" t="s">
        <v>53</v>
      </c>
      <c r="M482" s="1"/>
      <c r="N482" s="1" t="s">
        <v>27</v>
      </c>
      <c r="O482" s="1" t="s">
        <v>54</v>
      </c>
      <c r="P482" s="1" t="s">
        <v>376</v>
      </c>
      <c r="Q482" s="1" t="s">
        <v>415</v>
      </c>
      <c r="R482" s="1">
        <v>46312</v>
      </c>
      <c r="S482" s="1" t="s">
        <v>367</v>
      </c>
      <c r="T482" s="2">
        <v>42038</v>
      </c>
      <c r="U482" s="1">
        <v>12</v>
      </c>
      <c r="V482" s="1">
        <v>90675</v>
      </c>
    </row>
    <row r="483" spans="1:22">
      <c r="A483" s="1">
        <v>24774</v>
      </c>
      <c r="B483" s="1" t="s">
        <v>31</v>
      </c>
      <c r="C483" s="1">
        <v>29.18</v>
      </c>
      <c r="D483" s="1">
        <v>0.05</v>
      </c>
      <c r="E483" s="1">
        <v>868</v>
      </c>
      <c r="F483" s="1"/>
      <c r="G483" s="1"/>
      <c r="H483" s="1" t="s">
        <v>22</v>
      </c>
      <c r="I483" s="1" t="s">
        <v>81</v>
      </c>
      <c r="J483" s="1" t="s">
        <v>34</v>
      </c>
      <c r="K483" s="1" t="s">
        <v>52</v>
      </c>
      <c r="L483" s="1" t="s">
        <v>53</v>
      </c>
      <c r="M483" s="1"/>
      <c r="N483" s="1" t="s">
        <v>27</v>
      </c>
      <c r="O483" s="1" t="s">
        <v>54</v>
      </c>
      <c r="P483" s="1" t="s">
        <v>55</v>
      </c>
      <c r="Q483" s="1" t="s">
        <v>461</v>
      </c>
      <c r="R483" s="1">
        <v>55126</v>
      </c>
      <c r="S483" s="1" t="s">
        <v>457</v>
      </c>
      <c r="T483" s="1" t="s">
        <v>368</v>
      </c>
      <c r="U483" s="1">
        <v>10</v>
      </c>
      <c r="V483" s="1">
        <v>91194</v>
      </c>
    </row>
    <row r="484" spans="1:22">
      <c r="A484" s="1">
        <v>24775</v>
      </c>
      <c r="B484" s="1" t="s">
        <v>31</v>
      </c>
      <c r="C484" s="1">
        <v>80.98</v>
      </c>
      <c r="D484" s="1">
        <v>0.05</v>
      </c>
      <c r="E484" s="1">
        <v>868</v>
      </c>
      <c r="F484" s="1"/>
      <c r="G484" s="1"/>
      <c r="H484" s="1" t="s">
        <v>32</v>
      </c>
      <c r="I484" s="1" t="s">
        <v>81</v>
      </c>
      <c r="J484" s="1" t="s">
        <v>58</v>
      </c>
      <c r="K484" s="1" t="s">
        <v>119</v>
      </c>
      <c r="L484" s="1" t="s">
        <v>178</v>
      </c>
      <c r="M484" s="1"/>
      <c r="N484" s="1" t="s">
        <v>27</v>
      </c>
      <c r="O484" s="1" t="s">
        <v>54</v>
      </c>
      <c r="P484" s="1" t="s">
        <v>55</v>
      </c>
      <c r="Q484" s="1" t="s">
        <v>461</v>
      </c>
      <c r="R484" s="1">
        <v>55126</v>
      </c>
      <c r="S484" s="1" t="s">
        <v>457</v>
      </c>
      <c r="T484" s="1" t="s">
        <v>368</v>
      </c>
      <c r="U484" s="1">
        <v>8</v>
      </c>
      <c r="V484" s="1">
        <v>91194</v>
      </c>
    </row>
    <row r="485" spans="1:22">
      <c r="A485" s="1">
        <v>24763</v>
      </c>
      <c r="B485" s="1" t="s">
        <v>41</v>
      </c>
      <c r="C485" s="1">
        <v>6.48</v>
      </c>
      <c r="D485" s="1">
        <v>0.05</v>
      </c>
      <c r="E485" s="1">
        <v>868</v>
      </c>
      <c r="F485" s="1"/>
      <c r="G485" s="1"/>
      <c r="H485" s="1" t="s">
        <v>32</v>
      </c>
      <c r="I485" s="1" t="s">
        <v>81</v>
      </c>
      <c r="J485" s="1" t="s">
        <v>58</v>
      </c>
      <c r="K485" s="1" t="s">
        <v>83</v>
      </c>
      <c r="L485" s="1" t="s">
        <v>53</v>
      </c>
      <c r="M485" s="1"/>
      <c r="N485" s="1" t="s">
        <v>27</v>
      </c>
      <c r="O485" s="1" t="s">
        <v>54</v>
      </c>
      <c r="P485" s="1" t="s">
        <v>55</v>
      </c>
      <c r="Q485" s="1" t="s">
        <v>461</v>
      </c>
      <c r="R485" s="1">
        <v>55126</v>
      </c>
      <c r="S485" s="2">
        <v>42158</v>
      </c>
      <c r="T485" s="2">
        <v>42188</v>
      </c>
      <c r="U485" s="1">
        <v>20</v>
      </c>
      <c r="V485" s="1">
        <v>91195</v>
      </c>
    </row>
    <row r="486" spans="1:22">
      <c r="A486" s="1">
        <v>24764</v>
      </c>
      <c r="B486" s="1" t="s">
        <v>41</v>
      </c>
      <c r="C486" s="1">
        <v>349.45</v>
      </c>
      <c r="D486" s="1">
        <v>0.1</v>
      </c>
      <c r="E486" s="1">
        <v>868</v>
      </c>
      <c r="F486" s="1"/>
      <c r="G486" s="1"/>
      <c r="H486" s="1" t="s">
        <v>22</v>
      </c>
      <c r="I486" s="1" t="s">
        <v>81</v>
      </c>
      <c r="J486" s="1" t="s">
        <v>34</v>
      </c>
      <c r="K486" s="1" t="s">
        <v>123</v>
      </c>
      <c r="L486" s="1" t="s">
        <v>36</v>
      </c>
      <c r="M486" s="1"/>
      <c r="N486" s="1" t="s">
        <v>27</v>
      </c>
      <c r="O486" s="1" t="s">
        <v>28</v>
      </c>
      <c r="P486" s="1" t="s">
        <v>55</v>
      </c>
      <c r="Q486" s="1" t="s">
        <v>461</v>
      </c>
      <c r="R486" s="1">
        <v>55126</v>
      </c>
      <c r="S486" s="2">
        <v>42158</v>
      </c>
      <c r="T486" s="2">
        <v>42188</v>
      </c>
      <c r="U486" s="1">
        <v>12</v>
      </c>
      <c r="V486" s="1">
        <v>91195</v>
      </c>
    </row>
    <row r="487" spans="1:22">
      <c r="A487" s="1">
        <v>25507</v>
      </c>
      <c r="B487" s="1" t="s">
        <v>31</v>
      </c>
      <c r="C487" s="1">
        <v>14.2</v>
      </c>
      <c r="D487" s="1">
        <v>0.05</v>
      </c>
      <c r="E487" s="1">
        <v>871</v>
      </c>
      <c r="F487" s="1"/>
      <c r="G487" s="1"/>
      <c r="H487" s="1" t="s">
        <v>32</v>
      </c>
      <c r="I487" s="1" t="s">
        <v>42</v>
      </c>
      <c r="J487" s="1" t="s">
        <v>34</v>
      </c>
      <c r="K487" s="1" t="s">
        <v>52</v>
      </c>
      <c r="L487" s="1" t="s">
        <v>26</v>
      </c>
      <c r="M487" s="1"/>
      <c r="N487" s="1" t="s">
        <v>27</v>
      </c>
      <c r="O487" s="1" t="s">
        <v>28</v>
      </c>
      <c r="P487" s="1" t="s">
        <v>317</v>
      </c>
      <c r="Q487" s="1" t="s">
        <v>462</v>
      </c>
      <c r="R487" s="1">
        <v>89502</v>
      </c>
      <c r="S487" s="1" t="s">
        <v>126</v>
      </c>
      <c r="T487" s="1" t="s">
        <v>281</v>
      </c>
      <c r="U487" s="1">
        <v>2</v>
      </c>
      <c r="V487" s="1">
        <v>90577</v>
      </c>
    </row>
    <row r="488" spans="1:22">
      <c r="A488" s="1">
        <v>22547</v>
      </c>
      <c r="B488" s="1" t="s">
        <v>31</v>
      </c>
      <c r="C488" s="1">
        <v>5.94</v>
      </c>
      <c r="D488" s="1">
        <v>0.05</v>
      </c>
      <c r="E488" s="1">
        <v>871</v>
      </c>
      <c r="F488" s="1"/>
      <c r="G488" s="1"/>
      <c r="H488" s="1" t="s">
        <v>32</v>
      </c>
      <c r="I488" s="1" t="s">
        <v>42</v>
      </c>
      <c r="J488" s="1" t="s">
        <v>58</v>
      </c>
      <c r="K488" s="1" t="s">
        <v>100</v>
      </c>
      <c r="L488" s="1" t="s">
        <v>53</v>
      </c>
      <c r="M488" s="1"/>
      <c r="N488" s="1" t="s">
        <v>27</v>
      </c>
      <c r="O488" s="1" t="s">
        <v>28</v>
      </c>
      <c r="P488" s="1" t="s">
        <v>317</v>
      </c>
      <c r="Q488" s="1" t="s">
        <v>462</v>
      </c>
      <c r="R488" s="1">
        <v>89502</v>
      </c>
      <c r="S488" s="1" t="s">
        <v>249</v>
      </c>
      <c r="T488" s="1" t="s">
        <v>78</v>
      </c>
      <c r="U488" s="1">
        <v>12</v>
      </c>
      <c r="V488" s="1">
        <v>90578</v>
      </c>
    </row>
    <row r="489" spans="1:22">
      <c r="A489" s="1">
        <v>22548</v>
      </c>
      <c r="B489" s="1" t="s">
        <v>31</v>
      </c>
      <c r="C489" s="1">
        <v>6.48</v>
      </c>
      <c r="D489" s="1">
        <v>0.05</v>
      </c>
      <c r="E489" s="1">
        <v>871</v>
      </c>
      <c r="F489" s="1"/>
      <c r="G489" s="1"/>
      <c r="H489" s="1" t="s">
        <v>32</v>
      </c>
      <c r="I489" s="1" t="s">
        <v>42</v>
      </c>
      <c r="J489" s="1" t="s">
        <v>58</v>
      </c>
      <c r="K489" s="1" t="s">
        <v>83</v>
      </c>
      <c r="L489" s="1" t="s">
        <v>53</v>
      </c>
      <c r="M489" s="1"/>
      <c r="N489" s="1" t="s">
        <v>27</v>
      </c>
      <c r="O489" s="1" t="s">
        <v>28</v>
      </c>
      <c r="P489" s="1" t="s">
        <v>317</v>
      </c>
      <c r="Q489" s="1" t="s">
        <v>462</v>
      </c>
      <c r="R489" s="1">
        <v>89502</v>
      </c>
      <c r="S489" s="1" t="s">
        <v>249</v>
      </c>
      <c r="T489" s="1" t="s">
        <v>80</v>
      </c>
      <c r="U489" s="1">
        <v>18</v>
      </c>
      <c r="V489" s="1">
        <v>90578</v>
      </c>
    </row>
    <row r="490" spans="1:22">
      <c r="A490" s="1">
        <v>19262</v>
      </c>
      <c r="B490" s="1" t="s">
        <v>21</v>
      </c>
      <c r="C490" s="1">
        <v>4.37</v>
      </c>
      <c r="D490" s="1">
        <v>0.05</v>
      </c>
      <c r="E490" s="1">
        <v>875</v>
      </c>
      <c r="F490" s="1"/>
      <c r="G490" s="1"/>
      <c r="H490" s="1" t="s">
        <v>32</v>
      </c>
      <c r="I490" s="1" t="s">
        <v>51</v>
      </c>
      <c r="J490" s="1" t="s">
        <v>58</v>
      </c>
      <c r="K490" s="1" t="s">
        <v>196</v>
      </c>
      <c r="L490" s="1" t="s">
        <v>53</v>
      </c>
      <c r="M490" s="1"/>
      <c r="N490" s="1" t="s">
        <v>27</v>
      </c>
      <c r="O490" s="1" t="s">
        <v>28</v>
      </c>
      <c r="P490" s="1" t="s">
        <v>161</v>
      </c>
      <c r="Q490" s="1" t="s">
        <v>463</v>
      </c>
      <c r="R490" s="1">
        <v>84106</v>
      </c>
      <c r="S490" s="1" t="s">
        <v>207</v>
      </c>
      <c r="T490" s="1" t="s">
        <v>92</v>
      </c>
      <c r="U490" s="1">
        <v>18</v>
      </c>
      <c r="V490" s="1">
        <v>89059</v>
      </c>
    </row>
    <row r="491" spans="1:22">
      <c r="A491" s="1">
        <v>19263</v>
      </c>
      <c r="B491" s="1" t="s">
        <v>21</v>
      </c>
      <c r="C491" s="1">
        <v>155.99</v>
      </c>
      <c r="D491" s="1">
        <v>0.1</v>
      </c>
      <c r="E491" s="1">
        <v>875</v>
      </c>
      <c r="F491" s="1"/>
      <c r="G491" s="1"/>
      <c r="H491" s="1" t="s">
        <v>32</v>
      </c>
      <c r="I491" s="1" t="s">
        <v>51</v>
      </c>
      <c r="J491" s="1" t="s">
        <v>73</v>
      </c>
      <c r="K491" s="1" t="s">
        <v>67</v>
      </c>
      <c r="L491" s="1" t="s">
        <v>53</v>
      </c>
      <c r="M491" s="1"/>
      <c r="N491" s="1" t="s">
        <v>27</v>
      </c>
      <c r="O491" s="1" t="s">
        <v>28</v>
      </c>
      <c r="P491" s="1" t="s">
        <v>161</v>
      </c>
      <c r="Q491" s="1" t="s">
        <v>463</v>
      </c>
      <c r="R491" s="1">
        <v>84106</v>
      </c>
      <c r="S491" s="1" t="s">
        <v>207</v>
      </c>
      <c r="T491" s="1" t="s">
        <v>93</v>
      </c>
      <c r="U491" s="1">
        <v>4</v>
      </c>
      <c r="V491" s="1">
        <v>89059</v>
      </c>
    </row>
    <row r="492" spans="1:22">
      <c r="A492" s="1">
        <v>18054</v>
      </c>
      <c r="B492" s="1" t="s">
        <v>41</v>
      </c>
      <c r="C492" s="1">
        <v>5.68</v>
      </c>
      <c r="D492" s="1">
        <v>0.05</v>
      </c>
      <c r="E492" s="1">
        <v>880</v>
      </c>
      <c r="F492" s="1"/>
      <c r="G492" s="1"/>
      <c r="H492" s="1" t="s">
        <v>32</v>
      </c>
      <c r="I492" s="1" t="s">
        <v>51</v>
      </c>
      <c r="J492" s="1" t="s">
        <v>58</v>
      </c>
      <c r="K492" s="1" t="s">
        <v>61</v>
      </c>
      <c r="L492" s="1" t="s">
        <v>53</v>
      </c>
      <c r="M492" s="1"/>
      <c r="N492" s="1" t="s">
        <v>27</v>
      </c>
      <c r="O492" s="1" t="s">
        <v>28</v>
      </c>
      <c r="P492" s="1" t="s">
        <v>250</v>
      </c>
      <c r="Q492" s="1" t="s">
        <v>464</v>
      </c>
      <c r="R492" s="1">
        <v>85254</v>
      </c>
      <c r="S492" s="1" t="s">
        <v>132</v>
      </c>
      <c r="T492" s="1" t="s">
        <v>94</v>
      </c>
      <c r="U492" s="1">
        <v>5</v>
      </c>
      <c r="V492" s="1">
        <v>86153</v>
      </c>
    </row>
    <row r="493" spans="1:22">
      <c r="A493" s="1">
        <v>18055</v>
      </c>
      <c r="B493" s="1" t="s">
        <v>41</v>
      </c>
      <c r="C493" s="1">
        <v>22.84</v>
      </c>
      <c r="D493" s="1">
        <v>0.05</v>
      </c>
      <c r="E493" s="1">
        <v>880</v>
      </c>
      <c r="F493" s="1"/>
      <c r="G493" s="1"/>
      <c r="H493" s="1" t="s">
        <v>32</v>
      </c>
      <c r="I493" s="1" t="s">
        <v>51</v>
      </c>
      <c r="J493" s="1" t="s">
        <v>58</v>
      </c>
      <c r="K493" s="1" t="s">
        <v>83</v>
      </c>
      <c r="L493" s="1" t="s">
        <v>53</v>
      </c>
      <c r="M493" s="1"/>
      <c r="N493" s="1" t="s">
        <v>27</v>
      </c>
      <c r="O493" s="1" t="s">
        <v>54</v>
      </c>
      <c r="P493" s="1" t="s">
        <v>250</v>
      </c>
      <c r="Q493" s="1" t="s">
        <v>464</v>
      </c>
      <c r="R493" s="1">
        <v>85254</v>
      </c>
      <c r="S493" s="1" t="s">
        <v>132</v>
      </c>
      <c r="T493" s="1" t="s">
        <v>94</v>
      </c>
      <c r="U493" s="1">
        <v>1</v>
      </c>
      <c r="V493" s="1">
        <v>86153</v>
      </c>
    </row>
    <row r="494" spans="1:22">
      <c r="A494" s="1">
        <v>19401</v>
      </c>
      <c r="B494" s="1" t="s">
        <v>41</v>
      </c>
      <c r="C494" s="1">
        <v>25.98</v>
      </c>
      <c r="D494" s="1">
        <v>0.05</v>
      </c>
      <c r="E494" s="1">
        <v>885</v>
      </c>
      <c r="F494" s="1"/>
      <c r="G494" s="1"/>
      <c r="H494" s="1" t="s">
        <v>22</v>
      </c>
      <c r="I494" s="1" t="s">
        <v>81</v>
      </c>
      <c r="J494" s="1" t="s">
        <v>34</v>
      </c>
      <c r="K494" s="1" t="s">
        <v>35</v>
      </c>
      <c r="L494" s="1" t="s">
        <v>36</v>
      </c>
      <c r="M494" s="1"/>
      <c r="N494" s="1" t="s">
        <v>27</v>
      </c>
      <c r="O494" s="1" t="s">
        <v>54</v>
      </c>
      <c r="P494" s="1" t="s">
        <v>112</v>
      </c>
      <c r="Q494" s="1" t="s">
        <v>450</v>
      </c>
      <c r="R494" s="1">
        <v>79109</v>
      </c>
      <c r="S494" s="1" t="s">
        <v>289</v>
      </c>
      <c r="T494" s="1" t="s">
        <v>168</v>
      </c>
      <c r="U494" s="1">
        <v>41</v>
      </c>
      <c r="V494" s="1">
        <v>89537</v>
      </c>
    </row>
    <row r="495" spans="1:22">
      <c r="A495" s="1">
        <v>26011</v>
      </c>
      <c r="B495" s="1" t="s">
        <v>41</v>
      </c>
      <c r="C495" s="1">
        <v>1.81</v>
      </c>
      <c r="D495" s="1">
        <v>0.05</v>
      </c>
      <c r="E495" s="1">
        <v>890</v>
      </c>
      <c r="F495" s="1"/>
      <c r="G495" s="1"/>
      <c r="H495" s="1" t="s">
        <v>32</v>
      </c>
      <c r="I495" s="1" t="s">
        <v>104</v>
      </c>
      <c r="J495" s="1" t="s">
        <v>34</v>
      </c>
      <c r="K495" s="1" t="s">
        <v>35</v>
      </c>
      <c r="L495" s="1" t="s">
        <v>36</v>
      </c>
      <c r="M495" s="1"/>
      <c r="N495" s="1" t="s">
        <v>27</v>
      </c>
      <c r="O495" s="1" t="s">
        <v>54</v>
      </c>
      <c r="P495" s="1" t="s">
        <v>112</v>
      </c>
      <c r="Q495" s="1" t="s">
        <v>465</v>
      </c>
      <c r="R495" s="1">
        <v>76021</v>
      </c>
      <c r="S495" s="2">
        <v>42125</v>
      </c>
      <c r="T495" s="2">
        <v>42156</v>
      </c>
      <c r="U495" s="1">
        <v>11</v>
      </c>
      <c r="V495" s="1">
        <v>89536</v>
      </c>
    </row>
    <row r="496" spans="1:22">
      <c r="A496" s="1">
        <v>26015</v>
      </c>
      <c r="B496" s="1" t="s">
        <v>41</v>
      </c>
      <c r="C496" s="1">
        <v>125.99</v>
      </c>
      <c r="D496" s="1">
        <v>0.1</v>
      </c>
      <c r="E496" s="1">
        <v>890</v>
      </c>
      <c r="F496" s="1"/>
      <c r="G496" s="1"/>
      <c r="H496" s="1" t="s">
        <v>32</v>
      </c>
      <c r="I496" s="1" t="s">
        <v>104</v>
      </c>
      <c r="J496" s="1" t="s">
        <v>73</v>
      </c>
      <c r="K496" s="1" t="s">
        <v>67</v>
      </c>
      <c r="L496" s="1" t="s">
        <v>53</v>
      </c>
      <c r="M496" s="1"/>
      <c r="N496" s="1" t="s">
        <v>27</v>
      </c>
      <c r="O496" s="1" t="s">
        <v>45</v>
      </c>
      <c r="P496" s="1" t="s">
        <v>112</v>
      </c>
      <c r="Q496" s="1" t="s">
        <v>465</v>
      </c>
      <c r="R496" s="1">
        <v>76021</v>
      </c>
      <c r="S496" s="2">
        <v>42125</v>
      </c>
      <c r="T496" s="2">
        <v>42125</v>
      </c>
      <c r="U496" s="1">
        <v>6</v>
      </c>
      <c r="V496" s="1">
        <v>89536</v>
      </c>
    </row>
    <row r="497" spans="1:22">
      <c r="A497" s="1">
        <v>2045</v>
      </c>
      <c r="B497" s="1" t="s">
        <v>41</v>
      </c>
      <c r="C497" s="1">
        <v>8.34</v>
      </c>
      <c r="D497" s="1">
        <v>0.05</v>
      </c>
      <c r="E497" s="1">
        <v>894</v>
      </c>
      <c r="F497" s="1"/>
      <c r="G497" s="1"/>
      <c r="H497" s="1" t="s">
        <v>32</v>
      </c>
      <c r="I497" s="1" t="s">
        <v>81</v>
      </c>
      <c r="J497" s="1" t="s">
        <v>34</v>
      </c>
      <c r="K497" s="1" t="s">
        <v>52</v>
      </c>
      <c r="L497" s="1" t="s">
        <v>26</v>
      </c>
      <c r="M497" s="1"/>
      <c r="N497" s="1" t="s">
        <v>27</v>
      </c>
      <c r="O497" s="1" t="s">
        <v>45</v>
      </c>
      <c r="P497" s="1" t="s">
        <v>466</v>
      </c>
      <c r="Q497" s="1" t="s">
        <v>29</v>
      </c>
      <c r="R497" s="1">
        <v>20024</v>
      </c>
      <c r="S497" s="2">
        <v>42278</v>
      </c>
      <c r="T497" s="2">
        <v>42339</v>
      </c>
      <c r="U497" s="1">
        <v>24</v>
      </c>
      <c r="V497" s="1">
        <v>14596</v>
      </c>
    </row>
    <row r="498" spans="1:22">
      <c r="A498" s="1">
        <v>2046</v>
      </c>
      <c r="B498" s="1" t="s">
        <v>41</v>
      </c>
      <c r="C498" s="1">
        <v>3.28</v>
      </c>
      <c r="D498" s="1">
        <v>0.05</v>
      </c>
      <c r="E498" s="1">
        <v>894</v>
      </c>
      <c r="F498" s="1"/>
      <c r="G498" s="1"/>
      <c r="H498" s="1" t="s">
        <v>32</v>
      </c>
      <c r="I498" s="1" t="s">
        <v>81</v>
      </c>
      <c r="J498" s="1" t="s">
        <v>58</v>
      </c>
      <c r="K498" s="1" t="s">
        <v>25</v>
      </c>
      <c r="L498" s="1" t="s">
        <v>26</v>
      </c>
      <c r="M498" s="1"/>
      <c r="N498" s="1" t="s">
        <v>27</v>
      </c>
      <c r="O498" s="1" t="s">
        <v>45</v>
      </c>
      <c r="P498" s="1" t="s">
        <v>466</v>
      </c>
      <c r="Q498" s="1" t="s">
        <v>29</v>
      </c>
      <c r="R498" s="1">
        <v>20024</v>
      </c>
      <c r="S498" s="2">
        <v>42278</v>
      </c>
      <c r="T498" s="2">
        <v>42309</v>
      </c>
      <c r="U498" s="1">
        <v>19</v>
      </c>
      <c r="V498" s="1">
        <v>14596</v>
      </c>
    </row>
    <row r="499" spans="1:22">
      <c r="A499" s="1">
        <v>5421</v>
      </c>
      <c r="B499" s="1" t="s">
        <v>98</v>
      </c>
      <c r="C499" s="1">
        <v>1.1399999999999999</v>
      </c>
      <c r="D499" s="1">
        <v>0.05</v>
      </c>
      <c r="E499" s="1">
        <v>894</v>
      </c>
      <c r="F499" s="1"/>
      <c r="G499" s="1"/>
      <c r="H499" s="1" t="s">
        <v>32</v>
      </c>
      <c r="I499" s="1" t="s">
        <v>81</v>
      </c>
      <c r="J499" s="1" t="s">
        <v>58</v>
      </c>
      <c r="K499" s="1" t="s">
        <v>60</v>
      </c>
      <c r="L499" s="1" t="s">
        <v>26</v>
      </c>
      <c r="M499" s="1"/>
      <c r="N499" s="1" t="s">
        <v>27</v>
      </c>
      <c r="O499" s="1" t="s">
        <v>54</v>
      </c>
      <c r="P499" s="1" t="s">
        <v>466</v>
      </c>
      <c r="Q499" s="1" t="s">
        <v>29</v>
      </c>
      <c r="R499" s="1">
        <v>20024</v>
      </c>
      <c r="S499" s="2">
        <v>42037</v>
      </c>
      <c r="T499" s="2">
        <v>42037</v>
      </c>
      <c r="U499" s="1">
        <v>38</v>
      </c>
      <c r="V499" s="1">
        <v>38529</v>
      </c>
    </row>
    <row r="500" spans="1:22">
      <c r="A500" s="1">
        <v>20045</v>
      </c>
      <c r="B500" s="1" t="s">
        <v>41</v>
      </c>
      <c r="C500" s="1">
        <v>8.34</v>
      </c>
      <c r="D500" s="1">
        <v>0.05</v>
      </c>
      <c r="E500" s="1">
        <v>896</v>
      </c>
      <c r="F500" s="1"/>
      <c r="G500" s="1"/>
      <c r="H500" s="1" t="s">
        <v>32</v>
      </c>
      <c r="I500" s="1" t="s">
        <v>81</v>
      </c>
      <c r="J500" s="1" t="s">
        <v>34</v>
      </c>
      <c r="K500" s="1" t="s">
        <v>52</v>
      </c>
      <c r="L500" s="1" t="s">
        <v>26</v>
      </c>
      <c r="M500" s="1"/>
      <c r="N500" s="1" t="s">
        <v>27</v>
      </c>
      <c r="O500" s="1" t="s">
        <v>54</v>
      </c>
      <c r="P500" s="1" t="s">
        <v>112</v>
      </c>
      <c r="Q500" s="1" t="s">
        <v>467</v>
      </c>
      <c r="R500" s="1">
        <v>76201</v>
      </c>
      <c r="S500" s="2">
        <v>42278</v>
      </c>
      <c r="T500" s="2">
        <v>42339</v>
      </c>
      <c r="U500" s="1">
        <v>6</v>
      </c>
      <c r="V500" s="1">
        <v>90166</v>
      </c>
    </row>
    <row r="501" spans="1:22">
      <c r="A501" s="1">
        <v>20046</v>
      </c>
      <c r="B501" s="1" t="s">
        <v>41</v>
      </c>
      <c r="C501" s="1">
        <v>3.28</v>
      </c>
      <c r="D501" s="1">
        <v>0.05</v>
      </c>
      <c r="E501" s="1">
        <v>896</v>
      </c>
      <c r="F501" s="1"/>
      <c r="G501" s="1"/>
      <c r="H501" s="1" t="s">
        <v>32</v>
      </c>
      <c r="I501" s="1" t="s">
        <v>81</v>
      </c>
      <c r="J501" s="1" t="s">
        <v>58</v>
      </c>
      <c r="K501" s="1" t="s">
        <v>25</v>
      </c>
      <c r="L501" s="1" t="s">
        <v>26</v>
      </c>
      <c r="M501" s="1"/>
      <c r="N501" s="1" t="s">
        <v>27</v>
      </c>
      <c r="O501" s="1" t="s">
        <v>54</v>
      </c>
      <c r="P501" s="1" t="s">
        <v>112</v>
      </c>
      <c r="Q501" s="1" t="s">
        <v>467</v>
      </c>
      <c r="R501" s="1">
        <v>76201</v>
      </c>
      <c r="S501" s="2">
        <v>42278</v>
      </c>
      <c r="T501" s="2">
        <v>42309</v>
      </c>
      <c r="U501" s="1">
        <v>5</v>
      </c>
      <c r="V501" s="1">
        <v>90166</v>
      </c>
    </row>
    <row r="502" spans="1:22">
      <c r="A502" s="1">
        <v>19470</v>
      </c>
      <c r="B502" s="1" t="s">
        <v>41</v>
      </c>
      <c r="C502" s="1">
        <v>47.98</v>
      </c>
      <c r="D502" s="1">
        <v>0.05</v>
      </c>
      <c r="E502" s="1">
        <v>896</v>
      </c>
      <c r="F502" s="1"/>
      <c r="G502" s="1"/>
      <c r="H502" s="1" t="s">
        <v>32</v>
      </c>
      <c r="I502" s="1" t="s">
        <v>81</v>
      </c>
      <c r="J502" s="1" t="s">
        <v>73</v>
      </c>
      <c r="K502" s="1" t="s">
        <v>144</v>
      </c>
      <c r="L502" s="1" t="s">
        <v>44</v>
      </c>
      <c r="M502" s="1"/>
      <c r="N502" s="1" t="s">
        <v>27</v>
      </c>
      <c r="O502" s="1" t="s">
        <v>45</v>
      </c>
      <c r="P502" s="1" t="s">
        <v>112</v>
      </c>
      <c r="Q502" s="1" t="s">
        <v>467</v>
      </c>
      <c r="R502" s="1">
        <v>76201</v>
      </c>
      <c r="S502" s="1" t="s">
        <v>311</v>
      </c>
      <c r="T502" s="1" t="s">
        <v>149</v>
      </c>
      <c r="U502" s="1">
        <v>11</v>
      </c>
      <c r="V502" s="1">
        <v>90167</v>
      </c>
    </row>
    <row r="503" spans="1:22">
      <c r="A503" s="1">
        <v>4724</v>
      </c>
      <c r="B503" s="1" t="s">
        <v>21</v>
      </c>
      <c r="C503" s="1">
        <v>90.97</v>
      </c>
      <c r="D503" s="1">
        <v>0.05</v>
      </c>
      <c r="E503" s="1">
        <v>898</v>
      </c>
      <c r="F503" s="1"/>
      <c r="G503" s="1"/>
      <c r="H503" s="1" t="s">
        <v>22</v>
      </c>
      <c r="I503" s="1" t="s">
        <v>51</v>
      </c>
      <c r="J503" s="1" t="s">
        <v>73</v>
      </c>
      <c r="K503" s="1" t="s">
        <v>74</v>
      </c>
      <c r="L503" s="1" t="s">
        <v>36</v>
      </c>
      <c r="M503" s="1"/>
      <c r="N503" s="1" t="s">
        <v>27</v>
      </c>
      <c r="O503" s="1" t="s">
        <v>45</v>
      </c>
      <c r="P503" s="1" t="s">
        <v>62</v>
      </c>
      <c r="Q503" s="1" t="s">
        <v>79</v>
      </c>
      <c r="R503" s="1">
        <v>10039</v>
      </c>
      <c r="S503" s="2">
        <v>42339</v>
      </c>
      <c r="T503" s="1" t="s">
        <v>163</v>
      </c>
      <c r="U503" s="1">
        <v>6</v>
      </c>
      <c r="V503" s="1">
        <v>33635</v>
      </c>
    </row>
    <row r="504" spans="1:22">
      <c r="A504" s="1">
        <v>4725</v>
      </c>
      <c r="B504" s="1" t="s">
        <v>21</v>
      </c>
      <c r="C504" s="1">
        <v>20.34</v>
      </c>
      <c r="D504" s="1">
        <v>0.05</v>
      </c>
      <c r="E504" s="1">
        <v>898</v>
      </c>
      <c r="F504" s="1"/>
      <c r="G504" s="1"/>
      <c r="H504" s="1" t="s">
        <v>32</v>
      </c>
      <c r="I504" s="1" t="s">
        <v>51</v>
      </c>
      <c r="J504" s="1" t="s">
        <v>58</v>
      </c>
      <c r="K504" s="1" t="s">
        <v>119</v>
      </c>
      <c r="L504" s="1" t="s">
        <v>178</v>
      </c>
      <c r="M504" s="1"/>
      <c r="N504" s="1" t="s">
        <v>27</v>
      </c>
      <c r="O504" s="1" t="s">
        <v>45</v>
      </c>
      <c r="P504" s="1" t="s">
        <v>62</v>
      </c>
      <c r="Q504" s="1" t="s">
        <v>79</v>
      </c>
      <c r="R504" s="1">
        <v>10039</v>
      </c>
      <c r="S504" s="2">
        <v>42339</v>
      </c>
      <c r="T504" s="1" t="s">
        <v>163</v>
      </c>
      <c r="U504" s="1">
        <v>5</v>
      </c>
      <c r="V504" s="1">
        <v>33635</v>
      </c>
    </row>
    <row r="505" spans="1:22">
      <c r="A505" s="1">
        <v>1311</v>
      </c>
      <c r="B505" s="1" t="s">
        <v>31</v>
      </c>
      <c r="C505" s="1">
        <v>12.53</v>
      </c>
      <c r="D505" s="1">
        <v>0.05</v>
      </c>
      <c r="E505" s="1">
        <v>898</v>
      </c>
      <c r="F505" s="1"/>
      <c r="G505" s="1"/>
      <c r="H505" s="1" t="s">
        <v>32</v>
      </c>
      <c r="I505" s="1" t="s">
        <v>51</v>
      </c>
      <c r="J505" s="1" t="s">
        <v>58</v>
      </c>
      <c r="K505" s="1" t="s">
        <v>116</v>
      </c>
      <c r="L505" s="1" t="s">
        <v>53</v>
      </c>
      <c r="M505" s="1"/>
      <c r="N505" s="1" t="s">
        <v>27</v>
      </c>
      <c r="O505" s="1" t="s">
        <v>45</v>
      </c>
      <c r="P505" s="1" t="s">
        <v>62</v>
      </c>
      <c r="Q505" s="1" t="s">
        <v>79</v>
      </c>
      <c r="R505" s="1">
        <v>10039</v>
      </c>
      <c r="S505" s="1" t="s">
        <v>167</v>
      </c>
      <c r="T505" s="1" t="s">
        <v>167</v>
      </c>
      <c r="U505" s="1">
        <v>47</v>
      </c>
      <c r="V505" s="1">
        <v>9606</v>
      </c>
    </row>
    <row r="506" spans="1:22">
      <c r="A506" s="1">
        <v>1312</v>
      </c>
      <c r="B506" s="1" t="s">
        <v>31</v>
      </c>
      <c r="C506" s="1">
        <v>5.18</v>
      </c>
      <c r="D506" s="1">
        <v>0.05</v>
      </c>
      <c r="E506" s="1">
        <v>898</v>
      </c>
      <c r="F506" s="1"/>
      <c r="G506" s="1"/>
      <c r="H506" s="1" t="s">
        <v>22</v>
      </c>
      <c r="I506" s="1" t="s">
        <v>51</v>
      </c>
      <c r="J506" s="1" t="s">
        <v>58</v>
      </c>
      <c r="K506" s="1" t="s">
        <v>83</v>
      </c>
      <c r="L506" s="1" t="s">
        <v>26</v>
      </c>
      <c r="M506" s="1"/>
      <c r="N506" s="1" t="s">
        <v>27</v>
      </c>
      <c r="O506" s="1" t="s">
        <v>45</v>
      </c>
      <c r="P506" s="1" t="s">
        <v>62</v>
      </c>
      <c r="Q506" s="1" t="s">
        <v>79</v>
      </c>
      <c r="R506" s="1">
        <v>10039</v>
      </c>
      <c r="S506" s="1" t="s">
        <v>167</v>
      </c>
      <c r="T506" s="1" t="s">
        <v>86</v>
      </c>
      <c r="U506" s="1">
        <v>44</v>
      </c>
      <c r="V506" s="1">
        <v>9606</v>
      </c>
    </row>
    <row r="507" spans="1:22">
      <c r="A507" s="1">
        <v>22724</v>
      </c>
      <c r="B507" s="1" t="s">
        <v>21</v>
      </c>
      <c r="C507" s="1">
        <v>90.97</v>
      </c>
      <c r="D507" s="1">
        <v>0.05</v>
      </c>
      <c r="E507" s="1">
        <v>899</v>
      </c>
      <c r="F507" s="1"/>
      <c r="G507" s="1"/>
      <c r="H507" s="1" t="s">
        <v>22</v>
      </c>
      <c r="I507" s="1" t="s">
        <v>51</v>
      </c>
      <c r="J507" s="1" t="s">
        <v>73</v>
      </c>
      <c r="K507" s="1" t="s">
        <v>74</v>
      </c>
      <c r="L507" s="1" t="s">
        <v>36</v>
      </c>
      <c r="M507" s="1"/>
      <c r="N507" s="1" t="s">
        <v>27</v>
      </c>
      <c r="O507" s="1" t="s">
        <v>45</v>
      </c>
      <c r="P507" s="1" t="s">
        <v>174</v>
      </c>
      <c r="Q507" s="1" t="s">
        <v>468</v>
      </c>
      <c r="R507" s="1">
        <v>16602</v>
      </c>
      <c r="S507" s="2">
        <v>42339</v>
      </c>
      <c r="T507" s="1" t="s">
        <v>163</v>
      </c>
      <c r="U507" s="1">
        <v>2</v>
      </c>
      <c r="V507" s="1">
        <v>86263</v>
      </c>
    </row>
    <row r="508" spans="1:22">
      <c r="A508" s="1">
        <v>22725</v>
      </c>
      <c r="B508" s="1" t="s">
        <v>21</v>
      </c>
      <c r="C508" s="1">
        <v>20.34</v>
      </c>
      <c r="D508" s="1">
        <v>0.05</v>
      </c>
      <c r="E508" s="1">
        <v>899</v>
      </c>
      <c r="F508" s="1"/>
      <c r="G508" s="1"/>
      <c r="H508" s="1" t="s">
        <v>32</v>
      </c>
      <c r="I508" s="1" t="s">
        <v>51</v>
      </c>
      <c r="J508" s="1" t="s">
        <v>58</v>
      </c>
      <c r="K508" s="1" t="s">
        <v>119</v>
      </c>
      <c r="L508" s="1" t="s">
        <v>178</v>
      </c>
      <c r="M508" s="1"/>
      <c r="N508" s="1" t="s">
        <v>27</v>
      </c>
      <c r="O508" s="1" t="s">
        <v>45</v>
      </c>
      <c r="P508" s="1" t="s">
        <v>174</v>
      </c>
      <c r="Q508" s="1" t="s">
        <v>468</v>
      </c>
      <c r="R508" s="1">
        <v>16602</v>
      </c>
      <c r="S508" s="2">
        <v>42339</v>
      </c>
      <c r="T508" s="1" t="s">
        <v>163</v>
      </c>
      <c r="U508" s="1">
        <v>1</v>
      </c>
      <c r="V508" s="1">
        <v>86263</v>
      </c>
    </row>
    <row r="509" spans="1:22">
      <c r="A509" s="1">
        <v>19311</v>
      </c>
      <c r="B509" s="1" t="s">
        <v>31</v>
      </c>
      <c r="C509" s="1">
        <v>12.53</v>
      </c>
      <c r="D509" s="1">
        <v>0.05</v>
      </c>
      <c r="E509" s="1">
        <v>899</v>
      </c>
      <c r="F509" s="1"/>
      <c r="G509" s="1"/>
      <c r="H509" s="1" t="s">
        <v>32</v>
      </c>
      <c r="I509" s="1" t="s">
        <v>51</v>
      </c>
      <c r="J509" s="1" t="s">
        <v>58</v>
      </c>
      <c r="K509" s="1" t="s">
        <v>116</v>
      </c>
      <c r="L509" s="1" t="s">
        <v>53</v>
      </c>
      <c r="M509" s="1"/>
      <c r="N509" s="1" t="s">
        <v>27</v>
      </c>
      <c r="O509" s="1" t="s">
        <v>45</v>
      </c>
      <c r="P509" s="1" t="s">
        <v>174</v>
      </c>
      <c r="Q509" s="1" t="s">
        <v>468</v>
      </c>
      <c r="R509" s="1">
        <v>16602</v>
      </c>
      <c r="S509" s="1" t="s">
        <v>167</v>
      </c>
      <c r="T509" s="1" t="s">
        <v>167</v>
      </c>
      <c r="U509" s="1">
        <v>12</v>
      </c>
      <c r="V509" s="1">
        <v>86264</v>
      </c>
    </row>
    <row r="510" spans="1:22">
      <c r="A510" s="1">
        <v>19312</v>
      </c>
      <c r="B510" s="1" t="s">
        <v>31</v>
      </c>
      <c r="C510" s="1">
        <v>5.18</v>
      </c>
      <c r="D510" s="1">
        <v>0.05</v>
      </c>
      <c r="E510" s="1">
        <v>899</v>
      </c>
      <c r="F510" s="1"/>
      <c r="G510" s="1"/>
      <c r="H510" s="1" t="s">
        <v>22</v>
      </c>
      <c r="I510" s="1" t="s">
        <v>51</v>
      </c>
      <c r="J510" s="1" t="s">
        <v>58</v>
      </c>
      <c r="K510" s="1" t="s">
        <v>83</v>
      </c>
      <c r="L510" s="1" t="s">
        <v>26</v>
      </c>
      <c r="M510" s="1"/>
      <c r="N510" s="1" t="s">
        <v>27</v>
      </c>
      <c r="O510" s="1" t="s">
        <v>45</v>
      </c>
      <c r="P510" s="1" t="s">
        <v>174</v>
      </c>
      <c r="Q510" s="1" t="s">
        <v>468</v>
      </c>
      <c r="R510" s="1">
        <v>16602</v>
      </c>
      <c r="S510" s="1" t="s">
        <v>167</v>
      </c>
      <c r="T510" s="1" t="s">
        <v>86</v>
      </c>
      <c r="U510" s="1">
        <v>11</v>
      </c>
      <c r="V510" s="1">
        <v>86264</v>
      </c>
    </row>
    <row r="511" spans="1:22">
      <c r="A511" s="1">
        <v>24981</v>
      </c>
      <c r="B511" s="1" t="s">
        <v>31</v>
      </c>
      <c r="C511" s="1">
        <v>5.98</v>
      </c>
      <c r="D511" s="1">
        <v>0.05</v>
      </c>
      <c r="E511" s="1">
        <v>903</v>
      </c>
      <c r="F511" s="1"/>
      <c r="G511" s="1"/>
      <c r="H511" s="1" t="s">
        <v>32</v>
      </c>
      <c r="I511" s="1" t="s">
        <v>104</v>
      </c>
      <c r="J511" s="1" t="s">
        <v>58</v>
      </c>
      <c r="K511" s="1" t="s">
        <v>100</v>
      </c>
      <c r="L511" s="1" t="s">
        <v>53</v>
      </c>
      <c r="M511" s="1"/>
      <c r="N511" s="1" t="s">
        <v>27</v>
      </c>
      <c r="O511" s="1" t="s">
        <v>114</v>
      </c>
      <c r="P511" s="1" t="s">
        <v>152</v>
      </c>
      <c r="Q511" s="1" t="s">
        <v>469</v>
      </c>
      <c r="R511" s="1">
        <v>1887</v>
      </c>
      <c r="S511" s="2">
        <v>42341</v>
      </c>
      <c r="T511" s="1" t="s">
        <v>297</v>
      </c>
      <c r="U511" s="1">
        <v>18</v>
      </c>
      <c r="V511" s="1">
        <v>90806</v>
      </c>
    </row>
    <row r="512" spans="1:22">
      <c r="A512" s="1">
        <v>22288</v>
      </c>
      <c r="B512" s="1" t="s">
        <v>41</v>
      </c>
      <c r="C512" s="1">
        <v>35.99</v>
      </c>
      <c r="D512" s="1">
        <v>0.05</v>
      </c>
      <c r="E512" s="1">
        <v>907</v>
      </c>
      <c r="F512" s="1"/>
      <c r="G512" s="1"/>
      <c r="H512" s="1" t="s">
        <v>32</v>
      </c>
      <c r="I512" s="1" t="s">
        <v>42</v>
      </c>
      <c r="J512" s="1" t="s">
        <v>73</v>
      </c>
      <c r="K512" s="1" t="s">
        <v>67</v>
      </c>
      <c r="L512" s="1" t="s">
        <v>26</v>
      </c>
      <c r="M512" s="1"/>
      <c r="N512" s="1" t="s">
        <v>27</v>
      </c>
      <c r="O512" s="1" t="s">
        <v>114</v>
      </c>
      <c r="P512" s="1" t="s">
        <v>347</v>
      </c>
      <c r="Q512" s="1" t="s">
        <v>365</v>
      </c>
      <c r="R512" s="1">
        <v>42420</v>
      </c>
      <c r="S512" s="1" t="s">
        <v>367</v>
      </c>
      <c r="T512" s="1" t="s">
        <v>368</v>
      </c>
      <c r="U512" s="1">
        <v>5</v>
      </c>
      <c r="V512" s="1">
        <v>86459</v>
      </c>
    </row>
    <row r="513" spans="1:22">
      <c r="A513" s="1">
        <v>21345</v>
      </c>
      <c r="B513" s="1" t="s">
        <v>50</v>
      </c>
      <c r="C513" s="1">
        <v>2.6</v>
      </c>
      <c r="D513" s="1">
        <v>0.05</v>
      </c>
      <c r="E513" s="1">
        <v>907</v>
      </c>
      <c r="F513" s="1"/>
      <c r="G513" s="1"/>
      <c r="H513" s="1" t="s">
        <v>32</v>
      </c>
      <c r="I513" s="1" t="s">
        <v>42</v>
      </c>
      <c r="J513" s="1" t="s">
        <v>58</v>
      </c>
      <c r="K513" s="1" t="s">
        <v>25</v>
      </c>
      <c r="L513" s="1" t="s">
        <v>26</v>
      </c>
      <c r="M513" s="1"/>
      <c r="N513" s="1" t="s">
        <v>27</v>
      </c>
      <c r="O513" s="1" t="s">
        <v>114</v>
      </c>
      <c r="P513" s="1" t="s">
        <v>347</v>
      </c>
      <c r="Q513" s="1" t="s">
        <v>365</v>
      </c>
      <c r="R513" s="1">
        <v>42420</v>
      </c>
      <c r="S513" s="1" t="s">
        <v>102</v>
      </c>
      <c r="T513" s="1" t="s">
        <v>310</v>
      </c>
      <c r="U513" s="1">
        <v>12</v>
      </c>
      <c r="V513" s="1">
        <v>86460</v>
      </c>
    </row>
    <row r="514" spans="1:22">
      <c r="A514" s="1">
        <v>19480</v>
      </c>
      <c r="B514" s="1" t="s">
        <v>41</v>
      </c>
      <c r="C514" s="1">
        <v>5.28</v>
      </c>
      <c r="D514" s="1">
        <v>0.05</v>
      </c>
      <c r="E514" s="1">
        <v>910</v>
      </c>
      <c r="F514" s="1"/>
      <c r="G514" s="1"/>
      <c r="H514" s="1" t="s">
        <v>32</v>
      </c>
      <c r="I514" s="1" t="s">
        <v>81</v>
      </c>
      <c r="J514" s="1" t="s">
        <v>58</v>
      </c>
      <c r="K514" s="1" t="s">
        <v>83</v>
      </c>
      <c r="L514" s="1" t="s">
        <v>53</v>
      </c>
      <c r="M514" s="1"/>
      <c r="N514" s="1" t="s">
        <v>27</v>
      </c>
      <c r="O514" s="1" t="s">
        <v>45</v>
      </c>
      <c r="P514" s="1" t="s">
        <v>451</v>
      </c>
      <c r="Q514" s="1" t="s">
        <v>452</v>
      </c>
      <c r="R514" s="1">
        <v>71854</v>
      </c>
      <c r="S514" s="1" t="s">
        <v>57</v>
      </c>
      <c r="T514" s="1" t="s">
        <v>57</v>
      </c>
      <c r="U514" s="1">
        <v>15</v>
      </c>
      <c r="V514" s="1">
        <v>90187</v>
      </c>
    </row>
    <row r="515" spans="1:22">
      <c r="A515" s="1">
        <v>25356</v>
      </c>
      <c r="B515" s="1" t="s">
        <v>31</v>
      </c>
      <c r="C515" s="1">
        <v>7.64</v>
      </c>
      <c r="D515" s="1">
        <v>0.05</v>
      </c>
      <c r="E515" s="1">
        <v>911</v>
      </c>
      <c r="F515" s="1"/>
      <c r="G515" s="1"/>
      <c r="H515" s="1" t="s">
        <v>32</v>
      </c>
      <c r="I515" s="1" t="s">
        <v>81</v>
      </c>
      <c r="J515" s="1" t="s">
        <v>58</v>
      </c>
      <c r="K515" s="1" t="s">
        <v>83</v>
      </c>
      <c r="L515" s="1" t="s">
        <v>26</v>
      </c>
      <c r="M515" s="1"/>
      <c r="N515" s="1" t="s">
        <v>27</v>
      </c>
      <c r="O515" s="1" t="s">
        <v>45</v>
      </c>
      <c r="P515" s="1" t="s">
        <v>356</v>
      </c>
      <c r="Q515" s="1" t="s">
        <v>470</v>
      </c>
      <c r="R515" s="1">
        <v>26003</v>
      </c>
      <c r="S515" s="1" t="s">
        <v>241</v>
      </c>
      <c r="T515" s="2">
        <v>42037</v>
      </c>
      <c r="U515" s="1">
        <v>2</v>
      </c>
      <c r="V515" s="1">
        <v>90185</v>
      </c>
    </row>
    <row r="516" spans="1:22">
      <c r="A516" s="1">
        <v>25357</v>
      </c>
      <c r="B516" s="1" t="s">
        <v>31</v>
      </c>
      <c r="C516" s="1">
        <v>218.75</v>
      </c>
      <c r="D516" s="1">
        <v>0.1</v>
      </c>
      <c r="E516" s="1">
        <v>911</v>
      </c>
      <c r="F516" s="1"/>
      <c r="G516" s="1"/>
      <c r="H516" s="1" t="s">
        <v>22</v>
      </c>
      <c r="I516" s="1" t="s">
        <v>81</v>
      </c>
      <c r="J516" s="1" t="s">
        <v>34</v>
      </c>
      <c r="K516" s="1" t="s">
        <v>123</v>
      </c>
      <c r="L516" s="1" t="s">
        <v>108</v>
      </c>
      <c r="M516" s="1"/>
      <c r="N516" s="1" t="s">
        <v>27</v>
      </c>
      <c r="O516" s="1" t="s">
        <v>45</v>
      </c>
      <c r="P516" s="1" t="s">
        <v>356</v>
      </c>
      <c r="Q516" s="1" t="s">
        <v>470</v>
      </c>
      <c r="R516" s="1">
        <v>26003</v>
      </c>
      <c r="S516" s="1" t="s">
        <v>241</v>
      </c>
      <c r="T516" s="2">
        <v>42006</v>
      </c>
      <c r="U516" s="1">
        <v>10</v>
      </c>
      <c r="V516" s="1">
        <v>90185</v>
      </c>
    </row>
    <row r="517" spans="1:22">
      <c r="A517" s="1">
        <v>24028</v>
      </c>
      <c r="B517" s="1" t="s">
        <v>21</v>
      </c>
      <c r="C517" s="1">
        <v>59.76</v>
      </c>
      <c r="D517" s="1">
        <v>0.05</v>
      </c>
      <c r="E517" s="1">
        <v>911</v>
      </c>
      <c r="F517" s="1"/>
      <c r="G517" s="1"/>
      <c r="H517" s="1" t="s">
        <v>32</v>
      </c>
      <c r="I517" s="1" t="s">
        <v>81</v>
      </c>
      <c r="J517" s="1" t="s">
        <v>58</v>
      </c>
      <c r="K517" s="1" t="s">
        <v>119</v>
      </c>
      <c r="L517" s="1" t="s">
        <v>53</v>
      </c>
      <c r="M517" s="1"/>
      <c r="N517" s="1" t="s">
        <v>27</v>
      </c>
      <c r="O517" s="1" t="s">
        <v>54</v>
      </c>
      <c r="P517" s="1" t="s">
        <v>356</v>
      </c>
      <c r="Q517" s="1" t="s">
        <v>470</v>
      </c>
      <c r="R517" s="1">
        <v>26003</v>
      </c>
      <c r="S517" s="2">
        <v>42098</v>
      </c>
      <c r="T517" s="2">
        <v>42159</v>
      </c>
      <c r="U517" s="1">
        <v>8</v>
      </c>
      <c r="V517" s="1">
        <v>90186</v>
      </c>
    </row>
    <row r="518" spans="1:22">
      <c r="A518" s="1">
        <v>24953</v>
      </c>
      <c r="B518" s="1" t="s">
        <v>21</v>
      </c>
      <c r="C518" s="1">
        <v>350.98</v>
      </c>
      <c r="D518" s="1">
        <v>0.1</v>
      </c>
      <c r="E518" s="1">
        <v>915</v>
      </c>
      <c r="F518" s="1"/>
      <c r="G518" s="1"/>
      <c r="H518" s="1" t="s">
        <v>22</v>
      </c>
      <c r="I518" s="1" t="s">
        <v>42</v>
      </c>
      <c r="J518" s="1" t="s">
        <v>34</v>
      </c>
      <c r="K518" s="1" t="s">
        <v>35</v>
      </c>
      <c r="L518" s="1" t="s">
        <v>36</v>
      </c>
      <c r="M518" s="1"/>
      <c r="N518" s="1" t="s">
        <v>27</v>
      </c>
      <c r="O518" s="1" t="s">
        <v>54</v>
      </c>
      <c r="P518" s="1" t="s">
        <v>112</v>
      </c>
      <c r="Q518" s="1" t="s">
        <v>471</v>
      </c>
      <c r="R518" s="1">
        <v>77803</v>
      </c>
      <c r="S518" s="2">
        <v>42095</v>
      </c>
      <c r="T518" s="2">
        <v>42125</v>
      </c>
      <c r="U518" s="1">
        <v>1</v>
      </c>
      <c r="V518" s="1">
        <v>86356</v>
      </c>
    </row>
    <row r="519" spans="1:22">
      <c r="A519" s="1">
        <v>25833</v>
      </c>
      <c r="B519" s="1" t="s">
        <v>98</v>
      </c>
      <c r="C519" s="1">
        <v>161.55000000000001</v>
      </c>
      <c r="D519" s="1">
        <v>0.1</v>
      </c>
      <c r="E519" s="1">
        <v>916</v>
      </c>
      <c r="F519" s="1"/>
      <c r="G519" s="1"/>
      <c r="H519" s="1" t="s">
        <v>32</v>
      </c>
      <c r="I519" s="1" t="s">
        <v>81</v>
      </c>
      <c r="J519" s="1" t="s">
        <v>58</v>
      </c>
      <c r="K519" s="1" t="s">
        <v>119</v>
      </c>
      <c r="L519" s="1" t="s">
        <v>53</v>
      </c>
      <c r="M519" s="1"/>
      <c r="N519" s="1" t="s">
        <v>27</v>
      </c>
      <c r="O519" s="1" t="s">
        <v>28</v>
      </c>
      <c r="P519" s="1" t="s">
        <v>112</v>
      </c>
      <c r="Q519" s="1" t="s">
        <v>472</v>
      </c>
      <c r="R519" s="1">
        <v>76028</v>
      </c>
      <c r="S519" s="2">
        <v>42095</v>
      </c>
      <c r="T519" s="2">
        <v>42309</v>
      </c>
      <c r="U519" s="1">
        <v>3</v>
      </c>
      <c r="V519" s="1">
        <v>86357</v>
      </c>
    </row>
    <row r="520" spans="1:22">
      <c r="A520" s="1">
        <v>25676</v>
      </c>
      <c r="B520" s="1" t="s">
        <v>21</v>
      </c>
      <c r="C520" s="1">
        <v>35.51</v>
      </c>
      <c r="D520" s="1">
        <v>0.05</v>
      </c>
      <c r="E520" s="1">
        <v>918</v>
      </c>
      <c r="F520" s="1"/>
      <c r="G520" s="1"/>
      <c r="H520" s="1" t="s">
        <v>32</v>
      </c>
      <c r="I520" s="1" t="s">
        <v>104</v>
      </c>
      <c r="J520" s="1" t="s">
        <v>58</v>
      </c>
      <c r="K520" s="1" t="s">
        <v>119</v>
      </c>
      <c r="L520" s="1" t="s">
        <v>53</v>
      </c>
      <c r="M520" s="1"/>
      <c r="N520" s="1" t="s">
        <v>27</v>
      </c>
      <c r="O520" s="1" t="s">
        <v>28</v>
      </c>
      <c r="P520" s="1" t="s">
        <v>37</v>
      </c>
      <c r="Q520" s="1" t="s">
        <v>399</v>
      </c>
      <c r="R520" s="1">
        <v>91730</v>
      </c>
      <c r="S520" s="2">
        <v>42342</v>
      </c>
      <c r="T520" s="1" t="s">
        <v>252</v>
      </c>
      <c r="U520" s="1">
        <v>2</v>
      </c>
      <c r="V520" s="1">
        <v>90492</v>
      </c>
    </row>
    <row r="521" spans="1:22">
      <c r="A521" s="1">
        <v>19772</v>
      </c>
      <c r="B521" s="1" t="s">
        <v>41</v>
      </c>
      <c r="C521" s="1">
        <v>58.14</v>
      </c>
      <c r="D521" s="1">
        <v>0.05</v>
      </c>
      <c r="E521" s="1">
        <v>918</v>
      </c>
      <c r="F521" s="1"/>
      <c r="G521" s="1"/>
      <c r="H521" s="1" t="s">
        <v>22</v>
      </c>
      <c r="I521" s="1" t="s">
        <v>81</v>
      </c>
      <c r="J521" s="1" t="s">
        <v>34</v>
      </c>
      <c r="K521" s="1" t="s">
        <v>151</v>
      </c>
      <c r="L521" s="1" t="s">
        <v>108</v>
      </c>
      <c r="M521" s="1"/>
      <c r="N521" s="1" t="s">
        <v>27</v>
      </c>
      <c r="O521" s="1" t="s">
        <v>28</v>
      </c>
      <c r="P521" s="1" t="s">
        <v>37</v>
      </c>
      <c r="Q521" s="1" t="s">
        <v>399</v>
      </c>
      <c r="R521" s="1">
        <v>91730</v>
      </c>
      <c r="S521" s="1" t="s">
        <v>249</v>
      </c>
      <c r="T521" s="1" t="s">
        <v>77</v>
      </c>
      <c r="U521" s="1">
        <v>39</v>
      </c>
      <c r="V521" s="1">
        <v>90493</v>
      </c>
    </row>
    <row r="522" spans="1:22">
      <c r="A522" s="1">
        <v>25677</v>
      </c>
      <c r="B522" s="1" t="s">
        <v>21</v>
      </c>
      <c r="C522" s="1">
        <v>8.34</v>
      </c>
      <c r="D522" s="1">
        <v>0.05</v>
      </c>
      <c r="E522" s="1">
        <v>919</v>
      </c>
      <c r="F522" s="1"/>
      <c r="G522" s="1"/>
      <c r="H522" s="1" t="s">
        <v>32</v>
      </c>
      <c r="I522" s="1" t="s">
        <v>104</v>
      </c>
      <c r="J522" s="1" t="s">
        <v>58</v>
      </c>
      <c r="K522" s="1" t="s">
        <v>141</v>
      </c>
      <c r="L522" s="1" t="s">
        <v>44</v>
      </c>
      <c r="M522" s="1"/>
      <c r="N522" s="1" t="s">
        <v>27</v>
      </c>
      <c r="O522" s="1" t="s">
        <v>28</v>
      </c>
      <c r="P522" s="1" t="s">
        <v>37</v>
      </c>
      <c r="Q522" s="1" t="s">
        <v>473</v>
      </c>
      <c r="R522" s="1">
        <v>96003</v>
      </c>
      <c r="S522" s="2">
        <v>42342</v>
      </c>
      <c r="T522" s="2">
        <v>42342</v>
      </c>
      <c r="U522" s="1">
        <v>6</v>
      </c>
      <c r="V522" s="1">
        <v>90492</v>
      </c>
    </row>
    <row r="523" spans="1:22">
      <c r="A523" s="1">
        <v>21970</v>
      </c>
      <c r="B523" s="1" t="s">
        <v>98</v>
      </c>
      <c r="C523" s="1">
        <v>15.98</v>
      </c>
      <c r="D523" s="1">
        <v>0.05</v>
      </c>
      <c r="E523" s="1">
        <v>920</v>
      </c>
      <c r="F523" s="1"/>
      <c r="G523" s="1"/>
      <c r="H523" s="1" t="s">
        <v>32</v>
      </c>
      <c r="I523" s="1" t="s">
        <v>81</v>
      </c>
      <c r="J523" s="1" t="s">
        <v>73</v>
      </c>
      <c r="K523" s="1" t="s">
        <v>144</v>
      </c>
      <c r="L523" s="1" t="s">
        <v>53</v>
      </c>
      <c r="M523" s="1"/>
      <c r="N523" s="1" t="s">
        <v>27</v>
      </c>
      <c r="O523" s="1" t="s">
        <v>28</v>
      </c>
      <c r="P523" s="1" t="s">
        <v>37</v>
      </c>
      <c r="Q523" s="1" t="s">
        <v>474</v>
      </c>
      <c r="R523" s="1">
        <v>92374</v>
      </c>
      <c r="S523" s="1" t="s">
        <v>94</v>
      </c>
      <c r="T523" s="2">
        <v>42008</v>
      </c>
      <c r="U523" s="1">
        <v>9</v>
      </c>
      <c r="V523" s="1">
        <v>90491</v>
      </c>
    </row>
    <row r="524" spans="1:22">
      <c r="A524" s="1">
        <v>25678</v>
      </c>
      <c r="B524" s="1" t="s">
        <v>21</v>
      </c>
      <c r="C524" s="1">
        <v>8.0399999999999991</v>
      </c>
      <c r="D524" s="1">
        <v>0.05</v>
      </c>
      <c r="E524" s="1">
        <v>920</v>
      </c>
      <c r="F524" s="1"/>
      <c r="G524" s="1"/>
      <c r="H524" s="1" t="s">
        <v>32</v>
      </c>
      <c r="I524" s="1" t="s">
        <v>104</v>
      </c>
      <c r="J524" s="1" t="s">
        <v>58</v>
      </c>
      <c r="K524" s="1" t="s">
        <v>100</v>
      </c>
      <c r="L524" s="1" t="s">
        <v>53</v>
      </c>
      <c r="M524" s="1"/>
      <c r="N524" s="1" t="s">
        <v>27</v>
      </c>
      <c r="O524" s="1" t="s">
        <v>28</v>
      </c>
      <c r="P524" s="1" t="s">
        <v>37</v>
      </c>
      <c r="Q524" s="1" t="s">
        <v>474</v>
      </c>
      <c r="R524" s="1">
        <v>92374</v>
      </c>
      <c r="S524" s="2">
        <v>42342</v>
      </c>
      <c r="T524" s="1" t="s">
        <v>252</v>
      </c>
      <c r="U524" s="1">
        <v>9</v>
      </c>
      <c r="V524" s="1">
        <v>90492</v>
      </c>
    </row>
    <row r="525" spans="1:22">
      <c r="A525" s="1">
        <v>18395</v>
      </c>
      <c r="B525" s="1" t="s">
        <v>31</v>
      </c>
      <c r="C525" s="1">
        <v>65.989999999999995</v>
      </c>
      <c r="D525" s="1">
        <v>0.05</v>
      </c>
      <c r="E525" s="1">
        <v>922</v>
      </c>
      <c r="F525" s="1"/>
      <c r="G525" s="1"/>
      <c r="H525" s="1" t="s">
        <v>22</v>
      </c>
      <c r="I525" s="1" t="s">
        <v>51</v>
      </c>
      <c r="J525" s="1" t="s">
        <v>73</v>
      </c>
      <c r="K525" s="1" t="s">
        <v>67</v>
      </c>
      <c r="L525" s="1" t="s">
        <v>53</v>
      </c>
      <c r="M525" s="1"/>
      <c r="N525" s="1" t="s">
        <v>27</v>
      </c>
      <c r="O525" s="1" t="s">
        <v>45</v>
      </c>
      <c r="P525" s="1" t="s">
        <v>37</v>
      </c>
      <c r="Q525" s="1" t="s">
        <v>399</v>
      </c>
      <c r="R525" s="1">
        <v>91730</v>
      </c>
      <c r="S525" s="1" t="s">
        <v>249</v>
      </c>
      <c r="T525" s="1" t="s">
        <v>77</v>
      </c>
      <c r="U525" s="1">
        <v>14</v>
      </c>
      <c r="V525" s="1">
        <v>87135</v>
      </c>
    </row>
    <row r="526" spans="1:22">
      <c r="A526" s="1">
        <v>19973</v>
      </c>
      <c r="B526" s="1" t="s">
        <v>41</v>
      </c>
      <c r="C526" s="1">
        <v>2.1800000000000002</v>
      </c>
      <c r="D526" s="1">
        <v>0.05</v>
      </c>
      <c r="E526" s="1">
        <v>925</v>
      </c>
      <c r="F526" s="1"/>
      <c r="G526" s="1"/>
      <c r="H526" s="1" t="s">
        <v>32</v>
      </c>
      <c r="I526" s="1" t="s">
        <v>51</v>
      </c>
      <c r="J526" s="1" t="s">
        <v>58</v>
      </c>
      <c r="K526" s="1" t="s">
        <v>60</v>
      </c>
      <c r="L526" s="1" t="s">
        <v>26</v>
      </c>
      <c r="M526" s="1"/>
      <c r="N526" s="1" t="s">
        <v>27</v>
      </c>
      <c r="O526" s="1" t="s">
        <v>45</v>
      </c>
      <c r="P526" s="1" t="s">
        <v>147</v>
      </c>
      <c r="Q526" s="1" t="s">
        <v>475</v>
      </c>
      <c r="R526" s="1">
        <v>4330</v>
      </c>
      <c r="S526" s="2">
        <v>42159</v>
      </c>
      <c r="T526" s="2">
        <v>42159</v>
      </c>
      <c r="U526" s="1">
        <v>7</v>
      </c>
      <c r="V526" s="1">
        <v>87134</v>
      </c>
    </row>
    <row r="527" spans="1:22">
      <c r="A527" s="1">
        <v>19974</v>
      </c>
      <c r="B527" s="1" t="s">
        <v>41</v>
      </c>
      <c r="C527" s="1">
        <v>170.98</v>
      </c>
      <c r="D527" s="1">
        <v>0.1</v>
      </c>
      <c r="E527" s="1">
        <v>929</v>
      </c>
      <c r="F527" s="1"/>
      <c r="G527" s="1"/>
      <c r="H527" s="1" t="s">
        <v>22</v>
      </c>
      <c r="I527" s="1" t="s">
        <v>51</v>
      </c>
      <c r="J527" s="1" t="s">
        <v>34</v>
      </c>
      <c r="K527" s="1" t="s">
        <v>151</v>
      </c>
      <c r="L527" s="1" t="s">
        <v>108</v>
      </c>
      <c r="M527" s="1"/>
      <c r="N527" s="1" t="s">
        <v>27</v>
      </c>
      <c r="O527" s="1" t="s">
        <v>28</v>
      </c>
      <c r="P527" s="1" t="s">
        <v>46</v>
      </c>
      <c r="Q527" s="1" t="s">
        <v>476</v>
      </c>
      <c r="R527" s="1">
        <v>8857</v>
      </c>
      <c r="S527" s="2">
        <v>42159</v>
      </c>
      <c r="T527" s="2">
        <v>42220</v>
      </c>
      <c r="U527" s="1">
        <v>10</v>
      </c>
      <c r="V527" s="1">
        <v>87134</v>
      </c>
    </row>
    <row r="528" spans="1:22">
      <c r="A528" s="1">
        <v>21077</v>
      </c>
      <c r="B528" s="1" t="s">
        <v>41</v>
      </c>
      <c r="C528" s="1">
        <v>6.04</v>
      </c>
      <c r="D528" s="1">
        <v>0.05</v>
      </c>
      <c r="E528" s="1">
        <v>936</v>
      </c>
      <c r="F528" s="1"/>
      <c r="G528" s="1"/>
      <c r="H528" s="1" t="s">
        <v>22</v>
      </c>
      <c r="I528" s="1" t="s">
        <v>81</v>
      </c>
      <c r="J528" s="1" t="s">
        <v>58</v>
      </c>
      <c r="K528" s="1" t="s">
        <v>83</v>
      </c>
      <c r="L528" s="1" t="s">
        <v>26</v>
      </c>
      <c r="M528" s="1"/>
      <c r="N528" s="1" t="s">
        <v>27</v>
      </c>
      <c r="O528" s="1" t="s">
        <v>28</v>
      </c>
      <c r="P528" s="1" t="s">
        <v>37</v>
      </c>
      <c r="Q528" s="1" t="s">
        <v>474</v>
      </c>
      <c r="R528" s="1">
        <v>92374</v>
      </c>
      <c r="S528" s="1" t="s">
        <v>49</v>
      </c>
      <c r="T528" s="1" t="s">
        <v>398</v>
      </c>
      <c r="U528" s="1">
        <v>1</v>
      </c>
      <c r="V528" s="1">
        <v>90588</v>
      </c>
    </row>
    <row r="529" spans="1:22">
      <c r="A529" s="1">
        <v>23716</v>
      </c>
      <c r="B529" s="1" t="s">
        <v>31</v>
      </c>
      <c r="C529" s="1">
        <v>5.98</v>
      </c>
      <c r="D529" s="1">
        <v>0.05</v>
      </c>
      <c r="E529" s="1">
        <v>936</v>
      </c>
      <c r="F529" s="1"/>
      <c r="G529" s="1"/>
      <c r="H529" s="1" t="s">
        <v>32</v>
      </c>
      <c r="I529" s="1" t="s">
        <v>81</v>
      </c>
      <c r="J529" s="1" t="s">
        <v>58</v>
      </c>
      <c r="K529" s="1" t="s">
        <v>83</v>
      </c>
      <c r="L529" s="1" t="s">
        <v>53</v>
      </c>
      <c r="M529" s="1"/>
      <c r="N529" s="1" t="s">
        <v>27</v>
      </c>
      <c r="O529" s="1" t="s">
        <v>28</v>
      </c>
      <c r="P529" s="1" t="s">
        <v>37</v>
      </c>
      <c r="Q529" s="1" t="s">
        <v>474</v>
      </c>
      <c r="R529" s="1">
        <v>92374</v>
      </c>
      <c r="S529" s="1" t="s">
        <v>320</v>
      </c>
      <c r="T529" s="1" t="s">
        <v>320</v>
      </c>
      <c r="U529" s="1">
        <v>17</v>
      </c>
      <c r="V529" s="1">
        <v>90589</v>
      </c>
    </row>
    <row r="530" spans="1:22">
      <c r="A530" s="1">
        <v>23717</v>
      </c>
      <c r="B530" s="1" t="s">
        <v>31</v>
      </c>
      <c r="C530" s="1">
        <v>65.989999999999995</v>
      </c>
      <c r="D530" s="1">
        <v>0.05</v>
      </c>
      <c r="E530" s="1">
        <v>937</v>
      </c>
      <c r="F530" s="1"/>
      <c r="G530" s="1"/>
      <c r="H530" s="1" t="s">
        <v>32</v>
      </c>
      <c r="I530" s="1" t="s">
        <v>81</v>
      </c>
      <c r="J530" s="1" t="s">
        <v>73</v>
      </c>
      <c r="K530" s="1" t="s">
        <v>67</v>
      </c>
      <c r="L530" s="1" t="s">
        <v>53</v>
      </c>
      <c r="M530" s="1"/>
      <c r="N530" s="1" t="s">
        <v>27</v>
      </c>
      <c r="O530" s="1" t="s">
        <v>45</v>
      </c>
      <c r="P530" s="1" t="s">
        <v>37</v>
      </c>
      <c r="Q530" s="1" t="s">
        <v>477</v>
      </c>
      <c r="R530" s="1">
        <v>90278</v>
      </c>
      <c r="S530" s="1" t="s">
        <v>320</v>
      </c>
      <c r="T530" s="1" t="s">
        <v>325</v>
      </c>
      <c r="U530" s="1">
        <v>3</v>
      </c>
      <c r="V530" s="1">
        <v>90589</v>
      </c>
    </row>
    <row r="531" spans="1:22">
      <c r="A531" s="1">
        <v>22638</v>
      </c>
      <c r="B531" s="1" t="s">
        <v>98</v>
      </c>
      <c r="C531" s="1">
        <v>100.98</v>
      </c>
      <c r="D531" s="1">
        <v>0.1</v>
      </c>
      <c r="E531" s="1">
        <v>940</v>
      </c>
      <c r="F531" s="1"/>
      <c r="G531" s="1"/>
      <c r="H531" s="1" t="s">
        <v>22</v>
      </c>
      <c r="I531" s="1" t="s">
        <v>42</v>
      </c>
      <c r="J531" s="1" t="s">
        <v>34</v>
      </c>
      <c r="K531" s="1" t="s">
        <v>151</v>
      </c>
      <c r="L531" s="1" t="s">
        <v>108</v>
      </c>
      <c r="M531" s="1"/>
      <c r="N531" s="1" t="s">
        <v>27</v>
      </c>
      <c r="O531" s="1" t="s">
        <v>28</v>
      </c>
      <c r="P531" s="1" t="s">
        <v>171</v>
      </c>
      <c r="Q531" s="1" t="s">
        <v>478</v>
      </c>
      <c r="R531" s="1">
        <v>6776</v>
      </c>
      <c r="S531" s="1" t="s">
        <v>252</v>
      </c>
      <c r="T531" s="1" t="s">
        <v>190</v>
      </c>
      <c r="U531" s="1">
        <v>4</v>
      </c>
      <c r="V531" s="1">
        <v>90844</v>
      </c>
    </row>
    <row r="532" spans="1:22">
      <c r="A532" s="1">
        <v>23479</v>
      </c>
      <c r="B532" s="1" t="s">
        <v>31</v>
      </c>
      <c r="C532" s="1">
        <v>31.74</v>
      </c>
      <c r="D532" s="1">
        <v>0.05</v>
      </c>
      <c r="E532" s="1">
        <v>945</v>
      </c>
      <c r="F532" s="1"/>
      <c r="G532" s="1"/>
      <c r="H532" s="1" t="s">
        <v>32</v>
      </c>
      <c r="I532" s="1" t="s">
        <v>42</v>
      </c>
      <c r="J532" s="1" t="s">
        <v>58</v>
      </c>
      <c r="K532" s="1" t="s">
        <v>100</v>
      </c>
      <c r="L532" s="1" t="s">
        <v>53</v>
      </c>
      <c r="M532" s="1"/>
      <c r="N532" s="1" t="s">
        <v>27</v>
      </c>
      <c r="O532" s="1" t="s">
        <v>45</v>
      </c>
      <c r="P532" s="1" t="s">
        <v>37</v>
      </c>
      <c r="Q532" s="1" t="s">
        <v>479</v>
      </c>
      <c r="R532" s="1">
        <v>95070</v>
      </c>
      <c r="S532" s="2">
        <v>42158</v>
      </c>
      <c r="T532" s="2">
        <v>42158</v>
      </c>
      <c r="U532" s="1">
        <v>3</v>
      </c>
      <c r="V532" s="1">
        <v>86567</v>
      </c>
    </row>
    <row r="533" spans="1:22">
      <c r="A533" s="1">
        <v>24459</v>
      </c>
      <c r="B533" s="1" t="s">
        <v>41</v>
      </c>
      <c r="C533" s="1">
        <v>90.98</v>
      </c>
      <c r="D533" s="1">
        <v>0.05</v>
      </c>
      <c r="E533" s="1">
        <v>946</v>
      </c>
      <c r="F533" s="1"/>
      <c r="G533" s="1"/>
      <c r="H533" s="1" t="s">
        <v>22</v>
      </c>
      <c r="I533" s="1" t="s">
        <v>42</v>
      </c>
      <c r="J533" s="1" t="s">
        <v>34</v>
      </c>
      <c r="K533" s="1" t="s">
        <v>52</v>
      </c>
      <c r="L533" s="1" t="s">
        <v>75</v>
      </c>
      <c r="M533" s="1"/>
      <c r="N533" s="1" t="s">
        <v>27</v>
      </c>
      <c r="O533" s="1" t="s">
        <v>45</v>
      </c>
      <c r="P533" s="1" t="s">
        <v>147</v>
      </c>
      <c r="Q533" s="1" t="s">
        <v>308</v>
      </c>
      <c r="R533" s="1">
        <v>4210</v>
      </c>
      <c r="S533" s="2">
        <v>42007</v>
      </c>
      <c r="T533" s="2">
        <v>42038</v>
      </c>
      <c r="U533" s="1">
        <v>20</v>
      </c>
      <c r="V533" s="1">
        <v>86566</v>
      </c>
    </row>
    <row r="534" spans="1:22">
      <c r="A534" s="1">
        <v>24693</v>
      </c>
      <c r="B534" s="1" t="s">
        <v>41</v>
      </c>
      <c r="C534" s="1">
        <v>14.2</v>
      </c>
      <c r="D534" s="1">
        <v>0.05</v>
      </c>
      <c r="E534" s="1">
        <v>947</v>
      </c>
      <c r="F534" s="1"/>
      <c r="G534" s="1"/>
      <c r="H534" s="1" t="s">
        <v>22</v>
      </c>
      <c r="I534" s="1" t="s">
        <v>42</v>
      </c>
      <c r="J534" s="1" t="s">
        <v>34</v>
      </c>
      <c r="K534" s="1" t="s">
        <v>52</v>
      </c>
      <c r="L534" s="1" t="s">
        <v>26</v>
      </c>
      <c r="M534" s="1"/>
      <c r="N534" s="1" t="s">
        <v>27</v>
      </c>
      <c r="O534" s="1" t="s">
        <v>28</v>
      </c>
      <c r="P534" s="1" t="s">
        <v>46</v>
      </c>
      <c r="Q534" s="1" t="s">
        <v>480</v>
      </c>
      <c r="R534" s="1">
        <v>7002</v>
      </c>
      <c r="S534" s="2">
        <v>42309</v>
      </c>
      <c r="T534" s="1" t="s">
        <v>163</v>
      </c>
      <c r="U534" s="1">
        <v>5</v>
      </c>
      <c r="V534" s="1">
        <v>86565</v>
      </c>
    </row>
    <row r="535" spans="1:22">
      <c r="A535" s="1">
        <v>1279</v>
      </c>
      <c r="B535" s="1" t="s">
        <v>481</v>
      </c>
      <c r="C535" s="1">
        <v>40.98</v>
      </c>
      <c r="D535" s="1">
        <v>0.05</v>
      </c>
      <c r="E535" s="1">
        <v>949</v>
      </c>
      <c r="F535" s="1"/>
      <c r="G535" s="1"/>
      <c r="H535" s="1" t="s">
        <v>32</v>
      </c>
      <c r="I535" s="1" t="s">
        <v>104</v>
      </c>
      <c r="J535" s="1" t="s">
        <v>58</v>
      </c>
      <c r="K535" s="1" t="s">
        <v>100</v>
      </c>
      <c r="L535" s="1" t="s">
        <v>53</v>
      </c>
      <c r="M535" s="1"/>
      <c r="N535" s="1" t="s">
        <v>27</v>
      </c>
      <c r="O535" s="1" t="s">
        <v>28</v>
      </c>
      <c r="P535" s="1" t="s">
        <v>37</v>
      </c>
      <c r="Q535" s="1" t="s">
        <v>361</v>
      </c>
      <c r="R535" s="1">
        <v>90049</v>
      </c>
      <c r="S535" s="2">
        <v>42036</v>
      </c>
      <c r="T535" s="2">
        <v>42095</v>
      </c>
      <c r="U535" s="1">
        <v>3</v>
      </c>
      <c r="V535" s="1">
        <v>9285</v>
      </c>
    </row>
    <row r="536" spans="1:22">
      <c r="A536" s="1">
        <v>1128</v>
      </c>
      <c r="B536" s="1" t="s">
        <v>98</v>
      </c>
      <c r="C536" s="1">
        <v>48.04</v>
      </c>
      <c r="D536" s="1">
        <v>0.05</v>
      </c>
      <c r="E536" s="1">
        <v>949</v>
      </c>
      <c r="F536" s="1"/>
      <c r="G536" s="1"/>
      <c r="H536" s="1" t="s">
        <v>32</v>
      </c>
      <c r="I536" s="1" t="s">
        <v>104</v>
      </c>
      <c r="J536" s="1" t="s">
        <v>58</v>
      </c>
      <c r="K536" s="1" t="s">
        <v>83</v>
      </c>
      <c r="L536" s="1" t="s">
        <v>53</v>
      </c>
      <c r="M536" s="1"/>
      <c r="N536" s="1" t="s">
        <v>27</v>
      </c>
      <c r="O536" s="1" t="s">
        <v>54</v>
      </c>
      <c r="P536" s="1" t="s">
        <v>37</v>
      </c>
      <c r="Q536" s="1" t="s">
        <v>361</v>
      </c>
      <c r="R536" s="1">
        <v>90049</v>
      </c>
      <c r="S536" s="1" t="s">
        <v>130</v>
      </c>
      <c r="T536" s="1" t="s">
        <v>267</v>
      </c>
      <c r="U536" s="1">
        <v>18</v>
      </c>
      <c r="V536" s="1">
        <v>8257</v>
      </c>
    </row>
    <row r="537" spans="1:22">
      <c r="A537" s="1">
        <v>19279</v>
      </c>
      <c r="B537" s="1" t="s">
        <v>41</v>
      </c>
      <c r="C537" s="1">
        <v>40.98</v>
      </c>
      <c r="D537" s="1">
        <v>0.05</v>
      </c>
      <c r="E537" s="1">
        <v>950</v>
      </c>
      <c r="F537" s="1"/>
      <c r="G537" s="1"/>
      <c r="H537" s="1" t="s">
        <v>32</v>
      </c>
      <c r="I537" s="1" t="s">
        <v>104</v>
      </c>
      <c r="J537" s="1" t="s">
        <v>58</v>
      </c>
      <c r="K537" s="1" t="s">
        <v>100</v>
      </c>
      <c r="L537" s="1" t="s">
        <v>53</v>
      </c>
      <c r="M537" s="1"/>
      <c r="N537" s="1" t="s">
        <v>27</v>
      </c>
      <c r="O537" s="1" t="s">
        <v>54</v>
      </c>
      <c r="P537" s="1" t="s">
        <v>55</v>
      </c>
      <c r="Q537" s="1" t="s">
        <v>56</v>
      </c>
      <c r="R537" s="1">
        <v>55372</v>
      </c>
      <c r="S537" s="2">
        <v>42036</v>
      </c>
      <c r="T537" s="2">
        <v>42095</v>
      </c>
      <c r="U537" s="1">
        <v>1</v>
      </c>
      <c r="V537" s="1">
        <v>89083</v>
      </c>
    </row>
    <row r="538" spans="1:22">
      <c r="A538" s="1">
        <v>19127</v>
      </c>
      <c r="B538" s="1" t="s">
        <v>98</v>
      </c>
      <c r="C538" s="1">
        <v>1500.97</v>
      </c>
      <c r="D538" s="1">
        <v>0.15</v>
      </c>
      <c r="E538" s="1">
        <v>950</v>
      </c>
      <c r="F538" s="1"/>
      <c r="G538" s="1"/>
      <c r="H538" s="1" t="s">
        <v>22</v>
      </c>
      <c r="I538" s="1" t="s">
        <v>104</v>
      </c>
      <c r="J538" s="1" t="s">
        <v>73</v>
      </c>
      <c r="K538" s="1" t="s">
        <v>74</v>
      </c>
      <c r="L538" s="1" t="s">
        <v>36</v>
      </c>
      <c r="M538" s="1"/>
      <c r="N538" s="1" t="s">
        <v>27</v>
      </c>
      <c r="O538" s="1" t="s">
        <v>54</v>
      </c>
      <c r="P538" s="1" t="s">
        <v>55</v>
      </c>
      <c r="Q538" s="1" t="s">
        <v>56</v>
      </c>
      <c r="R538" s="1">
        <v>55372</v>
      </c>
      <c r="S538" s="1" t="s">
        <v>130</v>
      </c>
      <c r="T538" s="1" t="s">
        <v>130</v>
      </c>
      <c r="U538" s="1">
        <v>1</v>
      </c>
      <c r="V538" s="1">
        <v>89084</v>
      </c>
    </row>
    <row r="539" spans="1:22">
      <c r="A539" s="1">
        <v>19128</v>
      </c>
      <c r="B539" s="1" t="s">
        <v>98</v>
      </c>
      <c r="C539" s="1">
        <v>48.04</v>
      </c>
      <c r="D539" s="1">
        <v>0.05</v>
      </c>
      <c r="E539" s="1">
        <v>950</v>
      </c>
      <c r="F539" s="1"/>
      <c r="G539" s="1"/>
      <c r="H539" s="1" t="s">
        <v>32</v>
      </c>
      <c r="I539" s="1" t="s">
        <v>104</v>
      </c>
      <c r="J539" s="1" t="s">
        <v>58</v>
      </c>
      <c r="K539" s="1" t="s">
        <v>83</v>
      </c>
      <c r="L539" s="1" t="s">
        <v>53</v>
      </c>
      <c r="M539" s="1"/>
      <c r="N539" s="1" t="s">
        <v>27</v>
      </c>
      <c r="O539" s="1" t="s">
        <v>54</v>
      </c>
      <c r="P539" s="1" t="s">
        <v>55</v>
      </c>
      <c r="Q539" s="1" t="s">
        <v>56</v>
      </c>
      <c r="R539" s="1">
        <v>55372</v>
      </c>
      <c r="S539" s="1" t="s">
        <v>130</v>
      </c>
      <c r="T539" s="1" t="s">
        <v>267</v>
      </c>
      <c r="U539" s="1">
        <v>5</v>
      </c>
      <c r="V539" s="1">
        <v>89084</v>
      </c>
    </row>
    <row r="540" spans="1:22">
      <c r="A540" s="1">
        <v>19129</v>
      </c>
      <c r="B540" s="1" t="s">
        <v>98</v>
      </c>
      <c r="C540" s="1">
        <v>4.28</v>
      </c>
      <c r="D540" s="1">
        <v>0.05</v>
      </c>
      <c r="E540" s="1">
        <v>950</v>
      </c>
      <c r="F540" s="1"/>
      <c r="G540" s="1"/>
      <c r="H540" s="1" t="s">
        <v>32</v>
      </c>
      <c r="I540" s="1" t="s">
        <v>104</v>
      </c>
      <c r="J540" s="1" t="s">
        <v>58</v>
      </c>
      <c r="K540" s="1" t="s">
        <v>25</v>
      </c>
      <c r="L540" s="1" t="s">
        <v>26</v>
      </c>
      <c r="M540" s="1"/>
      <c r="N540" s="1" t="s">
        <v>27</v>
      </c>
      <c r="O540" s="1" t="s">
        <v>54</v>
      </c>
      <c r="P540" s="1" t="s">
        <v>55</v>
      </c>
      <c r="Q540" s="1" t="s">
        <v>56</v>
      </c>
      <c r="R540" s="1">
        <v>55372</v>
      </c>
      <c r="S540" s="1" t="s">
        <v>130</v>
      </c>
      <c r="T540" s="1" t="s">
        <v>192</v>
      </c>
      <c r="U540" s="1">
        <v>1</v>
      </c>
      <c r="V540" s="1">
        <v>89084</v>
      </c>
    </row>
    <row r="541" spans="1:22">
      <c r="A541" s="1">
        <v>20073</v>
      </c>
      <c r="B541" s="1" t="s">
        <v>98</v>
      </c>
      <c r="C541" s="1">
        <v>7.31</v>
      </c>
      <c r="D541" s="1">
        <v>0.05</v>
      </c>
      <c r="E541" s="1">
        <v>954</v>
      </c>
      <c r="F541" s="1"/>
      <c r="G541" s="1"/>
      <c r="H541" s="1" t="s">
        <v>32</v>
      </c>
      <c r="I541" s="1" t="s">
        <v>51</v>
      </c>
      <c r="J541" s="1" t="s">
        <v>58</v>
      </c>
      <c r="K541" s="1" t="s">
        <v>116</v>
      </c>
      <c r="L541" s="1" t="s">
        <v>53</v>
      </c>
      <c r="M541" s="1"/>
      <c r="N541" s="1" t="s">
        <v>27</v>
      </c>
      <c r="O541" s="1" t="s">
        <v>54</v>
      </c>
      <c r="P541" s="1" t="s">
        <v>112</v>
      </c>
      <c r="Q541" s="1" t="s">
        <v>482</v>
      </c>
      <c r="R541" s="1">
        <v>75067</v>
      </c>
      <c r="S541" s="2">
        <v>42340</v>
      </c>
      <c r="T541" s="1" t="s">
        <v>207</v>
      </c>
      <c r="U541" s="1">
        <v>4</v>
      </c>
      <c r="V541" s="1">
        <v>90771</v>
      </c>
    </row>
    <row r="542" spans="1:22">
      <c r="A542" s="1">
        <v>20074</v>
      </c>
      <c r="B542" s="1" t="s">
        <v>98</v>
      </c>
      <c r="C542" s="1">
        <v>6.7</v>
      </c>
      <c r="D542" s="1">
        <v>0.05</v>
      </c>
      <c r="E542" s="1">
        <v>954</v>
      </c>
      <c r="F542" s="1"/>
      <c r="G542" s="1"/>
      <c r="H542" s="1" t="s">
        <v>32</v>
      </c>
      <c r="I542" s="1" t="s">
        <v>51</v>
      </c>
      <c r="J542" s="1" t="s">
        <v>58</v>
      </c>
      <c r="K542" s="1" t="s">
        <v>25</v>
      </c>
      <c r="L542" s="1" t="s">
        <v>26</v>
      </c>
      <c r="M542" s="1"/>
      <c r="N542" s="1" t="s">
        <v>27</v>
      </c>
      <c r="O542" s="1" t="s">
        <v>54</v>
      </c>
      <c r="P542" s="1" t="s">
        <v>112</v>
      </c>
      <c r="Q542" s="1" t="s">
        <v>482</v>
      </c>
      <c r="R542" s="1">
        <v>75067</v>
      </c>
      <c r="S542" s="2">
        <v>42340</v>
      </c>
      <c r="T542" s="2">
        <v>42340</v>
      </c>
      <c r="U542" s="1">
        <v>5</v>
      </c>
      <c r="V542" s="1">
        <v>90771</v>
      </c>
    </row>
    <row r="543" spans="1:22">
      <c r="A543" s="1">
        <v>25795</v>
      </c>
      <c r="B543" s="1" t="s">
        <v>31</v>
      </c>
      <c r="C543" s="1">
        <v>145.44999999999999</v>
      </c>
      <c r="D543" s="1">
        <v>0.1</v>
      </c>
      <c r="E543" s="1">
        <v>959</v>
      </c>
      <c r="F543" s="1"/>
      <c r="G543" s="1"/>
      <c r="H543" s="1" t="s">
        <v>22</v>
      </c>
      <c r="I543" s="1" t="s">
        <v>81</v>
      </c>
      <c r="J543" s="1" t="s">
        <v>73</v>
      </c>
      <c r="K543" s="1" t="s">
        <v>74</v>
      </c>
      <c r="L543" s="1" t="s">
        <v>36</v>
      </c>
      <c r="M543" s="1"/>
      <c r="N543" s="1" t="s">
        <v>27</v>
      </c>
      <c r="O543" s="1" t="s">
        <v>28</v>
      </c>
      <c r="P543" s="1" t="s">
        <v>112</v>
      </c>
      <c r="Q543" s="1" t="s">
        <v>472</v>
      </c>
      <c r="R543" s="1">
        <v>76028</v>
      </c>
      <c r="S543" s="1" t="s">
        <v>130</v>
      </c>
      <c r="T543" s="1" t="s">
        <v>131</v>
      </c>
      <c r="U543" s="1">
        <v>8</v>
      </c>
      <c r="V543" s="1">
        <v>91581</v>
      </c>
    </row>
    <row r="544" spans="1:22">
      <c r="A544" s="1">
        <v>20428</v>
      </c>
      <c r="B544" s="1" t="s">
        <v>98</v>
      </c>
      <c r="C544" s="1">
        <v>2.94</v>
      </c>
      <c r="D544" s="1">
        <v>0.05</v>
      </c>
      <c r="E544" s="1">
        <v>960</v>
      </c>
      <c r="F544" s="1"/>
      <c r="G544" s="1"/>
      <c r="H544" s="1" t="s">
        <v>32</v>
      </c>
      <c r="I544" s="1" t="s">
        <v>42</v>
      </c>
      <c r="J544" s="1" t="s">
        <v>58</v>
      </c>
      <c r="K544" s="1" t="s">
        <v>25</v>
      </c>
      <c r="L544" s="1" t="s">
        <v>26</v>
      </c>
      <c r="M544" s="1"/>
      <c r="N544" s="1" t="s">
        <v>27</v>
      </c>
      <c r="O544" s="1" t="s">
        <v>28</v>
      </c>
      <c r="P544" s="1" t="s">
        <v>37</v>
      </c>
      <c r="Q544" s="1" t="s">
        <v>477</v>
      </c>
      <c r="R544" s="1">
        <v>90278</v>
      </c>
      <c r="S544" s="2">
        <v>42096</v>
      </c>
      <c r="T544" s="2">
        <v>42218</v>
      </c>
      <c r="U544" s="1">
        <v>1</v>
      </c>
      <c r="V544" s="1">
        <v>89401</v>
      </c>
    </row>
    <row r="545" spans="1:22">
      <c r="A545" s="1">
        <v>20685</v>
      </c>
      <c r="B545" s="1" t="s">
        <v>31</v>
      </c>
      <c r="C545" s="1">
        <v>124.49</v>
      </c>
      <c r="D545" s="1">
        <v>0.1</v>
      </c>
      <c r="E545" s="1">
        <v>961</v>
      </c>
      <c r="F545" s="1"/>
      <c r="G545" s="1"/>
      <c r="H545" s="1" t="s">
        <v>22</v>
      </c>
      <c r="I545" s="1" t="s">
        <v>42</v>
      </c>
      <c r="J545" s="1" t="s">
        <v>34</v>
      </c>
      <c r="K545" s="1" t="s">
        <v>123</v>
      </c>
      <c r="L545" s="1" t="s">
        <v>108</v>
      </c>
      <c r="M545" s="1"/>
      <c r="N545" s="1" t="s">
        <v>27</v>
      </c>
      <c r="O545" s="1" t="s">
        <v>54</v>
      </c>
      <c r="P545" s="1" t="s">
        <v>37</v>
      </c>
      <c r="Q545" s="1" t="s">
        <v>483</v>
      </c>
      <c r="R545" s="1">
        <v>94061</v>
      </c>
      <c r="S545" s="1" t="s">
        <v>235</v>
      </c>
      <c r="T545" s="1" t="s">
        <v>235</v>
      </c>
      <c r="U545" s="1">
        <v>1</v>
      </c>
      <c r="V545" s="1">
        <v>89402</v>
      </c>
    </row>
    <row r="546" spans="1:22">
      <c r="A546" s="1">
        <v>2428</v>
      </c>
      <c r="B546" s="1" t="s">
        <v>98</v>
      </c>
      <c r="C546" s="1">
        <v>2.94</v>
      </c>
      <c r="D546" s="1">
        <v>0.05</v>
      </c>
      <c r="E546" s="1">
        <v>962</v>
      </c>
      <c r="F546" s="1"/>
      <c r="G546" s="1"/>
      <c r="H546" s="1" t="s">
        <v>32</v>
      </c>
      <c r="I546" s="1" t="s">
        <v>42</v>
      </c>
      <c r="J546" s="1" t="s">
        <v>58</v>
      </c>
      <c r="K546" s="1" t="s">
        <v>25</v>
      </c>
      <c r="L546" s="1" t="s">
        <v>26</v>
      </c>
      <c r="M546" s="1"/>
      <c r="N546" s="1" t="s">
        <v>27</v>
      </c>
      <c r="O546" s="1" t="s">
        <v>114</v>
      </c>
      <c r="P546" s="1" t="s">
        <v>142</v>
      </c>
      <c r="Q546" s="1" t="s">
        <v>143</v>
      </c>
      <c r="R546" s="1">
        <v>60610</v>
      </c>
      <c r="S546" s="2">
        <v>42096</v>
      </c>
      <c r="T546" s="2">
        <v>42218</v>
      </c>
      <c r="U546" s="1">
        <v>2</v>
      </c>
      <c r="V546" s="1">
        <v>17636</v>
      </c>
    </row>
    <row r="547" spans="1:22">
      <c r="A547" s="1">
        <v>25093</v>
      </c>
      <c r="B547" s="1" t="s">
        <v>50</v>
      </c>
      <c r="C547" s="1">
        <v>170.98</v>
      </c>
      <c r="D547" s="1">
        <v>0.1</v>
      </c>
      <c r="E547" s="1">
        <v>970</v>
      </c>
      <c r="F547" s="1"/>
      <c r="G547" s="1"/>
      <c r="H547" s="1" t="s">
        <v>22</v>
      </c>
      <c r="I547" s="1" t="s">
        <v>104</v>
      </c>
      <c r="J547" s="1" t="s">
        <v>34</v>
      </c>
      <c r="K547" s="1" t="s">
        <v>151</v>
      </c>
      <c r="L547" s="1" t="s">
        <v>108</v>
      </c>
      <c r="M547" s="1"/>
      <c r="N547" s="1" t="s">
        <v>27</v>
      </c>
      <c r="O547" s="1" t="s">
        <v>28</v>
      </c>
      <c r="P547" s="1" t="s">
        <v>117</v>
      </c>
      <c r="Q547" s="1" t="s">
        <v>406</v>
      </c>
      <c r="R547" s="1">
        <v>24281</v>
      </c>
      <c r="S547" s="1" t="s">
        <v>110</v>
      </c>
      <c r="T547" s="1" t="s">
        <v>111</v>
      </c>
      <c r="U547" s="1">
        <v>8</v>
      </c>
      <c r="V547" s="1">
        <v>86173</v>
      </c>
    </row>
    <row r="548" spans="1:22">
      <c r="A548" s="1">
        <v>20536</v>
      </c>
      <c r="B548" s="1" t="s">
        <v>98</v>
      </c>
      <c r="C548" s="1">
        <v>284.98</v>
      </c>
      <c r="D548" s="1">
        <v>0.1</v>
      </c>
      <c r="E548" s="1">
        <v>972</v>
      </c>
      <c r="F548" s="1"/>
      <c r="G548" s="1"/>
      <c r="H548" s="1" t="s">
        <v>22</v>
      </c>
      <c r="I548" s="1" t="s">
        <v>81</v>
      </c>
      <c r="J548" s="1" t="s">
        <v>34</v>
      </c>
      <c r="K548" s="1" t="s">
        <v>35</v>
      </c>
      <c r="L548" s="1" t="s">
        <v>36</v>
      </c>
      <c r="M548" s="1"/>
      <c r="N548" s="1" t="s">
        <v>27</v>
      </c>
      <c r="O548" s="1" t="s">
        <v>28</v>
      </c>
      <c r="P548" s="1" t="s">
        <v>37</v>
      </c>
      <c r="Q548" s="1" t="s">
        <v>484</v>
      </c>
      <c r="R548" s="1">
        <v>92503</v>
      </c>
      <c r="S548" s="1" t="s">
        <v>386</v>
      </c>
      <c r="T548" s="2">
        <v>42127</v>
      </c>
      <c r="U548" s="1">
        <v>2</v>
      </c>
      <c r="V548" s="1">
        <v>87259</v>
      </c>
    </row>
    <row r="549" spans="1:22">
      <c r="A549" s="1">
        <v>20537</v>
      </c>
      <c r="B549" s="1" t="s">
        <v>98</v>
      </c>
      <c r="C549" s="1">
        <v>12.99</v>
      </c>
      <c r="D549" s="1">
        <v>0.05</v>
      </c>
      <c r="E549" s="1">
        <v>972</v>
      </c>
      <c r="F549" s="1"/>
      <c r="G549" s="1"/>
      <c r="H549" s="1" t="s">
        <v>32</v>
      </c>
      <c r="I549" s="1" t="s">
        <v>81</v>
      </c>
      <c r="J549" s="1" t="s">
        <v>34</v>
      </c>
      <c r="K549" s="1" t="s">
        <v>52</v>
      </c>
      <c r="L549" s="1" t="s">
        <v>178</v>
      </c>
      <c r="M549" s="1"/>
      <c r="N549" s="1" t="s">
        <v>27</v>
      </c>
      <c r="O549" s="1" t="s">
        <v>45</v>
      </c>
      <c r="P549" s="1" t="s">
        <v>37</v>
      </c>
      <c r="Q549" s="1" t="s">
        <v>484</v>
      </c>
      <c r="R549" s="1">
        <v>92503</v>
      </c>
      <c r="S549" s="1" t="s">
        <v>386</v>
      </c>
      <c r="T549" s="1" t="s">
        <v>386</v>
      </c>
      <c r="U549" s="1">
        <v>1</v>
      </c>
      <c r="V549" s="1">
        <v>87259</v>
      </c>
    </row>
    <row r="550" spans="1:22">
      <c r="A550" s="1">
        <v>24298</v>
      </c>
      <c r="B550" s="1" t="s">
        <v>98</v>
      </c>
      <c r="C550" s="1">
        <v>2.2200000000000002</v>
      </c>
      <c r="D550" s="1">
        <v>0.05</v>
      </c>
      <c r="E550" s="1">
        <v>975</v>
      </c>
      <c r="F550" s="1"/>
      <c r="G550" s="1"/>
      <c r="H550" s="1" t="s">
        <v>32</v>
      </c>
      <c r="I550" s="1" t="s">
        <v>81</v>
      </c>
      <c r="J550" s="1" t="s">
        <v>58</v>
      </c>
      <c r="K550" s="1" t="s">
        <v>196</v>
      </c>
      <c r="L550" s="1" t="s">
        <v>53</v>
      </c>
      <c r="M550" s="1"/>
      <c r="N550" s="1" t="s">
        <v>27</v>
      </c>
      <c r="O550" s="1" t="s">
        <v>45</v>
      </c>
      <c r="P550" s="1" t="s">
        <v>152</v>
      </c>
      <c r="Q550" s="1" t="s">
        <v>153</v>
      </c>
      <c r="R550" s="1">
        <v>2108</v>
      </c>
      <c r="S550" s="2">
        <v>42098</v>
      </c>
      <c r="T550" s="2">
        <v>42251</v>
      </c>
      <c r="U550" s="1">
        <v>3</v>
      </c>
      <c r="V550" s="1">
        <v>87260</v>
      </c>
    </row>
    <row r="551" spans="1:22">
      <c r="A551" s="1">
        <v>22646</v>
      </c>
      <c r="B551" s="1" t="s">
        <v>50</v>
      </c>
      <c r="C551" s="1">
        <v>37.76</v>
      </c>
      <c r="D551" s="1">
        <v>0.05</v>
      </c>
      <c r="E551" s="1">
        <v>980</v>
      </c>
      <c r="F551" s="1"/>
      <c r="G551" s="1"/>
      <c r="H551" s="1" t="s">
        <v>32</v>
      </c>
      <c r="I551" s="1" t="s">
        <v>81</v>
      </c>
      <c r="J551" s="1" t="s">
        <v>58</v>
      </c>
      <c r="K551" s="1" t="s">
        <v>119</v>
      </c>
      <c r="L551" s="1" t="s">
        <v>53</v>
      </c>
      <c r="M551" s="1"/>
      <c r="N551" s="1" t="s">
        <v>27</v>
      </c>
      <c r="O551" s="1" t="s">
        <v>114</v>
      </c>
      <c r="P551" s="1" t="s">
        <v>121</v>
      </c>
      <c r="Q551" s="1" t="s">
        <v>401</v>
      </c>
      <c r="R551" s="1">
        <v>5403</v>
      </c>
      <c r="S551" s="2">
        <v>42126</v>
      </c>
      <c r="T551" s="2">
        <v>42157</v>
      </c>
      <c r="U551" s="1">
        <v>12</v>
      </c>
      <c r="V551" s="1">
        <v>87258</v>
      </c>
    </row>
    <row r="552" spans="1:22">
      <c r="A552" s="1">
        <v>20010</v>
      </c>
      <c r="B552" s="1" t="s">
        <v>98</v>
      </c>
      <c r="C552" s="1">
        <v>300.97000000000003</v>
      </c>
      <c r="D552" s="1">
        <v>0.1</v>
      </c>
      <c r="E552" s="1">
        <v>983</v>
      </c>
      <c r="F552" s="1"/>
      <c r="G552" s="1"/>
      <c r="H552" s="1" t="s">
        <v>32</v>
      </c>
      <c r="I552" s="1" t="s">
        <v>81</v>
      </c>
      <c r="J552" s="1" t="s">
        <v>73</v>
      </c>
      <c r="K552" s="1" t="s">
        <v>144</v>
      </c>
      <c r="L552" s="1" t="s">
        <v>53</v>
      </c>
      <c r="M552" s="1"/>
      <c r="N552" s="1" t="s">
        <v>27</v>
      </c>
      <c r="O552" s="1" t="s">
        <v>28</v>
      </c>
      <c r="P552" s="1" t="s">
        <v>451</v>
      </c>
      <c r="Q552" s="1" t="s">
        <v>485</v>
      </c>
      <c r="R552" s="1">
        <v>72143</v>
      </c>
      <c r="S552" s="1" t="s">
        <v>219</v>
      </c>
      <c r="T552" s="1" t="s">
        <v>219</v>
      </c>
      <c r="U552" s="1">
        <v>10</v>
      </c>
      <c r="V552" s="1">
        <v>90201</v>
      </c>
    </row>
    <row r="553" spans="1:22">
      <c r="A553" s="1">
        <v>25895</v>
      </c>
      <c r="B553" s="1" t="s">
        <v>21</v>
      </c>
      <c r="C553" s="1">
        <v>4.28</v>
      </c>
      <c r="D553" s="1">
        <v>0.05</v>
      </c>
      <c r="E553" s="1">
        <v>993</v>
      </c>
      <c r="F553" s="1"/>
      <c r="G553" s="1"/>
      <c r="H553" s="1" t="s">
        <v>32</v>
      </c>
      <c r="I553" s="1" t="s">
        <v>51</v>
      </c>
      <c r="J553" s="1" t="s">
        <v>58</v>
      </c>
      <c r="K553" s="1" t="s">
        <v>83</v>
      </c>
      <c r="L553" s="1" t="s">
        <v>53</v>
      </c>
      <c r="M553" s="1"/>
      <c r="N553" s="1" t="s">
        <v>27</v>
      </c>
      <c r="O553" s="1" t="s">
        <v>45</v>
      </c>
      <c r="P553" s="1" t="s">
        <v>37</v>
      </c>
      <c r="Q553" s="1" t="s">
        <v>486</v>
      </c>
      <c r="R553" s="1">
        <v>93030</v>
      </c>
      <c r="S553" s="1" t="s">
        <v>398</v>
      </c>
      <c r="T553" s="1" t="s">
        <v>398</v>
      </c>
      <c r="U553" s="1">
        <v>9</v>
      </c>
      <c r="V553" s="1">
        <v>89432</v>
      </c>
    </row>
    <row r="554" spans="1:22">
      <c r="A554" s="1">
        <v>19004</v>
      </c>
      <c r="B554" s="1" t="s">
        <v>21</v>
      </c>
      <c r="C554" s="1">
        <v>400.98</v>
      </c>
      <c r="D554" s="1">
        <v>0.1</v>
      </c>
      <c r="E554" s="1">
        <v>994</v>
      </c>
      <c r="F554" s="1"/>
      <c r="G554" s="1"/>
      <c r="H554" s="1" t="s">
        <v>22</v>
      </c>
      <c r="I554" s="1" t="s">
        <v>51</v>
      </c>
      <c r="J554" s="1" t="s">
        <v>34</v>
      </c>
      <c r="K554" s="1" t="s">
        <v>123</v>
      </c>
      <c r="L554" s="1" t="s">
        <v>108</v>
      </c>
      <c r="M554" s="1"/>
      <c r="N554" s="1" t="s">
        <v>27</v>
      </c>
      <c r="O554" s="1" t="s">
        <v>45</v>
      </c>
      <c r="P554" s="1" t="s">
        <v>147</v>
      </c>
      <c r="Q554" s="1" t="s">
        <v>276</v>
      </c>
      <c r="R554" s="1">
        <v>4073</v>
      </c>
      <c r="S554" s="1" t="s">
        <v>297</v>
      </c>
      <c r="T554" s="1" t="s">
        <v>126</v>
      </c>
      <c r="U554" s="1">
        <v>2</v>
      </c>
      <c r="V554" s="1">
        <v>89433</v>
      </c>
    </row>
    <row r="555" spans="1:22">
      <c r="A555" s="1">
        <v>23840</v>
      </c>
      <c r="B555" s="1" t="s">
        <v>98</v>
      </c>
      <c r="C555" s="1">
        <v>7.64</v>
      </c>
      <c r="D555" s="1">
        <v>0.05</v>
      </c>
      <c r="E555" s="1">
        <v>995</v>
      </c>
      <c r="F555" s="1"/>
      <c r="G555" s="1"/>
      <c r="H555" s="1" t="s">
        <v>32</v>
      </c>
      <c r="I555" s="1" t="s">
        <v>51</v>
      </c>
      <c r="J555" s="1" t="s">
        <v>58</v>
      </c>
      <c r="K555" s="1" t="s">
        <v>83</v>
      </c>
      <c r="L555" s="1" t="s">
        <v>26</v>
      </c>
      <c r="M555" s="1"/>
      <c r="N555" s="1" t="s">
        <v>27</v>
      </c>
      <c r="O555" s="1" t="s">
        <v>45</v>
      </c>
      <c r="P555" s="1" t="s">
        <v>147</v>
      </c>
      <c r="Q555" s="1" t="s">
        <v>487</v>
      </c>
      <c r="R555" s="1">
        <v>4070</v>
      </c>
      <c r="S555" s="2">
        <v>42282</v>
      </c>
      <c r="T555" s="1" t="s">
        <v>71</v>
      </c>
      <c r="U555" s="1">
        <v>9</v>
      </c>
      <c r="V555" s="1">
        <v>89434</v>
      </c>
    </row>
    <row r="556" spans="1:22">
      <c r="A556" s="1">
        <v>22639</v>
      </c>
      <c r="B556" s="1" t="s">
        <v>98</v>
      </c>
      <c r="C556" s="1">
        <v>67.84</v>
      </c>
      <c r="D556" s="1">
        <v>0.05</v>
      </c>
      <c r="E556" s="1">
        <v>997</v>
      </c>
      <c r="F556" s="1"/>
      <c r="G556" s="1"/>
      <c r="H556" s="1" t="s">
        <v>32</v>
      </c>
      <c r="I556" s="1" t="s">
        <v>51</v>
      </c>
      <c r="J556" s="1" t="s">
        <v>58</v>
      </c>
      <c r="K556" s="1" t="s">
        <v>196</v>
      </c>
      <c r="L556" s="1" t="s">
        <v>53</v>
      </c>
      <c r="M556" s="1"/>
      <c r="N556" s="1" t="s">
        <v>27</v>
      </c>
      <c r="O556" s="1" t="s">
        <v>45</v>
      </c>
      <c r="P556" s="1" t="s">
        <v>46</v>
      </c>
      <c r="Q556" s="1" t="s">
        <v>480</v>
      </c>
      <c r="R556" s="1">
        <v>7002</v>
      </c>
      <c r="S556" s="1" t="s">
        <v>259</v>
      </c>
      <c r="T556" s="1" t="s">
        <v>86</v>
      </c>
      <c r="U556" s="1">
        <v>1</v>
      </c>
      <c r="V556" s="1">
        <v>89431</v>
      </c>
    </row>
    <row r="557" spans="1:22">
      <c r="A557" s="1">
        <v>19003</v>
      </c>
      <c r="B557" s="1" t="s">
        <v>21</v>
      </c>
      <c r="C557" s="1">
        <v>45.19</v>
      </c>
      <c r="D557" s="1">
        <v>0.05</v>
      </c>
      <c r="E557" s="1">
        <v>999</v>
      </c>
      <c r="F557" s="1"/>
      <c r="G557" s="1"/>
      <c r="H557" s="1" t="s">
        <v>32</v>
      </c>
      <c r="I557" s="1" t="s">
        <v>51</v>
      </c>
      <c r="J557" s="1" t="s">
        <v>73</v>
      </c>
      <c r="K557" s="1" t="s">
        <v>144</v>
      </c>
      <c r="L557" s="1" t="s">
        <v>44</v>
      </c>
      <c r="M557" s="1"/>
      <c r="N557" s="1" t="s">
        <v>27</v>
      </c>
      <c r="O557" s="1" t="s">
        <v>45</v>
      </c>
      <c r="P557" s="1" t="s">
        <v>46</v>
      </c>
      <c r="Q557" s="1" t="s">
        <v>488</v>
      </c>
      <c r="R557" s="1">
        <v>7450</v>
      </c>
      <c r="S557" s="1" t="s">
        <v>297</v>
      </c>
      <c r="T557" s="1" t="s">
        <v>126</v>
      </c>
      <c r="U557" s="1">
        <v>3</v>
      </c>
      <c r="V557" s="1">
        <v>89433</v>
      </c>
    </row>
    <row r="558" spans="1:22">
      <c r="A558" s="1">
        <v>19002</v>
      </c>
      <c r="B558" s="1" t="s">
        <v>21</v>
      </c>
      <c r="C558" s="1">
        <v>33.979999999999997</v>
      </c>
      <c r="D558" s="1">
        <v>0.05</v>
      </c>
      <c r="E558" s="1">
        <v>1000</v>
      </c>
      <c r="F558" s="1"/>
      <c r="G558" s="1"/>
      <c r="H558" s="1" t="s">
        <v>32</v>
      </c>
      <c r="I558" s="1" t="s">
        <v>51</v>
      </c>
      <c r="J558" s="1" t="s">
        <v>34</v>
      </c>
      <c r="K558" s="1" t="s">
        <v>52</v>
      </c>
      <c r="L558" s="1" t="s">
        <v>53</v>
      </c>
      <c r="M558" s="1"/>
      <c r="N558" s="1" t="s">
        <v>27</v>
      </c>
      <c r="O558" s="1" t="s">
        <v>54</v>
      </c>
      <c r="P558" s="1" t="s">
        <v>121</v>
      </c>
      <c r="Q558" s="1" t="s">
        <v>489</v>
      </c>
      <c r="R558" s="1">
        <v>5201</v>
      </c>
      <c r="S558" s="1" t="s">
        <v>297</v>
      </c>
      <c r="T558" s="1" t="s">
        <v>126</v>
      </c>
      <c r="U558" s="1">
        <v>12</v>
      </c>
      <c r="V558" s="1">
        <v>89433</v>
      </c>
    </row>
    <row r="559" spans="1:22">
      <c r="A559" s="1">
        <v>19380</v>
      </c>
      <c r="B559" s="1" t="s">
        <v>98</v>
      </c>
      <c r="C559" s="1">
        <v>10.14</v>
      </c>
      <c r="D559" s="1">
        <v>0.05</v>
      </c>
      <c r="E559" s="1">
        <v>1005</v>
      </c>
      <c r="F559" s="1"/>
      <c r="G559" s="1"/>
      <c r="H559" s="1" t="s">
        <v>32</v>
      </c>
      <c r="I559" s="1" t="s">
        <v>51</v>
      </c>
      <c r="J559" s="1" t="s">
        <v>58</v>
      </c>
      <c r="K559" s="1" t="s">
        <v>83</v>
      </c>
      <c r="L559" s="1" t="s">
        <v>26</v>
      </c>
      <c r="M559" s="1"/>
      <c r="N559" s="1" t="s">
        <v>27</v>
      </c>
      <c r="O559" s="1" t="s">
        <v>54</v>
      </c>
      <c r="P559" s="1" t="s">
        <v>142</v>
      </c>
      <c r="Q559" s="1" t="s">
        <v>396</v>
      </c>
      <c r="R559" s="1">
        <v>60089</v>
      </c>
      <c r="S559" s="2">
        <v>42097</v>
      </c>
      <c r="T559" s="2">
        <v>42097</v>
      </c>
      <c r="U559" s="1">
        <v>1</v>
      </c>
      <c r="V559" s="1">
        <v>90043</v>
      </c>
    </row>
    <row r="560" spans="1:22">
      <c r="A560" s="1">
        <v>20167</v>
      </c>
      <c r="B560" s="1" t="s">
        <v>21</v>
      </c>
      <c r="C560" s="1">
        <v>40.99</v>
      </c>
      <c r="D560" s="1">
        <v>0.05</v>
      </c>
      <c r="E560" s="1">
        <v>1005</v>
      </c>
      <c r="F560" s="1"/>
      <c r="G560" s="1"/>
      <c r="H560" s="1" t="s">
        <v>32</v>
      </c>
      <c r="I560" s="1" t="s">
        <v>51</v>
      </c>
      <c r="J560" s="1" t="s">
        <v>58</v>
      </c>
      <c r="K560" s="1" t="s">
        <v>83</v>
      </c>
      <c r="L560" s="1" t="s">
        <v>53</v>
      </c>
      <c r="M560" s="1"/>
      <c r="N560" s="1" t="s">
        <v>27</v>
      </c>
      <c r="O560" s="1" t="s">
        <v>45</v>
      </c>
      <c r="P560" s="1" t="s">
        <v>142</v>
      </c>
      <c r="Q560" s="1" t="s">
        <v>396</v>
      </c>
      <c r="R560" s="1">
        <v>60089</v>
      </c>
      <c r="S560" s="1" t="s">
        <v>368</v>
      </c>
      <c r="T560" s="1" t="s">
        <v>386</v>
      </c>
      <c r="U560" s="1">
        <v>23</v>
      </c>
      <c r="V560" s="1">
        <v>90044</v>
      </c>
    </row>
    <row r="561" spans="1:22">
      <c r="A561" s="1">
        <v>18529</v>
      </c>
      <c r="B561" s="1" t="s">
        <v>21</v>
      </c>
      <c r="C561" s="1">
        <v>3.15</v>
      </c>
      <c r="D561" s="1">
        <v>0.05</v>
      </c>
      <c r="E561" s="1">
        <v>1008</v>
      </c>
      <c r="F561" s="1"/>
      <c r="G561" s="1"/>
      <c r="H561" s="1" t="s">
        <v>32</v>
      </c>
      <c r="I561" s="1" t="s">
        <v>42</v>
      </c>
      <c r="J561" s="1" t="s">
        <v>58</v>
      </c>
      <c r="K561" s="1" t="s">
        <v>116</v>
      </c>
      <c r="L561" s="1" t="s">
        <v>53</v>
      </c>
      <c r="M561" s="1"/>
      <c r="N561" s="1" t="s">
        <v>27</v>
      </c>
      <c r="O561" s="1" t="s">
        <v>45</v>
      </c>
      <c r="P561" s="1" t="s">
        <v>147</v>
      </c>
      <c r="Q561" s="1" t="s">
        <v>490</v>
      </c>
      <c r="R561" s="1">
        <v>4038</v>
      </c>
      <c r="S561" s="1" t="s">
        <v>168</v>
      </c>
      <c r="T561" s="1" t="s">
        <v>295</v>
      </c>
      <c r="U561" s="1">
        <v>8</v>
      </c>
      <c r="V561" s="1">
        <v>88371</v>
      </c>
    </row>
    <row r="562" spans="1:22">
      <c r="A562" s="1">
        <v>18886</v>
      </c>
      <c r="B562" s="1" t="s">
        <v>21</v>
      </c>
      <c r="C562" s="1">
        <v>550.98</v>
      </c>
      <c r="D562" s="1">
        <v>0.1</v>
      </c>
      <c r="E562" s="1">
        <v>1009</v>
      </c>
      <c r="F562" s="1"/>
      <c r="G562" s="1"/>
      <c r="H562" s="1" t="s">
        <v>22</v>
      </c>
      <c r="I562" s="1" t="s">
        <v>81</v>
      </c>
      <c r="J562" s="1" t="s">
        <v>34</v>
      </c>
      <c r="K562" s="1" t="s">
        <v>123</v>
      </c>
      <c r="L562" s="1" t="s">
        <v>108</v>
      </c>
      <c r="M562" s="1"/>
      <c r="N562" s="1" t="s">
        <v>27</v>
      </c>
      <c r="O562" s="1" t="s">
        <v>114</v>
      </c>
      <c r="P562" s="1" t="s">
        <v>147</v>
      </c>
      <c r="Q562" s="1" t="s">
        <v>491</v>
      </c>
      <c r="R562" s="1">
        <v>4072</v>
      </c>
      <c r="S562" s="1" t="s">
        <v>310</v>
      </c>
      <c r="T562" s="1" t="s">
        <v>264</v>
      </c>
      <c r="U562" s="1">
        <v>14</v>
      </c>
      <c r="V562" s="1">
        <v>88372</v>
      </c>
    </row>
    <row r="563" spans="1:22">
      <c r="A563" s="1">
        <v>21184</v>
      </c>
      <c r="B563" s="1" t="s">
        <v>41</v>
      </c>
      <c r="C563" s="1">
        <v>28.48</v>
      </c>
      <c r="D563" s="1">
        <v>0.05</v>
      </c>
      <c r="E563" s="1">
        <v>1014</v>
      </c>
      <c r="F563" s="1"/>
      <c r="G563" s="1"/>
      <c r="H563" s="1" t="s">
        <v>32</v>
      </c>
      <c r="I563" s="1" t="s">
        <v>42</v>
      </c>
      <c r="J563" s="1" t="s">
        <v>73</v>
      </c>
      <c r="K563" s="1" t="s">
        <v>144</v>
      </c>
      <c r="L563" s="1" t="s">
        <v>44</v>
      </c>
      <c r="M563" s="1"/>
      <c r="N563" s="1" t="s">
        <v>27</v>
      </c>
      <c r="O563" s="1" t="s">
        <v>114</v>
      </c>
      <c r="P563" s="1" t="s">
        <v>451</v>
      </c>
      <c r="Q563" s="1" t="s">
        <v>492</v>
      </c>
      <c r="R563" s="1">
        <v>72022</v>
      </c>
      <c r="S563" s="2">
        <v>42007</v>
      </c>
      <c r="T563" s="2">
        <v>42038</v>
      </c>
      <c r="U563" s="1">
        <v>6</v>
      </c>
      <c r="V563" s="1">
        <v>88387</v>
      </c>
    </row>
    <row r="564" spans="1:22">
      <c r="A564" s="1">
        <v>21185</v>
      </c>
      <c r="B564" s="1" t="s">
        <v>41</v>
      </c>
      <c r="C564" s="1">
        <v>2.08</v>
      </c>
      <c r="D564" s="1">
        <v>0.05</v>
      </c>
      <c r="E564" s="1">
        <v>1014</v>
      </c>
      <c r="F564" s="1"/>
      <c r="G564" s="1"/>
      <c r="H564" s="1" t="s">
        <v>32</v>
      </c>
      <c r="I564" s="1" t="s">
        <v>42</v>
      </c>
      <c r="J564" s="1" t="s">
        <v>34</v>
      </c>
      <c r="K564" s="1" t="s">
        <v>52</v>
      </c>
      <c r="L564" s="1" t="s">
        <v>53</v>
      </c>
      <c r="M564" s="1"/>
      <c r="N564" s="1" t="s">
        <v>27</v>
      </c>
      <c r="O564" s="1" t="s">
        <v>114</v>
      </c>
      <c r="P564" s="1" t="s">
        <v>451</v>
      </c>
      <c r="Q564" s="1" t="s">
        <v>492</v>
      </c>
      <c r="R564" s="1">
        <v>72022</v>
      </c>
      <c r="S564" s="2">
        <v>42007</v>
      </c>
      <c r="T564" s="2">
        <v>42066</v>
      </c>
      <c r="U564" s="1">
        <v>3</v>
      </c>
      <c r="V564" s="1">
        <v>88387</v>
      </c>
    </row>
    <row r="565" spans="1:22">
      <c r="A565" s="1">
        <v>21186</v>
      </c>
      <c r="B565" s="1" t="s">
        <v>41</v>
      </c>
      <c r="C565" s="1">
        <v>45.99</v>
      </c>
      <c r="D565" s="1">
        <v>0.05</v>
      </c>
      <c r="E565" s="1">
        <v>1014</v>
      </c>
      <c r="F565" s="1"/>
      <c r="G565" s="1"/>
      <c r="H565" s="1" t="s">
        <v>22</v>
      </c>
      <c r="I565" s="1" t="s">
        <v>42</v>
      </c>
      <c r="J565" s="1" t="s">
        <v>73</v>
      </c>
      <c r="K565" s="1" t="s">
        <v>67</v>
      </c>
      <c r="L565" s="1" t="s">
        <v>53</v>
      </c>
      <c r="M565" s="1"/>
      <c r="N565" s="1" t="s">
        <v>27</v>
      </c>
      <c r="O565" s="1" t="s">
        <v>114</v>
      </c>
      <c r="P565" s="1" t="s">
        <v>451</v>
      </c>
      <c r="Q565" s="1" t="s">
        <v>492</v>
      </c>
      <c r="R565" s="1">
        <v>72022</v>
      </c>
      <c r="S565" s="2">
        <v>42007</v>
      </c>
      <c r="T565" s="2">
        <v>42038</v>
      </c>
      <c r="U565" s="1">
        <v>10</v>
      </c>
      <c r="V565" s="1">
        <v>88387</v>
      </c>
    </row>
    <row r="566" spans="1:22">
      <c r="A566" s="1">
        <v>20880</v>
      </c>
      <c r="B566" s="1" t="s">
        <v>31</v>
      </c>
      <c r="C566" s="1">
        <v>10.91</v>
      </c>
      <c r="D566" s="1">
        <v>0.05</v>
      </c>
      <c r="E566" s="1">
        <v>1014</v>
      </c>
      <c r="F566" s="1"/>
      <c r="G566" s="1"/>
      <c r="H566" s="1" t="s">
        <v>32</v>
      </c>
      <c r="I566" s="1" t="s">
        <v>42</v>
      </c>
      <c r="J566" s="1" t="s">
        <v>58</v>
      </c>
      <c r="K566" s="1" t="s">
        <v>100</v>
      </c>
      <c r="L566" s="1" t="s">
        <v>53</v>
      </c>
      <c r="M566" s="1"/>
      <c r="N566" s="1" t="s">
        <v>27</v>
      </c>
      <c r="O566" s="1" t="s">
        <v>114</v>
      </c>
      <c r="P566" s="1" t="s">
        <v>451</v>
      </c>
      <c r="Q566" s="1" t="s">
        <v>492</v>
      </c>
      <c r="R566" s="1">
        <v>72022</v>
      </c>
      <c r="S566" s="2">
        <v>42127</v>
      </c>
      <c r="T566" s="2">
        <v>42158</v>
      </c>
      <c r="U566" s="1">
        <v>11</v>
      </c>
      <c r="V566" s="1">
        <v>88388</v>
      </c>
    </row>
    <row r="567" spans="1:22">
      <c r="A567" s="1">
        <v>20531</v>
      </c>
      <c r="B567" s="1" t="s">
        <v>50</v>
      </c>
      <c r="C567" s="1">
        <v>43.98</v>
      </c>
      <c r="D567" s="1">
        <v>0.05</v>
      </c>
      <c r="E567" s="1">
        <v>1015</v>
      </c>
      <c r="F567" s="1"/>
      <c r="G567" s="1"/>
      <c r="H567" s="1" t="s">
        <v>32</v>
      </c>
      <c r="I567" s="1" t="s">
        <v>42</v>
      </c>
      <c r="J567" s="1" t="s">
        <v>58</v>
      </c>
      <c r="K567" s="1" t="s">
        <v>25</v>
      </c>
      <c r="L567" s="1" t="s">
        <v>44</v>
      </c>
      <c r="M567" s="1"/>
      <c r="N567" s="1" t="s">
        <v>27</v>
      </c>
      <c r="O567" s="1" t="s">
        <v>114</v>
      </c>
      <c r="P567" s="1" t="s">
        <v>225</v>
      </c>
      <c r="Q567" s="1" t="s">
        <v>493</v>
      </c>
      <c r="R567" s="1">
        <v>27502</v>
      </c>
      <c r="S567" s="1" t="s">
        <v>282</v>
      </c>
      <c r="T567" s="1" t="s">
        <v>282</v>
      </c>
      <c r="U567" s="1">
        <v>14</v>
      </c>
      <c r="V567" s="1">
        <v>88390</v>
      </c>
    </row>
    <row r="568" spans="1:22">
      <c r="A568" s="1">
        <v>24752</v>
      </c>
      <c r="B568" s="1" t="s">
        <v>21</v>
      </c>
      <c r="C568" s="1">
        <v>6.48</v>
      </c>
      <c r="D568" s="1">
        <v>0.05</v>
      </c>
      <c r="E568" s="1">
        <v>1016</v>
      </c>
      <c r="F568" s="1"/>
      <c r="G568" s="1"/>
      <c r="H568" s="1" t="s">
        <v>22</v>
      </c>
      <c r="I568" s="1" t="s">
        <v>42</v>
      </c>
      <c r="J568" s="1" t="s">
        <v>58</v>
      </c>
      <c r="K568" s="1" t="s">
        <v>83</v>
      </c>
      <c r="L568" s="1" t="s">
        <v>53</v>
      </c>
      <c r="M568" s="1"/>
      <c r="N568" s="1" t="s">
        <v>27</v>
      </c>
      <c r="O568" s="1" t="s">
        <v>114</v>
      </c>
      <c r="P568" s="1" t="s">
        <v>225</v>
      </c>
      <c r="Q568" s="1" t="s">
        <v>494</v>
      </c>
      <c r="R568" s="1">
        <v>28806</v>
      </c>
      <c r="S568" s="2">
        <v>42344</v>
      </c>
      <c r="T568" s="1" t="s">
        <v>39</v>
      </c>
      <c r="U568" s="1">
        <v>1</v>
      </c>
      <c r="V568" s="1">
        <v>88389</v>
      </c>
    </row>
    <row r="569" spans="1:22">
      <c r="A569" s="1">
        <v>25027</v>
      </c>
      <c r="B569" s="1" t="s">
        <v>50</v>
      </c>
      <c r="C569" s="1">
        <v>35.89</v>
      </c>
      <c r="D569" s="1">
        <v>0.05</v>
      </c>
      <c r="E569" s="1">
        <v>1018</v>
      </c>
      <c r="F569" s="1"/>
      <c r="G569" s="1"/>
      <c r="H569" s="1" t="s">
        <v>32</v>
      </c>
      <c r="I569" s="1" t="s">
        <v>42</v>
      </c>
      <c r="J569" s="1" t="s">
        <v>58</v>
      </c>
      <c r="K569" s="1" t="s">
        <v>61</v>
      </c>
      <c r="L569" s="1" t="s">
        <v>53</v>
      </c>
      <c r="M569" s="1"/>
      <c r="N569" s="1" t="s">
        <v>27</v>
      </c>
      <c r="O569" s="1" t="s">
        <v>114</v>
      </c>
      <c r="P569" s="1" t="s">
        <v>225</v>
      </c>
      <c r="Q569" s="1" t="s">
        <v>495</v>
      </c>
      <c r="R569" s="1">
        <v>27511</v>
      </c>
      <c r="S569" s="2">
        <v>42220</v>
      </c>
      <c r="T569" s="2">
        <v>42251</v>
      </c>
      <c r="U569" s="1">
        <v>19</v>
      </c>
      <c r="V569" s="1">
        <v>88391</v>
      </c>
    </row>
    <row r="570" spans="1:22">
      <c r="A570" s="1">
        <v>25028</v>
      </c>
      <c r="B570" s="1" t="s">
        <v>50</v>
      </c>
      <c r="C570" s="1">
        <v>11.48</v>
      </c>
      <c r="D570" s="1">
        <v>0.05</v>
      </c>
      <c r="E570" s="1">
        <v>1018</v>
      </c>
      <c r="F570" s="1"/>
      <c r="G570" s="1"/>
      <c r="H570" s="1" t="s">
        <v>32</v>
      </c>
      <c r="I570" s="1" t="s">
        <v>42</v>
      </c>
      <c r="J570" s="1" t="s">
        <v>58</v>
      </c>
      <c r="K570" s="1" t="s">
        <v>83</v>
      </c>
      <c r="L570" s="1" t="s">
        <v>53</v>
      </c>
      <c r="M570" s="1"/>
      <c r="N570" s="1" t="s">
        <v>27</v>
      </c>
      <c r="O570" s="1" t="s">
        <v>54</v>
      </c>
      <c r="P570" s="1" t="s">
        <v>225</v>
      </c>
      <c r="Q570" s="1" t="s">
        <v>495</v>
      </c>
      <c r="R570" s="1">
        <v>27511</v>
      </c>
      <c r="S570" s="2">
        <v>42220</v>
      </c>
      <c r="T570" s="2">
        <v>42220</v>
      </c>
      <c r="U570" s="1">
        <v>6</v>
      </c>
      <c r="V570" s="1">
        <v>88391</v>
      </c>
    </row>
    <row r="571" spans="1:22">
      <c r="A571" s="1">
        <v>24926</v>
      </c>
      <c r="B571" s="1" t="s">
        <v>41</v>
      </c>
      <c r="C571" s="1">
        <v>517.48</v>
      </c>
      <c r="D571" s="1">
        <v>0.1</v>
      </c>
      <c r="E571" s="1">
        <v>1020</v>
      </c>
      <c r="F571" s="1"/>
      <c r="G571" s="1"/>
      <c r="H571" s="1" t="s">
        <v>22</v>
      </c>
      <c r="I571" s="1" t="s">
        <v>51</v>
      </c>
      <c r="J571" s="1" t="s">
        <v>73</v>
      </c>
      <c r="K571" s="1" t="s">
        <v>74</v>
      </c>
      <c r="L571" s="1" t="s">
        <v>108</v>
      </c>
      <c r="M571" s="1"/>
      <c r="N571" s="1" t="s">
        <v>27</v>
      </c>
      <c r="O571" s="1" t="s">
        <v>54</v>
      </c>
      <c r="P571" s="1" t="s">
        <v>145</v>
      </c>
      <c r="Q571" s="1" t="s">
        <v>496</v>
      </c>
      <c r="R571" s="1">
        <v>66762</v>
      </c>
      <c r="S571" s="2">
        <v>42188</v>
      </c>
      <c r="T571" s="2">
        <v>42188</v>
      </c>
      <c r="U571" s="1">
        <v>5</v>
      </c>
      <c r="V571" s="1">
        <v>88632</v>
      </c>
    </row>
    <row r="572" spans="1:22">
      <c r="A572" s="1">
        <v>23562</v>
      </c>
      <c r="B572" s="1" t="s">
        <v>41</v>
      </c>
      <c r="C572" s="1">
        <v>4.13</v>
      </c>
      <c r="D572" s="1">
        <v>0.05</v>
      </c>
      <c r="E572" s="1">
        <v>1020</v>
      </c>
      <c r="F572" s="1"/>
      <c r="G572" s="1"/>
      <c r="H572" s="1" t="s">
        <v>32</v>
      </c>
      <c r="I572" s="1" t="s">
        <v>51</v>
      </c>
      <c r="J572" s="1" t="s">
        <v>58</v>
      </c>
      <c r="K572" s="1" t="s">
        <v>100</v>
      </c>
      <c r="L572" s="1" t="s">
        <v>53</v>
      </c>
      <c r="M572" s="1"/>
      <c r="N572" s="1" t="s">
        <v>27</v>
      </c>
      <c r="O572" s="1" t="s">
        <v>54</v>
      </c>
      <c r="P572" s="1" t="s">
        <v>145</v>
      </c>
      <c r="Q572" s="1" t="s">
        <v>496</v>
      </c>
      <c r="R572" s="1">
        <v>66762</v>
      </c>
      <c r="S572" s="2">
        <v>42157</v>
      </c>
      <c r="T572" s="2">
        <v>42187</v>
      </c>
      <c r="U572" s="1">
        <v>20</v>
      </c>
      <c r="V572" s="1">
        <v>88634</v>
      </c>
    </row>
    <row r="573" spans="1:22">
      <c r="A573" s="1">
        <v>23563</v>
      </c>
      <c r="B573" s="1" t="s">
        <v>41</v>
      </c>
      <c r="C573" s="1">
        <v>4.4800000000000004</v>
      </c>
      <c r="D573" s="1">
        <v>0.05</v>
      </c>
      <c r="E573" s="1">
        <v>1020</v>
      </c>
      <c r="F573" s="1"/>
      <c r="G573" s="1"/>
      <c r="H573" s="1" t="s">
        <v>32</v>
      </c>
      <c r="I573" s="1" t="s">
        <v>51</v>
      </c>
      <c r="J573" s="1" t="s">
        <v>58</v>
      </c>
      <c r="K573" s="1" t="s">
        <v>61</v>
      </c>
      <c r="L573" s="1" t="s">
        <v>53</v>
      </c>
      <c r="M573" s="1"/>
      <c r="N573" s="1" t="s">
        <v>27</v>
      </c>
      <c r="O573" s="1" t="s">
        <v>45</v>
      </c>
      <c r="P573" s="1" t="s">
        <v>145</v>
      </c>
      <c r="Q573" s="1" t="s">
        <v>496</v>
      </c>
      <c r="R573" s="1">
        <v>66762</v>
      </c>
      <c r="S573" s="2">
        <v>42157</v>
      </c>
      <c r="T573" s="2">
        <v>42218</v>
      </c>
      <c r="U573" s="1">
        <v>14</v>
      </c>
      <c r="V573" s="1">
        <v>88634</v>
      </c>
    </row>
    <row r="574" spans="1:22">
      <c r="A574" s="1">
        <v>18921</v>
      </c>
      <c r="B574" s="1" t="s">
        <v>41</v>
      </c>
      <c r="C574" s="1">
        <v>39.06</v>
      </c>
      <c r="D574" s="1">
        <v>0.05</v>
      </c>
      <c r="E574" s="1">
        <v>1023</v>
      </c>
      <c r="F574" s="1"/>
      <c r="G574" s="1"/>
      <c r="H574" s="1" t="s">
        <v>32</v>
      </c>
      <c r="I574" s="1" t="s">
        <v>51</v>
      </c>
      <c r="J574" s="1" t="s">
        <v>58</v>
      </c>
      <c r="K574" s="1" t="s">
        <v>100</v>
      </c>
      <c r="L574" s="1" t="s">
        <v>53</v>
      </c>
      <c r="M574" s="1"/>
      <c r="N574" s="1" t="s">
        <v>27</v>
      </c>
      <c r="O574" s="1" t="s">
        <v>45</v>
      </c>
      <c r="P574" s="1" t="s">
        <v>174</v>
      </c>
      <c r="Q574" s="1" t="s">
        <v>497</v>
      </c>
      <c r="R574" s="1">
        <v>15221</v>
      </c>
      <c r="S574" s="1" t="s">
        <v>71</v>
      </c>
      <c r="T574" s="1" t="s">
        <v>71</v>
      </c>
      <c r="U574" s="1">
        <v>16</v>
      </c>
      <c r="V574" s="1">
        <v>88633</v>
      </c>
    </row>
    <row r="575" spans="1:22">
      <c r="A575" s="1">
        <v>18922</v>
      </c>
      <c r="B575" s="1" t="s">
        <v>41</v>
      </c>
      <c r="C575" s="1">
        <v>37.700000000000003</v>
      </c>
      <c r="D575" s="1">
        <v>0.05</v>
      </c>
      <c r="E575" s="1">
        <v>1023</v>
      </c>
      <c r="F575" s="1"/>
      <c r="G575" s="1"/>
      <c r="H575" s="1" t="s">
        <v>32</v>
      </c>
      <c r="I575" s="1" t="s">
        <v>51</v>
      </c>
      <c r="J575" s="1" t="s">
        <v>58</v>
      </c>
      <c r="K575" s="1" t="s">
        <v>100</v>
      </c>
      <c r="L575" s="1" t="s">
        <v>53</v>
      </c>
      <c r="M575" s="1"/>
      <c r="N575" s="1" t="s">
        <v>27</v>
      </c>
      <c r="O575" s="1" t="s">
        <v>45</v>
      </c>
      <c r="P575" s="1" t="s">
        <v>174</v>
      </c>
      <c r="Q575" s="1" t="s">
        <v>497</v>
      </c>
      <c r="R575" s="1">
        <v>15221</v>
      </c>
      <c r="S575" s="1" t="s">
        <v>71</v>
      </c>
      <c r="T575" s="1" t="s">
        <v>72</v>
      </c>
      <c r="U575" s="1">
        <v>18</v>
      </c>
      <c r="V575" s="1">
        <v>88633</v>
      </c>
    </row>
    <row r="576" spans="1:22">
      <c r="A576" s="1">
        <v>21402</v>
      </c>
      <c r="B576" s="1" t="s">
        <v>31</v>
      </c>
      <c r="C576" s="1">
        <v>65.989999999999995</v>
      </c>
      <c r="D576" s="1">
        <v>0.05</v>
      </c>
      <c r="E576" s="1">
        <v>1026</v>
      </c>
      <c r="F576" s="1"/>
      <c r="G576" s="1"/>
      <c r="H576" s="1" t="s">
        <v>32</v>
      </c>
      <c r="I576" s="1" t="s">
        <v>51</v>
      </c>
      <c r="J576" s="1" t="s">
        <v>73</v>
      </c>
      <c r="K576" s="1" t="s">
        <v>67</v>
      </c>
      <c r="L576" s="1" t="s">
        <v>53</v>
      </c>
      <c r="M576" s="1"/>
      <c r="N576" s="1" t="s">
        <v>27</v>
      </c>
      <c r="O576" s="1" t="s">
        <v>45</v>
      </c>
      <c r="P576" s="1" t="s">
        <v>62</v>
      </c>
      <c r="Q576" s="1" t="s">
        <v>498</v>
      </c>
      <c r="R576" s="1">
        <v>11722</v>
      </c>
      <c r="S576" s="2">
        <v>42187</v>
      </c>
      <c r="T576" s="2">
        <v>42187</v>
      </c>
      <c r="U576" s="1">
        <v>22</v>
      </c>
      <c r="V576" s="1">
        <v>89005</v>
      </c>
    </row>
    <row r="577" spans="1:22">
      <c r="A577" s="1">
        <v>20872</v>
      </c>
      <c r="B577" s="1" t="s">
        <v>21</v>
      </c>
      <c r="C577" s="1">
        <v>5.98</v>
      </c>
      <c r="D577" s="1">
        <v>0.05</v>
      </c>
      <c r="E577" s="1">
        <v>1026</v>
      </c>
      <c r="F577" s="1"/>
      <c r="G577" s="1"/>
      <c r="H577" s="1" t="s">
        <v>32</v>
      </c>
      <c r="I577" s="1" t="s">
        <v>51</v>
      </c>
      <c r="J577" s="1" t="s">
        <v>73</v>
      </c>
      <c r="K577" s="1" t="s">
        <v>144</v>
      </c>
      <c r="L577" s="1" t="s">
        <v>44</v>
      </c>
      <c r="M577" s="1"/>
      <c r="N577" s="1" t="s">
        <v>27</v>
      </c>
      <c r="O577" s="1" t="s">
        <v>45</v>
      </c>
      <c r="P577" s="1" t="s">
        <v>62</v>
      </c>
      <c r="Q577" s="1" t="s">
        <v>498</v>
      </c>
      <c r="R577" s="1">
        <v>11722</v>
      </c>
      <c r="S577" s="1" t="s">
        <v>238</v>
      </c>
      <c r="T577" s="1" t="s">
        <v>330</v>
      </c>
      <c r="U577" s="1">
        <v>26</v>
      </c>
      <c r="V577" s="1">
        <v>89008</v>
      </c>
    </row>
    <row r="578" spans="1:22">
      <c r="A578" s="1">
        <v>20873</v>
      </c>
      <c r="B578" s="1" t="s">
        <v>21</v>
      </c>
      <c r="C578" s="1">
        <v>2.61</v>
      </c>
      <c r="D578" s="1">
        <v>0.05</v>
      </c>
      <c r="E578" s="1">
        <v>1026</v>
      </c>
      <c r="F578" s="1"/>
      <c r="G578" s="1"/>
      <c r="H578" s="1" t="s">
        <v>32</v>
      </c>
      <c r="I578" s="1" t="s">
        <v>51</v>
      </c>
      <c r="J578" s="1" t="s">
        <v>58</v>
      </c>
      <c r="K578" s="1" t="s">
        <v>116</v>
      </c>
      <c r="L578" s="1" t="s">
        <v>53</v>
      </c>
      <c r="M578" s="1"/>
      <c r="N578" s="1" t="s">
        <v>27</v>
      </c>
      <c r="O578" s="1" t="s">
        <v>45</v>
      </c>
      <c r="P578" s="1" t="s">
        <v>62</v>
      </c>
      <c r="Q578" s="1" t="s">
        <v>498</v>
      </c>
      <c r="R578" s="1">
        <v>11722</v>
      </c>
      <c r="S578" s="1" t="s">
        <v>238</v>
      </c>
      <c r="T578" s="2">
        <v>42010</v>
      </c>
      <c r="U578" s="1">
        <v>22</v>
      </c>
      <c r="V578" s="1">
        <v>89008</v>
      </c>
    </row>
    <row r="579" spans="1:22">
      <c r="A579" s="1">
        <v>22662</v>
      </c>
      <c r="B579" s="1" t="s">
        <v>21</v>
      </c>
      <c r="C579" s="1">
        <v>73.98</v>
      </c>
      <c r="D579" s="1">
        <v>0.05</v>
      </c>
      <c r="E579" s="1">
        <v>1027</v>
      </c>
      <c r="F579" s="1"/>
      <c r="G579" s="1"/>
      <c r="H579" s="1" t="s">
        <v>32</v>
      </c>
      <c r="I579" s="1" t="s">
        <v>51</v>
      </c>
      <c r="J579" s="1" t="s">
        <v>73</v>
      </c>
      <c r="K579" s="1" t="s">
        <v>144</v>
      </c>
      <c r="L579" s="1" t="s">
        <v>53</v>
      </c>
      <c r="M579" s="1"/>
      <c r="N579" s="1" t="s">
        <v>27</v>
      </c>
      <c r="O579" s="1" t="s">
        <v>45</v>
      </c>
      <c r="P579" s="1" t="s">
        <v>62</v>
      </c>
      <c r="Q579" s="1" t="s">
        <v>499</v>
      </c>
      <c r="R579" s="1">
        <v>14225</v>
      </c>
      <c r="S579" s="2">
        <v>42341</v>
      </c>
      <c r="T579" s="1" t="s">
        <v>181</v>
      </c>
      <c r="U579" s="1">
        <v>5</v>
      </c>
      <c r="V579" s="1">
        <v>89004</v>
      </c>
    </row>
    <row r="580" spans="1:22">
      <c r="A580" s="1">
        <v>22663</v>
      </c>
      <c r="B580" s="1" t="s">
        <v>21</v>
      </c>
      <c r="C580" s="1">
        <v>51.98</v>
      </c>
      <c r="D580" s="1">
        <v>0.05</v>
      </c>
      <c r="E580" s="1">
        <v>1027</v>
      </c>
      <c r="F580" s="1"/>
      <c r="G580" s="1"/>
      <c r="H580" s="1" t="s">
        <v>32</v>
      </c>
      <c r="I580" s="1" t="s">
        <v>51</v>
      </c>
      <c r="J580" s="1" t="s">
        <v>73</v>
      </c>
      <c r="K580" s="1" t="s">
        <v>74</v>
      </c>
      <c r="L580" s="1" t="s">
        <v>75</v>
      </c>
      <c r="M580" s="1"/>
      <c r="N580" s="1" t="s">
        <v>27</v>
      </c>
      <c r="O580" s="1" t="s">
        <v>45</v>
      </c>
      <c r="P580" s="1" t="s">
        <v>62</v>
      </c>
      <c r="Q580" s="1" t="s">
        <v>499</v>
      </c>
      <c r="R580" s="1">
        <v>14225</v>
      </c>
      <c r="S580" s="2">
        <v>42341</v>
      </c>
      <c r="T580" s="1" t="s">
        <v>181</v>
      </c>
      <c r="U580" s="1">
        <v>9</v>
      </c>
      <c r="V580" s="1">
        <v>89004</v>
      </c>
    </row>
    <row r="581" spans="1:22">
      <c r="A581" s="1">
        <v>24325</v>
      </c>
      <c r="B581" s="1" t="s">
        <v>50</v>
      </c>
      <c r="C581" s="1">
        <v>7.08</v>
      </c>
      <c r="D581" s="1">
        <v>0.05</v>
      </c>
      <c r="E581" s="1">
        <v>1028</v>
      </c>
      <c r="F581" s="1"/>
      <c r="G581" s="1"/>
      <c r="H581" s="1" t="s">
        <v>22</v>
      </c>
      <c r="I581" s="1" t="s">
        <v>51</v>
      </c>
      <c r="J581" s="1" t="s">
        <v>58</v>
      </c>
      <c r="K581" s="1" t="s">
        <v>25</v>
      </c>
      <c r="L581" s="1" t="s">
        <v>26</v>
      </c>
      <c r="M581" s="1"/>
      <c r="N581" s="1" t="s">
        <v>27</v>
      </c>
      <c r="O581" s="1" t="s">
        <v>45</v>
      </c>
      <c r="P581" s="1" t="s">
        <v>62</v>
      </c>
      <c r="Q581" s="1" t="s">
        <v>500</v>
      </c>
      <c r="R581" s="1">
        <v>11725</v>
      </c>
      <c r="S581" s="1" t="s">
        <v>192</v>
      </c>
      <c r="T581" s="1" t="s">
        <v>128</v>
      </c>
      <c r="U581" s="1">
        <v>13</v>
      </c>
      <c r="V581" s="1">
        <v>89006</v>
      </c>
    </row>
    <row r="582" spans="1:22">
      <c r="A582" s="1">
        <v>23398</v>
      </c>
      <c r="B582" s="1" t="s">
        <v>31</v>
      </c>
      <c r="C582" s="1">
        <v>83.1</v>
      </c>
      <c r="D582" s="1">
        <v>0.05</v>
      </c>
      <c r="E582" s="1">
        <v>1028</v>
      </c>
      <c r="F582" s="1"/>
      <c r="G582" s="1"/>
      <c r="H582" s="1" t="s">
        <v>22</v>
      </c>
      <c r="I582" s="1" t="s">
        <v>51</v>
      </c>
      <c r="J582" s="1" t="s">
        <v>73</v>
      </c>
      <c r="K582" s="1" t="s">
        <v>144</v>
      </c>
      <c r="L582" s="1" t="s">
        <v>53</v>
      </c>
      <c r="M582" s="1"/>
      <c r="N582" s="1" t="s">
        <v>27</v>
      </c>
      <c r="O582" s="1" t="s">
        <v>45</v>
      </c>
      <c r="P582" s="1" t="s">
        <v>62</v>
      </c>
      <c r="Q582" s="1" t="s">
        <v>500</v>
      </c>
      <c r="R582" s="1">
        <v>11725</v>
      </c>
      <c r="S582" s="2">
        <v>42221</v>
      </c>
      <c r="T582" s="2">
        <v>42252</v>
      </c>
      <c r="U582" s="1">
        <v>20</v>
      </c>
      <c r="V582" s="1">
        <v>89007</v>
      </c>
    </row>
    <row r="583" spans="1:22">
      <c r="A583" s="1">
        <v>21959</v>
      </c>
      <c r="B583" s="1" t="s">
        <v>41</v>
      </c>
      <c r="C583" s="1">
        <v>125.99</v>
      </c>
      <c r="D583" s="1">
        <v>0.1</v>
      </c>
      <c r="E583" s="1">
        <v>1035</v>
      </c>
      <c r="F583" s="1"/>
      <c r="G583" s="1"/>
      <c r="H583" s="1" t="s">
        <v>32</v>
      </c>
      <c r="I583" s="1" t="s">
        <v>42</v>
      </c>
      <c r="J583" s="1" t="s">
        <v>73</v>
      </c>
      <c r="K583" s="1" t="s">
        <v>67</v>
      </c>
      <c r="L583" s="1" t="s">
        <v>53</v>
      </c>
      <c r="M583" s="1"/>
      <c r="N583" s="1" t="s">
        <v>27</v>
      </c>
      <c r="O583" s="1" t="s">
        <v>45</v>
      </c>
      <c r="P583" s="1" t="s">
        <v>124</v>
      </c>
      <c r="Q583" s="1" t="s">
        <v>501</v>
      </c>
      <c r="R583" s="1">
        <v>43015</v>
      </c>
      <c r="S583" s="1" t="s">
        <v>181</v>
      </c>
      <c r="T583" s="1" t="s">
        <v>181</v>
      </c>
      <c r="U583" s="1">
        <v>1</v>
      </c>
      <c r="V583" s="1">
        <v>90710</v>
      </c>
    </row>
    <row r="584" spans="1:22">
      <c r="A584" s="1">
        <v>21960</v>
      </c>
      <c r="B584" s="1" t="s">
        <v>41</v>
      </c>
      <c r="C584" s="1">
        <v>99.99</v>
      </c>
      <c r="D584" s="1">
        <v>0.05</v>
      </c>
      <c r="E584" s="1">
        <v>1036</v>
      </c>
      <c r="F584" s="1"/>
      <c r="G584" s="1"/>
      <c r="H584" s="1" t="s">
        <v>32</v>
      </c>
      <c r="I584" s="1" t="s">
        <v>42</v>
      </c>
      <c r="J584" s="1" t="s">
        <v>73</v>
      </c>
      <c r="K584" s="1" t="s">
        <v>144</v>
      </c>
      <c r="L584" s="1" t="s">
        <v>53</v>
      </c>
      <c r="M584" s="1"/>
      <c r="N584" s="1" t="s">
        <v>27</v>
      </c>
      <c r="O584" s="1" t="s">
        <v>114</v>
      </c>
      <c r="P584" s="1" t="s">
        <v>124</v>
      </c>
      <c r="Q584" s="1" t="s">
        <v>502</v>
      </c>
      <c r="R584" s="1">
        <v>43017</v>
      </c>
      <c r="S584" s="1" t="s">
        <v>181</v>
      </c>
      <c r="T584" s="1" t="s">
        <v>297</v>
      </c>
      <c r="U584" s="1">
        <v>6</v>
      </c>
      <c r="V584" s="1">
        <v>90710</v>
      </c>
    </row>
    <row r="585" spans="1:22">
      <c r="A585" s="1">
        <v>20669</v>
      </c>
      <c r="B585" s="1" t="s">
        <v>41</v>
      </c>
      <c r="C585" s="1">
        <v>7.64</v>
      </c>
      <c r="D585" s="1">
        <v>0.05</v>
      </c>
      <c r="E585" s="1">
        <v>1038</v>
      </c>
      <c r="F585" s="1"/>
      <c r="G585" s="1"/>
      <c r="H585" s="1" t="s">
        <v>32</v>
      </c>
      <c r="I585" s="1" t="s">
        <v>81</v>
      </c>
      <c r="J585" s="1" t="s">
        <v>58</v>
      </c>
      <c r="K585" s="1" t="s">
        <v>83</v>
      </c>
      <c r="L585" s="1" t="s">
        <v>26</v>
      </c>
      <c r="M585" s="1"/>
      <c r="N585" s="1" t="s">
        <v>27</v>
      </c>
      <c r="O585" s="1" t="s">
        <v>28</v>
      </c>
      <c r="P585" s="1" t="s">
        <v>242</v>
      </c>
      <c r="Q585" s="1" t="s">
        <v>503</v>
      </c>
      <c r="R585" s="1">
        <v>33430</v>
      </c>
      <c r="S585" s="1" t="s">
        <v>103</v>
      </c>
      <c r="T585" s="1" t="s">
        <v>102</v>
      </c>
      <c r="U585" s="1">
        <v>5</v>
      </c>
      <c r="V585" s="1">
        <v>90641</v>
      </c>
    </row>
    <row r="586" spans="1:22">
      <c r="A586" s="1">
        <v>18404</v>
      </c>
      <c r="B586" s="1" t="s">
        <v>41</v>
      </c>
      <c r="C586" s="1">
        <v>55.94</v>
      </c>
      <c r="D586" s="1">
        <v>0.05</v>
      </c>
      <c r="E586" s="1">
        <v>1041</v>
      </c>
      <c r="F586" s="1"/>
      <c r="G586" s="1"/>
      <c r="H586" s="1" t="s">
        <v>32</v>
      </c>
      <c r="I586" s="1" t="s">
        <v>51</v>
      </c>
      <c r="J586" s="1" t="s">
        <v>73</v>
      </c>
      <c r="K586" s="1" t="s">
        <v>144</v>
      </c>
      <c r="L586" s="1" t="s">
        <v>53</v>
      </c>
      <c r="M586" s="1"/>
      <c r="N586" s="1" t="s">
        <v>27</v>
      </c>
      <c r="O586" s="1" t="s">
        <v>28</v>
      </c>
      <c r="P586" s="1" t="s">
        <v>37</v>
      </c>
      <c r="Q586" s="1" t="s">
        <v>504</v>
      </c>
      <c r="R586" s="1">
        <v>95695</v>
      </c>
      <c r="S586" s="1" t="s">
        <v>299</v>
      </c>
      <c r="T586" s="1" t="s">
        <v>349</v>
      </c>
      <c r="U586" s="1">
        <v>6</v>
      </c>
      <c r="V586" s="1">
        <v>87846</v>
      </c>
    </row>
    <row r="587" spans="1:22">
      <c r="A587" s="1">
        <v>18405</v>
      </c>
      <c r="B587" s="1" t="s">
        <v>41</v>
      </c>
      <c r="C587" s="1">
        <v>6.3</v>
      </c>
      <c r="D587" s="1">
        <v>0.05</v>
      </c>
      <c r="E587" s="1">
        <v>1041</v>
      </c>
      <c r="F587" s="1"/>
      <c r="G587" s="1"/>
      <c r="H587" s="1" t="s">
        <v>32</v>
      </c>
      <c r="I587" s="1" t="s">
        <v>51</v>
      </c>
      <c r="J587" s="1" t="s">
        <v>58</v>
      </c>
      <c r="K587" s="1" t="s">
        <v>116</v>
      </c>
      <c r="L587" s="1" t="s">
        <v>53</v>
      </c>
      <c r="M587" s="1"/>
      <c r="N587" s="1" t="s">
        <v>27</v>
      </c>
      <c r="O587" s="1" t="s">
        <v>28</v>
      </c>
      <c r="P587" s="1" t="s">
        <v>37</v>
      </c>
      <c r="Q587" s="1" t="s">
        <v>504</v>
      </c>
      <c r="R587" s="1">
        <v>95695</v>
      </c>
      <c r="S587" s="1" t="s">
        <v>299</v>
      </c>
      <c r="T587" s="1" t="s">
        <v>299</v>
      </c>
      <c r="U587" s="1">
        <v>11</v>
      </c>
      <c r="V587" s="1">
        <v>87846</v>
      </c>
    </row>
    <row r="588" spans="1:22">
      <c r="A588" s="1">
        <v>20937</v>
      </c>
      <c r="B588" s="1" t="s">
        <v>41</v>
      </c>
      <c r="C588" s="1">
        <v>14.42</v>
      </c>
      <c r="D588" s="1">
        <v>0.05</v>
      </c>
      <c r="E588" s="1">
        <v>1042</v>
      </c>
      <c r="F588" s="1"/>
      <c r="G588" s="1"/>
      <c r="H588" s="1" t="s">
        <v>22</v>
      </c>
      <c r="I588" s="1" t="s">
        <v>51</v>
      </c>
      <c r="J588" s="1" t="s">
        <v>58</v>
      </c>
      <c r="K588" s="1" t="s">
        <v>196</v>
      </c>
      <c r="L588" s="1" t="s">
        <v>75</v>
      </c>
      <c r="M588" s="1"/>
      <c r="N588" s="1" t="s">
        <v>27</v>
      </c>
      <c r="O588" s="1" t="s">
        <v>28</v>
      </c>
      <c r="P588" s="1" t="s">
        <v>37</v>
      </c>
      <c r="Q588" s="1" t="s">
        <v>505</v>
      </c>
      <c r="R588" s="1">
        <v>95991</v>
      </c>
      <c r="S588" s="1" t="s">
        <v>72</v>
      </c>
      <c r="T588" s="1" t="s">
        <v>134</v>
      </c>
      <c r="U588" s="1">
        <v>6</v>
      </c>
      <c r="V588" s="1">
        <v>87847</v>
      </c>
    </row>
    <row r="589" spans="1:22">
      <c r="A589" s="1">
        <v>3926</v>
      </c>
      <c r="B589" s="1" t="s">
        <v>41</v>
      </c>
      <c r="C589" s="1">
        <v>209.84</v>
      </c>
      <c r="D589" s="1">
        <v>0.1</v>
      </c>
      <c r="E589" s="1">
        <v>1044</v>
      </c>
      <c r="F589" s="1"/>
      <c r="G589" s="1"/>
      <c r="H589" s="1" t="s">
        <v>32</v>
      </c>
      <c r="I589" s="1" t="s">
        <v>42</v>
      </c>
      <c r="J589" s="1" t="s">
        <v>34</v>
      </c>
      <c r="K589" s="1" t="s">
        <v>52</v>
      </c>
      <c r="L589" s="1" t="s">
        <v>178</v>
      </c>
      <c r="M589" s="1"/>
      <c r="N589" s="1" t="s">
        <v>27</v>
      </c>
      <c r="O589" s="1" t="s">
        <v>28</v>
      </c>
      <c r="P589" s="1" t="s">
        <v>37</v>
      </c>
      <c r="Q589" s="1" t="s">
        <v>361</v>
      </c>
      <c r="R589" s="1">
        <v>90004</v>
      </c>
      <c r="S589" s="1" t="s">
        <v>115</v>
      </c>
      <c r="T589" s="1" t="s">
        <v>115</v>
      </c>
      <c r="U589" s="1">
        <v>62</v>
      </c>
      <c r="V589" s="1">
        <v>28001</v>
      </c>
    </row>
    <row r="590" spans="1:22">
      <c r="A590" s="1">
        <v>3927</v>
      </c>
      <c r="B590" s="1" t="s">
        <v>41</v>
      </c>
      <c r="C590" s="1">
        <v>194.3</v>
      </c>
      <c r="D590" s="1">
        <v>0.1</v>
      </c>
      <c r="E590" s="1">
        <v>1044</v>
      </c>
      <c r="F590" s="1"/>
      <c r="G590" s="1"/>
      <c r="H590" s="1" t="s">
        <v>32</v>
      </c>
      <c r="I590" s="1" t="s">
        <v>42</v>
      </c>
      <c r="J590" s="1" t="s">
        <v>34</v>
      </c>
      <c r="K590" s="1" t="s">
        <v>52</v>
      </c>
      <c r="L590" s="1" t="s">
        <v>178</v>
      </c>
      <c r="M590" s="1"/>
      <c r="N590" s="1" t="s">
        <v>27</v>
      </c>
      <c r="O590" s="1" t="s">
        <v>28</v>
      </c>
      <c r="P590" s="1" t="s">
        <v>37</v>
      </c>
      <c r="Q590" s="1" t="s">
        <v>361</v>
      </c>
      <c r="R590" s="1">
        <v>90004</v>
      </c>
      <c r="S590" s="1" t="s">
        <v>115</v>
      </c>
      <c r="T590" s="1" t="s">
        <v>103</v>
      </c>
      <c r="U590" s="1">
        <v>32</v>
      </c>
      <c r="V590" s="1">
        <v>28001</v>
      </c>
    </row>
    <row r="591" spans="1:22">
      <c r="A591" s="1">
        <v>6711</v>
      </c>
      <c r="B591" s="1" t="s">
        <v>21</v>
      </c>
      <c r="C591" s="1">
        <v>6.68</v>
      </c>
      <c r="D591" s="1">
        <v>0.05</v>
      </c>
      <c r="E591" s="1">
        <v>1044</v>
      </c>
      <c r="F591" s="1"/>
      <c r="G591" s="1"/>
      <c r="H591" s="1" t="s">
        <v>32</v>
      </c>
      <c r="I591" s="1" t="s">
        <v>42</v>
      </c>
      <c r="J591" s="1" t="s">
        <v>58</v>
      </c>
      <c r="K591" s="1" t="s">
        <v>83</v>
      </c>
      <c r="L591" s="1" t="s">
        <v>53</v>
      </c>
      <c r="M591" s="1"/>
      <c r="N591" s="1" t="s">
        <v>27</v>
      </c>
      <c r="O591" s="1" t="s">
        <v>45</v>
      </c>
      <c r="P591" s="1" t="s">
        <v>37</v>
      </c>
      <c r="Q591" s="1" t="s">
        <v>361</v>
      </c>
      <c r="R591" s="1">
        <v>90004</v>
      </c>
      <c r="S591" s="1" t="s">
        <v>368</v>
      </c>
      <c r="T591" s="1" t="s">
        <v>386</v>
      </c>
      <c r="U591" s="1">
        <v>90</v>
      </c>
      <c r="V591" s="1">
        <v>47813</v>
      </c>
    </row>
    <row r="592" spans="1:22">
      <c r="A592" s="1">
        <v>24711</v>
      </c>
      <c r="B592" s="1" t="s">
        <v>21</v>
      </c>
      <c r="C592" s="1">
        <v>6.68</v>
      </c>
      <c r="D592" s="1">
        <v>0.05</v>
      </c>
      <c r="E592" s="1">
        <v>1047</v>
      </c>
      <c r="F592" s="1"/>
      <c r="G592" s="1"/>
      <c r="H592" s="1" t="s">
        <v>32</v>
      </c>
      <c r="I592" s="1" t="s">
        <v>42</v>
      </c>
      <c r="J592" s="1" t="s">
        <v>58</v>
      </c>
      <c r="K592" s="1" t="s">
        <v>83</v>
      </c>
      <c r="L592" s="1" t="s">
        <v>53</v>
      </c>
      <c r="M592" s="1"/>
      <c r="N592" s="1" t="s">
        <v>27</v>
      </c>
      <c r="O592" s="1" t="s">
        <v>28</v>
      </c>
      <c r="P592" s="1" t="s">
        <v>152</v>
      </c>
      <c r="Q592" s="1" t="s">
        <v>153</v>
      </c>
      <c r="R592" s="1">
        <v>2109</v>
      </c>
      <c r="S592" s="1" t="s">
        <v>368</v>
      </c>
      <c r="T592" s="1" t="s">
        <v>386</v>
      </c>
      <c r="U592" s="1">
        <v>23</v>
      </c>
      <c r="V592" s="1">
        <v>89389</v>
      </c>
    </row>
    <row r="593" spans="1:22">
      <c r="A593" s="1">
        <v>26259</v>
      </c>
      <c r="B593" s="1" t="s">
        <v>31</v>
      </c>
      <c r="C593" s="1">
        <v>5.44</v>
      </c>
      <c r="D593" s="1">
        <v>0.05</v>
      </c>
      <c r="E593" s="1">
        <v>1054</v>
      </c>
      <c r="F593" s="1"/>
      <c r="G593" s="1"/>
      <c r="H593" s="1" t="s">
        <v>22</v>
      </c>
      <c r="I593" s="1" t="s">
        <v>81</v>
      </c>
      <c r="J593" s="1" t="s">
        <v>58</v>
      </c>
      <c r="K593" s="1" t="s">
        <v>100</v>
      </c>
      <c r="L593" s="1" t="s">
        <v>53</v>
      </c>
      <c r="M593" s="1"/>
      <c r="N593" s="1" t="s">
        <v>27</v>
      </c>
      <c r="O593" s="1" t="s">
        <v>28</v>
      </c>
      <c r="P593" s="1" t="s">
        <v>250</v>
      </c>
      <c r="Q593" s="1" t="s">
        <v>506</v>
      </c>
      <c r="R593" s="1">
        <v>85374</v>
      </c>
      <c r="S593" s="1" t="s">
        <v>168</v>
      </c>
      <c r="T593" s="1" t="s">
        <v>295</v>
      </c>
      <c r="U593" s="1">
        <v>4</v>
      </c>
      <c r="V593" s="1">
        <v>90069</v>
      </c>
    </row>
    <row r="594" spans="1:22">
      <c r="A594" s="1">
        <v>26260</v>
      </c>
      <c r="B594" s="1" t="s">
        <v>31</v>
      </c>
      <c r="C594" s="1">
        <v>26.38</v>
      </c>
      <c r="D594" s="1">
        <v>0.05</v>
      </c>
      <c r="E594" s="1">
        <v>1054</v>
      </c>
      <c r="F594" s="1"/>
      <c r="G594" s="1"/>
      <c r="H594" s="1" t="s">
        <v>32</v>
      </c>
      <c r="I594" s="1" t="s">
        <v>81</v>
      </c>
      <c r="J594" s="1" t="s">
        <v>58</v>
      </c>
      <c r="K594" s="1" t="s">
        <v>83</v>
      </c>
      <c r="L594" s="1" t="s">
        <v>53</v>
      </c>
      <c r="M594" s="1"/>
      <c r="N594" s="1" t="s">
        <v>27</v>
      </c>
      <c r="O594" s="1" t="s">
        <v>28</v>
      </c>
      <c r="P594" s="1" t="s">
        <v>250</v>
      </c>
      <c r="Q594" s="1" t="s">
        <v>506</v>
      </c>
      <c r="R594" s="1">
        <v>85374</v>
      </c>
      <c r="S594" s="1" t="s">
        <v>168</v>
      </c>
      <c r="T594" s="1" t="s">
        <v>169</v>
      </c>
      <c r="U594" s="1">
        <v>8</v>
      </c>
      <c r="V594" s="1">
        <v>90069</v>
      </c>
    </row>
    <row r="595" spans="1:22">
      <c r="A595" s="1">
        <v>26261</v>
      </c>
      <c r="B595" s="1" t="s">
        <v>31</v>
      </c>
      <c r="C595" s="1">
        <v>20.99</v>
      </c>
      <c r="D595" s="1">
        <v>0.05</v>
      </c>
      <c r="E595" s="1">
        <v>1054</v>
      </c>
      <c r="F595" s="1"/>
      <c r="G595" s="1"/>
      <c r="H595" s="1" t="s">
        <v>32</v>
      </c>
      <c r="I595" s="1" t="s">
        <v>81</v>
      </c>
      <c r="J595" s="1" t="s">
        <v>73</v>
      </c>
      <c r="K595" s="1" t="s">
        <v>67</v>
      </c>
      <c r="L595" s="1" t="s">
        <v>26</v>
      </c>
      <c r="M595" s="1"/>
      <c r="N595" s="1" t="s">
        <v>27</v>
      </c>
      <c r="O595" s="1" t="s">
        <v>114</v>
      </c>
      <c r="P595" s="1" t="s">
        <v>250</v>
      </c>
      <c r="Q595" s="1" t="s">
        <v>506</v>
      </c>
      <c r="R595" s="1">
        <v>85374</v>
      </c>
      <c r="S595" s="1" t="s">
        <v>168</v>
      </c>
      <c r="T595" s="1" t="s">
        <v>295</v>
      </c>
      <c r="U595" s="1">
        <v>1</v>
      </c>
      <c r="V595" s="1">
        <v>90069</v>
      </c>
    </row>
    <row r="596" spans="1:22">
      <c r="A596" s="1">
        <v>8200</v>
      </c>
      <c r="B596" s="1" t="s">
        <v>50</v>
      </c>
      <c r="C596" s="1">
        <v>138.75</v>
      </c>
      <c r="D596" s="1">
        <v>0.1</v>
      </c>
      <c r="E596" s="1">
        <v>1060</v>
      </c>
      <c r="F596" s="1"/>
      <c r="G596" s="1"/>
      <c r="H596" s="1" t="s">
        <v>22</v>
      </c>
      <c r="I596" s="1" t="s">
        <v>51</v>
      </c>
      <c r="J596" s="1" t="s">
        <v>34</v>
      </c>
      <c r="K596" s="1" t="s">
        <v>123</v>
      </c>
      <c r="L596" s="1" t="s">
        <v>108</v>
      </c>
      <c r="M596" s="1"/>
      <c r="N596" s="1" t="s">
        <v>27</v>
      </c>
      <c r="O596" s="1" t="s">
        <v>114</v>
      </c>
      <c r="P596" s="1" t="s">
        <v>254</v>
      </c>
      <c r="Q596" s="1" t="s">
        <v>337</v>
      </c>
      <c r="R596" s="1">
        <v>30318</v>
      </c>
      <c r="S596" s="1" t="s">
        <v>384</v>
      </c>
      <c r="T596" s="1" t="s">
        <v>132</v>
      </c>
      <c r="U596" s="1">
        <v>23</v>
      </c>
      <c r="V596" s="1">
        <v>58628</v>
      </c>
    </row>
    <row r="597" spans="1:22">
      <c r="A597" s="1">
        <v>7980</v>
      </c>
      <c r="B597" s="1" t="s">
        <v>98</v>
      </c>
      <c r="C597" s="1">
        <v>6.3</v>
      </c>
      <c r="D597" s="1">
        <v>0.05</v>
      </c>
      <c r="E597" s="1">
        <v>1060</v>
      </c>
      <c r="F597" s="1"/>
      <c r="G597" s="1"/>
      <c r="H597" s="1" t="s">
        <v>32</v>
      </c>
      <c r="I597" s="1" t="s">
        <v>51</v>
      </c>
      <c r="J597" s="1" t="s">
        <v>58</v>
      </c>
      <c r="K597" s="1" t="s">
        <v>116</v>
      </c>
      <c r="L597" s="1" t="s">
        <v>53</v>
      </c>
      <c r="M597" s="1"/>
      <c r="N597" s="1" t="s">
        <v>27</v>
      </c>
      <c r="O597" s="1" t="s">
        <v>45</v>
      </c>
      <c r="P597" s="1" t="s">
        <v>254</v>
      </c>
      <c r="Q597" s="1" t="s">
        <v>337</v>
      </c>
      <c r="R597" s="1">
        <v>30318</v>
      </c>
      <c r="S597" s="1" t="s">
        <v>330</v>
      </c>
      <c r="T597" s="1" t="s">
        <v>330</v>
      </c>
      <c r="U597" s="1">
        <v>20</v>
      </c>
      <c r="V597" s="1">
        <v>57061</v>
      </c>
    </row>
    <row r="598" spans="1:22">
      <c r="A598" s="1">
        <v>26200</v>
      </c>
      <c r="B598" s="1" t="s">
        <v>50</v>
      </c>
      <c r="C598" s="1">
        <v>138.75</v>
      </c>
      <c r="D598" s="1">
        <v>0.1</v>
      </c>
      <c r="E598" s="1">
        <v>1062</v>
      </c>
      <c r="F598" s="1"/>
      <c r="G598" s="1"/>
      <c r="H598" s="1" t="s">
        <v>22</v>
      </c>
      <c r="I598" s="1" t="s">
        <v>51</v>
      </c>
      <c r="J598" s="1" t="s">
        <v>34</v>
      </c>
      <c r="K598" s="1" t="s">
        <v>123</v>
      </c>
      <c r="L598" s="1" t="s">
        <v>108</v>
      </c>
      <c r="M598" s="1"/>
      <c r="N598" s="1" t="s">
        <v>27</v>
      </c>
      <c r="O598" s="1" t="s">
        <v>45</v>
      </c>
      <c r="P598" s="1" t="s">
        <v>62</v>
      </c>
      <c r="Q598" s="1" t="s">
        <v>507</v>
      </c>
      <c r="R598" s="1">
        <v>11727</v>
      </c>
      <c r="S598" s="1" t="s">
        <v>384</v>
      </c>
      <c r="T598" s="1" t="s">
        <v>132</v>
      </c>
      <c r="U598" s="1">
        <v>6</v>
      </c>
      <c r="V598" s="1">
        <v>91354</v>
      </c>
    </row>
    <row r="599" spans="1:22">
      <c r="A599" s="1">
        <v>25979</v>
      </c>
      <c r="B599" s="1" t="s">
        <v>98</v>
      </c>
      <c r="C599" s="1">
        <v>22.38</v>
      </c>
      <c r="D599" s="1">
        <v>0.05</v>
      </c>
      <c r="E599" s="1">
        <v>1062</v>
      </c>
      <c r="F599" s="1"/>
      <c r="G599" s="1"/>
      <c r="H599" s="1" t="s">
        <v>32</v>
      </c>
      <c r="I599" s="1" t="s">
        <v>51</v>
      </c>
      <c r="J599" s="1" t="s">
        <v>58</v>
      </c>
      <c r="K599" s="1" t="s">
        <v>100</v>
      </c>
      <c r="L599" s="1" t="s">
        <v>53</v>
      </c>
      <c r="M599" s="1"/>
      <c r="N599" s="1" t="s">
        <v>27</v>
      </c>
      <c r="O599" s="1" t="s">
        <v>45</v>
      </c>
      <c r="P599" s="1" t="s">
        <v>62</v>
      </c>
      <c r="Q599" s="1" t="s">
        <v>507</v>
      </c>
      <c r="R599" s="1">
        <v>11727</v>
      </c>
      <c r="S599" s="1" t="s">
        <v>330</v>
      </c>
      <c r="T599" s="2">
        <v>42191</v>
      </c>
      <c r="U599" s="1">
        <v>18</v>
      </c>
      <c r="V599" s="1">
        <v>91355</v>
      </c>
    </row>
    <row r="600" spans="1:22">
      <c r="A600" s="1">
        <v>25981</v>
      </c>
      <c r="B600" s="1" t="s">
        <v>98</v>
      </c>
      <c r="C600" s="1">
        <v>17.78</v>
      </c>
      <c r="D600" s="1">
        <v>0.05</v>
      </c>
      <c r="E600" s="1">
        <v>1062</v>
      </c>
      <c r="F600" s="1"/>
      <c r="G600" s="1"/>
      <c r="H600" s="1" t="s">
        <v>32</v>
      </c>
      <c r="I600" s="1" t="s">
        <v>51</v>
      </c>
      <c r="J600" s="1" t="s">
        <v>34</v>
      </c>
      <c r="K600" s="1" t="s">
        <v>52</v>
      </c>
      <c r="L600" s="1" t="s">
        <v>53</v>
      </c>
      <c r="M600" s="1"/>
      <c r="N600" s="1" t="s">
        <v>27</v>
      </c>
      <c r="O600" s="1" t="s">
        <v>54</v>
      </c>
      <c r="P600" s="1" t="s">
        <v>62</v>
      </c>
      <c r="Q600" s="1" t="s">
        <v>507</v>
      </c>
      <c r="R600" s="1">
        <v>11727</v>
      </c>
      <c r="S600" s="1" t="s">
        <v>330</v>
      </c>
      <c r="T600" s="2">
        <v>42041</v>
      </c>
      <c r="U600" s="1">
        <v>3</v>
      </c>
      <c r="V600" s="1">
        <v>91355</v>
      </c>
    </row>
    <row r="601" spans="1:22">
      <c r="A601" s="1">
        <v>19445</v>
      </c>
      <c r="B601" s="1" t="s">
        <v>41</v>
      </c>
      <c r="C601" s="1">
        <v>15.99</v>
      </c>
      <c r="D601" s="1">
        <v>0.05</v>
      </c>
      <c r="E601" s="1">
        <v>1065</v>
      </c>
      <c r="F601" s="1"/>
      <c r="G601" s="1"/>
      <c r="H601" s="1" t="s">
        <v>32</v>
      </c>
      <c r="I601" s="1" t="s">
        <v>81</v>
      </c>
      <c r="J601" s="1" t="s">
        <v>58</v>
      </c>
      <c r="K601" s="1" t="s">
        <v>100</v>
      </c>
      <c r="L601" s="1" t="s">
        <v>53</v>
      </c>
      <c r="M601" s="1"/>
      <c r="N601" s="1" t="s">
        <v>27</v>
      </c>
      <c r="O601" s="1" t="s">
        <v>54</v>
      </c>
      <c r="P601" s="1" t="s">
        <v>142</v>
      </c>
      <c r="Q601" s="1" t="s">
        <v>508</v>
      </c>
      <c r="R601" s="1">
        <v>60459</v>
      </c>
      <c r="S601" s="1" t="s">
        <v>136</v>
      </c>
      <c r="T601" s="1" t="s">
        <v>137</v>
      </c>
      <c r="U601" s="1">
        <v>23</v>
      </c>
      <c r="V601" s="1">
        <v>88899</v>
      </c>
    </row>
    <row r="602" spans="1:22">
      <c r="A602" s="1">
        <v>20445</v>
      </c>
      <c r="B602" s="1" t="s">
        <v>98</v>
      </c>
      <c r="C602" s="1">
        <v>22.84</v>
      </c>
      <c r="D602" s="1">
        <v>0.05</v>
      </c>
      <c r="E602" s="1">
        <v>1068</v>
      </c>
      <c r="F602" s="1"/>
      <c r="G602" s="1"/>
      <c r="H602" s="1" t="s">
        <v>32</v>
      </c>
      <c r="I602" s="1" t="s">
        <v>42</v>
      </c>
      <c r="J602" s="1" t="s">
        <v>58</v>
      </c>
      <c r="K602" s="1" t="s">
        <v>83</v>
      </c>
      <c r="L602" s="1" t="s">
        <v>53</v>
      </c>
      <c r="M602" s="1"/>
      <c r="N602" s="1" t="s">
        <v>27</v>
      </c>
      <c r="O602" s="1" t="s">
        <v>54</v>
      </c>
      <c r="P602" s="1" t="s">
        <v>142</v>
      </c>
      <c r="Q602" s="1" t="s">
        <v>509</v>
      </c>
      <c r="R602" s="1">
        <v>60409</v>
      </c>
      <c r="S602" s="1" t="s">
        <v>179</v>
      </c>
      <c r="T602" s="1" t="s">
        <v>179</v>
      </c>
      <c r="U602" s="1">
        <v>12</v>
      </c>
      <c r="V602" s="1">
        <v>87109</v>
      </c>
    </row>
    <row r="603" spans="1:22">
      <c r="A603" s="1">
        <v>24737</v>
      </c>
      <c r="B603" s="1" t="s">
        <v>50</v>
      </c>
      <c r="C603" s="1">
        <v>15.94</v>
      </c>
      <c r="D603" s="1">
        <v>0.05</v>
      </c>
      <c r="E603" s="1">
        <v>1069</v>
      </c>
      <c r="F603" s="1"/>
      <c r="G603" s="1"/>
      <c r="H603" s="1" t="s">
        <v>32</v>
      </c>
      <c r="I603" s="1" t="s">
        <v>42</v>
      </c>
      <c r="J603" s="1" t="s">
        <v>58</v>
      </c>
      <c r="K603" s="1" t="s">
        <v>25</v>
      </c>
      <c r="L603" s="1" t="s">
        <v>44</v>
      </c>
      <c r="M603" s="1"/>
      <c r="N603" s="1" t="s">
        <v>27</v>
      </c>
      <c r="O603" s="1" t="s">
        <v>45</v>
      </c>
      <c r="P603" s="1" t="s">
        <v>142</v>
      </c>
      <c r="Q603" s="1" t="s">
        <v>510</v>
      </c>
      <c r="R603" s="1">
        <v>62901</v>
      </c>
      <c r="S603" s="1" t="s">
        <v>57</v>
      </c>
      <c r="T603" s="1" t="s">
        <v>71</v>
      </c>
      <c r="U603" s="1">
        <v>41</v>
      </c>
      <c r="V603" s="1">
        <v>87110</v>
      </c>
    </row>
    <row r="604" spans="1:22">
      <c r="A604" s="1">
        <v>22685</v>
      </c>
      <c r="B604" s="1" t="s">
        <v>31</v>
      </c>
      <c r="C604" s="1">
        <v>150.88999999999999</v>
      </c>
      <c r="D604" s="1">
        <v>0.1</v>
      </c>
      <c r="E604" s="1">
        <v>1072</v>
      </c>
      <c r="F604" s="1"/>
      <c r="G604" s="1"/>
      <c r="H604" s="1" t="s">
        <v>22</v>
      </c>
      <c r="I604" s="1" t="s">
        <v>81</v>
      </c>
      <c r="J604" s="1" t="s">
        <v>34</v>
      </c>
      <c r="K604" s="1" t="s">
        <v>35</v>
      </c>
      <c r="L604" s="1" t="s">
        <v>36</v>
      </c>
      <c r="M604" s="1"/>
      <c r="N604" s="1" t="s">
        <v>27</v>
      </c>
      <c r="O604" s="1" t="s">
        <v>54</v>
      </c>
      <c r="P604" s="1" t="s">
        <v>174</v>
      </c>
      <c r="Q604" s="1" t="s">
        <v>511</v>
      </c>
      <c r="R604" s="1">
        <v>18018</v>
      </c>
      <c r="S604" s="1" t="s">
        <v>94</v>
      </c>
      <c r="T604" s="1" t="s">
        <v>128</v>
      </c>
      <c r="U604" s="1">
        <v>3</v>
      </c>
      <c r="V604" s="1">
        <v>89631</v>
      </c>
    </row>
    <row r="605" spans="1:22">
      <c r="A605" s="1">
        <v>26176</v>
      </c>
      <c r="B605" s="1" t="s">
        <v>21</v>
      </c>
      <c r="C605" s="1">
        <v>19.23</v>
      </c>
      <c r="D605" s="1">
        <v>0.05</v>
      </c>
      <c r="E605" s="1">
        <v>1075</v>
      </c>
      <c r="F605" s="1"/>
      <c r="G605" s="1"/>
      <c r="H605" s="1" t="s">
        <v>32</v>
      </c>
      <c r="I605" s="1" t="s">
        <v>42</v>
      </c>
      <c r="J605" s="1" t="s">
        <v>34</v>
      </c>
      <c r="K605" s="1" t="s">
        <v>52</v>
      </c>
      <c r="L605" s="1" t="s">
        <v>44</v>
      </c>
      <c r="M605" s="1"/>
      <c r="N605" s="1" t="s">
        <v>27</v>
      </c>
      <c r="O605" s="1" t="s">
        <v>54</v>
      </c>
      <c r="P605" s="1" t="s">
        <v>142</v>
      </c>
      <c r="Q605" s="1" t="s">
        <v>512</v>
      </c>
      <c r="R605" s="1">
        <v>60441</v>
      </c>
      <c r="S605" s="2">
        <v>42250</v>
      </c>
      <c r="T605" s="2">
        <v>42280</v>
      </c>
      <c r="U605" s="1">
        <v>11</v>
      </c>
      <c r="V605" s="1">
        <v>86422</v>
      </c>
    </row>
    <row r="606" spans="1:22">
      <c r="A606" s="1">
        <v>23312</v>
      </c>
      <c r="B606" s="1" t="s">
        <v>31</v>
      </c>
      <c r="C606" s="1">
        <v>13.9</v>
      </c>
      <c r="D606" s="1">
        <v>0.05</v>
      </c>
      <c r="E606" s="1">
        <v>1080</v>
      </c>
      <c r="F606" s="1"/>
      <c r="G606" s="1"/>
      <c r="H606" s="1" t="s">
        <v>32</v>
      </c>
      <c r="I606" s="1" t="s">
        <v>81</v>
      </c>
      <c r="J606" s="1" t="s">
        <v>58</v>
      </c>
      <c r="K606" s="1" t="s">
        <v>141</v>
      </c>
      <c r="L606" s="1" t="s">
        <v>44</v>
      </c>
      <c r="M606" s="1"/>
      <c r="N606" s="1" t="s">
        <v>27</v>
      </c>
      <c r="O606" s="1" t="s">
        <v>54</v>
      </c>
      <c r="P606" s="1" t="s">
        <v>142</v>
      </c>
      <c r="Q606" s="1" t="s">
        <v>513</v>
      </c>
      <c r="R606" s="1">
        <v>60174</v>
      </c>
      <c r="S606" s="2">
        <v>42221</v>
      </c>
      <c r="T606" s="2">
        <v>42252</v>
      </c>
      <c r="U606" s="1">
        <v>14</v>
      </c>
      <c r="V606" s="1">
        <v>88461</v>
      </c>
    </row>
    <row r="607" spans="1:22">
      <c r="A607" s="1">
        <v>24324</v>
      </c>
      <c r="B607" s="1" t="s">
        <v>31</v>
      </c>
      <c r="C607" s="1">
        <v>55.99</v>
      </c>
      <c r="D607" s="1">
        <v>0.05</v>
      </c>
      <c r="E607" s="1">
        <v>1083</v>
      </c>
      <c r="F607" s="1"/>
      <c r="G607" s="1"/>
      <c r="H607" s="1" t="s">
        <v>22</v>
      </c>
      <c r="I607" s="1" t="s">
        <v>81</v>
      </c>
      <c r="J607" s="1" t="s">
        <v>73</v>
      </c>
      <c r="K607" s="1" t="s">
        <v>67</v>
      </c>
      <c r="L607" s="1" t="s">
        <v>44</v>
      </c>
      <c r="M607" s="1"/>
      <c r="N607" s="1" t="s">
        <v>27</v>
      </c>
      <c r="O607" s="1" t="s">
        <v>45</v>
      </c>
      <c r="P607" s="1" t="s">
        <v>142</v>
      </c>
      <c r="Q607" s="1" t="s">
        <v>514</v>
      </c>
      <c r="R607" s="1">
        <v>62701</v>
      </c>
      <c r="S607" s="1" t="s">
        <v>256</v>
      </c>
      <c r="T607" s="2">
        <v>42039</v>
      </c>
      <c r="U607" s="1">
        <v>1</v>
      </c>
      <c r="V607" s="1">
        <v>88460</v>
      </c>
    </row>
    <row r="608" spans="1:22">
      <c r="A608" s="1">
        <v>18047</v>
      </c>
      <c r="B608" s="1" t="s">
        <v>31</v>
      </c>
      <c r="C608" s="1">
        <v>7.64</v>
      </c>
      <c r="D608" s="1">
        <v>0.05</v>
      </c>
      <c r="E608" s="1">
        <v>1085</v>
      </c>
      <c r="F608" s="1"/>
      <c r="G608" s="1"/>
      <c r="H608" s="1" t="s">
        <v>32</v>
      </c>
      <c r="I608" s="1" t="s">
        <v>42</v>
      </c>
      <c r="J608" s="1" t="s">
        <v>58</v>
      </c>
      <c r="K608" s="1" t="s">
        <v>83</v>
      </c>
      <c r="L608" s="1" t="s">
        <v>26</v>
      </c>
      <c r="M608" s="1"/>
      <c r="N608" s="1" t="s">
        <v>27</v>
      </c>
      <c r="O608" s="1" t="s">
        <v>45</v>
      </c>
      <c r="P608" s="1" t="s">
        <v>62</v>
      </c>
      <c r="Q608" s="1" t="s">
        <v>515</v>
      </c>
      <c r="R608" s="1">
        <v>11729</v>
      </c>
      <c r="S608" s="2">
        <v>42125</v>
      </c>
      <c r="T608" s="2">
        <v>42156</v>
      </c>
      <c r="U608" s="1">
        <v>6</v>
      </c>
      <c r="V608" s="1">
        <v>86122</v>
      </c>
    </row>
    <row r="609" spans="1:22">
      <c r="A609" s="1">
        <v>25279</v>
      </c>
      <c r="B609" s="1" t="s">
        <v>21</v>
      </c>
      <c r="C609" s="1">
        <v>9.06</v>
      </c>
      <c r="D609" s="1">
        <v>0.05</v>
      </c>
      <c r="E609" s="1">
        <v>1085</v>
      </c>
      <c r="F609" s="1"/>
      <c r="G609" s="1"/>
      <c r="H609" s="1" t="s">
        <v>32</v>
      </c>
      <c r="I609" s="1" t="s">
        <v>42</v>
      </c>
      <c r="J609" s="1" t="s">
        <v>58</v>
      </c>
      <c r="K609" s="1" t="s">
        <v>83</v>
      </c>
      <c r="L609" s="1" t="s">
        <v>53</v>
      </c>
      <c r="M609" s="1"/>
      <c r="N609" s="1" t="s">
        <v>27</v>
      </c>
      <c r="O609" s="1" t="s">
        <v>45</v>
      </c>
      <c r="P609" s="1" t="s">
        <v>62</v>
      </c>
      <c r="Q609" s="1" t="s">
        <v>515</v>
      </c>
      <c r="R609" s="1">
        <v>11729</v>
      </c>
      <c r="S609" s="1" t="s">
        <v>183</v>
      </c>
      <c r="T609" s="1" t="s">
        <v>341</v>
      </c>
      <c r="U609" s="1">
        <v>3</v>
      </c>
      <c r="V609" s="1">
        <v>86123</v>
      </c>
    </row>
    <row r="610" spans="1:22">
      <c r="A610" s="1">
        <v>23104</v>
      </c>
      <c r="B610" s="1" t="s">
        <v>31</v>
      </c>
      <c r="C610" s="1">
        <v>30.42</v>
      </c>
      <c r="D610" s="1">
        <v>0.05</v>
      </c>
      <c r="E610" s="1">
        <v>1085</v>
      </c>
      <c r="F610" s="1"/>
      <c r="G610" s="1"/>
      <c r="H610" s="1" t="s">
        <v>32</v>
      </c>
      <c r="I610" s="1" t="s">
        <v>81</v>
      </c>
      <c r="J610" s="1" t="s">
        <v>73</v>
      </c>
      <c r="K610" s="1" t="s">
        <v>144</v>
      </c>
      <c r="L610" s="1" t="s">
        <v>53</v>
      </c>
      <c r="M610" s="1"/>
      <c r="N610" s="1" t="s">
        <v>27</v>
      </c>
      <c r="O610" s="1" t="s">
        <v>45</v>
      </c>
      <c r="P610" s="1" t="s">
        <v>62</v>
      </c>
      <c r="Q610" s="1" t="s">
        <v>515</v>
      </c>
      <c r="R610" s="1">
        <v>11729</v>
      </c>
      <c r="S610" s="1" t="s">
        <v>59</v>
      </c>
      <c r="T610" s="1" t="s">
        <v>71</v>
      </c>
      <c r="U610" s="1">
        <v>10</v>
      </c>
      <c r="V610" s="1">
        <v>86124</v>
      </c>
    </row>
    <row r="611" spans="1:22">
      <c r="A611" s="1">
        <v>23105</v>
      </c>
      <c r="B611" s="1" t="s">
        <v>31</v>
      </c>
      <c r="C611" s="1">
        <v>37.94</v>
      </c>
      <c r="D611" s="1">
        <v>0.05</v>
      </c>
      <c r="E611" s="1">
        <v>1085</v>
      </c>
      <c r="F611" s="1"/>
      <c r="G611" s="1"/>
      <c r="H611" s="1" t="s">
        <v>32</v>
      </c>
      <c r="I611" s="1" t="s">
        <v>81</v>
      </c>
      <c r="J611" s="1" t="s">
        <v>58</v>
      </c>
      <c r="K611" s="1" t="s">
        <v>83</v>
      </c>
      <c r="L611" s="1" t="s">
        <v>26</v>
      </c>
      <c r="M611" s="1"/>
      <c r="N611" s="1" t="s">
        <v>27</v>
      </c>
      <c r="O611" s="1" t="s">
        <v>45</v>
      </c>
      <c r="P611" s="1" t="s">
        <v>62</v>
      </c>
      <c r="Q611" s="1" t="s">
        <v>515</v>
      </c>
      <c r="R611" s="1">
        <v>11729</v>
      </c>
      <c r="S611" s="1" t="s">
        <v>59</v>
      </c>
      <c r="T611" s="1" t="s">
        <v>57</v>
      </c>
      <c r="U611" s="1">
        <v>8</v>
      </c>
      <c r="V611" s="1">
        <v>86124</v>
      </c>
    </row>
    <row r="612" spans="1:22">
      <c r="A612" s="1">
        <v>25280</v>
      </c>
      <c r="B612" s="1" t="s">
        <v>21</v>
      </c>
      <c r="C612" s="1">
        <v>14.27</v>
      </c>
      <c r="D612" s="1">
        <v>0.05</v>
      </c>
      <c r="E612" s="1">
        <v>1086</v>
      </c>
      <c r="F612" s="1"/>
      <c r="G612" s="1"/>
      <c r="H612" s="1" t="s">
        <v>32</v>
      </c>
      <c r="I612" s="1" t="s">
        <v>42</v>
      </c>
      <c r="J612" s="1" t="s">
        <v>58</v>
      </c>
      <c r="K612" s="1" t="s">
        <v>100</v>
      </c>
      <c r="L612" s="1" t="s">
        <v>53</v>
      </c>
      <c r="M612" s="1"/>
      <c r="N612" s="1" t="s">
        <v>27</v>
      </c>
      <c r="O612" s="1" t="s">
        <v>28</v>
      </c>
      <c r="P612" s="1" t="s">
        <v>62</v>
      </c>
      <c r="Q612" s="1" t="s">
        <v>516</v>
      </c>
      <c r="R612" s="1">
        <v>11746</v>
      </c>
      <c r="S612" s="1" t="s">
        <v>183</v>
      </c>
      <c r="T612" s="1" t="s">
        <v>341</v>
      </c>
      <c r="U612" s="1">
        <v>3</v>
      </c>
      <c r="V612" s="1">
        <v>86123</v>
      </c>
    </row>
    <row r="613" spans="1:22">
      <c r="A613" s="1">
        <v>22537</v>
      </c>
      <c r="B613" s="1" t="s">
        <v>50</v>
      </c>
      <c r="C613" s="1">
        <v>15.14</v>
      </c>
      <c r="D613" s="1">
        <v>0.05</v>
      </c>
      <c r="E613" s="1">
        <v>1101</v>
      </c>
      <c r="F613" s="1"/>
      <c r="G613" s="1"/>
      <c r="H613" s="1" t="s">
        <v>32</v>
      </c>
      <c r="I613" s="1" t="s">
        <v>51</v>
      </c>
      <c r="J613" s="1" t="s">
        <v>58</v>
      </c>
      <c r="K613" s="1" t="s">
        <v>119</v>
      </c>
      <c r="L613" s="1" t="s">
        <v>53</v>
      </c>
      <c r="M613" s="1"/>
      <c r="N613" s="1" t="s">
        <v>27</v>
      </c>
      <c r="O613" s="1" t="s">
        <v>54</v>
      </c>
      <c r="P613" s="1" t="s">
        <v>37</v>
      </c>
      <c r="Q613" s="1" t="s">
        <v>486</v>
      </c>
      <c r="R613" s="1">
        <v>93030</v>
      </c>
      <c r="S613" s="2">
        <v>42129</v>
      </c>
      <c r="T613" s="2">
        <v>42160</v>
      </c>
      <c r="U613" s="1">
        <v>3</v>
      </c>
      <c r="V613" s="1">
        <v>91488</v>
      </c>
    </row>
    <row r="614" spans="1:22">
      <c r="A614" s="1">
        <v>21847</v>
      </c>
      <c r="B614" s="1" t="s">
        <v>31</v>
      </c>
      <c r="C614" s="1">
        <v>328.14</v>
      </c>
      <c r="D614" s="1">
        <v>0.1</v>
      </c>
      <c r="E614" s="1">
        <v>1103</v>
      </c>
      <c r="F614" s="1"/>
      <c r="G614" s="1"/>
      <c r="H614" s="1" t="s">
        <v>22</v>
      </c>
      <c r="I614" s="1" t="s">
        <v>42</v>
      </c>
      <c r="J614" s="1" t="s">
        <v>58</v>
      </c>
      <c r="K614" s="1" t="s">
        <v>196</v>
      </c>
      <c r="L614" s="1" t="s">
        <v>36</v>
      </c>
      <c r="M614" s="1"/>
      <c r="N614" s="1" t="s">
        <v>27</v>
      </c>
      <c r="O614" s="1" t="s">
        <v>45</v>
      </c>
      <c r="P614" s="1" t="s">
        <v>302</v>
      </c>
      <c r="Q614" s="1" t="s">
        <v>517</v>
      </c>
      <c r="R614" s="1">
        <v>68046</v>
      </c>
      <c r="S614" s="2">
        <v>42281</v>
      </c>
      <c r="T614" s="2">
        <v>42312</v>
      </c>
      <c r="U614" s="1">
        <v>7</v>
      </c>
      <c r="V614" s="1">
        <v>90977</v>
      </c>
    </row>
    <row r="615" spans="1:22">
      <c r="A615" s="1">
        <v>3847</v>
      </c>
      <c r="B615" s="1" t="s">
        <v>31</v>
      </c>
      <c r="C615" s="1">
        <v>328.14</v>
      </c>
      <c r="D615" s="1">
        <v>0.1</v>
      </c>
      <c r="E615" s="1">
        <v>1104</v>
      </c>
      <c r="F615" s="1"/>
      <c r="G615" s="1"/>
      <c r="H615" s="1" t="s">
        <v>22</v>
      </c>
      <c r="I615" s="1" t="s">
        <v>42</v>
      </c>
      <c r="J615" s="1" t="s">
        <v>58</v>
      </c>
      <c r="K615" s="1" t="s">
        <v>196</v>
      </c>
      <c r="L615" s="1" t="s">
        <v>36</v>
      </c>
      <c r="M615" s="1"/>
      <c r="N615" s="1" t="s">
        <v>27</v>
      </c>
      <c r="O615" s="1" t="s">
        <v>54</v>
      </c>
      <c r="P615" s="1" t="s">
        <v>62</v>
      </c>
      <c r="Q615" s="1" t="s">
        <v>79</v>
      </c>
      <c r="R615" s="1">
        <v>10282</v>
      </c>
      <c r="S615" s="2">
        <v>42281</v>
      </c>
      <c r="T615" s="2">
        <v>42312</v>
      </c>
      <c r="U615" s="1">
        <v>29</v>
      </c>
      <c r="V615" s="1">
        <v>27456</v>
      </c>
    </row>
    <row r="616" spans="1:22">
      <c r="A616" s="1">
        <v>2808</v>
      </c>
      <c r="B616" s="1" t="s">
        <v>50</v>
      </c>
      <c r="C616" s="1">
        <v>6.35</v>
      </c>
      <c r="D616" s="1">
        <v>0.05</v>
      </c>
      <c r="E616" s="1">
        <v>1106</v>
      </c>
      <c r="F616" s="1"/>
      <c r="G616" s="1"/>
      <c r="H616" s="1" t="s">
        <v>32</v>
      </c>
      <c r="I616" s="1" t="s">
        <v>51</v>
      </c>
      <c r="J616" s="1" t="s">
        <v>58</v>
      </c>
      <c r="K616" s="1" t="s">
        <v>83</v>
      </c>
      <c r="L616" s="1" t="s">
        <v>26</v>
      </c>
      <c r="M616" s="1"/>
      <c r="N616" s="1" t="s">
        <v>27</v>
      </c>
      <c r="O616" s="1" t="s">
        <v>54</v>
      </c>
      <c r="P616" s="1" t="s">
        <v>112</v>
      </c>
      <c r="Q616" s="1" t="s">
        <v>403</v>
      </c>
      <c r="R616" s="1">
        <v>75220</v>
      </c>
      <c r="S616" s="1" t="s">
        <v>249</v>
      </c>
      <c r="T616" s="1" t="s">
        <v>78</v>
      </c>
      <c r="U616" s="1">
        <v>52</v>
      </c>
      <c r="V616" s="1">
        <v>20261</v>
      </c>
    </row>
    <row r="617" spans="1:22">
      <c r="A617" s="1">
        <v>106</v>
      </c>
      <c r="B617" s="1" t="s">
        <v>21</v>
      </c>
      <c r="C617" s="1">
        <v>9.31</v>
      </c>
      <c r="D617" s="1">
        <v>0.05</v>
      </c>
      <c r="E617" s="1">
        <v>1106</v>
      </c>
      <c r="F617" s="1"/>
      <c r="G617" s="1"/>
      <c r="H617" s="1" t="s">
        <v>32</v>
      </c>
      <c r="I617" s="1" t="s">
        <v>51</v>
      </c>
      <c r="J617" s="1" t="s">
        <v>58</v>
      </c>
      <c r="K617" s="1" t="s">
        <v>141</v>
      </c>
      <c r="L617" s="1" t="s">
        <v>44</v>
      </c>
      <c r="M617" s="1"/>
      <c r="N617" s="1" t="s">
        <v>27</v>
      </c>
      <c r="O617" s="1" t="s">
        <v>54</v>
      </c>
      <c r="P617" s="1" t="s">
        <v>112</v>
      </c>
      <c r="Q617" s="1" t="s">
        <v>403</v>
      </c>
      <c r="R617" s="1">
        <v>75220</v>
      </c>
      <c r="S617" s="1" t="s">
        <v>77</v>
      </c>
      <c r="T617" s="1" t="s">
        <v>80</v>
      </c>
      <c r="U617" s="1">
        <v>61</v>
      </c>
      <c r="V617" s="1">
        <v>646</v>
      </c>
    </row>
    <row r="618" spans="1:22">
      <c r="A618" s="1">
        <v>6443</v>
      </c>
      <c r="B618" s="1" t="s">
        <v>31</v>
      </c>
      <c r="C618" s="1">
        <v>140.81</v>
      </c>
      <c r="D618" s="1">
        <v>0.1</v>
      </c>
      <c r="E618" s="1">
        <v>1106</v>
      </c>
      <c r="F618" s="1"/>
      <c r="G618" s="1"/>
      <c r="H618" s="1" t="s">
        <v>32</v>
      </c>
      <c r="I618" s="1" t="s">
        <v>104</v>
      </c>
      <c r="J618" s="1" t="s">
        <v>34</v>
      </c>
      <c r="K618" s="1" t="s">
        <v>35</v>
      </c>
      <c r="L618" s="1" t="s">
        <v>178</v>
      </c>
      <c r="M618" s="1"/>
      <c r="N618" s="1" t="s">
        <v>27</v>
      </c>
      <c r="O618" s="1" t="s">
        <v>54</v>
      </c>
      <c r="P618" s="1" t="s">
        <v>112</v>
      </c>
      <c r="Q618" s="1" t="s">
        <v>403</v>
      </c>
      <c r="R618" s="1">
        <v>75220</v>
      </c>
      <c r="S618" s="2">
        <v>42161</v>
      </c>
      <c r="T618" s="2">
        <v>42222</v>
      </c>
      <c r="U618" s="1">
        <v>81</v>
      </c>
      <c r="V618" s="1">
        <v>45824</v>
      </c>
    </row>
    <row r="619" spans="1:22">
      <c r="A619" s="1">
        <v>18106</v>
      </c>
      <c r="B619" s="1" t="s">
        <v>21</v>
      </c>
      <c r="C619" s="1">
        <v>9.31</v>
      </c>
      <c r="D619" s="1">
        <v>0.05</v>
      </c>
      <c r="E619" s="1">
        <v>1107</v>
      </c>
      <c r="F619" s="1"/>
      <c r="G619" s="1"/>
      <c r="H619" s="1" t="s">
        <v>32</v>
      </c>
      <c r="I619" s="1" t="s">
        <v>51</v>
      </c>
      <c r="J619" s="1" t="s">
        <v>58</v>
      </c>
      <c r="K619" s="1" t="s">
        <v>141</v>
      </c>
      <c r="L619" s="1" t="s">
        <v>44</v>
      </c>
      <c r="M619" s="1"/>
      <c r="N619" s="1" t="s">
        <v>27</v>
      </c>
      <c r="O619" s="1" t="s">
        <v>54</v>
      </c>
      <c r="P619" s="1" t="s">
        <v>112</v>
      </c>
      <c r="Q619" s="1" t="s">
        <v>518</v>
      </c>
      <c r="R619" s="1">
        <v>77566</v>
      </c>
      <c r="S619" s="1" t="s">
        <v>77</v>
      </c>
      <c r="T619" s="1" t="s">
        <v>80</v>
      </c>
      <c r="U619" s="1">
        <v>15</v>
      </c>
      <c r="V619" s="1">
        <v>86411</v>
      </c>
    </row>
    <row r="620" spans="1:22">
      <c r="A620" s="1">
        <v>20807</v>
      </c>
      <c r="B620" s="1" t="s">
        <v>50</v>
      </c>
      <c r="C620" s="1">
        <v>31.74</v>
      </c>
      <c r="D620" s="1">
        <v>0.05</v>
      </c>
      <c r="E620" s="1">
        <v>1108</v>
      </c>
      <c r="F620" s="1"/>
      <c r="G620" s="1"/>
      <c r="H620" s="1" t="s">
        <v>22</v>
      </c>
      <c r="I620" s="1" t="s">
        <v>51</v>
      </c>
      <c r="J620" s="1" t="s">
        <v>58</v>
      </c>
      <c r="K620" s="1" t="s">
        <v>100</v>
      </c>
      <c r="L620" s="1" t="s">
        <v>53</v>
      </c>
      <c r="M620" s="1"/>
      <c r="N620" s="1" t="s">
        <v>27</v>
      </c>
      <c r="O620" s="1" t="s">
        <v>54</v>
      </c>
      <c r="P620" s="1" t="s">
        <v>112</v>
      </c>
      <c r="Q620" s="1" t="s">
        <v>519</v>
      </c>
      <c r="R620" s="1">
        <v>75146</v>
      </c>
      <c r="S620" s="1" t="s">
        <v>249</v>
      </c>
      <c r="T620" s="1" t="s">
        <v>249</v>
      </c>
      <c r="U620" s="1">
        <v>9</v>
      </c>
      <c r="V620" s="1">
        <v>86409</v>
      </c>
    </row>
    <row r="621" spans="1:22">
      <c r="A621" s="1">
        <v>20808</v>
      </c>
      <c r="B621" s="1" t="s">
        <v>50</v>
      </c>
      <c r="C621" s="1">
        <v>6.35</v>
      </c>
      <c r="D621" s="1">
        <v>0.05</v>
      </c>
      <c r="E621" s="1">
        <v>1108</v>
      </c>
      <c r="F621" s="1"/>
      <c r="G621" s="1"/>
      <c r="H621" s="1" t="s">
        <v>32</v>
      </c>
      <c r="I621" s="1" t="s">
        <v>51</v>
      </c>
      <c r="J621" s="1" t="s">
        <v>58</v>
      </c>
      <c r="K621" s="1" t="s">
        <v>83</v>
      </c>
      <c r="L621" s="1" t="s">
        <v>26</v>
      </c>
      <c r="M621" s="1"/>
      <c r="N621" s="1" t="s">
        <v>27</v>
      </c>
      <c r="O621" s="1" t="s">
        <v>54</v>
      </c>
      <c r="P621" s="1" t="s">
        <v>112</v>
      </c>
      <c r="Q621" s="1" t="s">
        <v>519</v>
      </c>
      <c r="R621" s="1">
        <v>75146</v>
      </c>
      <c r="S621" s="1" t="s">
        <v>249</v>
      </c>
      <c r="T621" s="1" t="s">
        <v>78</v>
      </c>
      <c r="U621" s="1">
        <v>13</v>
      </c>
      <c r="V621" s="1">
        <v>86409</v>
      </c>
    </row>
    <row r="622" spans="1:22">
      <c r="A622" s="1">
        <v>20809</v>
      </c>
      <c r="B622" s="1" t="s">
        <v>50</v>
      </c>
      <c r="C622" s="1">
        <v>65.989999999999995</v>
      </c>
      <c r="D622" s="1">
        <v>0.05</v>
      </c>
      <c r="E622" s="1">
        <v>1108</v>
      </c>
      <c r="F622" s="1"/>
      <c r="G622" s="1"/>
      <c r="H622" s="1" t="s">
        <v>22</v>
      </c>
      <c r="I622" s="1" t="s">
        <v>51</v>
      </c>
      <c r="J622" s="1" t="s">
        <v>73</v>
      </c>
      <c r="K622" s="1" t="s">
        <v>67</v>
      </c>
      <c r="L622" s="1" t="s">
        <v>53</v>
      </c>
      <c r="M622" s="1"/>
      <c r="N622" s="1" t="s">
        <v>27</v>
      </c>
      <c r="O622" s="1" t="s">
        <v>54</v>
      </c>
      <c r="P622" s="1" t="s">
        <v>112</v>
      </c>
      <c r="Q622" s="1" t="s">
        <v>519</v>
      </c>
      <c r="R622" s="1">
        <v>75146</v>
      </c>
      <c r="S622" s="1" t="s">
        <v>249</v>
      </c>
      <c r="T622" s="1" t="s">
        <v>77</v>
      </c>
      <c r="U622" s="1">
        <v>8</v>
      </c>
      <c r="V622" s="1">
        <v>86409</v>
      </c>
    </row>
    <row r="623" spans="1:22">
      <c r="A623" s="1">
        <v>22480</v>
      </c>
      <c r="B623" s="1" t="s">
        <v>50</v>
      </c>
      <c r="C623" s="1">
        <v>8.3699999999999992</v>
      </c>
      <c r="D623" s="1">
        <v>0.05</v>
      </c>
      <c r="E623" s="1">
        <v>1109</v>
      </c>
      <c r="F623" s="1"/>
      <c r="G623" s="1"/>
      <c r="H623" s="1" t="s">
        <v>32</v>
      </c>
      <c r="I623" s="1" t="s">
        <v>104</v>
      </c>
      <c r="J623" s="1" t="s">
        <v>34</v>
      </c>
      <c r="K623" s="1" t="s">
        <v>52</v>
      </c>
      <c r="L623" s="1" t="s">
        <v>178</v>
      </c>
      <c r="M623" s="1"/>
      <c r="N623" s="1" t="s">
        <v>27</v>
      </c>
      <c r="O623" s="1" t="s">
        <v>28</v>
      </c>
      <c r="P623" s="1" t="s">
        <v>112</v>
      </c>
      <c r="Q623" s="1" t="s">
        <v>520</v>
      </c>
      <c r="R623" s="1">
        <v>78041</v>
      </c>
      <c r="S623" s="1" t="s">
        <v>521</v>
      </c>
      <c r="T623" s="1" t="s">
        <v>521</v>
      </c>
      <c r="U623" s="1">
        <v>13</v>
      </c>
      <c r="V623" s="1">
        <v>86410</v>
      </c>
    </row>
    <row r="624" spans="1:22">
      <c r="A624" s="1">
        <v>20176</v>
      </c>
      <c r="B624" s="1" t="s">
        <v>31</v>
      </c>
      <c r="C624" s="1">
        <v>300.98</v>
      </c>
      <c r="D624" s="1">
        <v>0.1</v>
      </c>
      <c r="E624" s="1">
        <v>1112</v>
      </c>
      <c r="F624" s="1"/>
      <c r="G624" s="1"/>
      <c r="H624" s="1" t="s">
        <v>22</v>
      </c>
      <c r="I624" s="1" t="s">
        <v>81</v>
      </c>
      <c r="J624" s="1" t="s">
        <v>34</v>
      </c>
      <c r="K624" s="1" t="s">
        <v>151</v>
      </c>
      <c r="L624" s="1" t="s">
        <v>108</v>
      </c>
      <c r="M624" s="1"/>
      <c r="N624" s="1" t="s">
        <v>27</v>
      </c>
      <c r="O624" s="1" t="s">
        <v>28</v>
      </c>
      <c r="P624" s="1" t="s">
        <v>37</v>
      </c>
      <c r="Q624" s="1" t="s">
        <v>522</v>
      </c>
      <c r="R624" s="1">
        <v>92399</v>
      </c>
      <c r="S624" s="2">
        <v>42039</v>
      </c>
      <c r="T624" s="2">
        <v>42098</v>
      </c>
      <c r="U624" s="1">
        <v>12</v>
      </c>
      <c r="V624" s="1">
        <v>90832</v>
      </c>
    </row>
    <row r="625" spans="1:22">
      <c r="A625" s="1">
        <v>20177</v>
      </c>
      <c r="B625" s="1" t="s">
        <v>31</v>
      </c>
      <c r="C625" s="1">
        <v>2550.14</v>
      </c>
      <c r="D625" s="1">
        <v>0.15</v>
      </c>
      <c r="E625" s="1">
        <v>1112</v>
      </c>
      <c r="F625" s="1"/>
      <c r="G625" s="1"/>
      <c r="H625" s="1" t="s">
        <v>22</v>
      </c>
      <c r="I625" s="1" t="s">
        <v>81</v>
      </c>
      <c r="J625" s="1" t="s">
        <v>73</v>
      </c>
      <c r="K625" s="1" t="s">
        <v>74</v>
      </c>
      <c r="L625" s="1" t="s">
        <v>36</v>
      </c>
      <c r="M625" s="1"/>
      <c r="N625" s="1" t="s">
        <v>27</v>
      </c>
      <c r="O625" s="1" t="s">
        <v>28</v>
      </c>
      <c r="P625" s="1" t="s">
        <v>37</v>
      </c>
      <c r="Q625" s="1" t="s">
        <v>522</v>
      </c>
      <c r="R625" s="1">
        <v>92399</v>
      </c>
      <c r="S625" s="2">
        <v>42039</v>
      </c>
      <c r="T625" s="2">
        <v>42098</v>
      </c>
      <c r="U625" s="1">
        <v>2</v>
      </c>
      <c r="V625" s="1">
        <v>90832</v>
      </c>
    </row>
    <row r="626" spans="1:22">
      <c r="A626" s="1">
        <v>26060</v>
      </c>
      <c r="B626" s="1" t="s">
        <v>41</v>
      </c>
      <c r="C626" s="1">
        <v>2.89</v>
      </c>
      <c r="D626" s="1">
        <v>0.05</v>
      </c>
      <c r="E626" s="1">
        <v>1113</v>
      </c>
      <c r="F626" s="1"/>
      <c r="G626" s="1"/>
      <c r="H626" s="1" t="s">
        <v>32</v>
      </c>
      <c r="I626" s="1" t="s">
        <v>81</v>
      </c>
      <c r="J626" s="1" t="s">
        <v>58</v>
      </c>
      <c r="K626" s="1" t="s">
        <v>116</v>
      </c>
      <c r="L626" s="1" t="s">
        <v>53</v>
      </c>
      <c r="M626" s="1"/>
      <c r="N626" s="1" t="s">
        <v>27</v>
      </c>
      <c r="O626" s="1" t="s">
        <v>28</v>
      </c>
      <c r="P626" s="1" t="s">
        <v>194</v>
      </c>
      <c r="Q626" s="1" t="s">
        <v>523</v>
      </c>
      <c r="R626" s="1">
        <v>80004</v>
      </c>
      <c r="S626" s="2">
        <v>42159</v>
      </c>
      <c r="T626" s="2">
        <v>42189</v>
      </c>
      <c r="U626" s="1">
        <v>14</v>
      </c>
      <c r="V626" s="1">
        <v>90833</v>
      </c>
    </row>
    <row r="627" spans="1:22">
      <c r="A627" s="1">
        <v>26061</v>
      </c>
      <c r="B627" s="1" t="s">
        <v>41</v>
      </c>
      <c r="C627" s="1">
        <v>55.99</v>
      </c>
      <c r="D627" s="1">
        <v>0.05</v>
      </c>
      <c r="E627" s="1">
        <v>1113</v>
      </c>
      <c r="F627" s="1"/>
      <c r="G627" s="1"/>
      <c r="H627" s="1" t="s">
        <v>32</v>
      </c>
      <c r="I627" s="1" t="s">
        <v>81</v>
      </c>
      <c r="J627" s="1" t="s">
        <v>73</v>
      </c>
      <c r="K627" s="1" t="s">
        <v>67</v>
      </c>
      <c r="L627" s="1" t="s">
        <v>44</v>
      </c>
      <c r="M627" s="1"/>
      <c r="N627" s="1" t="s">
        <v>27</v>
      </c>
      <c r="O627" s="1" t="s">
        <v>28</v>
      </c>
      <c r="P627" s="1" t="s">
        <v>194</v>
      </c>
      <c r="Q627" s="1" t="s">
        <v>523</v>
      </c>
      <c r="R627" s="1">
        <v>80004</v>
      </c>
      <c r="S627" s="2">
        <v>42159</v>
      </c>
      <c r="T627" s="2">
        <v>42220</v>
      </c>
      <c r="U627" s="1">
        <v>5</v>
      </c>
      <c r="V627" s="1">
        <v>90833</v>
      </c>
    </row>
    <row r="628" spans="1:22">
      <c r="A628" s="1">
        <v>21579</v>
      </c>
      <c r="B628" s="1" t="s">
        <v>31</v>
      </c>
      <c r="C628" s="1">
        <v>64.650000000000006</v>
      </c>
      <c r="D628" s="1">
        <v>0.05</v>
      </c>
      <c r="E628" s="1">
        <v>1117</v>
      </c>
      <c r="F628" s="1"/>
      <c r="G628" s="1"/>
      <c r="H628" s="1" t="s">
        <v>32</v>
      </c>
      <c r="I628" s="1" t="s">
        <v>42</v>
      </c>
      <c r="J628" s="1" t="s">
        <v>58</v>
      </c>
      <c r="K628" s="1" t="s">
        <v>119</v>
      </c>
      <c r="L628" s="1" t="s">
        <v>178</v>
      </c>
      <c r="M628" s="1"/>
      <c r="N628" s="1" t="s">
        <v>27</v>
      </c>
      <c r="O628" s="1" t="s">
        <v>28</v>
      </c>
      <c r="P628" s="1" t="s">
        <v>250</v>
      </c>
      <c r="Q628" s="1" t="s">
        <v>524</v>
      </c>
      <c r="R628" s="1">
        <v>85705</v>
      </c>
      <c r="S628" s="2">
        <v>42126</v>
      </c>
      <c r="T628" s="2">
        <v>42157</v>
      </c>
      <c r="U628" s="1">
        <v>4</v>
      </c>
      <c r="V628" s="1">
        <v>86768</v>
      </c>
    </row>
    <row r="629" spans="1:22">
      <c r="A629" s="1">
        <v>21329</v>
      </c>
      <c r="B629" s="1" t="s">
        <v>98</v>
      </c>
      <c r="C629" s="1">
        <v>19.98</v>
      </c>
      <c r="D629" s="1">
        <v>0.05</v>
      </c>
      <c r="E629" s="1">
        <v>1121</v>
      </c>
      <c r="F629" s="1"/>
      <c r="G629" s="1"/>
      <c r="H629" s="1" t="s">
        <v>32</v>
      </c>
      <c r="I629" s="1" t="s">
        <v>104</v>
      </c>
      <c r="J629" s="1" t="s">
        <v>58</v>
      </c>
      <c r="K629" s="1" t="s">
        <v>83</v>
      </c>
      <c r="L629" s="1" t="s">
        <v>53</v>
      </c>
      <c r="M629" s="1"/>
      <c r="N629" s="1" t="s">
        <v>27</v>
      </c>
      <c r="O629" s="1" t="s">
        <v>28</v>
      </c>
      <c r="P629" s="1" t="s">
        <v>37</v>
      </c>
      <c r="Q629" s="1" t="s">
        <v>525</v>
      </c>
      <c r="R629" s="1">
        <v>92592</v>
      </c>
      <c r="S629" s="2">
        <v>42187</v>
      </c>
      <c r="T629" s="1" t="s">
        <v>68</v>
      </c>
      <c r="U629" s="1">
        <v>8</v>
      </c>
      <c r="V629" s="1">
        <v>86767</v>
      </c>
    </row>
    <row r="630" spans="1:22">
      <c r="A630" s="1">
        <v>21330</v>
      </c>
      <c r="B630" s="1" t="s">
        <v>98</v>
      </c>
      <c r="C630" s="1">
        <v>125.99</v>
      </c>
      <c r="D630" s="1">
        <v>0.1</v>
      </c>
      <c r="E630" s="1">
        <v>1121</v>
      </c>
      <c r="F630" s="1"/>
      <c r="G630" s="1"/>
      <c r="H630" s="1" t="s">
        <v>32</v>
      </c>
      <c r="I630" s="1" t="s">
        <v>104</v>
      </c>
      <c r="J630" s="1" t="s">
        <v>73</v>
      </c>
      <c r="K630" s="1" t="s">
        <v>67</v>
      </c>
      <c r="L630" s="1" t="s">
        <v>53</v>
      </c>
      <c r="M630" s="1"/>
      <c r="N630" s="1" t="s">
        <v>27</v>
      </c>
      <c r="O630" s="1" t="s">
        <v>28</v>
      </c>
      <c r="P630" s="1" t="s">
        <v>37</v>
      </c>
      <c r="Q630" s="1" t="s">
        <v>525</v>
      </c>
      <c r="R630" s="1">
        <v>92592</v>
      </c>
      <c r="S630" s="2">
        <v>42187</v>
      </c>
      <c r="T630" s="2">
        <v>42249</v>
      </c>
      <c r="U630" s="1">
        <v>7</v>
      </c>
      <c r="V630" s="1">
        <v>86767</v>
      </c>
    </row>
    <row r="631" spans="1:22">
      <c r="A631" s="1">
        <v>20612</v>
      </c>
      <c r="B631" s="1" t="s">
        <v>21</v>
      </c>
      <c r="C631" s="1">
        <v>7.3</v>
      </c>
      <c r="D631" s="1">
        <v>0.05</v>
      </c>
      <c r="E631" s="1">
        <v>1123</v>
      </c>
      <c r="F631" s="1"/>
      <c r="G631" s="1"/>
      <c r="H631" s="1" t="s">
        <v>32</v>
      </c>
      <c r="I631" s="1" t="s">
        <v>51</v>
      </c>
      <c r="J631" s="1" t="s">
        <v>58</v>
      </c>
      <c r="K631" s="1" t="s">
        <v>100</v>
      </c>
      <c r="L631" s="1" t="s">
        <v>53</v>
      </c>
      <c r="M631" s="1"/>
      <c r="N631" s="1" t="s">
        <v>27</v>
      </c>
      <c r="O631" s="1" t="s">
        <v>28</v>
      </c>
      <c r="P631" s="1" t="s">
        <v>37</v>
      </c>
      <c r="Q631" s="1" t="s">
        <v>323</v>
      </c>
      <c r="R631" s="1">
        <v>95661</v>
      </c>
      <c r="S631" s="1" t="s">
        <v>126</v>
      </c>
      <c r="T631" s="1" t="s">
        <v>282</v>
      </c>
      <c r="U631" s="1">
        <v>14</v>
      </c>
      <c r="V631" s="1">
        <v>87015</v>
      </c>
    </row>
    <row r="632" spans="1:22">
      <c r="A632" s="1">
        <v>18212</v>
      </c>
      <c r="B632" s="1" t="s">
        <v>21</v>
      </c>
      <c r="C632" s="1">
        <v>175.99</v>
      </c>
      <c r="D632" s="1">
        <v>0.1</v>
      </c>
      <c r="E632" s="1">
        <v>1123</v>
      </c>
      <c r="F632" s="1"/>
      <c r="G632" s="1"/>
      <c r="H632" s="1" t="s">
        <v>32</v>
      </c>
      <c r="I632" s="1" t="s">
        <v>51</v>
      </c>
      <c r="J632" s="1" t="s">
        <v>73</v>
      </c>
      <c r="K632" s="1" t="s">
        <v>67</v>
      </c>
      <c r="L632" s="1" t="s">
        <v>53</v>
      </c>
      <c r="M632" s="1"/>
      <c r="N632" s="1" t="s">
        <v>27</v>
      </c>
      <c r="O632" s="1" t="s">
        <v>45</v>
      </c>
      <c r="P632" s="1" t="s">
        <v>37</v>
      </c>
      <c r="Q632" s="1" t="s">
        <v>323</v>
      </c>
      <c r="R632" s="1">
        <v>95661</v>
      </c>
      <c r="S632" s="1" t="s">
        <v>311</v>
      </c>
      <c r="T632" s="1" t="s">
        <v>149</v>
      </c>
      <c r="U632" s="1">
        <v>22</v>
      </c>
      <c r="V632" s="1">
        <v>87016</v>
      </c>
    </row>
    <row r="633" spans="1:22">
      <c r="A633" s="1">
        <v>18211</v>
      </c>
      <c r="B633" s="1" t="s">
        <v>21</v>
      </c>
      <c r="C633" s="1">
        <v>160.97999999999999</v>
      </c>
      <c r="D633" s="1">
        <v>0.1</v>
      </c>
      <c r="E633" s="1">
        <v>1124</v>
      </c>
      <c r="F633" s="1"/>
      <c r="G633" s="1"/>
      <c r="H633" s="1" t="s">
        <v>22</v>
      </c>
      <c r="I633" s="1" t="s">
        <v>51</v>
      </c>
      <c r="J633" s="1" t="s">
        <v>34</v>
      </c>
      <c r="K633" s="1" t="s">
        <v>151</v>
      </c>
      <c r="L633" s="1" t="s">
        <v>108</v>
      </c>
      <c r="M633" s="1"/>
      <c r="N633" s="1" t="s">
        <v>27</v>
      </c>
      <c r="O633" s="1" t="s">
        <v>54</v>
      </c>
      <c r="P633" s="1" t="s">
        <v>171</v>
      </c>
      <c r="Q633" s="1" t="s">
        <v>526</v>
      </c>
      <c r="R633" s="1">
        <v>6360</v>
      </c>
      <c r="S633" s="1" t="s">
        <v>311</v>
      </c>
      <c r="T633" s="1" t="s">
        <v>264</v>
      </c>
      <c r="U633" s="1">
        <v>18</v>
      </c>
      <c r="V633" s="1">
        <v>87016</v>
      </c>
    </row>
    <row r="634" spans="1:22">
      <c r="A634" s="1">
        <v>22052</v>
      </c>
      <c r="B634" s="1" t="s">
        <v>50</v>
      </c>
      <c r="C634" s="1">
        <v>4.0599999999999996</v>
      </c>
      <c r="D634" s="1">
        <v>0.05</v>
      </c>
      <c r="E634" s="1">
        <v>1127</v>
      </c>
      <c r="F634" s="1"/>
      <c r="G634" s="1"/>
      <c r="H634" s="1" t="s">
        <v>32</v>
      </c>
      <c r="I634" s="1" t="s">
        <v>104</v>
      </c>
      <c r="J634" s="1" t="s">
        <v>58</v>
      </c>
      <c r="K634" s="1" t="s">
        <v>196</v>
      </c>
      <c r="L634" s="1" t="s">
        <v>53</v>
      </c>
      <c r="M634" s="1"/>
      <c r="N634" s="1" t="s">
        <v>27</v>
      </c>
      <c r="O634" s="1" t="s">
        <v>54</v>
      </c>
      <c r="P634" s="1" t="s">
        <v>112</v>
      </c>
      <c r="Q634" s="1" t="s">
        <v>527</v>
      </c>
      <c r="R634" s="1">
        <v>78852</v>
      </c>
      <c r="S634" s="1" t="s">
        <v>235</v>
      </c>
      <c r="T634" s="1" t="s">
        <v>367</v>
      </c>
      <c r="U634" s="1">
        <v>16</v>
      </c>
      <c r="V634" s="1">
        <v>87221</v>
      </c>
    </row>
    <row r="635" spans="1:22">
      <c r="A635" s="1">
        <v>26377</v>
      </c>
      <c r="B635" s="1" t="s">
        <v>98</v>
      </c>
      <c r="C635" s="1">
        <v>4.71</v>
      </c>
      <c r="D635" s="1">
        <v>0.05</v>
      </c>
      <c r="E635" s="1">
        <v>1127</v>
      </c>
      <c r="F635" s="1"/>
      <c r="G635" s="1"/>
      <c r="H635" s="1" t="s">
        <v>32</v>
      </c>
      <c r="I635" s="1" t="s">
        <v>104</v>
      </c>
      <c r="J635" s="1" t="s">
        <v>58</v>
      </c>
      <c r="K635" s="1" t="s">
        <v>60</v>
      </c>
      <c r="L635" s="1" t="s">
        <v>26</v>
      </c>
      <c r="M635" s="1"/>
      <c r="N635" s="1" t="s">
        <v>27</v>
      </c>
      <c r="O635" s="1" t="s">
        <v>54</v>
      </c>
      <c r="P635" s="1" t="s">
        <v>112</v>
      </c>
      <c r="Q635" s="1" t="s">
        <v>527</v>
      </c>
      <c r="R635" s="1">
        <v>78852</v>
      </c>
      <c r="S635" s="1" t="s">
        <v>149</v>
      </c>
      <c r="T635" s="1" t="s">
        <v>421</v>
      </c>
      <c r="U635" s="1">
        <v>19</v>
      </c>
      <c r="V635" s="1">
        <v>87222</v>
      </c>
    </row>
    <row r="636" spans="1:22">
      <c r="A636" s="1">
        <v>26378</v>
      </c>
      <c r="B636" s="1" t="s">
        <v>98</v>
      </c>
      <c r="C636" s="1">
        <v>4.2</v>
      </c>
      <c r="D636" s="1">
        <v>0.05</v>
      </c>
      <c r="E636" s="1">
        <v>1128</v>
      </c>
      <c r="F636" s="1"/>
      <c r="G636" s="1"/>
      <c r="H636" s="1" t="s">
        <v>32</v>
      </c>
      <c r="I636" s="1" t="s">
        <v>104</v>
      </c>
      <c r="J636" s="1" t="s">
        <v>58</v>
      </c>
      <c r="K636" s="1" t="s">
        <v>83</v>
      </c>
      <c r="L636" s="1" t="s">
        <v>26</v>
      </c>
      <c r="M636" s="1"/>
      <c r="N636" s="1" t="s">
        <v>27</v>
      </c>
      <c r="O636" s="1" t="s">
        <v>45</v>
      </c>
      <c r="P636" s="1" t="s">
        <v>112</v>
      </c>
      <c r="Q636" s="1" t="s">
        <v>528</v>
      </c>
      <c r="R636" s="1">
        <v>78539</v>
      </c>
      <c r="S636" s="1" t="s">
        <v>149</v>
      </c>
      <c r="T636" s="1" t="s">
        <v>320</v>
      </c>
      <c r="U636" s="1">
        <v>13</v>
      </c>
      <c r="V636" s="1">
        <v>87222</v>
      </c>
    </row>
    <row r="637" spans="1:22">
      <c r="A637" s="1">
        <v>4501</v>
      </c>
      <c r="B637" s="1" t="s">
        <v>98</v>
      </c>
      <c r="C637" s="1">
        <v>8.6</v>
      </c>
      <c r="D637" s="1">
        <v>0.05</v>
      </c>
      <c r="E637" s="1">
        <v>1129</v>
      </c>
      <c r="F637" s="1"/>
      <c r="G637" s="1"/>
      <c r="H637" s="1" t="s">
        <v>32</v>
      </c>
      <c r="I637" s="1" t="s">
        <v>42</v>
      </c>
      <c r="J637" s="1" t="s">
        <v>58</v>
      </c>
      <c r="K637" s="1" t="s">
        <v>100</v>
      </c>
      <c r="L637" s="1" t="s">
        <v>53</v>
      </c>
      <c r="M637" s="1"/>
      <c r="N637" s="1" t="s">
        <v>27</v>
      </c>
      <c r="O637" s="1" t="s">
        <v>45</v>
      </c>
      <c r="P637" s="1" t="s">
        <v>152</v>
      </c>
      <c r="Q637" s="1" t="s">
        <v>153</v>
      </c>
      <c r="R637" s="1">
        <v>2118</v>
      </c>
      <c r="S637" s="1" t="s">
        <v>270</v>
      </c>
      <c r="T637" s="1" t="s">
        <v>93</v>
      </c>
      <c r="U637" s="1">
        <v>37</v>
      </c>
      <c r="V637" s="1">
        <v>32037</v>
      </c>
    </row>
    <row r="638" spans="1:22">
      <c r="A638" s="1">
        <v>4502</v>
      </c>
      <c r="B638" s="1" t="s">
        <v>98</v>
      </c>
      <c r="C638" s="1">
        <v>699.99</v>
      </c>
      <c r="D638" s="1">
        <v>0.1</v>
      </c>
      <c r="E638" s="1">
        <v>1129</v>
      </c>
      <c r="F638" s="1"/>
      <c r="G638" s="1"/>
      <c r="H638" s="1" t="s">
        <v>32</v>
      </c>
      <c r="I638" s="1" t="s">
        <v>42</v>
      </c>
      <c r="J638" s="1" t="s">
        <v>73</v>
      </c>
      <c r="K638" s="1" t="s">
        <v>340</v>
      </c>
      <c r="L638" s="1" t="s">
        <v>178</v>
      </c>
      <c r="M638" s="1"/>
      <c r="N638" s="1" t="s">
        <v>27</v>
      </c>
      <c r="O638" s="1" t="s">
        <v>45</v>
      </c>
      <c r="P638" s="1" t="s">
        <v>152</v>
      </c>
      <c r="Q638" s="1" t="s">
        <v>153</v>
      </c>
      <c r="R638" s="1">
        <v>2118</v>
      </c>
      <c r="S638" s="1" t="s">
        <v>270</v>
      </c>
      <c r="T638" s="1" t="s">
        <v>137</v>
      </c>
      <c r="U638" s="1">
        <v>15</v>
      </c>
      <c r="V638" s="1">
        <v>32037</v>
      </c>
    </row>
    <row r="639" spans="1:22">
      <c r="A639" s="1">
        <v>6891</v>
      </c>
      <c r="B639" s="1" t="s">
        <v>31</v>
      </c>
      <c r="C639" s="1">
        <v>5.78</v>
      </c>
      <c r="D639" s="1">
        <v>0.05</v>
      </c>
      <c r="E639" s="1">
        <v>1129</v>
      </c>
      <c r="F639" s="1"/>
      <c r="G639" s="1"/>
      <c r="H639" s="1" t="s">
        <v>22</v>
      </c>
      <c r="I639" s="1" t="s">
        <v>81</v>
      </c>
      <c r="J639" s="1" t="s">
        <v>58</v>
      </c>
      <c r="K639" s="1" t="s">
        <v>83</v>
      </c>
      <c r="L639" s="1" t="s">
        <v>53</v>
      </c>
      <c r="M639" s="1"/>
      <c r="N639" s="1" t="s">
        <v>27</v>
      </c>
      <c r="O639" s="1" t="s">
        <v>45</v>
      </c>
      <c r="P639" s="1" t="s">
        <v>152</v>
      </c>
      <c r="Q639" s="1" t="s">
        <v>153</v>
      </c>
      <c r="R639" s="1">
        <v>2118</v>
      </c>
      <c r="S639" s="1" t="s">
        <v>192</v>
      </c>
      <c r="T639" s="1" t="s">
        <v>256</v>
      </c>
      <c r="U639" s="1">
        <v>29</v>
      </c>
      <c r="V639" s="1">
        <v>49125</v>
      </c>
    </row>
    <row r="640" spans="1:22">
      <c r="A640" s="1">
        <v>1917</v>
      </c>
      <c r="B640" s="1" t="s">
        <v>50</v>
      </c>
      <c r="C640" s="1">
        <v>7.64</v>
      </c>
      <c r="D640" s="1">
        <v>0.05</v>
      </c>
      <c r="E640" s="1">
        <v>1129</v>
      </c>
      <c r="F640" s="1"/>
      <c r="G640" s="1"/>
      <c r="H640" s="1" t="s">
        <v>32</v>
      </c>
      <c r="I640" s="1" t="s">
        <v>42</v>
      </c>
      <c r="J640" s="1" t="s">
        <v>58</v>
      </c>
      <c r="K640" s="1" t="s">
        <v>61</v>
      </c>
      <c r="L640" s="1" t="s">
        <v>53</v>
      </c>
      <c r="M640" s="1"/>
      <c r="N640" s="1" t="s">
        <v>27</v>
      </c>
      <c r="O640" s="1" t="s">
        <v>45</v>
      </c>
      <c r="P640" s="1" t="s">
        <v>152</v>
      </c>
      <c r="Q640" s="1" t="s">
        <v>153</v>
      </c>
      <c r="R640" s="1">
        <v>2118</v>
      </c>
      <c r="S640" s="1" t="s">
        <v>77</v>
      </c>
      <c r="T640" s="1" t="s">
        <v>78</v>
      </c>
      <c r="U640" s="1">
        <v>52</v>
      </c>
      <c r="V640" s="1">
        <v>13735</v>
      </c>
    </row>
    <row r="641" spans="1:22">
      <c r="A641" s="1">
        <v>5568</v>
      </c>
      <c r="B641" s="1" t="s">
        <v>98</v>
      </c>
      <c r="C641" s="1">
        <v>30.98</v>
      </c>
      <c r="D641" s="1">
        <v>0.05</v>
      </c>
      <c r="E641" s="1">
        <v>1129</v>
      </c>
      <c r="F641" s="1"/>
      <c r="G641" s="1"/>
      <c r="H641" s="1" t="s">
        <v>32</v>
      </c>
      <c r="I641" s="1" t="s">
        <v>81</v>
      </c>
      <c r="J641" s="1" t="s">
        <v>73</v>
      </c>
      <c r="K641" s="1" t="s">
        <v>144</v>
      </c>
      <c r="L641" s="1" t="s">
        <v>53</v>
      </c>
      <c r="M641" s="1"/>
      <c r="N641" s="1" t="s">
        <v>27</v>
      </c>
      <c r="O641" s="1" t="s">
        <v>45</v>
      </c>
      <c r="P641" s="1" t="s">
        <v>152</v>
      </c>
      <c r="Q641" s="1" t="s">
        <v>153</v>
      </c>
      <c r="R641" s="1">
        <v>2118</v>
      </c>
      <c r="S641" s="1" t="s">
        <v>39</v>
      </c>
      <c r="T641" s="1" t="s">
        <v>102</v>
      </c>
      <c r="U641" s="1">
        <v>44</v>
      </c>
      <c r="V641" s="1">
        <v>39430</v>
      </c>
    </row>
    <row r="642" spans="1:22">
      <c r="A642" s="1">
        <v>8099</v>
      </c>
      <c r="B642" s="1" t="s">
        <v>98</v>
      </c>
      <c r="C642" s="1">
        <v>4.9800000000000004</v>
      </c>
      <c r="D642" s="1">
        <v>0.05</v>
      </c>
      <c r="E642" s="1">
        <v>1129</v>
      </c>
      <c r="F642" s="1"/>
      <c r="G642" s="1"/>
      <c r="H642" s="1" t="s">
        <v>32</v>
      </c>
      <c r="I642" s="1" t="s">
        <v>42</v>
      </c>
      <c r="J642" s="1" t="s">
        <v>58</v>
      </c>
      <c r="K642" s="1" t="s">
        <v>83</v>
      </c>
      <c r="L642" s="1" t="s">
        <v>53</v>
      </c>
      <c r="M642" s="1"/>
      <c r="N642" s="1" t="s">
        <v>27</v>
      </c>
      <c r="O642" s="1" t="s">
        <v>54</v>
      </c>
      <c r="P642" s="1" t="s">
        <v>152</v>
      </c>
      <c r="Q642" s="1" t="s">
        <v>153</v>
      </c>
      <c r="R642" s="1">
        <v>2118</v>
      </c>
      <c r="S642" s="1" t="s">
        <v>198</v>
      </c>
      <c r="T642" s="1" t="s">
        <v>85</v>
      </c>
      <c r="U642" s="1">
        <v>19</v>
      </c>
      <c r="V642" s="1">
        <v>57794</v>
      </c>
    </row>
    <row r="643" spans="1:22">
      <c r="A643" s="1">
        <v>19917</v>
      </c>
      <c r="B643" s="1" t="s">
        <v>50</v>
      </c>
      <c r="C643" s="1">
        <v>7.64</v>
      </c>
      <c r="D643" s="1">
        <v>0.05</v>
      </c>
      <c r="E643" s="1">
        <v>1131</v>
      </c>
      <c r="F643" s="1"/>
      <c r="G643" s="1"/>
      <c r="H643" s="1" t="s">
        <v>32</v>
      </c>
      <c r="I643" s="1" t="s">
        <v>42</v>
      </c>
      <c r="J643" s="1" t="s">
        <v>58</v>
      </c>
      <c r="K643" s="1" t="s">
        <v>61</v>
      </c>
      <c r="L643" s="1" t="s">
        <v>53</v>
      </c>
      <c r="M643" s="1"/>
      <c r="N643" s="1" t="s">
        <v>27</v>
      </c>
      <c r="O643" s="1" t="s">
        <v>54</v>
      </c>
      <c r="P643" s="1" t="s">
        <v>112</v>
      </c>
      <c r="Q643" s="1" t="s">
        <v>529</v>
      </c>
      <c r="R643" s="1">
        <v>79907</v>
      </c>
      <c r="S643" s="1" t="s">
        <v>77</v>
      </c>
      <c r="T643" s="1" t="s">
        <v>78</v>
      </c>
      <c r="U643" s="1">
        <v>13</v>
      </c>
      <c r="V643" s="1">
        <v>88103</v>
      </c>
    </row>
    <row r="644" spans="1:22">
      <c r="A644" s="1">
        <v>23860</v>
      </c>
      <c r="B644" s="1" t="s">
        <v>50</v>
      </c>
      <c r="C644" s="1">
        <v>6.37</v>
      </c>
      <c r="D644" s="1">
        <v>0.05</v>
      </c>
      <c r="E644" s="1">
        <v>1132</v>
      </c>
      <c r="F644" s="1"/>
      <c r="G644" s="1"/>
      <c r="H644" s="1" t="s">
        <v>32</v>
      </c>
      <c r="I644" s="1" t="s">
        <v>81</v>
      </c>
      <c r="J644" s="1" t="s">
        <v>58</v>
      </c>
      <c r="K644" s="1" t="s">
        <v>100</v>
      </c>
      <c r="L644" s="1" t="s">
        <v>53</v>
      </c>
      <c r="M644" s="1"/>
      <c r="N644" s="1" t="s">
        <v>27</v>
      </c>
      <c r="O644" s="1" t="s">
        <v>54</v>
      </c>
      <c r="P644" s="1" t="s">
        <v>112</v>
      </c>
      <c r="Q644" s="1" t="s">
        <v>530</v>
      </c>
      <c r="R644" s="1">
        <v>76039</v>
      </c>
      <c r="S644" s="2">
        <v>42279</v>
      </c>
      <c r="T644" s="2">
        <v>42310</v>
      </c>
      <c r="U644" s="1">
        <v>6</v>
      </c>
      <c r="V644" s="1">
        <v>88101</v>
      </c>
    </row>
    <row r="645" spans="1:22">
      <c r="A645" s="1">
        <v>22501</v>
      </c>
      <c r="B645" s="1" t="s">
        <v>98</v>
      </c>
      <c r="C645" s="1">
        <v>8.6</v>
      </c>
      <c r="D645" s="1">
        <v>0.05</v>
      </c>
      <c r="E645" s="1">
        <v>1132</v>
      </c>
      <c r="F645" s="1"/>
      <c r="G645" s="1"/>
      <c r="H645" s="1" t="s">
        <v>32</v>
      </c>
      <c r="I645" s="1" t="s">
        <v>42</v>
      </c>
      <c r="J645" s="1" t="s">
        <v>58</v>
      </c>
      <c r="K645" s="1" t="s">
        <v>100</v>
      </c>
      <c r="L645" s="1" t="s">
        <v>53</v>
      </c>
      <c r="M645" s="1"/>
      <c r="N645" s="1" t="s">
        <v>27</v>
      </c>
      <c r="O645" s="1" t="s">
        <v>54</v>
      </c>
      <c r="P645" s="1" t="s">
        <v>112</v>
      </c>
      <c r="Q645" s="1" t="s">
        <v>530</v>
      </c>
      <c r="R645" s="1">
        <v>76039</v>
      </c>
      <c r="S645" s="1" t="s">
        <v>270</v>
      </c>
      <c r="T645" s="1" t="s">
        <v>93</v>
      </c>
      <c r="U645" s="1">
        <v>9</v>
      </c>
      <c r="V645" s="1">
        <v>88102</v>
      </c>
    </row>
    <row r="646" spans="1:22">
      <c r="A646" s="1">
        <v>22502</v>
      </c>
      <c r="B646" s="1" t="s">
        <v>98</v>
      </c>
      <c r="C646" s="1">
        <v>699.99</v>
      </c>
      <c r="D646" s="1">
        <v>0.1</v>
      </c>
      <c r="E646" s="1">
        <v>1132</v>
      </c>
      <c r="F646" s="1"/>
      <c r="G646" s="1"/>
      <c r="H646" s="1" t="s">
        <v>32</v>
      </c>
      <c r="I646" s="1" t="s">
        <v>42</v>
      </c>
      <c r="J646" s="1" t="s">
        <v>73</v>
      </c>
      <c r="K646" s="1" t="s">
        <v>340</v>
      </c>
      <c r="L646" s="1" t="s">
        <v>178</v>
      </c>
      <c r="M646" s="1"/>
      <c r="N646" s="1" t="s">
        <v>27</v>
      </c>
      <c r="O646" s="1" t="s">
        <v>54</v>
      </c>
      <c r="P646" s="1" t="s">
        <v>112</v>
      </c>
      <c r="Q646" s="1" t="s">
        <v>530</v>
      </c>
      <c r="R646" s="1">
        <v>76039</v>
      </c>
      <c r="S646" s="1" t="s">
        <v>270</v>
      </c>
      <c r="T646" s="1" t="s">
        <v>137</v>
      </c>
      <c r="U646" s="1">
        <v>4</v>
      </c>
      <c r="V646" s="1">
        <v>88102</v>
      </c>
    </row>
    <row r="647" spans="1:22">
      <c r="A647" s="1">
        <v>23568</v>
      </c>
      <c r="B647" s="1" t="s">
        <v>98</v>
      </c>
      <c r="C647" s="1">
        <v>30.98</v>
      </c>
      <c r="D647" s="1">
        <v>0.05</v>
      </c>
      <c r="E647" s="1">
        <v>1132</v>
      </c>
      <c r="F647" s="1"/>
      <c r="G647" s="1"/>
      <c r="H647" s="1" t="s">
        <v>32</v>
      </c>
      <c r="I647" s="1" t="s">
        <v>81</v>
      </c>
      <c r="J647" s="1" t="s">
        <v>73</v>
      </c>
      <c r="K647" s="1" t="s">
        <v>144</v>
      </c>
      <c r="L647" s="1" t="s">
        <v>53</v>
      </c>
      <c r="M647" s="1"/>
      <c r="N647" s="1" t="s">
        <v>27</v>
      </c>
      <c r="O647" s="1" t="s">
        <v>54</v>
      </c>
      <c r="P647" s="1" t="s">
        <v>112</v>
      </c>
      <c r="Q647" s="1" t="s">
        <v>530</v>
      </c>
      <c r="R647" s="1">
        <v>76039</v>
      </c>
      <c r="S647" s="1" t="s">
        <v>39</v>
      </c>
      <c r="T647" s="1" t="s">
        <v>102</v>
      </c>
      <c r="U647" s="1">
        <v>11</v>
      </c>
      <c r="V647" s="1">
        <v>88104</v>
      </c>
    </row>
    <row r="648" spans="1:22">
      <c r="A648" s="1">
        <v>26099</v>
      </c>
      <c r="B648" s="1" t="s">
        <v>98</v>
      </c>
      <c r="C648" s="1">
        <v>4.9800000000000004</v>
      </c>
      <c r="D648" s="1">
        <v>0.05</v>
      </c>
      <c r="E648" s="1">
        <v>1133</v>
      </c>
      <c r="F648" s="1"/>
      <c r="G648" s="1"/>
      <c r="H648" s="1" t="s">
        <v>32</v>
      </c>
      <c r="I648" s="1" t="s">
        <v>42</v>
      </c>
      <c r="J648" s="1" t="s">
        <v>58</v>
      </c>
      <c r="K648" s="1" t="s">
        <v>83</v>
      </c>
      <c r="L648" s="1" t="s">
        <v>53</v>
      </c>
      <c r="M648" s="1"/>
      <c r="N648" s="1" t="s">
        <v>27</v>
      </c>
      <c r="O648" s="1" t="s">
        <v>54</v>
      </c>
      <c r="P648" s="1" t="s">
        <v>112</v>
      </c>
      <c r="Q648" s="1" t="s">
        <v>531</v>
      </c>
      <c r="R648" s="1">
        <v>75234</v>
      </c>
      <c r="S648" s="1" t="s">
        <v>198</v>
      </c>
      <c r="T648" s="1" t="s">
        <v>85</v>
      </c>
      <c r="U648" s="1">
        <v>5</v>
      </c>
      <c r="V648" s="1">
        <v>88105</v>
      </c>
    </row>
    <row r="649" spans="1:22">
      <c r="A649" s="1">
        <v>22119</v>
      </c>
      <c r="B649" s="1" t="s">
        <v>21</v>
      </c>
      <c r="C649" s="1">
        <v>270.97000000000003</v>
      </c>
      <c r="D649" s="1">
        <v>0.1</v>
      </c>
      <c r="E649" s="1">
        <v>1136</v>
      </c>
      <c r="F649" s="1"/>
      <c r="G649" s="1"/>
      <c r="H649" s="1" t="s">
        <v>22</v>
      </c>
      <c r="I649" s="1" t="s">
        <v>104</v>
      </c>
      <c r="J649" s="1" t="s">
        <v>73</v>
      </c>
      <c r="K649" s="1" t="s">
        <v>74</v>
      </c>
      <c r="L649" s="1" t="s">
        <v>36</v>
      </c>
      <c r="M649" s="1"/>
      <c r="N649" s="1" t="s">
        <v>27</v>
      </c>
      <c r="O649" s="1" t="s">
        <v>54</v>
      </c>
      <c r="P649" s="1" t="s">
        <v>142</v>
      </c>
      <c r="Q649" s="1" t="s">
        <v>532</v>
      </c>
      <c r="R649" s="1">
        <v>60188</v>
      </c>
      <c r="S649" s="2">
        <v>42036</v>
      </c>
      <c r="T649" s="2">
        <v>42095</v>
      </c>
      <c r="U649" s="1">
        <v>15</v>
      </c>
      <c r="V649" s="1">
        <v>87940</v>
      </c>
    </row>
    <row r="650" spans="1:22">
      <c r="A650" s="1">
        <v>19357</v>
      </c>
      <c r="B650" s="1" t="s">
        <v>50</v>
      </c>
      <c r="C650" s="1">
        <v>160.97999999999999</v>
      </c>
      <c r="D650" s="1">
        <v>0.1</v>
      </c>
      <c r="E650" s="1">
        <v>1138</v>
      </c>
      <c r="F650" s="1"/>
      <c r="G650" s="1"/>
      <c r="H650" s="1" t="s">
        <v>22</v>
      </c>
      <c r="I650" s="1" t="s">
        <v>42</v>
      </c>
      <c r="J650" s="1" t="s">
        <v>34</v>
      </c>
      <c r="K650" s="1" t="s">
        <v>35</v>
      </c>
      <c r="L650" s="1" t="s">
        <v>36</v>
      </c>
      <c r="M650" s="1"/>
      <c r="N650" s="1" t="s">
        <v>27</v>
      </c>
      <c r="O650" s="1" t="s">
        <v>54</v>
      </c>
      <c r="P650" s="1" t="s">
        <v>112</v>
      </c>
      <c r="Q650" s="1" t="s">
        <v>533</v>
      </c>
      <c r="R650" s="1">
        <v>75056</v>
      </c>
      <c r="S650" s="1" t="s">
        <v>270</v>
      </c>
      <c r="T650" s="1" t="s">
        <v>398</v>
      </c>
      <c r="U650" s="1">
        <v>1</v>
      </c>
      <c r="V650" s="1">
        <v>86574</v>
      </c>
    </row>
    <row r="651" spans="1:22">
      <c r="A651" s="1">
        <v>25467</v>
      </c>
      <c r="B651" s="1" t="s">
        <v>50</v>
      </c>
      <c r="C651" s="1">
        <v>363.25</v>
      </c>
      <c r="D651" s="1">
        <v>0.1</v>
      </c>
      <c r="E651" s="1">
        <v>1142</v>
      </c>
      <c r="F651" s="1"/>
      <c r="G651" s="1"/>
      <c r="H651" s="1" t="s">
        <v>32</v>
      </c>
      <c r="I651" s="1" t="s">
        <v>42</v>
      </c>
      <c r="J651" s="1" t="s">
        <v>58</v>
      </c>
      <c r="K651" s="1" t="s">
        <v>196</v>
      </c>
      <c r="L651" s="1" t="s">
        <v>53</v>
      </c>
      <c r="M651" s="1"/>
      <c r="N651" s="1" t="s">
        <v>27</v>
      </c>
      <c r="O651" s="1" t="s">
        <v>54</v>
      </c>
      <c r="P651" s="1" t="s">
        <v>112</v>
      </c>
      <c r="Q651" s="1" t="s">
        <v>534</v>
      </c>
      <c r="R651" s="1">
        <v>76706</v>
      </c>
      <c r="S651" s="2">
        <v>42095</v>
      </c>
      <c r="T651" s="2">
        <v>42156</v>
      </c>
      <c r="U651" s="1">
        <v>7</v>
      </c>
      <c r="V651" s="1">
        <v>86573</v>
      </c>
    </row>
    <row r="652" spans="1:22">
      <c r="A652" s="1">
        <v>24539</v>
      </c>
      <c r="B652" s="1" t="s">
        <v>50</v>
      </c>
      <c r="C652" s="1">
        <v>18.97</v>
      </c>
      <c r="D652" s="1">
        <v>0.05</v>
      </c>
      <c r="E652" s="1">
        <v>1142</v>
      </c>
      <c r="F652" s="1"/>
      <c r="G652" s="1"/>
      <c r="H652" s="1" t="s">
        <v>32</v>
      </c>
      <c r="I652" s="1" t="s">
        <v>42</v>
      </c>
      <c r="J652" s="1" t="s">
        <v>58</v>
      </c>
      <c r="K652" s="1" t="s">
        <v>83</v>
      </c>
      <c r="L652" s="1" t="s">
        <v>53</v>
      </c>
      <c r="M652" s="1"/>
      <c r="N652" s="1" t="s">
        <v>27</v>
      </c>
      <c r="O652" s="1" t="s">
        <v>45</v>
      </c>
      <c r="P652" s="1" t="s">
        <v>112</v>
      </c>
      <c r="Q652" s="1" t="s">
        <v>534</v>
      </c>
      <c r="R652" s="1">
        <v>76706</v>
      </c>
      <c r="S652" s="2">
        <v>42161</v>
      </c>
      <c r="T652" s="2">
        <v>42253</v>
      </c>
      <c r="U652" s="1">
        <v>11</v>
      </c>
      <c r="V652" s="1">
        <v>86575</v>
      </c>
    </row>
    <row r="653" spans="1:22">
      <c r="A653" s="1">
        <v>25179</v>
      </c>
      <c r="B653" s="1" t="s">
        <v>98</v>
      </c>
      <c r="C653" s="1">
        <v>7.59</v>
      </c>
      <c r="D653" s="1">
        <v>0.05</v>
      </c>
      <c r="E653" s="1">
        <v>1151</v>
      </c>
      <c r="F653" s="1"/>
      <c r="G653" s="1"/>
      <c r="H653" s="1" t="s">
        <v>32</v>
      </c>
      <c r="I653" s="1" t="s">
        <v>81</v>
      </c>
      <c r="J653" s="1" t="s">
        <v>34</v>
      </c>
      <c r="K653" s="1" t="s">
        <v>52</v>
      </c>
      <c r="L653" s="1" t="s">
        <v>26</v>
      </c>
      <c r="M653" s="1"/>
      <c r="N653" s="1" t="s">
        <v>27</v>
      </c>
      <c r="O653" s="1" t="s">
        <v>28</v>
      </c>
      <c r="P653" s="1" t="s">
        <v>152</v>
      </c>
      <c r="Q653" s="1" t="s">
        <v>535</v>
      </c>
      <c r="R653" s="1">
        <v>1075</v>
      </c>
      <c r="S653" s="2">
        <v>42253</v>
      </c>
      <c r="T653" s="2">
        <v>42253</v>
      </c>
      <c r="U653" s="1">
        <v>1</v>
      </c>
      <c r="V653" s="1">
        <v>91344</v>
      </c>
    </row>
    <row r="654" spans="1:22">
      <c r="A654" s="1">
        <v>24224</v>
      </c>
      <c r="B654" s="1" t="s">
        <v>41</v>
      </c>
      <c r="C654" s="1">
        <v>9.11</v>
      </c>
      <c r="D654" s="1">
        <v>0.05</v>
      </c>
      <c r="E654" s="1">
        <v>1155</v>
      </c>
      <c r="F654" s="1"/>
      <c r="G654" s="1"/>
      <c r="H654" s="1" t="s">
        <v>22</v>
      </c>
      <c r="I654" s="1" t="s">
        <v>104</v>
      </c>
      <c r="J654" s="1" t="s">
        <v>58</v>
      </c>
      <c r="K654" s="1" t="s">
        <v>83</v>
      </c>
      <c r="L654" s="1" t="s">
        <v>26</v>
      </c>
      <c r="M654" s="1"/>
      <c r="N654" s="1" t="s">
        <v>27</v>
      </c>
      <c r="O654" s="1" t="s">
        <v>28</v>
      </c>
      <c r="P654" s="1" t="s">
        <v>37</v>
      </c>
      <c r="Q654" s="1" t="s">
        <v>536</v>
      </c>
      <c r="R654" s="1">
        <v>90640</v>
      </c>
      <c r="S654" s="2">
        <v>42036</v>
      </c>
      <c r="T654" s="2">
        <v>42095</v>
      </c>
      <c r="U654" s="1">
        <v>4</v>
      </c>
      <c r="V654" s="1">
        <v>90853</v>
      </c>
    </row>
    <row r="655" spans="1:22">
      <c r="A655" s="1">
        <v>24225</v>
      </c>
      <c r="B655" s="1" t="s">
        <v>41</v>
      </c>
      <c r="C655" s="1">
        <v>15.04</v>
      </c>
      <c r="D655" s="1">
        <v>0.05</v>
      </c>
      <c r="E655" s="1">
        <v>1155</v>
      </c>
      <c r="F655" s="1"/>
      <c r="G655" s="1"/>
      <c r="H655" s="1" t="s">
        <v>32</v>
      </c>
      <c r="I655" s="1" t="s">
        <v>104</v>
      </c>
      <c r="J655" s="1" t="s">
        <v>58</v>
      </c>
      <c r="K655" s="1" t="s">
        <v>83</v>
      </c>
      <c r="L655" s="1" t="s">
        <v>26</v>
      </c>
      <c r="M655" s="1"/>
      <c r="N655" s="1" t="s">
        <v>27</v>
      </c>
      <c r="O655" s="1" t="s">
        <v>45</v>
      </c>
      <c r="P655" s="1" t="s">
        <v>37</v>
      </c>
      <c r="Q655" s="1" t="s">
        <v>536</v>
      </c>
      <c r="R655" s="1">
        <v>90640</v>
      </c>
      <c r="S655" s="2">
        <v>42036</v>
      </c>
      <c r="T655" s="2">
        <v>42036</v>
      </c>
      <c r="U655" s="1">
        <v>11</v>
      </c>
      <c r="V655" s="1">
        <v>90853</v>
      </c>
    </row>
    <row r="656" spans="1:22">
      <c r="A656" s="1">
        <v>20212</v>
      </c>
      <c r="B656" s="1" t="s">
        <v>21</v>
      </c>
      <c r="C656" s="1">
        <v>175.99</v>
      </c>
      <c r="D656" s="1">
        <v>0.1</v>
      </c>
      <c r="E656" s="1">
        <v>1156</v>
      </c>
      <c r="F656" s="1"/>
      <c r="G656" s="1"/>
      <c r="H656" s="1" t="s">
        <v>32</v>
      </c>
      <c r="I656" s="1" t="s">
        <v>104</v>
      </c>
      <c r="J656" s="1" t="s">
        <v>73</v>
      </c>
      <c r="K656" s="1" t="s">
        <v>67</v>
      </c>
      <c r="L656" s="1" t="s">
        <v>53</v>
      </c>
      <c r="M656" s="1"/>
      <c r="N656" s="1" t="s">
        <v>27</v>
      </c>
      <c r="O656" s="1" t="s">
        <v>45</v>
      </c>
      <c r="P656" s="1" t="s">
        <v>152</v>
      </c>
      <c r="Q656" s="1" t="s">
        <v>537</v>
      </c>
      <c r="R656" s="1">
        <v>1876</v>
      </c>
      <c r="S656" s="1" t="s">
        <v>68</v>
      </c>
      <c r="T656" s="1" t="s">
        <v>48</v>
      </c>
      <c r="U656" s="1">
        <v>7</v>
      </c>
      <c r="V656" s="1">
        <v>90855</v>
      </c>
    </row>
    <row r="657" spans="1:22">
      <c r="A657" s="1">
        <v>20897</v>
      </c>
      <c r="B657" s="1" t="s">
        <v>21</v>
      </c>
      <c r="C657" s="1">
        <v>100.98</v>
      </c>
      <c r="D657" s="1">
        <v>0.1</v>
      </c>
      <c r="E657" s="1">
        <v>1159</v>
      </c>
      <c r="F657" s="1"/>
      <c r="G657" s="1"/>
      <c r="H657" s="1" t="s">
        <v>22</v>
      </c>
      <c r="I657" s="1" t="s">
        <v>104</v>
      </c>
      <c r="J657" s="1" t="s">
        <v>34</v>
      </c>
      <c r="K657" s="1" t="s">
        <v>151</v>
      </c>
      <c r="L657" s="1" t="s">
        <v>108</v>
      </c>
      <c r="M657" s="1"/>
      <c r="N657" s="1" t="s">
        <v>27</v>
      </c>
      <c r="O657" s="1" t="s">
        <v>45</v>
      </c>
      <c r="P657" s="1" t="s">
        <v>46</v>
      </c>
      <c r="Q657" s="1" t="s">
        <v>538</v>
      </c>
      <c r="R657" s="1">
        <v>7086</v>
      </c>
      <c r="S657" s="1" t="s">
        <v>249</v>
      </c>
      <c r="T657" s="1" t="s">
        <v>77</v>
      </c>
      <c r="U657" s="1">
        <v>1</v>
      </c>
      <c r="V657" s="1">
        <v>90854</v>
      </c>
    </row>
    <row r="658" spans="1:22">
      <c r="A658" s="1">
        <v>18860</v>
      </c>
      <c r="B658" s="1" t="s">
        <v>31</v>
      </c>
      <c r="C658" s="1">
        <v>9.7799999999999994</v>
      </c>
      <c r="D658" s="1">
        <v>0.05</v>
      </c>
      <c r="E658" s="1">
        <v>1170</v>
      </c>
      <c r="F658" s="1"/>
      <c r="G658" s="1"/>
      <c r="H658" s="1" t="s">
        <v>32</v>
      </c>
      <c r="I658" s="1" t="s">
        <v>104</v>
      </c>
      <c r="J658" s="1" t="s">
        <v>58</v>
      </c>
      <c r="K658" s="1" t="s">
        <v>61</v>
      </c>
      <c r="L658" s="1" t="s">
        <v>53</v>
      </c>
      <c r="M658" s="1"/>
      <c r="N658" s="1" t="s">
        <v>27</v>
      </c>
      <c r="O658" s="1" t="s">
        <v>45</v>
      </c>
      <c r="P658" s="1" t="s">
        <v>501</v>
      </c>
      <c r="Q658" s="1" t="s">
        <v>262</v>
      </c>
      <c r="R658" s="1">
        <v>19711</v>
      </c>
      <c r="S658" s="2">
        <v>42041</v>
      </c>
      <c r="T658" s="2">
        <v>42069</v>
      </c>
      <c r="U658" s="1">
        <v>19</v>
      </c>
      <c r="V658" s="1">
        <v>87520</v>
      </c>
    </row>
    <row r="659" spans="1:22">
      <c r="A659" s="1">
        <v>18861</v>
      </c>
      <c r="B659" s="1" t="s">
        <v>31</v>
      </c>
      <c r="C659" s="1">
        <v>200.99</v>
      </c>
      <c r="D659" s="1">
        <v>0.1</v>
      </c>
      <c r="E659" s="1">
        <v>1170</v>
      </c>
      <c r="F659" s="1"/>
      <c r="G659" s="1"/>
      <c r="H659" s="1" t="s">
        <v>32</v>
      </c>
      <c r="I659" s="1" t="s">
        <v>104</v>
      </c>
      <c r="J659" s="1" t="s">
        <v>73</v>
      </c>
      <c r="K659" s="1" t="s">
        <v>67</v>
      </c>
      <c r="L659" s="1" t="s">
        <v>53</v>
      </c>
      <c r="M659" s="1"/>
      <c r="N659" s="1" t="s">
        <v>27</v>
      </c>
      <c r="O659" s="1" t="s">
        <v>114</v>
      </c>
      <c r="P659" s="1" t="s">
        <v>501</v>
      </c>
      <c r="Q659" s="1" t="s">
        <v>262</v>
      </c>
      <c r="R659" s="1">
        <v>19711</v>
      </c>
      <c r="S659" s="2">
        <v>42041</v>
      </c>
      <c r="T659" s="2">
        <v>42100</v>
      </c>
      <c r="U659" s="1">
        <v>6</v>
      </c>
      <c r="V659" s="1">
        <v>87520</v>
      </c>
    </row>
    <row r="660" spans="1:22">
      <c r="A660" s="1">
        <v>19182</v>
      </c>
      <c r="B660" s="1" t="s">
        <v>21</v>
      </c>
      <c r="C660" s="1">
        <v>4.4800000000000004</v>
      </c>
      <c r="D660" s="1">
        <v>0.05</v>
      </c>
      <c r="E660" s="1">
        <v>1178</v>
      </c>
      <c r="F660" s="1"/>
      <c r="G660" s="1"/>
      <c r="H660" s="1" t="s">
        <v>32</v>
      </c>
      <c r="I660" s="1" t="s">
        <v>104</v>
      </c>
      <c r="J660" s="1" t="s">
        <v>58</v>
      </c>
      <c r="K660" s="1" t="s">
        <v>196</v>
      </c>
      <c r="L660" s="1" t="s">
        <v>178</v>
      </c>
      <c r="M660" s="1"/>
      <c r="N660" s="1" t="s">
        <v>27</v>
      </c>
      <c r="O660" s="1" t="s">
        <v>114</v>
      </c>
      <c r="P660" s="1" t="s">
        <v>242</v>
      </c>
      <c r="Q660" s="1" t="s">
        <v>539</v>
      </c>
      <c r="R660" s="1">
        <v>32701</v>
      </c>
      <c r="S660" s="2">
        <v>42251</v>
      </c>
      <c r="T660" s="2">
        <v>42312</v>
      </c>
      <c r="U660" s="1">
        <v>2</v>
      </c>
      <c r="V660" s="1">
        <v>89787</v>
      </c>
    </row>
    <row r="661" spans="1:22">
      <c r="A661" s="1">
        <v>19183</v>
      </c>
      <c r="B661" s="1" t="s">
        <v>21</v>
      </c>
      <c r="C661" s="1">
        <v>350.99</v>
      </c>
      <c r="D661" s="1">
        <v>0.1</v>
      </c>
      <c r="E661" s="1">
        <v>1178</v>
      </c>
      <c r="F661" s="1"/>
      <c r="G661" s="1"/>
      <c r="H661" s="1" t="s">
        <v>22</v>
      </c>
      <c r="I661" s="1" t="s">
        <v>104</v>
      </c>
      <c r="J661" s="1" t="s">
        <v>34</v>
      </c>
      <c r="K661" s="1" t="s">
        <v>35</v>
      </c>
      <c r="L661" s="1" t="s">
        <v>36</v>
      </c>
      <c r="M661" s="1"/>
      <c r="N661" s="1" t="s">
        <v>27</v>
      </c>
      <c r="O661" s="1" t="s">
        <v>114</v>
      </c>
      <c r="P661" s="1" t="s">
        <v>242</v>
      </c>
      <c r="Q661" s="1" t="s">
        <v>539</v>
      </c>
      <c r="R661" s="1">
        <v>32701</v>
      </c>
      <c r="S661" s="2">
        <v>42251</v>
      </c>
      <c r="T661" s="2">
        <v>42312</v>
      </c>
      <c r="U661" s="1">
        <v>10</v>
      </c>
      <c r="V661" s="1">
        <v>89787</v>
      </c>
    </row>
    <row r="662" spans="1:22">
      <c r="A662" s="1">
        <v>19184</v>
      </c>
      <c r="B662" s="1" t="s">
        <v>21</v>
      </c>
      <c r="C662" s="1">
        <v>40.98</v>
      </c>
      <c r="D662" s="1">
        <v>0.05</v>
      </c>
      <c r="E662" s="1">
        <v>1178</v>
      </c>
      <c r="F662" s="1"/>
      <c r="G662" s="1"/>
      <c r="H662" s="1" t="s">
        <v>22</v>
      </c>
      <c r="I662" s="1" t="s">
        <v>104</v>
      </c>
      <c r="J662" s="1" t="s">
        <v>73</v>
      </c>
      <c r="K662" s="1" t="s">
        <v>144</v>
      </c>
      <c r="L662" s="1" t="s">
        <v>53</v>
      </c>
      <c r="M662" s="1"/>
      <c r="N662" s="1" t="s">
        <v>27</v>
      </c>
      <c r="O662" s="1" t="s">
        <v>114</v>
      </c>
      <c r="P662" s="1" t="s">
        <v>242</v>
      </c>
      <c r="Q662" s="1" t="s">
        <v>539</v>
      </c>
      <c r="R662" s="1">
        <v>32701</v>
      </c>
      <c r="S662" s="2">
        <v>42251</v>
      </c>
      <c r="T662" s="2">
        <v>42312</v>
      </c>
      <c r="U662" s="1">
        <v>7</v>
      </c>
      <c r="V662" s="1">
        <v>89787</v>
      </c>
    </row>
    <row r="663" spans="1:22">
      <c r="A663" s="1">
        <v>19185</v>
      </c>
      <c r="B663" s="1" t="s">
        <v>21</v>
      </c>
      <c r="C663" s="1">
        <v>349.45</v>
      </c>
      <c r="D663" s="1">
        <v>0.1</v>
      </c>
      <c r="E663" s="1">
        <v>1178</v>
      </c>
      <c r="F663" s="1"/>
      <c r="G663" s="1"/>
      <c r="H663" s="1" t="s">
        <v>22</v>
      </c>
      <c r="I663" s="1" t="s">
        <v>104</v>
      </c>
      <c r="J663" s="1" t="s">
        <v>34</v>
      </c>
      <c r="K663" s="1" t="s">
        <v>123</v>
      </c>
      <c r="L663" s="1" t="s">
        <v>36</v>
      </c>
      <c r="M663" s="1"/>
      <c r="N663" s="1" t="s">
        <v>27</v>
      </c>
      <c r="O663" s="1" t="s">
        <v>28</v>
      </c>
      <c r="P663" s="1" t="s">
        <v>242</v>
      </c>
      <c r="Q663" s="1" t="s">
        <v>539</v>
      </c>
      <c r="R663" s="1">
        <v>32701</v>
      </c>
      <c r="S663" s="2">
        <v>42251</v>
      </c>
      <c r="T663" s="2">
        <v>42281</v>
      </c>
      <c r="U663" s="1">
        <v>7</v>
      </c>
      <c r="V663" s="1">
        <v>89787</v>
      </c>
    </row>
    <row r="664" spans="1:22">
      <c r="A664" s="1">
        <v>19484</v>
      </c>
      <c r="B664" s="1" t="s">
        <v>21</v>
      </c>
      <c r="C664" s="1">
        <v>2.61</v>
      </c>
      <c r="D664" s="1">
        <v>0.05</v>
      </c>
      <c r="E664" s="1">
        <v>1182</v>
      </c>
      <c r="F664" s="1"/>
      <c r="G664" s="1"/>
      <c r="H664" s="1" t="s">
        <v>32</v>
      </c>
      <c r="I664" s="1" t="s">
        <v>42</v>
      </c>
      <c r="J664" s="1" t="s">
        <v>58</v>
      </c>
      <c r="K664" s="1" t="s">
        <v>116</v>
      </c>
      <c r="L664" s="1" t="s">
        <v>53</v>
      </c>
      <c r="M664" s="1"/>
      <c r="N664" s="1" t="s">
        <v>27</v>
      </c>
      <c r="O664" s="1" t="s">
        <v>28</v>
      </c>
      <c r="P664" s="1" t="s">
        <v>161</v>
      </c>
      <c r="Q664" s="1" t="s">
        <v>540</v>
      </c>
      <c r="R664" s="1">
        <v>84660</v>
      </c>
      <c r="S664" s="1" t="s">
        <v>78</v>
      </c>
      <c r="T664" s="1" t="s">
        <v>78</v>
      </c>
      <c r="U664" s="1">
        <v>15</v>
      </c>
      <c r="V664" s="1">
        <v>86913</v>
      </c>
    </row>
    <row r="665" spans="1:22">
      <c r="A665" s="1">
        <v>21522</v>
      </c>
      <c r="B665" s="1" t="s">
        <v>31</v>
      </c>
      <c r="C665" s="1">
        <v>35.99</v>
      </c>
      <c r="D665" s="1">
        <v>0.05</v>
      </c>
      <c r="E665" s="1">
        <v>1183</v>
      </c>
      <c r="F665" s="1"/>
      <c r="G665" s="1"/>
      <c r="H665" s="1" t="s">
        <v>32</v>
      </c>
      <c r="I665" s="1" t="s">
        <v>42</v>
      </c>
      <c r="J665" s="1" t="s">
        <v>73</v>
      </c>
      <c r="K665" s="1" t="s">
        <v>67</v>
      </c>
      <c r="L665" s="1" t="s">
        <v>44</v>
      </c>
      <c r="M665" s="1"/>
      <c r="N665" s="1" t="s">
        <v>27</v>
      </c>
      <c r="O665" s="1" t="s">
        <v>114</v>
      </c>
      <c r="P665" s="1" t="s">
        <v>161</v>
      </c>
      <c r="Q665" s="1" t="s">
        <v>541</v>
      </c>
      <c r="R665" s="1">
        <v>84663</v>
      </c>
      <c r="S665" s="1" t="s">
        <v>521</v>
      </c>
      <c r="T665" s="1" t="s">
        <v>521</v>
      </c>
      <c r="U665" s="1">
        <v>9</v>
      </c>
      <c r="V665" s="1">
        <v>86914</v>
      </c>
    </row>
    <row r="666" spans="1:22">
      <c r="A666" s="1">
        <v>22190</v>
      </c>
      <c r="B666" s="1" t="s">
        <v>50</v>
      </c>
      <c r="C666" s="1">
        <v>6783.02</v>
      </c>
      <c r="D666" s="1">
        <v>0.15</v>
      </c>
      <c r="E666" s="1">
        <v>1185</v>
      </c>
      <c r="F666" s="1"/>
      <c r="G666" s="1"/>
      <c r="H666" s="1" t="s">
        <v>32</v>
      </c>
      <c r="I666" s="1" t="s">
        <v>104</v>
      </c>
      <c r="J666" s="1" t="s">
        <v>73</v>
      </c>
      <c r="K666" s="1" t="s">
        <v>74</v>
      </c>
      <c r="L666" s="1" t="s">
        <v>178</v>
      </c>
      <c r="M666" s="1"/>
      <c r="N666" s="1" t="s">
        <v>27</v>
      </c>
      <c r="O666" s="1" t="s">
        <v>114</v>
      </c>
      <c r="P666" s="1" t="s">
        <v>542</v>
      </c>
      <c r="Q666" s="1" t="s">
        <v>543</v>
      </c>
      <c r="R666" s="1">
        <v>35756</v>
      </c>
      <c r="S666" s="1" t="s">
        <v>236</v>
      </c>
      <c r="T666" s="1" t="s">
        <v>130</v>
      </c>
      <c r="U666" s="1">
        <v>3</v>
      </c>
      <c r="V666" s="1">
        <v>85938</v>
      </c>
    </row>
    <row r="667" spans="1:22">
      <c r="A667" s="1">
        <v>20764</v>
      </c>
      <c r="B667" s="1" t="s">
        <v>31</v>
      </c>
      <c r="C667" s="1">
        <v>11.7</v>
      </c>
      <c r="D667" s="1">
        <v>0.05</v>
      </c>
      <c r="E667" s="1">
        <v>1185</v>
      </c>
      <c r="F667" s="1"/>
      <c r="G667" s="1"/>
      <c r="H667" s="1" t="s">
        <v>32</v>
      </c>
      <c r="I667" s="1" t="s">
        <v>104</v>
      </c>
      <c r="J667" s="1" t="s">
        <v>58</v>
      </c>
      <c r="K667" s="1" t="s">
        <v>196</v>
      </c>
      <c r="L667" s="1" t="s">
        <v>75</v>
      </c>
      <c r="M667" s="1"/>
      <c r="N667" s="1" t="s">
        <v>27</v>
      </c>
      <c r="O667" s="1" t="s">
        <v>28</v>
      </c>
      <c r="P667" s="1" t="s">
        <v>542</v>
      </c>
      <c r="Q667" s="1" t="s">
        <v>543</v>
      </c>
      <c r="R667" s="1">
        <v>35756</v>
      </c>
      <c r="S667" s="2">
        <v>42281</v>
      </c>
      <c r="T667" s="1" t="s">
        <v>204</v>
      </c>
      <c r="U667" s="1">
        <v>8</v>
      </c>
      <c r="V667" s="1">
        <v>85940</v>
      </c>
    </row>
    <row r="668" spans="1:22">
      <c r="A668" s="1">
        <v>24358</v>
      </c>
      <c r="B668" s="1" t="s">
        <v>41</v>
      </c>
      <c r="C668" s="1">
        <v>400.97</v>
      </c>
      <c r="D668" s="1">
        <v>0.1</v>
      </c>
      <c r="E668" s="1">
        <v>1186</v>
      </c>
      <c r="F668" s="1"/>
      <c r="G668" s="1"/>
      <c r="H668" s="1" t="s">
        <v>22</v>
      </c>
      <c r="I668" s="1" t="s">
        <v>104</v>
      </c>
      <c r="J668" s="1" t="s">
        <v>73</v>
      </c>
      <c r="K668" s="1" t="s">
        <v>74</v>
      </c>
      <c r="L668" s="1" t="s">
        <v>108</v>
      </c>
      <c r="M668" s="1"/>
      <c r="N668" s="1" t="s">
        <v>27</v>
      </c>
      <c r="O668" s="1" t="s">
        <v>28</v>
      </c>
      <c r="P668" s="1" t="s">
        <v>37</v>
      </c>
      <c r="Q668" s="1" t="s">
        <v>544</v>
      </c>
      <c r="R668" s="1">
        <v>92646</v>
      </c>
      <c r="S668" s="2">
        <v>42251</v>
      </c>
      <c r="T668" s="2">
        <v>42281</v>
      </c>
      <c r="U668" s="1">
        <v>10</v>
      </c>
      <c r="V668" s="1">
        <v>85939</v>
      </c>
    </row>
    <row r="669" spans="1:22">
      <c r="A669" s="1">
        <v>18829</v>
      </c>
      <c r="B669" s="1" t="s">
        <v>98</v>
      </c>
      <c r="C669" s="1">
        <v>10.89</v>
      </c>
      <c r="D669" s="1">
        <v>0.05</v>
      </c>
      <c r="E669" s="1">
        <v>1189</v>
      </c>
      <c r="F669" s="1"/>
      <c r="G669" s="1"/>
      <c r="H669" s="1" t="s">
        <v>32</v>
      </c>
      <c r="I669" s="1" t="s">
        <v>104</v>
      </c>
      <c r="J669" s="1" t="s">
        <v>58</v>
      </c>
      <c r="K669" s="1" t="s">
        <v>196</v>
      </c>
      <c r="L669" s="1" t="s">
        <v>53</v>
      </c>
      <c r="M669" s="1"/>
      <c r="N669" s="1" t="s">
        <v>27</v>
      </c>
      <c r="O669" s="1" t="s">
        <v>28</v>
      </c>
      <c r="P669" s="1" t="s">
        <v>37</v>
      </c>
      <c r="Q669" s="1" t="s">
        <v>544</v>
      </c>
      <c r="R669" s="1">
        <v>92646</v>
      </c>
      <c r="S669" s="1" t="s">
        <v>102</v>
      </c>
      <c r="T669" s="1" t="s">
        <v>149</v>
      </c>
      <c r="U669" s="1">
        <v>14</v>
      </c>
      <c r="V669" s="1">
        <v>87584</v>
      </c>
    </row>
    <row r="670" spans="1:22">
      <c r="A670" s="1">
        <v>18830</v>
      </c>
      <c r="B670" s="1" t="s">
        <v>98</v>
      </c>
      <c r="C670" s="1">
        <v>10.64</v>
      </c>
      <c r="D670" s="1">
        <v>0.05</v>
      </c>
      <c r="E670" s="1">
        <v>1189</v>
      </c>
      <c r="F670" s="1"/>
      <c r="G670" s="1"/>
      <c r="H670" s="1" t="s">
        <v>32</v>
      </c>
      <c r="I670" s="1" t="s">
        <v>104</v>
      </c>
      <c r="J670" s="1" t="s">
        <v>34</v>
      </c>
      <c r="K670" s="1" t="s">
        <v>52</v>
      </c>
      <c r="L670" s="1" t="s">
        <v>53</v>
      </c>
      <c r="M670" s="1"/>
      <c r="N670" s="1" t="s">
        <v>27</v>
      </c>
      <c r="O670" s="1" t="s">
        <v>28</v>
      </c>
      <c r="P670" s="1" t="s">
        <v>37</v>
      </c>
      <c r="Q670" s="1" t="s">
        <v>544</v>
      </c>
      <c r="R670" s="1">
        <v>92646</v>
      </c>
      <c r="S670" s="1" t="s">
        <v>102</v>
      </c>
      <c r="T670" s="1" t="s">
        <v>149</v>
      </c>
      <c r="U670" s="1">
        <v>16</v>
      </c>
      <c r="V670" s="1">
        <v>87584</v>
      </c>
    </row>
    <row r="671" spans="1:22">
      <c r="A671" s="1">
        <v>18831</v>
      </c>
      <c r="B671" s="1" t="s">
        <v>98</v>
      </c>
      <c r="C671" s="1">
        <v>7.96</v>
      </c>
      <c r="D671" s="1">
        <v>0.05</v>
      </c>
      <c r="E671" s="1">
        <v>1189</v>
      </c>
      <c r="F671" s="1"/>
      <c r="G671" s="1"/>
      <c r="H671" s="1" t="s">
        <v>32</v>
      </c>
      <c r="I671" s="1" t="s">
        <v>104</v>
      </c>
      <c r="J671" s="1" t="s">
        <v>34</v>
      </c>
      <c r="K671" s="1" t="s">
        <v>52</v>
      </c>
      <c r="L671" s="1" t="s">
        <v>53</v>
      </c>
      <c r="M671" s="1"/>
      <c r="N671" s="1" t="s">
        <v>27</v>
      </c>
      <c r="O671" s="1" t="s">
        <v>45</v>
      </c>
      <c r="P671" s="1" t="s">
        <v>37</v>
      </c>
      <c r="Q671" s="1" t="s">
        <v>544</v>
      </c>
      <c r="R671" s="1">
        <v>92646</v>
      </c>
      <c r="S671" s="1" t="s">
        <v>102</v>
      </c>
      <c r="T671" s="1" t="s">
        <v>310</v>
      </c>
      <c r="U671" s="1">
        <v>4</v>
      </c>
      <c r="V671" s="1">
        <v>87584</v>
      </c>
    </row>
    <row r="672" spans="1:22">
      <c r="A672" s="1">
        <v>19553</v>
      </c>
      <c r="B672" s="1" t="s">
        <v>98</v>
      </c>
      <c r="C672" s="1">
        <v>28.53</v>
      </c>
      <c r="D672" s="1">
        <v>0.05</v>
      </c>
      <c r="E672" s="1">
        <v>1191</v>
      </c>
      <c r="F672" s="1"/>
      <c r="G672" s="1"/>
      <c r="H672" s="1" t="s">
        <v>32</v>
      </c>
      <c r="I672" s="1" t="s">
        <v>51</v>
      </c>
      <c r="J672" s="1" t="s">
        <v>58</v>
      </c>
      <c r="K672" s="1" t="s">
        <v>100</v>
      </c>
      <c r="L672" s="1" t="s">
        <v>53</v>
      </c>
      <c r="M672" s="1"/>
      <c r="N672" s="1" t="s">
        <v>27</v>
      </c>
      <c r="O672" s="1" t="s">
        <v>45</v>
      </c>
      <c r="P672" s="1" t="s">
        <v>171</v>
      </c>
      <c r="Q672" s="1" t="s">
        <v>545</v>
      </c>
      <c r="R672" s="1">
        <v>6050</v>
      </c>
      <c r="S672" s="1" t="s">
        <v>325</v>
      </c>
      <c r="T672" s="2">
        <v>42011</v>
      </c>
      <c r="U672" s="1">
        <v>3</v>
      </c>
      <c r="V672" s="1">
        <v>87587</v>
      </c>
    </row>
    <row r="673" spans="1:22">
      <c r="A673" s="1">
        <v>830</v>
      </c>
      <c r="B673" s="1" t="s">
        <v>98</v>
      </c>
      <c r="C673" s="1">
        <v>10.64</v>
      </c>
      <c r="D673" s="1">
        <v>0.05</v>
      </c>
      <c r="E673" s="1">
        <v>1193</v>
      </c>
      <c r="F673" s="1"/>
      <c r="G673" s="1"/>
      <c r="H673" s="1" t="s">
        <v>32</v>
      </c>
      <c r="I673" s="1" t="s">
        <v>104</v>
      </c>
      <c r="J673" s="1" t="s">
        <v>34</v>
      </c>
      <c r="K673" s="1" t="s">
        <v>52</v>
      </c>
      <c r="L673" s="1" t="s">
        <v>53</v>
      </c>
      <c r="M673" s="1"/>
      <c r="N673" s="1" t="s">
        <v>27</v>
      </c>
      <c r="O673" s="1" t="s">
        <v>45</v>
      </c>
      <c r="P673" s="1" t="s">
        <v>466</v>
      </c>
      <c r="Q673" s="1" t="s">
        <v>29</v>
      </c>
      <c r="R673" s="1">
        <v>20016</v>
      </c>
      <c r="S673" s="1" t="s">
        <v>102</v>
      </c>
      <c r="T673" s="1" t="s">
        <v>149</v>
      </c>
      <c r="U673" s="1">
        <v>63</v>
      </c>
      <c r="V673" s="1">
        <v>5984</v>
      </c>
    </row>
    <row r="674" spans="1:22">
      <c r="A674" s="1">
        <v>831</v>
      </c>
      <c r="B674" s="1" t="s">
        <v>98</v>
      </c>
      <c r="C674" s="1">
        <v>7.96</v>
      </c>
      <c r="D674" s="1">
        <v>0.05</v>
      </c>
      <c r="E674" s="1">
        <v>1193</v>
      </c>
      <c r="F674" s="1"/>
      <c r="G674" s="1"/>
      <c r="H674" s="1" t="s">
        <v>32</v>
      </c>
      <c r="I674" s="1" t="s">
        <v>104</v>
      </c>
      <c r="J674" s="1" t="s">
        <v>34</v>
      </c>
      <c r="K674" s="1" t="s">
        <v>52</v>
      </c>
      <c r="L674" s="1" t="s">
        <v>53</v>
      </c>
      <c r="M674" s="1"/>
      <c r="N674" s="1" t="s">
        <v>27</v>
      </c>
      <c r="O674" s="1" t="s">
        <v>45</v>
      </c>
      <c r="P674" s="1" t="s">
        <v>466</v>
      </c>
      <c r="Q674" s="1" t="s">
        <v>29</v>
      </c>
      <c r="R674" s="1">
        <v>20016</v>
      </c>
      <c r="S674" s="1" t="s">
        <v>102</v>
      </c>
      <c r="T674" s="1" t="s">
        <v>310</v>
      </c>
      <c r="U674" s="1">
        <v>17</v>
      </c>
      <c r="V674" s="1">
        <v>5984</v>
      </c>
    </row>
    <row r="675" spans="1:22">
      <c r="A675" s="1">
        <v>4131</v>
      </c>
      <c r="B675" s="1" t="s">
        <v>21</v>
      </c>
      <c r="C675" s="1">
        <v>52.4</v>
      </c>
      <c r="D675" s="1">
        <v>0.05</v>
      </c>
      <c r="E675" s="1">
        <v>1193</v>
      </c>
      <c r="F675" s="1"/>
      <c r="G675" s="1"/>
      <c r="H675" s="1" t="s">
        <v>32</v>
      </c>
      <c r="I675" s="1" t="s">
        <v>104</v>
      </c>
      <c r="J675" s="1" t="s">
        <v>58</v>
      </c>
      <c r="K675" s="1" t="s">
        <v>100</v>
      </c>
      <c r="L675" s="1" t="s">
        <v>53</v>
      </c>
      <c r="M675" s="1"/>
      <c r="N675" s="1" t="s">
        <v>27</v>
      </c>
      <c r="O675" s="1" t="s">
        <v>45</v>
      </c>
      <c r="P675" s="1" t="s">
        <v>466</v>
      </c>
      <c r="Q675" s="1" t="s">
        <v>29</v>
      </c>
      <c r="R675" s="1">
        <v>20016</v>
      </c>
      <c r="S675" s="1" t="s">
        <v>457</v>
      </c>
      <c r="T675" s="1" t="s">
        <v>368</v>
      </c>
      <c r="U675" s="1">
        <v>85</v>
      </c>
      <c r="V675" s="1">
        <v>29350</v>
      </c>
    </row>
    <row r="676" spans="1:22">
      <c r="A676" s="1">
        <v>4133</v>
      </c>
      <c r="B676" s="1" t="s">
        <v>21</v>
      </c>
      <c r="C676" s="1">
        <v>36.549999999999997</v>
      </c>
      <c r="D676" s="1">
        <v>0.05</v>
      </c>
      <c r="E676" s="1">
        <v>1193</v>
      </c>
      <c r="F676" s="1"/>
      <c r="G676" s="1"/>
      <c r="H676" s="1" t="s">
        <v>22</v>
      </c>
      <c r="I676" s="1" t="s">
        <v>104</v>
      </c>
      <c r="J676" s="1" t="s">
        <v>58</v>
      </c>
      <c r="K676" s="1" t="s">
        <v>25</v>
      </c>
      <c r="L676" s="1" t="s">
        <v>26</v>
      </c>
      <c r="M676" s="1"/>
      <c r="N676" s="1" t="s">
        <v>27</v>
      </c>
      <c r="O676" s="1" t="s">
        <v>45</v>
      </c>
      <c r="P676" s="1" t="s">
        <v>466</v>
      </c>
      <c r="Q676" s="1" t="s">
        <v>29</v>
      </c>
      <c r="R676" s="1">
        <v>20016</v>
      </c>
      <c r="S676" s="1" t="s">
        <v>457</v>
      </c>
      <c r="T676" s="1" t="s">
        <v>367</v>
      </c>
      <c r="U676" s="1">
        <v>83</v>
      </c>
      <c r="V676" s="1">
        <v>29350</v>
      </c>
    </row>
    <row r="677" spans="1:22">
      <c r="A677" s="1">
        <v>5468</v>
      </c>
      <c r="B677" s="1" t="s">
        <v>31</v>
      </c>
      <c r="C677" s="1">
        <v>5.98</v>
      </c>
      <c r="D677" s="1">
        <v>0.05</v>
      </c>
      <c r="E677" s="1">
        <v>1193</v>
      </c>
      <c r="F677" s="1"/>
      <c r="G677" s="1"/>
      <c r="H677" s="1" t="s">
        <v>32</v>
      </c>
      <c r="I677" s="1" t="s">
        <v>51</v>
      </c>
      <c r="J677" s="1" t="s">
        <v>58</v>
      </c>
      <c r="K677" s="1" t="s">
        <v>100</v>
      </c>
      <c r="L677" s="1" t="s">
        <v>53</v>
      </c>
      <c r="M677" s="1"/>
      <c r="N677" s="1" t="s">
        <v>27</v>
      </c>
      <c r="O677" s="1" t="s">
        <v>45</v>
      </c>
      <c r="P677" s="1" t="s">
        <v>466</v>
      </c>
      <c r="Q677" s="1" t="s">
        <v>29</v>
      </c>
      <c r="R677" s="1">
        <v>20016</v>
      </c>
      <c r="S677" s="2">
        <v>42009</v>
      </c>
      <c r="T677" s="2">
        <v>42068</v>
      </c>
      <c r="U677" s="1">
        <v>85</v>
      </c>
      <c r="V677" s="1">
        <v>38852</v>
      </c>
    </row>
    <row r="678" spans="1:22">
      <c r="A678" s="1">
        <v>1552</v>
      </c>
      <c r="B678" s="1" t="s">
        <v>98</v>
      </c>
      <c r="C678" s="1">
        <v>49.99</v>
      </c>
      <c r="D678" s="1">
        <v>0.05</v>
      </c>
      <c r="E678" s="1">
        <v>1193</v>
      </c>
      <c r="F678" s="1"/>
      <c r="G678" s="1"/>
      <c r="H678" s="1" t="s">
        <v>32</v>
      </c>
      <c r="I678" s="1" t="s">
        <v>51</v>
      </c>
      <c r="J678" s="1" t="s">
        <v>73</v>
      </c>
      <c r="K678" s="1" t="s">
        <v>144</v>
      </c>
      <c r="L678" s="1" t="s">
        <v>53</v>
      </c>
      <c r="M678" s="1"/>
      <c r="N678" s="1" t="s">
        <v>27</v>
      </c>
      <c r="O678" s="1" t="s">
        <v>45</v>
      </c>
      <c r="P678" s="1" t="s">
        <v>466</v>
      </c>
      <c r="Q678" s="1" t="s">
        <v>29</v>
      </c>
      <c r="R678" s="1">
        <v>20016</v>
      </c>
      <c r="S678" s="1" t="s">
        <v>325</v>
      </c>
      <c r="T678" s="1" t="s">
        <v>416</v>
      </c>
      <c r="U678" s="1">
        <v>48</v>
      </c>
      <c r="V678" s="1">
        <v>11206</v>
      </c>
    </row>
    <row r="679" spans="1:22">
      <c r="A679" s="1">
        <v>1553</v>
      </c>
      <c r="B679" s="1" t="s">
        <v>98</v>
      </c>
      <c r="C679" s="1">
        <v>28.53</v>
      </c>
      <c r="D679" s="1">
        <v>0.05</v>
      </c>
      <c r="E679" s="1">
        <v>1193</v>
      </c>
      <c r="F679" s="1"/>
      <c r="G679" s="1"/>
      <c r="H679" s="1" t="s">
        <v>32</v>
      </c>
      <c r="I679" s="1" t="s">
        <v>51</v>
      </c>
      <c r="J679" s="1" t="s">
        <v>58</v>
      </c>
      <c r="K679" s="1" t="s">
        <v>100</v>
      </c>
      <c r="L679" s="1" t="s">
        <v>53</v>
      </c>
      <c r="M679" s="1"/>
      <c r="N679" s="1" t="s">
        <v>27</v>
      </c>
      <c r="O679" s="1" t="s">
        <v>114</v>
      </c>
      <c r="P679" s="1" t="s">
        <v>466</v>
      </c>
      <c r="Q679" s="1" t="s">
        <v>29</v>
      </c>
      <c r="R679" s="1">
        <v>20016</v>
      </c>
      <c r="S679" s="1" t="s">
        <v>325</v>
      </c>
      <c r="T679" s="2">
        <v>42011</v>
      </c>
      <c r="U679" s="1">
        <v>11</v>
      </c>
      <c r="V679" s="1">
        <v>11206</v>
      </c>
    </row>
    <row r="680" spans="1:22">
      <c r="A680" s="1">
        <v>23468</v>
      </c>
      <c r="B680" s="1" t="s">
        <v>31</v>
      </c>
      <c r="C680" s="1">
        <v>5.98</v>
      </c>
      <c r="D680" s="1">
        <v>0.05</v>
      </c>
      <c r="E680" s="1">
        <v>1194</v>
      </c>
      <c r="F680" s="1"/>
      <c r="G680" s="1"/>
      <c r="H680" s="1" t="s">
        <v>32</v>
      </c>
      <c r="I680" s="1" t="s">
        <v>51</v>
      </c>
      <c r="J680" s="1" t="s">
        <v>58</v>
      </c>
      <c r="K680" s="1" t="s">
        <v>100</v>
      </c>
      <c r="L680" s="1" t="s">
        <v>53</v>
      </c>
      <c r="M680" s="1"/>
      <c r="N680" s="1" t="s">
        <v>27</v>
      </c>
      <c r="O680" s="1" t="s">
        <v>45</v>
      </c>
      <c r="P680" s="1" t="s">
        <v>242</v>
      </c>
      <c r="Q680" s="1" t="s">
        <v>546</v>
      </c>
      <c r="R680" s="1">
        <v>34142</v>
      </c>
      <c r="S680" s="2">
        <v>42009</v>
      </c>
      <c r="T680" s="2">
        <v>42068</v>
      </c>
      <c r="U680" s="1">
        <v>21</v>
      </c>
      <c r="V680" s="1">
        <v>87586</v>
      </c>
    </row>
    <row r="681" spans="1:22">
      <c r="A681" s="1">
        <v>19358</v>
      </c>
      <c r="B681" s="1" t="s">
        <v>21</v>
      </c>
      <c r="C681" s="1">
        <v>355.98</v>
      </c>
      <c r="D681" s="1">
        <v>0.1</v>
      </c>
      <c r="E681" s="1">
        <v>1197</v>
      </c>
      <c r="F681" s="1"/>
      <c r="G681" s="1"/>
      <c r="H681" s="1" t="s">
        <v>22</v>
      </c>
      <c r="I681" s="1" t="s">
        <v>51</v>
      </c>
      <c r="J681" s="1" t="s">
        <v>34</v>
      </c>
      <c r="K681" s="1" t="s">
        <v>35</v>
      </c>
      <c r="L681" s="1" t="s">
        <v>36</v>
      </c>
      <c r="M681" s="1"/>
      <c r="N681" s="1" t="s">
        <v>27</v>
      </c>
      <c r="O681" s="1" t="s">
        <v>45</v>
      </c>
      <c r="P681" s="1" t="s">
        <v>152</v>
      </c>
      <c r="Q681" s="1" t="s">
        <v>547</v>
      </c>
      <c r="R681" s="1">
        <v>1776</v>
      </c>
      <c r="S681" s="1" t="s">
        <v>282</v>
      </c>
      <c r="T681" s="1" t="s">
        <v>271</v>
      </c>
      <c r="U681" s="1">
        <v>4</v>
      </c>
      <c r="V681" s="1">
        <v>87583</v>
      </c>
    </row>
    <row r="682" spans="1:22">
      <c r="A682" s="1">
        <v>22132</v>
      </c>
      <c r="B682" s="1" t="s">
        <v>21</v>
      </c>
      <c r="C682" s="1">
        <v>15.14</v>
      </c>
      <c r="D682" s="1">
        <v>0.05</v>
      </c>
      <c r="E682" s="1">
        <v>1199</v>
      </c>
      <c r="F682" s="1"/>
      <c r="G682" s="1"/>
      <c r="H682" s="1" t="s">
        <v>32</v>
      </c>
      <c r="I682" s="1" t="s">
        <v>104</v>
      </c>
      <c r="J682" s="1" t="s">
        <v>58</v>
      </c>
      <c r="K682" s="1" t="s">
        <v>119</v>
      </c>
      <c r="L682" s="1" t="s">
        <v>53</v>
      </c>
      <c r="M682" s="1"/>
      <c r="N682" s="1" t="s">
        <v>27</v>
      </c>
      <c r="O682" s="1" t="s">
        <v>45</v>
      </c>
      <c r="P682" s="1" t="s">
        <v>155</v>
      </c>
      <c r="Q682" s="1" t="s">
        <v>548</v>
      </c>
      <c r="R682" s="1">
        <v>3060</v>
      </c>
      <c r="S682" s="1" t="s">
        <v>457</v>
      </c>
      <c r="T682" s="1" t="s">
        <v>386</v>
      </c>
      <c r="U682" s="1">
        <v>5</v>
      </c>
      <c r="V682" s="1">
        <v>87585</v>
      </c>
    </row>
    <row r="683" spans="1:22">
      <c r="A683" s="1">
        <v>22131</v>
      </c>
      <c r="B683" s="1" t="s">
        <v>21</v>
      </c>
      <c r="C683" s="1">
        <v>52.4</v>
      </c>
      <c r="D683" s="1">
        <v>0.05</v>
      </c>
      <c r="E683" s="1">
        <v>1200</v>
      </c>
      <c r="F683" s="1"/>
      <c r="G683" s="1"/>
      <c r="H683" s="1" t="s">
        <v>32</v>
      </c>
      <c r="I683" s="1" t="s">
        <v>104</v>
      </c>
      <c r="J683" s="1" t="s">
        <v>58</v>
      </c>
      <c r="K683" s="1" t="s">
        <v>100</v>
      </c>
      <c r="L683" s="1" t="s">
        <v>53</v>
      </c>
      <c r="M683" s="1"/>
      <c r="N683" s="1" t="s">
        <v>27</v>
      </c>
      <c r="O683" s="1" t="s">
        <v>45</v>
      </c>
      <c r="P683" s="1" t="s">
        <v>46</v>
      </c>
      <c r="Q683" s="1" t="s">
        <v>549</v>
      </c>
      <c r="R683" s="1">
        <v>7407</v>
      </c>
      <c r="S683" s="1" t="s">
        <v>457</v>
      </c>
      <c r="T683" s="1" t="s">
        <v>368</v>
      </c>
      <c r="U683" s="1">
        <v>21</v>
      </c>
      <c r="V683" s="1">
        <v>87585</v>
      </c>
    </row>
    <row r="684" spans="1:22">
      <c r="A684" s="1">
        <v>22133</v>
      </c>
      <c r="B684" s="1" t="s">
        <v>21</v>
      </c>
      <c r="C684" s="1">
        <v>36.549999999999997</v>
      </c>
      <c r="D684" s="1">
        <v>0.05</v>
      </c>
      <c r="E684" s="1">
        <v>1202</v>
      </c>
      <c r="F684" s="1"/>
      <c r="G684" s="1"/>
      <c r="H684" s="1" t="s">
        <v>22</v>
      </c>
      <c r="I684" s="1" t="s">
        <v>104</v>
      </c>
      <c r="J684" s="1" t="s">
        <v>58</v>
      </c>
      <c r="K684" s="1" t="s">
        <v>25</v>
      </c>
      <c r="L684" s="1" t="s">
        <v>26</v>
      </c>
      <c r="M684" s="1"/>
      <c r="N684" s="1" t="s">
        <v>27</v>
      </c>
      <c r="O684" s="1" t="s">
        <v>45</v>
      </c>
      <c r="P684" s="1" t="s">
        <v>46</v>
      </c>
      <c r="Q684" s="1" t="s">
        <v>550</v>
      </c>
      <c r="R684" s="1">
        <v>7079</v>
      </c>
      <c r="S684" s="1" t="s">
        <v>457</v>
      </c>
      <c r="T684" s="1" t="s">
        <v>367</v>
      </c>
      <c r="U684" s="1">
        <v>21</v>
      </c>
      <c r="V684" s="1">
        <v>87585</v>
      </c>
    </row>
    <row r="685" spans="1:22">
      <c r="A685" s="1">
        <v>19552</v>
      </c>
      <c r="B685" s="1" t="s">
        <v>98</v>
      </c>
      <c r="C685" s="1">
        <v>49.99</v>
      </c>
      <c r="D685" s="1">
        <v>0.05</v>
      </c>
      <c r="E685" s="1">
        <v>1203</v>
      </c>
      <c r="F685" s="1"/>
      <c r="G685" s="1"/>
      <c r="H685" s="1" t="s">
        <v>32</v>
      </c>
      <c r="I685" s="1" t="s">
        <v>51</v>
      </c>
      <c r="J685" s="1" t="s">
        <v>73</v>
      </c>
      <c r="K685" s="1" t="s">
        <v>144</v>
      </c>
      <c r="L685" s="1" t="s">
        <v>53</v>
      </c>
      <c r="M685" s="1"/>
      <c r="N685" s="1" t="s">
        <v>27</v>
      </c>
      <c r="O685" s="1" t="s">
        <v>54</v>
      </c>
      <c r="P685" s="1" t="s">
        <v>291</v>
      </c>
      <c r="Q685" s="1" t="s">
        <v>292</v>
      </c>
      <c r="R685" s="1">
        <v>2920</v>
      </c>
      <c r="S685" s="1" t="s">
        <v>325</v>
      </c>
      <c r="T685" s="1" t="s">
        <v>416</v>
      </c>
      <c r="U685" s="1">
        <v>12</v>
      </c>
      <c r="V685" s="1">
        <v>87587</v>
      </c>
    </row>
    <row r="686" spans="1:22">
      <c r="A686" s="1">
        <v>18636</v>
      </c>
      <c r="B686" s="1" t="s">
        <v>98</v>
      </c>
      <c r="C686" s="1">
        <v>3.08</v>
      </c>
      <c r="D686" s="1">
        <v>0.05</v>
      </c>
      <c r="E686" s="1">
        <v>1211</v>
      </c>
      <c r="F686" s="1"/>
      <c r="G686" s="1"/>
      <c r="H686" s="1" t="s">
        <v>32</v>
      </c>
      <c r="I686" s="1" t="s">
        <v>81</v>
      </c>
      <c r="J686" s="1" t="s">
        <v>58</v>
      </c>
      <c r="K686" s="1" t="s">
        <v>116</v>
      </c>
      <c r="L686" s="1" t="s">
        <v>53</v>
      </c>
      <c r="M686" s="1"/>
      <c r="N686" s="1" t="s">
        <v>27</v>
      </c>
      <c r="O686" s="1" t="s">
        <v>54</v>
      </c>
      <c r="P686" s="1" t="s">
        <v>376</v>
      </c>
      <c r="Q686" s="1" t="s">
        <v>551</v>
      </c>
      <c r="R686" s="1">
        <v>46806</v>
      </c>
      <c r="S686" s="2">
        <v>42006</v>
      </c>
      <c r="T686" s="2">
        <v>42157</v>
      </c>
      <c r="U686" s="1">
        <v>4</v>
      </c>
      <c r="V686" s="1">
        <v>88598</v>
      </c>
    </row>
    <row r="687" spans="1:22">
      <c r="A687" s="1">
        <v>22528</v>
      </c>
      <c r="B687" s="1" t="s">
        <v>21</v>
      </c>
      <c r="C687" s="1">
        <v>4.91</v>
      </c>
      <c r="D687" s="1">
        <v>0.05</v>
      </c>
      <c r="E687" s="1">
        <v>1212</v>
      </c>
      <c r="F687" s="1"/>
      <c r="G687" s="1"/>
      <c r="H687" s="1" t="s">
        <v>32</v>
      </c>
      <c r="I687" s="1" t="s">
        <v>81</v>
      </c>
      <c r="J687" s="1" t="s">
        <v>58</v>
      </c>
      <c r="K687" s="1" t="s">
        <v>100</v>
      </c>
      <c r="L687" s="1" t="s">
        <v>53</v>
      </c>
      <c r="M687" s="1"/>
      <c r="N687" s="1" t="s">
        <v>27</v>
      </c>
      <c r="O687" s="1" t="s">
        <v>54</v>
      </c>
      <c r="P687" s="1" t="s">
        <v>376</v>
      </c>
      <c r="Q687" s="1" t="s">
        <v>552</v>
      </c>
      <c r="R687" s="1">
        <v>46404</v>
      </c>
      <c r="S687" s="1" t="s">
        <v>176</v>
      </c>
      <c r="T687" s="1" t="s">
        <v>189</v>
      </c>
      <c r="U687" s="1">
        <v>12</v>
      </c>
      <c r="V687" s="1">
        <v>88600</v>
      </c>
    </row>
    <row r="688" spans="1:22">
      <c r="A688" s="1">
        <v>22529</v>
      </c>
      <c r="B688" s="1" t="s">
        <v>21</v>
      </c>
      <c r="C688" s="1">
        <v>3499.99</v>
      </c>
      <c r="D688" s="1">
        <v>0.15</v>
      </c>
      <c r="E688" s="1">
        <v>1212</v>
      </c>
      <c r="F688" s="1"/>
      <c r="G688" s="1"/>
      <c r="H688" s="1" t="s">
        <v>32</v>
      </c>
      <c r="I688" s="1" t="s">
        <v>81</v>
      </c>
      <c r="J688" s="1" t="s">
        <v>73</v>
      </c>
      <c r="K688" s="1" t="s">
        <v>340</v>
      </c>
      <c r="L688" s="1" t="s">
        <v>178</v>
      </c>
      <c r="M688" s="1"/>
      <c r="N688" s="1" t="s">
        <v>27</v>
      </c>
      <c r="O688" s="1" t="s">
        <v>54</v>
      </c>
      <c r="P688" s="1" t="s">
        <v>376</v>
      </c>
      <c r="Q688" s="1" t="s">
        <v>552</v>
      </c>
      <c r="R688" s="1">
        <v>46404</v>
      </c>
      <c r="S688" s="1" t="s">
        <v>176</v>
      </c>
      <c r="T688" s="1" t="s">
        <v>189</v>
      </c>
      <c r="U688" s="1">
        <v>1</v>
      </c>
      <c r="V688" s="1">
        <v>88600</v>
      </c>
    </row>
    <row r="689" spans="1:22">
      <c r="A689" s="1">
        <v>24270</v>
      </c>
      <c r="B689" s="1" t="s">
        <v>98</v>
      </c>
      <c r="C689" s="1">
        <v>29.89</v>
      </c>
      <c r="D689" s="1">
        <v>0.05</v>
      </c>
      <c r="E689" s="1">
        <v>1213</v>
      </c>
      <c r="F689" s="1"/>
      <c r="G689" s="1"/>
      <c r="H689" s="1" t="s">
        <v>22</v>
      </c>
      <c r="I689" s="1" t="s">
        <v>81</v>
      </c>
      <c r="J689" s="1" t="s">
        <v>73</v>
      </c>
      <c r="K689" s="1" t="s">
        <v>144</v>
      </c>
      <c r="L689" s="1" t="s">
        <v>44</v>
      </c>
      <c r="M689" s="1"/>
      <c r="N689" s="1" t="s">
        <v>27</v>
      </c>
      <c r="O689" s="1" t="s">
        <v>54</v>
      </c>
      <c r="P689" s="1" t="s">
        <v>376</v>
      </c>
      <c r="Q689" s="1" t="s">
        <v>553</v>
      </c>
      <c r="R689" s="1">
        <v>46530</v>
      </c>
      <c r="S689" s="2">
        <v>42096</v>
      </c>
      <c r="T689" s="2">
        <v>42249</v>
      </c>
      <c r="U689" s="1">
        <v>13</v>
      </c>
      <c r="V689" s="1">
        <v>88599</v>
      </c>
    </row>
    <row r="690" spans="1:22">
      <c r="A690" s="1">
        <v>24271</v>
      </c>
      <c r="B690" s="1" t="s">
        <v>98</v>
      </c>
      <c r="C690" s="1">
        <v>8.34</v>
      </c>
      <c r="D690" s="1">
        <v>0.05</v>
      </c>
      <c r="E690" s="1">
        <v>1213</v>
      </c>
      <c r="F690" s="1"/>
      <c r="G690" s="1"/>
      <c r="H690" s="1" t="s">
        <v>32</v>
      </c>
      <c r="I690" s="1" t="s">
        <v>81</v>
      </c>
      <c r="J690" s="1" t="s">
        <v>58</v>
      </c>
      <c r="K690" s="1" t="s">
        <v>83</v>
      </c>
      <c r="L690" s="1" t="s">
        <v>53</v>
      </c>
      <c r="M690" s="1"/>
      <c r="N690" s="1" t="s">
        <v>27</v>
      </c>
      <c r="O690" s="1" t="s">
        <v>54</v>
      </c>
      <c r="P690" s="1" t="s">
        <v>376</v>
      </c>
      <c r="Q690" s="1" t="s">
        <v>553</v>
      </c>
      <c r="R690" s="1">
        <v>46530</v>
      </c>
      <c r="S690" s="2">
        <v>42096</v>
      </c>
      <c r="T690" s="2">
        <v>42218</v>
      </c>
      <c r="U690" s="1">
        <v>5</v>
      </c>
      <c r="V690" s="1">
        <v>88599</v>
      </c>
    </row>
    <row r="691" spans="1:22">
      <c r="A691" s="1">
        <v>22530</v>
      </c>
      <c r="B691" s="1" t="s">
        <v>21</v>
      </c>
      <c r="C691" s="1">
        <v>5.84</v>
      </c>
      <c r="D691" s="1">
        <v>0.05</v>
      </c>
      <c r="E691" s="1">
        <v>1213</v>
      </c>
      <c r="F691" s="1"/>
      <c r="G691" s="1"/>
      <c r="H691" s="1" t="s">
        <v>32</v>
      </c>
      <c r="I691" s="1" t="s">
        <v>81</v>
      </c>
      <c r="J691" s="1" t="s">
        <v>58</v>
      </c>
      <c r="K691" s="1" t="s">
        <v>25</v>
      </c>
      <c r="L691" s="1" t="s">
        <v>26</v>
      </c>
      <c r="M691" s="1"/>
      <c r="N691" s="1" t="s">
        <v>27</v>
      </c>
      <c r="O691" s="1" t="s">
        <v>45</v>
      </c>
      <c r="P691" s="1" t="s">
        <v>376</v>
      </c>
      <c r="Q691" s="1" t="s">
        <v>553</v>
      </c>
      <c r="R691" s="1">
        <v>46530</v>
      </c>
      <c r="S691" s="1" t="s">
        <v>176</v>
      </c>
      <c r="T691" s="1" t="s">
        <v>177</v>
      </c>
      <c r="U691" s="1">
        <v>2</v>
      </c>
      <c r="V691" s="1">
        <v>88600</v>
      </c>
    </row>
    <row r="692" spans="1:22">
      <c r="A692" s="1">
        <v>7632</v>
      </c>
      <c r="B692" s="1" t="s">
        <v>50</v>
      </c>
      <c r="C692" s="1">
        <v>130.97999999999999</v>
      </c>
      <c r="D692" s="1">
        <v>0.1</v>
      </c>
      <c r="E692" s="1">
        <v>1217</v>
      </c>
      <c r="F692" s="1"/>
      <c r="G692" s="1"/>
      <c r="H692" s="1" t="s">
        <v>22</v>
      </c>
      <c r="I692" s="1" t="s">
        <v>51</v>
      </c>
      <c r="J692" s="1" t="s">
        <v>34</v>
      </c>
      <c r="K692" s="1" t="s">
        <v>35</v>
      </c>
      <c r="L692" s="1" t="s">
        <v>36</v>
      </c>
      <c r="M692" s="1"/>
      <c r="N692" s="1" t="s">
        <v>27</v>
      </c>
      <c r="O692" s="1" t="s">
        <v>45</v>
      </c>
      <c r="P692" s="1" t="s">
        <v>152</v>
      </c>
      <c r="Q692" s="1" t="s">
        <v>153</v>
      </c>
      <c r="R692" s="1">
        <v>2112</v>
      </c>
      <c r="S692" s="1" t="s">
        <v>220</v>
      </c>
      <c r="T692" s="2">
        <v>42009</v>
      </c>
      <c r="U692" s="1">
        <v>41</v>
      </c>
      <c r="V692" s="1">
        <v>54595</v>
      </c>
    </row>
    <row r="693" spans="1:22">
      <c r="A693" s="1">
        <v>25631</v>
      </c>
      <c r="B693" s="1" t="s">
        <v>50</v>
      </c>
      <c r="C693" s="1">
        <v>8.34</v>
      </c>
      <c r="D693" s="1">
        <v>0.05</v>
      </c>
      <c r="E693" s="1">
        <v>1226</v>
      </c>
      <c r="F693" s="1"/>
      <c r="G693" s="1"/>
      <c r="H693" s="1" t="s">
        <v>32</v>
      </c>
      <c r="I693" s="1" t="s">
        <v>51</v>
      </c>
      <c r="J693" s="1" t="s">
        <v>58</v>
      </c>
      <c r="K693" s="1" t="s">
        <v>141</v>
      </c>
      <c r="L693" s="1" t="s">
        <v>44</v>
      </c>
      <c r="M693" s="1"/>
      <c r="N693" s="1" t="s">
        <v>27</v>
      </c>
      <c r="O693" s="1" t="s">
        <v>45</v>
      </c>
      <c r="P693" s="1" t="s">
        <v>291</v>
      </c>
      <c r="Q693" s="1" t="s">
        <v>554</v>
      </c>
      <c r="R693" s="1">
        <v>2861</v>
      </c>
      <c r="S693" s="1" t="s">
        <v>220</v>
      </c>
      <c r="T693" s="1" t="s">
        <v>230</v>
      </c>
      <c r="U693" s="1">
        <v>8</v>
      </c>
      <c r="V693" s="1">
        <v>90800</v>
      </c>
    </row>
    <row r="694" spans="1:22">
      <c r="A694" s="1">
        <v>25632</v>
      </c>
      <c r="B694" s="1" t="s">
        <v>50</v>
      </c>
      <c r="C694" s="1">
        <v>130.97999999999999</v>
      </c>
      <c r="D694" s="1">
        <v>0.1</v>
      </c>
      <c r="E694" s="1">
        <v>1227</v>
      </c>
      <c r="F694" s="1"/>
      <c r="G694" s="1"/>
      <c r="H694" s="1" t="s">
        <v>22</v>
      </c>
      <c r="I694" s="1" t="s">
        <v>51</v>
      </c>
      <c r="J694" s="1" t="s">
        <v>34</v>
      </c>
      <c r="K694" s="1" t="s">
        <v>35</v>
      </c>
      <c r="L694" s="1" t="s">
        <v>36</v>
      </c>
      <c r="M694" s="1"/>
      <c r="N694" s="1" t="s">
        <v>27</v>
      </c>
      <c r="O694" s="1" t="s">
        <v>45</v>
      </c>
      <c r="P694" s="1" t="s">
        <v>121</v>
      </c>
      <c r="Q694" s="1" t="s">
        <v>401</v>
      </c>
      <c r="R694" s="1">
        <v>5403</v>
      </c>
      <c r="S694" s="1" t="s">
        <v>220</v>
      </c>
      <c r="T694" s="2">
        <v>42009</v>
      </c>
      <c r="U694" s="1">
        <v>10</v>
      </c>
      <c r="V694" s="1">
        <v>90800</v>
      </c>
    </row>
    <row r="695" spans="1:22">
      <c r="A695" s="1">
        <v>7810</v>
      </c>
      <c r="B695" s="1" t="s">
        <v>50</v>
      </c>
      <c r="C695" s="1">
        <v>7.1</v>
      </c>
      <c r="D695" s="1">
        <v>0.05</v>
      </c>
      <c r="E695" s="1">
        <v>1228</v>
      </c>
      <c r="F695" s="1"/>
      <c r="G695" s="1"/>
      <c r="H695" s="1" t="s">
        <v>32</v>
      </c>
      <c r="I695" s="1" t="s">
        <v>51</v>
      </c>
      <c r="J695" s="1" t="s">
        <v>58</v>
      </c>
      <c r="K695" s="1" t="s">
        <v>100</v>
      </c>
      <c r="L695" s="1" t="s">
        <v>53</v>
      </c>
      <c r="M695" s="1"/>
      <c r="N695" s="1" t="s">
        <v>27</v>
      </c>
      <c r="O695" s="1" t="s">
        <v>45</v>
      </c>
      <c r="P695" s="1" t="s">
        <v>174</v>
      </c>
      <c r="Q695" s="1" t="s">
        <v>555</v>
      </c>
      <c r="R695" s="1">
        <v>19140</v>
      </c>
      <c r="S695" s="1" t="s">
        <v>270</v>
      </c>
      <c r="T695" s="1" t="s">
        <v>49</v>
      </c>
      <c r="U695" s="1">
        <v>28</v>
      </c>
      <c r="V695" s="1">
        <v>55874</v>
      </c>
    </row>
    <row r="696" spans="1:22">
      <c r="A696" s="1">
        <v>7811</v>
      </c>
      <c r="B696" s="1" t="s">
        <v>50</v>
      </c>
      <c r="C696" s="1">
        <v>4.9800000000000004</v>
      </c>
      <c r="D696" s="1">
        <v>0.05</v>
      </c>
      <c r="E696" s="1">
        <v>1228</v>
      </c>
      <c r="F696" s="1"/>
      <c r="G696" s="1"/>
      <c r="H696" s="1" t="s">
        <v>22</v>
      </c>
      <c r="I696" s="1" t="s">
        <v>51</v>
      </c>
      <c r="J696" s="1" t="s">
        <v>73</v>
      </c>
      <c r="K696" s="1" t="s">
        <v>144</v>
      </c>
      <c r="L696" s="1" t="s">
        <v>44</v>
      </c>
      <c r="M696" s="1"/>
      <c r="N696" s="1" t="s">
        <v>27</v>
      </c>
      <c r="O696" s="1" t="s">
        <v>45</v>
      </c>
      <c r="P696" s="1" t="s">
        <v>174</v>
      </c>
      <c r="Q696" s="1" t="s">
        <v>555</v>
      </c>
      <c r="R696" s="1">
        <v>19140</v>
      </c>
      <c r="S696" s="1" t="s">
        <v>270</v>
      </c>
      <c r="T696" s="1" t="s">
        <v>136</v>
      </c>
      <c r="U696" s="1">
        <v>41</v>
      </c>
      <c r="V696" s="1">
        <v>55874</v>
      </c>
    </row>
    <row r="697" spans="1:22">
      <c r="A697" s="1">
        <v>7812</v>
      </c>
      <c r="B697" s="1" t="s">
        <v>50</v>
      </c>
      <c r="C697" s="1">
        <v>5.68</v>
      </c>
      <c r="D697" s="1">
        <v>0.05</v>
      </c>
      <c r="E697" s="1">
        <v>1228</v>
      </c>
      <c r="F697" s="1"/>
      <c r="G697" s="1"/>
      <c r="H697" s="1" t="s">
        <v>32</v>
      </c>
      <c r="I697" s="1" t="s">
        <v>51</v>
      </c>
      <c r="J697" s="1" t="s">
        <v>58</v>
      </c>
      <c r="K697" s="1" t="s">
        <v>61</v>
      </c>
      <c r="L697" s="1" t="s">
        <v>53</v>
      </c>
      <c r="M697" s="1"/>
      <c r="N697" s="1" t="s">
        <v>27</v>
      </c>
      <c r="O697" s="1" t="s">
        <v>54</v>
      </c>
      <c r="P697" s="1" t="s">
        <v>174</v>
      </c>
      <c r="Q697" s="1" t="s">
        <v>555</v>
      </c>
      <c r="R697" s="1">
        <v>19140</v>
      </c>
      <c r="S697" s="1" t="s">
        <v>270</v>
      </c>
      <c r="T697" s="1" t="s">
        <v>270</v>
      </c>
      <c r="U697" s="1">
        <v>24</v>
      </c>
      <c r="V697" s="1">
        <v>55874</v>
      </c>
    </row>
    <row r="698" spans="1:22">
      <c r="A698" s="1">
        <v>25811</v>
      </c>
      <c r="B698" s="1" t="s">
        <v>50</v>
      </c>
      <c r="C698" s="1">
        <v>4.9800000000000004</v>
      </c>
      <c r="D698" s="1">
        <v>0.05</v>
      </c>
      <c r="E698" s="1">
        <v>1229</v>
      </c>
      <c r="F698" s="1"/>
      <c r="G698" s="1"/>
      <c r="H698" s="1" t="s">
        <v>22</v>
      </c>
      <c r="I698" s="1" t="s">
        <v>51</v>
      </c>
      <c r="J698" s="1" t="s">
        <v>73</v>
      </c>
      <c r="K698" s="1" t="s">
        <v>144</v>
      </c>
      <c r="L698" s="1" t="s">
        <v>44</v>
      </c>
      <c r="M698" s="1"/>
      <c r="N698" s="1" t="s">
        <v>27</v>
      </c>
      <c r="O698" s="1" t="s">
        <v>54</v>
      </c>
      <c r="P698" s="1" t="s">
        <v>112</v>
      </c>
      <c r="Q698" s="1" t="s">
        <v>556</v>
      </c>
      <c r="R698" s="1">
        <v>75482</v>
      </c>
      <c r="S698" s="1" t="s">
        <v>270</v>
      </c>
      <c r="T698" s="1" t="s">
        <v>136</v>
      </c>
      <c r="U698" s="1">
        <v>10</v>
      </c>
      <c r="V698" s="1">
        <v>90378</v>
      </c>
    </row>
    <row r="699" spans="1:22">
      <c r="A699" s="1">
        <v>21206</v>
      </c>
      <c r="B699" s="1" t="s">
        <v>41</v>
      </c>
      <c r="C699" s="1">
        <v>120.98</v>
      </c>
      <c r="D699" s="1">
        <v>0.1</v>
      </c>
      <c r="E699" s="1">
        <v>1233</v>
      </c>
      <c r="F699" s="1"/>
      <c r="G699" s="1"/>
      <c r="H699" s="1" t="s">
        <v>22</v>
      </c>
      <c r="I699" s="1" t="s">
        <v>104</v>
      </c>
      <c r="J699" s="1" t="s">
        <v>58</v>
      </c>
      <c r="K699" s="1" t="s">
        <v>100</v>
      </c>
      <c r="L699" s="1" t="s">
        <v>53</v>
      </c>
      <c r="M699" s="1"/>
      <c r="N699" s="1" t="s">
        <v>27</v>
      </c>
      <c r="O699" s="1" t="s">
        <v>54</v>
      </c>
      <c r="P699" s="1" t="s">
        <v>112</v>
      </c>
      <c r="Q699" s="1" t="s">
        <v>557</v>
      </c>
      <c r="R699" s="1">
        <v>75028</v>
      </c>
      <c r="S699" s="2">
        <v>42251</v>
      </c>
      <c r="T699" s="2">
        <v>42312</v>
      </c>
      <c r="U699" s="1">
        <v>5</v>
      </c>
      <c r="V699" s="1">
        <v>89375</v>
      </c>
    </row>
    <row r="700" spans="1:22">
      <c r="A700" s="1">
        <v>21207</v>
      </c>
      <c r="B700" s="1" t="s">
        <v>41</v>
      </c>
      <c r="C700" s="1">
        <v>152.47999999999999</v>
      </c>
      <c r="D700" s="1">
        <v>0.1</v>
      </c>
      <c r="E700" s="1">
        <v>1233</v>
      </c>
      <c r="F700" s="1"/>
      <c r="G700" s="1"/>
      <c r="H700" s="1" t="s">
        <v>22</v>
      </c>
      <c r="I700" s="1" t="s">
        <v>104</v>
      </c>
      <c r="J700" s="1" t="s">
        <v>73</v>
      </c>
      <c r="K700" s="1" t="s">
        <v>144</v>
      </c>
      <c r="L700" s="1" t="s">
        <v>53</v>
      </c>
      <c r="M700" s="1"/>
      <c r="N700" s="1" t="s">
        <v>27</v>
      </c>
      <c r="O700" s="1" t="s">
        <v>54</v>
      </c>
      <c r="P700" s="1" t="s">
        <v>112</v>
      </c>
      <c r="Q700" s="1" t="s">
        <v>557</v>
      </c>
      <c r="R700" s="1">
        <v>75028</v>
      </c>
      <c r="S700" s="2">
        <v>42251</v>
      </c>
      <c r="T700" s="2">
        <v>42312</v>
      </c>
      <c r="U700" s="1">
        <v>1</v>
      </c>
      <c r="V700" s="1">
        <v>89375</v>
      </c>
    </row>
    <row r="701" spans="1:22">
      <c r="A701" s="1">
        <v>19874</v>
      </c>
      <c r="B701" s="1" t="s">
        <v>21</v>
      </c>
      <c r="C701" s="1">
        <v>99.99</v>
      </c>
      <c r="D701" s="1">
        <v>0.05</v>
      </c>
      <c r="E701" s="1">
        <v>1233</v>
      </c>
      <c r="F701" s="1"/>
      <c r="G701" s="1"/>
      <c r="H701" s="1" t="s">
        <v>32</v>
      </c>
      <c r="I701" s="1" t="s">
        <v>104</v>
      </c>
      <c r="J701" s="1" t="s">
        <v>73</v>
      </c>
      <c r="K701" s="1" t="s">
        <v>144</v>
      </c>
      <c r="L701" s="1" t="s">
        <v>53</v>
      </c>
      <c r="M701" s="1"/>
      <c r="N701" s="1" t="s">
        <v>27</v>
      </c>
      <c r="O701" s="1" t="s">
        <v>54</v>
      </c>
      <c r="P701" s="1" t="s">
        <v>112</v>
      </c>
      <c r="Q701" s="1" t="s">
        <v>557</v>
      </c>
      <c r="R701" s="1">
        <v>75028</v>
      </c>
      <c r="S701" s="2">
        <v>42100</v>
      </c>
      <c r="T701" s="2">
        <v>42161</v>
      </c>
      <c r="U701" s="1">
        <v>1</v>
      </c>
      <c r="V701" s="1">
        <v>89376</v>
      </c>
    </row>
    <row r="702" spans="1:22">
      <c r="A702" s="1">
        <v>19875</v>
      </c>
      <c r="B702" s="1" t="s">
        <v>21</v>
      </c>
      <c r="C702" s="1">
        <v>205.99</v>
      </c>
      <c r="D702" s="1">
        <v>0.1</v>
      </c>
      <c r="E702" s="1">
        <v>1233</v>
      </c>
      <c r="F702" s="1"/>
      <c r="G702" s="1"/>
      <c r="H702" s="1" t="s">
        <v>32</v>
      </c>
      <c r="I702" s="1" t="s">
        <v>104</v>
      </c>
      <c r="J702" s="1" t="s">
        <v>73</v>
      </c>
      <c r="K702" s="1" t="s">
        <v>67</v>
      </c>
      <c r="L702" s="1" t="s">
        <v>53</v>
      </c>
      <c r="M702" s="1"/>
      <c r="N702" s="1" t="s">
        <v>27</v>
      </c>
      <c r="O702" s="1" t="s">
        <v>54</v>
      </c>
      <c r="P702" s="1" t="s">
        <v>112</v>
      </c>
      <c r="Q702" s="1" t="s">
        <v>557</v>
      </c>
      <c r="R702" s="1">
        <v>75028</v>
      </c>
      <c r="S702" s="2">
        <v>42100</v>
      </c>
      <c r="T702" s="2">
        <v>42130</v>
      </c>
      <c r="U702" s="1">
        <v>6</v>
      </c>
      <c r="V702" s="1">
        <v>89376</v>
      </c>
    </row>
    <row r="703" spans="1:22">
      <c r="A703" s="1">
        <v>20592</v>
      </c>
      <c r="B703" s="1" t="s">
        <v>50</v>
      </c>
      <c r="C703" s="1">
        <v>128.24</v>
      </c>
      <c r="D703" s="1">
        <v>0.1</v>
      </c>
      <c r="E703" s="1">
        <v>1237</v>
      </c>
      <c r="F703" s="1"/>
      <c r="G703" s="1"/>
      <c r="H703" s="1" t="s">
        <v>32</v>
      </c>
      <c r="I703" s="1" t="s">
        <v>81</v>
      </c>
      <c r="J703" s="1" t="s">
        <v>34</v>
      </c>
      <c r="K703" s="1" t="s">
        <v>35</v>
      </c>
      <c r="L703" s="1" t="s">
        <v>75</v>
      </c>
      <c r="M703" s="1"/>
      <c r="N703" s="1" t="s">
        <v>27</v>
      </c>
      <c r="O703" s="1" t="s">
        <v>54</v>
      </c>
      <c r="P703" s="1" t="s">
        <v>112</v>
      </c>
      <c r="Q703" s="1" t="s">
        <v>558</v>
      </c>
      <c r="R703" s="1">
        <v>75007</v>
      </c>
      <c r="S703" s="1" t="s">
        <v>241</v>
      </c>
      <c r="T703" s="2">
        <v>42037</v>
      </c>
      <c r="U703" s="1">
        <v>9</v>
      </c>
      <c r="V703" s="1">
        <v>86075</v>
      </c>
    </row>
    <row r="704" spans="1:22">
      <c r="A704" s="1">
        <v>18625</v>
      </c>
      <c r="B704" s="1" t="s">
        <v>31</v>
      </c>
      <c r="C704" s="1">
        <v>7.38</v>
      </c>
      <c r="D704" s="1">
        <v>0.05</v>
      </c>
      <c r="E704" s="1">
        <v>1237</v>
      </c>
      <c r="F704" s="1"/>
      <c r="G704" s="1"/>
      <c r="H704" s="1" t="s">
        <v>32</v>
      </c>
      <c r="I704" s="1" t="s">
        <v>81</v>
      </c>
      <c r="J704" s="1" t="s">
        <v>34</v>
      </c>
      <c r="K704" s="1" t="s">
        <v>52</v>
      </c>
      <c r="L704" s="1" t="s">
        <v>53</v>
      </c>
      <c r="M704" s="1"/>
      <c r="N704" s="1" t="s">
        <v>27</v>
      </c>
      <c r="O704" s="1" t="s">
        <v>54</v>
      </c>
      <c r="P704" s="1" t="s">
        <v>112</v>
      </c>
      <c r="Q704" s="1" t="s">
        <v>558</v>
      </c>
      <c r="R704" s="1">
        <v>75007</v>
      </c>
      <c r="S704" s="1" t="s">
        <v>192</v>
      </c>
      <c r="T704" s="1" t="s">
        <v>128</v>
      </c>
      <c r="U704" s="1">
        <v>3</v>
      </c>
      <c r="V704" s="1">
        <v>86076</v>
      </c>
    </row>
    <row r="705" spans="1:22">
      <c r="A705" s="1">
        <v>20432</v>
      </c>
      <c r="B705" s="1" t="s">
        <v>50</v>
      </c>
      <c r="C705" s="1">
        <v>300.98</v>
      </c>
      <c r="D705" s="1">
        <v>0.1</v>
      </c>
      <c r="E705" s="1">
        <v>1237</v>
      </c>
      <c r="F705" s="1"/>
      <c r="G705" s="1"/>
      <c r="H705" s="1" t="s">
        <v>32</v>
      </c>
      <c r="I705" s="1" t="s">
        <v>81</v>
      </c>
      <c r="J705" s="1" t="s">
        <v>73</v>
      </c>
      <c r="K705" s="1" t="s">
        <v>74</v>
      </c>
      <c r="L705" s="1" t="s">
        <v>75</v>
      </c>
      <c r="M705" s="1"/>
      <c r="N705" s="1" t="s">
        <v>27</v>
      </c>
      <c r="O705" s="1" t="s">
        <v>54</v>
      </c>
      <c r="P705" s="1" t="s">
        <v>112</v>
      </c>
      <c r="Q705" s="1" t="s">
        <v>558</v>
      </c>
      <c r="R705" s="1">
        <v>75007</v>
      </c>
      <c r="S705" s="1" t="s">
        <v>168</v>
      </c>
      <c r="T705" s="1" t="s">
        <v>169</v>
      </c>
      <c r="U705" s="1">
        <v>20</v>
      </c>
      <c r="V705" s="1">
        <v>86077</v>
      </c>
    </row>
    <row r="706" spans="1:22">
      <c r="A706" s="1">
        <v>20433</v>
      </c>
      <c r="B706" s="1" t="s">
        <v>50</v>
      </c>
      <c r="C706" s="1">
        <v>205.99</v>
      </c>
      <c r="D706" s="1">
        <v>0.1</v>
      </c>
      <c r="E706" s="1">
        <v>1237</v>
      </c>
      <c r="F706" s="1"/>
      <c r="G706" s="1"/>
      <c r="H706" s="1" t="s">
        <v>22</v>
      </c>
      <c r="I706" s="1" t="s">
        <v>81</v>
      </c>
      <c r="J706" s="1" t="s">
        <v>73</v>
      </c>
      <c r="K706" s="1" t="s">
        <v>67</v>
      </c>
      <c r="L706" s="1" t="s">
        <v>53</v>
      </c>
      <c r="M706" s="1"/>
      <c r="N706" s="1" t="s">
        <v>27</v>
      </c>
      <c r="O706" s="1" t="s">
        <v>54</v>
      </c>
      <c r="P706" s="1" t="s">
        <v>112</v>
      </c>
      <c r="Q706" s="1" t="s">
        <v>558</v>
      </c>
      <c r="R706" s="1">
        <v>75007</v>
      </c>
      <c r="S706" s="1" t="s">
        <v>168</v>
      </c>
      <c r="T706" s="1" t="s">
        <v>169</v>
      </c>
      <c r="U706" s="1">
        <v>11</v>
      </c>
      <c r="V706" s="1">
        <v>86077</v>
      </c>
    </row>
    <row r="707" spans="1:22">
      <c r="A707" s="1">
        <v>20593</v>
      </c>
      <c r="B707" s="1" t="s">
        <v>50</v>
      </c>
      <c r="C707" s="1">
        <v>160.97999999999999</v>
      </c>
      <c r="D707" s="1">
        <v>0.1</v>
      </c>
      <c r="E707" s="1">
        <v>1238</v>
      </c>
      <c r="F707" s="1"/>
      <c r="G707" s="1"/>
      <c r="H707" s="1" t="s">
        <v>22</v>
      </c>
      <c r="I707" s="1" t="s">
        <v>81</v>
      </c>
      <c r="J707" s="1" t="s">
        <v>34</v>
      </c>
      <c r="K707" s="1" t="s">
        <v>35</v>
      </c>
      <c r="L707" s="1" t="s">
        <v>36</v>
      </c>
      <c r="M707" s="1"/>
      <c r="N707" s="1" t="s">
        <v>27</v>
      </c>
      <c r="O707" s="1" t="s">
        <v>114</v>
      </c>
      <c r="P707" s="1" t="s">
        <v>112</v>
      </c>
      <c r="Q707" s="1" t="s">
        <v>559</v>
      </c>
      <c r="R707" s="1">
        <v>75104</v>
      </c>
      <c r="S707" s="1" t="s">
        <v>241</v>
      </c>
      <c r="T707" s="2">
        <v>42037</v>
      </c>
      <c r="U707" s="1">
        <v>10</v>
      </c>
      <c r="V707" s="1">
        <v>86075</v>
      </c>
    </row>
    <row r="708" spans="1:22">
      <c r="A708" s="1">
        <v>20920</v>
      </c>
      <c r="B708" s="1" t="s">
        <v>31</v>
      </c>
      <c r="C708" s="1">
        <v>387.99</v>
      </c>
      <c r="D708" s="1">
        <v>0.1</v>
      </c>
      <c r="E708" s="1">
        <v>1241</v>
      </c>
      <c r="F708" s="1"/>
      <c r="G708" s="1"/>
      <c r="H708" s="1" t="s">
        <v>32</v>
      </c>
      <c r="I708" s="1" t="s">
        <v>81</v>
      </c>
      <c r="J708" s="1" t="s">
        <v>58</v>
      </c>
      <c r="K708" s="1" t="s">
        <v>100</v>
      </c>
      <c r="L708" s="1" t="s">
        <v>53</v>
      </c>
      <c r="M708" s="1"/>
      <c r="N708" s="1" t="s">
        <v>27</v>
      </c>
      <c r="O708" s="1" t="s">
        <v>114</v>
      </c>
      <c r="P708" s="1" t="s">
        <v>542</v>
      </c>
      <c r="Q708" s="1" t="s">
        <v>308</v>
      </c>
      <c r="R708" s="1">
        <v>36830</v>
      </c>
      <c r="S708" s="1" t="s">
        <v>179</v>
      </c>
      <c r="T708" s="1" t="s">
        <v>281</v>
      </c>
      <c r="U708" s="1">
        <v>23</v>
      </c>
      <c r="V708" s="1">
        <v>90880</v>
      </c>
    </row>
    <row r="709" spans="1:22">
      <c r="A709" s="1">
        <v>20233</v>
      </c>
      <c r="B709" s="1" t="s">
        <v>41</v>
      </c>
      <c r="C709" s="1">
        <v>200.97</v>
      </c>
      <c r="D709" s="1">
        <v>0.1</v>
      </c>
      <c r="E709" s="1">
        <v>1241</v>
      </c>
      <c r="F709" s="1"/>
      <c r="G709" s="1"/>
      <c r="H709" s="1" t="s">
        <v>22</v>
      </c>
      <c r="I709" s="1" t="s">
        <v>51</v>
      </c>
      <c r="J709" s="1" t="s">
        <v>73</v>
      </c>
      <c r="K709" s="1" t="s">
        <v>74</v>
      </c>
      <c r="L709" s="1" t="s">
        <v>36</v>
      </c>
      <c r="M709" s="1"/>
      <c r="N709" s="1" t="s">
        <v>27</v>
      </c>
      <c r="O709" s="1" t="s">
        <v>45</v>
      </c>
      <c r="P709" s="1" t="s">
        <v>542</v>
      </c>
      <c r="Q709" s="1" t="s">
        <v>308</v>
      </c>
      <c r="R709" s="1">
        <v>36830</v>
      </c>
      <c r="S709" s="1" t="s">
        <v>132</v>
      </c>
      <c r="T709" s="1" t="s">
        <v>132</v>
      </c>
      <c r="U709" s="1">
        <v>7</v>
      </c>
      <c r="V709" s="1">
        <v>90881</v>
      </c>
    </row>
    <row r="710" spans="1:22">
      <c r="A710" s="1">
        <v>5117</v>
      </c>
      <c r="B710" s="1" t="s">
        <v>21</v>
      </c>
      <c r="C710" s="1">
        <v>22.38</v>
      </c>
      <c r="D710" s="1">
        <v>0.05</v>
      </c>
      <c r="E710" s="1">
        <v>1246</v>
      </c>
      <c r="F710" s="1"/>
      <c r="G710" s="1"/>
      <c r="H710" s="1" t="s">
        <v>32</v>
      </c>
      <c r="I710" s="1" t="s">
        <v>42</v>
      </c>
      <c r="J710" s="1" t="s">
        <v>58</v>
      </c>
      <c r="K710" s="1" t="s">
        <v>100</v>
      </c>
      <c r="L710" s="1" t="s">
        <v>53</v>
      </c>
      <c r="M710" s="1"/>
      <c r="N710" s="1" t="s">
        <v>27</v>
      </c>
      <c r="O710" s="1" t="s">
        <v>45</v>
      </c>
      <c r="P710" s="1" t="s">
        <v>62</v>
      </c>
      <c r="Q710" s="1" t="s">
        <v>79</v>
      </c>
      <c r="R710" s="1">
        <v>10009</v>
      </c>
      <c r="S710" s="2">
        <v>42128</v>
      </c>
      <c r="T710" s="2">
        <v>42159</v>
      </c>
      <c r="U710" s="1">
        <v>26</v>
      </c>
      <c r="V710" s="1">
        <v>36452</v>
      </c>
    </row>
    <row r="711" spans="1:22">
      <c r="A711" s="1">
        <v>5118</v>
      </c>
      <c r="B711" s="1" t="s">
        <v>21</v>
      </c>
      <c r="C711" s="1">
        <v>6.98</v>
      </c>
      <c r="D711" s="1">
        <v>0.05</v>
      </c>
      <c r="E711" s="1">
        <v>1246</v>
      </c>
      <c r="F711" s="1"/>
      <c r="G711" s="1"/>
      <c r="H711" s="1" t="s">
        <v>32</v>
      </c>
      <c r="I711" s="1" t="s">
        <v>42</v>
      </c>
      <c r="J711" s="1" t="s">
        <v>34</v>
      </c>
      <c r="K711" s="1" t="s">
        <v>52</v>
      </c>
      <c r="L711" s="1" t="s">
        <v>44</v>
      </c>
      <c r="M711" s="1"/>
      <c r="N711" s="1" t="s">
        <v>27</v>
      </c>
      <c r="O711" s="1" t="s">
        <v>45</v>
      </c>
      <c r="P711" s="1" t="s">
        <v>62</v>
      </c>
      <c r="Q711" s="1" t="s">
        <v>79</v>
      </c>
      <c r="R711" s="1">
        <v>10009</v>
      </c>
      <c r="S711" s="2">
        <v>42128</v>
      </c>
      <c r="T711" s="2">
        <v>42189</v>
      </c>
      <c r="U711" s="1">
        <v>18</v>
      </c>
      <c r="V711" s="1">
        <v>36452</v>
      </c>
    </row>
    <row r="712" spans="1:22">
      <c r="A712" s="1">
        <v>6581</v>
      </c>
      <c r="B712" s="1" t="s">
        <v>98</v>
      </c>
      <c r="C712" s="1">
        <v>256.99</v>
      </c>
      <c r="D712" s="1">
        <v>0.1</v>
      </c>
      <c r="E712" s="1">
        <v>1246</v>
      </c>
      <c r="F712" s="1"/>
      <c r="G712" s="1"/>
      <c r="H712" s="1" t="s">
        <v>32</v>
      </c>
      <c r="I712" s="1" t="s">
        <v>42</v>
      </c>
      <c r="J712" s="1" t="s">
        <v>73</v>
      </c>
      <c r="K712" s="1" t="s">
        <v>144</v>
      </c>
      <c r="L712" s="1" t="s">
        <v>53</v>
      </c>
      <c r="M712" s="1"/>
      <c r="N712" s="1" t="s">
        <v>27</v>
      </c>
      <c r="O712" s="1" t="s">
        <v>54</v>
      </c>
      <c r="P712" s="1" t="s">
        <v>62</v>
      </c>
      <c r="Q712" s="1" t="s">
        <v>79</v>
      </c>
      <c r="R712" s="1">
        <v>10009</v>
      </c>
      <c r="S712" s="1" t="s">
        <v>80</v>
      </c>
      <c r="T712" s="1" t="s">
        <v>80</v>
      </c>
      <c r="U712" s="1">
        <v>32</v>
      </c>
      <c r="V712" s="1">
        <v>46853</v>
      </c>
    </row>
    <row r="713" spans="1:22">
      <c r="A713" s="1">
        <v>23117</v>
      </c>
      <c r="B713" s="1" t="s">
        <v>21</v>
      </c>
      <c r="C713" s="1">
        <v>22.38</v>
      </c>
      <c r="D713" s="1">
        <v>0.05</v>
      </c>
      <c r="E713" s="1">
        <v>1247</v>
      </c>
      <c r="F713" s="1"/>
      <c r="G713" s="1"/>
      <c r="H713" s="1" t="s">
        <v>32</v>
      </c>
      <c r="I713" s="1" t="s">
        <v>42</v>
      </c>
      <c r="J713" s="1" t="s">
        <v>58</v>
      </c>
      <c r="K713" s="1" t="s">
        <v>100</v>
      </c>
      <c r="L713" s="1" t="s">
        <v>53</v>
      </c>
      <c r="M713" s="1"/>
      <c r="N713" s="1" t="s">
        <v>27</v>
      </c>
      <c r="O713" s="1" t="s">
        <v>54</v>
      </c>
      <c r="P713" s="1" t="s">
        <v>112</v>
      </c>
      <c r="Q713" s="1" t="s">
        <v>560</v>
      </c>
      <c r="R713" s="1">
        <v>78641</v>
      </c>
      <c r="S713" s="2">
        <v>42128</v>
      </c>
      <c r="T713" s="2">
        <v>42159</v>
      </c>
      <c r="U713" s="1">
        <v>7</v>
      </c>
      <c r="V713" s="1">
        <v>91555</v>
      </c>
    </row>
    <row r="714" spans="1:22">
      <c r="A714" s="1">
        <v>23118</v>
      </c>
      <c r="B714" s="1" t="s">
        <v>21</v>
      </c>
      <c r="C714" s="1">
        <v>6.98</v>
      </c>
      <c r="D714" s="1">
        <v>0.05</v>
      </c>
      <c r="E714" s="1">
        <v>1247</v>
      </c>
      <c r="F714" s="1"/>
      <c r="G714" s="1"/>
      <c r="H714" s="1" t="s">
        <v>32</v>
      </c>
      <c r="I714" s="1" t="s">
        <v>42</v>
      </c>
      <c r="J714" s="1" t="s">
        <v>34</v>
      </c>
      <c r="K714" s="1" t="s">
        <v>52</v>
      </c>
      <c r="L714" s="1" t="s">
        <v>44</v>
      </c>
      <c r="M714" s="1"/>
      <c r="N714" s="1" t="s">
        <v>27</v>
      </c>
      <c r="O714" s="1" t="s">
        <v>54</v>
      </c>
      <c r="P714" s="1" t="s">
        <v>112</v>
      </c>
      <c r="Q714" s="1" t="s">
        <v>560</v>
      </c>
      <c r="R714" s="1">
        <v>78641</v>
      </c>
      <c r="S714" s="2">
        <v>42128</v>
      </c>
      <c r="T714" s="2">
        <v>42189</v>
      </c>
      <c r="U714" s="1">
        <v>5</v>
      </c>
      <c r="V714" s="1">
        <v>91555</v>
      </c>
    </row>
    <row r="715" spans="1:22">
      <c r="A715" s="1">
        <v>18413</v>
      </c>
      <c r="B715" s="1" t="s">
        <v>21</v>
      </c>
      <c r="C715" s="1">
        <v>3.89</v>
      </c>
      <c r="D715" s="1">
        <v>0.05</v>
      </c>
      <c r="E715" s="1">
        <v>1250</v>
      </c>
      <c r="F715" s="1"/>
      <c r="G715" s="1"/>
      <c r="H715" s="1" t="s">
        <v>32</v>
      </c>
      <c r="I715" s="1" t="s">
        <v>81</v>
      </c>
      <c r="J715" s="1" t="s">
        <v>58</v>
      </c>
      <c r="K715" s="1" t="s">
        <v>100</v>
      </c>
      <c r="L715" s="1" t="s">
        <v>53</v>
      </c>
      <c r="M715" s="1"/>
      <c r="N715" s="1" t="s">
        <v>27</v>
      </c>
      <c r="O715" s="1" t="s">
        <v>54</v>
      </c>
      <c r="P715" s="1" t="s">
        <v>142</v>
      </c>
      <c r="Q715" s="1" t="s">
        <v>561</v>
      </c>
      <c r="R715" s="1">
        <v>60110</v>
      </c>
      <c r="S715" s="2">
        <v>42251</v>
      </c>
      <c r="T715" s="2">
        <v>42251</v>
      </c>
      <c r="U715" s="1">
        <v>21</v>
      </c>
      <c r="V715" s="1">
        <v>87877</v>
      </c>
    </row>
    <row r="716" spans="1:22">
      <c r="A716" s="1">
        <v>18414</v>
      </c>
      <c r="B716" s="1" t="s">
        <v>21</v>
      </c>
      <c r="C716" s="1">
        <v>120.98</v>
      </c>
      <c r="D716" s="1">
        <v>0.1</v>
      </c>
      <c r="E716" s="1">
        <v>1250</v>
      </c>
      <c r="F716" s="1"/>
      <c r="G716" s="1"/>
      <c r="H716" s="1" t="s">
        <v>22</v>
      </c>
      <c r="I716" s="1" t="s">
        <v>81</v>
      </c>
      <c r="J716" s="1" t="s">
        <v>34</v>
      </c>
      <c r="K716" s="1" t="s">
        <v>35</v>
      </c>
      <c r="L716" s="1" t="s">
        <v>36</v>
      </c>
      <c r="M716" s="1"/>
      <c r="N716" s="1" t="s">
        <v>27</v>
      </c>
      <c r="O716" s="1" t="s">
        <v>54</v>
      </c>
      <c r="P716" s="1" t="s">
        <v>142</v>
      </c>
      <c r="Q716" s="1" t="s">
        <v>561</v>
      </c>
      <c r="R716" s="1">
        <v>60110</v>
      </c>
      <c r="S716" s="2">
        <v>42251</v>
      </c>
      <c r="T716" s="2">
        <v>42312</v>
      </c>
      <c r="U716" s="1">
        <v>22</v>
      </c>
      <c r="V716" s="1">
        <v>87877</v>
      </c>
    </row>
    <row r="717" spans="1:22">
      <c r="A717" s="1">
        <v>18415</v>
      </c>
      <c r="B717" s="1" t="s">
        <v>21</v>
      </c>
      <c r="C717" s="1">
        <v>30.98</v>
      </c>
      <c r="D717" s="1">
        <v>0.05</v>
      </c>
      <c r="E717" s="1">
        <v>1250</v>
      </c>
      <c r="F717" s="1"/>
      <c r="G717" s="1"/>
      <c r="H717" s="1" t="s">
        <v>32</v>
      </c>
      <c r="I717" s="1" t="s">
        <v>81</v>
      </c>
      <c r="J717" s="1" t="s">
        <v>58</v>
      </c>
      <c r="K717" s="1" t="s">
        <v>83</v>
      </c>
      <c r="L717" s="1" t="s">
        <v>53</v>
      </c>
      <c r="M717" s="1"/>
      <c r="N717" s="1" t="s">
        <v>27</v>
      </c>
      <c r="O717" s="1" t="s">
        <v>54</v>
      </c>
      <c r="P717" s="1" t="s">
        <v>142</v>
      </c>
      <c r="Q717" s="1" t="s">
        <v>561</v>
      </c>
      <c r="R717" s="1">
        <v>60110</v>
      </c>
      <c r="S717" s="2">
        <v>42251</v>
      </c>
      <c r="T717" s="2">
        <v>42281</v>
      </c>
      <c r="U717" s="1">
        <v>8</v>
      </c>
      <c r="V717" s="1">
        <v>87877</v>
      </c>
    </row>
    <row r="718" spans="1:22">
      <c r="A718" s="1">
        <v>19322</v>
      </c>
      <c r="B718" s="1" t="s">
        <v>98</v>
      </c>
      <c r="C718" s="1">
        <v>46.89</v>
      </c>
      <c r="D718" s="1">
        <v>0.05</v>
      </c>
      <c r="E718" s="1">
        <v>1253</v>
      </c>
      <c r="F718" s="1"/>
      <c r="G718" s="1"/>
      <c r="H718" s="1" t="s">
        <v>32</v>
      </c>
      <c r="I718" s="1" t="s">
        <v>42</v>
      </c>
      <c r="J718" s="1" t="s">
        <v>58</v>
      </c>
      <c r="K718" s="1" t="s">
        <v>196</v>
      </c>
      <c r="L718" s="1" t="s">
        <v>75</v>
      </c>
      <c r="M718" s="1"/>
      <c r="N718" s="1" t="s">
        <v>27</v>
      </c>
      <c r="O718" s="1" t="s">
        <v>54</v>
      </c>
      <c r="P718" s="1" t="s">
        <v>112</v>
      </c>
      <c r="Q718" s="1" t="s">
        <v>562</v>
      </c>
      <c r="R718" s="1">
        <v>78613</v>
      </c>
      <c r="S718" s="1" t="s">
        <v>182</v>
      </c>
      <c r="T718" s="1" t="s">
        <v>182</v>
      </c>
      <c r="U718" s="1">
        <v>13</v>
      </c>
      <c r="V718" s="1">
        <v>89981</v>
      </c>
    </row>
    <row r="719" spans="1:22">
      <c r="A719" s="1">
        <v>19323</v>
      </c>
      <c r="B719" s="1" t="s">
        <v>98</v>
      </c>
      <c r="C719" s="1">
        <v>140.97999999999999</v>
      </c>
      <c r="D719" s="1">
        <v>0.1</v>
      </c>
      <c r="E719" s="1">
        <v>1253</v>
      </c>
      <c r="F719" s="1"/>
      <c r="G719" s="1"/>
      <c r="H719" s="1" t="s">
        <v>22</v>
      </c>
      <c r="I719" s="1" t="s">
        <v>42</v>
      </c>
      <c r="J719" s="1" t="s">
        <v>34</v>
      </c>
      <c r="K719" s="1" t="s">
        <v>151</v>
      </c>
      <c r="L719" s="1" t="s">
        <v>108</v>
      </c>
      <c r="M719" s="1"/>
      <c r="N719" s="1" t="s">
        <v>27</v>
      </c>
      <c r="O719" s="1" t="s">
        <v>54</v>
      </c>
      <c r="P719" s="1" t="s">
        <v>112</v>
      </c>
      <c r="Q719" s="1" t="s">
        <v>562</v>
      </c>
      <c r="R719" s="1">
        <v>78613</v>
      </c>
      <c r="S719" s="1" t="s">
        <v>182</v>
      </c>
      <c r="T719" s="1" t="s">
        <v>341</v>
      </c>
      <c r="U719" s="1">
        <v>5</v>
      </c>
      <c r="V719" s="1">
        <v>89981</v>
      </c>
    </row>
    <row r="720" spans="1:22">
      <c r="A720" s="1">
        <v>19324</v>
      </c>
      <c r="B720" s="1" t="s">
        <v>98</v>
      </c>
      <c r="C720" s="1">
        <v>212.6</v>
      </c>
      <c r="D720" s="1">
        <v>0.1</v>
      </c>
      <c r="E720" s="1">
        <v>1253</v>
      </c>
      <c r="F720" s="1"/>
      <c r="G720" s="1"/>
      <c r="H720" s="1" t="s">
        <v>22</v>
      </c>
      <c r="I720" s="1" t="s">
        <v>42</v>
      </c>
      <c r="J720" s="1" t="s">
        <v>34</v>
      </c>
      <c r="K720" s="1" t="s">
        <v>123</v>
      </c>
      <c r="L720" s="1" t="s">
        <v>108</v>
      </c>
      <c r="M720" s="1"/>
      <c r="N720" s="1" t="s">
        <v>27</v>
      </c>
      <c r="O720" s="1" t="s">
        <v>54</v>
      </c>
      <c r="P720" s="1" t="s">
        <v>112</v>
      </c>
      <c r="Q720" s="1" t="s">
        <v>562</v>
      </c>
      <c r="R720" s="1">
        <v>78613</v>
      </c>
      <c r="S720" s="1" t="s">
        <v>182</v>
      </c>
      <c r="T720" s="1" t="s">
        <v>341</v>
      </c>
      <c r="U720" s="1">
        <v>12</v>
      </c>
      <c r="V720" s="1">
        <v>89981</v>
      </c>
    </row>
    <row r="721" spans="1:22">
      <c r="A721" s="1">
        <v>23455</v>
      </c>
      <c r="B721" s="1" t="s">
        <v>50</v>
      </c>
      <c r="C721" s="1">
        <v>2.08</v>
      </c>
      <c r="D721" s="1">
        <v>0.05</v>
      </c>
      <c r="E721" s="1">
        <v>1254</v>
      </c>
      <c r="F721" s="1"/>
      <c r="G721" s="1"/>
      <c r="H721" s="1" t="s">
        <v>32</v>
      </c>
      <c r="I721" s="1" t="s">
        <v>42</v>
      </c>
      <c r="J721" s="1" t="s">
        <v>58</v>
      </c>
      <c r="K721" s="1" t="s">
        <v>100</v>
      </c>
      <c r="L721" s="1" t="s">
        <v>53</v>
      </c>
      <c r="M721" s="1"/>
      <c r="N721" s="1" t="s">
        <v>27</v>
      </c>
      <c r="O721" s="1" t="s">
        <v>54</v>
      </c>
      <c r="P721" s="1" t="s">
        <v>112</v>
      </c>
      <c r="Q721" s="1" t="s">
        <v>563</v>
      </c>
      <c r="R721" s="1">
        <v>77530</v>
      </c>
      <c r="S721" s="1" t="s">
        <v>77</v>
      </c>
      <c r="T721" s="1" t="s">
        <v>78</v>
      </c>
      <c r="U721" s="1">
        <v>16</v>
      </c>
      <c r="V721" s="1">
        <v>89982</v>
      </c>
    </row>
    <row r="722" spans="1:22">
      <c r="A722" s="1">
        <v>23815</v>
      </c>
      <c r="B722" s="1" t="s">
        <v>41</v>
      </c>
      <c r="C722" s="1">
        <v>80.98</v>
      </c>
      <c r="D722" s="1">
        <v>0.05</v>
      </c>
      <c r="E722" s="1">
        <v>1254</v>
      </c>
      <c r="F722" s="1"/>
      <c r="G722" s="1"/>
      <c r="H722" s="1" t="s">
        <v>32</v>
      </c>
      <c r="I722" s="1" t="s">
        <v>42</v>
      </c>
      <c r="J722" s="1" t="s">
        <v>58</v>
      </c>
      <c r="K722" s="1" t="s">
        <v>119</v>
      </c>
      <c r="L722" s="1" t="s">
        <v>178</v>
      </c>
      <c r="M722" s="1"/>
      <c r="N722" s="1" t="s">
        <v>27</v>
      </c>
      <c r="O722" s="1" t="s">
        <v>54</v>
      </c>
      <c r="P722" s="1" t="s">
        <v>112</v>
      </c>
      <c r="Q722" s="1" t="s">
        <v>563</v>
      </c>
      <c r="R722" s="1">
        <v>77530</v>
      </c>
      <c r="S722" s="2">
        <v>42341</v>
      </c>
      <c r="T722" s="1" t="s">
        <v>181</v>
      </c>
      <c r="U722" s="1">
        <v>2</v>
      </c>
      <c r="V722" s="1">
        <v>89983</v>
      </c>
    </row>
    <row r="723" spans="1:22">
      <c r="A723" s="1">
        <v>23926</v>
      </c>
      <c r="B723" s="1" t="s">
        <v>50</v>
      </c>
      <c r="C723" s="1">
        <v>3.95</v>
      </c>
      <c r="D723" s="1">
        <v>0.05</v>
      </c>
      <c r="E723" s="1">
        <v>1254</v>
      </c>
      <c r="F723" s="1"/>
      <c r="G723" s="1"/>
      <c r="H723" s="1" t="s">
        <v>32</v>
      </c>
      <c r="I723" s="1" t="s">
        <v>42</v>
      </c>
      <c r="J723" s="1" t="s">
        <v>58</v>
      </c>
      <c r="K723" s="1" t="s">
        <v>60</v>
      </c>
      <c r="L723" s="1" t="s">
        <v>26</v>
      </c>
      <c r="M723" s="1"/>
      <c r="N723" s="1" t="s">
        <v>27</v>
      </c>
      <c r="O723" s="1" t="s">
        <v>28</v>
      </c>
      <c r="P723" s="1" t="s">
        <v>112</v>
      </c>
      <c r="Q723" s="1" t="s">
        <v>563</v>
      </c>
      <c r="R723" s="1">
        <v>77530</v>
      </c>
      <c r="S723" s="1" t="s">
        <v>384</v>
      </c>
      <c r="T723" s="1" t="s">
        <v>132</v>
      </c>
      <c r="U723" s="1">
        <v>5</v>
      </c>
      <c r="V723" s="1">
        <v>89984</v>
      </c>
    </row>
    <row r="724" spans="1:22">
      <c r="A724" s="1">
        <v>18131</v>
      </c>
      <c r="B724" s="1" t="s">
        <v>50</v>
      </c>
      <c r="C724" s="1">
        <v>115.99</v>
      </c>
      <c r="D724" s="1">
        <v>0.1</v>
      </c>
      <c r="E724" s="1">
        <v>1257</v>
      </c>
      <c r="F724" s="1"/>
      <c r="G724" s="1"/>
      <c r="H724" s="1" t="s">
        <v>22</v>
      </c>
      <c r="I724" s="1" t="s">
        <v>42</v>
      </c>
      <c r="J724" s="1" t="s">
        <v>73</v>
      </c>
      <c r="K724" s="1" t="s">
        <v>74</v>
      </c>
      <c r="L724" s="1" t="s">
        <v>36</v>
      </c>
      <c r="M724" s="1"/>
      <c r="N724" s="1" t="s">
        <v>27</v>
      </c>
      <c r="O724" s="1" t="s">
        <v>28</v>
      </c>
      <c r="P724" s="1" t="s">
        <v>194</v>
      </c>
      <c r="Q724" s="1" t="s">
        <v>212</v>
      </c>
      <c r="R724" s="1">
        <v>80013</v>
      </c>
      <c r="S724" s="1" t="s">
        <v>80</v>
      </c>
      <c r="T724" s="1" t="s">
        <v>78</v>
      </c>
      <c r="U724" s="1">
        <v>5</v>
      </c>
      <c r="V724" s="1">
        <v>86535</v>
      </c>
    </row>
    <row r="725" spans="1:22">
      <c r="A725" s="1">
        <v>18693</v>
      </c>
      <c r="B725" s="1" t="s">
        <v>41</v>
      </c>
      <c r="C725" s="1">
        <v>2.52</v>
      </c>
      <c r="D725" s="1">
        <v>0.05</v>
      </c>
      <c r="E725" s="1">
        <v>1257</v>
      </c>
      <c r="F725" s="1"/>
      <c r="G725" s="1"/>
      <c r="H725" s="1" t="s">
        <v>32</v>
      </c>
      <c r="I725" s="1" t="s">
        <v>42</v>
      </c>
      <c r="J725" s="1" t="s">
        <v>58</v>
      </c>
      <c r="K725" s="1" t="s">
        <v>141</v>
      </c>
      <c r="L725" s="1" t="s">
        <v>26</v>
      </c>
      <c r="M725" s="1"/>
      <c r="N725" s="1" t="s">
        <v>27</v>
      </c>
      <c r="O725" s="1" t="s">
        <v>114</v>
      </c>
      <c r="P725" s="1" t="s">
        <v>194</v>
      </c>
      <c r="Q725" s="1" t="s">
        <v>212</v>
      </c>
      <c r="R725" s="1">
        <v>80013</v>
      </c>
      <c r="S725" s="1" t="s">
        <v>183</v>
      </c>
      <c r="T725" s="1" t="s">
        <v>183</v>
      </c>
      <c r="U725" s="1">
        <v>1</v>
      </c>
      <c r="V725" s="1">
        <v>86536</v>
      </c>
    </row>
    <row r="726" spans="1:22">
      <c r="A726" s="1">
        <v>24939</v>
      </c>
      <c r="B726" s="1" t="s">
        <v>21</v>
      </c>
      <c r="C726" s="1">
        <v>3.69</v>
      </c>
      <c r="D726" s="1">
        <v>0.05</v>
      </c>
      <c r="E726" s="1">
        <v>1259</v>
      </c>
      <c r="F726" s="1"/>
      <c r="G726" s="1"/>
      <c r="H726" s="1" t="s">
        <v>22</v>
      </c>
      <c r="I726" s="1" t="s">
        <v>42</v>
      </c>
      <c r="J726" s="1" t="s">
        <v>58</v>
      </c>
      <c r="K726" s="1" t="s">
        <v>61</v>
      </c>
      <c r="L726" s="1" t="s">
        <v>53</v>
      </c>
      <c r="M726" s="1"/>
      <c r="N726" s="1" t="s">
        <v>27</v>
      </c>
      <c r="O726" s="1" t="s">
        <v>28</v>
      </c>
      <c r="P726" s="1" t="s">
        <v>347</v>
      </c>
      <c r="Q726" s="1" t="s">
        <v>564</v>
      </c>
      <c r="R726" s="1">
        <v>40422</v>
      </c>
      <c r="S726" s="1" t="s">
        <v>110</v>
      </c>
      <c r="T726" s="1" t="s">
        <v>110</v>
      </c>
      <c r="U726" s="1">
        <v>9</v>
      </c>
      <c r="V726" s="1">
        <v>86534</v>
      </c>
    </row>
    <row r="727" spans="1:22">
      <c r="A727" s="1">
        <v>21771</v>
      </c>
      <c r="B727" s="1" t="s">
        <v>41</v>
      </c>
      <c r="C727" s="1">
        <v>73.98</v>
      </c>
      <c r="D727" s="1">
        <v>0.05</v>
      </c>
      <c r="E727" s="1">
        <v>1261</v>
      </c>
      <c r="F727" s="1"/>
      <c r="G727" s="1"/>
      <c r="H727" s="1" t="s">
        <v>32</v>
      </c>
      <c r="I727" s="1" t="s">
        <v>42</v>
      </c>
      <c r="J727" s="1" t="s">
        <v>73</v>
      </c>
      <c r="K727" s="1" t="s">
        <v>144</v>
      </c>
      <c r="L727" s="1" t="s">
        <v>53</v>
      </c>
      <c r="M727" s="1"/>
      <c r="N727" s="1" t="s">
        <v>27</v>
      </c>
      <c r="O727" s="1" t="s">
        <v>54</v>
      </c>
      <c r="P727" s="1" t="s">
        <v>194</v>
      </c>
      <c r="Q727" s="1" t="s">
        <v>565</v>
      </c>
      <c r="R727" s="1">
        <v>80020</v>
      </c>
      <c r="S727" s="2">
        <v>42190</v>
      </c>
      <c r="T727" s="2">
        <v>42282</v>
      </c>
      <c r="U727" s="1">
        <v>5</v>
      </c>
      <c r="V727" s="1">
        <v>89730</v>
      </c>
    </row>
    <row r="728" spans="1:22">
      <c r="A728" s="1">
        <v>24559</v>
      </c>
      <c r="B728" s="1" t="s">
        <v>41</v>
      </c>
      <c r="C728" s="1">
        <v>5.28</v>
      </c>
      <c r="D728" s="1">
        <v>0.05</v>
      </c>
      <c r="E728" s="1">
        <v>1265</v>
      </c>
      <c r="F728" s="1"/>
      <c r="G728" s="1"/>
      <c r="H728" s="1" t="s">
        <v>32</v>
      </c>
      <c r="I728" s="1" t="s">
        <v>42</v>
      </c>
      <c r="J728" s="1" t="s">
        <v>58</v>
      </c>
      <c r="K728" s="1" t="s">
        <v>83</v>
      </c>
      <c r="L728" s="1" t="s">
        <v>53</v>
      </c>
      <c r="M728" s="1"/>
      <c r="N728" s="1" t="s">
        <v>27</v>
      </c>
      <c r="O728" s="1" t="s">
        <v>114</v>
      </c>
      <c r="P728" s="1" t="s">
        <v>217</v>
      </c>
      <c r="Q728" s="1" t="s">
        <v>566</v>
      </c>
      <c r="R728" s="1">
        <v>73521</v>
      </c>
      <c r="S728" s="2">
        <v>42314</v>
      </c>
      <c r="T728" s="2">
        <v>42344</v>
      </c>
      <c r="U728" s="1">
        <v>1</v>
      </c>
      <c r="V728" s="1">
        <v>89729</v>
      </c>
    </row>
    <row r="729" spans="1:22">
      <c r="A729" s="1">
        <v>22363</v>
      </c>
      <c r="B729" s="1" t="s">
        <v>41</v>
      </c>
      <c r="C729" s="1">
        <v>13.99</v>
      </c>
      <c r="D729" s="1">
        <v>0.05</v>
      </c>
      <c r="E729" s="1">
        <v>1267</v>
      </c>
      <c r="F729" s="1"/>
      <c r="G729" s="1"/>
      <c r="H729" s="1" t="s">
        <v>32</v>
      </c>
      <c r="I729" s="1" t="s">
        <v>81</v>
      </c>
      <c r="J729" s="1" t="s">
        <v>73</v>
      </c>
      <c r="K729" s="1" t="s">
        <v>74</v>
      </c>
      <c r="L729" s="1" t="s">
        <v>75</v>
      </c>
      <c r="M729" s="1"/>
      <c r="N729" s="1" t="s">
        <v>27</v>
      </c>
      <c r="O729" s="1" t="s">
        <v>114</v>
      </c>
      <c r="P729" s="1" t="s">
        <v>242</v>
      </c>
      <c r="Q729" s="1" t="s">
        <v>567</v>
      </c>
      <c r="R729" s="1">
        <v>33433</v>
      </c>
      <c r="S729" s="2">
        <v>42279</v>
      </c>
      <c r="T729" s="2">
        <v>42310</v>
      </c>
      <c r="U729" s="1">
        <v>2</v>
      </c>
      <c r="V729" s="1">
        <v>89514</v>
      </c>
    </row>
    <row r="730" spans="1:22">
      <c r="A730" s="1">
        <v>21848</v>
      </c>
      <c r="B730" s="1" t="s">
        <v>31</v>
      </c>
      <c r="C730" s="1">
        <v>128.24</v>
      </c>
      <c r="D730" s="1">
        <v>0.1</v>
      </c>
      <c r="E730" s="1">
        <v>1267</v>
      </c>
      <c r="F730" s="1"/>
      <c r="G730" s="1"/>
      <c r="H730" s="1" t="s">
        <v>32</v>
      </c>
      <c r="I730" s="1" t="s">
        <v>81</v>
      </c>
      <c r="J730" s="1" t="s">
        <v>34</v>
      </c>
      <c r="K730" s="1" t="s">
        <v>35</v>
      </c>
      <c r="L730" s="1" t="s">
        <v>75</v>
      </c>
      <c r="M730" s="1"/>
      <c r="N730" s="1" t="s">
        <v>27</v>
      </c>
      <c r="O730" s="1" t="s">
        <v>114</v>
      </c>
      <c r="P730" s="1" t="s">
        <v>242</v>
      </c>
      <c r="Q730" s="1" t="s">
        <v>567</v>
      </c>
      <c r="R730" s="1">
        <v>33433</v>
      </c>
      <c r="S730" s="2">
        <v>42343</v>
      </c>
      <c r="T730" s="1" t="s">
        <v>59</v>
      </c>
      <c r="U730" s="1">
        <v>3</v>
      </c>
      <c r="V730" s="1">
        <v>89515</v>
      </c>
    </row>
    <row r="731" spans="1:22">
      <c r="A731" s="1">
        <v>21849</v>
      </c>
      <c r="B731" s="1" t="s">
        <v>31</v>
      </c>
      <c r="C731" s="1">
        <v>5.98</v>
      </c>
      <c r="D731" s="1">
        <v>0.05</v>
      </c>
      <c r="E731" s="1">
        <v>1267</v>
      </c>
      <c r="F731" s="1"/>
      <c r="G731" s="1"/>
      <c r="H731" s="1" t="s">
        <v>32</v>
      </c>
      <c r="I731" s="1" t="s">
        <v>81</v>
      </c>
      <c r="J731" s="1" t="s">
        <v>73</v>
      </c>
      <c r="K731" s="1" t="s">
        <v>144</v>
      </c>
      <c r="L731" s="1" t="s">
        <v>44</v>
      </c>
      <c r="M731" s="1"/>
      <c r="N731" s="1" t="s">
        <v>27</v>
      </c>
      <c r="O731" s="1" t="s">
        <v>28</v>
      </c>
      <c r="P731" s="1" t="s">
        <v>242</v>
      </c>
      <c r="Q731" s="1" t="s">
        <v>567</v>
      </c>
      <c r="R731" s="1">
        <v>33433</v>
      </c>
      <c r="S731" s="2">
        <v>42343</v>
      </c>
      <c r="T731" s="1" t="s">
        <v>57</v>
      </c>
      <c r="U731" s="1">
        <v>11</v>
      </c>
      <c r="V731" s="1">
        <v>89515</v>
      </c>
    </row>
    <row r="732" spans="1:22">
      <c r="A732" s="1">
        <v>19550</v>
      </c>
      <c r="B732" s="1" t="s">
        <v>50</v>
      </c>
      <c r="C732" s="1">
        <v>125.99</v>
      </c>
      <c r="D732" s="1">
        <v>0.1</v>
      </c>
      <c r="E732" s="1">
        <v>1271</v>
      </c>
      <c r="F732" s="1"/>
      <c r="G732" s="1"/>
      <c r="H732" s="1" t="s">
        <v>32</v>
      </c>
      <c r="I732" s="1" t="s">
        <v>81</v>
      </c>
      <c r="J732" s="1" t="s">
        <v>73</v>
      </c>
      <c r="K732" s="1" t="s">
        <v>67</v>
      </c>
      <c r="L732" s="1" t="s">
        <v>53</v>
      </c>
      <c r="M732" s="1"/>
      <c r="N732" s="1" t="s">
        <v>27</v>
      </c>
      <c r="O732" s="1" t="s">
        <v>28</v>
      </c>
      <c r="P732" s="1" t="s">
        <v>37</v>
      </c>
      <c r="Q732" s="1" t="s">
        <v>568</v>
      </c>
      <c r="R732" s="1">
        <v>91941</v>
      </c>
      <c r="S732" s="2">
        <v>42251</v>
      </c>
      <c r="T732" s="2">
        <v>42281</v>
      </c>
      <c r="U732" s="1">
        <v>8</v>
      </c>
      <c r="V732" s="1">
        <v>88410</v>
      </c>
    </row>
    <row r="733" spans="1:22">
      <c r="A733" s="1">
        <v>19398</v>
      </c>
      <c r="B733" s="1" t="s">
        <v>98</v>
      </c>
      <c r="C733" s="1">
        <v>34.229999999999997</v>
      </c>
      <c r="D733" s="1">
        <v>0.05</v>
      </c>
      <c r="E733" s="1">
        <v>1271</v>
      </c>
      <c r="F733" s="1"/>
      <c r="G733" s="1"/>
      <c r="H733" s="1" t="s">
        <v>32</v>
      </c>
      <c r="I733" s="1" t="s">
        <v>81</v>
      </c>
      <c r="J733" s="1" t="s">
        <v>34</v>
      </c>
      <c r="K733" s="1" t="s">
        <v>52</v>
      </c>
      <c r="L733" s="1" t="s">
        <v>53</v>
      </c>
      <c r="M733" s="1"/>
      <c r="N733" s="1" t="s">
        <v>27</v>
      </c>
      <c r="O733" s="1" t="s">
        <v>54</v>
      </c>
      <c r="P733" s="1" t="s">
        <v>37</v>
      </c>
      <c r="Q733" s="1" t="s">
        <v>568</v>
      </c>
      <c r="R733" s="1">
        <v>91941</v>
      </c>
      <c r="S733" s="2">
        <v>42009</v>
      </c>
      <c r="T733" s="2">
        <v>42160</v>
      </c>
      <c r="U733" s="1">
        <v>7</v>
      </c>
      <c r="V733" s="1">
        <v>88411</v>
      </c>
    </row>
    <row r="734" spans="1:22">
      <c r="A734" s="1">
        <v>20628</v>
      </c>
      <c r="B734" s="1" t="s">
        <v>41</v>
      </c>
      <c r="C734" s="1">
        <v>40.98</v>
      </c>
      <c r="D734" s="1">
        <v>0.05</v>
      </c>
      <c r="E734" s="1">
        <v>1279</v>
      </c>
      <c r="F734" s="1"/>
      <c r="G734" s="1"/>
      <c r="H734" s="1" t="s">
        <v>32</v>
      </c>
      <c r="I734" s="1" t="s">
        <v>81</v>
      </c>
      <c r="J734" s="1" t="s">
        <v>58</v>
      </c>
      <c r="K734" s="1" t="s">
        <v>100</v>
      </c>
      <c r="L734" s="1" t="s">
        <v>53</v>
      </c>
      <c r="M734" s="1"/>
      <c r="N734" s="1" t="s">
        <v>27</v>
      </c>
      <c r="O734" s="1" t="s">
        <v>54</v>
      </c>
      <c r="P734" s="1" t="s">
        <v>376</v>
      </c>
      <c r="Q734" s="1" t="s">
        <v>569</v>
      </c>
      <c r="R734" s="1">
        <v>46324</v>
      </c>
      <c r="S734" s="2">
        <v>42007</v>
      </c>
      <c r="T734" s="2">
        <v>42038</v>
      </c>
      <c r="U734" s="1">
        <v>2</v>
      </c>
      <c r="V734" s="1">
        <v>90114</v>
      </c>
    </row>
    <row r="735" spans="1:22">
      <c r="A735" s="1">
        <v>25005</v>
      </c>
      <c r="B735" s="1" t="s">
        <v>31</v>
      </c>
      <c r="C735" s="1">
        <v>442.14</v>
      </c>
      <c r="D735" s="1">
        <v>0.1</v>
      </c>
      <c r="E735" s="1">
        <v>1279</v>
      </c>
      <c r="F735" s="1"/>
      <c r="G735" s="1"/>
      <c r="H735" s="1" t="s">
        <v>22</v>
      </c>
      <c r="I735" s="1" t="s">
        <v>81</v>
      </c>
      <c r="J735" s="1" t="s">
        <v>73</v>
      </c>
      <c r="K735" s="1" t="s">
        <v>74</v>
      </c>
      <c r="L735" s="1" t="s">
        <v>36</v>
      </c>
      <c r="M735" s="1"/>
      <c r="N735" s="1" t="s">
        <v>27</v>
      </c>
      <c r="O735" s="1" t="s">
        <v>28</v>
      </c>
      <c r="P735" s="1" t="s">
        <v>376</v>
      </c>
      <c r="Q735" s="1" t="s">
        <v>569</v>
      </c>
      <c r="R735" s="1">
        <v>46324</v>
      </c>
      <c r="S735" s="2">
        <v>42127</v>
      </c>
      <c r="T735" s="2">
        <v>42127</v>
      </c>
      <c r="U735" s="1">
        <v>5</v>
      </c>
      <c r="V735" s="1">
        <v>90115</v>
      </c>
    </row>
    <row r="736" spans="1:22">
      <c r="A736" s="1">
        <v>2628</v>
      </c>
      <c r="B736" s="1" t="s">
        <v>41</v>
      </c>
      <c r="C736" s="1">
        <v>40.98</v>
      </c>
      <c r="D736" s="1">
        <v>0.05</v>
      </c>
      <c r="E736" s="1">
        <v>1280</v>
      </c>
      <c r="F736" s="1"/>
      <c r="G736" s="1"/>
      <c r="H736" s="1" t="s">
        <v>32</v>
      </c>
      <c r="I736" s="1" t="s">
        <v>81</v>
      </c>
      <c r="J736" s="1" t="s">
        <v>58</v>
      </c>
      <c r="K736" s="1" t="s">
        <v>100</v>
      </c>
      <c r="L736" s="1" t="s">
        <v>53</v>
      </c>
      <c r="M736" s="1"/>
      <c r="N736" s="1" t="s">
        <v>27</v>
      </c>
      <c r="O736" s="1" t="s">
        <v>54</v>
      </c>
      <c r="P736" s="1" t="s">
        <v>29</v>
      </c>
      <c r="Q736" s="1" t="s">
        <v>160</v>
      </c>
      <c r="R736" s="1">
        <v>98119</v>
      </c>
      <c r="S736" s="2">
        <v>42007</v>
      </c>
      <c r="T736" s="2">
        <v>42038</v>
      </c>
      <c r="U736" s="1">
        <v>8</v>
      </c>
      <c r="V736" s="1">
        <v>19042</v>
      </c>
    </row>
    <row r="737" spans="1:22">
      <c r="A737" s="1">
        <v>22125</v>
      </c>
      <c r="B737" s="1" t="s">
        <v>98</v>
      </c>
      <c r="C737" s="1">
        <v>238.4</v>
      </c>
      <c r="D737" s="1">
        <v>0.1</v>
      </c>
      <c r="E737" s="1">
        <v>1281</v>
      </c>
      <c r="F737" s="1"/>
      <c r="G737" s="1"/>
      <c r="H737" s="1" t="s">
        <v>32</v>
      </c>
      <c r="I737" s="1" t="s">
        <v>51</v>
      </c>
      <c r="J737" s="1" t="s">
        <v>34</v>
      </c>
      <c r="K737" s="1" t="s">
        <v>35</v>
      </c>
      <c r="L737" s="1" t="s">
        <v>178</v>
      </c>
      <c r="M737" s="1"/>
      <c r="N737" s="1" t="s">
        <v>27</v>
      </c>
      <c r="O737" s="1" t="s">
        <v>54</v>
      </c>
      <c r="P737" s="1" t="s">
        <v>376</v>
      </c>
      <c r="Q737" s="1" t="s">
        <v>570</v>
      </c>
      <c r="R737" s="1">
        <v>47591</v>
      </c>
      <c r="S737" s="1" t="s">
        <v>259</v>
      </c>
      <c r="T737" s="1" t="s">
        <v>198</v>
      </c>
      <c r="U737" s="1">
        <v>8</v>
      </c>
      <c r="V737" s="1">
        <v>89112</v>
      </c>
    </row>
    <row r="738" spans="1:22">
      <c r="A738" s="1">
        <v>22126</v>
      </c>
      <c r="B738" s="1" t="s">
        <v>98</v>
      </c>
      <c r="C738" s="1">
        <v>199.99</v>
      </c>
      <c r="D738" s="1">
        <v>0.1</v>
      </c>
      <c r="E738" s="1">
        <v>1281</v>
      </c>
      <c r="F738" s="1"/>
      <c r="G738" s="1"/>
      <c r="H738" s="1" t="s">
        <v>22</v>
      </c>
      <c r="I738" s="1" t="s">
        <v>51</v>
      </c>
      <c r="J738" s="1" t="s">
        <v>73</v>
      </c>
      <c r="K738" s="1" t="s">
        <v>340</v>
      </c>
      <c r="L738" s="1" t="s">
        <v>178</v>
      </c>
      <c r="M738" s="1"/>
      <c r="N738" s="1" t="s">
        <v>27</v>
      </c>
      <c r="O738" s="1" t="s">
        <v>45</v>
      </c>
      <c r="P738" s="1" t="s">
        <v>376</v>
      </c>
      <c r="Q738" s="1" t="s">
        <v>570</v>
      </c>
      <c r="R738" s="1">
        <v>47591</v>
      </c>
      <c r="S738" s="1" t="s">
        <v>259</v>
      </c>
      <c r="T738" s="1" t="s">
        <v>198</v>
      </c>
      <c r="U738" s="1">
        <v>5</v>
      </c>
      <c r="V738" s="1">
        <v>89112</v>
      </c>
    </row>
    <row r="739" spans="1:22">
      <c r="A739" s="1">
        <v>4125</v>
      </c>
      <c r="B739" s="1" t="s">
        <v>98</v>
      </c>
      <c r="C739" s="1">
        <v>238.4</v>
      </c>
      <c r="D739" s="1">
        <v>0.1</v>
      </c>
      <c r="E739" s="1">
        <v>1282</v>
      </c>
      <c r="F739" s="1"/>
      <c r="G739" s="1"/>
      <c r="H739" s="1" t="s">
        <v>32</v>
      </c>
      <c r="I739" s="1" t="s">
        <v>51</v>
      </c>
      <c r="J739" s="1" t="s">
        <v>34</v>
      </c>
      <c r="K739" s="1" t="s">
        <v>35</v>
      </c>
      <c r="L739" s="1" t="s">
        <v>178</v>
      </c>
      <c r="M739" s="1"/>
      <c r="N739" s="1" t="s">
        <v>27</v>
      </c>
      <c r="O739" s="1" t="s">
        <v>45</v>
      </c>
      <c r="P739" s="1" t="s">
        <v>174</v>
      </c>
      <c r="Q739" s="1" t="s">
        <v>555</v>
      </c>
      <c r="R739" s="1">
        <v>19134</v>
      </c>
      <c r="S739" s="1" t="s">
        <v>259</v>
      </c>
      <c r="T739" s="1" t="s">
        <v>198</v>
      </c>
      <c r="U739" s="1">
        <v>30</v>
      </c>
      <c r="V739" s="1">
        <v>29319</v>
      </c>
    </row>
    <row r="740" spans="1:22">
      <c r="A740" s="1">
        <v>4126</v>
      </c>
      <c r="B740" s="1" t="s">
        <v>98</v>
      </c>
      <c r="C740" s="1">
        <v>199.99</v>
      </c>
      <c r="D740" s="1">
        <v>0.1</v>
      </c>
      <c r="E740" s="1">
        <v>1282</v>
      </c>
      <c r="F740" s="1"/>
      <c r="G740" s="1"/>
      <c r="H740" s="1" t="s">
        <v>22</v>
      </c>
      <c r="I740" s="1" t="s">
        <v>51</v>
      </c>
      <c r="J740" s="1" t="s">
        <v>73</v>
      </c>
      <c r="K740" s="1" t="s">
        <v>340</v>
      </c>
      <c r="L740" s="1" t="s">
        <v>178</v>
      </c>
      <c r="M740" s="1"/>
      <c r="N740" s="1" t="s">
        <v>27</v>
      </c>
      <c r="O740" s="1" t="s">
        <v>54</v>
      </c>
      <c r="P740" s="1" t="s">
        <v>174</v>
      </c>
      <c r="Q740" s="1" t="s">
        <v>555</v>
      </c>
      <c r="R740" s="1">
        <v>19134</v>
      </c>
      <c r="S740" s="1" t="s">
        <v>259</v>
      </c>
      <c r="T740" s="1" t="s">
        <v>198</v>
      </c>
      <c r="U740" s="1">
        <v>21</v>
      </c>
      <c r="V740" s="1">
        <v>29319</v>
      </c>
    </row>
    <row r="741" spans="1:22">
      <c r="A741" s="1">
        <v>19990</v>
      </c>
      <c r="B741" s="1" t="s">
        <v>31</v>
      </c>
      <c r="C741" s="1">
        <v>150.97999999999999</v>
      </c>
      <c r="D741" s="1">
        <v>0.1</v>
      </c>
      <c r="E741" s="1">
        <v>1298</v>
      </c>
      <c r="F741" s="1"/>
      <c r="G741" s="1"/>
      <c r="H741" s="1" t="s">
        <v>32</v>
      </c>
      <c r="I741" s="1" t="s">
        <v>42</v>
      </c>
      <c r="J741" s="1" t="s">
        <v>73</v>
      </c>
      <c r="K741" s="1" t="s">
        <v>74</v>
      </c>
      <c r="L741" s="1" t="s">
        <v>75</v>
      </c>
      <c r="M741" s="1"/>
      <c r="N741" s="1" t="s">
        <v>27</v>
      </c>
      <c r="O741" s="1" t="s">
        <v>54</v>
      </c>
      <c r="P741" s="1" t="s">
        <v>112</v>
      </c>
      <c r="Q741" s="1" t="s">
        <v>556</v>
      </c>
      <c r="R741" s="1">
        <v>75482</v>
      </c>
      <c r="S741" s="2">
        <v>42340</v>
      </c>
      <c r="T741" s="1" t="s">
        <v>48</v>
      </c>
      <c r="U741" s="1">
        <v>6</v>
      </c>
      <c r="V741" s="1">
        <v>90662</v>
      </c>
    </row>
    <row r="742" spans="1:22">
      <c r="A742" s="1">
        <v>19991</v>
      </c>
      <c r="B742" s="1" t="s">
        <v>31</v>
      </c>
      <c r="C742" s="1">
        <v>176.19</v>
      </c>
      <c r="D742" s="1">
        <v>0.1</v>
      </c>
      <c r="E742" s="1">
        <v>1298</v>
      </c>
      <c r="F742" s="1"/>
      <c r="G742" s="1"/>
      <c r="H742" s="1" t="s">
        <v>32</v>
      </c>
      <c r="I742" s="1" t="s">
        <v>42</v>
      </c>
      <c r="J742" s="1" t="s">
        <v>58</v>
      </c>
      <c r="K742" s="1" t="s">
        <v>119</v>
      </c>
      <c r="L742" s="1" t="s">
        <v>53</v>
      </c>
      <c r="M742" s="1"/>
      <c r="N742" s="1" t="s">
        <v>27</v>
      </c>
      <c r="O742" s="1" t="s">
        <v>28</v>
      </c>
      <c r="P742" s="1" t="s">
        <v>112</v>
      </c>
      <c r="Q742" s="1" t="s">
        <v>556</v>
      </c>
      <c r="R742" s="1">
        <v>75482</v>
      </c>
      <c r="S742" s="2">
        <v>42340</v>
      </c>
      <c r="T742" s="1" t="s">
        <v>68</v>
      </c>
      <c r="U742" s="1">
        <v>4</v>
      </c>
      <c r="V742" s="1">
        <v>90662</v>
      </c>
    </row>
    <row r="743" spans="1:22">
      <c r="A743" s="1">
        <v>23120</v>
      </c>
      <c r="B743" s="1" t="s">
        <v>21</v>
      </c>
      <c r="C743" s="1">
        <v>39.479999999999997</v>
      </c>
      <c r="D743" s="1">
        <v>0.05</v>
      </c>
      <c r="E743" s="1">
        <v>1303</v>
      </c>
      <c r="F743" s="1"/>
      <c r="G743" s="1"/>
      <c r="H743" s="1" t="s">
        <v>32</v>
      </c>
      <c r="I743" s="1" t="s">
        <v>104</v>
      </c>
      <c r="J743" s="1" t="s">
        <v>73</v>
      </c>
      <c r="K743" s="1" t="s">
        <v>144</v>
      </c>
      <c r="L743" s="1" t="s">
        <v>44</v>
      </c>
      <c r="M743" s="1"/>
      <c r="N743" s="1" t="s">
        <v>27</v>
      </c>
      <c r="O743" s="1" t="s">
        <v>28</v>
      </c>
      <c r="P743" s="1" t="s">
        <v>161</v>
      </c>
      <c r="Q743" s="1" t="s">
        <v>571</v>
      </c>
      <c r="R743" s="1">
        <v>84074</v>
      </c>
      <c r="S743" s="1" t="s">
        <v>398</v>
      </c>
      <c r="T743" s="1" t="s">
        <v>207</v>
      </c>
      <c r="U743" s="1">
        <v>12</v>
      </c>
      <c r="V743" s="1">
        <v>87003</v>
      </c>
    </row>
    <row r="744" spans="1:22">
      <c r="A744" s="1">
        <v>20652</v>
      </c>
      <c r="B744" s="1" t="s">
        <v>98</v>
      </c>
      <c r="C744" s="1">
        <v>65.989999999999995</v>
      </c>
      <c r="D744" s="1">
        <v>0.05</v>
      </c>
      <c r="E744" s="1">
        <v>1303</v>
      </c>
      <c r="F744" s="1"/>
      <c r="G744" s="1"/>
      <c r="H744" s="1" t="s">
        <v>32</v>
      </c>
      <c r="I744" s="1" t="s">
        <v>104</v>
      </c>
      <c r="J744" s="1" t="s">
        <v>73</v>
      </c>
      <c r="K744" s="1" t="s">
        <v>67</v>
      </c>
      <c r="L744" s="1" t="s">
        <v>53</v>
      </c>
      <c r="M744" s="1"/>
      <c r="N744" s="1" t="s">
        <v>27</v>
      </c>
      <c r="O744" s="1" t="s">
        <v>28</v>
      </c>
      <c r="P744" s="1" t="s">
        <v>161</v>
      </c>
      <c r="Q744" s="1" t="s">
        <v>571</v>
      </c>
      <c r="R744" s="1">
        <v>84074</v>
      </c>
      <c r="S744" s="1" t="s">
        <v>398</v>
      </c>
      <c r="T744" s="1" t="s">
        <v>367</v>
      </c>
      <c r="U744" s="1">
        <v>9</v>
      </c>
      <c r="V744" s="1">
        <v>87005</v>
      </c>
    </row>
    <row r="745" spans="1:22">
      <c r="A745" s="1">
        <v>25092</v>
      </c>
      <c r="B745" s="1" t="s">
        <v>50</v>
      </c>
      <c r="C745" s="1">
        <v>2.88</v>
      </c>
      <c r="D745" s="1">
        <v>0.05</v>
      </c>
      <c r="E745" s="1">
        <v>1304</v>
      </c>
      <c r="F745" s="1"/>
      <c r="G745" s="1"/>
      <c r="H745" s="1" t="s">
        <v>32</v>
      </c>
      <c r="I745" s="1" t="s">
        <v>104</v>
      </c>
      <c r="J745" s="1" t="s">
        <v>58</v>
      </c>
      <c r="K745" s="1" t="s">
        <v>116</v>
      </c>
      <c r="L745" s="1" t="s">
        <v>53</v>
      </c>
      <c r="M745" s="1"/>
      <c r="N745" s="1" t="s">
        <v>27</v>
      </c>
      <c r="O745" s="1" t="s">
        <v>28</v>
      </c>
      <c r="P745" s="1" t="s">
        <v>161</v>
      </c>
      <c r="Q745" s="1" t="s">
        <v>572</v>
      </c>
      <c r="R745" s="1">
        <v>84084</v>
      </c>
      <c r="S745" s="1" t="s">
        <v>182</v>
      </c>
      <c r="T745" s="1" t="s">
        <v>183</v>
      </c>
      <c r="U745" s="1">
        <v>3</v>
      </c>
      <c r="V745" s="1">
        <v>87004</v>
      </c>
    </row>
    <row r="746" spans="1:22">
      <c r="A746" s="1">
        <v>26274</v>
      </c>
      <c r="B746" s="1" t="s">
        <v>21</v>
      </c>
      <c r="C746" s="1">
        <v>62.18</v>
      </c>
      <c r="D746" s="1">
        <v>0.05</v>
      </c>
      <c r="E746" s="1">
        <v>1305</v>
      </c>
      <c r="F746" s="1"/>
      <c r="G746" s="1"/>
      <c r="H746" s="1" t="s">
        <v>32</v>
      </c>
      <c r="I746" s="1" t="s">
        <v>104</v>
      </c>
      <c r="J746" s="1" t="s">
        <v>34</v>
      </c>
      <c r="K746" s="1" t="s">
        <v>52</v>
      </c>
      <c r="L746" s="1" t="s">
        <v>75</v>
      </c>
      <c r="M746" s="1"/>
      <c r="N746" s="1" t="s">
        <v>27</v>
      </c>
      <c r="O746" s="1" t="s">
        <v>28</v>
      </c>
      <c r="P746" s="1" t="s">
        <v>161</v>
      </c>
      <c r="Q746" s="1" t="s">
        <v>573</v>
      </c>
      <c r="R746" s="1">
        <v>84120</v>
      </c>
      <c r="S746" s="1" t="s">
        <v>49</v>
      </c>
      <c r="T746" s="1" t="s">
        <v>398</v>
      </c>
      <c r="U746" s="1">
        <v>3</v>
      </c>
      <c r="V746" s="1">
        <v>87002</v>
      </c>
    </row>
    <row r="747" spans="1:22">
      <c r="A747" s="1">
        <v>22832</v>
      </c>
      <c r="B747" s="1" t="s">
        <v>98</v>
      </c>
      <c r="C747" s="1">
        <v>8.33</v>
      </c>
      <c r="D747" s="1">
        <v>0.05</v>
      </c>
      <c r="E747" s="1">
        <v>1307</v>
      </c>
      <c r="F747" s="1"/>
      <c r="G747" s="1"/>
      <c r="H747" s="1" t="s">
        <v>32</v>
      </c>
      <c r="I747" s="1" t="s">
        <v>51</v>
      </c>
      <c r="J747" s="1" t="s">
        <v>73</v>
      </c>
      <c r="K747" s="1" t="s">
        <v>144</v>
      </c>
      <c r="L747" s="1" t="s">
        <v>44</v>
      </c>
      <c r="M747" s="1"/>
      <c r="N747" s="1" t="s">
        <v>27</v>
      </c>
      <c r="O747" s="1" t="s">
        <v>28</v>
      </c>
      <c r="P747" s="1" t="s">
        <v>90</v>
      </c>
      <c r="Q747" s="1" t="s">
        <v>574</v>
      </c>
      <c r="R747" s="1">
        <v>97420</v>
      </c>
      <c r="S747" s="1" t="s">
        <v>416</v>
      </c>
      <c r="T747" s="2">
        <v>42192</v>
      </c>
      <c r="U747" s="1">
        <v>16</v>
      </c>
      <c r="V747" s="1">
        <v>91451</v>
      </c>
    </row>
    <row r="748" spans="1:22">
      <c r="A748" s="1">
        <v>3167</v>
      </c>
      <c r="B748" s="1" t="s">
        <v>50</v>
      </c>
      <c r="C748" s="1">
        <v>5.34</v>
      </c>
      <c r="D748" s="1">
        <v>0.05</v>
      </c>
      <c r="E748" s="1">
        <v>1314</v>
      </c>
      <c r="F748" s="1"/>
      <c r="G748" s="1"/>
      <c r="H748" s="1" t="s">
        <v>32</v>
      </c>
      <c r="I748" s="1" t="s">
        <v>42</v>
      </c>
      <c r="J748" s="1" t="s">
        <v>58</v>
      </c>
      <c r="K748" s="1" t="s">
        <v>100</v>
      </c>
      <c r="L748" s="1" t="s">
        <v>53</v>
      </c>
      <c r="M748" s="1"/>
      <c r="N748" s="1" t="s">
        <v>27</v>
      </c>
      <c r="O748" s="1" t="s">
        <v>28</v>
      </c>
      <c r="P748" s="1" t="s">
        <v>37</v>
      </c>
      <c r="Q748" s="1" t="s">
        <v>361</v>
      </c>
      <c r="R748" s="1">
        <v>90058</v>
      </c>
      <c r="S748" s="1" t="s">
        <v>128</v>
      </c>
      <c r="T748" s="2">
        <v>42008</v>
      </c>
      <c r="U748" s="1">
        <v>45</v>
      </c>
      <c r="V748" s="1">
        <v>22755</v>
      </c>
    </row>
    <row r="749" spans="1:22">
      <c r="A749" s="1">
        <v>3168</v>
      </c>
      <c r="B749" s="1" t="s">
        <v>50</v>
      </c>
      <c r="C749" s="1">
        <v>55.99</v>
      </c>
      <c r="D749" s="1">
        <v>0.05</v>
      </c>
      <c r="E749" s="1">
        <v>1314</v>
      </c>
      <c r="F749" s="1"/>
      <c r="G749" s="1"/>
      <c r="H749" s="1" t="s">
        <v>32</v>
      </c>
      <c r="I749" s="1" t="s">
        <v>42</v>
      </c>
      <c r="J749" s="1" t="s">
        <v>73</v>
      </c>
      <c r="K749" s="1" t="s">
        <v>67</v>
      </c>
      <c r="L749" s="1" t="s">
        <v>44</v>
      </c>
      <c r="M749" s="1"/>
      <c r="N749" s="1" t="s">
        <v>27</v>
      </c>
      <c r="O749" s="1" t="s">
        <v>28</v>
      </c>
      <c r="P749" s="1" t="s">
        <v>37</v>
      </c>
      <c r="Q749" s="1" t="s">
        <v>361</v>
      </c>
      <c r="R749" s="1">
        <v>90058</v>
      </c>
      <c r="S749" s="1" t="s">
        <v>128</v>
      </c>
      <c r="T749" s="2">
        <v>42008</v>
      </c>
      <c r="U749" s="1">
        <v>5</v>
      </c>
      <c r="V749" s="1">
        <v>22755</v>
      </c>
    </row>
    <row r="750" spans="1:22">
      <c r="A750" s="1">
        <v>3791</v>
      </c>
      <c r="B750" s="1" t="s">
        <v>98</v>
      </c>
      <c r="C750" s="1">
        <v>80.98</v>
      </c>
      <c r="D750" s="1">
        <v>0.05</v>
      </c>
      <c r="E750" s="1">
        <v>1314</v>
      </c>
      <c r="F750" s="1"/>
      <c r="G750" s="1"/>
      <c r="H750" s="1" t="s">
        <v>32</v>
      </c>
      <c r="I750" s="1" t="s">
        <v>42</v>
      </c>
      <c r="J750" s="1" t="s">
        <v>58</v>
      </c>
      <c r="K750" s="1" t="s">
        <v>119</v>
      </c>
      <c r="L750" s="1" t="s">
        <v>178</v>
      </c>
      <c r="M750" s="1"/>
      <c r="N750" s="1" t="s">
        <v>27</v>
      </c>
      <c r="O750" s="1" t="s">
        <v>28</v>
      </c>
      <c r="P750" s="1" t="s">
        <v>37</v>
      </c>
      <c r="Q750" s="1" t="s">
        <v>361</v>
      </c>
      <c r="R750" s="1">
        <v>90058</v>
      </c>
      <c r="S750" s="2">
        <v>42125</v>
      </c>
      <c r="T750" s="2">
        <v>42248</v>
      </c>
      <c r="U750" s="1">
        <v>34</v>
      </c>
      <c r="V750" s="1">
        <v>27013</v>
      </c>
    </row>
    <row r="751" spans="1:22">
      <c r="A751" s="1">
        <v>3792</v>
      </c>
      <c r="B751" s="1" t="s">
        <v>98</v>
      </c>
      <c r="C751" s="1">
        <v>279.48</v>
      </c>
      <c r="D751" s="1">
        <v>0.1</v>
      </c>
      <c r="E751" s="1">
        <v>1314</v>
      </c>
      <c r="F751" s="1"/>
      <c r="G751" s="1"/>
      <c r="H751" s="1" t="s">
        <v>32</v>
      </c>
      <c r="I751" s="1" t="s">
        <v>42</v>
      </c>
      <c r="J751" s="1" t="s">
        <v>58</v>
      </c>
      <c r="K751" s="1" t="s">
        <v>119</v>
      </c>
      <c r="L751" s="1" t="s">
        <v>178</v>
      </c>
      <c r="M751" s="1"/>
      <c r="N751" s="1" t="s">
        <v>27</v>
      </c>
      <c r="O751" s="1" t="s">
        <v>28</v>
      </c>
      <c r="P751" s="1" t="s">
        <v>37</v>
      </c>
      <c r="Q751" s="1" t="s">
        <v>361</v>
      </c>
      <c r="R751" s="1">
        <v>90058</v>
      </c>
      <c r="S751" s="2">
        <v>42125</v>
      </c>
      <c r="T751" s="2">
        <v>42125</v>
      </c>
      <c r="U751" s="1">
        <v>31</v>
      </c>
      <c r="V751" s="1">
        <v>27013</v>
      </c>
    </row>
    <row r="752" spans="1:22">
      <c r="A752" s="1">
        <v>21166</v>
      </c>
      <c r="B752" s="1" t="s">
        <v>50</v>
      </c>
      <c r="C752" s="1">
        <v>4.91</v>
      </c>
      <c r="D752" s="1">
        <v>0.05</v>
      </c>
      <c r="E752" s="1">
        <v>1315</v>
      </c>
      <c r="F752" s="1"/>
      <c r="G752" s="1"/>
      <c r="H752" s="1" t="s">
        <v>32</v>
      </c>
      <c r="I752" s="1" t="s">
        <v>42</v>
      </c>
      <c r="J752" s="1" t="s">
        <v>58</v>
      </c>
      <c r="K752" s="1" t="s">
        <v>100</v>
      </c>
      <c r="L752" s="1" t="s">
        <v>53</v>
      </c>
      <c r="M752" s="1"/>
      <c r="N752" s="1" t="s">
        <v>27</v>
      </c>
      <c r="O752" s="1" t="s">
        <v>28</v>
      </c>
      <c r="P752" s="1" t="s">
        <v>194</v>
      </c>
      <c r="Q752" s="1" t="s">
        <v>575</v>
      </c>
      <c r="R752" s="1">
        <v>80906</v>
      </c>
      <c r="S752" s="1" t="s">
        <v>128</v>
      </c>
      <c r="T752" s="1" t="s">
        <v>256</v>
      </c>
      <c r="U752" s="1">
        <v>9</v>
      </c>
      <c r="V752" s="1">
        <v>87602</v>
      </c>
    </row>
    <row r="753" spans="1:22">
      <c r="A753" s="1">
        <v>21167</v>
      </c>
      <c r="B753" s="1" t="s">
        <v>50</v>
      </c>
      <c r="C753" s="1">
        <v>5.34</v>
      </c>
      <c r="D753" s="1">
        <v>0.05</v>
      </c>
      <c r="E753" s="1">
        <v>1316</v>
      </c>
      <c r="F753" s="1"/>
      <c r="G753" s="1"/>
      <c r="H753" s="1" t="s">
        <v>32</v>
      </c>
      <c r="I753" s="1" t="s">
        <v>42</v>
      </c>
      <c r="J753" s="1" t="s">
        <v>58</v>
      </c>
      <c r="K753" s="1" t="s">
        <v>100</v>
      </c>
      <c r="L753" s="1" t="s">
        <v>53</v>
      </c>
      <c r="M753" s="1"/>
      <c r="N753" s="1" t="s">
        <v>27</v>
      </c>
      <c r="O753" s="1" t="s">
        <v>28</v>
      </c>
      <c r="P753" s="1" t="s">
        <v>194</v>
      </c>
      <c r="Q753" s="1" t="s">
        <v>576</v>
      </c>
      <c r="R753" s="1">
        <v>80022</v>
      </c>
      <c r="S753" s="1" t="s">
        <v>128</v>
      </c>
      <c r="T753" s="2">
        <v>42008</v>
      </c>
      <c r="U753" s="1">
        <v>11</v>
      </c>
      <c r="V753" s="1">
        <v>87602</v>
      </c>
    </row>
    <row r="754" spans="1:22">
      <c r="A754" s="1">
        <v>21168</v>
      </c>
      <c r="B754" s="1" t="s">
        <v>50</v>
      </c>
      <c r="C754" s="1">
        <v>55.99</v>
      </c>
      <c r="D754" s="1">
        <v>0.05</v>
      </c>
      <c r="E754" s="1">
        <v>1316</v>
      </c>
      <c r="F754" s="1"/>
      <c r="G754" s="1"/>
      <c r="H754" s="1" t="s">
        <v>32</v>
      </c>
      <c r="I754" s="1" t="s">
        <v>42</v>
      </c>
      <c r="J754" s="1" t="s">
        <v>73</v>
      </c>
      <c r="K754" s="1" t="s">
        <v>67</v>
      </c>
      <c r="L754" s="1" t="s">
        <v>44</v>
      </c>
      <c r="M754" s="1"/>
      <c r="N754" s="1" t="s">
        <v>27</v>
      </c>
      <c r="O754" s="1" t="s">
        <v>28</v>
      </c>
      <c r="P754" s="1" t="s">
        <v>194</v>
      </c>
      <c r="Q754" s="1" t="s">
        <v>576</v>
      </c>
      <c r="R754" s="1">
        <v>80022</v>
      </c>
      <c r="S754" s="1" t="s">
        <v>128</v>
      </c>
      <c r="T754" s="2">
        <v>42008</v>
      </c>
      <c r="U754" s="1">
        <v>1</v>
      </c>
      <c r="V754" s="1">
        <v>87602</v>
      </c>
    </row>
    <row r="755" spans="1:22">
      <c r="A755" s="1">
        <v>21791</v>
      </c>
      <c r="B755" s="1" t="s">
        <v>98</v>
      </c>
      <c r="C755" s="1">
        <v>80.98</v>
      </c>
      <c r="D755" s="1">
        <v>0.05</v>
      </c>
      <c r="E755" s="1">
        <v>1316</v>
      </c>
      <c r="F755" s="1"/>
      <c r="G755" s="1"/>
      <c r="H755" s="1" t="s">
        <v>32</v>
      </c>
      <c r="I755" s="1" t="s">
        <v>42</v>
      </c>
      <c r="J755" s="1" t="s">
        <v>58</v>
      </c>
      <c r="K755" s="1" t="s">
        <v>119</v>
      </c>
      <c r="L755" s="1" t="s">
        <v>178</v>
      </c>
      <c r="M755" s="1"/>
      <c r="N755" s="1" t="s">
        <v>27</v>
      </c>
      <c r="O755" s="1" t="s">
        <v>28</v>
      </c>
      <c r="P755" s="1" t="s">
        <v>194</v>
      </c>
      <c r="Q755" s="1" t="s">
        <v>576</v>
      </c>
      <c r="R755" s="1">
        <v>80022</v>
      </c>
      <c r="S755" s="2">
        <v>42125</v>
      </c>
      <c r="T755" s="2">
        <v>42248</v>
      </c>
      <c r="U755" s="1">
        <v>8</v>
      </c>
      <c r="V755" s="1">
        <v>87603</v>
      </c>
    </row>
    <row r="756" spans="1:22">
      <c r="A756" s="1">
        <v>21792</v>
      </c>
      <c r="B756" s="1" t="s">
        <v>98</v>
      </c>
      <c r="C756" s="1">
        <v>279.48</v>
      </c>
      <c r="D756" s="1">
        <v>0.1</v>
      </c>
      <c r="E756" s="1">
        <v>1316</v>
      </c>
      <c r="F756" s="1"/>
      <c r="G756" s="1"/>
      <c r="H756" s="1" t="s">
        <v>32</v>
      </c>
      <c r="I756" s="1" t="s">
        <v>42</v>
      </c>
      <c r="J756" s="1" t="s">
        <v>58</v>
      </c>
      <c r="K756" s="1" t="s">
        <v>119</v>
      </c>
      <c r="L756" s="1" t="s">
        <v>178</v>
      </c>
      <c r="M756" s="1"/>
      <c r="N756" s="1" t="s">
        <v>27</v>
      </c>
      <c r="O756" s="1" t="s">
        <v>54</v>
      </c>
      <c r="P756" s="1" t="s">
        <v>194</v>
      </c>
      <c r="Q756" s="1" t="s">
        <v>576</v>
      </c>
      <c r="R756" s="1">
        <v>80022</v>
      </c>
      <c r="S756" s="2">
        <v>42125</v>
      </c>
      <c r="T756" s="2">
        <v>42125</v>
      </c>
      <c r="U756" s="1">
        <v>8</v>
      </c>
      <c r="V756" s="1">
        <v>87603</v>
      </c>
    </row>
    <row r="757" spans="1:22">
      <c r="A757" s="1">
        <v>21006</v>
      </c>
      <c r="B757" s="1" t="s">
        <v>98</v>
      </c>
      <c r="C757" s="1">
        <v>55.99</v>
      </c>
      <c r="D757" s="1">
        <v>0.05</v>
      </c>
      <c r="E757" s="1">
        <v>1338</v>
      </c>
      <c r="F757" s="1"/>
      <c r="G757" s="1"/>
      <c r="H757" s="1" t="s">
        <v>32</v>
      </c>
      <c r="I757" s="1" t="s">
        <v>42</v>
      </c>
      <c r="J757" s="1" t="s">
        <v>73</v>
      </c>
      <c r="K757" s="1" t="s">
        <v>67</v>
      </c>
      <c r="L757" s="1" t="s">
        <v>44</v>
      </c>
      <c r="M757" s="1"/>
      <c r="N757" s="1" t="s">
        <v>27</v>
      </c>
      <c r="O757" s="1" t="s">
        <v>45</v>
      </c>
      <c r="P757" s="1" t="s">
        <v>142</v>
      </c>
      <c r="Q757" s="1" t="s">
        <v>143</v>
      </c>
      <c r="R757" s="1">
        <v>60623</v>
      </c>
      <c r="S757" s="2">
        <v>42279</v>
      </c>
      <c r="T757" s="2">
        <v>42279</v>
      </c>
      <c r="U757" s="1">
        <v>16</v>
      </c>
      <c r="V757" s="1">
        <v>91244</v>
      </c>
    </row>
    <row r="758" spans="1:22">
      <c r="A758" s="1">
        <v>3004</v>
      </c>
      <c r="B758" s="1" t="s">
        <v>98</v>
      </c>
      <c r="C758" s="1">
        <v>22.38</v>
      </c>
      <c r="D758" s="1">
        <v>0.05</v>
      </c>
      <c r="E758" s="1">
        <v>1340</v>
      </c>
      <c r="F758" s="1"/>
      <c r="G758" s="1"/>
      <c r="H758" s="1" t="s">
        <v>22</v>
      </c>
      <c r="I758" s="1" t="s">
        <v>42</v>
      </c>
      <c r="J758" s="1" t="s">
        <v>58</v>
      </c>
      <c r="K758" s="1" t="s">
        <v>100</v>
      </c>
      <c r="L758" s="1" t="s">
        <v>53</v>
      </c>
      <c r="M758" s="1"/>
      <c r="N758" s="1" t="s">
        <v>27</v>
      </c>
      <c r="O758" s="1" t="s">
        <v>45</v>
      </c>
      <c r="P758" s="1" t="s">
        <v>62</v>
      </c>
      <c r="Q758" s="1" t="s">
        <v>79</v>
      </c>
      <c r="R758" s="1">
        <v>10170</v>
      </c>
      <c r="S758" s="2">
        <v>42279</v>
      </c>
      <c r="T758" s="1" t="s">
        <v>49</v>
      </c>
      <c r="U758" s="1">
        <v>29</v>
      </c>
      <c r="V758" s="1">
        <v>21636</v>
      </c>
    </row>
    <row r="759" spans="1:22">
      <c r="A759" s="1">
        <v>3005</v>
      </c>
      <c r="B759" s="1" t="s">
        <v>98</v>
      </c>
      <c r="C759" s="1">
        <v>5.98</v>
      </c>
      <c r="D759" s="1">
        <v>0.05</v>
      </c>
      <c r="E759" s="1">
        <v>1340</v>
      </c>
      <c r="F759" s="1"/>
      <c r="G759" s="1"/>
      <c r="H759" s="1" t="s">
        <v>32</v>
      </c>
      <c r="I759" s="1" t="s">
        <v>42</v>
      </c>
      <c r="J759" s="1" t="s">
        <v>58</v>
      </c>
      <c r="K759" s="1" t="s">
        <v>119</v>
      </c>
      <c r="L759" s="1" t="s">
        <v>53</v>
      </c>
      <c r="M759" s="1"/>
      <c r="N759" s="1" t="s">
        <v>27</v>
      </c>
      <c r="O759" s="1" t="s">
        <v>45</v>
      </c>
      <c r="P759" s="1" t="s">
        <v>62</v>
      </c>
      <c r="Q759" s="1" t="s">
        <v>79</v>
      </c>
      <c r="R759" s="1">
        <v>10170</v>
      </c>
      <c r="S759" s="2">
        <v>42279</v>
      </c>
      <c r="T759" s="1" t="s">
        <v>48</v>
      </c>
      <c r="U759" s="1">
        <v>11</v>
      </c>
      <c r="V759" s="1">
        <v>21636</v>
      </c>
    </row>
    <row r="760" spans="1:22">
      <c r="A760" s="1">
        <v>3006</v>
      </c>
      <c r="B760" s="1" t="s">
        <v>98</v>
      </c>
      <c r="C760" s="1">
        <v>55.99</v>
      </c>
      <c r="D760" s="1">
        <v>0.05</v>
      </c>
      <c r="E760" s="1">
        <v>1340</v>
      </c>
      <c r="F760" s="1"/>
      <c r="G760" s="1"/>
      <c r="H760" s="1" t="s">
        <v>32</v>
      </c>
      <c r="I760" s="1" t="s">
        <v>42</v>
      </c>
      <c r="J760" s="1" t="s">
        <v>73</v>
      </c>
      <c r="K760" s="1" t="s">
        <v>67</v>
      </c>
      <c r="L760" s="1" t="s">
        <v>44</v>
      </c>
      <c r="M760" s="1"/>
      <c r="N760" s="1" t="s">
        <v>27</v>
      </c>
      <c r="O760" s="1" t="s">
        <v>45</v>
      </c>
      <c r="P760" s="1" t="s">
        <v>62</v>
      </c>
      <c r="Q760" s="1" t="s">
        <v>79</v>
      </c>
      <c r="R760" s="1">
        <v>10170</v>
      </c>
      <c r="S760" s="2">
        <v>42279</v>
      </c>
      <c r="T760" s="2">
        <v>42279</v>
      </c>
      <c r="U760" s="1">
        <v>63</v>
      </c>
      <c r="V760" s="1">
        <v>21636</v>
      </c>
    </row>
    <row r="761" spans="1:22">
      <c r="A761" s="1">
        <v>3431</v>
      </c>
      <c r="B761" s="1" t="s">
        <v>31</v>
      </c>
      <c r="C761" s="1">
        <v>3.98</v>
      </c>
      <c r="D761" s="1">
        <v>0.05</v>
      </c>
      <c r="E761" s="1">
        <v>1340</v>
      </c>
      <c r="F761" s="1"/>
      <c r="G761" s="1"/>
      <c r="H761" s="1" t="s">
        <v>32</v>
      </c>
      <c r="I761" s="1" t="s">
        <v>42</v>
      </c>
      <c r="J761" s="1" t="s">
        <v>58</v>
      </c>
      <c r="K761" s="1" t="s">
        <v>25</v>
      </c>
      <c r="L761" s="1" t="s">
        <v>26</v>
      </c>
      <c r="M761" s="1"/>
      <c r="N761" s="1" t="s">
        <v>27</v>
      </c>
      <c r="O761" s="1" t="s">
        <v>45</v>
      </c>
      <c r="P761" s="1" t="s">
        <v>62</v>
      </c>
      <c r="Q761" s="1" t="s">
        <v>79</v>
      </c>
      <c r="R761" s="1">
        <v>10170</v>
      </c>
      <c r="S761" s="2">
        <v>42161</v>
      </c>
      <c r="T761" s="2">
        <v>42253</v>
      </c>
      <c r="U761" s="1">
        <v>76</v>
      </c>
      <c r="V761" s="1">
        <v>24455</v>
      </c>
    </row>
    <row r="762" spans="1:22">
      <c r="A762" s="1">
        <v>21005</v>
      </c>
      <c r="B762" s="1" t="s">
        <v>98</v>
      </c>
      <c r="C762" s="1">
        <v>5.98</v>
      </c>
      <c r="D762" s="1">
        <v>0.05</v>
      </c>
      <c r="E762" s="1">
        <v>1341</v>
      </c>
      <c r="F762" s="1"/>
      <c r="G762" s="1"/>
      <c r="H762" s="1" t="s">
        <v>32</v>
      </c>
      <c r="I762" s="1" t="s">
        <v>42</v>
      </c>
      <c r="J762" s="1" t="s">
        <v>58</v>
      </c>
      <c r="K762" s="1" t="s">
        <v>119</v>
      </c>
      <c r="L762" s="1" t="s">
        <v>53</v>
      </c>
      <c r="M762" s="1"/>
      <c r="N762" s="1" t="s">
        <v>27</v>
      </c>
      <c r="O762" s="1" t="s">
        <v>45</v>
      </c>
      <c r="P762" s="1" t="s">
        <v>174</v>
      </c>
      <c r="Q762" s="1" t="s">
        <v>577</v>
      </c>
      <c r="R762" s="1">
        <v>17201</v>
      </c>
      <c r="S762" s="2">
        <v>42279</v>
      </c>
      <c r="T762" s="1" t="s">
        <v>48</v>
      </c>
      <c r="U762" s="1">
        <v>3</v>
      </c>
      <c r="V762" s="1">
        <v>91244</v>
      </c>
    </row>
    <row r="763" spans="1:22">
      <c r="A763" s="1">
        <v>21430</v>
      </c>
      <c r="B763" s="1" t="s">
        <v>31</v>
      </c>
      <c r="C763" s="1">
        <v>20.89</v>
      </c>
      <c r="D763" s="1">
        <v>0.05</v>
      </c>
      <c r="E763" s="1">
        <v>1341</v>
      </c>
      <c r="F763" s="1"/>
      <c r="G763" s="1"/>
      <c r="H763" s="1" t="s">
        <v>32</v>
      </c>
      <c r="I763" s="1" t="s">
        <v>42</v>
      </c>
      <c r="J763" s="1" t="s">
        <v>73</v>
      </c>
      <c r="K763" s="1" t="s">
        <v>144</v>
      </c>
      <c r="L763" s="1" t="s">
        <v>44</v>
      </c>
      <c r="M763" s="1"/>
      <c r="N763" s="1" t="s">
        <v>27</v>
      </c>
      <c r="O763" s="1" t="s">
        <v>45</v>
      </c>
      <c r="P763" s="1" t="s">
        <v>174</v>
      </c>
      <c r="Q763" s="1" t="s">
        <v>577</v>
      </c>
      <c r="R763" s="1">
        <v>17201</v>
      </c>
      <c r="S763" s="2">
        <v>42161</v>
      </c>
      <c r="T763" s="2">
        <v>42222</v>
      </c>
      <c r="U763" s="1">
        <v>4</v>
      </c>
      <c r="V763" s="1">
        <v>91245</v>
      </c>
    </row>
    <row r="764" spans="1:22">
      <c r="A764" s="1">
        <v>21431</v>
      </c>
      <c r="B764" s="1" t="s">
        <v>31</v>
      </c>
      <c r="C764" s="1">
        <v>3.98</v>
      </c>
      <c r="D764" s="1">
        <v>0.05</v>
      </c>
      <c r="E764" s="1">
        <v>1341</v>
      </c>
      <c r="F764" s="1"/>
      <c r="G764" s="1"/>
      <c r="H764" s="1" t="s">
        <v>32</v>
      </c>
      <c r="I764" s="1" t="s">
        <v>42</v>
      </c>
      <c r="J764" s="1" t="s">
        <v>58</v>
      </c>
      <c r="K764" s="1" t="s">
        <v>25</v>
      </c>
      <c r="L764" s="1" t="s">
        <v>26</v>
      </c>
      <c r="M764" s="1"/>
      <c r="N764" s="1" t="s">
        <v>27</v>
      </c>
      <c r="O764" s="1" t="s">
        <v>114</v>
      </c>
      <c r="P764" s="1" t="s">
        <v>174</v>
      </c>
      <c r="Q764" s="1" t="s">
        <v>577</v>
      </c>
      <c r="R764" s="1">
        <v>17201</v>
      </c>
      <c r="S764" s="2">
        <v>42161</v>
      </c>
      <c r="T764" s="2">
        <v>42253</v>
      </c>
      <c r="U764" s="1">
        <v>19</v>
      </c>
      <c r="V764" s="1">
        <v>91245</v>
      </c>
    </row>
    <row r="765" spans="1:22">
      <c r="A765" s="1">
        <v>20804</v>
      </c>
      <c r="B765" s="1" t="s">
        <v>98</v>
      </c>
      <c r="C765" s="1">
        <v>2.62</v>
      </c>
      <c r="D765" s="1">
        <v>0.05</v>
      </c>
      <c r="E765" s="1">
        <v>1347</v>
      </c>
      <c r="F765" s="1"/>
      <c r="G765" s="1"/>
      <c r="H765" s="1" t="s">
        <v>32</v>
      </c>
      <c r="I765" s="1" t="s">
        <v>42</v>
      </c>
      <c r="J765" s="1" t="s">
        <v>58</v>
      </c>
      <c r="K765" s="1" t="s">
        <v>60</v>
      </c>
      <c r="L765" s="1" t="s">
        <v>26</v>
      </c>
      <c r="M765" s="1"/>
      <c r="N765" s="1" t="s">
        <v>27</v>
      </c>
      <c r="O765" s="1" t="s">
        <v>114</v>
      </c>
      <c r="P765" s="1" t="s">
        <v>242</v>
      </c>
      <c r="Q765" s="1" t="s">
        <v>578</v>
      </c>
      <c r="R765" s="1">
        <v>33511</v>
      </c>
      <c r="S765" s="1" t="s">
        <v>230</v>
      </c>
      <c r="T765" s="2">
        <v>42160</v>
      </c>
      <c r="U765" s="1">
        <v>21</v>
      </c>
      <c r="V765" s="1">
        <v>89686</v>
      </c>
    </row>
    <row r="766" spans="1:22">
      <c r="A766" s="1">
        <v>22414</v>
      </c>
      <c r="B766" s="1" t="s">
        <v>21</v>
      </c>
      <c r="C766" s="1">
        <v>12.2</v>
      </c>
      <c r="D766" s="1">
        <v>0.05</v>
      </c>
      <c r="E766" s="1">
        <v>1350</v>
      </c>
      <c r="F766" s="1"/>
      <c r="G766" s="1"/>
      <c r="H766" s="1" t="s">
        <v>22</v>
      </c>
      <c r="I766" s="1" t="s">
        <v>42</v>
      </c>
      <c r="J766" s="1" t="s">
        <v>34</v>
      </c>
      <c r="K766" s="1" t="s">
        <v>52</v>
      </c>
      <c r="L766" s="1" t="s">
        <v>44</v>
      </c>
      <c r="M766" s="1"/>
      <c r="N766" s="1" t="s">
        <v>27</v>
      </c>
      <c r="O766" s="1" t="s">
        <v>114</v>
      </c>
      <c r="P766" s="1" t="s">
        <v>242</v>
      </c>
      <c r="Q766" s="1" t="s">
        <v>579</v>
      </c>
      <c r="R766" s="1">
        <v>33055</v>
      </c>
      <c r="S766" s="1" t="s">
        <v>299</v>
      </c>
      <c r="T766" s="1" t="s">
        <v>349</v>
      </c>
      <c r="U766" s="1">
        <v>4</v>
      </c>
      <c r="V766" s="1">
        <v>88233</v>
      </c>
    </row>
    <row r="767" spans="1:22">
      <c r="A767" s="1">
        <v>18499</v>
      </c>
      <c r="B767" s="1" t="s">
        <v>31</v>
      </c>
      <c r="C767" s="1">
        <v>110.99</v>
      </c>
      <c r="D767" s="1">
        <v>0.1</v>
      </c>
      <c r="E767" s="1">
        <v>1351</v>
      </c>
      <c r="F767" s="1"/>
      <c r="G767" s="1"/>
      <c r="H767" s="1" t="s">
        <v>22</v>
      </c>
      <c r="I767" s="1" t="s">
        <v>42</v>
      </c>
      <c r="J767" s="1" t="s">
        <v>73</v>
      </c>
      <c r="K767" s="1" t="s">
        <v>67</v>
      </c>
      <c r="L767" s="1" t="s">
        <v>53</v>
      </c>
      <c r="M767" s="1"/>
      <c r="N767" s="1" t="s">
        <v>27</v>
      </c>
      <c r="O767" s="1" t="s">
        <v>45</v>
      </c>
      <c r="P767" s="1" t="s">
        <v>242</v>
      </c>
      <c r="Q767" s="1" t="s">
        <v>580</v>
      </c>
      <c r="R767" s="1">
        <v>33063</v>
      </c>
      <c r="S767" s="1" t="s">
        <v>167</v>
      </c>
      <c r="T767" s="1" t="s">
        <v>86</v>
      </c>
      <c r="U767" s="1">
        <v>7</v>
      </c>
      <c r="V767" s="1">
        <v>88232</v>
      </c>
    </row>
    <row r="768" spans="1:22">
      <c r="A768" s="1">
        <v>24232</v>
      </c>
      <c r="B768" s="1" t="s">
        <v>21</v>
      </c>
      <c r="C768" s="1">
        <v>17.670000000000002</v>
      </c>
      <c r="D768" s="1">
        <v>0.05</v>
      </c>
      <c r="E768" s="1">
        <v>1352</v>
      </c>
      <c r="F768" s="1"/>
      <c r="G768" s="1"/>
      <c r="H768" s="1" t="s">
        <v>32</v>
      </c>
      <c r="I768" s="1" t="s">
        <v>42</v>
      </c>
      <c r="J768" s="1" t="s">
        <v>34</v>
      </c>
      <c r="K768" s="1" t="s">
        <v>52</v>
      </c>
      <c r="L768" s="1" t="s">
        <v>44</v>
      </c>
      <c r="M768" s="1"/>
      <c r="N768" s="1" t="s">
        <v>27</v>
      </c>
      <c r="O768" s="1" t="s">
        <v>54</v>
      </c>
      <c r="P768" s="1" t="s">
        <v>268</v>
      </c>
      <c r="Q768" s="1" t="s">
        <v>581</v>
      </c>
      <c r="R768" s="1">
        <v>20746</v>
      </c>
      <c r="S768" s="1" t="s">
        <v>230</v>
      </c>
      <c r="T768" s="2">
        <v>42009</v>
      </c>
      <c r="U768" s="1">
        <v>16</v>
      </c>
      <c r="V768" s="1">
        <v>88234</v>
      </c>
    </row>
    <row r="769" spans="1:22">
      <c r="A769" s="1">
        <v>20870</v>
      </c>
      <c r="B769" s="1" t="s">
        <v>21</v>
      </c>
      <c r="C769" s="1">
        <v>4.13</v>
      </c>
      <c r="D769" s="1">
        <v>0.05</v>
      </c>
      <c r="E769" s="1">
        <v>1354</v>
      </c>
      <c r="F769" s="1"/>
      <c r="G769" s="1"/>
      <c r="H769" s="1" t="s">
        <v>32</v>
      </c>
      <c r="I769" s="1" t="s">
        <v>104</v>
      </c>
      <c r="J769" s="1" t="s">
        <v>58</v>
      </c>
      <c r="K769" s="1" t="s">
        <v>116</v>
      </c>
      <c r="L769" s="1" t="s">
        <v>53</v>
      </c>
      <c r="M769" s="1"/>
      <c r="N769" s="1" t="s">
        <v>27</v>
      </c>
      <c r="O769" s="1" t="s">
        <v>54</v>
      </c>
      <c r="P769" s="1" t="s">
        <v>112</v>
      </c>
      <c r="Q769" s="1" t="s">
        <v>582</v>
      </c>
      <c r="R769" s="1">
        <v>76086</v>
      </c>
      <c r="S769" s="2">
        <v>42310</v>
      </c>
      <c r="T769" s="2">
        <v>42310</v>
      </c>
      <c r="U769" s="1">
        <v>2</v>
      </c>
      <c r="V769" s="1">
        <v>91209</v>
      </c>
    </row>
    <row r="770" spans="1:22">
      <c r="A770" s="1">
        <v>20871</v>
      </c>
      <c r="B770" s="1" t="s">
        <v>21</v>
      </c>
      <c r="C770" s="1">
        <v>4.9800000000000004</v>
      </c>
      <c r="D770" s="1">
        <v>0.05</v>
      </c>
      <c r="E770" s="1">
        <v>1354</v>
      </c>
      <c r="F770" s="1"/>
      <c r="G770" s="1"/>
      <c r="H770" s="1" t="s">
        <v>32</v>
      </c>
      <c r="I770" s="1" t="s">
        <v>104</v>
      </c>
      <c r="J770" s="1" t="s">
        <v>58</v>
      </c>
      <c r="K770" s="1" t="s">
        <v>116</v>
      </c>
      <c r="L770" s="1" t="s">
        <v>53</v>
      </c>
      <c r="M770" s="1"/>
      <c r="N770" s="1" t="s">
        <v>27</v>
      </c>
      <c r="O770" s="1" t="s">
        <v>54</v>
      </c>
      <c r="P770" s="1" t="s">
        <v>112</v>
      </c>
      <c r="Q770" s="1" t="s">
        <v>582</v>
      </c>
      <c r="R770" s="1">
        <v>76086</v>
      </c>
      <c r="S770" s="2">
        <v>42310</v>
      </c>
      <c r="T770" s="1" t="s">
        <v>211</v>
      </c>
      <c r="U770" s="1">
        <v>2</v>
      </c>
      <c r="V770" s="1">
        <v>91209</v>
      </c>
    </row>
    <row r="771" spans="1:22">
      <c r="A771" s="1">
        <v>18733</v>
      </c>
      <c r="B771" s="1" t="s">
        <v>50</v>
      </c>
      <c r="C771" s="1">
        <v>125.99</v>
      </c>
      <c r="D771" s="1">
        <v>0.1</v>
      </c>
      <c r="E771" s="1">
        <v>1357</v>
      </c>
      <c r="F771" s="1"/>
      <c r="G771" s="1"/>
      <c r="H771" s="1" t="s">
        <v>32</v>
      </c>
      <c r="I771" s="1" t="s">
        <v>42</v>
      </c>
      <c r="J771" s="1" t="s">
        <v>73</v>
      </c>
      <c r="K771" s="1" t="s">
        <v>67</v>
      </c>
      <c r="L771" s="1" t="s">
        <v>53</v>
      </c>
      <c r="M771" s="1"/>
      <c r="N771" s="1" t="s">
        <v>27</v>
      </c>
      <c r="O771" s="1" t="s">
        <v>54</v>
      </c>
      <c r="P771" s="1" t="s">
        <v>112</v>
      </c>
      <c r="Q771" s="1" t="s">
        <v>583</v>
      </c>
      <c r="R771" s="1">
        <v>78596</v>
      </c>
      <c r="S771" s="2">
        <v>42069</v>
      </c>
      <c r="T771" s="2">
        <v>42130</v>
      </c>
      <c r="U771" s="1">
        <v>9</v>
      </c>
      <c r="V771" s="1">
        <v>88184</v>
      </c>
    </row>
    <row r="772" spans="1:22">
      <c r="A772" s="1">
        <v>18645</v>
      </c>
      <c r="B772" s="1" t="s">
        <v>21</v>
      </c>
      <c r="C772" s="1">
        <v>119.99</v>
      </c>
      <c r="D772" s="1">
        <v>0.1</v>
      </c>
      <c r="E772" s="1">
        <v>1357</v>
      </c>
      <c r="F772" s="1"/>
      <c r="G772" s="1"/>
      <c r="H772" s="1" t="s">
        <v>22</v>
      </c>
      <c r="I772" s="1" t="s">
        <v>42</v>
      </c>
      <c r="J772" s="1" t="s">
        <v>73</v>
      </c>
      <c r="K772" s="1" t="s">
        <v>74</v>
      </c>
      <c r="L772" s="1" t="s">
        <v>108</v>
      </c>
      <c r="M772" s="1"/>
      <c r="N772" s="1" t="s">
        <v>27</v>
      </c>
      <c r="O772" s="1" t="s">
        <v>54</v>
      </c>
      <c r="P772" s="1" t="s">
        <v>112</v>
      </c>
      <c r="Q772" s="1" t="s">
        <v>583</v>
      </c>
      <c r="R772" s="1">
        <v>78596</v>
      </c>
      <c r="S772" s="1" t="s">
        <v>325</v>
      </c>
      <c r="T772" s="1" t="s">
        <v>416</v>
      </c>
      <c r="U772" s="1">
        <v>15</v>
      </c>
      <c r="V772" s="1">
        <v>88185</v>
      </c>
    </row>
    <row r="773" spans="1:22">
      <c r="A773" s="1">
        <v>20830</v>
      </c>
      <c r="B773" s="1" t="s">
        <v>21</v>
      </c>
      <c r="C773" s="1">
        <v>14.34</v>
      </c>
      <c r="D773" s="1">
        <v>0.05</v>
      </c>
      <c r="E773" s="1">
        <v>1360</v>
      </c>
      <c r="F773" s="1"/>
      <c r="G773" s="1"/>
      <c r="H773" s="1" t="s">
        <v>32</v>
      </c>
      <c r="I773" s="1" t="s">
        <v>104</v>
      </c>
      <c r="J773" s="1" t="s">
        <v>34</v>
      </c>
      <c r="K773" s="1" t="s">
        <v>52</v>
      </c>
      <c r="L773" s="1" t="s">
        <v>44</v>
      </c>
      <c r="M773" s="1"/>
      <c r="N773" s="1" t="s">
        <v>27</v>
      </c>
      <c r="O773" s="1" t="s">
        <v>54</v>
      </c>
      <c r="P773" s="1" t="s">
        <v>228</v>
      </c>
      <c r="Q773" s="1" t="s">
        <v>584</v>
      </c>
      <c r="R773" s="1">
        <v>52761</v>
      </c>
      <c r="S773" s="1" t="s">
        <v>198</v>
      </c>
      <c r="T773" s="1" t="s">
        <v>167</v>
      </c>
      <c r="U773" s="1">
        <v>8</v>
      </c>
      <c r="V773" s="1">
        <v>89595</v>
      </c>
    </row>
    <row r="774" spans="1:22">
      <c r="A774" s="1">
        <v>20829</v>
      </c>
      <c r="B774" s="1" t="s">
        <v>21</v>
      </c>
      <c r="C774" s="1">
        <v>2.89</v>
      </c>
      <c r="D774" s="1">
        <v>0.05</v>
      </c>
      <c r="E774" s="1">
        <v>1361</v>
      </c>
      <c r="F774" s="1"/>
      <c r="G774" s="1"/>
      <c r="H774" s="1" t="s">
        <v>32</v>
      </c>
      <c r="I774" s="1" t="s">
        <v>104</v>
      </c>
      <c r="J774" s="1" t="s">
        <v>58</v>
      </c>
      <c r="K774" s="1" t="s">
        <v>116</v>
      </c>
      <c r="L774" s="1" t="s">
        <v>53</v>
      </c>
      <c r="M774" s="1"/>
      <c r="N774" s="1" t="s">
        <v>27</v>
      </c>
      <c r="O774" s="1" t="s">
        <v>54</v>
      </c>
      <c r="P774" s="1" t="s">
        <v>215</v>
      </c>
      <c r="Q774" s="1" t="s">
        <v>585</v>
      </c>
      <c r="R774" s="1">
        <v>48101</v>
      </c>
      <c r="S774" s="1" t="s">
        <v>198</v>
      </c>
      <c r="T774" s="1" t="s">
        <v>85</v>
      </c>
      <c r="U774" s="1">
        <v>1</v>
      </c>
      <c r="V774" s="1">
        <v>89595</v>
      </c>
    </row>
    <row r="775" spans="1:22">
      <c r="A775" s="1">
        <v>24432</v>
      </c>
      <c r="B775" s="1" t="s">
        <v>41</v>
      </c>
      <c r="C775" s="1">
        <v>6.48</v>
      </c>
      <c r="D775" s="1">
        <v>0.05</v>
      </c>
      <c r="E775" s="1">
        <v>1361</v>
      </c>
      <c r="F775" s="1"/>
      <c r="G775" s="1"/>
      <c r="H775" s="1" t="s">
        <v>22</v>
      </c>
      <c r="I775" s="1" t="s">
        <v>104</v>
      </c>
      <c r="J775" s="1" t="s">
        <v>58</v>
      </c>
      <c r="K775" s="1" t="s">
        <v>83</v>
      </c>
      <c r="L775" s="1" t="s">
        <v>53</v>
      </c>
      <c r="M775" s="1"/>
      <c r="N775" s="1" t="s">
        <v>27</v>
      </c>
      <c r="O775" s="1" t="s">
        <v>54</v>
      </c>
      <c r="P775" s="1" t="s">
        <v>215</v>
      </c>
      <c r="Q775" s="1" t="s">
        <v>585</v>
      </c>
      <c r="R775" s="1">
        <v>48101</v>
      </c>
      <c r="S775" s="2">
        <v>42279</v>
      </c>
      <c r="T775" s="2">
        <v>42310</v>
      </c>
      <c r="U775" s="1">
        <v>9</v>
      </c>
      <c r="V775" s="1">
        <v>89596</v>
      </c>
    </row>
    <row r="776" spans="1:22">
      <c r="A776" s="1">
        <v>24433</v>
      </c>
      <c r="B776" s="1" t="s">
        <v>41</v>
      </c>
      <c r="C776" s="1">
        <v>85.99</v>
      </c>
      <c r="D776" s="1">
        <v>0.05</v>
      </c>
      <c r="E776" s="1">
        <v>1361</v>
      </c>
      <c r="F776" s="1"/>
      <c r="G776" s="1"/>
      <c r="H776" s="1" t="s">
        <v>32</v>
      </c>
      <c r="I776" s="1" t="s">
        <v>104</v>
      </c>
      <c r="J776" s="1" t="s">
        <v>73</v>
      </c>
      <c r="K776" s="1" t="s">
        <v>67</v>
      </c>
      <c r="L776" s="1" t="s">
        <v>44</v>
      </c>
      <c r="M776" s="1"/>
      <c r="N776" s="1" t="s">
        <v>27</v>
      </c>
      <c r="O776" s="1" t="s">
        <v>114</v>
      </c>
      <c r="P776" s="1" t="s">
        <v>215</v>
      </c>
      <c r="Q776" s="1" t="s">
        <v>585</v>
      </c>
      <c r="R776" s="1">
        <v>48101</v>
      </c>
      <c r="S776" s="2">
        <v>42279</v>
      </c>
      <c r="T776" s="2">
        <v>42340</v>
      </c>
      <c r="U776" s="1">
        <v>16</v>
      </c>
      <c r="V776" s="1">
        <v>89596</v>
      </c>
    </row>
    <row r="777" spans="1:22">
      <c r="A777" s="1">
        <v>23011</v>
      </c>
      <c r="B777" s="1" t="s">
        <v>50</v>
      </c>
      <c r="C777" s="1">
        <v>12.97</v>
      </c>
      <c r="D777" s="1">
        <v>0.05</v>
      </c>
      <c r="E777" s="1">
        <v>1363</v>
      </c>
      <c r="F777" s="1"/>
      <c r="G777" s="1"/>
      <c r="H777" s="1" t="s">
        <v>32</v>
      </c>
      <c r="I777" s="1" t="s">
        <v>104</v>
      </c>
      <c r="J777" s="1" t="s">
        <v>58</v>
      </c>
      <c r="K777" s="1" t="s">
        <v>100</v>
      </c>
      <c r="L777" s="1" t="s">
        <v>53</v>
      </c>
      <c r="M777" s="1"/>
      <c r="N777" s="1" t="s">
        <v>27</v>
      </c>
      <c r="O777" s="1" t="s">
        <v>114</v>
      </c>
      <c r="P777" s="1" t="s">
        <v>242</v>
      </c>
      <c r="Q777" s="1" t="s">
        <v>586</v>
      </c>
      <c r="R777" s="1">
        <v>32707</v>
      </c>
      <c r="S777" s="2">
        <v>42096</v>
      </c>
      <c r="T777" s="2">
        <v>42157</v>
      </c>
      <c r="U777" s="1">
        <v>2</v>
      </c>
      <c r="V777" s="1">
        <v>89993</v>
      </c>
    </row>
    <row r="778" spans="1:22">
      <c r="A778" s="1">
        <v>23012</v>
      </c>
      <c r="B778" s="1" t="s">
        <v>50</v>
      </c>
      <c r="C778" s="1">
        <v>5.81</v>
      </c>
      <c r="D778" s="1">
        <v>0.05</v>
      </c>
      <c r="E778" s="1">
        <v>1363</v>
      </c>
      <c r="F778" s="1"/>
      <c r="G778" s="1"/>
      <c r="H778" s="1" t="s">
        <v>32</v>
      </c>
      <c r="I778" s="1" t="s">
        <v>104</v>
      </c>
      <c r="J778" s="1" t="s">
        <v>58</v>
      </c>
      <c r="K778" s="1" t="s">
        <v>60</v>
      </c>
      <c r="L778" s="1" t="s">
        <v>26</v>
      </c>
      <c r="M778" s="1"/>
      <c r="N778" s="1" t="s">
        <v>27</v>
      </c>
      <c r="O778" s="1" t="s">
        <v>45</v>
      </c>
      <c r="P778" s="1" t="s">
        <v>242</v>
      </c>
      <c r="Q778" s="1" t="s">
        <v>586</v>
      </c>
      <c r="R778" s="1">
        <v>32707</v>
      </c>
      <c r="S778" s="2">
        <v>42096</v>
      </c>
      <c r="T778" s="2">
        <v>42157</v>
      </c>
      <c r="U778" s="1">
        <v>9</v>
      </c>
      <c r="V778" s="1">
        <v>89993</v>
      </c>
    </row>
    <row r="779" spans="1:22">
      <c r="A779" s="1">
        <v>19333</v>
      </c>
      <c r="B779" s="1" t="s">
        <v>31</v>
      </c>
      <c r="C779" s="1">
        <v>5.98</v>
      </c>
      <c r="D779" s="1">
        <v>0.05</v>
      </c>
      <c r="E779" s="1">
        <v>1364</v>
      </c>
      <c r="F779" s="1"/>
      <c r="G779" s="1"/>
      <c r="H779" s="1" t="s">
        <v>32</v>
      </c>
      <c r="I779" s="1" t="s">
        <v>42</v>
      </c>
      <c r="J779" s="1" t="s">
        <v>58</v>
      </c>
      <c r="K779" s="1" t="s">
        <v>83</v>
      </c>
      <c r="L779" s="1" t="s">
        <v>53</v>
      </c>
      <c r="M779" s="1"/>
      <c r="N779" s="1" t="s">
        <v>27</v>
      </c>
      <c r="O779" s="1" t="s">
        <v>54</v>
      </c>
      <c r="P779" s="1" t="s">
        <v>268</v>
      </c>
      <c r="Q779" s="1" t="s">
        <v>581</v>
      </c>
      <c r="R779" s="1">
        <v>20746</v>
      </c>
      <c r="S779" s="1" t="s">
        <v>281</v>
      </c>
      <c r="T779" s="1" t="s">
        <v>281</v>
      </c>
      <c r="U779" s="1">
        <v>10</v>
      </c>
      <c r="V779" s="1">
        <v>89994</v>
      </c>
    </row>
    <row r="780" spans="1:22">
      <c r="A780" s="1">
        <v>20539</v>
      </c>
      <c r="B780" s="1" t="s">
        <v>50</v>
      </c>
      <c r="C780" s="1">
        <v>73.98</v>
      </c>
      <c r="D780" s="1">
        <v>0.05</v>
      </c>
      <c r="E780" s="1">
        <v>1367</v>
      </c>
      <c r="F780" s="1"/>
      <c r="G780" s="1"/>
      <c r="H780" s="1" t="s">
        <v>32</v>
      </c>
      <c r="I780" s="1" t="s">
        <v>104</v>
      </c>
      <c r="J780" s="1" t="s">
        <v>73</v>
      </c>
      <c r="K780" s="1" t="s">
        <v>144</v>
      </c>
      <c r="L780" s="1" t="s">
        <v>53</v>
      </c>
      <c r="M780" s="1"/>
      <c r="N780" s="1" t="s">
        <v>27</v>
      </c>
      <c r="O780" s="1" t="s">
        <v>54</v>
      </c>
      <c r="P780" s="1" t="s">
        <v>112</v>
      </c>
      <c r="Q780" s="1" t="s">
        <v>587</v>
      </c>
      <c r="R780" s="1">
        <v>79424</v>
      </c>
      <c r="S780" s="2">
        <v>42186</v>
      </c>
      <c r="T780" s="2">
        <v>42278</v>
      </c>
      <c r="U780" s="1">
        <v>1</v>
      </c>
      <c r="V780" s="1">
        <v>90513</v>
      </c>
    </row>
    <row r="781" spans="1:22">
      <c r="A781" s="1">
        <v>26034</v>
      </c>
      <c r="B781" s="1" t="s">
        <v>50</v>
      </c>
      <c r="C781" s="1">
        <v>4.55</v>
      </c>
      <c r="D781" s="1">
        <v>0.05</v>
      </c>
      <c r="E781" s="1">
        <v>1368</v>
      </c>
      <c r="F781" s="1"/>
      <c r="G781" s="1"/>
      <c r="H781" s="1" t="s">
        <v>32</v>
      </c>
      <c r="I781" s="1" t="s">
        <v>104</v>
      </c>
      <c r="J781" s="1" t="s">
        <v>58</v>
      </c>
      <c r="K781" s="1" t="s">
        <v>100</v>
      </c>
      <c r="L781" s="1" t="s">
        <v>53</v>
      </c>
      <c r="M781" s="1"/>
      <c r="N781" s="1" t="s">
        <v>27</v>
      </c>
      <c r="O781" s="1" t="s">
        <v>54</v>
      </c>
      <c r="P781" s="1" t="s">
        <v>112</v>
      </c>
      <c r="Q781" s="1" t="s">
        <v>588</v>
      </c>
      <c r="R781" s="1">
        <v>75901</v>
      </c>
      <c r="S781" s="1" t="s">
        <v>131</v>
      </c>
      <c r="T781" s="1" t="s">
        <v>132</v>
      </c>
      <c r="U781" s="1">
        <v>6</v>
      </c>
      <c r="V781" s="1">
        <v>90514</v>
      </c>
    </row>
    <row r="782" spans="1:22">
      <c r="A782" s="1">
        <v>26035</v>
      </c>
      <c r="B782" s="1" t="s">
        <v>50</v>
      </c>
      <c r="C782" s="1">
        <v>9.7799999999999994</v>
      </c>
      <c r="D782" s="1">
        <v>0.05</v>
      </c>
      <c r="E782" s="1">
        <v>1369</v>
      </c>
      <c r="F782" s="1"/>
      <c r="G782" s="1"/>
      <c r="H782" s="1" t="s">
        <v>22</v>
      </c>
      <c r="I782" s="1" t="s">
        <v>104</v>
      </c>
      <c r="J782" s="1" t="s">
        <v>58</v>
      </c>
      <c r="K782" s="1" t="s">
        <v>61</v>
      </c>
      <c r="L782" s="1" t="s">
        <v>53</v>
      </c>
      <c r="M782" s="1"/>
      <c r="N782" s="1" t="s">
        <v>27</v>
      </c>
      <c r="O782" s="1" t="s">
        <v>28</v>
      </c>
      <c r="P782" s="1" t="s">
        <v>112</v>
      </c>
      <c r="Q782" s="1" t="s">
        <v>589</v>
      </c>
      <c r="R782" s="1">
        <v>76063</v>
      </c>
      <c r="S782" s="1" t="s">
        <v>131</v>
      </c>
      <c r="T782" s="1" t="s">
        <v>132</v>
      </c>
      <c r="U782" s="1">
        <v>11</v>
      </c>
      <c r="V782" s="1">
        <v>90514</v>
      </c>
    </row>
    <row r="783" spans="1:22">
      <c r="A783" s="1">
        <v>24534</v>
      </c>
      <c r="B783" s="1" t="s">
        <v>41</v>
      </c>
      <c r="C783" s="1">
        <v>44.01</v>
      </c>
      <c r="D783" s="1">
        <v>0.05</v>
      </c>
      <c r="E783" s="1">
        <v>1374</v>
      </c>
      <c r="F783" s="1"/>
      <c r="G783" s="1"/>
      <c r="H783" s="1" t="s">
        <v>32</v>
      </c>
      <c r="I783" s="1" t="s">
        <v>42</v>
      </c>
      <c r="J783" s="1" t="s">
        <v>58</v>
      </c>
      <c r="K783" s="1" t="s">
        <v>196</v>
      </c>
      <c r="L783" s="1" t="s">
        <v>53</v>
      </c>
      <c r="M783" s="1"/>
      <c r="N783" s="1" t="s">
        <v>27</v>
      </c>
      <c r="O783" s="1" t="s">
        <v>45</v>
      </c>
      <c r="P783" s="1" t="s">
        <v>37</v>
      </c>
      <c r="Q783" s="1" t="s">
        <v>590</v>
      </c>
      <c r="R783" s="1">
        <v>95207</v>
      </c>
      <c r="S783" s="2">
        <v>42191</v>
      </c>
      <c r="T783" s="2">
        <v>42222</v>
      </c>
      <c r="U783" s="1">
        <v>1</v>
      </c>
      <c r="V783" s="1">
        <v>88212</v>
      </c>
    </row>
    <row r="784" spans="1:22">
      <c r="A784" s="1">
        <v>19932</v>
      </c>
      <c r="B784" s="1" t="s">
        <v>98</v>
      </c>
      <c r="C784" s="1">
        <v>2.89</v>
      </c>
      <c r="D784" s="1">
        <v>0.05</v>
      </c>
      <c r="E784" s="1">
        <v>1380</v>
      </c>
      <c r="F784" s="1"/>
      <c r="G784" s="1"/>
      <c r="H784" s="1" t="s">
        <v>32</v>
      </c>
      <c r="I784" s="1" t="s">
        <v>42</v>
      </c>
      <c r="J784" s="1" t="s">
        <v>58</v>
      </c>
      <c r="K784" s="1" t="s">
        <v>116</v>
      </c>
      <c r="L784" s="1" t="s">
        <v>53</v>
      </c>
      <c r="M784" s="1"/>
      <c r="N784" s="1" t="s">
        <v>27</v>
      </c>
      <c r="O784" s="1" t="s">
        <v>28</v>
      </c>
      <c r="P784" s="1" t="s">
        <v>155</v>
      </c>
      <c r="Q784" s="1" t="s">
        <v>591</v>
      </c>
      <c r="R784" s="1">
        <v>3801</v>
      </c>
      <c r="S784" s="1" t="s">
        <v>320</v>
      </c>
      <c r="T784" s="2">
        <v>42070</v>
      </c>
      <c r="U784" s="1">
        <v>9</v>
      </c>
      <c r="V784" s="1">
        <v>88213</v>
      </c>
    </row>
    <row r="785" spans="1:22">
      <c r="A785" s="1">
        <v>19018</v>
      </c>
      <c r="B785" s="1" t="s">
        <v>50</v>
      </c>
      <c r="C785" s="1">
        <v>2.23</v>
      </c>
      <c r="D785" s="1">
        <v>0.05</v>
      </c>
      <c r="E785" s="1">
        <v>1383</v>
      </c>
      <c r="F785" s="1"/>
      <c r="G785" s="1"/>
      <c r="H785" s="1" t="s">
        <v>32</v>
      </c>
      <c r="I785" s="1" t="s">
        <v>104</v>
      </c>
      <c r="J785" s="1" t="s">
        <v>34</v>
      </c>
      <c r="K785" s="1" t="s">
        <v>52</v>
      </c>
      <c r="L785" s="1" t="s">
        <v>44</v>
      </c>
      <c r="M785" s="1"/>
      <c r="N785" s="1" t="s">
        <v>27</v>
      </c>
      <c r="O785" s="1" t="s">
        <v>114</v>
      </c>
      <c r="P785" s="1" t="s">
        <v>161</v>
      </c>
      <c r="Q785" s="1" t="s">
        <v>573</v>
      </c>
      <c r="R785" s="1">
        <v>84120</v>
      </c>
      <c r="S785" s="2">
        <v>42009</v>
      </c>
      <c r="T785" s="2">
        <v>42040</v>
      </c>
      <c r="U785" s="1">
        <v>12</v>
      </c>
      <c r="V785" s="1">
        <v>89406</v>
      </c>
    </row>
    <row r="786" spans="1:22">
      <c r="A786" s="1">
        <v>25790</v>
      </c>
      <c r="B786" s="1" t="s">
        <v>31</v>
      </c>
      <c r="C786" s="1">
        <v>11.29</v>
      </c>
      <c r="D786" s="1">
        <v>0.05</v>
      </c>
      <c r="E786" s="1">
        <v>1384</v>
      </c>
      <c r="F786" s="1"/>
      <c r="G786" s="1"/>
      <c r="H786" s="1" t="s">
        <v>32</v>
      </c>
      <c r="I786" s="1" t="s">
        <v>104</v>
      </c>
      <c r="J786" s="1" t="s">
        <v>58</v>
      </c>
      <c r="K786" s="1" t="s">
        <v>119</v>
      </c>
      <c r="L786" s="1" t="s">
        <v>53</v>
      </c>
      <c r="M786" s="1"/>
      <c r="N786" s="1" t="s">
        <v>27</v>
      </c>
      <c r="O786" s="1" t="s">
        <v>114</v>
      </c>
      <c r="P786" s="1" t="s">
        <v>117</v>
      </c>
      <c r="Q786" s="1" t="s">
        <v>592</v>
      </c>
      <c r="R786" s="1">
        <v>22304</v>
      </c>
      <c r="S786" s="1" t="s">
        <v>416</v>
      </c>
      <c r="T786" s="2">
        <v>42042</v>
      </c>
      <c r="U786" s="1">
        <v>11</v>
      </c>
      <c r="V786" s="1">
        <v>89407</v>
      </c>
    </row>
    <row r="787" spans="1:22">
      <c r="A787" s="1">
        <v>22984</v>
      </c>
      <c r="B787" s="1" t="s">
        <v>98</v>
      </c>
      <c r="C787" s="1">
        <v>70.97</v>
      </c>
      <c r="D787" s="1">
        <v>0.05</v>
      </c>
      <c r="E787" s="1">
        <v>1384</v>
      </c>
      <c r="F787" s="1"/>
      <c r="G787" s="1"/>
      <c r="H787" s="1" t="s">
        <v>32</v>
      </c>
      <c r="I787" s="1" t="s">
        <v>104</v>
      </c>
      <c r="J787" s="1" t="s">
        <v>58</v>
      </c>
      <c r="K787" s="1" t="s">
        <v>196</v>
      </c>
      <c r="L787" s="1" t="s">
        <v>53</v>
      </c>
      <c r="M787" s="1"/>
      <c r="N787" s="1" t="s">
        <v>27</v>
      </c>
      <c r="O787" s="1" t="s">
        <v>28</v>
      </c>
      <c r="P787" s="1" t="s">
        <v>117</v>
      </c>
      <c r="Q787" s="1" t="s">
        <v>592</v>
      </c>
      <c r="R787" s="1">
        <v>22304</v>
      </c>
      <c r="S787" s="2">
        <v>42191</v>
      </c>
      <c r="T787" s="1" t="s">
        <v>115</v>
      </c>
      <c r="U787" s="1">
        <v>21</v>
      </c>
      <c r="V787" s="1">
        <v>89408</v>
      </c>
    </row>
    <row r="788" spans="1:22">
      <c r="A788" s="1">
        <v>18970</v>
      </c>
      <c r="B788" s="1" t="s">
        <v>41</v>
      </c>
      <c r="C788" s="1">
        <v>1.74</v>
      </c>
      <c r="D788" s="1">
        <v>0.05</v>
      </c>
      <c r="E788" s="1">
        <v>1389</v>
      </c>
      <c r="F788" s="1"/>
      <c r="G788" s="1"/>
      <c r="H788" s="1" t="s">
        <v>32</v>
      </c>
      <c r="I788" s="1" t="s">
        <v>81</v>
      </c>
      <c r="J788" s="1" t="s">
        <v>34</v>
      </c>
      <c r="K788" s="1" t="s">
        <v>52</v>
      </c>
      <c r="L788" s="1" t="s">
        <v>44</v>
      </c>
      <c r="M788" s="1"/>
      <c r="N788" s="1" t="s">
        <v>27</v>
      </c>
      <c r="O788" s="1" t="s">
        <v>28</v>
      </c>
      <c r="P788" s="1" t="s">
        <v>37</v>
      </c>
      <c r="Q788" s="1" t="s">
        <v>593</v>
      </c>
      <c r="R788" s="1">
        <v>94025</v>
      </c>
      <c r="S788" s="1" t="s">
        <v>197</v>
      </c>
      <c r="T788" s="1" t="s">
        <v>198</v>
      </c>
      <c r="U788" s="1">
        <v>1</v>
      </c>
      <c r="V788" s="1">
        <v>88726</v>
      </c>
    </row>
    <row r="789" spans="1:22">
      <c r="A789" s="1">
        <v>19852</v>
      </c>
      <c r="B789" s="1" t="s">
        <v>21</v>
      </c>
      <c r="C789" s="1">
        <v>2.62</v>
      </c>
      <c r="D789" s="1">
        <v>0.05</v>
      </c>
      <c r="E789" s="1">
        <v>1389</v>
      </c>
      <c r="F789" s="1"/>
      <c r="G789" s="1"/>
      <c r="H789" s="1" t="s">
        <v>22</v>
      </c>
      <c r="I789" s="1" t="s">
        <v>51</v>
      </c>
      <c r="J789" s="1" t="s">
        <v>58</v>
      </c>
      <c r="K789" s="1" t="s">
        <v>60</v>
      </c>
      <c r="L789" s="1" t="s">
        <v>26</v>
      </c>
      <c r="M789" s="1"/>
      <c r="N789" s="1" t="s">
        <v>27</v>
      </c>
      <c r="O789" s="1" t="s">
        <v>28</v>
      </c>
      <c r="P789" s="1" t="s">
        <v>37</v>
      </c>
      <c r="Q789" s="1" t="s">
        <v>593</v>
      </c>
      <c r="R789" s="1">
        <v>94025</v>
      </c>
      <c r="S789" s="1" t="s">
        <v>59</v>
      </c>
      <c r="T789" s="1" t="s">
        <v>71</v>
      </c>
      <c r="U789" s="1">
        <v>12</v>
      </c>
      <c r="V789" s="1">
        <v>88728</v>
      </c>
    </row>
    <row r="790" spans="1:22">
      <c r="A790" s="1">
        <v>19111</v>
      </c>
      <c r="B790" s="1" t="s">
        <v>21</v>
      </c>
      <c r="C790" s="1">
        <v>2.61</v>
      </c>
      <c r="D790" s="1">
        <v>0.05</v>
      </c>
      <c r="E790" s="1">
        <v>1389</v>
      </c>
      <c r="F790" s="1"/>
      <c r="G790" s="1"/>
      <c r="H790" s="1" t="s">
        <v>32</v>
      </c>
      <c r="I790" s="1" t="s">
        <v>104</v>
      </c>
      <c r="J790" s="1" t="s">
        <v>58</v>
      </c>
      <c r="K790" s="1" t="s">
        <v>116</v>
      </c>
      <c r="L790" s="1" t="s">
        <v>53</v>
      </c>
      <c r="M790" s="1"/>
      <c r="N790" s="1" t="s">
        <v>27</v>
      </c>
      <c r="O790" s="1" t="s">
        <v>28</v>
      </c>
      <c r="P790" s="1" t="s">
        <v>37</v>
      </c>
      <c r="Q790" s="1" t="s">
        <v>593</v>
      </c>
      <c r="R790" s="1">
        <v>94025</v>
      </c>
      <c r="S790" s="2">
        <v>42069</v>
      </c>
      <c r="T790" s="2">
        <v>42130</v>
      </c>
      <c r="U790" s="1">
        <v>17</v>
      </c>
      <c r="V790" s="1">
        <v>88729</v>
      </c>
    </row>
    <row r="791" spans="1:22">
      <c r="A791" s="1">
        <v>18702</v>
      </c>
      <c r="B791" s="1" t="s">
        <v>41</v>
      </c>
      <c r="C791" s="1">
        <v>8.17</v>
      </c>
      <c r="D791" s="1">
        <v>0.05</v>
      </c>
      <c r="E791" s="1">
        <v>1390</v>
      </c>
      <c r="F791" s="1"/>
      <c r="G791" s="1"/>
      <c r="H791" s="1" t="s">
        <v>32</v>
      </c>
      <c r="I791" s="1" t="s">
        <v>81</v>
      </c>
      <c r="J791" s="1" t="s">
        <v>58</v>
      </c>
      <c r="K791" s="1" t="s">
        <v>83</v>
      </c>
      <c r="L791" s="1" t="s">
        <v>26</v>
      </c>
      <c r="M791" s="1"/>
      <c r="N791" s="1" t="s">
        <v>27</v>
      </c>
      <c r="O791" s="1" t="s">
        <v>28</v>
      </c>
      <c r="P791" s="1" t="s">
        <v>37</v>
      </c>
      <c r="Q791" s="1" t="s">
        <v>590</v>
      </c>
      <c r="R791" s="1">
        <v>95207</v>
      </c>
      <c r="S791" s="1" t="s">
        <v>72</v>
      </c>
      <c r="T791" s="1" t="s">
        <v>72</v>
      </c>
      <c r="U791" s="1">
        <v>19</v>
      </c>
      <c r="V791" s="1">
        <v>88731</v>
      </c>
    </row>
    <row r="792" spans="1:22">
      <c r="A792" s="1">
        <v>18703</v>
      </c>
      <c r="B792" s="1" t="s">
        <v>41</v>
      </c>
      <c r="C792" s="1">
        <v>110.99</v>
      </c>
      <c r="D792" s="1">
        <v>0.1</v>
      </c>
      <c r="E792" s="1">
        <v>1390</v>
      </c>
      <c r="F792" s="1"/>
      <c r="G792" s="1"/>
      <c r="H792" s="1" t="s">
        <v>32</v>
      </c>
      <c r="I792" s="1" t="s">
        <v>81</v>
      </c>
      <c r="J792" s="1" t="s">
        <v>73</v>
      </c>
      <c r="K792" s="1" t="s">
        <v>67</v>
      </c>
      <c r="L792" s="1" t="s">
        <v>53</v>
      </c>
      <c r="M792" s="1"/>
      <c r="N792" s="1" t="s">
        <v>27</v>
      </c>
      <c r="O792" s="1" t="s">
        <v>28</v>
      </c>
      <c r="P792" s="1" t="s">
        <v>37</v>
      </c>
      <c r="Q792" s="1" t="s">
        <v>590</v>
      </c>
      <c r="R792" s="1">
        <v>95207</v>
      </c>
      <c r="S792" s="1" t="s">
        <v>72</v>
      </c>
      <c r="T792" s="1" t="s">
        <v>135</v>
      </c>
      <c r="U792" s="1">
        <v>38</v>
      </c>
      <c r="V792" s="1">
        <v>88731</v>
      </c>
    </row>
    <row r="793" spans="1:22">
      <c r="A793" s="1">
        <v>20523</v>
      </c>
      <c r="B793" s="1" t="s">
        <v>31</v>
      </c>
      <c r="C793" s="1">
        <v>2.88</v>
      </c>
      <c r="D793" s="1">
        <v>0.05</v>
      </c>
      <c r="E793" s="1">
        <v>1391</v>
      </c>
      <c r="F793" s="1"/>
      <c r="G793" s="1"/>
      <c r="H793" s="1" t="s">
        <v>22</v>
      </c>
      <c r="I793" s="1" t="s">
        <v>104</v>
      </c>
      <c r="J793" s="1" t="s">
        <v>58</v>
      </c>
      <c r="K793" s="1" t="s">
        <v>25</v>
      </c>
      <c r="L793" s="1" t="s">
        <v>26</v>
      </c>
      <c r="M793" s="1"/>
      <c r="N793" s="1" t="s">
        <v>27</v>
      </c>
      <c r="O793" s="1" t="s">
        <v>28</v>
      </c>
      <c r="P793" s="1" t="s">
        <v>37</v>
      </c>
      <c r="Q793" s="1" t="s">
        <v>594</v>
      </c>
      <c r="R793" s="1">
        <v>94086</v>
      </c>
      <c r="S793" s="1" t="s">
        <v>183</v>
      </c>
      <c r="T793" s="1" t="s">
        <v>183</v>
      </c>
      <c r="U793" s="1">
        <v>1</v>
      </c>
      <c r="V793" s="1">
        <v>88727</v>
      </c>
    </row>
    <row r="794" spans="1:22">
      <c r="A794" s="1">
        <v>20163</v>
      </c>
      <c r="B794" s="1" t="s">
        <v>98</v>
      </c>
      <c r="C794" s="1">
        <v>12.28</v>
      </c>
      <c r="D794" s="1">
        <v>0.05</v>
      </c>
      <c r="E794" s="1">
        <v>1391</v>
      </c>
      <c r="F794" s="1"/>
      <c r="G794" s="1"/>
      <c r="H794" s="1" t="s">
        <v>32</v>
      </c>
      <c r="I794" s="1" t="s">
        <v>51</v>
      </c>
      <c r="J794" s="1" t="s">
        <v>58</v>
      </c>
      <c r="K794" s="1" t="s">
        <v>119</v>
      </c>
      <c r="L794" s="1" t="s">
        <v>53</v>
      </c>
      <c r="M794" s="1"/>
      <c r="N794" s="1" t="s">
        <v>27</v>
      </c>
      <c r="O794" s="1" t="s">
        <v>54</v>
      </c>
      <c r="P794" s="1" t="s">
        <v>37</v>
      </c>
      <c r="Q794" s="1" t="s">
        <v>594</v>
      </c>
      <c r="R794" s="1">
        <v>94086</v>
      </c>
      <c r="S794" s="2">
        <v>42068</v>
      </c>
      <c r="T794" s="2">
        <v>42282</v>
      </c>
      <c r="U794" s="1">
        <v>33</v>
      </c>
      <c r="V794" s="1">
        <v>88730</v>
      </c>
    </row>
    <row r="795" spans="1:22">
      <c r="A795" s="1">
        <v>5297</v>
      </c>
      <c r="B795" s="1" t="s">
        <v>31</v>
      </c>
      <c r="C795" s="1">
        <v>8.6</v>
      </c>
      <c r="D795" s="1">
        <v>0.05</v>
      </c>
      <c r="E795" s="1">
        <v>1402</v>
      </c>
      <c r="F795" s="1"/>
      <c r="G795" s="1"/>
      <c r="H795" s="1" t="s">
        <v>32</v>
      </c>
      <c r="I795" s="1" t="s">
        <v>81</v>
      </c>
      <c r="J795" s="1" t="s">
        <v>58</v>
      </c>
      <c r="K795" s="1" t="s">
        <v>100</v>
      </c>
      <c r="L795" s="1" t="s">
        <v>53</v>
      </c>
      <c r="M795" s="1"/>
      <c r="N795" s="1" t="s">
        <v>27</v>
      </c>
      <c r="O795" s="1" t="s">
        <v>54</v>
      </c>
      <c r="P795" s="1" t="s">
        <v>142</v>
      </c>
      <c r="Q795" s="1" t="s">
        <v>143</v>
      </c>
      <c r="R795" s="1">
        <v>60653</v>
      </c>
      <c r="S795" s="1" t="s">
        <v>176</v>
      </c>
      <c r="T795" s="1" t="s">
        <v>176</v>
      </c>
      <c r="U795" s="1">
        <v>48</v>
      </c>
      <c r="V795" s="1">
        <v>37729</v>
      </c>
    </row>
    <row r="796" spans="1:22">
      <c r="A796" s="1">
        <v>6080</v>
      </c>
      <c r="B796" s="1" t="s">
        <v>50</v>
      </c>
      <c r="C796" s="1">
        <v>30.73</v>
      </c>
      <c r="D796" s="1">
        <v>0.05</v>
      </c>
      <c r="E796" s="1">
        <v>1402</v>
      </c>
      <c r="F796" s="1"/>
      <c r="G796" s="1"/>
      <c r="H796" s="1" t="s">
        <v>32</v>
      </c>
      <c r="I796" s="1" t="s">
        <v>42</v>
      </c>
      <c r="J796" s="1" t="s">
        <v>73</v>
      </c>
      <c r="K796" s="1" t="s">
        <v>144</v>
      </c>
      <c r="L796" s="1" t="s">
        <v>53</v>
      </c>
      <c r="M796" s="1"/>
      <c r="N796" s="1" t="s">
        <v>27</v>
      </c>
      <c r="O796" s="1" t="s">
        <v>54</v>
      </c>
      <c r="P796" s="1" t="s">
        <v>142</v>
      </c>
      <c r="Q796" s="1" t="s">
        <v>143</v>
      </c>
      <c r="R796" s="1">
        <v>60653</v>
      </c>
      <c r="S796" s="1" t="s">
        <v>222</v>
      </c>
      <c r="T796" s="1" t="s">
        <v>97</v>
      </c>
      <c r="U796" s="1">
        <v>48</v>
      </c>
      <c r="V796" s="1">
        <v>43079</v>
      </c>
    </row>
    <row r="797" spans="1:22">
      <c r="A797" s="1">
        <v>23297</v>
      </c>
      <c r="B797" s="1" t="s">
        <v>31</v>
      </c>
      <c r="C797" s="1">
        <v>8.6</v>
      </c>
      <c r="D797" s="1">
        <v>0.05</v>
      </c>
      <c r="E797" s="1">
        <v>1405</v>
      </c>
      <c r="F797" s="1"/>
      <c r="G797" s="1"/>
      <c r="H797" s="1" t="s">
        <v>32</v>
      </c>
      <c r="I797" s="1" t="s">
        <v>81</v>
      </c>
      <c r="J797" s="1" t="s">
        <v>58</v>
      </c>
      <c r="K797" s="1" t="s">
        <v>100</v>
      </c>
      <c r="L797" s="1" t="s">
        <v>53</v>
      </c>
      <c r="M797" s="1"/>
      <c r="N797" s="1" t="s">
        <v>27</v>
      </c>
      <c r="O797" s="1" t="s">
        <v>54</v>
      </c>
      <c r="P797" s="1" t="s">
        <v>215</v>
      </c>
      <c r="Q797" s="1" t="s">
        <v>595</v>
      </c>
      <c r="R797" s="1">
        <v>49017</v>
      </c>
      <c r="S797" s="1" t="s">
        <v>176</v>
      </c>
      <c r="T797" s="1" t="s">
        <v>176</v>
      </c>
      <c r="U797" s="1">
        <v>12</v>
      </c>
      <c r="V797" s="1">
        <v>86144</v>
      </c>
    </row>
    <row r="798" spans="1:22">
      <c r="A798" s="1">
        <v>24080</v>
      </c>
      <c r="B798" s="1" t="s">
        <v>50</v>
      </c>
      <c r="C798" s="1">
        <v>30.73</v>
      </c>
      <c r="D798" s="1">
        <v>0.05</v>
      </c>
      <c r="E798" s="1">
        <v>1405</v>
      </c>
      <c r="F798" s="1"/>
      <c r="G798" s="1"/>
      <c r="H798" s="1" t="s">
        <v>32</v>
      </c>
      <c r="I798" s="1" t="s">
        <v>42</v>
      </c>
      <c r="J798" s="1" t="s">
        <v>73</v>
      </c>
      <c r="K798" s="1" t="s">
        <v>144</v>
      </c>
      <c r="L798" s="1" t="s">
        <v>53</v>
      </c>
      <c r="M798" s="1"/>
      <c r="N798" s="1" t="s">
        <v>27</v>
      </c>
      <c r="O798" s="1" t="s">
        <v>28</v>
      </c>
      <c r="P798" s="1" t="s">
        <v>215</v>
      </c>
      <c r="Q798" s="1" t="s">
        <v>595</v>
      </c>
      <c r="R798" s="1">
        <v>49017</v>
      </c>
      <c r="S798" s="1" t="s">
        <v>222</v>
      </c>
      <c r="T798" s="1" t="s">
        <v>97</v>
      </c>
      <c r="U798" s="1">
        <v>12</v>
      </c>
      <c r="V798" s="1">
        <v>86145</v>
      </c>
    </row>
    <row r="799" spans="1:22">
      <c r="A799" s="1">
        <v>19417</v>
      </c>
      <c r="B799" s="1" t="s">
        <v>50</v>
      </c>
      <c r="C799" s="1">
        <v>65.989999999999995</v>
      </c>
      <c r="D799" s="1">
        <v>0.05</v>
      </c>
      <c r="E799" s="1">
        <v>1410</v>
      </c>
      <c r="F799" s="1"/>
      <c r="G799" s="1"/>
      <c r="H799" s="1" t="s">
        <v>32</v>
      </c>
      <c r="I799" s="1" t="s">
        <v>81</v>
      </c>
      <c r="J799" s="1" t="s">
        <v>73</v>
      </c>
      <c r="K799" s="1" t="s">
        <v>67</v>
      </c>
      <c r="L799" s="1" t="s">
        <v>53</v>
      </c>
      <c r="M799" s="1"/>
      <c r="N799" s="1" t="s">
        <v>27</v>
      </c>
      <c r="O799" s="1" t="s">
        <v>28</v>
      </c>
      <c r="P799" s="1" t="s">
        <v>37</v>
      </c>
      <c r="Q799" s="1" t="s">
        <v>596</v>
      </c>
      <c r="R799" s="1">
        <v>92553</v>
      </c>
      <c r="S799" s="2">
        <v>42189</v>
      </c>
      <c r="T799" s="2">
        <v>42220</v>
      </c>
      <c r="U799" s="1">
        <v>9</v>
      </c>
      <c r="V799" s="1">
        <v>87086</v>
      </c>
    </row>
    <row r="800" spans="1:22">
      <c r="A800" s="1">
        <v>24407</v>
      </c>
      <c r="B800" s="1" t="s">
        <v>31</v>
      </c>
      <c r="C800" s="1">
        <v>3.38</v>
      </c>
      <c r="D800" s="1">
        <v>0.05</v>
      </c>
      <c r="E800" s="1">
        <v>1412</v>
      </c>
      <c r="F800" s="1"/>
      <c r="G800" s="1"/>
      <c r="H800" s="1" t="s">
        <v>32</v>
      </c>
      <c r="I800" s="1" t="s">
        <v>81</v>
      </c>
      <c r="J800" s="1" t="s">
        <v>58</v>
      </c>
      <c r="K800" s="1" t="s">
        <v>25</v>
      </c>
      <c r="L800" s="1" t="s">
        <v>26</v>
      </c>
      <c r="M800" s="1"/>
      <c r="N800" s="1" t="s">
        <v>27</v>
      </c>
      <c r="O800" s="1" t="s">
        <v>45</v>
      </c>
      <c r="P800" s="1" t="s">
        <v>37</v>
      </c>
      <c r="Q800" s="1" t="s">
        <v>597</v>
      </c>
      <c r="R800" s="1">
        <v>94043</v>
      </c>
      <c r="S800" s="2">
        <v>42037</v>
      </c>
      <c r="T800" s="2">
        <v>42096</v>
      </c>
      <c r="U800" s="1">
        <v>12</v>
      </c>
      <c r="V800" s="1">
        <v>87087</v>
      </c>
    </row>
    <row r="801" spans="1:22">
      <c r="A801" s="1">
        <v>1417</v>
      </c>
      <c r="B801" s="1" t="s">
        <v>50</v>
      </c>
      <c r="C801" s="1">
        <v>65.989999999999995</v>
      </c>
      <c r="D801" s="1">
        <v>0.05</v>
      </c>
      <c r="E801" s="1">
        <v>1413</v>
      </c>
      <c r="F801" s="1"/>
      <c r="G801" s="1"/>
      <c r="H801" s="1" t="s">
        <v>32</v>
      </c>
      <c r="I801" s="1" t="s">
        <v>81</v>
      </c>
      <c r="J801" s="1" t="s">
        <v>73</v>
      </c>
      <c r="K801" s="1" t="s">
        <v>67</v>
      </c>
      <c r="L801" s="1" t="s">
        <v>53</v>
      </c>
      <c r="M801" s="1"/>
      <c r="N801" s="1" t="s">
        <v>27</v>
      </c>
      <c r="O801" s="1" t="s">
        <v>45</v>
      </c>
      <c r="P801" s="1" t="s">
        <v>152</v>
      </c>
      <c r="Q801" s="1" t="s">
        <v>153</v>
      </c>
      <c r="R801" s="1">
        <v>2113</v>
      </c>
      <c r="S801" s="2">
        <v>42189</v>
      </c>
      <c r="T801" s="2">
        <v>42220</v>
      </c>
      <c r="U801" s="1">
        <v>36</v>
      </c>
      <c r="V801" s="1">
        <v>10277</v>
      </c>
    </row>
    <row r="802" spans="1:22">
      <c r="A802" s="1">
        <v>6406</v>
      </c>
      <c r="B802" s="1" t="s">
        <v>31</v>
      </c>
      <c r="C802" s="1">
        <v>16.48</v>
      </c>
      <c r="D802" s="1">
        <v>0.05</v>
      </c>
      <c r="E802" s="1">
        <v>1413</v>
      </c>
      <c r="F802" s="1"/>
      <c r="G802" s="1"/>
      <c r="H802" s="1" t="s">
        <v>22</v>
      </c>
      <c r="I802" s="1" t="s">
        <v>81</v>
      </c>
      <c r="J802" s="1" t="s">
        <v>73</v>
      </c>
      <c r="K802" s="1" t="s">
        <v>144</v>
      </c>
      <c r="L802" s="1" t="s">
        <v>44</v>
      </c>
      <c r="M802" s="1"/>
      <c r="N802" s="1" t="s">
        <v>27</v>
      </c>
      <c r="O802" s="1" t="s">
        <v>54</v>
      </c>
      <c r="P802" s="1" t="s">
        <v>152</v>
      </c>
      <c r="Q802" s="1" t="s">
        <v>153</v>
      </c>
      <c r="R802" s="1">
        <v>2113</v>
      </c>
      <c r="S802" s="2">
        <v>42037</v>
      </c>
      <c r="T802" s="2">
        <v>42096</v>
      </c>
      <c r="U802" s="1">
        <v>27</v>
      </c>
      <c r="V802" s="1">
        <v>45539</v>
      </c>
    </row>
    <row r="803" spans="1:22">
      <c r="A803" s="1">
        <v>25129</v>
      </c>
      <c r="B803" s="1" t="s">
        <v>41</v>
      </c>
      <c r="C803" s="1">
        <v>417.4</v>
      </c>
      <c r="D803" s="1">
        <v>0.1</v>
      </c>
      <c r="E803" s="1">
        <v>1416</v>
      </c>
      <c r="F803" s="1"/>
      <c r="G803" s="1"/>
      <c r="H803" s="1" t="s">
        <v>22</v>
      </c>
      <c r="I803" s="1" t="s">
        <v>51</v>
      </c>
      <c r="J803" s="1" t="s">
        <v>34</v>
      </c>
      <c r="K803" s="1" t="s">
        <v>123</v>
      </c>
      <c r="L803" s="1" t="s">
        <v>108</v>
      </c>
      <c r="M803" s="1"/>
      <c r="N803" s="1" t="s">
        <v>27</v>
      </c>
      <c r="O803" s="1" t="s">
        <v>54</v>
      </c>
      <c r="P803" s="1" t="s">
        <v>376</v>
      </c>
      <c r="Q803" s="1" t="s">
        <v>598</v>
      </c>
      <c r="R803" s="1">
        <v>46203</v>
      </c>
      <c r="S803" s="2">
        <v>42160</v>
      </c>
      <c r="T803" s="2">
        <v>42190</v>
      </c>
      <c r="U803" s="1">
        <v>1</v>
      </c>
      <c r="V803" s="1">
        <v>90538</v>
      </c>
    </row>
    <row r="804" spans="1:22">
      <c r="A804" s="1">
        <v>24722</v>
      </c>
      <c r="B804" s="1" t="s">
        <v>21</v>
      </c>
      <c r="C804" s="1">
        <v>46.89</v>
      </c>
      <c r="D804" s="1">
        <v>0.05</v>
      </c>
      <c r="E804" s="1">
        <v>1416</v>
      </c>
      <c r="F804" s="1"/>
      <c r="G804" s="1"/>
      <c r="H804" s="1" t="s">
        <v>32</v>
      </c>
      <c r="I804" s="1" t="s">
        <v>51</v>
      </c>
      <c r="J804" s="1" t="s">
        <v>58</v>
      </c>
      <c r="K804" s="1" t="s">
        <v>196</v>
      </c>
      <c r="L804" s="1" t="s">
        <v>75</v>
      </c>
      <c r="M804" s="1"/>
      <c r="N804" s="1" t="s">
        <v>27</v>
      </c>
      <c r="O804" s="1" t="s">
        <v>54</v>
      </c>
      <c r="P804" s="1" t="s">
        <v>376</v>
      </c>
      <c r="Q804" s="1" t="s">
        <v>598</v>
      </c>
      <c r="R804" s="1">
        <v>46203</v>
      </c>
      <c r="S804" s="1" t="s">
        <v>324</v>
      </c>
      <c r="T804" s="1" t="s">
        <v>320</v>
      </c>
      <c r="U804" s="1">
        <v>4</v>
      </c>
      <c r="V804" s="1">
        <v>90540</v>
      </c>
    </row>
    <row r="805" spans="1:22">
      <c r="A805" s="1">
        <v>22823</v>
      </c>
      <c r="B805" s="1" t="s">
        <v>98</v>
      </c>
      <c r="C805" s="1">
        <v>4.84</v>
      </c>
      <c r="D805" s="1">
        <v>0.05</v>
      </c>
      <c r="E805" s="1">
        <v>1418</v>
      </c>
      <c r="F805" s="1"/>
      <c r="G805" s="1"/>
      <c r="H805" s="1" t="s">
        <v>32</v>
      </c>
      <c r="I805" s="1" t="s">
        <v>51</v>
      </c>
      <c r="J805" s="1" t="s">
        <v>58</v>
      </c>
      <c r="K805" s="1" t="s">
        <v>25</v>
      </c>
      <c r="L805" s="1" t="s">
        <v>26</v>
      </c>
      <c r="M805" s="1"/>
      <c r="N805" s="1" t="s">
        <v>27</v>
      </c>
      <c r="O805" s="1" t="s">
        <v>54</v>
      </c>
      <c r="P805" s="1" t="s">
        <v>376</v>
      </c>
      <c r="Q805" s="1" t="s">
        <v>599</v>
      </c>
      <c r="R805" s="1">
        <v>46901</v>
      </c>
      <c r="S805" s="2">
        <v>42005</v>
      </c>
      <c r="T805" s="2">
        <v>42064</v>
      </c>
      <c r="U805" s="1">
        <v>8</v>
      </c>
      <c r="V805" s="1">
        <v>90539</v>
      </c>
    </row>
    <row r="806" spans="1:22">
      <c r="A806" s="1">
        <v>24295</v>
      </c>
      <c r="B806" s="1" t="s">
        <v>31</v>
      </c>
      <c r="C806" s="1">
        <v>124.49</v>
      </c>
      <c r="D806" s="1">
        <v>0.1</v>
      </c>
      <c r="E806" s="1">
        <v>1419</v>
      </c>
      <c r="F806" s="1"/>
      <c r="G806" s="1"/>
      <c r="H806" s="1" t="s">
        <v>22</v>
      </c>
      <c r="I806" s="1" t="s">
        <v>51</v>
      </c>
      <c r="J806" s="1" t="s">
        <v>34</v>
      </c>
      <c r="K806" s="1" t="s">
        <v>123</v>
      </c>
      <c r="L806" s="1" t="s">
        <v>108</v>
      </c>
      <c r="M806" s="1"/>
      <c r="N806" s="1" t="s">
        <v>27</v>
      </c>
      <c r="O806" s="1" t="s">
        <v>28</v>
      </c>
      <c r="P806" s="1" t="s">
        <v>376</v>
      </c>
      <c r="Q806" s="1" t="s">
        <v>600</v>
      </c>
      <c r="R806" s="1">
        <v>47905</v>
      </c>
      <c r="S806" s="1" t="s">
        <v>324</v>
      </c>
      <c r="T806" s="1" t="s">
        <v>421</v>
      </c>
      <c r="U806" s="1">
        <v>18</v>
      </c>
      <c r="V806" s="1">
        <v>90540</v>
      </c>
    </row>
    <row r="807" spans="1:22">
      <c r="A807" s="1">
        <v>19024</v>
      </c>
      <c r="B807" s="1" t="s">
        <v>98</v>
      </c>
      <c r="C807" s="1">
        <v>350.99</v>
      </c>
      <c r="D807" s="1">
        <v>0.1</v>
      </c>
      <c r="E807" s="1">
        <v>1424</v>
      </c>
      <c r="F807" s="1"/>
      <c r="G807" s="1"/>
      <c r="H807" s="1" t="s">
        <v>22</v>
      </c>
      <c r="I807" s="1" t="s">
        <v>42</v>
      </c>
      <c r="J807" s="1" t="s">
        <v>34</v>
      </c>
      <c r="K807" s="1" t="s">
        <v>35</v>
      </c>
      <c r="L807" s="1" t="s">
        <v>36</v>
      </c>
      <c r="M807" s="1"/>
      <c r="N807" s="1" t="s">
        <v>27</v>
      </c>
      <c r="O807" s="1" t="s">
        <v>28</v>
      </c>
      <c r="P807" s="1" t="s">
        <v>194</v>
      </c>
      <c r="Q807" s="1" t="s">
        <v>601</v>
      </c>
      <c r="R807" s="1">
        <v>80112</v>
      </c>
      <c r="S807" s="2">
        <v>42339</v>
      </c>
      <c r="T807" s="1" t="s">
        <v>164</v>
      </c>
      <c r="U807" s="1">
        <v>3</v>
      </c>
      <c r="V807" s="1">
        <v>89448</v>
      </c>
    </row>
    <row r="808" spans="1:22">
      <c r="A808" s="1">
        <v>19025</v>
      </c>
      <c r="B808" s="1" t="s">
        <v>98</v>
      </c>
      <c r="C808" s="1">
        <v>8.74</v>
      </c>
      <c r="D808" s="1">
        <v>0.05</v>
      </c>
      <c r="E808" s="1">
        <v>1424</v>
      </c>
      <c r="F808" s="1"/>
      <c r="G808" s="1"/>
      <c r="H808" s="1" t="s">
        <v>32</v>
      </c>
      <c r="I808" s="1" t="s">
        <v>42</v>
      </c>
      <c r="J808" s="1" t="s">
        <v>58</v>
      </c>
      <c r="K808" s="1" t="s">
        <v>61</v>
      </c>
      <c r="L808" s="1" t="s">
        <v>53</v>
      </c>
      <c r="M808" s="1"/>
      <c r="N808" s="1" t="s">
        <v>27</v>
      </c>
      <c r="O808" s="1" t="s">
        <v>28</v>
      </c>
      <c r="P808" s="1" t="s">
        <v>194</v>
      </c>
      <c r="Q808" s="1" t="s">
        <v>601</v>
      </c>
      <c r="R808" s="1">
        <v>80112</v>
      </c>
      <c r="S808" s="2">
        <v>42339</v>
      </c>
      <c r="T808" s="1" t="s">
        <v>189</v>
      </c>
      <c r="U808" s="1">
        <v>7</v>
      </c>
      <c r="V808" s="1">
        <v>89448</v>
      </c>
    </row>
    <row r="809" spans="1:22">
      <c r="A809" s="1">
        <v>19026</v>
      </c>
      <c r="B809" s="1" t="s">
        <v>98</v>
      </c>
      <c r="C809" s="1">
        <v>1.98</v>
      </c>
      <c r="D809" s="1">
        <v>0.05</v>
      </c>
      <c r="E809" s="1">
        <v>1424</v>
      </c>
      <c r="F809" s="1"/>
      <c r="G809" s="1"/>
      <c r="H809" s="1" t="s">
        <v>32</v>
      </c>
      <c r="I809" s="1" t="s">
        <v>42</v>
      </c>
      <c r="J809" s="1" t="s">
        <v>58</v>
      </c>
      <c r="K809" s="1" t="s">
        <v>60</v>
      </c>
      <c r="L809" s="1" t="s">
        <v>26</v>
      </c>
      <c r="M809" s="1"/>
      <c r="N809" s="1" t="s">
        <v>27</v>
      </c>
      <c r="O809" s="1" t="s">
        <v>28</v>
      </c>
      <c r="P809" s="1" t="s">
        <v>194</v>
      </c>
      <c r="Q809" s="1" t="s">
        <v>601</v>
      </c>
      <c r="R809" s="1">
        <v>80112</v>
      </c>
      <c r="S809" s="2">
        <v>42339</v>
      </c>
      <c r="T809" s="1" t="s">
        <v>189</v>
      </c>
      <c r="U809" s="1">
        <v>11</v>
      </c>
      <c r="V809" s="1">
        <v>89448</v>
      </c>
    </row>
    <row r="810" spans="1:22">
      <c r="A810" s="1">
        <v>23620</v>
      </c>
      <c r="B810" s="1" t="s">
        <v>31</v>
      </c>
      <c r="C810" s="1">
        <v>8.0399999999999991</v>
      </c>
      <c r="D810" s="1">
        <v>0.05</v>
      </c>
      <c r="E810" s="1">
        <v>1424</v>
      </c>
      <c r="F810" s="1"/>
      <c r="G810" s="1"/>
      <c r="H810" s="1" t="s">
        <v>32</v>
      </c>
      <c r="I810" s="1" t="s">
        <v>42</v>
      </c>
      <c r="J810" s="1" t="s">
        <v>58</v>
      </c>
      <c r="K810" s="1" t="s">
        <v>100</v>
      </c>
      <c r="L810" s="1" t="s">
        <v>53</v>
      </c>
      <c r="M810" s="1"/>
      <c r="N810" s="1" t="s">
        <v>27</v>
      </c>
      <c r="O810" s="1" t="s">
        <v>28</v>
      </c>
      <c r="P810" s="1" t="s">
        <v>194</v>
      </c>
      <c r="Q810" s="1" t="s">
        <v>601</v>
      </c>
      <c r="R810" s="1">
        <v>80112</v>
      </c>
      <c r="S810" s="1" t="s">
        <v>311</v>
      </c>
      <c r="T810" s="1" t="s">
        <v>149</v>
      </c>
      <c r="U810" s="1">
        <v>15</v>
      </c>
      <c r="V810" s="1">
        <v>89449</v>
      </c>
    </row>
    <row r="811" spans="1:22">
      <c r="A811" s="1">
        <v>22824</v>
      </c>
      <c r="B811" s="1" t="s">
        <v>98</v>
      </c>
      <c r="C811" s="1">
        <v>2036.48</v>
      </c>
      <c r="D811" s="1">
        <v>0.15</v>
      </c>
      <c r="E811" s="1">
        <v>1425</v>
      </c>
      <c r="F811" s="1"/>
      <c r="G811" s="1"/>
      <c r="H811" s="1" t="s">
        <v>22</v>
      </c>
      <c r="I811" s="1" t="s">
        <v>51</v>
      </c>
      <c r="J811" s="1" t="s">
        <v>73</v>
      </c>
      <c r="K811" s="1" t="s">
        <v>74</v>
      </c>
      <c r="L811" s="1" t="s">
        <v>36</v>
      </c>
      <c r="M811" s="1"/>
      <c r="N811" s="1" t="s">
        <v>27</v>
      </c>
      <c r="O811" s="1" t="s">
        <v>54</v>
      </c>
      <c r="P811" s="1" t="s">
        <v>194</v>
      </c>
      <c r="Q811" s="1" t="s">
        <v>195</v>
      </c>
      <c r="R811" s="1">
        <v>80525</v>
      </c>
      <c r="S811" s="2">
        <v>42005</v>
      </c>
      <c r="T811" s="2">
        <v>42156</v>
      </c>
      <c r="U811" s="1">
        <v>1</v>
      </c>
      <c r="V811" s="1">
        <v>89450</v>
      </c>
    </row>
    <row r="812" spans="1:22">
      <c r="A812" s="1">
        <v>22407</v>
      </c>
      <c r="B812" s="1" t="s">
        <v>98</v>
      </c>
      <c r="C812" s="1">
        <v>125.99</v>
      </c>
      <c r="D812" s="1">
        <v>0.1</v>
      </c>
      <c r="E812" s="1">
        <v>1427</v>
      </c>
      <c r="F812" s="1"/>
      <c r="G812" s="1"/>
      <c r="H812" s="1" t="s">
        <v>32</v>
      </c>
      <c r="I812" s="1" t="s">
        <v>42</v>
      </c>
      <c r="J812" s="1" t="s">
        <v>73</v>
      </c>
      <c r="K812" s="1" t="s">
        <v>67</v>
      </c>
      <c r="L812" s="1" t="s">
        <v>53</v>
      </c>
      <c r="M812" s="1"/>
      <c r="N812" s="1" t="s">
        <v>27</v>
      </c>
      <c r="O812" s="1" t="s">
        <v>54</v>
      </c>
      <c r="P812" s="1" t="s">
        <v>215</v>
      </c>
      <c r="Q812" s="1" t="s">
        <v>602</v>
      </c>
      <c r="R812" s="1">
        <v>48708</v>
      </c>
      <c r="S812" s="2">
        <v>42126</v>
      </c>
      <c r="T812" s="2">
        <v>42249</v>
      </c>
      <c r="U812" s="1">
        <v>18</v>
      </c>
      <c r="V812" s="1">
        <v>90905</v>
      </c>
    </row>
    <row r="813" spans="1:22">
      <c r="A813" s="1">
        <v>19810</v>
      </c>
      <c r="B813" s="1" t="s">
        <v>31</v>
      </c>
      <c r="C813" s="1">
        <v>9.7799999999999994</v>
      </c>
      <c r="D813" s="1">
        <v>0.05</v>
      </c>
      <c r="E813" s="1">
        <v>1432</v>
      </c>
      <c r="F813" s="1"/>
      <c r="G813" s="1"/>
      <c r="H813" s="1" t="s">
        <v>32</v>
      </c>
      <c r="I813" s="1" t="s">
        <v>81</v>
      </c>
      <c r="J813" s="1" t="s">
        <v>58</v>
      </c>
      <c r="K813" s="1" t="s">
        <v>61</v>
      </c>
      <c r="L813" s="1" t="s">
        <v>53</v>
      </c>
      <c r="M813" s="1"/>
      <c r="N813" s="1" t="s">
        <v>27</v>
      </c>
      <c r="O813" s="1" t="s">
        <v>54</v>
      </c>
      <c r="P813" s="1" t="s">
        <v>376</v>
      </c>
      <c r="Q813" s="1" t="s">
        <v>598</v>
      </c>
      <c r="R813" s="1">
        <v>46203</v>
      </c>
      <c r="S813" s="2">
        <v>42127</v>
      </c>
      <c r="T813" s="2">
        <v>42158</v>
      </c>
      <c r="U813" s="1">
        <v>11</v>
      </c>
      <c r="V813" s="1">
        <v>86826</v>
      </c>
    </row>
    <row r="814" spans="1:22">
      <c r="A814" s="1">
        <v>18762</v>
      </c>
      <c r="B814" s="1" t="s">
        <v>98</v>
      </c>
      <c r="C814" s="1">
        <v>10.98</v>
      </c>
      <c r="D814" s="1">
        <v>0.05</v>
      </c>
      <c r="E814" s="1">
        <v>1432</v>
      </c>
      <c r="F814" s="1"/>
      <c r="G814" s="1"/>
      <c r="H814" s="1" t="s">
        <v>32</v>
      </c>
      <c r="I814" s="1" t="s">
        <v>81</v>
      </c>
      <c r="J814" s="1" t="s">
        <v>58</v>
      </c>
      <c r="K814" s="1" t="s">
        <v>61</v>
      </c>
      <c r="L814" s="1" t="s">
        <v>53</v>
      </c>
      <c r="M814" s="1"/>
      <c r="N814" s="1" t="s">
        <v>27</v>
      </c>
      <c r="O814" s="1" t="s">
        <v>54</v>
      </c>
      <c r="P814" s="1" t="s">
        <v>376</v>
      </c>
      <c r="Q814" s="1" t="s">
        <v>598</v>
      </c>
      <c r="R814" s="1">
        <v>46203</v>
      </c>
      <c r="S814" s="1" t="s">
        <v>311</v>
      </c>
      <c r="T814" s="1" t="s">
        <v>320</v>
      </c>
      <c r="U814" s="1">
        <v>16</v>
      </c>
      <c r="V814" s="1">
        <v>86827</v>
      </c>
    </row>
    <row r="815" spans="1:22">
      <c r="A815" s="1">
        <v>19811</v>
      </c>
      <c r="B815" s="1" t="s">
        <v>31</v>
      </c>
      <c r="C815" s="1">
        <v>3.28</v>
      </c>
      <c r="D815" s="1">
        <v>0.05</v>
      </c>
      <c r="E815" s="1">
        <v>1433</v>
      </c>
      <c r="F815" s="1"/>
      <c r="G815" s="1"/>
      <c r="H815" s="1" t="s">
        <v>22</v>
      </c>
      <c r="I815" s="1" t="s">
        <v>81</v>
      </c>
      <c r="J815" s="1" t="s">
        <v>58</v>
      </c>
      <c r="K815" s="1" t="s">
        <v>25</v>
      </c>
      <c r="L815" s="1" t="s">
        <v>26</v>
      </c>
      <c r="M815" s="1"/>
      <c r="N815" s="1" t="s">
        <v>27</v>
      </c>
      <c r="O815" s="1" t="s">
        <v>54</v>
      </c>
      <c r="P815" s="1" t="s">
        <v>376</v>
      </c>
      <c r="Q815" s="1" t="s">
        <v>603</v>
      </c>
      <c r="R815" s="1">
        <v>47130</v>
      </c>
      <c r="S815" s="2">
        <v>42127</v>
      </c>
      <c r="T815" s="2">
        <v>42158</v>
      </c>
      <c r="U815" s="1">
        <v>7</v>
      </c>
      <c r="V815" s="1">
        <v>86826</v>
      </c>
    </row>
    <row r="816" spans="1:22">
      <c r="A816" s="1">
        <v>20124</v>
      </c>
      <c r="B816" s="1" t="s">
        <v>21</v>
      </c>
      <c r="C816" s="1">
        <v>300.98</v>
      </c>
      <c r="D816" s="1">
        <v>0.1</v>
      </c>
      <c r="E816" s="1">
        <v>1433</v>
      </c>
      <c r="F816" s="1"/>
      <c r="G816" s="1"/>
      <c r="H816" s="1" t="s">
        <v>22</v>
      </c>
      <c r="I816" s="1" t="s">
        <v>81</v>
      </c>
      <c r="J816" s="1" t="s">
        <v>34</v>
      </c>
      <c r="K816" s="1" t="s">
        <v>35</v>
      </c>
      <c r="L816" s="1" t="s">
        <v>36</v>
      </c>
      <c r="M816" s="1"/>
      <c r="N816" s="1" t="s">
        <v>27</v>
      </c>
      <c r="O816" s="1" t="s">
        <v>54</v>
      </c>
      <c r="P816" s="1" t="s">
        <v>376</v>
      </c>
      <c r="Q816" s="1" t="s">
        <v>603</v>
      </c>
      <c r="R816" s="1">
        <v>47130</v>
      </c>
      <c r="S816" s="1" t="s">
        <v>140</v>
      </c>
      <c r="T816" s="1" t="s">
        <v>77</v>
      </c>
      <c r="U816" s="1">
        <v>14</v>
      </c>
      <c r="V816" s="1">
        <v>86828</v>
      </c>
    </row>
    <row r="817" spans="1:22">
      <c r="A817" s="1">
        <v>20125</v>
      </c>
      <c r="B817" s="1" t="s">
        <v>21</v>
      </c>
      <c r="C817" s="1">
        <v>20.98</v>
      </c>
      <c r="D817" s="1">
        <v>0.05</v>
      </c>
      <c r="E817" s="1">
        <v>1433</v>
      </c>
      <c r="F817" s="1"/>
      <c r="G817" s="1"/>
      <c r="H817" s="1" t="s">
        <v>22</v>
      </c>
      <c r="I817" s="1" t="s">
        <v>81</v>
      </c>
      <c r="J817" s="1" t="s">
        <v>58</v>
      </c>
      <c r="K817" s="1" t="s">
        <v>119</v>
      </c>
      <c r="L817" s="1" t="s">
        <v>36</v>
      </c>
      <c r="M817" s="1"/>
      <c r="N817" s="1" t="s">
        <v>27</v>
      </c>
      <c r="O817" s="1" t="s">
        <v>45</v>
      </c>
      <c r="P817" s="1" t="s">
        <v>376</v>
      </c>
      <c r="Q817" s="1" t="s">
        <v>603</v>
      </c>
      <c r="R817" s="1">
        <v>47130</v>
      </c>
      <c r="S817" s="1" t="s">
        <v>140</v>
      </c>
      <c r="T817" s="1" t="s">
        <v>140</v>
      </c>
      <c r="U817" s="1">
        <v>28</v>
      </c>
      <c r="V817" s="1">
        <v>86828</v>
      </c>
    </row>
    <row r="818" spans="1:22">
      <c r="A818" s="1">
        <v>21955</v>
      </c>
      <c r="B818" s="1" t="s">
        <v>41</v>
      </c>
      <c r="C818" s="1">
        <v>80.98</v>
      </c>
      <c r="D818" s="1">
        <v>0.05</v>
      </c>
      <c r="E818" s="1">
        <v>1438</v>
      </c>
      <c r="F818" s="1"/>
      <c r="G818" s="1"/>
      <c r="H818" s="1" t="s">
        <v>32</v>
      </c>
      <c r="I818" s="1" t="s">
        <v>81</v>
      </c>
      <c r="J818" s="1" t="s">
        <v>58</v>
      </c>
      <c r="K818" s="1" t="s">
        <v>119</v>
      </c>
      <c r="L818" s="1" t="s">
        <v>178</v>
      </c>
      <c r="M818" s="1"/>
      <c r="N818" s="1" t="s">
        <v>27</v>
      </c>
      <c r="O818" s="1" t="s">
        <v>45</v>
      </c>
      <c r="P818" s="1" t="s">
        <v>124</v>
      </c>
      <c r="Q818" s="1" t="s">
        <v>604</v>
      </c>
      <c r="R818" s="1">
        <v>44035</v>
      </c>
      <c r="S818" s="1" t="s">
        <v>97</v>
      </c>
      <c r="T818" s="1" t="s">
        <v>259</v>
      </c>
      <c r="U818" s="1">
        <v>3</v>
      </c>
      <c r="V818" s="1">
        <v>90120</v>
      </c>
    </row>
    <row r="819" spans="1:22">
      <c r="A819" s="1">
        <v>23415</v>
      </c>
      <c r="B819" s="1" t="s">
        <v>41</v>
      </c>
      <c r="C819" s="1">
        <v>6.48</v>
      </c>
      <c r="D819" s="1">
        <v>0.05</v>
      </c>
      <c r="E819" s="1">
        <v>1439</v>
      </c>
      <c r="F819" s="1"/>
      <c r="G819" s="1"/>
      <c r="H819" s="1" t="s">
        <v>32</v>
      </c>
      <c r="I819" s="1" t="s">
        <v>81</v>
      </c>
      <c r="J819" s="1" t="s">
        <v>58</v>
      </c>
      <c r="K819" s="1" t="s">
        <v>83</v>
      </c>
      <c r="L819" s="1" t="s">
        <v>53</v>
      </c>
      <c r="M819" s="1"/>
      <c r="N819" s="1" t="s">
        <v>27</v>
      </c>
      <c r="O819" s="1" t="s">
        <v>54</v>
      </c>
      <c r="P819" s="1" t="s">
        <v>124</v>
      </c>
      <c r="Q819" s="1" t="s">
        <v>605</v>
      </c>
      <c r="R819" s="1">
        <v>44117</v>
      </c>
      <c r="S819" s="1" t="s">
        <v>220</v>
      </c>
      <c r="T819" s="1" t="s">
        <v>382</v>
      </c>
      <c r="U819" s="1">
        <v>3</v>
      </c>
      <c r="V819" s="1">
        <v>90121</v>
      </c>
    </row>
    <row r="820" spans="1:22">
      <c r="A820" s="1">
        <v>22672</v>
      </c>
      <c r="B820" s="1" t="s">
        <v>31</v>
      </c>
      <c r="C820" s="1">
        <v>177.98</v>
      </c>
      <c r="D820" s="1">
        <v>0.1</v>
      </c>
      <c r="E820" s="1">
        <v>1442</v>
      </c>
      <c r="F820" s="1"/>
      <c r="G820" s="1"/>
      <c r="H820" s="1" t="s">
        <v>32</v>
      </c>
      <c r="I820" s="1" t="s">
        <v>81</v>
      </c>
      <c r="J820" s="1" t="s">
        <v>58</v>
      </c>
      <c r="K820" s="1" t="s">
        <v>196</v>
      </c>
      <c r="L820" s="1" t="s">
        <v>53</v>
      </c>
      <c r="M820" s="1"/>
      <c r="N820" s="1" t="s">
        <v>27</v>
      </c>
      <c r="O820" s="1" t="s">
        <v>54</v>
      </c>
      <c r="P820" s="1" t="s">
        <v>306</v>
      </c>
      <c r="Q820" s="1" t="s">
        <v>514</v>
      </c>
      <c r="R820" s="1">
        <v>65807</v>
      </c>
      <c r="S820" s="1" t="s">
        <v>324</v>
      </c>
      <c r="T820" s="1" t="s">
        <v>320</v>
      </c>
      <c r="U820" s="1">
        <v>15</v>
      </c>
      <c r="V820" s="1">
        <v>89076</v>
      </c>
    </row>
    <row r="821" spans="1:22">
      <c r="A821" s="1">
        <v>21945</v>
      </c>
      <c r="B821" s="1" t="s">
        <v>98</v>
      </c>
      <c r="C821" s="1">
        <v>15.99</v>
      </c>
      <c r="D821" s="1">
        <v>0.05</v>
      </c>
      <c r="E821" s="1">
        <v>1442</v>
      </c>
      <c r="F821" s="1"/>
      <c r="G821" s="1"/>
      <c r="H821" s="1" t="s">
        <v>22</v>
      </c>
      <c r="I821" s="1" t="s">
        <v>81</v>
      </c>
      <c r="J821" s="1" t="s">
        <v>58</v>
      </c>
      <c r="K821" s="1" t="s">
        <v>100</v>
      </c>
      <c r="L821" s="1" t="s">
        <v>53</v>
      </c>
      <c r="M821" s="1"/>
      <c r="N821" s="1" t="s">
        <v>27</v>
      </c>
      <c r="O821" s="1" t="s">
        <v>54</v>
      </c>
      <c r="P821" s="1" t="s">
        <v>306</v>
      </c>
      <c r="Q821" s="1" t="s">
        <v>514</v>
      </c>
      <c r="R821" s="1">
        <v>65807</v>
      </c>
      <c r="S821" s="1" t="s">
        <v>87</v>
      </c>
      <c r="T821" s="2">
        <v>42065</v>
      </c>
      <c r="U821" s="1">
        <v>7</v>
      </c>
      <c r="V821" s="1">
        <v>89077</v>
      </c>
    </row>
    <row r="822" spans="1:22">
      <c r="A822" s="1">
        <v>21946</v>
      </c>
      <c r="B822" s="1" t="s">
        <v>98</v>
      </c>
      <c r="C822" s="1">
        <v>46.94</v>
      </c>
      <c r="D822" s="1">
        <v>0.05</v>
      </c>
      <c r="E822" s="1">
        <v>1442</v>
      </c>
      <c r="F822" s="1"/>
      <c r="G822" s="1"/>
      <c r="H822" s="1" t="s">
        <v>22</v>
      </c>
      <c r="I822" s="1" t="s">
        <v>81</v>
      </c>
      <c r="J822" s="1" t="s">
        <v>34</v>
      </c>
      <c r="K822" s="1" t="s">
        <v>52</v>
      </c>
      <c r="L822" s="1" t="s">
        <v>53</v>
      </c>
      <c r="M822" s="1"/>
      <c r="N822" s="1" t="s">
        <v>27</v>
      </c>
      <c r="O822" s="1" t="s">
        <v>28</v>
      </c>
      <c r="P822" s="1" t="s">
        <v>306</v>
      </c>
      <c r="Q822" s="1" t="s">
        <v>514</v>
      </c>
      <c r="R822" s="1">
        <v>65807</v>
      </c>
      <c r="S822" s="1" t="s">
        <v>87</v>
      </c>
      <c r="T822" s="1" t="s">
        <v>87</v>
      </c>
      <c r="U822" s="1">
        <v>10</v>
      </c>
      <c r="V822" s="1">
        <v>89077</v>
      </c>
    </row>
    <row r="823" spans="1:22">
      <c r="A823" s="1">
        <v>23793</v>
      </c>
      <c r="B823" s="1" t="s">
        <v>50</v>
      </c>
      <c r="C823" s="1">
        <v>218.08</v>
      </c>
      <c r="D823" s="1">
        <v>0.1</v>
      </c>
      <c r="E823" s="1">
        <v>1450</v>
      </c>
      <c r="F823" s="1"/>
      <c r="G823" s="1"/>
      <c r="H823" s="1" t="s">
        <v>22</v>
      </c>
      <c r="I823" s="1" t="s">
        <v>104</v>
      </c>
      <c r="J823" s="1" t="s">
        <v>34</v>
      </c>
      <c r="K823" s="1" t="s">
        <v>35</v>
      </c>
      <c r="L823" s="1" t="s">
        <v>178</v>
      </c>
      <c r="M823" s="1"/>
      <c r="N823" s="1" t="s">
        <v>27</v>
      </c>
      <c r="O823" s="1" t="s">
        <v>114</v>
      </c>
      <c r="P823" s="1" t="s">
        <v>37</v>
      </c>
      <c r="Q823" s="1" t="s">
        <v>606</v>
      </c>
      <c r="R823" s="1">
        <v>96150</v>
      </c>
      <c r="S823" s="1" t="s">
        <v>289</v>
      </c>
      <c r="T823" s="1" t="s">
        <v>168</v>
      </c>
      <c r="U823" s="1">
        <v>12</v>
      </c>
      <c r="V823" s="1">
        <v>86735</v>
      </c>
    </row>
    <row r="824" spans="1:22">
      <c r="A824" s="1">
        <v>25006</v>
      </c>
      <c r="B824" s="1" t="s">
        <v>21</v>
      </c>
      <c r="C824" s="1">
        <v>85.99</v>
      </c>
      <c r="D824" s="1">
        <v>0.05</v>
      </c>
      <c r="E824" s="1">
        <v>1459</v>
      </c>
      <c r="F824" s="1"/>
      <c r="G824" s="1"/>
      <c r="H824" s="1" t="s">
        <v>32</v>
      </c>
      <c r="I824" s="1" t="s">
        <v>104</v>
      </c>
      <c r="J824" s="1" t="s">
        <v>73</v>
      </c>
      <c r="K824" s="1" t="s">
        <v>67</v>
      </c>
      <c r="L824" s="1" t="s">
        <v>26</v>
      </c>
      <c r="M824" s="1"/>
      <c r="N824" s="1" t="s">
        <v>27</v>
      </c>
      <c r="O824" s="1" t="s">
        <v>54</v>
      </c>
      <c r="P824" s="1" t="s">
        <v>443</v>
      </c>
      <c r="Q824" s="1" t="s">
        <v>607</v>
      </c>
      <c r="R824" s="1">
        <v>29687</v>
      </c>
      <c r="S824" s="2">
        <v>42128</v>
      </c>
      <c r="T824" s="2">
        <v>42189</v>
      </c>
      <c r="U824" s="1">
        <v>4</v>
      </c>
      <c r="V824" s="1">
        <v>86734</v>
      </c>
    </row>
    <row r="825" spans="1:22">
      <c r="A825" s="1">
        <v>18105</v>
      </c>
      <c r="B825" s="1" t="s">
        <v>21</v>
      </c>
      <c r="C825" s="1">
        <v>12.95</v>
      </c>
      <c r="D825" s="1">
        <v>0.05</v>
      </c>
      <c r="E825" s="1">
        <v>1461</v>
      </c>
      <c r="F825" s="1"/>
      <c r="G825" s="1"/>
      <c r="H825" s="1" t="s">
        <v>32</v>
      </c>
      <c r="I825" s="1" t="s">
        <v>104</v>
      </c>
      <c r="J825" s="1" t="s">
        <v>58</v>
      </c>
      <c r="K825" s="1" t="s">
        <v>100</v>
      </c>
      <c r="L825" s="1" t="s">
        <v>53</v>
      </c>
      <c r="M825" s="1"/>
      <c r="N825" s="1" t="s">
        <v>27</v>
      </c>
      <c r="O825" s="1" t="s">
        <v>54</v>
      </c>
      <c r="P825" s="1" t="s">
        <v>376</v>
      </c>
      <c r="Q825" s="1" t="s">
        <v>600</v>
      </c>
      <c r="R825" s="1">
        <v>47905</v>
      </c>
      <c r="S825" s="2">
        <v>42041</v>
      </c>
      <c r="T825" s="2">
        <v>42100</v>
      </c>
      <c r="U825" s="1">
        <v>19</v>
      </c>
      <c r="V825" s="1">
        <v>86397</v>
      </c>
    </row>
    <row r="826" spans="1:22">
      <c r="A826" s="1">
        <v>23735</v>
      </c>
      <c r="B826" s="1" t="s">
        <v>21</v>
      </c>
      <c r="C826" s="1">
        <v>65.989999999999995</v>
      </c>
      <c r="D826" s="1">
        <v>0.05</v>
      </c>
      <c r="E826" s="1">
        <v>1466</v>
      </c>
      <c r="F826" s="1"/>
      <c r="G826" s="1"/>
      <c r="H826" s="1" t="s">
        <v>32</v>
      </c>
      <c r="I826" s="1" t="s">
        <v>51</v>
      </c>
      <c r="J826" s="1" t="s">
        <v>73</v>
      </c>
      <c r="K826" s="1" t="s">
        <v>67</v>
      </c>
      <c r="L826" s="1" t="s">
        <v>53</v>
      </c>
      <c r="M826" s="1"/>
      <c r="N826" s="1" t="s">
        <v>27</v>
      </c>
      <c r="O826" s="1" t="s">
        <v>54</v>
      </c>
      <c r="P826" s="1" t="s">
        <v>302</v>
      </c>
      <c r="Q826" s="1" t="s">
        <v>280</v>
      </c>
      <c r="R826" s="1">
        <v>68601</v>
      </c>
      <c r="S826" s="2">
        <v>42314</v>
      </c>
      <c r="T826" s="1" t="s">
        <v>39</v>
      </c>
      <c r="U826" s="1">
        <v>10</v>
      </c>
      <c r="V826" s="1">
        <v>91115</v>
      </c>
    </row>
    <row r="827" spans="1:22">
      <c r="A827" s="1">
        <v>25917</v>
      </c>
      <c r="B827" s="1" t="s">
        <v>98</v>
      </c>
      <c r="C827" s="1">
        <v>130.97999999999999</v>
      </c>
      <c r="D827" s="1">
        <v>0.1</v>
      </c>
      <c r="E827" s="1">
        <v>1466</v>
      </c>
      <c r="F827" s="1"/>
      <c r="G827" s="1"/>
      <c r="H827" s="1" t="s">
        <v>22</v>
      </c>
      <c r="I827" s="1" t="s">
        <v>51</v>
      </c>
      <c r="J827" s="1" t="s">
        <v>34</v>
      </c>
      <c r="K827" s="1" t="s">
        <v>151</v>
      </c>
      <c r="L827" s="1" t="s">
        <v>108</v>
      </c>
      <c r="M827" s="1"/>
      <c r="N827" s="1" t="s">
        <v>27</v>
      </c>
      <c r="O827" s="1" t="s">
        <v>28</v>
      </c>
      <c r="P827" s="1" t="s">
        <v>302</v>
      </c>
      <c r="Q827" s="1" t="s">
        <v>280</v>
      </c>
      <c r="R827" s="1">
        <v>68601</v>
      </c>
      <c r="S827" s="2">
        <v>42344</v>
      </c>
      <c r="T827" s="2">
        <v>42344</v>
      </c>
      <c r="U827" s="1">
        <v>14</v>
      </c>
      <c r="V827" s="1">
        <v>91116</v>
      </c>
    </row>
    <row r="828" spans="1:22">
      <c r="A828" s="1">
        <v>25915</v>
      </c>
      <c r="B828" s="1" t="s">
        <v>98</v>
      </c>
      <c r="C828" s="1">
        <v>105.29</v>
      </c>
      <c r="D828" s="1">
        <v>0.1</v>
      </c>
      <c r="E828" s="1">
        <v>1469</v>
      </c>
      <c r="F828" s="1"/>
      <c r="G828" s="1"/>
      <c r="H828" s="1" t="s">
        <v>32</v>
      </c>
      <c r="I828" s="1" t="s">
        <v>51</v>
      </c>
      <c r="J828" s="1" t="s">
        <v>34</v>
      </c>
      <c r="K828" s="1" t="s">
        <v>52</v>
      </c>
      <c r="L828" s="1" t="s">
        <v>178</v>
      </c>
      <c r="M828" s="1"/>
      <c r="N828" s="1" t="s">
        <v>27</v>
      </c>
      <c r="O828" s="1" t="s">
        <v>28</v>
      </c>
      <c r="P828" s="1" t="s">
        <v>161</v>
      </c>
      <c r="Q828" s="1" t="s">
        <v>608</v>
      </c>
      <c r="R828" s="1">
        <v>84015</v>
      </c>
      <c r="S828" s="2">
        <v>42344</v>
      </c>
      <c r="T828" s="1" t="s">
        <v>103</v>
      </c>
      <c r="U828" s="1">
        <v>9</v>
      </c>
      <c r="V828" s="1">
        <v>91116</v>
      </c>
    </row>
    <row r="829" spans="1:22">
      <c r="A829" s="1">
        <v>25916</v>
      </c>
      <c r="B829" s="1" t="s">
        <v>98</v>
      </c>
      <c r="C829" s="1">
        <v>31.76</v>
      </c>
      <c r="D829" s="1">
        <v>0.05</v>
      </c>
      <c r="E829" s="1">
        <v>1469</v>
      </c>
      <c r="F829" s="1"/>
      <c r="G829" s="1"/>
      <c r="H829" s="1" t="s">
        <v>22</v>
      </c>
      <c r="I829" s="1" t="s">
        <v>51</v>
      </c>
      <c r="J829" s="1" t="s">
        <v>34</v>
      </c>
      <c r="K829" s="1" t="s">
        <v>123</v>
      </c>
      <c r="L829" s="1" t="s">
        <v>108</v>
      </c>
      <c r="M829" s="1"/>
      <c r="N829" s="1" t="s">
        <v>27</v>
      </c>
      <c r="O829" s="1" t="s">
        <v>45</v>
      </c>
      <c r="P829" s="1" t="s">
        <v>161</v>
      </c>
      <c r="Q829" s="1" t="s">
        <v>608</v>
      </c>
      <c r="R829" s="1">
        <v>84015</v>
      </c>
      <c r="S829" s="2">
        <v>42344</v>
      </c>
      <c r="T829" s="1" t="s">
        <v>115</v>
      </c>
      <c r="U829" s="1">
        <v>18</v>
      </c>
      <c r="V829" s="1">
        <v>91116</v>
      </c>
    </row>
    <row r="830" spans="1:22">
      <c r="A830" s="1">
        <v>21710</v>
      </c>
      <c r="B830" s="1" t="s">
        <v>21</v>
      </c>
      <c r="C830" s="1">
        <v>420.98</v>
      </c>
      <c r="D830" s="1">
        <v>0.1</v>
      </c>
      <c r="E830" s="1">
        <v>1471</v>
      </c>
      <c r="F830" s="1"/>
      <c r="G830" s="1"/>
      <c r="H830" s="1" t="s">
        <v>32</v>
      </c>
      <c r="I830" s="1" t="s">
        <v>42</v>
      </c>
      <c r="J830" s="1" t="s">
        <v>58</v>
      </c>
      <c r="K830" s="1" t="s">
        <v>100</v>
      </c>
      <c r="L830" s="1" t="s">
        <v>53</v>
      </c>
      <c r="M830" s="1"/>
      <c r="N830" s="1" t="s">
        <v>27</v>
      </c>
      <c r="O830" s="1" t="s">
        <v>45</v>
      </c>
      <c r="P830" s="1" t="s">
        <v>124</v>
      </c>
      <c r="Q830" s="1" t="s">
        <v>609</v>
      </c>
      <c r="R830" s="1">
        <v>43081</v>
      </c>
      <c r="S830" s="1" t="s">
        <v>236</v>
      </c>
      <c r="T830" s="1" t="s">
        <v>130</v>
      </c>
      <c r="U830" s="1">
        <v>10</v>
      </c>
      <c r="V830" s="1">
        <v>87077</v>
      </c>
    </row>
    <row r="831" spans="1:22">
      <c r="A831" s="1">
        <v>23958</v>
      </c>
      <c r="B831" s="1" t="s">
        <v>31</v>
      </c>
      <c r="C831" s="1">
        <v>30.98</v>
      </c>
      <c r="D831" s="1">
        <v>0.05</v>
      </c>
      <c r="E831" s="1">
        <v>1472</v>
      </c>
      <c r="F831" s="1"/>
      <c r="G831" s="1"/>
      <c r="H831" s="1" t="s">
        <v>22</v>
      </c>
      <c r="I831" s="1" t="s">
        <v>42</v>
      </c>
      <c r="J831" s="1" t="s">
        <v>73</v>
      </c>
      <c r="K831" s="1" t="s">
        <v>144</v>
      </c>
      <c r="L831" s="1" t="s">
        <v>53</v>
      </c>
      <c r="M831" s="1"/>
      <c r="N831" s="1" t="s">
        <v>27</v>
      </c>
      <c r="O831" s="1" t="s">
        <v>45</v>
      </c>
      <c r="P831" s="1" t="s">
        <v>124</v>
      </c>
      <c r="Q831" s="1" t="s">
        <v>610</v>
      </c>
      <c r="R831" s="1">
        <v>44145</v>
      </c>
      <c r="S831" s="1" t="s">
        <v>416</v>
      </c>
      <c r="T831" s="2">
        <v>42011</v>
      </c>
      <c r="U831" s="1">
        <v>17</v>
      </c>
      <c r="V831" s="1">
        <v>87078</v>
      </c>
    </row>
    <row r="832" spans="1:22">
      <c r="A832" s="1">
        <v>22313</v>
      </c>
      <c r="B832" s="1" t="s">
        <v>50</v>
      </c>
      <c r="C832" s="1">
        <v>20.27</v>
      </c>
      <c r="D832" s="1">
        <v>0.05</v>
      </c>
      <c r="E832" s="1">
        <v>1472</v>
      </c>
      <c r="F832" s="1"/>
      <c r="G832" s="1"/>
      <c r="H832" s="1" t="s">
        <v>32</v>
      </c>
      <c r="I832" s="1" t="s">
        <v>42</v>
      </c>
      <c r="J832" s="1" t="s">
        <v>58</v>
      </c>
      <c r="K832" s="1" t="s">
        <v>196</v>
      </c>
      <c r="L832" s="1" t="s">
        <v>53</v>
      </c>
      <c r="M832" s="1"/>
      <c r="N832" s="1" t="s">
        <v>27</v>
      </c>
      <c r="O832" s="1" t="s">
        <v>45</v>
      </c>
      <c r="P832" s="1" t="s">
        <v>124</v>
      </c>
      <c r="Q832" s="1" t="s">
        <v>610</v>
      </c>
      <c r="R832" s="1">
        <v>44145</v>
      </c>
      <c r="S832" s="1" t="s">
        <v>168</v>
      </c>
      <c r="T832" s="1" t="s">
        <v>169</v>
      </c>
      <c r="U832" s="1">
        <v>30</v>
      </c>
      <c r="V832" s="1">
        <v>87079</v>
      </c>
    </row>
    <row r="833" spans="1:22">
      <c r="A833" s="1">
        <v>24937</v>
      </c>
      <c r="B833" s="1" t="s">
        <v>41</v>
      </c>
      <c r="C833" s="1">
        <v>9.7799999999999994</v>
      </c>
      <c r="D833" s="1">
        <v>0.05</v>
      </c>
      <c r="E833" s="1">
        <v>1473</v>
      </c>
      <c r="F833" s="1"/>
      <c r="G833" s="1"/>
      <c r="H833" s="1" t="s">
        <v>22</v>
      </c>
      <c r="I833" s="1" t="s">
        <v>42</v>
      </c>
      <c r="J833" s="1" t="s">
        <v>73</v>
      </c>
      <c r="K833" s="1" t="s">
        <v>144</v>
      </c>
      <c r="L833" s="1" t="s">
        <v>44</v>
      </c>
      <c r="M833" s="1"/>
      <c r="N833" s="1" t="s">
        <v>27</v>
      </c>
      <c r="O833" s="1" t="s">
        <v>28</v>
      </c>
      <c r="P833" s="1" t="s">
        <v>124</v>
      </c>
      <c r="Q833" s="1" t="s">
        <v>611</v>
      </c>
      <c r="R833" s="1">
        <v>44691</v>
      </c>
      <c r="S833" s="1" t="s">
        <v>222</v>
      </c>
      <c r="T833" s="1" t="s">
        <v>97</v>
      </c>
      <c r="U833" s="1">
        <v>9</v>
      </c>
      <c r="V833" s="1">
        <v>87076</v>
      </c>
    </row>
    <row r="834" spans="1:22">
      <c r="A834" s="1">
        <v>7544</v>
      </c>
      <c r="B834" s="1" t="s">
        <v>31</v>
      </c>
      <c r="C834" s="1">
        <v>8.9499999999999993</v>
      </c>
      <c r="D834" s="1">
        <v>0.05</v>
      </c>
      <c r="E834" s="1">
        <v>1481</v>
      </c>
      <c r="F834" s="1"/>
      <c r="G834" s="1"/>
      <c r="H834" s="1" t="s">
        <v>32</v>
      </c>
      <c r="I834" s="1" t="s">
        <v>81</v>
      </c>
      <c r="J834" s="1" t="s">
        <v>58</v>
      </c>
      <c r="K834" s="1" t="s">
        <v>83</v>
      </c>
      <c r="L834" s="1" t="s">
        <v>26</v>
      </c>
      <c r="M834" s="1"/>
      <c r="N834" s="1" t="s">
        <v>27</v>
      </c>
      <c r="O834" s="1" t="s">
        <v>54</v>
      </c>
      <c r="P834" s="1" t="s">
        <v>37</v>
      </c>
      <c r="Q834" s="1" t="s">
        <v>361</v>
      </c>
      <c r="R834" s="1">
        <v>90049</v>
      </c>
      <c r="S834" s="1" t="s">
        <v>94</v>
      </c>
      <c r="T834" s="1" t="s">
        <v>95</v>
      </c>
      <c r="U834" s="1">
        <v>36</v>
      </c>
      <c r="V834" s="1">
        <v>53953</v>
      </c>
    </row>
    <row r="835" spans="1:22">
      <c r="A835" s="1">
        <v>25544</v>
      </c>
      <c r="B835" s="1" t="s">
        <v>31</v>
      </c>
      <c r="C835" s="1">
        <v>8.9499999999999993</v>
      </c>
      <c r="D835" s="1">
        <v>0.05</v>
      </c>
      <c r="E835" s="1">
        <v>1482</v>
      </c>
      <c r="F835" s="1"/>
      <c r="G835" s="1"/>
      <c r="H835" s="1" t="s">
        <v>32</v>
      </c>
      <c r="I835" s="1" t="s">
        <v>81</v>
      </c>
      <c r="J835" s="1" t="s">
        <v>58</v>
      </c>
      <c r="K835" s="1" t="s">
        <v>83</v>
      </c>
      <c r="L835" s="1" t="s">
        <v>26</v>
      </c>
      <c r="M835" s="1"/>
      <c r="N835" s="1" t="s">
        <v>27</v>
      </c>
      <c r="O835" s="1" t="s">
        <v>54</v>
      </c>
      <c r="P835" s="1" t="s">
        <v>215</v>
      </c>
      <c r="Q835" s="1" t="s">
        <v>602</v>
      </c>
      <c r="R835" s="1">
        <v>48708</v>
      </c>
      <c r="S835" s="1" t="s">
        <v>94</v>
      </c>
      <c r="T835" s="1" t="s">
        <v>95</v>
      </c>
      <c r="U835" s="1">
        <v>9</v>
      </c>
      <c r="V835" s="1">
        <v>91362</v>
      </c>
    </row>
    <row r="836" spans="1:22">
      <c r="A836" s="1">
        <v>22745</v>
      </c>
      <c r="B836" s="1" t="s">
        <v>31</v>
      </c>
      <c r="C836" s="1">
        <v>9.65</v>
      </c>
      <c r="D836" s="1">
        <v>0.05</v>
      </c>
      <c r="E836" s="1">
        <v>1482</v>
      </c>
      <c r="F836" s="1"/>
      <c r="G836" s="1"/>
      <c r="H836" s="1" t="s">
        <v>32</v>
      </c>
      <c r="I836" s="1" t="s">
        <v>81</v>
      </c>
      <c r="J836" s="1" t="s">
        <v>34</v>
      </c>
      <c r="K836" s="1" t="s">
        <v>52</v>
      </c>
      <c r="L836" s="1" t="s">
        <v>53</v>
      </c>
      <c r="M836" s="1"/>
      <c r="N836" s="1" t="s">
        <v>27</v>
      </c>
      <c r="O836" s="1" t="s">
        <v>54</v>
      </c>
      <c r="P836" s="1" t="s">
        <v>215</v>
      </c>
      <c r="Q836" s="1" t="s">
        <v>602</v>
      </c>
      <c r="R836" s="1">
        <v>48708</v>
      </c>
      <c r="S836" s="1" t="s">
        <v>386</v>
      </c>
      <c r="T836" s="1" t="s">
        <v>386</v>
      </c>
      <c r="U836" s="1">
        <v>15</v>
      </c>
      <c r="V836" s="1">
        <v>91363</v>
      </c>
    </row>
    <row r="837" spans="1:22">
      <c r="A837" s="1">
        <v>21806</v>
      </c>
      <c r="B837" s="1" t="s">
        <v>21</v>
      </c>
      <c r="C837" s="1">
        <v>99.99</v>
      </c>
      <c r="D837" s="1">
        <v>0.05</v>
      </c>
      <c r="E837" s="1">
        <v>1484</v>
      </c>
      <c r="F837" s="1"/>
      <c r="G837" s="1"/>
      <c r="H837" s="1" t="s">
        <v>32</v>
      </c>
      <c r="I837" s="1" t="s">
        <v>42</v>
      </c>
      <c r="J837" s="1" t="s">
        <v>73</v>
      </c>
      <c r="K837" s="1" t="s">
        <v>144</v>
      </c>
      <c r="L837" s="1" t="s">
        <v>53</v>
      </c>
      <c r="M837" s="1"/>
      <c r="N837" s="1" t="s">
        <v>27</v>
      </c>
      <c r="O837" s="1" t="s">
        <v>54</v>
      </c>
      <c r="P837" s="1" t="s">
        <v>142</v>
      </c>
      <c r="Q837" s="1" t="s">
        <v>612</v>
      </c>
      <c r="R837" s="1">
        <v>60016</v>
      </c>
      <c r="S837" s="2">
        <v>42311</v>
      </c>
      <c r="T837" s="1" t="s">
        <v>297</v>
      </c>
      <c r="U837" s="1">
        <v>3</v>
      </c>
      <c r="V837" s="1">
        <v>91235</v>
      </c>
    </row>
    <row r="838" spans="1:22">
      <c r="A838" s="1">
        <v>21807</v>
      </c>
      <c r="B838" s="1" t="s">
        <v>21</v>
      </c>
      <c r="C838" s="1">
        <v>193.17</v>
      </c>
      <c r="D838" s="1">
        <v>0.1</v>
      </c>
      <c r="E838" s="1">
        <v>1484</v>
      </c>
      <c r="F838" s="1"/>
      <c r="G838" s="1"/>
      <c r="H838" s="1" t="s">
        <v>32</v>
      </c>
      <c r="I838" s="1" t="s">
        <v>42</v>
      </c>
      <c r="J838" s="1" t="s">
        <v>58</v>
      </c>
      <c r="K838" s="1" t="s">
        <v>119</v>
      </c>
      <c r="L838" s="1" t="s">
        <v>53</v>
      </c>
      <c r="M838" s="1"/>
      <c r="N838" s="1" t="s">
        <v>27</v>
      </c>
      <c r="O838" s="1" t="s">
        <v>54</v>
      </c>
      <c r="P838" s="1" t="s">
        <v>142</v>
      </c>
      <c r="Q838" s="1" t="s">
        <v>612</v>
      </c>
      <c r="R838" s="1">
        <v>60016</v>
      </c>
      <c r="S838" s="2">
        <v>42311</v>
      </c>
      <c r="T838" s="2">
        <v>42341</v>
      </c>
      <c r="U838" s="1">
        <v>5</v>
      </c>
      <c r="V838" s="1">
        <v>91235</v>
      </c>
    </row>
    <row r="839" spans="1:22">
      <c r="A839" s="1">
        <v>21808</v>
      </c>
      <c r="B839" s="1" t="s">
        <v>21</v>
      </c>
      <c r="C839" s="1">
        <v>20.99</v>
      </c>
      <c r="D839" s="1">
        <v>0.05</v>
      </c>
      <c r="E839" s="1">
        <v>1484</v>
      </c>
      <c r="F839" s="1"/>
      <c r="G839" s="1"/>
      <c r="H839" s="1" t="s">
        <v>22</v>
      </c>
      <c r="I839" s="1" t="s">
        <v>42</v>
      </c>
      <c r="J839" s="1" t="s">
        <v>73</v>
      </c>
      <c r="K839" s="1" t="s">
        <v>67</v>
      </c>
      <c r="L839" s="1" t="s">
        <v>44</v>
      </c>
      <c r="M839" s="1"/>
      <c r="N839" s="1" t="s">
        <v>27</v>
      </c>
      <c r="O839" s="1" t="s">
        <v>54</v>
      </c>
      <c r="P839" s="1" t="s">
        <v>142</v>
      </c>
      <c r="Q839" s="1" t="s">
        <v>612</v>
      </c>
      <c r="R839" s="1">
        <v>60016</v>
      </c>
      <c r="S839" s="2">
        <v>42311</v>
      </c>
      <c r="T839" s="2">
        <v>42311</v>
      </c>
      <c r="U839" s="1">
        <v>11</v>
      </c>
      <c r="V839" s="1">
        <v>91235</v>
      </c>
    </row>
    <row r="840" spans="1:22">
      <c r="A840" s="1">
        <v>22763</v>
      </c>
      <c r="B840" s="1" t="s">
        <v>31</v>
      </c>
      <c r="C840" s="1">
        <v>11.5</v>
      </c>
      <c r="D840" s="1">
        <v>0.05</v>
      </c>
      <c r="E840" s="1">
        <v>1485</v>
      </c>
      <c r="F840" s="1"/>
      <c r="G840" s="1"/>
      <c r="H840" s="1" t="s">
        <v>32</v>
      </c>
      <c r="I840" s="1" t="s">
        <v>42</v>
      </c>
      <c r="J840" s="1" t="s">
        <v>58</v>
      </c>
      <c r="K840" s="1" t="s">
        <v>100</v>
      </c>
      <c r="L840" s="1" t="s">
        <v>53</v>
      </c>
      <c r="M840" s="1"/>
      <c r="N840" s="1" t="s">
        <v>27</v>
      </c>
      <c r="O840" s="1" t="s">
        <v>54</v>
      </c>
      <c r="P840" s="1" t="s">
        <v>142</v>
      </c>
      <c r="Q840" s="1" t="s">
        <v>613</v>
      </c>
      <c r="R840" s="1">
        <v>60516</v>
      </c>
      <c r="S840" s="1" t="s">
        <v>137</v>
      </c>
      <c r="T840" s="1" t="s">
        <v>93</v>
      </c>
      <c r="U840" s="1">
        <v>14</v>
      </c>
      <c r="V840" s="1">
        <v>91236</v>
      </c>
    </row>
    <row r="841" spans="1:22">
      <c r="A841" s="1">
        <v>22764</v>
      </c>
      <c r="B841" s="1" t="s">
        <v>31</v>
      </c>
      <c r="C841" s="1">
        <v>15.7</v>
      </c>
      <c r="D841" s="1">
        <v>0.05</v>
      </c>
      <c r="E841" s="1">
        <v>1485</v>
      </c>
      <c r="F841" s="1"/>
      <c r="G841" s="1"/>
      <c r="H841" s="1" t="s">
        <v>32</v>
      </c>
      <c r="I841" s="1" t="s">
        <v>42</v>
      </c>
      <c r="J841" s="1" t="s">
        <v>58</v>
      </c>
      <c r="K841" s="1" t="s">
        <v>119</v>
      </c>
      <c r="L841" s="1" t="s">
        <v>53</v>
      </c>
      <c r="M841" s="1"/>
      <c r="N841" s="1" t="s">
        <v>27</v>
      </c>
      <c r="O841" s="1" t="s">
        <v>54</v>
      </c>
      <c r="P841" s="1" t="s">
        <v>142</v>
      </c>
      <c r="Q841" s="1" t="s">
        <v>613</v>
      </c>
      <c r="R841" s="1">
        <v>60516</v>
      </c>
      <c r="S841" s="1" t="s">
        <v>137</v>
      </c>
      <c r="T841" s="1" t="s">
        <v>207</v>
      </c>
      <c r="U841" s="1">
        <v>1</v>
      </c>
      <c r="V841" s="1">
        <v>91236</v>
      </c>
    </row>
    <row r="842" spans="1:22">
      <c r="A842" s="1">
        <v>22765</v>
      </c>
      <c r="B842" s="1" t="s">
        <v>31</v>
      </c>
      <c r="C842" s="1">
        <v>225.02</v>
      </c>
      <c r="D842" s="1">
        <v>0.1</v>
      </c>
      <c r="E842" s="1">
        <v>1485</v>
      </c>
      <c r="F842" s="1"/>
      <c r="G842" s="1"/>
      <c r="H842" s="1" t="s">
        <v>22</v>
      </c>
      <c r="I842" s="1" t="s">
        <v>42</v>
      </c>
      <c r="J842" s="1" t="s">
        <v>58</v>
      </c>
      <c r="K842" s="1" t="s">
        <v>119</v>
      </c>
      <c r="L842" s="1" t="s">
        <v>36</v>
      </c>
      <c r="M842" s="1"/>
      <c r="N842" s="1" t="s">
        <v>27</v>
      </c>
      <c r="O842" s="1" t="s">
        <v>54</v>
      </c>
      <c r="P842" s="1" t="s">
        <v>142</v>
      </c>
      <c r="Q842" s="1" t="s">
        <v>613</v>
      </c>
      <c r="R842" s="1">
        <v>60516</v>
      </c>
      <c r="S842" s="1" t="s">
        <v>137</v>
      </c>
      <c r="T842" s="1" t="s">
        <v>92</v>
      </c>
      <c r="U842" s="1">
        <v>21</v>
      </c>
      <c r="V842" s="1">
        <v>91236</v>
      </c>
    </row>
    <row r="843" spans="1:22">
      <c r="A843" s="1">
        <v>18460</v>
      </c>
      <c r="B843" s="1" t="s">
        <v>21</v>
      </c>
      <c r="C843" s="1">
        <v>119.99</v>
      </c>
      <c r="D843" s="1">
        <v>0.1</v>
      </c>
      <c r="E843" s="1">
        <v>1492</v>
      </c>
      <c r="F843" s="1"/>
      <c r="G843" s="1"/>
      <c r="H843" s="1" t="s">
        <v>22</v>
      </c>
      <c r="I843" s="1" t="s">
        <v>81</v>
      </c>
      <c r="J843" s="1" t="s">
        <v>73</v>
      </c>
      <c r="K843" s="1" t="s">
        <v>74</v>
      </c>
      <c r="L843" s="1" t="s">
        <v>36</v>
      </c>
      <c r="M843" s="1"/>
      <c r="N843" s="1" t="s">
        <v>27</v>
      </c>
      <c r="O843" s="1" t="s">
        <v>45</v>
      </c>
      <c r="P843" s="1" t="s">
        <v>306</v>
      </c>
      <c r="Q843" s="1" t="s">
        <v>614</v>
      </c>
      <c r="R843" s="1">
        <v>65721</v>
      </c>
      <c r="S843" s="1" t="s">
        <v>103</v>
      </c>
      <c r="T843" s="1" t="s">
        <v>193</v>
      </c>
      <c r="U843" s="1">
        <v>6</v>
      </c>
      <c r="V843" s="1">
        <v>88004</v>
      </c>
    </row>
    <row r="844" spans="1:22">
      <c r="A844" s="1">
        <v>19472</v>
      </c>
      <c r="B844" s="1" t="s">
        <v>41</v>
      </c>
      <c r="C844" s="1">
        <v>8.3699999999999992</v>
      </c>
      <c r="D844" s="1">
        <v>0.05</v>
      </c>
      <c r="E844" s="1">
        <v>1494</v>
      </c>
      <c r="F844" s="1"/>
      <c r="G844" s="1"/>
      <c r="H844" s="1" t="s">
        <v>32</v>
      </c>
      <c r="I844" s="1" t="s">
        <v>81</v>
      </c>
      <c r="J844" s="1" t="s">
        <v>34</v>
      </c>
      <c r="K844" s="1" t="s">
        <v>52</v>
      </c>
      <c r="L844" s="1" t="s">
        <v>178</v>
      </c>
      <c r="M844" s="1"/>
      <c r="N844" s="1" t="s">
        <v>27</v>
      </c>
      <c r="O844" s="1" t="s">
        <v>45</v>
      </c>
      <c r="P844" s="1" t="s">
        <v>268</v>
      </c>
      <c r="Q844" s="1" t="s">
        <v>615</v>
      </c>
      <c r="R844" s="1">
        <v>21222</v>
      </c>
      <c r="S844" s="2">
        <v>42311</v>
      </c>
      <c r="T844" s="1" t="s">
        <v>181</v>
      </c>
      <c r="U844" s="1">
        <v>18</v>
      </c>
      <c r="V844" s="1">
        <v>85880</v>
      </c>
    </row>
    <row r="845" spans="1:22">
      <c r="A845" s="1">
        <v>19473</v>
      </c>
      <c r="B845" s="1" t="s">
        <v>41</v>
      </c>
      <c r="C845" s="1">
        <v>6.48</v>
      </c>
      <c r="D845" s="1">
        <v>0.05</v>
      </c>
      <c r="E845" s="1">
        <v>1494</v>
      </c>
      <c r="F845" s="1"/>
      <c r="G845" s="1"/>
      <c r="H845" s="1" t="s">
        <v>22</v>
      </c>
      <c r="I845" s="1" t="s">
        <v>81</v>
      </c>
      <c r="J845" s="1" t="s">
        <v>58</v>
      </c>
      <c r="K845" s="1" t="s">
        <v>83</v>
      </c>
      <c r="L845" s="1" t="s">
        <v>53</v>
      </c>
      <c r="M845" s="1"/>
      <c r="N845" s="1" t="s">
        <v>27</v>
      </c>
      <c r="O845" s="1" t="s">
        <v>45</v>
      </c>
      <c r="P845" s="1" t="s">
        <v>268</v>
      </c>
      <c r="Q845" s="1" t="s">
        <v>615</v>
      </c>
      <c r="R845" s="1">
        <v>21222</v>
      </c>
      <c r="S845" s="2">
        <v>42311</v>
      </c>
      <c r="T845" s="1" t="s">
        <v>181</v>
      </c>
      <c r="U845" s="1">
        <v>6</v>
      </c>
      <c r="V845" s="1">
        <v>85880</v>
      </c>
    </row>
    <row r="846" spans="1:22">
      <c r="A846" s="1">
        <v>24286</v>
      </c>
      <c r="B846" s="1" t="s">
        <v>41</v>
      </c>
      <c r="C846" s="1">
        <v>6.28</v>
      </c>
      <c r="D846" s="1">
        <v>0.05</v>
      </c>
      <c r="E846" s="1">
        <v>1497</v>
      </c>
      <c r="F846" s="1"/>
      <c r="G846" s="1"/>
      <c r="H846" s="1" t="s">
        <v>32</v>
      </c>
      <c r="I846" s="1" t="s">
        <v>81</v>
      </c>
      <c r="J846" s="1" t="s">
        <v>34</v>
      </c>
      <c r="K846" s="1" t="s">
        <v>52</v>
      </c>
      <c r="L846" s="1" t="s">
        <v>53</v>
      </c>
      <c r="M846" s="1"/>
      <c r="N846" s="1" t="s">
        <v>27</v>
      </c>
      <c r="O846" s="1" t="s">
        <v>45</v>
      </c>
      <c r="P846" s="1" t="s">
        <v>62</v>
      </c>
      <c r="Q846" s="1" t="s">
        <v>616</v>
      </c>
      <c r="R846" s="1">
        <v>14901</v>
      </c>
      <c r="S846" s="2">
        <v>42311</v>
      </c>
      <c r="T846" s="2">
        <v>42341</v>
      </c>
      <c r="U846" s="1">
        <v>2</v>
      </c>
      <c r="V846" s="1">
        <v>85880</v>
      </c>
    </row>
    <row r="847" spans="1:22">
      <c r="A847" s="1">
        <v>24287</v>
      </c>
      <c r="B847" s="1" t="s">
        <v>41</v>
      </c>
      <c r="C847" s="1">
        <v>15.14</v>
      </c>
      <c r="D847" s="1">
        <v>0.05</v>
      </c>
      <c r="E847" s="1">
        <v>1497</v>
      </c>
      <c r="F847" s="1"/>
      <c r="G847" s="1"/>
      <c r="H847" s="1" t="s">
        <v>32</v>
      </c>
      <c r="I847" s="1" t="s">
        <v>81</v>
      </c>
      <c r="J847" s="1" t="s">
        <v>58</v>
      </c>
      <c r="K847" s="1" t="s">
        <v>119</v>
      </c>
      <c r="L847" s="1" t="s">
        <v>53</v>
      </c>
      <c r="M847" s="1"/>
      <c r="N847" s="1" t="s">
        <v>27</v>
      </c>
      <c r="O847" s="1" t="s">
        <v>114</v>
      </c>
      <c r="P847" s="1" t="s">
        <v>62</v>
      </c>
      <c r="Q847" s="1" t="s">
        <v>616</v>
      </c>
      <c r="R847" s="1">
        <v>14901</v>
      </c>
      <c r="S847" s="2">
        <v>42311</v>
      </c>
      <c r="T847" s="1" t="s">
        <v>181</v>
      </c>
      <c r="U847" s="1">
        <v>17</v>
      </c>
      <c r="V847" s="1">
        <v>85880</v>
      </c>
    </row>
    <row r="848" spans="1:22">
      <c r="A848" s="1">
        <v>20016</v>
      </c>
      <c r="B848" s="1" t="s">
        <v>50</v>
      </c>
      <c r="C848" s="1">
        <v>2.16</v>
      </c>
      <c r="D848" s="1">
        <v>0.05</v>
      </c>
      <c r="E848" s="1">
        <v>1499</v>
      </c>
      <c r="F848" s="1"/>
      <c r="G848" s="1"/>
      <c r="H848" s="1" t="s">
        <v>32</v>
      </c>
      <c r="I848" s="1" t="s">
        <v>42</v>
      </c>
      <c r="J848" s="1" t="s">
        <v>58</v>
      </c>
      <c r="K848" s="1" t="s">
        <v>100</v>
      </c>
      <c r="L848" s="1" t="s">
        <v>53</v>
      </c>
      <c r="M848" s="1"/>
      <c r="N848" s="1" t="s">
        <v>27</v>
      </c>
      <c r="O848" s="1" t="s">
        <v>114</v>
      </c>
      <c r="P848" s="1" t="s">
        <v>242</v>
      </c>
      <c r="Q848" s="1" t="s">
        <v>617</v>
      </c>
      <c r="R848" s="1">
        <v>33134</v>
      </c>
      <c r="S848" s="2">
        <v>42096</v>
      </c>
      <c r="T848" s="2">
        <v>42126</v>
      </c>
      <c r="U848" s="1">
        <v>8</v>
      </c>
      <c r="V848" s="1">
        <v>90731</v>
      </c>
    </row>
    <row r="849" spans="1:22">
      <c r="A849" s="1">
        <v>20017</v>
      </c>
      <c r="B849" s="1" t="s">
        <v>50</v>
      </c>
      <c r="C849" s="1">
        <v>6.48</v>
      </c>
      <c r="D849" s="1">
        <v>0.05</v>
      </c>
      <c r="E849" s="1">
        <v>1499</v>
      </c>
      <c r="F849" s="1"/>
      <c r="G849" s="1"/>
      <c r="H849" s="1" t="s">
        <v>32</v>
      </c>
      <c r="I849" s="1" t="s">
        <v>42</v>
      </c>
      <c r="J849" s="1" t="s">
        <v>58</v>
      </c>
      <c r="K849" s="1" t="s">
        <v>83</v>
      </c>
      <c r="L849" s="1" t="s">
        <v>53</v>
      </c>
      <c r="M849" s="1"/>
      <c r="N849" s="1" t="s">
        <v>27</v>
      </c>
      <c r="O849" s="1" t="s">
        <v>114</v>
      </c>
      <c r="P849" s="1" t="s">
        <v>242</v>
      </c>
      <c r="Q849" s="1" t="s">
        <v>617</v>
      </c>
      <c r="R849" s="1">
        <v>33134</v>
      </c>
      <c r="S849" s="2">
        <v>42096</v>
      </c>
      <c r="T849" s="2">
        <v>42126</v>
      </c>
      <c r="U849" s="1">
        <v>9</v>
      </c>
      <c r="V849" s="1">
        <v>90731</v>
      </c>
    </row>
    <row r="850" spans="1:22">
      <c r="A850" s="1">
        <v>20018</v>
      </c>
      <c r="B850" s="1" t="s">
        <v>50</v>
      </c>
      <c r="C850" s="1">
        <v>146.05000000000001</v>
      </c>
      <c r="D850" s="1">
        <v>0.1</v>
      </c>
      <c r="E850" s="1">
        <v>1499</v>
      </c>
      <c r="F850" s="1"/>
      <c r="G850" s="1"/>
      <c r="H850" s="1" t="s">
        <v>22</v>
      </c>
      <c r="I850" s="1" t="s">
        <v>42</v>
      </c>
      <c r="J850" s="1" t="s">
        <v>34</v>
      </c>
      <c r="K850" s="1" t="s">
        <v>123</v>
      </c>
      <c r="L850" s="1" t="s">
        <v>108</v>
      </c>
      <c r="M850" s="1"/>
      <c r="N850" s="1" t="s">
        <v>27</v>
      </c>
      <c r="O850" s="1" t="s">
        <v>114</v>
      </c>
      <c r="P850" s="1" t="s">
        <v>242</v>
      </c>
      <c r="Q850" s="1" t="s">
        <v>617</v>
      </c>
      <c r="R850" s="1">
        <v>33134</v>
      </c>
      <c r="S850" s="2">
        <v>42096</v>
      </c>
      <c r="T850" s="2">
        <v>42126</v>
      </c>
      <c r="U850" s="1">
        <v>11</v>
      </c>
      <c r="V850" s="1">
        <v>90731</v>
      </c>
    </row>
    <row r="851" spans="1:22">
      <c r="A851" s="1">
        <v>21682</v>
      </c>
      <c r="B851" s="1" t="s">
        <v>41</v>
      </c>
      <c r="C851" s="1">
        <v>3.69</v>
      </c>
      <c r="D851" s="1">
        <v>0.05</v>
      </c>
      <c r="E851" s="1">
        <v>1502</v>
      </c>
      <c r="F851" s="1"/>
      <c r="G851" s="1"/>
      <c r="H851" s="1" t="s">
        <v>32</v>
      </c>
      <c r="I851" s="1" t="s">
        <v>51</v>
      </c>
      <c r="J851" s="1" t="s">
        <v>58</v>
      </c>
      <c r="K851" s="1" t="s">
        <v>116</v>
      </c>
      <c r="L851" s="1" t="s">
        <v>53</v>
      </c>
      <c r="M851" s="1"/>
      <c r="N851" s="1" t="s">
        <v>27</v>
      </c>
      <c r="O851" s="1" t="s">
        <v>114</v>
      </c>
      <c r="P851" s="1" t="s">
        <v>242</v>
      </c>
      <c r="Q851" s="1" t="s">
        <v>618</v>
      </c>
      <c r="R851" s="1">
        <v>33065</v>
      </c>
      <c r="S851" s="2">
        <v>42190</v>
      </c>
      <c r="T851" s="2">
        <v>42282</v>
      </c>
      <c r="U851" s="1">
        <v>38</v>
      </c>
      <c r="V851" s="1">
        <v>89193</v>
      </c>
    </row>
    <row r="852" spans="1:22">
      <c r="A852" s="1">
        <v>18868</v>
      </c>
      <c r="B852" s="1" t="s">
        <v>98</v>
      </c>
      <c r="C852" s="1">
        <v>5.84</v>
      </c>
      <c r="D852" s="1">
        <v>0.05</v>
      </c>
      <c r="E852" s="1">
        <v>1502</v>
      </c>
      <c r="F852" s="1"/>
      <c r="G852" s="1"/>
      <c r="H852" s="1" t="s">
        <v>22</v>
      </c>
      <c r="I852" s="1" t="s">
        <v>51</v>
      </c>
      <c r="J852" s="1" t="s">
        <v>58</v>
      </c>
      <c r="K852" s="1" t="s">
        <v>25</v>
      </c>
      <c r="L852" s="1" t="s">
        <v>26</v>
      </c>
      <c r="M852" s="1"/>
      <c r="N852" s="1" t="s">
        <v>27</v>
      </c>
      <c r="O852" s="1" t="s">
        <v>114</v>
      </c>
      <c r="P852" s="1" t="s">
        <v>242</v>
      </c>
      <c r="Q852" s="1" t="s">
        <v>618</v>
      </c>
      <c r="R852" s="1">
        <v>33065</v>
      </c>
      <c r="S852" s="1" t="s">
        <v>521</v>
      </c>
      <c r="T852" s="2">
        <v>42070</v>
      </c>
      <c r="U852" s="1">
        <v>11</v>
      </c>
      <c r="V852" s="1">
        <v>89194</v>
      </c>
    </row>
    <row r="853" spans="1:22">
      <c r="A853" s="1">
        <v>18869</v>
      </c>
      <c r="B853" s="1" t="s">
        <v>98</v>
      </c>
      <c r="C853" s="1">
        <v>205.99</v>
      </c>
      <c r="D853" s="1">
        <v>0.1</v>
      </c>
      <c r="E853" s="1">
        <v>1502</v>
      </c>
      <c r="F853" s="1"/>
      <c r="G853" s="1"/>
      <c r="H853" s="1" t="s">
        <v>32</v>
      </c>
      <c r="I853" s="1" t="s">
        <v>51</v>
      </c>
      <c r="J853" s="1" t="s">
        <v>73</v>
      </c>
      <c r="K853" s="1" t="s">
        <v>67</v>
      </c>
      <c r="L853" s="1" t="s">
        <v>53</v>
      </c>
      <c r="M853" s="1"/>
      <c r="N853" s="1" t="s">
        <v>27</v>
      </c>
      <c r="O853" s="1" t="s">
        <v>54</v>
      </c>
      <c r="P853" s="1" t="s">
        <v>242</v>
      </c>
      <c r="Q853" s="1" t="s">
        <v>618</v>
      </c>
      <c r="R853" s="1">
        <v>33065</v>
      </c>
      <c r="S853" s="1" t="s">
        <v>521</v>
      </c>
      <c r="T853" s="2">
        <v>42042</v>
      </c>
      <c r="U853" s="1">
        <v>13</v>
      </c>
      <c r="V853" s="1">
        <v>89194</v>
      </c>
    </row>
    <row r="854" spans="1:22">
      <c r="A854" s="1">
        <v>18061</v>
      </c>
      <c r="B854" s="1" t="s">
        <v>98</v>
      </c>
      <c r="C854" s="1">
        <v>85.99</v>
      </c>
      <c r="D854" s="1">
        <v>0.05</v>
      </c>
      <c r="E854" s="1">
        <v>1505</v>
      </c>
      <c r="F854" s="1"/>
      <c r="G854" s="1"/>
      <c r="H854" s="1" t="s">
        <v>32</v>
      </c>
      <c r="I854" s="1" t="s">
        <v>51</v>
      </c>
      <c r="J854" s="1" t="s">
        <v>73</v>
      </c>
      <c r="K854" s="1" t="s">
        <v>67</v>
      </c>
      <c r="L854" s="1" t="s">
        <v>26</v>
      </c>
      <c r="M854" s="1"/>
      <c r="N854" s="1" t="s">
        <v>27</v>
      </c>
      <c r="O854" s="1" t="s">
        <v>54</v>
      </c>
      <c r="P854" s="1" t="s">
        <v>112</v>
      </c>
      <c r="Q854" s="1" t="s">
        <v>619</v>
      </c>
      <c r="R854" s="1">
        <v>77840</v>
      </c>
      <c r="S854" s="1" t="s">
        <v>39</v>
      </c>
      <c r="T854" s="1" t="s">
        <v>193</v>
      </c>
      <c r="U854" s="1">
        <v>6</v>
      </c>
      <c r="V854" s="1">
        <v>86181</v>
      </c>
    </row>
    <row r="855" spans="1:22">
      <c r="A855" s="1">
        <v>23329</v>
      </c>
      <c r="B855" s="1" t="s">
        <v>41</v>
      </c>
      <c r="C855" s="1">
        <v>20.98</v>
      </c>
      <c r="D855" s="1">
        <v>0.05</v>
      </c>
      <c r="E855" s="1">
        <v>1511</v>
      </c>
      <c r="F855" s="1"/>
      <c r="G855" s="1"/>
      <c r="H855" s="1" t="s">
        <v>32</v>
      </c>
      <c r="I855" s="1" t="s">
        <v>81</v>
      </c>
      <c r="J855" s="1" t="s">
        <v>58</v>
      </c>
      <c r="K855" s="1" t="s">
        <v>100</v>
      </c>
      <c r="L855" s="1" t="s">
        <v>53</v>
      </c>
      <c r="M855" s="1"/>
      <c r="N855" s="1" t="s">
        <v>27</v>
      </c>
      <c r="O855" s="1" t="s">
        <v>45</v>
      </c>
      <c r="P855" s="1" t="s">
        <v>376</v>
      </c>
      <c r="Q855" s="1" t="s">
        <v>620</v>
      </c>
      <c r="R855" s="1">
        <v>47302</v>
      </c>
      <c r="S855" s="1" t="s">
        <v>149</v>
      </c>
      <c r="T855" s="1" t="s">
        <v>150</v>
      </c>
      <c r="U855" s="1">
        <v>14</v>
      </c>
      <c r="V855" s="1">
        <v>90303</v>
      </c>
    </row>
    <row r="856" spans="1:22">
      <c r="A856" s="1">
        <v>23470</v>
      </c>
      <c r="B856" s="1" t="s">
        <v>41</v>
      </c>
      <c r="C856" s="1">
        <v>55.48</v>
      </c>
      <c r="D856" s="1">
        <v>0.05</v>
      </c>
      <c r="E856" s="1">
        <v>1519</v>
      </c>
      <c r="F856" s="1"/>
      <c r="G856" s="1"/>
      <c r="H856" s="1" t="s">
        <v>32</v>
      </c>
      <c r="I856" s="1" t="s">
        <v>104</v>
      </c>
      <c r="J856" s="1" t="s">
        <v>58</v>
      </c>
      <c r="K856" s="1" t="s">
        <v>83</v>
      </c>
      <c r="L856" s="1" t="s">
        <v>53</v>
      </c>
      <c r="M856" s="1"/>
      <c r="N856" s="1" t="s">
        <v>27</v>
      </c>
      <c r="O856" s="1" t="s">
        <v>54</v>
      </c>
      <c r="P856" s="1" t="s">
        <v>147</v>
      </c>
      <c r="Q856" s="1" t="s">
        <v>308</v>
      </c>
      <c r="R856" s="1">
        <v>4210</v>
      </c>
      <c r="S856" s="1" t="s">
        <v>115</v>
      </c>
      <c r="T856" s="1" t="s">
        <v>115</v>
      </c>
      <c r="U856" s="1">
        <v>19</v>
      </c>
      <c r="V856" s="1">
        <v>89957</v>
      </c>
    </row>
    <row r="857" spans="1:22">
      <c r="A857" s="1">
        <v>23471</v>
      </c>
      <c r="B857" s="1" t="s">
        <v>41</v>
      </c>
      <c r="C857" s="1">
        <v>122.99</v>
      </c>
      <c r="D857" s="1">
        <v>0.1</v>
      </c>
      <c r="E857" s="1">
        <v>1522</v>
      </c>
      <c r="F857" s="1"/>
      <c r="G857" s="1"/>
      <c r="H857" s="1" t="s">
        <v>22</v>
      </c>
      <c r="I857" s="1" t="s">
        <v>104</v>
      </c>
      <c r="J857" s="1" t="s">
        <v>34</v>
      </c>
      <c r="K857" s="1" t="s">
        <v>35</v>
      </c>
      <c r="L857" s="1" t="s">
        <v>36</v>
      </c>
      <c r="M857" s="1"/>
      <c r="N857" s="1" t="s">
        <v>27</v>
      </c>
      <c r="O857" s="1" t="s">
        <v>114</v>
      </c>
      <c r="P857" s="1" t="s">
        <v>55</v>
      </c>
      <c r="Q857" s="1" t="s">
        <v>621</v>
      </c>
      <c r="R857" s="1">
        <v>55305</v>
      </c>
      <c r="S857" s="1" t="s">
        <v>115</v>
      </c>
      <c r="T857" s="1" t="s">
        <v>40</v>
      </c>
      <c r="U857" s="1">
        <v>17</v>
      </c>
      <c r="V857" s="1">
        <v>89957</v>
      </c>
    </row>
    <row r="858" spans="1:22">
      <c r="A858" s="1">
        <v>19269</v>
      </c>
      <c r="B858" s="1" t="s">
        <v>21</v>
      </c>
      <c r="C858" s="1">
        <v>11.34</v>
      </c>
      <c r="D858" s="1">
        <v>0.05</v>
      </c>
      <c r="E858" s="1">
        <v>1526</v>
      </c>
      <c r="F858" s="1"/>
      <c r="G858" s="1"/>
      <c r="H858" s="1" t="s">
        <v>32</v>
      </c>
      <c r="I858" s="1" t="s">
        <v>42</v>
      </c>
      <c r="J858" s="1" t="s">
        <v>58</v>
      </c>
      <c r="K858" s="1" t="s">
        <v>83</v>
      </c>
      <c r="L858" s="1" t="s">
        <v>53</v>
      </c>
      <c r="M858" s="1"/>
      <c r="N858" s="1" t="s">
        <v>27</v>
      </c>
      <c r="O858" s="1" t="s">
        <v>114</v>
      </c>
      <c r="P858" s="1" t="s">
        <v>542</v>
      </c>
      <c r="Q858" s="1" t="s">
        <v>622</v>
      </c>
      <c r="R858" s="1">
        <v>35211</v>
      </c>
      <c r="S858" s="2">
        <v>42279</v>
      </c>
      <c r="T858" s="2">
        <v>42310</v>
      </c>
      <c r="U858" s="1">
        <v>10</v>
      </c>
      <c r="V858" s="1">
        <v>86812</v>
      </c>
    </row>
    <row r="859" spans="1:22">
      <c r="A859" s="1">
        <v>24974</v>
      </c>
      <c r="B859" s="1" t="s">
        <v>41</v>
      </c>
      <c r="C859" s="1">
        <v>30.98</v>
      </c>
      <c r="D859" s="1">
        <v>0.05</v>
      </c>
      <c r="E859" s="1">
        <v>1527</v>
      </c>
      <c r="F859" s="1"/>
      <c r="G859" s="1"/>
      <c r="H859" s="1" t="s">
        <v>22</v>
      </c>
      <c r="I859" s="1" t="s">
        <v>51</v>
      </c>
      <c r="J859" s="1" t="s">
        <v>58</v>
      </c>
      <c r="K859" s="1" t="s">
        <v>25</v>
      </c>
      <c r="L859" s="1" t="s">
        <v>44</v>
      </c>
      <c r="M859" s="1"/>
      <c r="N859" s="1" t="s">
        <v>27</v>
      </c>
      <c r="O859" s="1" t="s">
        <v>114</v>
      </c>
      <c r="P859" s="1" t="s">
        <v>542</v>
      </c>
      <c r="Q859" s="1" t="s">
        <v>623</v>
      </c>
      <c r="R859" s="1">
        <v>35601</v>
      </c>
      <c r="S859" s="2">
        <v>42248</v>
      </c>
      <c r="T859" s="2">
        <v>42309</v>
      </c>
      <c r="U859" s="1">
        <v>5</v>
      </c>
      <c r="V859" s="1">
        <v>86813</v>
      </c>
    </row>
    <row r="860" spans="1:22">
      <c r="A860" s="1">
        <v>22253</v>
      </c>
      <c r="B860" s="1" t="s">
        <v>98</v>
      </c>
      <c r="C860" s="1">
        <v>65.989999999999995</v>
      </c>
      <c r="D860" s="1">
        <v>0.05</v>
      </c>
      <c r="E860" s="1">
        <v>1527</v>
      </c>
      <c r="F860" s="1"/>
      <c r="G860" s="1"/>
      <c r="H860" s="1" t="s">
        <v>32</v>
      </c>
      <c r="I860" s="1" t="s">
        <v>42</v>
      </c>
      <c r="J860" s="1" t="s">
        <v>73</v>
      </c>
      <c r="K860" s="1" t="s">
        <v>67</v>
      </c>
      <c r="L860" s="1" t="s">
        <v>53</v>
      </c>
      <c r="M860" s="1"/>
      <c r="N860" s="1" t="s">
        <v>27</v>
      </c>
      <c r="O860" s="1" t="s">
        <v>114</v>
      </c>
      <c r="P860" s="1" t="s">
        <v>542</v>
      </c>
      <c r="Q860" s="1" t="s">
        <v>623</v>
      </c>
      <c r="R860" s="1">
        <v>35601</v>
      </c>
      <c r="S860" s="1" t="s">
        <v>128</v>
      </c>
      <c r="T860" s="2">
        <v>42251</v>
      </c>
      <c r="U860" s="1">
        <v>23</v>
      </c>
      <c r="V860" s="1">
        <v>86814</v>
      </c>
    </row>
    <row r="861" spans="1:22">
      <c r="A861" s="1">
        <v>21455</v>
      </c>
      <c r="B861" s="1" t="s">
        <v>98</v>
      </c>
      <c r="C861" s="1">
        <v>50.98</v>
      </c>
      <c r="D861" s="1">
        <v>0.05</v>
      </c>
      <c r="E861" s="1">
        <v>1527</v>
      </c>
      <c r="F861" s="1"/>
      <c r="G861" s="1"/>
      <c r="H861" s="1" t="s">
        <v>32</v>
      </c>
      <c r="I861" s="1" t="s">
        <v>42</v>
      </c>
      <c r="J861" s="1" t="s">
        <v>73</v>
      </c>
      <c r="K861" s="1" t="s">
        <v>144</v>
      </c>
      <c r="L861" s="1" t="s">
        <v>53</v>
      </c>
      <c r="M861" s="1"/>
      <c r="N861" s="1" t="s">
        <v>27</v>
      </c>
      <c r="O861" s="1" t="s">
        <v>114</v>
      </c>
      <c r="P861" s="1" t="s">
        <v>542</v>
      </c>
      <c r="Q861" s="1" t="s">
        <v>623</v>
      </c>
      <c r="R861" s="1">
        <v>35601</v>
      </c>
      <c r="S861" s="1" t="s">
        <v>77</v>
      </c>
      <c r="T861" s="1" t="s">
        <v>64</v>
      </c>
      <c r="U861" s="1">
        <v>28</v>
      </c>
      <c r="V861" s="1">
        <v>86815</v>
      </c>
    </row>
    <row r="862" spans="1:22">
      <c r="A862" s="1">
        <v>24975</v>
      </c>
      <c r="B862" s="1" t="s">
        <v>41</v>
      </c>
      <c r="C862" s="1">
        <v>525.98</v>
      </c>
      <c r="D862" s="1">
        <v>0.1</v>
      </c>
      <c r="E862" s="1">
        <v>1528</v>
      </c>
      <c r="F862" s="1"/>
      <c r="G862" s="1"/>
      <c r="H862" s="1" t="s">
        <v>32</v>
      </c>
      <c r="I862" s="1" t="s">
        <v>51</v>
      </c>
      <c r="J862" s="1" t="s">
        <v>58</v>
      </c>
      <c r="K862" s="1" t="s">
        <v>100</v>
      </c>
      <c r="L862" s="1" t="s">
        <v>53</v>
      </c>
      <c r="M862" s="1"/>
      <c r="N862" s="1" t="s">
        <v>27</v>
      </c>
      <c r="O862" s="1" t="s">
        <v>114</v>
      </c>
      <c r="P862" s="1" t="s">
        <v>225</v>
      </c>
      <c r="Q862" s="1" t="s">
        <v>624</v>
      </c>
      <c r="R862" s="1">
        <v>27288</v>
      </c>
      <c r="S862" s="2">
        <v>42248</v>
      </c>
      <c r="T862" s="2">
        <v>42309</v>
      </c>
      <c r="U862" s="1">
        <v>9</v>
      </c>
      <c r="V862" s="1">
        <v>86813</v>
      </c>
    </row>
    <row r="863" spans="1:22">
      <c r="A863" s="1">
        <v>21199</v>
      </c>
      <c r="B863" s="1" t="s">
        <v>41</v>
      </c>
      <c r="C863" s="1">
        <v>4.91</v>
      </c>
      <c r="D863" s="1">
        <v>0.05</v>
      </c>
      <c r="E863" s="1">
        <v>1531</v>
      </c>
      <c r="F863" s="1"/>
      <c r="G863" s="1"/>
      <c r="H863" s="1" t="s">
        <v>32</v>
      </c>
      <c r="I863" s="1" t="s">
        <v>104</v>
      </c>
      <c r="J863" s="1" t="s">
        <v>58</v>
      </c>
      <c r="K863" s="1" t="s">
        <v>116</v>
      </c>
      <c r="L863" s="1" t="s">
        <v>53</v>
      </c>
      <c r="M863" s="1"/>
      <c r="N863" s="1" t="s">
        <v>27</v>
      </c>
      <c r="O863" s="1" t="s">
        <v>54</v>
      </c>
      <c r="P863" s="1" t="s">
        <v>242</v>
      </c>
      <c r="Q863" s="1" t="s">
        <v>625</v>
      </c>
      <c r="R863" s="1">
        <v>32137</v>
      </c>
      <c r="S863" s="1" t="s">
        <v>177</v>
      </c>
      <c r="T863" s="1" t="s">
        <v>201</v>
      </c>
      <c r="U863" s="1">
        <v>6</v>
      </c>
      <c r="V863" s="1">
        <v>88852</v>
      </c>
    </row>
    <row r="864" spans="1:22">
      <c r="A864" s="1">
        <v>21596</v>
      </c>
      <c r="B864" s="1" t="s">
        <v>21</v>
      </c>
      <c r="C864" s="1">
        <v>4.8899999999999997</v>
      </c>
      <c r="D864" s="1">
        <v>0.05</v>
      </c>
      <c r="E864" s="1">
        <v>1533</v>
      </c>
      <c r="F864" s="1"/>
      <c r="G864" s="1"/>
      <c r="H864" s="1" t="s">
        <v>32</v>
      </c>
      <c r="I864" s="1" t="s">
        <v>81</v>
      </c>
      <c r="J864" s="1" t="s">
        <v>73</v>
      </c>
      <c r="K864" s="1" t="s">
        <v>144</v>
      </c>
      <c r="L864" s="1" t="s">
        <v>44</v>
      </c>
      <c r="M864" s="1"/>
      <c r="N864" s="1" t="s">
        <v>27</v>
      </c>
      <c r="O864" s="1" t="s">
        <v>54</v>
      </c>
      <c r="P864" s="1" t="s">
        <v>306</v>
      </c>
      <c r="Q864" s="1" t="s">
        <v>626</v>
      </c>
      <c r="R864" s="1">
        <v>63130</v>
      </c>
      <c r="S864" s="2">
        <v>42157</v>
      </c>
      <c r="T864" s="2">
        <v>42187</v>
      </c>
      <c r="U864" s="1">
        <v>14</v>
      </c>
      <c r="V864" s="1">
        <v>91328</v>
      </c>
    </row>
    <row r="865" spans="1:22">
      <c r="A865" s="1">
        <v>21597</v>
      </c>
      <c r="B865" s="1" t="s">
        <v>21</v>
      </c>
      <c r="C865" s="1">
        <v>10.06</v>
      </c>
      <c r="D865" s="1">
        <v>0.05</v>
      </c>
      <c r="E865" s="1">
        <v>1533</v>
      </c>
      <c r="F865" s="1"/>
      <c r="G865" s="1"/>
      <c r="H865" s="1" t="s">
        <v>32</v>
      </c>
      <c r="I865" s="1" t="s">
        <v>81</v>
      </c>
      <c r="J865" s="1" t="s">
        <v>58</v>
      </c>
      <c r="K865" s="1" t="s">
        <v>83</v>
      </c>
      <c r="L865" s="1" t="s">
        <v>26</v>
      </c>
      <c r="M865" s="1"/>
      <c r="N865" s="1" t="s">
        <v>27</v>
      </c>
      <c r="O865" s="1" t="s">
        <v>54</v>
      </c>
      <c r="P865" s="1" t="s">
        <v>306</v>
      </c>
      <c r="Q865" s="1" t="s">
        <v>626</v>
      </c>
      <c r="R865" s="1">
        <v>63130</v>
      </c>
      <c r="S865" s="2">
        <v>42157</v>
      </c>
      <c r="T865" s="2">
        <v>42187</v>
      </c>
      <c r="U865" s="1">
        <v>5</v>
      </c>
      <c r="V865" s="1">
        <v>91328</v>
      </c>
    </row>
    <row r="866" spans="1:22">
      <c r="A866" s="1">
        <v>23147</v>
      </c>
      <c r="B866" s="1" t="s">
        <v>98</v>
      </c>
      <c r="C866" s="1">
        <v>599.99</v>
      </c>
      <c r="D866" s="1">
        <v>0.1</v>
      </c>
      <c r="E866" s="1">
        <v>1548</v>
      </c>
      <c r="F866" s="1"/>
      <c r="G866" s="1"/>
      <c r="H866" s="1" t="s">
        <v>32</v>
      </c>
      <c r="I866" s="1" t="s">
        <v>81</v>
      </c>
      <c r="J866" s="1" t="s">
        <v>73</v>
      </c>
      <c r="K866" s="1" t="s">
        <v>340</v>
      </c>
      <c r="L866" s="1" t="s">
        <v>178</v>
      </c>
      <c r="M866" s="1"/>
      <c r="N866" s="1" t="s">
        <v>27</v>
      </c>
      <c r="O866" s="1" t="s">
        <v>114</v>
      </c>
      <c r="P866" s="1" t="s">
        <v>376</v>
      </c>
      <c r="Q866" s="1" t="s">
        <v>627</v>
      </c>
      <c r="R866" s="1">
        <v>47374</v>
      </c>
      <c r="S866" s="1" t="s">
        <v>154</v>
      </c>
      <c r="T866" s="1" t="s">
        <v>324</v>
      </c>
      <c r="U866" s="1">
        <v>18</v>
      </c>
      <c r="V866" s="1">
        <v>88487</v>
      </c>
    </row>
    <row r="867" spans="1:22">
      <c r="A867" s="1">
        <v>19627</v>
      </c>
      <c r="B867" s="1" t="s">
        <v>98</v>
      </c>
      <c r="C867" s="1">
        <v>17.7</v>
      </c>
      <c r="D867" s="1">
        <v>0.05</v>
      </c>
      <c r="E867" s="1">
        <v>1551</v>
      </c>
      <c r="F867" s="1"/>
      <c r="G867" s="1"/>
      <c r="H867" s="1" t="s">
        <v>32</v>
      </c>
      <c r="I867" s="1" t="s">
        <v>104</v>
      </c>
      <c r="J867" s="1" t="s">
        <v>58</v>
      </c>
      <c r="K867" s="1" t="s">
        <v>119</v>
      </c>
      <c r="L867" s="1" t="s">
        <v>53</v>
      </c>
      <c r="M867" s="1"/>
      <c r="N867" s="1" t="s">
        <v>27</v>
      </c>
      <c r="O867" s="1" t="s">
        <v>114</v>
      </c>
      <c r="P867" s="1" t="s">
        <v>364</v>
      </c>
      <c r="Q867" s="1" t="s">
        <v>628</v>
      </c>
      <c r="R867" s="1">
        <v>39530</v>
      </c>
      <c r="S867" s="1" t="s">
        <v>324</v>
      </c>
      <c r="T867" s="2">
        <v>42011</v>
      </c>
      <c r="U867" s="1">
        <v>18</v>
      </c>
      <c r="V867" s="1">
        <v>87488</v>
      </c>
    </row>
    <row r="868" spans="1:22">
      <c r="A868" s="1">
        <v>20993</v>
      </c>
      <c r="B868" s="1" t="s">
        <v>41</v>
      </c>
      <c r="C868" s="1">
        <v>348.21</v>
      </c>
      <c r="D868" s="1">
        <v>0.1</v>
      </c>
      <c r="E868" s="1">
        <v>1552</v>
      </c>
      <c r="F868" s="1"/>
      <c r="G868" s="1"/>
      <c r="H868" s="1" t="s">
        <v>22</v>
      </c>
      <c r="I868" s="1" t="s">
        <v>51</v>
      </c>
      <c r="J868" s="1" t="s">
        <v>34</v>
      </c>
      <c r="K868" s="1" t="s">
        <v>123</v>
      </c>
      <c r="L868" s="1" t="s">
        <v>108</v>
      </c>
      <c r="M868" s="1"/>
      <c r="N868" s="1" t="s">
        <v>27</v>
      </c>
      <c r="O868" s="1" t="s">
        <v>114</v>
      </c>
      <c r="P868" s="1" t="s">
        <v>364</v>
      </c>
      <c r="Q868" s="1" t="s">
        <v>629</v>
      </c>
      <c r="R868" s="1">
        <v>39056</v>
      </c>
      <c r="S868" s="2">
        <v>42005</v>
      </c>
      <c r="T868" s="2">
        <v>42095</v>
      </c>
      <c r="U868" s="1">
        <v>2</v>
      </c>
      <c r="V868" s="1">
        <v>87486</v>
      </c>
    </row>
    <row r="869" spans="1:22">
      <c r="A869" s="1">
        <v>24862</v>
      </c>
      <c r="B869" s="1" t="s">
        <v>31</v>
      </c>
      <c r="C869" s="1">
        <v>12.28</v>
      </c>
      <c r="D869" s="1">
        <v>0.05</v>
      </c>
      <c r="E869" s="1">
        <v>1553</v>
      </c>
      <c r="F869" s="1"/>
      <c r="G869" s="1"/>
      <c r="H869" s="1" t="s">
        <v>32</v>
      </c>
      <c r="I869" s="1" t="s">
        <v>51</v>
      </c>
      <c r="J869" s="1" t="s">
        <v>58</v>
      </c>
      <c r="K869" s="1" t="s">
        <v>83</v>
      </c>
      <c r="L869" s="1" t="s">
        <v>53</v>
      </c>
      <c r="M869" s="1"/>
      <c r="N869" s="1" t="s">
        <v>27</v>
      </c>
      <c r="O869" s="1" t="s">
        <v>114</v>
      </c>
      <c r="P869" s="1" t="s">
        <v>364</v>
      </c>
      <c r="Q869" s="1" t="s">
        <v>630</v>
      </c>
      <c r="R869" s="1">
        <v>38701</v>
      </c>
      <c r="S869" s="1" t="s">
        <v>130</v>
      </c>
      <c r="T869" s="1" t="s">
        <v>384</v>
      </c>
      <c r="U869" s="1">
        <v>7</v>
      </c>
      <c r="V869" s="1">
        <v>87484</v>
      </c>
    </row>
    <row r="870" spans="1:22">
      <c r="A870" s="1">
        <v>26135</v>
      </c>
      <c r="B870" s="1" t="s">
        <v>21</v>
      </c>
      <c r="C870" s="1">
        <v>10.98</v>
      </c>
      <c r="D870" s="1">
        <v>0.05</v>
      </c>
      <c r="E870" s="1">
        <v>1554</v>
      </c>
      <c r="F870" s="1"/>
      <c r="G870" s="1"/>
      <c r="H870" s="1" t="s">
        <v>32</v>
      </c>
      <c r="I870" s="1" t="s">
        <v>51</v>
      </c>
      <c r="J870" s="1" t="s">
        <v>58</v>
      </c>
      <c r="K870" s="1" t="s">
        <v>196</v>
      </c>
      <c r="L870" s="1" t="s">
        <v>53</v>
      </c>
      <c r="M870" s="1"/>
      <c r="N870" s="1" t="s">
        <v>27</v>
      </c>
      <c r="O870" s="1" t="s">
        <v>114</v>
      </c>
      <c r="P870" s="1" t="s">
        <v>364</v>
      </c>
      <c r="Q870" s="1" t="s">
        <v>631</v>
      </c>
      <c r="R870" s="1">
        <v>39503</v>
      </c>
      <c r="S870" s="1" t="s">
        <v>135</v>
      </c>
      <c r="T870" s="1" t="s">
        <v>135</v>
      </c>
      <c r="U870" s="1">
        <v>15</v>
      </c>
      <c r="V870" s="1">
        <v>87485</v>
      </c>
    </row>
    <row r="871" spans="1:22">
      <c r="A871" s="1">
        <v>25409</v>
      </c>
      <c r="B871" s="1" t="s">
        <v>21</v>
      </c>
      <c r="C871" s="1">
        <v>124.49</v>
      </c>
      <c r="D871" s="1">
        <v>0.1</v>
      </c>
      <c r="E871" s="1">
        <v>1554</v>
      </c>
      <c r="F871" s="1"/>
      <c r="G871" s="1"/>
      <c r="H871" s="1" t="s">
        <v>22</v>
      </c>
      <c r="I871" s="1" t="s">
        <v>104</v>
      </c>
      <c r="J871" s="1" t="s">
        <v>34</v>
      </c>
      <c r="K871" s="1" t="s">
        <v>123</v>
      </c>
      <c r="L871" s="1" t="s">
        <v>108</v>
      </c>
      <c r="M871" s="1"/>
      <c r="N871" s="1" t="s">
        <v>27</v>
      </c>
      <c r="O871" s="1" t="s">
        <v>114</v>
      </c>
      <c r="P871" s="1" t="s">
        <v>364</v>
      </c>
      <c r="Q871" s="1" t="s">
        <v>631</v>
      </c>
      <c r="R871" s="1">
        <v>39503</v>
      </c>
      <c r="S871" s="1" t="s">
        <v>211</v>
      </c>
      <c r="T871" s="1" t="s">
        <v>68</v>
      </c>
      <c r="U871" s="1">
        <v>7</v>
      </c>
      <c r="V871" s="1">
        <v>87487</v>
      </c>
    </row>
    <row r="872" spans="1:22">
      <c r="A872" s="1">
        <v>18294</v>
      </c>
      <c r="B872" s="1" t="s">
        <v>31</v>
      </c>
      <c r="C872" s="1">
        <v>2.89</v>
      </c>
      <c r="D872" s="1">
        <v>0.05</v>
      </c>
      <c r="E872" s="1">
        <v>1556</v>
      </c>
      <c r="F872" s="1"/>
      <c r="G872" s="1"/>
      <c r="H872" s="1" t="s">
        <v>32</v>
      </c>
      <c r="I872" s="1" t="s">
        <v>104</v>
      </c>
      <c r="J872" s="1" t="s">
        <v>58</v>
      </c>
      <c r="K872" s="1" t="s">
        <v>116</v>
      </c>
      <c r="L872" s="1" t="s">
        <v>53</v>
      </c>
      <c r="M872" s="1"/>
      <c r="N872" s="1" t="s">
        <v>27</v>
      </c>
      <c r="O872" s="1" t="s">
        <v>114</v>
      </c>
      <c r="P872" s="1" t="s">
        <v>117</v>
      </c>
      <c r="Q872" s="1" t="s">
        <v>592</v>
      </c>
      <c r="R872" s="1">
        <v>22304</v>
      </c>
      <c r="S872" s="2">
        <v>42010</v>
      </c>
      <c r="T872" s="2">
        <v>42069</v>
      </c>
      <c r="U872" s="1">
        <v>6</v>
      </c>
      <c r="V872" s="1">
        <v>87425</v>
      </c>
    </row>
    <row r="873" spans="1:22">
      <c r="A873" s="1">
        <v>18295</v>
      </c>
      <c r="B873" s="1" t="s">
        <v>31</v>
      </c>
      <c r="C873" s="1">
        <v>22.84</v>
      </c>
      <c r="D873" s="1">
        <v>0.05</v>
      </c>
      <c r="E873" s="1">
        <v>1556</v>
      </c>
      <c r="F873" s="1"/>
      <c r="G873" s="1"/>
      <c r="H873" s="1" t="s">
        <v>32</v>
      </c>
      <c r="I873" s="1" t="s">
        <v>104</v>
      </c>
      <c r="J873" s="1" t="s">
        <v>58</v>
      </c>
      <c r="K873" s="1" t="s">
        <v>83</v>
      </c>
      <c r="L873" s="1" t="s">
        <v>53</v>
      </c>
      <c r="M873" s="1"/>
      <c r="N873" s="1" t="s">
        <v>27</v>
      </c>
      <c r="O873" s="1" t="s">
        <v>114</v>
      </c>
      <c r="P873" s="1" t="s">
        <v>117</v>
      </c>
      <c r="Q873" s="1" t="s">
        <v>592</v>
      </c>
      <c r="R873" s="1">
        <v>22304</v>
      </c>
      <c r="S873" s="2">
        <v>42010</v>
      </c>
      <c r="T873" s="2">
        <v>42069</v>
      </c>
      <c r="U873" s="1">
        <v>9</v>
      </c>
      <c r="V873" s="1">
        <v>87425</v>
      </c>
    </row>
    <row r="874" spans="1:22">
      <c r="A874" s="1">
        <v>18511</v>
      </c>
      <c r="B874" s="1" t="s">
        <v>98</v>
      </c>
      <c r="C874" s="1">
        <v>60.98</v>
      </c>
      <c r="D874" s="1">
        <v>0.05</v>
      </c>
      <c r="E874" s="1">
        <v>1557</v>
      </c>
      <c r="F874" s="1"/>
      <c r="G874" s="1"/>
      <c r="H874" s="1" t="s">
        <v>32</v>
      </c>
      <c r="I874" s="1" t="s">
        <v>104</v>
      </c>
      <c r="J874" s="1" t="s">
        <v>58</v>
      </c>
      <c r="K874" s="1" t="s">
        <v>196</v>
      </c>
      <c r="L874" s="1" t="s">
        <v>178</v>
      </c>
      <c r="M874" s="1"/>
      <c r="N874" s="1" t="s">
        <v>27</v>
      </c>
      <c r="O874" s="1" t="s">
        <v>114</v>
      </c>
      <c r="P874" s="1" t="s">
        <v>117</v>
      </c>
      <c r="Q874" s="1" t="s">
        <v>632</v>
      </c>
      <c r="R874" s="1">
        <v>22003</v>
      </c>
      <c r="S874" s="1" t="s">
        <v>132</v>
      </c>
      <c r="T874" s="2">
        <v>42039</v>
      </c>
      <c r="U874" s="1">
        <v>15</v>
      </c>
      <c r="V874" s="1">
        <v>87426</v>
      </c>
    </row>
    <row r="875" spans="1:22">
      <c r="A875" s="1">
        <v>18512</v>
      </c>
      <c r="B875" s="1" t="s">
        <v>98</v>
      </c>
      <c r="C875" s="1">
        <v>29.89</v>
      </c>
      <c r="D875" s="1">
        <v>0.05</v>
      </c>
      <c r="E875" s="1">
        <v>1557</v>
      </c>
      <c r="F875" s="1"/>
      <c r="G875" s="1"/>
      <c r="H875" s="1" t="s">
        <v>32</v>
      </c>
      <c r="I875" s="1" t="s">
        <v>104</v>
      </c>
      <c r="J875" s="1" t="s">
        <v>73</v>
      </c>
      <c r="K875" s="1" t="s">
        <v>144</v>
      </c>
      <c r="L875" s="1" t="s">
        <v>44</v>
      </c>
      <c r="M875" s="1"/>
      <c r="N875" s="1" t="s">
        <v>27</v>
      </c>
      <c r="O875" s="1" t="s">
        <v>114</v>
      </c>
      <c r="P875" s="1" t="s">
        <v>117</v>
      </c>
      <c r="Q875" s="1" t="s">
        <v>632</v>
      </c>
      <c r="R875" s="1">
        <v>22003</v>
      </c>
      <c r="S875" s="1" t="s">
        <v>132</v>
      </c>
      <c r="T875" s="1" t="s">
        <v>94</v>
      </c>
      <c r="U875" s="1">
        <v>12</v>
      </c>
      <c r="V875" s="1">
        <v>87426</v>
      </c>
    </row>
    <row r="876" spans="1:22">
      <c r="A876" s="1">
        <v>26229</v>
      </c>
      <c r="B876" s="1" t="s">
        <v>41</v>
      </c>
      <c r="C876" s="1">
        <v>226.67</v>
      </c>
      <c r="D876" s="1">
        <v>0.1</v>
      </c>
      <c r="E876" s="1">
        <v>1559</v>
      </c>
      <c r="F876" s="1"/>
      <c r="G876" s="1"/>
      <c r="H876" s="1" t="s">
        <v>22</v>
      </c>
      <c r="I876" s="1" t="s">
        <v>104</v>
      </c>
      <c r="J876" s="1" t="s">
        <v>34</v>
      </c>
      <c r="K876" s="1" t="s">
        <v>35</v>
      </c>
      <c r="L876" s="1" t="s">
        <v>36</v>
      </c>
      <c r="M876" s="1"/>
      <c r="N876" s="1" t="s">
        <v>27</v>
      </c>
      <c r="O876" s="1" t="s">
        <v>54</v>
      </c>
      <c r="P876" s="1" t="s">
        <v>117</v>
      </c>
      <c r="Q876" s="1" t="s">
        <v>633</v>
      </c>
      <c r="R876" s="1">
        <v>24060</v>
      </c>
      <c r="S876" s="1" t="s">
        <v>205</v>
      </c>
      <c r="T876" s="1" t="s">
        <v>299</v>
      </c>
      <c r="U876" s="1">
        <v>5</v>
      </c>
      <c r="V876" s="1">
        <v>87424</v>
      </c>
    </row>
    <row r="877" spans="1:22">
      <c r="A877" s="1">
        <v>19130</v>
      </c>
      <c r="B877" s="1" t="s">
        <v>21</v>
      </c>
      <c r="C877" s="1">
        <v>11.34</v>
      </c>
      <c r="D877" s="1">
        <v>0.05</v>
      </c>
      <c r="E877" s="1">
        <v>1561</v>
      </c>
      <c r="F877" s="1"/>
      <c r="G877" s="1"/>
      <c r="H877" s="1" t="s">
        <v>32</v>
      </c>
      <c r="I877" s="1" t="s">
        <v>81</v>
      </c>
      <c r="J877" s="1" t="s">
        <v>58</v>
      </c>
      <c r="K877" s="1" t="s">
        <v>83</v>
      </c>
      <c r="L877" s="1" t="s">
        <v>53</v>
      </c>
      <c r="M877" s="1"/>
      <c r="N877" s="1" t="s">
        <v>27</v>
      </c>
      <c r="O877" s="1" t="s">
        <v>54</v>
      </c>
      <c r="P877" s="1" t="s">
        <v>112</v>
      </c>
      <c r="Q877" s="1" t="s">
        <v>589</v>
      </c>
      <c r="R877" s="1">
        <v>76063</v>
      </c>
      <c r="S877" s="2">
        <v>42007</v>
      </c>
      <c r="T877" s="2">
        <v>42038</v>
      </c>
      <c r="U877" s="1">
        <v>9</v>
      </c>
      <c r="V877" s="1">
        <v>88093</v>
      </c>
    </row>
    <row r="878" spans="1:22">
      <c r="A878" s="1">
        <v>19208</v>
      </c>
      <c r="B878" s="1" t="s">
        <v>41</v>
      </c>
      <c r="C878" s="1">
        <v>12.2</v>
      </c>
      <c r="D878" s="1">
        <v>0.05</v>
      </c>
      <c r="E878" s="1">
        <v>1561</v>
      </c>
      <c r="F878" s="1"/>
      <c r="G878" s="1"/>
      <c r="H878" s="1" t="s">
        <v>32</v>
      </c>
      <c r="I878" s="1" t="s">
        <v>81</v>
      </c>
      <c r="J878" s="1" t="s">
        <v>34</v>
      </c>
      <c r="K878" s="1" t="s">
        <v>52</v>
      </c>
      <c r="L878" s="1" t="s">
        <v>44</v>
      </c>
      <c r="M878" s="1"/>
      <c r="N878" s="1" t="s">
        <v>27</v>
      </c>
      <c r="O878" s="1" t="s">
        <v>114</v>
      </c>
      <c r="P878" s="1" t="s">
        <v>112</v>
      </c>
      <c r="Q878" s="1" t="s">
        <v>589</v>
      </c>
      <c r="R878" s="1">
        <v>76063</v>
      </c>
      <c r="S878" s="1" t="s">
        <v>204</v>
      </c>
      <c r="T878" s="1" t="s">
        <v>252</v>
      </c>
      <c r="U878" s="1">
        <v>5</v>
      </c>
      <c r="V878" s="1">
        <v>88094</v>
      </c>
    </row>
    <row r="879" spans="1:22">
      <c r="A879" s="1">
        <v>20464</v>
      </c>
      <c r="B879" s="1" t="s">
        <v>50</v>
      </c>
      <c r="C879" s="1">
        <v>20.95</v>
      </c>
      <c r="D879" s="1">
        <v>0.05</v>
      </c>
      <c r="E879" s="1">
        <v>1574</v>
      </c>
      <c r="F879" s="1"/>
      <c r="G879" s="1"/>
      <c r="H879" s="1" t="s">
        <v>32</v>
      </c>
      <c r="I879" s="1" t="s">
        <v>104</v>
      </c>
      <c r="J879" s="1" t="s">
        <v>73</v>
      </c>
      <c r="K879" s="1" t="s">
        <v>144</v>
      </c>
      <c r="L879" s="1" t="s">
        <v>53</v>
      </c>
      <c r="M879" s="1"/>
      <c r="N879" s="1" t="s">
        <v>27</v>
      </c>
      <c r="O879" s="1" t="s">
        <v>45</v>
      </c>
      <c r="P879" s="1" t="s">
        <v>225</v>
      </c>
      <c r="Q879" s="1" t="s">
        <v>634</v>
      </c>
      <c r="R879" s="1">
        <v>28314</v>
      </c>
      <c r="S879" s="2">
        <v>42249</v>
      </c>
      <c r="T879" s="2">
        <v>42279</v>
      </c>
      <c r="U879" s="1">
        <v>19</v>
      </c>
      <c r="V879" s="1">
        <v>86966</v>
      </c>
    </row>
    <row r="880" spans="1:22">
      <c r="A880" s="1">
        <v>22127</v>
      </c>
      <c r="B880" s="1" t="s">
        <v>98</v>
      </c>
      <c r="C880" s="1">
        <v>11.58</v>
      </c>
      <c r="D880" s="1">
        <v>0.05</v>
      </c>
      <c r="E880" s="1">
        <v>1580</v>
      </c>
      <c r="F880" s="1"/>
      <c r="G880" s="1"/>
      <c r="H880" s="1" t="s">
        <v>32</v>
      </c>
      <c r="I880" s="1" t="s">
        <v>81</v>
      </c>
      <c r="J880" s="1" t="s">
        <v>58</v>
      </c>
      <c r="K880" s="1" t="s">
        <v>61</v>
      </c>
      <c r="L880" s="1" t="s">
        <v>53</v>
      </c>
      <c r="M880" s="1"/>
      <c r="N880" s="1" t="s">
        <v>27</v>
      </c>
      <c r="O880" s="1" t="s">
        <v>45</v>
      </c>
      <c r="P880" s="1" t="s">
        <v>147</v>
      </c>
      <c r="Q880" s="1" t="s">
        <v>635</v>
      </c>
      <c r="R880" s="1">
        <v>4901</v>
      </c>
      <c r="S880" s="1" t="s">
        <v>270</v>
      </c>
      <c r="T880" s="1" t="s">
        <v>137</v>
      </c>
      <c r="U880" s="1">
        <v>1</v>
      </c>
      <c r="V880" s="1">
        <v>90934</v>
      </c>
    </row>
    <row r="881" spans="1:22">
      <c r="A881" s="1">
        <v>25013</v>
      </c>
      <c r="B881" s="1" t="s">
        <v>50</v>
      </c>
      <c r="C881" s="1">
        <v>19.04</v>
      </c>
      <c r="D881" s="1">
        <v>0.05</v>
      </c>
      <c r="E881" s="1">
        <v>1590</v>
      </c>
      <c r="F881" s="1"/>
      <c r="G881" s="1"/>
      <c r="H881" s="1" t="s">
        <v>22</v>
      </c>
      <c r="I881" s="1" t="s">
        <v>81</v>
      </c>
      <c r="J881" s="1" t="s">
        <v>34</v>
      </c>
      <c r="K881" s="1" t="s">
        <v>52</v>
      </c>
      <c r="L881" s="1" t="s">
        <v>53</v>
      </c>
      <c r="M881" s="1"/>
      <c r="N881" s="1" t="s">
        <v>27</v>
      </c>
      <c r="O881" s="1" t="s">
        <v>54</v>
      </c>
      <c r="P881" s="1" t="s">
        <v>124</v>
      </c>
      <c r="Q881" s="1" t="s">
        <v>636</v>
      </c>
      <c r="R881" s="1">
        <v>44094</v>
      </c>
      <c r="S881" s="2">
        <v>42098</v>
      </c>
      <c r="T881" s="2">
        <v>42098</v>
      </c>
      <c r="U881" s="1">
        <v>7</v>
      </c>
      <c r="V881" s="1">
        <v>86668</v>
      </c>
    </row>
    <row r="882" spans="1:22">
      <c r="A882" s="1">
        <v>25011</v>
      </c>
      <c r="B882" s="1" t="s">
        <v>50</v>
      </c>
      <c r="C882" s="1">
        <v>5.53</v>
      </c>
      <c r="D882" s="1">
        <v>0.05</v>
      </c>
      <c r="E882" s="1">
        <v>1593</v>
      </c>
      <c r="F882" s="1"/>
      <c r="G882" s="1"/>
      <c r="H882" s="1" t="s">
        <v>32</v>
      </c>
      <c r="I882" s="1" t="s">
        <v>81</v>
      </c>
      <c r="J882" s="1" t="s">
        <v>58</v>
      </c>
      <c r="K882" s="1" t="s">
        <v>100</v>
      </c>
      <c r="L882" s="1" t="s">
        <v>53</v>
      </c>
      <c r="M882" s="1"/>
      <c r="N882" s="1" t="s">
        <v>27</v>
      </c>
      <c r="O882" s="1" t="s">
        <v>45</v>
      </c>
      <c r="P882" s="1" t="s">
        <v>217</v>
      </c>
      <c r="Q882" s="1" t="s">
        <v>218</v>
      </c>
      <c r="R882" s="1">
        <v>74006</v>
      </c>
      <c r="S882" s="2">
        <v>42098</v>
      </c>
      <c r="T882" s="2">
        <v>42159</v>
      </c>
      <c r="U882" s="1">
        <v>8</v>
      </c>
      <c r="V882" s="1">
        <v>86668</v>
      </c>
    </row>
    <row r="883" spans="1:22">
      <c r="A883" s="1">
        <v>21059</v>
      </c>
      <c r="B883" s="1" t="s">
        <v>21</v>
      </c>
      <c r="C883" s="1">
        <v>500.98</v>
      </c>
      <c r="D883" s="1">
        <v>0.1</v>
      </c>
      <c r="E883" s="1">
        <v>1595</v>
      </c>
      <c r="F883" s="1"/>
      <c r="G883" s="1"/>
      <c r="H883" s="1" t="s">
        <v>22</v>
      </c>
      <c r="I883" s="1" t="s">
        <v>81</v>
      </c>
      <c r="J883" s="1" t="s">
        <v>34</v>
      </c>
      <c r="K883" s="1" t="s">
        <v>35</v>
      </c>
      <c r="L883" s="1" t="s">
        <v>36</v>
      </c>
      <c r="M883" s="1"/>
      <c r="N883" s="1" t="s">
        <v>27</v>
      </c>
      <c r="O883" s="1" t="s">
        <v>45</v>
      </c>
      <c r="P883" s="1" t="s">
        <v>356</v>
      </c>
      <c r="Q883" s="1" t="s">
        <v>637</v>
      </c>
      <c r="R883" s="1">
        <v>25705</v>
      </c>
      <c r="S883" s="2">
        <v>42313</v>
      </c>
      <c r="T883" s="2">
        <v>42343</v>
      </c>
      <c r="U883" s="1">
        <v>14</v>
      </c>
      <c r="V883" s="1">
        <v>90796</v>
      </c>
    </row>
    <row r="884" spans="1:22">
      <c r="A884" s="1">
        <v>21060</v>
      </c>
      <c r="B884" s="1" t="s">
        <v>21</v>
      </c>
      <c r="C884" s="1">
        <v>9.77</v>
      </c>
      <c r="D884" s="1">
        <v>0.05</v>
      </c>
      <c r="E884" s="1">
        <v>1595</v>
      </c>
      <c r="F884" s="1"/>
      <c r="G884" s="1"/>
      <c r="H884" s="1" t="s">
        <v>32</v>
      </c>
      <c r="I884" s="1" t="s">
        <v>81</v>
      </c>
      <c r="J884" s="1" t="s">
        <v>34</v>
      </c>
      <c r="K884" s="1" t="s">
        <v>52</v>
      </c>
      <c r="L884" s="1" t="s">
        <v>75</v>
      </c>
      <c r="M884" s="1"/>
      <c r="N884" s="1" t="s">
        <v>27</v>
      </c>
      <c r="O884" s="1" t="s">
        <v>45</v>
      </c>
      <c r="P884" s="1" t="s">
        <v>356</v>
      </c>
      <c r="Q884" s="1" t="s">
        <v>637</v>
      </c>
      <c r="R884" s="1">
        <v>25705</v>
      </c>
      <c r="S884" s="2">
        <v>42313</v>
      </c>
      <c r="T884" s="2">
        <v>42343</v>
      </c>
      <c r="U884" s="1">
        <v>9</v>
      </c>
      <c r="V884" s="1">
        <v>90796</v>
      </c>
    </row>
    <row r="885" spans="1:22">
      <c r="A885" s="1">
        <v>21061</v>
      </c>
      <c r="B885" s="1" t="s">
        <v>21</v>
      </c>
      <c r="C885" s="1">
        <v>3.28</v>
      </c>
      <c r="D885" s="1">
        <v>0.05</v>
      </c>
      <c r="E885" s="1">
        <v>1595</v>
      </c>
      <c r="F885" s="1"/>
      <c r="G885" s="1"/>
      <c r="H885" s="1" t="s">
        <v>32</v>
      </c>
      <c r="I885" s="1" t="s">
        <v>81</v>
      </c>
      <c r="J885" s="1" t="s">
        <v>58</v>
      </c>
      <c r="K885" s="1" t="s">
        <v>25</v>
      </c>
      <c r="L885" s="1" t="s">
        <v>26</v>
      </c>
      <c r="M885" s="1"/>
      <c r="N885" s="1" t="s">
        <v>27</v>
      </c>
      <c r="O885" s="1" t="s">
        <v>45</v>
      </c>
      <c r="P885" s="1" t="s">
        <v>356</v>
      </c>
      <c r="Q885" s="1" t="s">
        <v>637</v>
      </c>
      <c r="R885" s="1">
        <v>25705</v>
      </c>
      <c r="S885" s="2">
        <v>42313</v>
      </c>
      <c r="T885" s="1" t="s">
        <v>59</v>
      </c>
      <c r="U885" s="1">
        <v>42</v>
      </c>
      <c r="V885" s="1">
        <v>90796</v>
      </c>
    </row>
    <row r="886" spans="1:22">
      <c r="A886" s="1">
        <v>21928</v>
      </c>
      <c r="B886" s="1" t="s">
        <v>41</v>
      </c>
      <c r="C886" s="1">
        <v>9.11</v>
      </c>
      <c r="D886" s="1">
        <v>0.05</v>
      </c>
      <c r="E886" s="1">
        <v>1602</v>
      </c>
      <c r="F886" s="1"/>
      <c r="G886" s="1"/>
      <c r="H886" s="1" t="s">
        <v>32</v>
      </c>
      <c r="I886" s="1" t="s">
        <v>42</v>
      </c>
      <c r="J886" s="1" t="s">
        <v>58</v>
      </c>
      <c r="K886" s="1" t="s">
        <v>83</v>
      </c>
      <c r="L886" s="1" t="s">
        <v>26</v>
      </c>
      <c r="M886" s="1"/>
      <c r="N886" s="1" t="s">
        <v>27</v>
      </c>
      <c r="O886" s="1" t="s">
        <v>45</v>
      </c>
      <c r="P886" s="1" t="s">
        <v>268</v>
      </c>
      <c r="Q886" s="1" t="s">
        <v>638</v>
      </c>
      <c r="R886" s="1">
        <v>20601</v>
      </c>
      <c r="S886" s="2">
        <v>42281</v>
      </c>
      <c r="T886" s="2">
        <v>42342</v>
      </c>
      <c r="U886" s="1">
        <v>2</v>
      </c>
      <c r="V886" s="1">
        <v>89680</v>
      </c>
    </row>
    <row r="887" spans="1:22">
      <c r="A887" s="1">
        <v>23533</v>
      </c>
      <c r="B887" s="1" t="s">
        <v>41</v>
      </c>
      <c r="C887" s="1">
        <v>2.1800000000000002</v>
      </c>
      <c r="D887" s="1">
        <v>0.05</v>
      </c>
      <c r="E887" s="1">
        <v>1603</v>
      </c>
      <c r="F887" s="1"/>
      <c r="G887" s="1"/>
      <c r="H887" s="1" t="s">
        <v>32</v>
      </c>
      <c r="I887" s="1" t="s">
        <v>51</v>
      </c>
      <c r="J887" s="1" t="s">
        <v>58</v>
      </c>
      <c r="K887" s="1" t="s">
        <v>60</v>
      </c>
      <c r="L887" s="1" t="s">
        <v>26</v>
      </c>
      <c r="M887" s="1"/>
      <c r="N887" s="1" t="s">
        <v>27</v>
      </c>
      <c r="O887" s="1" t="s">
        <v>45</v>
      </c>
      <c r="P887" s="1" t="s">
        <v>62</v>
      </c>
      <c r="Q887" s="1" t="s">
        <v>639</v>
      </c>
      <c r="R887" s="1">
        <v>11598</v>
      </c>
      <c r="S887" s="1" t="s">
        <v>189</v>
      </c>
      <c r="T887" s="1" t="s">
        <v>201</v>
      </c>
      <c r="U887" s="1">
        <v>9</v>
      </c>
      <c r="V887" s="1">
        <v>89679</v>
      </c>
    </row>
    <row r="888" spans="1:22">
      <c r="A888" s="1">
        <v>23534</v>
      </c>
      <c r="B888" s="1" t="s">
        <v>41</v>
      </c>
      <c r="C888" s="1">
        <v>179.29</v>
      </c>
      <c r="D888" s="1">
        <v>0.1</v>
      </c>
      <c r="E888" s="1">
        <v>1603</v>
      </c>
      <c r="F888" s="1"/>
      <c r="G888" s="1"/>
      <c r="H888" s="1" t="s">
        <v>22</v>
      </c>
      <c r="I888" s="1" t="s">
        <v>51</v>
      </c>
      <c r="J888" s="1" t="s">
        <v>34</v>
      </c>
      <c r="K888" s="1" t="s">
        <v>123</v>
      </c>
      <c r="L888" s="1" t="s">
        <v>108</v>
      </c>
      <c r="M888" s="1"/>
      <c r="N888" s="1" t="s">
        <v>27</v>
      </c>
      <c r="O888" s="1" t="s">
        <v>45</v>
      </c>
      <c r="P888" s="1" t="s">
        <v>62</v>
      </c>
      <c r="Q888" s="1" t="s">
        <v>639</v>
      </c>
      <c r="R888" s="1">
        <v>11598</v>
      </c>
      <c r="S888" s="1" t="s">
        <v>189</v>
      </c>
      <c r="T888" s="1" t="s">
        <v>201</v>
      </c>
      <c r="U888" s="1">
        <v>1</v>
      </c>
      <c r="V888" s="1">
        <v>89679</v>
      </c>
    </row>
    <row r="889" spans="1:22">
      <c r="A889" s="1">
        <v>18450</v>
      </c>
      <c r="B889" s="1" t="s">
        <v>50</v>
      </c>
      <c r="C889" s="1">
        <v>1.98</v>
      </c>
      <c r="D889" s="1">
        <v>0.05</v>
      </c>
      <c r="E889" s="1">
        <v>1606</v>
      </c>
      <c r="F889" s="1"/>
      <c r="G889" s="1"/>
      <c r="H889" s="1" t="s">
        <v>32</v>
      </c>
      <c r="I889" s="1" t="s">
        <v>42</v>
      </c>
      <c r="J889" s="1" t="s">
        <v>58</v>
      </c>
      <c r="K889" s="1" t="s">
        <v>100</v>
      </c>
      <c r="L889" s="1" t="s">
        <v>53</v>
      </c>
      <c r="M889" s="1"/>
      <c r="N889" s="1" t="s">
        <v>27</v>
      </c>
      <c r="O889" s="1" t="s">
        <v>45</v>
      </c>
      <c r="P889" s="1" t="s">
        <v>62</v>
      </c>
      <c r="Q889" s="1" t="s">
        <v>640</v>
      </c>
      <c r="R889" s="1">
        <v>11010</v>
      </c>
      <c r="S889" s="2">
        <v>42186</v>
      </c>
      <c r="T889" s="2">
        <v>42217</v>
      </c>
      <c r="U889" s="1">
        <v>1</v>
      </c>
      <c r="V889" s="1">
        <v>87993</v>
      </c>
    </row>
    <row r="890" spans="1:22">
      <c r="A890" s="1">
        <v>18451</v>
      </c>
      <c r="B890" s="1" t="s">
        <v>50</v>
      </c>
      <c r="C890" s="1">
        <v>699.99</v>
      </c>
      <c r="D890" s="1">
        <v>0.1</v>
      </c>
      <c r="E890" s="1">
        <v>1606</v>
      </c>
      <c r="F890" s="1"/>
      <c r="G890" s="1"/>
      <c r="H890" s="1" t="s">
        <v>22</v>
      </c>
      <c r="I890" s="1" t="s">
        <v>42</v>
      </c>
      <c r="J890" s="1" t="s">
        <v>73</v>
      </c>
      <c r="K890" s="1" t="s">
        <v>340</v>
      </c>
      <c r="L890" s="1" t="s">
        <v>178</v>
      </c>
      <c r="M890" s="1"/>
      <c r="N890" s="1" t="s">
        <v>27</v>
      </c>
      <c r="O890" s="1" t="s">
        <v>45</v>
      </c>
      <c r="P890" s="1" t="s">
        <v>62</v>
      </c>
      <c r="Q890" s="1" t="s">
        <v>640</v>
      </c>
      <c r="R890" s="1">
        <v>11010</v>
      </c>
      <c r="S890" s="2">
        <v>42186</v>
      </c>
      <c r="T890" s="2">
        <v>42217</v>
      </c>
      <c r="U890" s="1">
        <v>1</v>
      </c>
      <c r="V890" s="1">
        <v>87993</v>
      </c>
    </row>
    <row r="891" spans="1:22">
      <c r="A891" s="1">
        <v>18452</v>
      </c>
      <c r="B891" s="1" t="s">
        <v>50</v>
      </c>
      <c r="C891" s="1">
        <v>6783.02</v>
      </c>
      <c r="D891" s="1">
        <v>0.15</v>
      </c>
      <c r="E891" s="1">
        <v>1606</v>
      </c>
      <c r="F891" s="1"/>
      <c r="G891" s="1"/>
      <c r="H891" s="1" t="s">
        <v>32</v>
      </c>
      <c r="I891" s="1" t="s">
        <v>42</v>
      </c>
      <c r="J891" s="1" t="s">
        <v>73</v>
      </c>
      <c r="K891" s="1" t="s">
        <v>74</v>
      </c>
      <c r="L891" s="1" t="s">
        <v>178</v>
      </c>
      <c r="M891" s="1"/>
      <c r="N891" s="1" t="s">
        <v>27</v>
      </c>
      <c r="O891" s="1" t="s">
        <v>45</v>
      </c>
      <c r="P891" s="1" t="s">
        <v>62</v>
      </c>
      <c r="Q891" s="1" t="s">
        <v>640</v>
      </c>
      <c r="R891" s="1">
        <v>11010</v>
      </c>
      <c r="S891" s="2">
        <v>42186</v>
      </c>
      <c r="T891" s="2">
        <v>42217</v>
      </c>
      <c r="U891" s="1">
        <v>2</v>
      </c>
      <c r="V891" s="1">
        <v>87993</v>
      </c>
    </row>
    <row r="892" spans="1:22">
      <c r="A892" s="1">
        <v>22921</v>
      </c>
      <c r="B892" s="1" t="s">
        <v>31</v>
      </c>
      <c r="C892" s="1">
        <v>15.16</v>
      </c>
      <c r="D892" s="1">
        <v>0.05</v>
      </c>
      <c r="E892" s="1">
        <v>1607</v>
      </c>
      <c r="F892" s="1"/>
      <c r="G892" s="1"/>
      <c r="H892" s="1" t="s">
        <v>32</v>
      </c>
      <c r="I892" s="1" t="s">
        <v>42</v>
      </c>
      <c r="J892" s="1" t="s">
        <v>58</v>
      </c>
      <c r="K892" s="1" t="s">
        <v>100</v>
      </c>
      <c r="L892" s="1" t="s">
        <v>53</v>
      </c>
      <c r="M892" s="1"/>
      <c r="N892" s="1" t="s">
        <v>27</v>
      </c>
      <c r="O892" s="1" t="s">
        <v>45</v>
      </c>
      <c r="P892" s="1" t="s">
        <v>62</v>
      </c>
      <c r="Q892" s="1" t="s">
        <v>641</v>
      </c>
      <c r="R892" s="1">
        <v>11520</v>
      </c>
      <c r="S892" s="1" t="s">
        <v>205</v>
      </c>
      <c r="T892" s="1" t="s">
        <v>205</v>
      </c>
      <c r="U892" s="1">
        <v>7</v>
      </c>
      <c r="V892" s="1">
        <v>87994</v>
      </c>
    </row>
    <row r="893" spans="1:22">
      <c r="A893" s="1">
        <v>24951</v>
      </c>
      <c r="B893" s="1" t="s">
        <v>98</v>
      </c>
      <c r="C893" s="1">
        <v>5.68</v>
      </c>
      <c r="D893" s="1">
        <v>0.05</v>
      </c>
      <c r="E893" s="1">
        <v>1607</v>
      </c>
      <c r="F893" s="1"/>
      <c r="G893" s="1"/>
      <c r="H893" s="1" t="s">
        <v>22</v>
      </c>
      <c r="I893" s="1" t="s">
        <v>42</v>
      </c>
      <c r="J893" s="1" t="s">
        <v>58</v>
      </c>
      <c r="K893" s="1" t="s">
        <v>141</v>
      </c>
      <c r="L893" s="1" t="s">
        <v>44</v>
      </c>
      <c r="M893" s="1"/>
      <c r="N893" s="1" t="s">
        <v>27</v>
      </c>
      <c r="O893" s="1" t="s">
        <v>28</v>
      </c>
      <c r="P893" s="1" t="s">
        <v>62</v>
      </c>
      <c r="Q893" s="1" t="s">
        <v>641</v>
      </c>
      <c r="R893" s="1">
        <v>11520</v>
      </c>
      <c r="S893" s="2">
        <v>42157</v>
      </c>
      <c r="T893" s="2">
        <v>42279</v>
      </c>
      <c r="U893" s="1">
        <v>21</v>
      </c>
      <c r="V893" s="1">
        <v>87995</v>
      </c>
    </row>
    <row r="894" spans="1:22">
      <c r="A894" s="1">
        <v>22682</v>
      </c>
      <c r="B894" s="1" t="s">
        <v>21</v>
      </c>
      <c r="C894" s="1">
        <v>2.16</v>
      </c>
      <c r="D894" s="1">
        <v>0.05</v>
      </c>
      <c r="E894" s="1">
        <v>1609</v>
      </c>
      <c r="F894" s="1"/>
      <c r="G894" s="1"/>
      <c r="H894" s="1" t="s">
        <v>32</v>
      </c>
      <c r="I894" s="1" t="s">
        <v>104</v>
      </c>
      <c r="J894" s="1" t="s">
        <v>58</v>
      </c>
      <c r="K894" s="1" t="s">
        <v>100</v>
      </c>
      <c r="L894" s="1" t="s">
        <v>53</v>
      </c>
      <c r="M894" s="1"/>
      <c r="N894" s="1" t="s">
        <v>27</v>
      </c>
      <c r="O894" s="1" t="s">
        <v>28</v>
      </c>
      <c r="P894" s="1" t="s">
        <v>37</v>
      </c>
      <c r="Q894" s="1" t="s">
        <v>642</v>
      </c>
      <c r="R894" s="1">
        <v>95823</v>
      </c>
      <c r="S894" s="2">
        <v>42313</v>
      </c>
      <c r="T894" s="2">
        <v>42343</v>
      </c>
      <c r="U894" s="1">
        <v>7</v>
      </c>
      <c r="V894" s="1">
        <v>87824</v>
      </c>
    </row>
    <row r="895" spans="1:22">
      <c r="A895" s="1">
        <v>22683</v>
      </c>
      <c r="B895" s="1" t="s">
        <v>21</v>
      </c>
      <c r="C895" s="1">
        <v>9.7100000000000009</v>
      </c>
      <c r="D895" s="1">
        <v>0.05</v>
      </c>
      <c r="E895" s="1">
        <v>1609</v>
      </c>
      <c r="F895" s="1"/>
      <c r="G895" s="1"/>
      <c r="H895" s="1" t="s">
        <v>32</v>
      </c>
      <c r="I895" s="1" t="s">
        <v>104</v>
      </c>
      <c r="J895" s="1" t="s">
        <v>58</v>
      </c>
      <c r="K895" s="1" t="s">
        <v>119</v>
      </c>
      <c r="L895" s="1" t="s">
        <v>53</v>
      </c>
      <c r="M895" s="1"/>
      <c r="N895" s="1" t="s">
        <v>27</v>
      </c>
      <c r="O895" s="1" t="s">
        <v>45</v>
      </c>
      <c r="P895" s="1" t="s">
        <v>37</v>
      </c>
      <c r="Q895" s="1" t="s">
        <v>642</v>
      </c>
      <c r="R895" s="1">
        <v>95823</v>
      </c>
      <c r="S895" s="2">
        <v>42313</v>
      </c>
      <c r="T895" s="2">
        <v>42313</v>
      </c>
      <c r="U895" s="1">
        <v>2</v>
      </c>
      <c r="V895" s="1">
        <v>87824</v>
      </c>
    </row>
    <row r="896" spans="1:22">
      <c r="A896" s="1">
        <v>18394</v>
      </c>
      <c r="B896" s="1" t="s">
        <v>98</v>
      </c>
      <c r="C896" s="1">
        <v>40.97</v>
      </c>
      <c r="D896" s="1">
        <v>0.05</v>
      </c>
      <c r="E896" s="1">
        <v>1614</v>
      </c>
      <c r="F896" s="1"/>
      <c r="G896" s="1"/>
      <c r="H896" s="1" t="s">
        <v>32</v>
      </c>
      <c r="I896" s="1" t="s">
        <v>104</v>
      </c>
      <c r="J896" s="1" t="s">
        <v>73</v>
      </c>
      <c r="K896" s="1" t="s">
        <v>144</v>
      </c>
      <c r="L896" s="1" t="s">
        <v>44</v>
      </c>
      <c r="M896" s="1"/>
      <c r="N896" s="1" t="s">
        <v>27</v>
      </c>
      <c r="O896" s="1" t="s">
        <v>54</v>
      </c>
      <c r="P896" s="1" t="s">
        <v>152</v>
      </c>
      <c r="Q896" s="1" t="s">
        <v>643</v>
      </c>
      <c r="R896" s="1">
        <v>1748</v>
      </c>
      <c r="S896" s="2">
        <v>42220</v>
      </c>
      <c r="T896" s="2">
        <v>42342</v>
      </c>
      <c r="U896" s="1">
        <v>12</v>
      </c>
      <c r="V896" s="1">
        <v>87823</v>
      </c>
    </row>
    <row r="897" spans="1:22">
      <c r="A897" s="1">
        <v>19501</v>
      </c>
      <c r="B897" s="1" t="s">
        <v>21</v>
      </c>
      <c r="C897" s="1">
        <v>12.88</v>
      </c>
      <c r="D897" s="1">
        <v>0.05</v>
      </c>
      <c r="E897" s="1">
        <v>1618</v>
      </c>
      <c r="F897" s="1"/>
      <c r="G897" s="1"/>
      <c r="H897" s="1" t="s">
        <v>32</v>
      </c>
      <c r="I897" s="1" t="s">
        <v>104</v>
      </c>
      <c r="J897" s="1" t="s">
        <v>58</v>
      </c>
      <c r="K897" s="1" t="s">
        <v>141</v>
      </c>
      <c r="L897" s="1" t="s">
        <v>26</v>
      </c>
      <c r="M897" s="1"/>
      <c r="N897" s="1" t="s">
        <v>27</v>
      </c>
      <c r="O897" s="1" t="s">
        <v>45</v>
      </c>
      <c r="P897" s="1" t="s">
        <v>376</v>
      </c>
      <c r="Q897" s="1" t="s">
        <v>644</v>
      </c>
      <c r="R897" s="1">
        <v>46322</v>
      </c>
      <c r="S897" s="2">
        <v>42159</v>
      </c>
      <c r="T897" s="2">
        <v>42159</v>
      </c>
      <c r="U897" s="1">
        <v>13</v>
      </c>
      <c r="V897" s="1">
        <v>90248</v>
      </c>
    </row>
    <row r="898" spans="1:22">
      <c r="A898" s="1">
        <v>19502</v>
      </c>
      <c r="B898" s="1" t="s">
        <v>21</v>
      </c>
      <c r="C898" s="1">
        <v>45.99</v>
      </c>
      <c r="D898" s="1">
        <v>0.05</v>
      </c>
      <c r="E898" s="1">
        <v>1620</v>
      </c>
      <c r="F898" s="1"/>
      <c r="G898" s="1"/>
      <c r="H898" s="1" t="s">
        <v>22</v>
      </c>
      <c r="I898" s="1" t="s">
        <v>104</v>
      </c>
      <c r="J898" s="1" t="s">
        <v>73</v>
      </c>
      <c r="K898" s="1" t="s">
        <v>67</v>
      </c>
      <c r="L898" s="1" t="s">
        <v>53</v>
      </c>
      <c r="M898" s="1"/>
      <c r="N898" s="1" t="s">
        <v>27</v>
      </c>
      <c r="O898" s="1" t="s">
        <v>54</v>
      </c>
      <c r="P898" s="1" t="s">
        <v>174</v>
      </c>
      <c r="Q898" s="1" t="s">
        <v>519</v>
      </c>
      <c r="R898" s="1">
        <v>17602</v>
      </c>
      <c r="S898" s="2">
        <v>42159</v>
      </c>
      <c r="T898" s="2">
        <v>42189</v>
      </c>
      <c r="U898" s="1">
        <v>4</v>
      </c>
      <c r="V898" s="1">
        <v>90248</v>
      </c>
    </row>
    <row r="899" spans="1:22">
      <c r="A899" s="1">
        <v>23750</v>
      </c>
      <c r="B899" s="1" t="s">
        <v>21</v>
      </c>
      <c r="C899" s="1">
        <v>15.01</v>
      </c>
      <c r="D899" s="1">
        <v>0.05</v>
      </c>
      <c r="E899" s="1">
        <v>1623</v>
      </c>
      <c r="F899" s="1"/>
      <c r="G899" s="1"/>
      <c r="H899" s="1" t="s">
        <v>32</v>
      </c>
      <c r="I899" s="1" t="s">
        <v>51</v>
      </c>
      <c r="J899" s="1" t="s">
        <v>58</v>
      </c>
      <c r="K899" s="1" t="s">
        <v>100</v>
      </c>
      <c r="L899" s="1" t="s">
        <v>53</v>
      </c>
      <c r="M899" s="1"/>
      <c r="N899" s="1" t="s">
        <v>27</v>
      </c>
      <c r="O899" s="1" t="s">
        <v>54</v>
      </c>
      <c r="P899" s="1" t="s">
        <v>376</v>
      </c>
      <c r="Q899" s="1" t="s">
        <v>645</v>
      </c>
      <c r="R899" s="1">
        <v>46375</v>
      </c>
      <c r="S899" s="1" t="s">
        <v>289</v>
      </c>
      <c r="T899" s="1" t="s">
        <v>169</v>
      </c>
      <c r="U899" s="1">
        <v>22</v>
      </c>
      <c r="V899" s="1">
        <v>87611</v>
      </c>
    </row>
    <row r="900" spans="1:22">
      <c r="A900" s="1">
        <v>23751</v>
      </c>
      <c r="B900" s="1" t="s">
        <v>21</v>
      </c>
      <c r="C900" s="1">
        <v>40.479999999999997</v>
      </c>
      <c r="D900" s="1">
        <v>0.05</v>
      </c>
      <c r="E900" s="1">
        <v>1623</v>
      </c>
      <c r="F900" s="1"/>
      <c r="G900" s="1"/>
      <c r="H900" s="1" t="s">
        <v>32</v>
      </c>
      <c r="I900" s="1" t="s">
        <v>51</v>
      </c>
      <c r="J900" s="1" t="s">
        <v>73</v>
      </c>
      <c r="K900" s="1" t="s">
        <v>144</v>
      </c>
      <c r="L900" s="1" t="s">
        <v>53</v>
      </c>
      <c r="M900" s="1"/>
      <c r="N900" s="1" t="s">
        <v>27</v>
      </c>
      <c r="O900" s="1" t="s">
        <v>54</v>
      </c>
      <c r="P900" s="1" t="s">
        <v>376</v>
      </c>
      <c r="Q900" s="1" t="s">
        <v>645</v>
      </c>
      <c r="R900" s="1">
        <v>46375</v>
      </c>
      <c r="S900" s="1" t="s">
        <v>289</v>
      </c>
      <c r="T900" s="1" t="s">
        <v>169</v>
      </c>
      <c r="U900" s="1">
        <v>12</v>
      </c>
      <c r="V900" s="1">
        <v>87611</v>
      </c>
    </row>
    <row r="901" spans="1:22">
      <c r="A901" s="1">
        <v>23752</v>
      </c>
      <c r="B901" s="1" t="s">
        <v>21</v>
      </c>
      <c r="C901" s="1">
        <v>12.28</v>
      </c>
      <c r="D901" s="1">
        <v>0.05</v>
      </c>
      <c r="E901" s="1">
        <v>1623</v>
      </c>
      <c r="F901" s="1"/>
      <c r="G901" s="1"/>
      <c r="H901" s="1" t="s">
        <v>32</v>
      </c>
      <c r="I901" s="1" t="s">
        <v>51</v>
      </c>
      <c r="J901" s="1" t="s">
        <v>58</v>
      </c>
      <c r="K901" s="1" t="s">
        <v>119</v>
      </c>
      <c r="L901" s="1" t="s">
        <v>53</v>
      </c>
      <c r="M901" s="1"/>
      <c r="N901" s="1" t="s">
        <v>27</v>
      </c>
      <c r="O901" s="1" t="s">
        <v>45</v>
      </c>
      <c r="P901" s="1" t="s">
        <v>376</v>
      </c>
      <c r="Q901" s="1" t="s">
        <v>645</v>
      </c>
      <c r="R901" s="1">
        <v>46375</v>
      </c>
      <c r="S901" s="1" t="s">
        <v>289</v>
      </c>
      <c r="T901" s="1" t="s">
        <v>168</v>
      </c>
      <c r="U901" s="1">
        <v>1</v>
      </c>
      <c r="V901" s="1">
        <v>87611</v>
      </c>
    </row>
    <row r="902" spans="1:22">
      <c r="A902" s="1">
        <v>21145</v>
      </c>
      <c r="B902" s="1" t="s">
        <v>50</v>
      </c>
      <c r="C902" s="1">
        <v>213.45</v>
      </c>
      <c r="D902" s="1">
        <v>0.1</v>
      </c>
      <c r="E902" s="1">
        <v>1625</v>
      </c>
      <c r="F902" s="1"/>
      <c r="G902" s="1"/>
      <c r="H902" s="1" t="s">
        <v>22</v>
      </c>
      <c r="I902" s="1" t="s">
        <v>42</v>
      </c>
      <c r="J902" s="1" t="s">
        <v>73</v>
      </c>
      <c r="K902" s="1" t="s">
        <v>74</v>
      </c>
      <c r="L902" s="1" t="s">
        <v>36</v>
      </c>
      <c r="M902" s="1"/>
      <c r="N902" s="1" t="s">
        <v>27</v>
      </c>
      <c r="O902" s="1" t="s">
        <v>45</v>
      </c>
      <c r="P902" s="1" t="s">
        <v>62</v>
      </c>
      <c r="Q902" s="1" t="s">
        <v>646</v>
      </c>
      <c r="R902" s="1">
        <v>11542</v>
      </c>
      <c r="S902" s="1" t="s">
        <v>94</v>
      </c>
      <c r="T902" s="1" t="s">
        <v>192</v>
      </c>
      <c r="U902" s="1">
        <v>12</v>
      </c>
      <c r="V902" s="1">
        <v>90600</v>
      </c>
    </row>
    <row r="903" spans="1:22">
      <c r="A903" s="1">
        <v>21146</v>
      </c>
      <c r="B903" s="1" t="s">
        <v>50</v>
      </c>
      <c r="C903" s="1">
        <v>55.98</v>
      </c>
      <c r="D903" s="1">
        <v>0.05</v>
      </c>
      <c r="E903" s="1">
        <v>1625</v>
      </c>
      <c r="F903" s="1"/>
      <c r="G903" s="1"/>
      <c r="H903" s="1" t="s">
        <v>32</v>
      </c>
      <c r="I903" s="1" t="s">
        <v>42</v>
      </c>
      <c r="J903" s="1" t="s">
        <v>58</v>
      </c>
      <c r="K903" s="1" t="s">
        <v>83</v>
      </c>
      <c r="L903" s="1" t="s">
        <v>53</v>
      </c>
      <c r="M903" s="1"/>
      <c r="N903" s="1" t="s">
        <v>27</v>
      </c>
      <c r="O903" s="1" t="s">
        <v>45</v>
      </c>
      <c r="P903" s="1" t="s">
        <v>62</v>
      </c>
      <c r="Q903" s="1" t="s">
        <v>646</v>
      </c>
      <c r="R903" s="1">
        <v>11542</v>
      </c>
      <c r="S903" s="1" t="s">
        <v>94</v>
      </c>
      <c r="T903" s="1" t="s">
        <v>192</v>
      </c>
      <c r="U903" s="1">
        <v>8</v>
      </c>
      <c r="V903" s="1">
        <v>90600</v>
      </c>
    </row>
    <row r="904" spans="1:22">
      <c r="A904" s="1">
        <v>21147</v>
      </c>
      <c r="B904" s="1" t="s">
        <v>50</v>
      </c>
      <c r="C904" s="1">
        <v>16.059999999999999</v>
      </c>
      <c r="D904" s="1">
        <v>0.05</v>
      </c>
      <c r="E904" s="1">
        <v>1625</v>
      </c>
      <c r="F904" s="1"/>
      <c r="G904" s="1"/>
      <c r="H904" s="1" t="s">
        <v>32</v>
      </c>
      <c r="I904" s="1" t="s">
        <v>42</v>
      </c>
      <c r="J904" s="1" t="s">
        <v>58</v>
      </c>
      <c r="K904" s="1" t="s">
        <v>119</v>
      </c>
      <c r="L904" s="1" t="s">
        <v>53</v>
      </c>
      <c r="M904" s="1"/>
      <c r="N904" s="1" t="s">
        <v>27</v>
      </c>
      <c r="O904" s="1" t="s">
        <v>45</v>
      </c>
      <c r="P904" s="1" t="s">
        <v>62</v>
      </c>
      <c r="Q904" s="1" t="s">
        <v>646</v>
      </c>
      <c r="R904" s="1">
        <v>11542</v>
      </c>
      <c r="S904" s="1" t="s">
        <v>94</v>
      </c>
      <c r="T904" s="1" t="s">
        <v>95</v>
      </c>
      <c r="U904" s="1">
        <v>1</v>
      </c>
      <c r="V904" s="1">
        <v>90600</v>
      </c>
    </row>
    <row r="905" spans="1:22">
      <c r="A905" s="1">
        <v>21270</v>
      </c>
      <c r="B905" s="1" t="s">
        <v>50</v>
      </c>
      <c r="C905" s="1">
        <v>209.37</v>
      </c>
      <c r="D905" s="1">
        <v>0.1</v>
      </c>
      <c r="E905" s="1">
        <v>1625</v>
      </c>
      <c r="F905" s="1"/>
      <c r="G905" s="1"/>
      <c r="H905" s="1" t="s">
        <v>32</v>
      </c>
      <c r="I905" s="1" t="s">
        <v>42</v>
      </c>
      <c r="J905" s="1" t="s">
        <v>34</v>
      </c>
      <c r="K905" s="1" t="s">
        <v>123</v>
      </c>
      <c r="L905" s="1" t="s">
        <v>178</v>
      </c>
      <c r="M905" s="1"/>
      <c r="N905" s="1" t="s">
        <v>27</v>
      </c>
      <c r="O905" s="1" t="s">
        <v>114</v>
      </c>
      <c r="P905" s="1" t="s">
        <v>62</v>
      </c>
      <c r="Q905" s="1" t="s">
        <v>646</v>
      </c>
      <c r="R905" s="1">
        <v>11542</v>
      </c>
      <c r="S905" s="1" t="s">
        <v>270</v>
      </c>
      <c r="T905" s="1" t="s">
        <v>136</v>
      </c>
      <c r="U905" s="1">
        <v>11</v>
      </c>
      <c r="V905" s="1">
        <v>90601</v>
      </c>
    </row>
    <row r="906" spans="1:22">
      <c r="A906" s="1">
        <v>23604</v>
      </c>
      <c r="B906" s="1" t="s">
        <v>21</v>
      </c>
      <c r="C906" s="1">
        <v>43.57</v>
      </c>
      <c r="D906" s="1">
        <v>0.05</v>
      </c>
      <c r="E906" s="1">
        <v>1627</v>
      </c>
      <c r="F906" s="1"/>
      <c r="G906" s="1"/>
      <c r="H906" s="1" t="s">
        <v>32</v>
      </c>
      <c r="I906" s="1" t="s">
        <v>81</v>
      </c>
      <c r="J906" s="1" t="s">
        <v>58</v>
      </c>
      <c r="K906" s="1" t="s">
        <v>119</v>
      </c>
      <c r="L906" s="1" t="s">
        <v>53</v>
      </c>
      <c r="M906" s="1"/>
      <c r="N906" s="1" t="s">
        <v>27</v>
      </c>
      <c r="O906" s="1" t="s">
        <v>114</v>
      </c>
      <c r="P906" s="1" t="s">
        <v>184</v>
      </c>
      <c r="Q906" s="1" t="s">
        <v>647</v>
      </c>
      <c r="R906" s="1">
        <v>37743</v>
      </c>
      <c r="S906" s="1" t="s">
        <v>64</v>
      </c>
      <c r="T906" s="1" t="s">
        <v>330</v>
      </c>
      <c r="U906" s="1">
        <v>17</v>
      </c>
      <c r="V906" s="1">
        <v>90602</v>
      </c>
    </row>
    <row r="907" spans="1:22">
      <c r="A907" s="1">
        <v>19769</v>
      </c>
      <c r="B907" s="1" t="s">
        <v>21</v>
      </c>
      <c r="C907" s="1">
        <v>8.09</v>
      </c>
      <c r="D907" s="1">
        <v>0.05</v>
      </c>
      <c r="E907" s="1">
        <v>1632</v>
      </c>
      <c r="F907" s="1"/>
      <c r="G907" s="1"/>
      <c r="H907" s="1" t="s">
        <v>22</v>
      </c>
      <c r="I907" s="1" t="s">
        <v>42</v>
      </c>
      <c r="J907" s="1" t="s">
        <v>34</v>
      </c>
      <c r="K907" s="1" t="s">
        <v>52</v>
      </c>
      <c r="L907" s="1" t="s">
        <v>53</v>
      </c>
      <c r="M907" s="1"/>
      <c r="N907" s="1" t="s">
        <v>27</v>
      </c>
      <c r="O907" s="1" t="s">
        <v>114</v>
      </c>
      <c r="P907" s="1" t="s">
        <v>364</v>
      </c>
      <c r="Q907" s="1" t="s">
        <v>648</v>
      </c>
      <c r="R907" s="1">
        <v>39401</v>
      </c>
      <c r="S907" s="1" t="s">
        <v>176</v>
      </c>
      <c r="T907" s="1" t="s">
        <v>189</v>
      </c>
      <c r="U907" s="1">
        <v>6</v>
      </c>
      <c r="V907" s="1">
        <v>90530</v>
      </c>
    </row>
    <row r="908" spans="1:22">
      <c r="A908" s="1">
        <v>20359</v>
      </c>
      <c r="B908" s="1" t="s">
        <v>21</v>
      </c>
      <c r="C908" s="1">
        <v>25.99</v>
      </c>
      <c r="D908" s="1">
        <v>0.05</v>
      </c>
      <c r="E908" s="1">
        <v>1632</v>
      </c>
      <c r="F908" s="1"/>
      <c r="G908" s="1"/>
      <c r="H908" s="1" t="s">
        <v>32</v>
      </c>
      <c r="I908" s="1" t="s">
        <v>42</v>
      </c>
      <c r="J908" s="1" t="s">
        <v>58</v>
      </c>
      <c r="K908" s="1" t="s">
        <v>25</v>
      </c>
      <c r="L908" s="1" t="s">
        <v>53</v>
      </c>
      <c r="M908" s="1"/>
      <c r="N908" s="1" t="s">
        <v>27</v>
      </c>
      <c r="O908" s="1" t="s">
        <v>114</v>
      </c>
      <c r="P908" s="1" t="s">
        <v>364</v>
      </c>
      <c r="Q908" s="1" t="s">
        <v>648</v>
      </c>
      <c r="R908" s="1">
        <v>39401</v>
      </c>
      <c r="S908" s="1" t="s">
        <v>205</v>
      </c>
      <c r="T908" s="1" t="s">
        <v>299</v>
      </c>
      <c r="U908" s="1">
        <v>9</v>
      </c>
      <c r="V908" s="1">
        <v>90533</v>
      </c>
    </row>
    <row r="909" spans="1:22">
      <c r="A909" s="1">
        <v>24786</v>
      </c>
      <c r="B909" s="1" t="s">
        <v>31</v>
      </c>
      <c r="C909" s="1">
        <v>5.98</v>
      </c>
      <c r="D909" s="1">
        <v>0.05</v>
      </c>
      <c r="E909" s="1">
        <v>1633</v>
      </c>
      <c r="F909" s="1"/>
      <c r="G909" s="1"/>
      <c r="H909" s="1" t="s">
        <v>32</v>
      </c>
      <c r="I909" s="1" t="s">
        <v>42</v>
      </c>
      <c r="J909" s="1" t="s">
        <v>73</v>
      </c>
      <c r="K909" s="1" t="s">
        <v>144</v>
      </c>
      <c r="L909" s="1" t="s">
        <v>44</v>
      </c>
      <c r="M909" s="1"/>
      <c r="N909" s="1" t="s">
        <v>27</v>
      </c>
      <c r="O909" s="1" t="s">
        <v>114</v>
      </c>
      <c r="P909" s="1" t="s">
        <v>364</v>
      </c>
      <c r="Q909" s="1" t="s">
        <v>649</v>
      </c>
      <c r="R909" s="1">
        <v>38637</v>
      </c>
      <c r="S909" s="2">
        <v>42279</v>
      </c>
      <c r="T909" s="2">
        <v>42340</v>
      </c>
      <c r="U909" s="1">
        <v>6</v>
      </c>
      <c r="V909" s="1">
        <v>90531</v>
      </c>
    </row>
    <row r="910" spans="1:22">
      <c r="A910" s="1">
        <v>26340</v>
      </c>
      <c r="B910" s="1" t="s">
        <v>31</v>
      </c>
      <c r="C910" s="1">
        <v>100.97</v>
      </c>
      <c r="D910" s="1">
        <v>0.1</v>
      </c>
      <c r="E910" s="1">
        <v>1634</v>
      </c>
      <c r="F910" s="1"/>
      <c r="G910" s="1"/>
      <c r="H910" s="1" t="s">
        <v>22</v>
      </c>
      <c r="I910" s="1" t="s">
        <v>42</v>
      </c>
      <c r="J910" s="1" t="s">
        <v>73</v>
      </c>
      <c r="K910" s="1" t="s">
        <v>74</v>
      </c>
      <c r="L910" s="1" t="s">
        <v>36</v>
      </c>
      <c r="M910" s="1"/>
      <c r="N910" s="1" t="s">
        <v>27</v>
      </c>
      <c r="O910" s="1" t="s">
        <v>28</v>
      </c>
      <c r="P910" s="1" t="s">
        <v>364</v>
      </c>
      <c r="Q910" s="1" t="s">
        <v>650</v>
      </c>
      <c r="R910" s="1">
        <v>39212</v>
      </c>
      <c r="S910" s="2">
        <v>42251</v>
      </c>
      <c r="T910" s="2">
        <v>42281</v>
      </c>
      <c r="U910" s="1">
        <v>15</v>
      </c>
      <c r="V910" s="1">
        <v>90532</v>
      </c>
    </row>
    <row r="911" spans="1:22">
      <c r="A911" s="1">
        <v>19144</v>
      </c>
      <c r="B911" s="1" t="s">
        <v>41</v>
      </c>
      <c r="C911" s="1">
        <v>115.99</v>
      </c>
      <c r="D911" s="1">
        <v>0.1</v>
      </c>
      <c r="E911" s="1">
        <v>1636</v>
      </c>
      <c r="F911" s="1"/>
      <c r="G911" s="1"/>
      <c r="H911" s="1" t="s">
        <v>22</v>
      </c>
      <c r="I911" s="1" t="s">
        <v>42</v>
      </c>
      <c r="J911" s="1" t="s">
        <v>73</v>
      </c>
      <c r="K911" s="1" t="s">
        <v>74</v>
      </c>
      <c r="L911" s="1" t="s">
        <v>36</v>
      </c>
      <c r="M911" s="1"/>
      <c r="N911" s="1" t="s">
        <v>27</v>
      </c>
      <c r="O911" s="1" t="s">
        <v>28</v>
      </c>
      <c r="P911" s="1" t="s">
        <v>37</v>
      </c>
      <c r="Q911" s="1" t="s">
        <v>651</v>
      </c>
      <c r="R911" s="1">
        <v>93905</v>
      </c>
      <c r="S911" s="1" t="s">
        <v>164</v>
      </c>
      <c r="T911" s="1" t="s">
        <v>189</v>
      </c>
      <c r="U911" s="1">
        <v>5</v>
      </c>
      <c r="V911" s="1">
        <v>89704</v>
      </c>
    </row>
    <row r="912" spans="1:22">
      <c r="A912" s="1">
        <v>19145</v>
      </c>
      <c r="B912" s="1" t="s">
        <v>41</v>
      </c>
      <c r="C912" s="1">
        <v>4.28</v>
      </c>
      <c r="D912" s="1">
        <v>0.05</v>
      </c>
      <c r="E912" s="1">
        <v>1636</v>
      </c>
      <c r="F912" s="1"/>
      <c r="G912" s="1"/>
      <c r="H912" s="1" t="s">
        <v>32</v>
      </c>
      <c r="I912" s="1" t="s">
        <v>42</v>
      </c>
      <c r="J912" s="1" t="s">
        <v>58</v>
      </c>
      <c r="K912" s="1" t="s">
        <v>25</v>
      </c>
      <c r="L912" s="1" t="s">
        <v>26</v>
      </c>
      <c r="M912" s="1"/>
      <c r="N912" s="1" t="s">
        <v>27</v>
      </c>
      <c r="O912" s="1" t="s">
        <v>28</v>
      </c>
      <c r="P912" s="1" t="s">
        <v>37</v>
      </c>
      <c r="Q912" s="1" t="s">
        <v>651</v>
      </c>
      <c r="R912" s="1">
        <v>93905</v>
      </c>
      <c r="S912" s="1" t="s">
        <v>164</v>
      </c>
      <c r="T912" s="1" t="s">
        <v>177</v>
      </c>
      <c r="U912" s="1">
        <v>7</v>
      </c>
      <c r="V912" s="1">
        <v>89704</v>
      </c>
    </row>
    <row r="913" spans="1:22">
      <c r="A913" s="1">
        <v>20869</v>
      </c>
      <c r="B913" s="1" t="s">
        <v>21</v>
      </c>
      <c r="C913" s="1">
        <v>136.97999999999999</v>
      </c>
      <c r="D913" s="1">
        <v>0.1</v>
      </c>
      <c r="E913" s="1">
        <v>1636</v>
      </c>
      <c r="F913" s="1"/>
      <c r="G913" s="1"/>
      <c r="H913" s="1" t="s">
        <v>22</v>
      </c>
      <c r="I913" s="1" t="s">
        <v>42</v>
      </c>
      <c r="J913" s="1" t="s">
        <v>34</v>
      </c>
      <c r="K913" s="1" t="s">
        <v>52</v>
      </c>
      <c r="L913" s="1" t="s">
        <v>178</v>
      </c>
      <c r="M913" s="1"/>
      <c r="N913" s="1" t="s">
        <v>27</v>
      </c>
      <c r="O913" s="1" t="s">
        <v>45</v>
      </c>
      <c r="P913" s="1" t="s">
        <v>37</v>
      </c>
      <c r="Q913" s="1" t="s">
        <v>651</v>
      </c>
      <c r="R913" s="1">
        <v>93905</v>
      </c>
      <c r="S913" s="2">
        <v>42339</v>
      </c>
      <c r="T913" s="1" t="s">
        <v>164</v>
      </c>
      <c r="U913" s="1">
        <v>12</v>
      </c>
      <c r="V913" s="1">
        <v>89706</v>
      </c>
    </row>
    <row r="914" spans="1:22">
      <c r="A914" s="1">
        <v>26109</v>
      </c>
      <c r="B914" s="1" t="s">
        <v>41</v>
      </c>
      <c r="C914" s="1">
        <v>55.48</v>
      </c>
      <c r="D914" s="1">
        <v>0.05</v>
      </c>
      <c r="E914" s="1">
        <v>1639</v>
      </c>
      <c r="F914" s="1"/>
      <c r="G914" s="1"/>
      <c r="H914" s="1" t="s">
        <v>32</v>
      </c>
      <c r="I914" s="1" t="s">
        <v>42</v>
      </c>
      <c r="J914" s="1" t="s">
        <v>58</v>
      </c>
      <c r="K914" s="1" t="s">
        <v>83</v>
      </c>
      <c r="L914" s="1" t="s">
        <v>53</v>
      </c>
      <c r="M914" s="1"/>
      <c r="N914" s="1" t="s">
        <v>27</v>
      </c>
      <c r="O914" s="1" t="s">
        <v>54</v>
      </c>
      <c r="P914" s="1" t="s">
        <v>171</v>
      </c>
      <c r="Q914" s="1" t="s">
        <v>652</v>
      </c>
      <c r="R914" s="1">
        <v>6901</v>
      </c>
      <c r="S914" s="1" t="s">
        <v>367</v>
      </c>
      <c r="T914" s="1" t="s">
        <v>386</v>
      </c>
      <c r="U914" s="1">
        <v>4</v>
      </c>
      <c r="V914" s="1">
        <v>89705</v>
      </c>
    </row>
    <row r="915" spans="1:22">
      <c r="A915" s="1">
        <v>18274</v>
      </c>
      <c r="B915" s="1" t="s">
        <v>98</v>
      </c>
      <c r="C915" s="1">
        <v>107.53</v>
      </c>
      <c r="D915" s="1">
        <v>0.1</v>
      </c>
      <c r="E915" s="1">
        <v>1644</v>
      </c>
      <c r="F915" s="1"/>
      <c r="G915" s="1"/>
      <c r="H915" s="1" t="s">
        <v>32</v>
      </c>
      <c r="I915" s="1" t="s">
        <v>51</v>
      </c>
      <c r="J915" s="1" t="s">
        <v>34</v>
      </c>
      <c r="K915" s="1" t="s">
        <v>52</v>
      </c>
      <c r="L915" s="1" t="s">
        <v>75</v>
      </c>
      <c r="M915" s="1"/>
      <c r="N915" s="1" t="s">
        <v>27</v>
      </c>
      <c r="O915" s="1" t="s">
        <v>45</v>
      </c>
      <c r="P915" s="1" t="s">
        <v>112</v>
      </c>
      <c r="Q915" s="1" t="s">
        <v>653</v>
      </c>
      <c r="R915" s="1">
        <v>77546</v>
      </c>
      <c r="S915" s="1" t="s">
        <v>115</v>
      </c>
      <c r="T915" s="1" t="s">
        <v>103</v>
      </c>
      <c r="U915" s="1">
        <v>1</v>
      </c>
      <c r="V915" s="1">
        <v>87342</v>
      </c>
    </row>
    <row r="916" spans="1:22">
      <c r="A916" s="1">
        <v>24265</v>
      </c>
      <c r="B916" s="1" t="s">
        <v>31</v>
      </c>
      <c r="C916" s="1">
        <v>3.29</v>
      </c>
      <c r="D916" s="1">
        <v>0.05</v>
      </c>
      <c r="E916" s="1">
        <v>1646</v>
      </c>
      <c r="F916" s="1"/>
      <c r="G916" s="1"/>
      <c r="H916" s="1" t="s">
        <v>32</v>
      </c>
      <c r="I916" s="1" t="s">
        <v>51</v>
      </c>
      <c r="J916" s="1" t="s">
        <v>58</v>
      </c>
      <c r="K916" s="1" t="s">
        <v>60</v>
      </c>
      <c r="L916" s="1" t="s">
        <v>26</v>
      </c>
      <c r="M916" s="1"/>
      <c r="N916" s="1" t="s">
        <v>27</v>
      </c>
      <c r="O916" s="1" t="s">
        <v>54</v>
      </c>
      <c r="P916" s="1" t="s">
        <v>62</v>
      </c>
      <c r="Q916" s="1" t="s">
        <v>654</v>
      </c>
      <c r="R916" s="1">
        <v>11714</v>
      </c>
      <c r="S916" s="1" t="s">
        <v>126</v>
      </c>
      <c r="T916" s="1" t="s">
        <v>281</v>
      </c>
      <c r="U916" s="1">
        <v>11</v>
      </c>
      <c r="V916" s="1">
        <v>90932</v>
      </c>
    </row>
    <row r="917" spans="1:22">
      <c r="A917" s="1">
        <v>21947</v>
      </c>
      <c r="B917" s="1" t="s">
        <v>41</v>
      </c>
      <c r="C917" s="1">
        <v>46.89</v>
      </c>
      <c r="D917" s="1">
        <v>0.05</v>
      </c>
      <c r="E917" s="1">
        <v>1648</v>
      </c>
      <c r="F917" s="1"/>
      <c r="G917" s="1"/>
      <c r="H917" s="1" t="s">
        <v>32</v>
      </c>
      <c r="I917" s="1" t="s">
        <v>81</v>
      </c>
      <c r="J917" s="1" t="s">
        <v>58</v>
      </c>
      <c r="K917" s="1" t="s">
        <v>196</v>
      </c>
      <c r="L917" s="1" t="s">
        <v>75</v>
      </c>
      <c r="M917" s="1"/>
      <c r="N917" s="1" t="s">
        <v>27</v>
      </c>
      <c r="O917" s="1" t="s">
        <v>54</v>
      </c>
      <c r="P917" s="1" t="s">
        <v>142</v>
      </c>
      <c r="Q917" s="1" t="s">
        <v>655</v>
      </c>
      <c r="R917" s="1">
        <v>60098</v>
      </c>
      <c r="S917" s="1" t="s">
        <v>132</v>
      </c>
      <c r="T917" s="1" t="s">
        <v>94</v>
      </c>
      <c r="U917" s="1">
        <v>17</v>
      </c>
      <c r="V917" s="1">
        <v>91043</v>
      </c>
    </row>
    <row r="918" spans="1:22">
      <c r="A918" s="1">
        <v>21948</v>
      </c>
      <c r="B918" s="1" t="s">
        <v>41</v>
      </c>
      <c r="C918" s="1">
        <v>12.98</v>
      </c>
      <c r="D918" s="1">
        <v>0.05</v>
      </c>
      <c r="E918" s="1">
        <v>1648</v>
      </c>
      <c r="F918" s="1"/>
      <c r="G918" s="1"/>
      <c r="H918" s="1" t="s">
        <v>32</v>
      </c>
      <c r="I918" s="1" t="s">
        <v>81</v>
      </c>
      <c r="J918" s="1" t="s">
        <v>58</v>
      </c>
      <c r="K918" s="1" t="s">
        <v>141</v>
      </c>
      <c r="L918" s="1" t="s">
        <v>44</v>
      </c>
      <c r="M918" s="1"/>
      <c r="N918" s="1" t="s">
        <v>27</v>
      </c>
      <c r="O918" s="1" t="s">
        <v>45</v>
      </c>
      <c r="P918" s="1" t="s">
        <v>142</v>
      </c>
      <c r="Q918" s="1" t="s">
        <v>655</v>
      </c>
      <c r="R918" s="1">
        <v>60098</v>
      </c>
      <c r="S918" s="1" t="s">
        <v>132</v>
      </c>
      <c r="T918" s="1" t="s">
        <v>132</v>
      </c>
      <c r="U918" s="1">
        <v>18</v>
      </c>
      <c r="V918" s="1">
        <v>91043</v>
      </c>
    </row>
    <row r="919" spans="1:22">
      <c r="A919" s="1">
        <v>20603</v>
      </c>
      <c r="B919" s="1" t="s">
        <v>41</v>
      </c>
      <c r="C919" s="1">
        <v>48.58</v>
      </c>
      <c r="D919" s="1">
        <v>0.05</v>
      </c>
      <c r="E919" s="1">
        <v>1649</v>
      </c>
      <c r="F919" s="1"/>
      <c r="G919" s="1"/>
      <c r="H919" s="1" t="s">
        <v>22</v>
      </c>
      <c r="I919" s="1" t="s">
        <v>81</v>
      </c>
      <c r="J919" s="1" t="s">
        <v>58</v>
      </c>
      <c r="K919" s="1" t="s">
        <v>196</v>
      </c>
      <c r="L919" s="1" t="s">
        <v>53</v>
      </c>
      <c r="M919" s="1"/>
      <c r="N919" s="1" t="s">
        <v>27</v>
      </c>
      <c r="O919" s="1" t="s">
        <v>114</v>
      </c>
      <c r="P919" s="1" t="s">
        <v>62</v>
      </c>
      <c r="Q919" s="1" t="s">
        <v>639</v>
      </c>
      <c r="R919" s="1">
        <v>11598</v>
      </c>
      <c r="S919" s="1" t="s">
        <v>235</v>
      </c>
      <c r="T919" s="1" t="s">
        <v>367</v>
      </c>
      <c r="U919" s="1">
        <v>3</v>
      </c>
      <c r="V919" s="1">
        <v>91041</v>
      </c>
    </row>
    <row r="920" spans="1:22">
      <c r="A920" s="1">
        <v>24016</v>
      </c>
      <c r="B920" s="1" t="s">
        <v>21</v>
      </c>
      <c r="C920" s="1">
        <v>6.48</v>
      </c>
      <c r="D920" s="1">
        <v>0.05</v>
      </c>
      <c r="E920" s="1">
        <v>1650</v>
      </c>
      <c r="F920" s="1"/>
      <c r="G920" s="1"/>
      <c r="H920" s="1" t="s">
        <v>32</v>
      </c>
      <c r="I920" s="1" t="s">
        <v>81</v>
      </c>
      <c r="J920" s="1" t="s">
        <v>73</v>
      </c>
      <c r="K920" s="1" t="s">
        <v>144</v>
      </c>
      <c r="L920" s="1" t="s">
        <v>44</v>
      </c>
      <c r="M920" s="1"/>
      <c r="N920" s="1" t="s">
        <v>27</v>
      </c>
      <c r="O920" s="1" t="s">
        <v>114</v>
      </c>
      <c r="P920" s="1" t="s">
        <v>225</v>
      </c>
      <c r="Q920" s="1" t="s">
        <v>656</v>
      </c>
      <c r="R920" s="1">
        <v>27203</v>
      </c>
      <c r="S920" s="2">
        <v>42252</v>
      </c>
      <c r="T920" s="2">
        <v>42252</v>
      </c>
      <c r="U920" s="1">
        <v>15</v>
      </c>
      <c r="V920" s="1">
        <v>91042</v>
      </c>
    </row>
    <row r="921" spans="1:22">
      <c r="A921" s="1">
        <v>24017</v>
      </c>
      <c r="B921" s="1" t="s">
        <v>21</v>
      </c>
      <c r="C921" s="1">
        <v>12.53</v>
      </c>
      <c r="D921" s="1">
        <v>0.05</v>
      </c>
      <c r="E921" s="1">
        <v>1650</v>
      </c>
      <c r="F921" s="1"/>
      <c r="G921" s="1"/>
      <c r="H921" s="1" t="s">
        <v>32</v>
      </c>
      <c r="I921" s="1" t="s">
        <v>81</v>
      </c>
      <c r="J921" s="1" t="s">
        <v>58</v>
      </c>
      <c r="K921" s="1" t="s">
        <v>116</v>
      </c>
      <c r="L921" s="1" t="s">
        <v>53</v>
      </c>
      <c r="M921" s="1"/>
      <c r="N921" s="1" t="s">
        <v>27</v>
      </c>
      <c r="O921" s="1" t="s">
        <v>114</v>
      </c>
      <c r="P921" s="1" t="s">
        <v>225</v>
      </c>
      <c r="Q921" s="1" t="s">
        <v>656</v>
      </c>
      <c r="R921" s="1">
        <v>27203</v>
      </c>
      <c r="S921" s="2">
        <v>42252</v>
      </c>
      <c r="T921" s="2">
        <v>42282</v>
      </c>
      <c r="U921" s="1">
        <v>7</v>
      </c>
      <c r="V921" s="1">
        <v>91042</v>
      </c>
    </row>
    <row r="922" spans="1:22">
      <c r="A922" s="1">
        <v>24019</v>
      </c>
      <c r="B922" s="1" t="s">
        <v>21</v>
      </c>
      <c r="C922" s="1">
        <v>65.989999999999995</v>
      </c>
      <c r="D922" s="1">
        <v>0.05</v>
      </c>
      <c r="E922" s="1">
        <v>1650</v>
      </c>
      <c r="F922" s="1"/>
      <c r="G922" s="1"/>
      <c r="H922" s="1" t="s">
        <v>22</v>
      </c>
      <c r="I922" s="1" t="s">
        <v>81</v>
      </c>
      <c r="J922" s="1" t="s">
        <v>73</v>
      </c>
      <c r="K922" s="1" t="s">
        <v>67</v>
      </c>
      <c r="L922" s="1" t="s">
        <v>53</v>
      </c>
      <c r="M922" s="1"/>
      <c r="N922" s="1" t="s">
        <v>27</v>
      </c>
      <c r="O922" s="1" t="s">
        <v>28</v>
      </c>
      <c r="P922" s="1" t="s">
        <v>225</v>
      </c>
      <c r="Q922" s="1" t="s">
        <v>656</v>
      </c>
      <c r="R922" s="1">
        <v>27203</v>
      </c>
      <c r="S922" s="2">
        <v>42252</v>
      </c>
      <c r="T922" s="2">
        <v>42313</v>
      </c>
      <c r="U922" s="1">
        <v>8</v>
      </c>
      <c r="V922" s="1">
        <v>91042</v>
      </c>
    </row>
    <row r="923" spans="1:22">
      <c r="A923" s="1">
        <v>19251</v>
      </c>
      <c r="B923" s="1" t="s">
        <v>31</v>
      </c>
      <c r="C923" s="1">
        <v>101.41</v>
      </c>
      <c r="D923" s="1">
        <v>0.1</v>
      </c>
      <c r="E923" s="1">
        <v>1653</v>
      </c>
      <c r="F923" s="1"/>
      <c r="G923" s="1"/>
      <c r="H923" s="1" t="s">
        <v>22</v>
      </c>
      <c r="I923" s="1" t="s">
        <v>81</v>
      </c>
      <c r="J923" s="1" t="s">
        <v>58</v>
      </c>
      <c r="K923" s="1" t="s">
        <v>119</v>
      </c>
      <c r="L923" s="1" t="s">
        <v>178</v>
      </c>
      <c r="M923" s="1"/>
      <c r="N923" s="1" t="s">
        <v>27</v>
      </c>
      <c r="O923" s="1" t="s">
        <v>28</v>
      </c>
      <c r="P923" s="1" t="s">
        <v>37</v>
      </c>
      <c r="Q923" s="1" t="s">
        <v>657</v>
      </c>
      <c r="R923" s="1">
        <v>91360</v>
      </c>
      <c r="S923" s="1" t="s">
        <v>259</v>
      </c>
      <c r="T923" s="1" t="s">
        <v>197</v>
      </c>
      <c r="U923" s="1">
        <v>10</v>
      </c>
      <c r="V923" s="1">
        <v>89885</v>
      </c>
    </row>
    <row r="924" spans="1:22">
      <c r="A924" s="1">
        <v>19252</v>
      </c>
      <c r="B924" s="1" t="s">
        <v>31</v>
      </c>
      <c r="C924" s="1">
        <v>95.99</v>
      </c>
      <c r="D924" s="1">
        <v>0.05</v>
      </c>
      <c r="E924" s="1">
        <v>1653</v>
      </c>
      <c r="F924" s="1"/>
      <c r="G924" s="1"/>
      <c r="H924" s="1" t="s">
        <v>32</v>
      </c>
      <c r="I924" s="1" t="s">
        <v>81</v>
      </c>
      <c r="J924" s="1" t="s">
        <v>73</v>
      </c>
      <c r="K924" s="1" t="s">
        <v>67</v>
      </c>
      <c r="L924" s="1" t="s">
        <v>53</v>
      </c>
      <c r="M924" s="1"/>
      <c r="N924" s="1" t="s">
        <v>27</v>
      </c>
      <c r="O924" s="1" t="s">
        <v>28</v>
      </c>
      <c r="P924" s="1" t="s">
        <v>37</v>
      </c>
      <c r="Q924" s="1" t="s">
        <v>657</v>
      </c>
      <c r="R924" s="1">
        <v>91360</v>
      </c>
      <c r="S924" s="1" t="s">
        <v>259</v>
      </c>
      <c r="T924" s="1" t="s">
        <v>197</v>
      </c>
      <c r="U924" s="1">
        <v>2</v>
      </c>
      <c r="V924" s="1">
        <v>89885</v>
      </c>
    </row>
    <row r="925" spans="1:22">
      <c r="A925" s="1">
        <v>24187</v>
      </c>
      <c r="B925" s="1" t="s">
        <v>21</v>
      </c>
      <c r="C925" s="1">
        <v>3.6</v>
      </c>
      <c r="D925" s="1">
        <v>0.05</v>
      </c>
      <c r="E925" s="1">
        <v>1665</v>
      </c>
      <c r="F925" s="1"/>
      <c r="G925" s="1"/>
      <c r="H925" s="1" t="s">
        <v>32</v>
      </c>
      <c r="I925" s="1" t="s">
        <v>104</v>
      </c>
      <c r="J925" s="1" t="s">
        <v>58</v>
      </c>
      <c r="K925" s="1" t="s">
        <v>83</v>
      </c>
      <c r="L925" s="1" t="s">
        <v>26</v>
      </c>
      <c r="M925" s="1"/>
      <c r="N925" s="1" t="s">
        <v>27</v>
      </c>
      <c r="O925" s="1" t="s">
        <v>114</v>
      </c>
      <c r="P925" s="1" t="s">
        <v>37</v>
      </c>
      <c r="Q925" s="1" t="s">
        <v>658</v>
      </c>
      <c r="R925" s="1">
        <v>92653</v>
      </c>
      <c r="S925" s="1" t="s">
        <v>367</v>
      </c>
      <c r="T925" s="1" t="s">
        <v>368</v>
      </c>
      <c r="U925" s="1">
        <v>2</v>
      </c>
      <c r="V925" s="1">
        <v>90678</v>
      </c>
    </row>
    <row r="926" spans="1:22">
      <c r="A926" s="1">
        <v>21491</v>
      </c>
      <c r="B926" s="1" t="s">
        <v>98</v>
      </c>
      <c r="C926" s="1">
        <v>35.409999999999997</v>
      </c>
      <c r="D926" s="1">
        <v>0.05</v>
      </c>
      <c r="E926" s="1">
        <v>1670</v>
      </c>
      <c r="F926" s="1"/>
      <c r="G926" s="1"/>
      <c r="H926" s="1" t="s">
        <v>32</v>
      </c>
      <c r="I926" s="1" t="s">
        <v>51</v>
      </c>
      <c r="J926" s="1" t="s">
        <v>73</v>
      </c>
      <c r="K926" s="1" t="s">
        <v>144</v>
      </c>
      <c r="L926" s="1" t="s">
        <v>44</v>
      </c>
      <c r="M926" s="1"/>
      <c r="N926" s="1" t="s">
        <v>27</v>
      </c>
      <c r="O926" s="1" t="s">
        <v>114</v>
      </c>
      <c r="P926" s="1" t="s">
        <v>117</v>
      </c>
      <c r="Q926" s="1" t="s">
        <v>633</v>
      </c>
      <c r="R926" s="1">
        <v>24060</v>
      </c>
      <c r="S926" s="1" t="s">
        <v>183</v>
      </c>
      <c r="T926" s="1" t="s">
        <v>191</v>
      </c>
      <c r="U926" s="1">
        <v>10</v>
      </c>
      <c r="V926" s="1">
        <v>86722</v>
      </c>
    </row>
    <row r="927" spans="1:22">
      <c r="A927" s="1">
        <v>21492</v>
      </c>
      <c r="B927" s="1" t="s">
        <v>98</v>
      </c>
      <c r="C927" s="1">
        <v>142.86000000000001</v>
      </c>
      <c r="D927" s="1">
        <v>0.1</v>
      </c>
      <c r="E927" s="1">
        <v>1670</v>
      </c>
      <c r="F927" s="1"/>
      <c r="G927" s="1"/>
      <c r="H927" s="1" t="s">
        <v>32</v>
      </c>
      <c r="I927" s="1" t="s">
        <v>51</v>
      </c>
      <c r="J927" s="1" t="s">
        <v>58</v>
      </c>
      <c r="K927" s="1" t="s">
        <v>119</v>
      </c>
      <c r="L927" s="1" t="s">
        <v>53</v>
      </c>
      <c r="M927" s="1"/>
      <c r="N927" s="1" t="s">
        <v>27</v>
      </c>
      <c r="O927" s="1" t="s">
        <v>114</v>
      </c>
      <c r="P927" s="1" t="s">
        <v>117</v>
      </c>
      <c r="Q927" s="1" t="s">
        <v>633</v>
      </c>
      <c r="R927" s="1">
        <v>24060</v>
      </c>
      <c r="S927" s="1" t="s">
        <v>183</v>
      </c>
      <c r="T927" s="2">
        <v>42068</v>
      </c>
      <c r="U927" s="1">
        <v>11</v>
      </c>
      <c r="V927" s="1">
        <v>86722</v>
      </c>
    </row>
    <row r="928" spans="1:22">
      <c r="A928" s="1">
        <v>23578</v>
      </c>
      <c r="B928" s="1" t="s">
        <v>98</v>
      </c>
      <c r="C928" s="1">
        <v>4.13</v>
      </c>
      <c r="D928" s="1">
        <v>0.05</v>
      </c>
      <c r="E928" s="1">
        <v>1671</v>
      </c>
      <c r="F928" s="1"/>
      <c r="G928" s="1"/>
      <c r="H928" s="1" t="s">
        <v>32</v>
      </c>
      <c r="I928" s="1" t="s">
        <v>51</v>
      </c>
      <c r="J928" s="1" t="s">
        <v>58</v>
      </c>
      <c r="K928" s="1" t="s">
        <v>116</v>
      </c>
      <c r="L928" s="1" t="s">
        <v>53</v>
      </c>
      <c r="M928" s="1"/>
      <c r="N928" s="1" t="s">
        <v>27</v>
      </c>
      <c r="O928" s="1" t="s">
        <v>114</v>
      </c>
      <c r="P928" s="1" t="s">
        <v>117</v>
      </c>
      <c r="Q928" s="1" t="s">
        <v>659</v>
      </c>
      <c r="R928" s="1">
        <v>22015</v>
      </c>
      <c r="S928" s="2">
        <v>42249</v>
      </c>
      <c r="T928" s="1" t="s">
        <v>211</v>
      </c>
      <c r="U928" s="1">
        <v>13</v>
      </c>
      <c r="V928" s="1">
        <v>86724</v>
      </c>
    </row>
    <row r="929" spans="1:22">
      <c r="A929" s="1">
        <v>22007</v>
      </c>
      <c r="B929" s="1" t="s">
        <v>41</v>
      </c>
      <c r="C929" s="1">
        <v>223.98</v>
      </c>
      <c r="D929" s="1">
        <v>0.1</v>
      </c>
      <c r="E929" s="1">
        <v>1671</v>
      </c>
      <c r="F929" s="1"/>
      <c r="G929" s="1"/>
      <c r="H929" s="1" t="s">
        <v>32</v>
      </c>
      <c r="I929" s="1" t="s">
        <v>51</v>
      </c>
      <c r="J929" s="1" t="s">
        <v>58</v>
      </c>
      <c r="K929" s="1" t="s">
        <v>100</v>
      </c>
      <c r="L929" s="1" t="s">
        <v>53</v>
      </c>
      <c r="M929" s="1"/>
      <c r="N929" s="1" t="s">
        <v>27</v>
      </c>
      <c r="O929" s="1" t="s">
        <v>114</v>
      </c>
      <c r="P929" s="1" t="s">
        <v>117</v>
      </c>
      <c r="Q929" s="1" t="s">
        <v>659</v>
      </c>
      <c r="R929" s="1">
        <v>22015</v>
      </c>
      <c r="S929" s="2">
        <v>42343</v>
      </c>
      <c r="T929" s="1" t="s">
        <v>59</v>
      </c>
      <c r="U929" s="1">
        <v>21</v>
      </c>
      <c r="V929" s="1">
        <v>86725</v>
      </c>
    </row>
    <row r="930" spans="1:22">
      <c r="A930" s="1">
        <v>25066</v>
      </c>
      <c r="B930" s="1" t="s">
        <v>98</v>
      </c>
      <c r="C930" s="1">
        <v>284.98</v>
      </c>
      <c r="D930" s="1">
        <v>0.1</v>
      </c>
      <c r="E930" s="1">
        <v>1672</v>
      </c>
      <c r="F930" s="1"/>
      <c r="G930" s="1"/>
      <c r="H930" s="1" t="s">
        <v>22</v>
      </c>
      <c r="I930" s="1" t="s">
        <v>51</v>
      </c>
      <c r="J930" s="1" t="s">
        <v>34</v>
      </c>
      <c r="K930" s="1" t="s">
        <v>35</v>
      </c>
      <c r="L930" s="1" t="s">
        <v>36</v>
      </c>
      <c r="M930" s="1"/>
      <c r="N930" s="1" t="s">
        <v>27</v>
      </c>
      <c r="O930" s="1" t="s">
        <v>114</v>
      </c>
      <c r="P930" s="1" t="s">
        <v>117</v>
      </c>
      <c r="Q930" s="1" t="s">
        <v>660</v>
      </c>
      <c r="R930" s="1">
        <v>22901</v>
      </c>
      <c r="S930" s="2">
        <v>42191</v>
      </c>
      <c r="T930" s="2">
        <v>42344</v>
      </c>
      <c r="U930" s="1">
        <v>3</v>
      </c>
      <c r="V930" s="1">
        <v>86723</v>
      </c>
    </row>
    <row r="931" spans="1:22">
      <c r="A931" s="1">
        <v>25067</v>
      </c>
      <c r="B931" s="1" t="s">
        <v>98</v>
      </c>
      <c r="C931" s="1">
        <v>55.48</v>
      </c>
      <c r="D931" s="1">
        <v>0.05</v>
      </c>
      <c r="E931" s="1">
        <v>1672</v>
      </c>
      <c r="F931" s="1"/>
      <c r="G931" s="1"/>
      <c r="H931" s="1" t="s">
        <v>32</v>
      </c>
      <c r="I931" s="1" t="s">
        <v>51</v>
      </c>
      <c r="J931" s="1" t="s">
        <v>58</v>
      </c>
      <c r="K931" s="1" t="s">
        <v>83</v>
      </c>
      <c r="L931" s="1" t="s">
        <v>53</v>
      </c>
      <c r="M931" s="1"/>
      <c r="N931" s="1" t="s">
        <v>27</v>
      </c>
      <c r="O931" s="1" t="s">
        <v>45</v>
      </c>
      <c r="P931" s="1" t="s">
        <v>117</v>
      </c>
      <c r="Q931" s="1" t="s">
        <v>660</v>
      </c>
      <c r="R931" s="1">
        <v>22901</v>
      </c>
      <c r="S931" s="2">
        <v>42191</v>
      </c>
      <c r="T931" s="2">
        <v>42253</v>
      </c>
      <c r="U931" s="1">
        <v>17</v>
      </c>
      <c r="V931" s="1">
        <v>86723</v>
      </c>
    </row>
    <row r="932" spans="1:22">
      <c r="A932" s="1">
        <v>18150</v>
      </c>
      <c r="B932" s="1" t="s">
        <v>50</v>
      </c>
      <c r="C932" s="1">
        <v>13.73</v>
      </c>
      <c r="D932" s="1">
        <v>0.05</v>
      </c>
      <c r="E932" s="1">
        <v>1679</v>
      </c>
      <c r="F932" s="1"/>
      <c r="G932" s="1"/>
      <c r="H932" s="1" t="s">
        <v>32</v>
      </c>
      <c r="I932" s="1" t="s">
        <v>104</v>
      </c>
      <c r="J932" s="1" t="s">
        <v>34</v>
      </c>
      <c r="K932" s="1" t="s">
        <v>52</v>
      </c>
      <c r="L932" s="1" t="s">
        <v>26</v>
      </c>
      <c r="M932" s="1"/>
      <c r="N932" s="1" t="s">
        <v>27</v>
      </c>
      <c r="O932" s="1" t="s">
        <v>45</v>
      </c>
      <c r="P932" s="1" t="s">
        <v>124</v>
      </c>
      <c r="Q932" s="1" t="s">
        <v>661</v>
      </c>
      <c r="R932" s="1">
        <v>45324</v>
      </c>
      <c r="S932" s="1" t="s">
        <v>271</v>
      </c>
      <c r="T932" s="1" t="s">
        <v>236</v>
      </c>
      <c r="U932" s="1">
        <v>21</v>
      </c>
      <c r="V932" s="1">
        <v>86646</v>
      </c>
    </row>
    <row r="933" spans="1:22">
      <c r="A933" s="1">
        <v>23524</v>
      </c>
      <c r="B933" s="1" t="s">
        <v>98</v>
      </c>
      <c r="C933" s="1">
        <v>30.98</v>
      </c>
      <c r="D933" s="1">
        <v>0.05</v>
      </c>
      <c r="E933" s="1">
        <v>1680</v>
      </c>
      <c r="F933" s="1"/>
      <c r="G933" s="1"/>
      <c r="H933" s="1" t="s">
        <v>32</v>
      </c>
      <c r="I933" s="1" t="s">
        <v>104</v>
      </c>
      <c r="J933" s="1" t="s">
        <v>58</v>
      </c>
      <c r="K933" s="1" t="s">
        <v>61</v>
      </c>
      <c r="L933" s="1" t="s">
        <v>53</v>
      </c>
      <c r="M933" s="1"/>
      <c r="N933" s="1" t="s">
        <v>27</v>
      </c>
      <c r="O933" s="1" t="s">
        <v>45</v>
      </c>
      <c r="P933" s="1" t="s">
        <v>124</v>
      </c>
      <c r="Q933" s="1" t="s">
        <v>258</v>
      </c>
      <c r="R933" s="1">
        <v>45014</v>
      </c>
      <c r="S933" s="2">
        <v>42068</v>
      </c>
      <c r="T933" s="2">
        <v>42129</v>
      </c>
      <c r="U933" s="1">
        <v>18</v>
      </c>
      <c r="V933" s="1">
        <v>86645</v>
      </c>
    </row>
    <row r="934" spans="1:22">
      <c r="A934" s="1">
        <v>23525</v>
      </c>
      <c r="B934" s="1" t="s">
        <v>98</v>
      </c>
      <c r="C934" s="1">
        <v>49.34</v>
      </c>
      <c r="D934" s="1">
        <v>0.05</v>
      </c>
      <c r="E934" s="1">
        <v>1680</v>
      </c>
      <c r="F934" s="1"/>
      <c r="G934" s="1"/>
      <c r="H934" s="1" t="s">
        <v>32</v>
      </c>
      <c r="I934" s="1" t="s">
        <v>104</v>
      </c>
      <c r="J934" s="1" t="s">
        <v>34</v>
      </c>
      <c r="K934" s="1" t="s">
        <v>52</v>
      </c>
      <c r="L934" s="1" t="s">
        <v>178</v>
      </c>
      <c r="M934" s="1"/>
      <c r="N934" s="1" t="s">
        <v>27</v>
      </c>
      <c r="O934" s="1" t="s">
        <v>54</v>
      </c>
      <c r="P934" s="1" t="s">
        <v>124</v>
      </c>
      <c r="Q934" s="1" t="s">
        <v>258</v>
      </c>
      <c r="R934" s="1">
        <v>45014</v>
      </c>
      <c r="S934" s="2">
        <v>42068</v>
      </c>
      <c r="T934" s="2">
        <v>42129</v>
      </c>
      <c r="U934" s="1">
        <v>17</v>
      </c>
      <c r="V934" s="1">
        <v>86645</v>
      </c>
    </row>
    <row r="935" spans="1:22">
      <c r="A935" s="1">
        <v>1976</v>
      </c>
      <c r="B935" s="1" t="s">
        <v>31</v>
      </c>
      <c r="C935" s="1">
        <v>6.28</v>
      </c>
      <c r="D935" s="1">
        <v>0.05</v>
      </c>
      <c r="E935" s="1">
        <v>1682</v>
      </c>
      <c r="F935" s="1"/>
      <c r="G935" s="1"/>
      <c r="H935" s="1" t="s">
        <v>32</v>
      </c>
      <c r="I935" s="1" t="s">
        <v>104</v>
      </c>
      <c r="J935" s="1" t="s">
        <v>34</v>
      </c>
      <c r="K935" s="1" t="s">
        <v>52</v>
      </c>
      <c r="L935" s="1" t="s">
        <v>53</v>
      </c>
      <c r="M935" s="1"/>
      <c r="N935" s="1" t="s">
        <v>27</v>
      </c>
      <c r="O935" s="1" t="s">
        <v>54</v>
      </c>
      <c r="P935" s="1" t="s">
        <v>142</v>
      </c>
      <c r="Q935" s="1" t="s">
        <v>143</v>
      </c>
      <c r="R935" s="1">
        <v>60611</v>
      </c>
      <c r="S935" s="1" t="s">
        <v>68</v>
      </c>
      <c r="T935" s="1" t="s">
        <v>270</v>
      </c>
      <c r="U935" s="1">
        <v>43</v>
      </c>
      <c r="V935" s="1">
        <v>14115</v>
      </c>
    </row>
    <row r="936" spans="1:22">
      <c r="A936" s="1">
        <v>5358</v>
      </c>
      <c r="B936" s="1" t="s">
        <v>31</v>
      </c>
      <c r="C936" s="1">
        <v>4.9800000000000004</v>
      </c>
      <c r="D936" s="1">
        <v>0.05</v>
      </c>
      <c r="E936" s="1">
        <v>1682</v>
      </c>
      <c r="F936" s="1"/>
      <c r="G936" s="1"/>
      <c r="H936" s="1" t="s">
        <v>32</v>
      </c>
      <c r="I936" s="1" t="s">
        <v>104</v>
      </c>
      <c r="J936" s="1" t="s">
        <v>58</v>
      </c>
      <c r="K936" s="1" t="s">
        <v>83</v>
      </c>
      <c r="L936" s="1" t="s">
        <v>53</v>
      </c>
      <c r="M936" s="1"/>
      <c r="N936" s="1" t="s">
        <v>27</v>
      </c>
      <c r="O936" s="1" t="s">
        <v>54</v>
      </c>
      <c r="P936" s="1" t="s">
        <v>142</v>
      </c>
      <c r="Q936" s="1" t="s">
        <v>143</v>
      </c>
      <c r="R936" s="1">
        <v>60611</v>
      </c>
      <c r="S936" s="1" t="s">
        <v>297</v>
      </c>
      <c r="T936" s="1" t="s">
        <v>126</v>
      </c>
      <c r="U936" s="1">
        <v>47</v>
      </c>
      <c r="V936" s="1">
        <v>38080</v>
      </c>
    </row>
    <row r="937" spans="1:22">
      <c r="A937" s="1">
        <v>19976</v>
      </c>
      <c r="B937" s="1" t="s">
        <v>31</v>
      </c>
      <c r="C937" s="1">
        <v>6.28</v>
      </c>
      <c r="D937" s="1">
        <v>0.05</v>
      </c>
      <c r="E937" s="1">
        <v>1683</v>
      </c>
      <c r="F937" s="1"/>
      <c r="G937" s="1"/>
      <c r="H937" s="1" t="s">
        <v>32</v>
      </c>
      <c r="I937" s="1" t="s">
        <v>104</v>
      </c>
      <c r="J937" s="1" t="s">
        <v>34</v>
      </c>
      <c r="K937" s="1" t="s">
        <v>52</v>
      </c>
      <c r="L937" s="1" t="s">
        <v>53</v>
      </c>
      <c r="M937" s="1"/>
      <c r="N937" s="1" t="s">
        <v>27</v>
      </c>
      <c r="O937" s="1" t="s">
        <v>54</v>
      </c>
      <c r="P937" s="1" t="s">
        <v>112</v>
      </c>
      <c r="Q937" s="1" t="s">
        <v>662</v>
      </c>
      <c r="R937" s="1">
        <v>77301</v>
      </c>
      <c r="S937" s="1" t="s">
        <v>68</v>
      </c>
      <c r="T937" s="1" t="s">
        <v>270</v>
      </c>
      <c r="U937" s="1">
        <v>11</v>
      </c>
      <c r="V937" s="1">
        <v>90612</v>
      </c>
    </row>
    <row r="938" spans="1:22">
      <c r="A938" s="1">
        <v>23358</v>
      </c>
      <c r="B938" s="1" t="s">
        <v>31</v>
      </c>
      <c r="C938" s="1">
        <v>4.9800000000000004</v>
      </c>
      <c r="D938" s="1">
        <v>0.05</v>
      </c>
      <c r="E938" s="1">
        <v>1683</v>
      </c>
      <c r="F938" s="1"/>
      <c r="G938" s="1"/>
      <c r="H938" s="1" t="s">
        <v>32</v>
      </c>
      <c r="I938" s="1" t="s">
        <v>104</v>
      </c>
      <c r="J938" s="1" t="s">
        <v>58</v>
      </c>
      <c r="K938" s="1" t="s">
        <v>83</v>
      </c>
      <c r="L938" s="1" t="s">
        <v>53</v>
      </c>
      <c r="M938" s="1"/>
      <c r="N938" s="1" t="s">
        <v>27</v>
      </c>
      <c r="O938" s="1" t="s">
        <v>54</v>
      </c>
      <c r="P938" s="1" t="s">
        <v>112</v>
      </c>
      <c r="Q938" s="1" t="s">
        <v>662</v>
      </c>
      <c r="R938" s="1">
        <v>77301</v>
      </c>
      <c r="S938" s="1" t="s">
        <v>297</v>
      </c>
      <c r="T938" s="1" t="s">
        <v>126</v>
      </c>
      <c r="U938" s="1">
        <v>12</v>
      </c>
      <c r="V938" s="1">
        <v>90613</v>
      </c>
    </row>
    <row r="939" spans="1:22">
      <c r="A939" s="1">
        <v>19751</v>
      </c>
      <c r="B939" s="1" t="s">
        <v>98</v>
      </c>
      <c r="C939" s="1">
        <v>2.08</v>
      </c>
      <c r="D939" s="1">
        <v>0.05</v>
      </c>
      <c r="E939" s="1">
        <v>1686</v>
      </c>
      <c r="F939" s="1"/>
      <c r="G939" s="1"/>
      <c r="H939" s="1" t="s">
        <v>32</v>
      </c>
      <c r="I939" s="1" t="s">
        <v>81</v>
      </c>
      <c r="J939" s="1" t="s">
        <v>34</v>
      </c>
      <c r="K939" s="1" t="s">
        <v>52</v>
      </c>
      <c r="L939" s="1" t="s">
        <v>53</v>
      </c>
      <c r="M939" s="1"/>
      <c r="N939" s="1" t="s">
        <v>27</v>
      </c>
      <c r="O939" s="1" t="s">
        <v>54</v>
      </c>
      <c r="P939" s="1" t="s">
        <v>142</v>
      </c>
      <c r="Q939" s="1" t="s">
        <v>663</v>
      </c>
      <c r="R939" s="1">
        <v>60123</v>
      </c>
      <c r="S939" s="2">
        <v>42066</v>
      </c>
      <c r="T939" s="2">
        <v>42280</v>
      </c>
      <c r="U939" s="1">
        <v>9</v>
      </c>
      <c r="V939" s="1">
        <v>86973</v>
      </c>
    </row>
    <row r="940" spans="1:22">
      <c r="A940" s="1">
        <v>25690</v>
      </c>
      <c r="B940" s="1" t="s">
        <v>21</v>
      </c>
      <c r="C940" s="1">
        <v>48.91</v>
      </c>
      <c r="D940" s="1">
        <v>0.05</v>
      </c>
      <c r="E940" s="1">
        <v>1689</v>
      </c>
      <c r="F940" s="1"/>
      <c r="G940" s="1"/>
      <c r="H940" s="1" t="s">
        <v>32</v>
      </c>
      <c r="I940" s="1" t="s">
        <v>81</v>
      </c>
      <c r="J940" s="1" t="s">
        <v>58</v>
      </c>
      <c r="K940" s="1" t="s">
        <v>119</v>
      </c>
      <c r="L940" s="1" t="s">
        <v>178</v>
      </c>
      <c r="M940" s="1"/>
      <c r="N940" s="1" t="s">
        <v>27</v>
      </c>
      <c r="O940" s="1" t="s">
        <v>45</v>
      </c>
      <c r="P940" s="1" t="s">
        <v>376</v>
      </c>
      <c r="Q940" s="1" t="s">
        <v>644</v>
      </c>
      <c r="R940" s="1">
        <v>46322</v>
      </c>
      <c r="S940" s="1" t="s">
        <v>384</v>
      </c>
      <c r="T940" s="1" t="s">
        <v>132</v>
      </c>
      <c r="U940" s="1">
        <v>10</v>
      </c>
      <c r="V940" s="1">
        <v>91077</v>
      </c>
    </row>
    <row r="941" spans="1:22">
      <c r="A941" s="1">
        <v>22798</v>
      </c>
      <c r="B941" s="1" t="s">
        <v>98</v>
      </c>
      <c r="C941" s="1">
        <v>115.99</v>
      </c>
      <c r="D941" s="1">
        <v>0.1</v>
      </c>
      <c r="E941" s="1">
        <v>1690</v>
      </c>
      <c r="F941" s="1"/>
      <c r="G941" s="1"/>
      <c r="H941" s="1" t="s">
        <v>32</v>
      </c>
      <c r="I941" s="1" t="s">
        <v>81</v>
      </c>
      <c r="J941" s="1" t="s">
        <v>73</v>
      </c>
      <c r="K941" s="1" t="s">
        <v>67</v>
      </c>
      <c r="L941" s="1" t="s">
        <v>53</v>
      </c>
      <c r="M941" s="1"/>
      <c r="N941" s="1" t="s">
        <v>27</v>
      </c>
      <c r="O941" s="1" t="s">
        <v>45</v>
      </c>
      <c r="P941" s="1" t="s">
        <v>174</v>
      </c>
      <c r="Q941" s="1" t="s">
        <v>664</v>
      </c>
      <c r="R941" s="1">
        <v>17112</v>
      </c>
      <c r="S941" s="1" t="s">
        <v>259</v>
      </c>
      <c r="T941" s="1" t="s">
        <v>85</v>
      </c>
      <c r="U941" s="1">
        <v>9</v>
      </c>
      <c r="V941" s="1">
        <v>91076</v>
      </c>
    </row>
    <row r="942" spans="1:22">
      <c r="A942" s="1">
        <v>23626</v>
      </c>
      <c r="B942" s="1" t="s">
        <v>31</v>
      </c>
      <c r="C942" s="1">
        <v>95.43</v>
      </c>
      <c r="D942" s="1">
        <v>0.05</v>
      </c>
      <c r="E942" s="1">
        <v>1690</v>
      </c>
      <c r="F942" s="1"/>
      <c r="G942" s="1"/>
      <c r="H942" s="1" t="s">
        <v>32</v>
      </c>
      <c r="I942" s="1" t="s">
        <v>81</v>
      </c>
      <c r="J942" s="1" t="s">
        <v>58</v>
      </c>
      <c r="K942" s="1" t="s">
        <v>119</v>
      </c>
      <c r="L942" s="1" t="s">
        <v>53</v>
      </c>
      <c r="M942" s="1"/>
      <c r="N942" s="1" t="s">
        <v>27</v>
      </c>
      <c r="O942" s="1" t="s">
        <v>54</v>
      </c>
      <c r="P942" s="1" t="s">
        <v>174</v>
      </c>
      <c r="Q942" s="1" t="s">
        <v>664</v>
      </c>
      <c r="R942" s="1">
        <v>17112</v>
      </c>
      <c r="S942" s="2">
        <v>42010</v>
      </c>
      <c r="T942" s="2">
        <v>42041</v>
      </c>
      <c r="U942" s="1">
        <v>22</v>
      </c>
      <c r="V942" s="1">
        <v>91078</v>
      </c>
    </row>
    <row r="943" spans="1:22">
      <c r="A943" s="1">
        <v>19481</v>
      </c>
      <c r="B943" s="1" t="s">
        <v>31</v>
      </c>
      <c r="C943" s="1">
        <v>6.84</v>
      </c>
      <c r="D943" s="1">
        <v>0.05</v>
      </c>
      <c r="E943" s="1">
        <v>1692</v>
      </c>
      <c r="F943" s="1"/>
      <c r="G943" s="1"/>
      <c r="H943" s="1" t="s">
        <v>32</v>
      </c>
      <c r="I943" s="1" t="s">
        <v>104</v>
      </c>
      <c r="J943" s="1" t="s">
        <v>58</v>
      </c>
      <c r="K943" s="1" t="s">
        <v>141</v>
      </c>
      <c r="L943" s="1" t="s">
        <v>44</v>
      </c>
      <c r="M943" s="1"/>
      <c r="N943" s="1" t="s">
        <v>27</v>
      </c>
      <c r="O943" s="1" t="s">
        <v>114</v>
      </c>
      <c r="P943" s="1" t="s">
        <v>145</v>
      </c>
      <c r="Q943" s="1" t="s">
        <v>229</v>
      </c>
      <c r="R943" s="1">
        <v>67114</v>
      </c>
      <c r="S943" s="1" t="s">
        <v>186</v>
      </c>
      <c r="T943" s="1" t="s">
        <v>259</v>
      </c>
      <c r="U943" s="1">
        <v>5</v>
      </c>
      <c r="V943" s="1">
        <v>90189</v>
      </c>
    </row>
    <row r="944" spans="1:22">
      <c r="A944" s="1">
        <v>19482</v>
      </c>
      <c r="B944" s="1" t="s">
        <v>31</v>
      </c>
      <c r="C944" s="1">
        <v>30.98</v>
      </c>
      <c r="D944" s="1">
        <v>0.05</v>
      </c>
      <c r="E944" s="1">
        <v>1693</v>
      </c>
      <c r="F944" s="1"/>
      <c r="G944" s="1"/>
      <c r="H944" s="1" t="s">
        <v>32</v>
      </c>
      <c r="I944" s="1" t="s">
        <v>104</v>
      </c>
      <c r="J944" s="1" t="s">
        <v>58</v>
      </c>
      <c r="K944" s="1" t="s">
        <v>83</v>
      </c>
      <c r="L944" s="1" t="s">
        <v>53</v>
      </c>
      <c r="M944" s="1"/>
      <c r="N944" s="1" t="s">
        <v>27</v>
      </c>
      <c r="O944" s="1" t="s">
        <v>114</v>
      </c>
      <c r="P944" s="1" t="s">
        <v>117</v>
      </c>
      <c r="Q944" s="1" t="s">
        <v>665</v>
      </c>
      <c r="R944" s="1">
        <v>20190</v>
      </c>
      <c r="S944" s="1" t="s">
        <v>186</v>
      </c>
      <c r="T944" s="1" t="s">
        <v>197</v>
      </c>
      <c r="U944" s="1">
        <v>11</v>
      </c>
      <c r="V944" s="1">
        <v>90189</v>
      </c>
    </row>
    <row r="945" spans="1:22">
      <c r="A945" s="1">
        <v>21262</v>
      </c>
      <c r="B945" s="1" t="s">
        <v>98</v>
      </c>
      <c r="C945" s="1">
        <v>15.67</v>
      </c>
      <c r="D945" s="1">
        <v>0.05</v>
      </c>
      <c r="E945" s="1">
        <v>1693</v>
      </c>
      <c r="F945" s="1"/>
      <c r="G945" s="1"/>
      <c r="H945" s="1" t="s">
        <v>22</v>
      </c>
      <c r="I945" s="1" t="s">
        <v>104</v>
      </c>
      <c r="J945" s="1" t="s">
        <v>58</v>
      </c>
      <c r="K945" s="1" t="s">
        <v>61</v>
      </c>
      <c r="L945" s="1" t="s">
        <v>53</v>
      </c>
      <c r="M945" s="1"/>
      <c r="N945" s="1" t="s">
        <v>27</v>
      </c>
      <c r="O945" s="1" t="s">
        <v>114</v>
      </c>
      <c r="P945" s="1" t="s">
        <v>117</v>
      </c>
      <c r="Q945" s="1" t="s">
        <v>665</v>
      </c>
      <c r="R945" s="1">
        <v>20190</v>
      </c>
      <c r="S945" s="2">
        <v>42313</v>
      </c>
      <c r="T945" s="2">
        <v>42313</v>
      </c>
      <c r="U945" s="1">
        <v>11</v>
      </c>
      <c r="V945" s="1">
        <v>90190</v>
      </c>
    </row>
    <row r="946" spans="1:22">
      <c r="A946" s="1">
        <v>24941</v>
      </c>
      <c r="B946" s="1" t="s">
        <v>50</v>
      </c>
      <c r="C946" s="1">
        <v>13.43</v>
      </c>
      <c r="D946" s="1">
        <v>0.05</v>
      </c>
      <c r="E946" s="1">
        <v>1697</v>
      </c>
      <c r="F946" s="1"/>
      <c r="G946" s="1"/>
      <c r="H946" s="1" t="s">
        <v>32</v>
      </c>
      <c r="I946" s="1" t="s">
        <v>42</v>
      </c>
      <c r="J946" s="1" t="s">
        <v>58</v>
      </c>
      <c r="K946" s="1" t="s">
        <v>119</v>
      </c>
      <c r="L946" s="1" t="s">
        <v>53</v>
      </c>
      <c r="M946" s="1"/>
      <c r="N946" s="1" t="s">
        <v>27</v>
      </c>
      <c r="O946" s="1" t="s">
        <v>45</v>
      </c>
      <c r="P946" s="1" t="s">
        <v>451</v>
      </c>
      <c r="Q946" s="1" t="s">
        <v>666</v>
      </c>
      <c r="R946" s="1">
        <v>71901</v>
      </c>
      <c r="S946" s="1" t="s">
        <v>189</v>
      </c>
      <c r="T946" s="1" t="s">
        <v>177</v>
      </c>
      <c r="U946" s="1">
        <v>9</v>
      </c>
      <c r="V946" s="1">
        <v>86338</v>
      </c>
    </row>
    <row r="947" spans="1:22">
      <c r="A947" s="1">
        <v>18275</v>
      </c>
      <c r="B947" s="1" t="s">
        <v>98</v>
      </c>
      <c r="C947" s="1">
        <v>3.98</v>
      </c>
      <c r="D947" s="1">
        <v>0.05</v>
      </c>
      <c r="E947" s="1">
        <v>1699</v>
      </c>
      <c r="F947" s="1"/>
      <c r="G947" s="1"/>
      <c r="H947" s="1" t="s">
        <v>32</v>
      </c>
      <c r="I947" s="1" t="s">
        <v>51</v>
      </c>
      <c r="J947" s="1" t="s">
        <v>58</v>
      </c>
      <c r="K947" s="1" t="s">
        <v>100</v>
      </c>
      <c r="L947" s="1" t="s">
        <v>53</v>
      </c>
      <c r="M947" s="1"/>
      <c r="N947" s="1" t="s">
        <v>27</v>
      </c>
      <c r="O947" s="1" t="s">
        <v>45</v>
      </c>
      <c r="P947" s="1" t="s">
        <v>174</v>
      </c>
      <c r="Q947" s="1" t="s">
        <v>667</v>
      </c>
      <c r="R947" s="1">
        <v>19057</v>
      </c>
      <c r="S947" s="1" t="s">
        <v>132</v>
      </c>
      <c r="T947" s="1" t="s">
        <v>192</v>
      </c>
      <c r="U947" s="1">
        <v>12</v>
      </c>
      <c r="V947" s="1">
        <v>87345</v>
      </c>
    </row>
    <row r="948" spans="1:22">
      <c r="A948" s="1">
        <v>18276</v>
      </c>
      <c r="B948" s="1" t="s">
        <v>98</v>
      </c>
      <c r="C948" s="1">
        <v>6.48</v>
      </c>
      <c r="D948" s="1">
        <v>0.05</v>
      </c>
      <c r="E948" s="1">
        <v>1699</v>
      </c>
      <c r="F948" s="1"/>
      <c r="G948" s="1"/>
      <c r="H948" s="1" t="s">
        <v>32</v>
      </c>
      <c r="I948" s="1" t="s">
        <v>51</v>
      </c>
      <c r="J948" s="1" t="s">
        <v>58</v>
      </c>
      <c r="K948" s="1" t="s">
        <v>83</v>
      </c>
      <c r="L948" s="1" t="s">
        <v>53</v>
      </c>
      <c r="M948" s="1"/>
      <c r="N948" s="1" t="s">
        <v>27</v>
      </c>
      <c r="O948" s="1" t="s">
        <v>114</v>
      </c>
      <c r="P948" s="1" t="s">
        <v>174</v>
      </c>
      <c r="Q948" s="1" t="s">
        <v>667</v>
      </c>
      <c r="R948" s="1">
        <v>19057</v>
      </c>
      <c r="S948" s="1" t="s">
        <v>132</v>
      </c>
      <c r="T948" s="1" t="s">
        <v>132</v>
      </c>
      <c r="U948" s="1">
        <v>2</v>
      </c>
      <c r="V948" s="1">
        <v>87345</v>
      </c>
    </row>
    <row r="949" spans="1:22">
      <c r="A949" s="1">
        <v>24158</v>
      </c>
      <c r="B949" s="1" t="s">
        <v>50</v>
      </c>
      <c r="C949" s="1">
        <v>14.81</v>
      </c>
      <c r="D949" s="1">
        <v>0.05</v>
      </c>
      <c r="E949" s="1">
        <v>1702</v>
      </c>
      <c r="F949" s="1"/>
      <c r="G949" s="1"/>
      <c r="H949" s="1" t="s">
        <v>32</v>
      </c>
      <c r="I949" s="1" t="s">
        <v>42</v>
      </c>
      <c r="J949" s="1" t="s">
        <v>58</v>
      </c>
      <c r="K949" s="1" t="s">
        <v>196</v>
      </c>
      <c r="L949" s="1" t="s">
        <v>53</v>
      </c>
      <c r="M949" s="1"/>
      <c r="N949" s="1" t="s">
        <v>27</v>
      </c>
      <c r="O949" s="1" t="s">
        <v>114</v>
      </c>
      <c r="P949" s="1" t="s">
        <v>364</v>
      </c>
      <c r="Q949" s="1" t="s">
        <v>668</v>
      </c>
      <c r="R949" s="1">
        <v>39301</v>
      </c>
      <c r="S949" s="1" t="s">
        <v>177</v>
      </c>
      <c r="T949" s="1" t="s">
        <v>96</v>
      </c>
      <c r="U949" s="1">
        <v>3</v>
      </c>
      <c r="V949" s="1">
        <v>90473</v>
      </c>
    </row>
    <row r="950" spans="1:22">
      <c r="A950" s="1">
        <v>24159</v>
      </c>
      <c r="B950" s="1" t="s">
        <v>50</v>
      </c>
      <c r="C950" s="1">
        <v>4.2</v>
      </c>
      <c r="D950" s="1">
        <v>0.05</v>
      </c>
      <c r="E950" s="1">
        <v>1702</v>
      </c>
      <c r="F950" s="1"/>
      <c r="G950" s="1"/>
      <c r="H950" s="1" t="s">
        <v>22</v>
      </c>
      <c r="I950" s="1" t="s">
        <v>42</v>
      </c>
      <c r="J950" s="1" t="s">
        <v>58</v>
      </c>
      <c r="K950" s="1" t="s">
        <v>83</v>
      </c>
      <c r="L950" s="1" t="s">
        <v>26</v>
      </c>
      <c r="M950" s="1"/>
      <c r="N950" s="1" t="s">
        <v>27</v>
      </c>
      <c r="O950" s="1" t="s">
        <v>45</v>
      </c>
      <c r="P950" s="1" t="s">
        <v>364</v>
      </c>
      <c r="Q950" s="1" t="s">
        <v>668</v>
      </c>
      <c r="R950" s="1">
        <v>39301</v>
      </c>
      <c r="S950" s="1" t="s">
        <v>177</v>
      </c>
      <c r="T950" s="1" t="s">
        <v>246</v>
      </c>
      <c r="U950" s="1">
        <v>3</v>
      </c>
      <c r="V950" s="1">
        <v>90473</v>
      </c>
    </row>
    <row r="951" spans="1:22">
      <c r="A951" s="1">
        <v>25761</v>
      </c>
      <c r="B951" s="1" t="s">
        <v>50</v>
      </c>
      <c r="C951" s="1">
        <v>5.68</v>
      </c>
      <c r="D951" s="1">
        <v>0.05</v>
      </c>
      <c r="E951" s="1">
        <v>1708</v>
      </c>
      <c r="F951" s="1"/>
      <c r="G951" s="1"/>
      <c r="H951" s="1" t="s">
        <v>32</v>
      </c>
      <c r="I951" s="1" t="s">
        <v>51</v>
      </c>
      <c r="J951" s="1" t="s">
        <v>58</v>
      </c>
      <c r="K951" s="1" t="s">
        <v>61</v>
      </c>
      <c r="L951" s="1" t="s">
        <v>53</v>
      </c>
      <c r="M951" s="1"/>
      <c r="N951" s="1" t="s">
        <v>27</v>
      </c>
      <c r="O951" s="1" t="s">
        <v>45</v>
      </c>
      <c r="P951" s="1" t="s">
        <v>124</v>
      </c>
      <c r="Q951" s="1" t="s">
        <v>669</v>
      </c>
      <c r="R951" s="1">
        <v>44118</v>
      </c>
      <c r="S951" s="1" t="s">
        <v>177</v>
      </c>
      <c r="T951" s="1" t="s">
        <v>201</v>
      </c>
      <c r="U951" s="1">
        <v>10</v>
      </c>
      <c r="V951" s="1">
        <v>88781</v>
      </c>
    </row>
    <row r="952" spans="1:22">
      <c r="A952" s="1">
        <v>26037</v>
      </c>
      <c r="B952" s="1" t="s">
        <v>31</v>
      </c>
      <c r="C952" s="1">
        <v>205.99</v>
      </c>
      <c r="D952" s="1">
        <v>0.1</v>
      </c>
      <c r="E952" s="1">
        <v>1708</v>
      </c>
      <c r="F952" s="1"/>
      <c r="G952" s="1"/>
      <c r="H952" s="1" t="s">
        <v>32</v>
      </c>
      <c r="I952" s="1" t="s">
        <v>51</v>
      </c>
      <c r="J952" s="1" t="s">
        <v>73</v>
      </c>
      <c r="K952" s="1" t="s">
        <v>67</v>
      </c>
      <c r="L952" s="1" t="s">
        <v>53</v>
      </c>
      <c r="M952" s="1"/>
      <c r="N952" s="1" t="s">
        <v>27</v>
      </c>
      <c r="O952" s="1" t="s">
        <v>45</v>
      </c>
      <c r="P952" s="1" t="s">
        <v>124</v>
      </c>
      <c r="Q952" s="1" t="s">
        <v>669</v>
      </c>
      <c r="R952" s="1">
        <v>44118</v>
      </c>
      <c r="S952" s="1" t="s">
        <v>249</v>
      </c>
      <c r="T952" s="1" t="s">
        <v>77</v>
      </c>
      <c r="U952" s="1">
        <v>29</v>
      </c>
      <c r="V952" s="1">
        <v>88784</v>
      </c>
    </row>
    <row r="953" spans="1:22">
      <c r="A953" s="1">
        <v>23822</v>
      </c>
      <c r="B953" s="1" t="s">
        <v>31</v>
      </c>
      <c r="C953" s="1">
        <v>14.28</v>
      </c>
      <c r="D953" s="1">
        <v>0.05</v>
      </c>
      <c r="E953" s="1">
        <v>1709</v>
      </c>
      <c r="F953" s="1"/>
      <c r="G953" s="1"/>
      <c r="H953" s="1" t="s">
        <v>32</v>
      </c>
      <c r="I953" s="1" t="s">
        <v>104</v>
      </c>
      <c r="J953" s="1" t="s">
        <v>58</v>
      </c>
      <c r="K953" s="1" t="s">
        <v>100</v>
      </c>
      <c r="L953" s="1" t="s">
        <v>53</v>
      </c>
      <c r="M953" s="1"/>
      <c r="N953" s="1" t="s">
        <v>27</v>
      </c>
      <c r="O953" s="1" t="s">
        <v>45</v>
      </c>
      <c r="P953" s="1" t="s">
        <v>174</v>
      </c>
      <c r="Q953" s="1" t="s">
        <v>670</v>
      </c>
      <c r="R953" s="1">
        <v>19464</v>
      </c>
      <c r="S953" s="1" t="s">
        <v>222</v>
      </c>
      <c r="T953" s="1" t="s">
        <v>97</v>
      </c>
      <c r="U953" s="1">
        <v>2</v>
      </c>
      <c r="V953" s="1">
        <v>88782</v>
      </c>
    </row>
    <row r="954" spans="1:22">
      <c r="A954" s="1">
        <v>24577</v>
      </c>
      <c r="B954" s="1" t="s">
        <v>50</v>
      </c>
      <c r="C954" s="1">
        <v>95.43</v>
      </c>
      <c r="D954" s="1">
        <v>0.05</v>
      </c>
      <c r="E954" s="1">
        <v>1709</v>
      </c>
      <c r="F954" s="1"/>
      <c r="G954" s="1"/>
      <c r="H954" s="1" t="s">
        <v>32</v>
      </c>
      <c r="I954" s="1" t="s">
        <v>51</v>
      </c>
      <c r="J954" s="1" t="s">
        <v>58</v>
      </c>
      <c r="K954" s="1" t="s">
        <v>119</v>
      </c>
      <c r="L954" s="1" t="s">
        <v>53</v>
      </c>
      <c r="M954" s="1"/>
      <c r="N954" s="1" t="s">
        <v>27</v>
      </c>
      <c r="O954" s="1" t="s">
        <v>114</v>
      </c>
      <c r="P954" s="1" t="s">
        <v>174</v>
      </c>
      <c r="Q954" s="1" t="s">
        <v>670</v>
      </c>
      <c r="R954" s="1">
        <v>19464</v>
      </c>
      <c r="S954" s="2">
        <v>42282</v>
      </c>
      <c r="T954" s="2">
        <v>42343</v>
      </c>
      <c r="U954" s="1">
        <v>33</v>
      </c>
      <c r="V954" s="1">
        <v>88783</v>
      </c>
    </row>
    <row r="955" spans="1:22">
      <c r="A955" s="1">
        <v>19287</v>
      </c>
      <c r="B955" s="1" t="s">
        <v>31</v>
      </c>
      <c r="C955" s="1">
        <v>7.59</v>
      </c>
      <c r="D955" s="1">
        <v>0.05</v>
      </c>
      <c r="E955" s="1">
        <v>1711</v>
      </c>
      <c r="F955" s="1"/>
      <c r="G955" s="1"/>
      <c r="H955" s="1" t="s">
        <v>32</v>
      </c>
      <c r="I955" s="1" t="s">
        <v>81</v>
      </c>
      <c r="J955" s="1" t="s">
        <v>34</v>
      </c>
      <c r="K955" s="1" t="s">
        <v>52</v>
      </c>
      <c r="L955" s="1" t="s">
        <v>26</v>
      </c>
      <c r="M955" s="1"/>
      <c r="N955" s="1" t="s">
        <v>27</v>
      </c>
      <c r="O955" s="1" t="s">
        <v>114</v>
      </c>
      <c r="P955" s="1" t="s">
        <v>254</v>
      </c>
      <c r="Q955" s="1" t="s">
        <v>671</v>
      </c>
      <c r="R955" s="1">
        <v>30062</v>
      </c>
      <c r="S955" s="1" t="s">
        <v>179</v>
      </c>
      <c r="T955" s="1" t="s">
        <v>282</v>
      </c>
      <c r="U955" s="1">
        <v>3</v>
      </c>
      <c r="V955" s="1">
        <v>87747</v>
      </c>
    </row>
    <row r="956" spans="1:22">
      <c r="A956" s="1">
        <v>21655</v>
      </c>
      <c r="B956" s="1" t="s">
        <v>98</v>
      </c>
      <c r="C956" s="1">
        <v>11.66</v>
      </c>
      <c r="D956" s="1">
        <v>0.05</v>
      </c>
      <c r="E956" s="1">
        <v>1712</v>
      </c>
      <c r="F956" s="1"/>
      <c r="G956" s="1"/>
      <c r="H956" s="1" t="s">
        <v>32</v>
      </c>
      <c r="I956" s="1" t="s">
        <v>81</v>
      </c>
      <c r="J956" s="1" t="s">
        <v>58</v>
      </c>
      <c r="K956" s="1" t="s">
        <v>25</v>
      </c>
      <c r="L956" s="1" t="s">
        <v>44</v>
      </c>
      <c r="M956" s="1"/>
      <c r="N956" s="1" t="s">
        <v>27</v>
      </c>
      <c r="O956" s="1" t="s">
        <v>114</v>
      </c>
      <c r="P956" s="1" t="s">
        <v>254</v>
      </c>
      <c r="Q956" s="1" t="s">
        <v>672</v>
      </c>
      <c r="R956" s="1">
        <v>30907</v>
      </c>
      <c r="S956" s="2">
        <v>42312</v>
      </c>
      <c r="T956" s="1" t="s">
        <v>110</v>
      </c>
      <c r="U956" s="1">
        <v>22</v>
      </c>
      <c r="V956" s="1">
        <v>87749</v>
      </c>
    </row>
    <row r="957" spans="1:22">
      <c r="A957" s="1">
        <v>25078</v>
      </c>
      <c r="B957" s="1" t="s">
        <v>21</v>
      </c>
      <c r="C957" s="1">
        <v>23.99</v>
      </c>
      <c r="D957" s="1">
        <v>0.05</v>
      </c>
      <c r="E957" s="1">
        <v>1713</v>
      </c>
      <c r="F957" s="1"/>
      <c r="G957" s="1"/>
      <c r="H957" s="1" t="s">
        <v>32</v>
      </c>
      <c r="I957" s="1" t="s">
        <v>81</v>
      </c>
      <c r="J957" s="1" t="s">
        <v>73</v>
      </c>
      <c r="K957" s="1" t="s">
        <v>74</v>
      </c>
      <c r="L957" s="1" t="s">
        <v>75</v>
      </c>
      <c r="M957" s="1"/>
      <c r="N957" s="1" t="s">
        <v>27</v>
      </c>
      <c r="O957" s="1" t="s">
        <v>114</v>
      </c>
      <c r="P957" s="1" t="s">
        <v>254</v>
      </c>
      <c r="Q957" s="1" t="s">
        <v>673</v>
      </c>
      <c r="R957" s="1">
        <v>30265</v>
      </c>
      <c r="S957" s="1" t="s">
        <v>238</v>
      </c>
      <c r="T957" s="1" t="s">
        <v>674</v>
      </c>
      <c r="U957" s="1">
        <v>11</v>
      </c>
      <c r="V957" s="1">
        <v>87748</v>
      </c>
    </row>
    <row r="958" spans="1:22">
      <c r="A958" s="1">
        <v>19884</v>
      </c>
      <c r="B958" s="1" t="s">
        <v>98</v>
      </c>
      <c r="C958" s="1">
        <v>300.98</v>
      </c>
      <c r="D958" s="1">
        <v>0.1</v>
      </c>
      <c r="E958" s="1">
        <v>1718</v>
      </c>
      <c r="F958" s="1"/>
      <c r="G958" s="1"/>
      <c r="H958" s="1" t="s">
        <v>22</v>
      </c>
      <c r="I958" s="1" t="s">
        <v>104</v>
      </c>
      <c r="J958" s="1" t="s">
        <v>34</v>
      </c>
      <c r="K958" s="1" t="s">
        <v>35</v>
      </c>
      <c r="L958" s="1" t="s">
        <v>36</v>
      </c>
      <c r="M958" s="1"/>
      <c r="N958" s="1" t="s">
        <v>27</v>
      </c>
      <c r="O958" s="1" t="s">
        <v>114</v>
      </c>
      <c r="P958" s="1" t="s">
        <v>225</v>
      </c>
      <c r="Q958" s="1" t="s">
        <v>675</v>
      </c>
      <c r="R958" s="1">
        <v>27529</v>
      </c>
      <c r="S958" s="2">
        <v>42219</v>
      </c>
      <c r="T958" s="1" t="s">
        <v>126</v>
      </c>
      <c r="U958" s="1">
        <v>3</v>
      </c>
      <c r="V958" s="1">
        <v>90621</v>
      </c>
    </row>
    <row r="959" spans="1:22">
      <c r="A959" s="1">
        <v>20619</v>
      </c>
      <c r="B959" s="1" t="s">
        <v>50</v>
      </c>
      <c r="C959" s="1">
        <v>16.48</v>
      </c>
      <c r="D959" s="1">
        <v>0.05</v>
      </c>
      <c r="E959" s="1">
        <v>1719</v>
      </c>
      <c r="F959" s="1"/>
      <c r="G959" s="1"/>
      <c r="H959" s="1" t="s">
        <v>32</v>
      </c>
      <c r="I959" s="1" t="s">
        <v>81</v>
      </c>
      <c r="J959" s="1" t="s">
        <v>73</v>
      </c>
      <c r="K959" s="1" t="s">
        <v>144</v>
      </c>
      <c r="L959" s="1" t="s">
        <v>44</v>
      </c>
      <c r="M959" s="1"/>
      <c r="N959" s="1" t="s">
        <v>27</v>
      </c>
      <c r="O959" s="1" t="s">
        <v>114</v>
      </c>
      <c r="P959" s="1" t="s">
        <v>542</v>
      </c>
      <c r="Q959" s="1" t="s">
        <v>676</v>
      </c>
      <c r="R959" s="1">
        <v>35473</v>
      </c>
      <c r="S959" s="1" t="s">
        <v>177</v>
      </c>
      <c r="T959" s="1" t="s">
        <v>246</v>
      </c>
      <c r="U959" s="1">
        <v>8</v>
      </c>
      <c r="V959" s="1">
        <v>90786</v>
      </c>
    </row>
    <row r="960" spans="1:22">
      <c r="A960" s="1">
        <v>22596</v>
      </c>
      <c r="B960" s="1" t="s">
        <v>21</v>
      </c>
      <c r="C960" s="1">
        <v>12.44</v>
      </c>
      <c r="D960" s="1">
        <v>0.05</v>
      </c>
      <c r="E960" s="1">
        <v>1721</v>
      </c>
      <c r="F960" s="1"/>
      <c r="G960" s="1"/>
      <c r="H960" s="1" t="s">
        <v>32</v>
      </c>
      <c r="I960" s="1" t="s">
        <v>81</v>
      </c>
      <c r="J960" s="1" t="s">
        <v>58</v>
      </c>
      <c r="K960" s="1" t="s">
        <v>119</v>
      </c>
      <c r="L960" s="1" t="s">
        <v>75</v>
      </c>
      <c r="M960" s="1"/>
      <c r="N960" s="1" t="s">
        <v>27</v>
      </c>
      <c r="O960" s="1" t="s">
        <v>28</v>
      </c>
      <c r="P960" s="1" t="s">
        <v>451</v>
      </c>
      <c r="Q960" s="1" t="s">
        <v>677</v>
      </c>
      <c r="R960" s="1">
        <v>72401</v>
      </c>
      <c r="S960" s="1" t="s">
        <v>72</v>
      </c>
      <c r="T960" s="1" t="s">
        <v>134</v>
      </c>
      <c r="U960" s="1">
        <v>37</v>
      </c>
      <c r="V960" s="1">
        <v>90787</v>
      </c>
    </row>
    <row r="961" spans="1:22">
      <c r="A961" s="1">
        <v>5670</v>
      </c>
      <c r="B961" s="1" t="s">
        <v>98</v>
      </c>
      <c r="C961" s="1">
        <v>49.99</v>
      </c>
      <c r="D961" s="1">
        <v>0.05</v>
      </c>
      <c r="E961" s="1">
        <v>1723</v>
      </c>
      <c r="F961" s="1"/>
      <c r="G961" s="1"/>
      <c r="H961" s="1" t="s">
        <v>22</v>
      </c>
      <c r="I961" s="1" t="s">
        <v>81</v>
      </c>
      <c r="J961" s="1" t="s">
        <v>73</v>
      </c>
      <c r="K961" s="1" t="s">
        <v>144</v>
      </c>
      <c r="L961" s="1" t="s">
        <v>53</v>
      </c>
      <c r="M961" s="1"/>
      <c r="N961" s="1" t="s">
        <v>27</v>
      </c>
      <c r="O961" s="1" t="s">
        <v>28</v>
      </c>
      <c r="P961" s="1" t="s">
        <v>37</v>
      </c>
      <c r="Q961" s="1" t="s">
        <v>678</v>
      </c>
      <c r="R961" s="1">
        <v>92037</v>
      </c>
      <c r="S961" s="1" t="s">
        <v>241</v>
      </c>
      <c r="T961" s="2">
        <v>42126</v>
      </c>
      <c r="U961" s="1">
        <v>46</v>
      </c>
      <c r="V961" s="1">
        <v>40101</v>
      </c>
    </row>
    <row r="962" spans="1:22">
      <c r="A962" s="1">
        <v>6212</v>
      </c>
      <c r="B962" s="1" t="s">
        <v>50</v>
      </c>
      <c r="C962" s="1">
        <v>6.68</v>
      </c>
      <c r="D962" s="1">
        <v>0.05</v>
      </c>
      <c r="E962" s="1">
        <v>1723</v>
      </c>
      <c r="F962" s="1"/>
      <c r="G962" s="1"/>
      <c r="H962" s="1" t="s">
        <v>32</v>
      </c>
      <c r="I962" s="1" t="s">
        <v>81</v>
      </c>
      <c r="J962" s="1" t="s">
        <v>58</v>
      </c>
      <c r="K962" s="1" t="s">
        <v>83</v>
      </c>
      <c r="L962" s="1" t="s">
        <v>53</v>
      </c>
      <c r="M962" s="1"/>
      <c r="N962" s="1" t="s">
        <v>27</v>
      </c>
      <c r="O962" s="1" t="s">
        <v>28</v>
      </c>
      <c r="P962" s="1" t="s">
        <v>37</v>
      </c>
      <c r="Q962" s="1" t="s">
        <v>678</v>
      </c>
      <c r="R962" s="1">
        <v>92037</v>
      </c>
      <c r="S962" s="2">
        <v>42187</v>
      </c>
      <c r="T962" s="2">
        <v>42249</v>
      </c>
      <c r="U962" s="1">
        <v>46</v>
      </c>
      <c r="V962" s="1">
        <v>44002</v>
      </c>
    </row>
    <row r="963" spans="1:22">
      <c r="A963" s="1">
        <v>6213</v>
      </c>
      <c r="B963" s="1" t="s">
        <v>50</v>
      </c>
      <c r="C963" s="1">
        <v>17.7</v>
      </c>
      <c r="D963" s="1">
        <v>0.05</v>
      </c>
      <c r="E963" s="1">
        <v>1723</v>
      </c>
      <c r="F963" s="1"/>
      <c r="G963" s="1"/>
      <c r="H963" s="1" t="s">
        <v>32</v>
      </c>
      <c r="I963" s="1" t="s">
        <v>81</v>
      </c>
      <c r="J963" s="1" t="s">
        <v>58</v>
      </c>
      <c r="K963" s="1" t="s">
        <v>119</v>
      </c>
      <c r="L963" s="1" t="s">
        <v>53</v>
      </c>
      <c r="M963" s="1"/>
      <c r="N963" s="1" t="s">
        <v>27</v>
      </c>
      <c r="O963" s="1" t="s">
        <v>28</v>
      </c>
      <c r="P963" s="1" t="s">
        <v>37</v>
      </c>
      <c r="Q963" s="1" t="s">
        <v>678</v>
      </c>
      <c r="R963" s="1">
        <v>92037</v>
      </c>
      <c r="S963" s="2">
        <v>42187</v>
      </c>
      <c r="T963" s="2">
        <v>42187</v>
      </c>
      <c r="U963" s="1">
        <v>14</v>
      </c>
      <c r="V963" s="1">
        <v>44002</v>
      </c>
    </row>
    <row r="964" spans="1:22">
      <c r="A964" s="1">
        <v>4596</v>
      </c>
      <c r="B964" s="1" t="s">
        <v>21</v>
      </c>
      <c r="C964" s="1">
        <v>12.44</v>
      </c>
      <c r="D964" s="1">
        <v>0.05</v>
      </c>
      <c r="E964" s="1">
        <v>1723</v>
      </c>
      <c r="F964" s="1"/>
      <c r="G964" s="1"/>
      <c r="H964" s="1" t="s">
        <v>32</v>
      </c>
      <c r="I964" s="1" t="s">
        <v>81</v>
      </c>
      <c r="J964" s="1" t="s">
        <v>58</v>
      </c>
      <c r="K964" s="1" t="s">
        <v>119</v>
      </c>
      <c r="L964" s="1" t="s">
        <v>75</v>
      </c>
      <c r="M964" s="1"/>
      <c r="N964" s="1" t="s">
        <v>27</v>
      </c>
      <c r="O964" s="1" t="s">
        <v>45</v>
      </c>
      <c r="P964" s="1" t="s">
        <v>37</v>
      </c>
      <c r="Q964" s="1" t="s">
        <v>678</v>
      </c>
      <c r="R964" s="1">
        <v>92037</v>
      </c>
      <c r="S964" s="1" t="s">
        <v>72</v>
      </c>
      <c r="T964" s="1" t="s">
        <v>134</v>
      </c>
      <c r="U964" s="1">
        <v>146</v>
      </c>
      <c r="V964" s="1">
        <v>32710</v>
      </c>
    </row>
    <row r="965" spans="1:22">
      <c r="A965" s="1">
        <v>18244</v>
      </c>
      <c r="B965" s="1" t="s">
        <v>21</v>
      </c>
      <c r="C965" s="1">
        <v>35.99</v>
      </c>
      <c r="D965" s="1">
        <v>0.05</v>
      </c>
      <c r="E965" s="1">
        <v>1725</v>
      </c>
      <c r="F965" s="1"/>
      <c r="G965" s="1"/>
      <c r="H965" s="1" t="s">
        <v>32</v>
      </c>
      <c r="I965" s="1" t="s">
        <v>81</v>
      </c>
      <c r="J965" s="1" t="s">
        <v>73</v>
      </c>
      <c r="K965" s="1" t="s">
        <v>67</v>
      </c>
      <c r="L965" s="1" t="s">
        <v>53</v>
      </c>
      <c r="M965" s="1"/>
      <c r="N965" s="1" t="s">
        <v>27</v>
      </c>
      <c r="O965" s="1" t="s">
        <v>45</v>
      </c>
      <c r="P965" s="1" t="s">
        <v>124</v>
      </c>
      <c r="Q965" s="1" t="s">
        <v>679</v>
      </c>
      <c r="R965" s="1">
        <v>43026</v>
      </c>
      <c r="S965" s="2">
        <v>42190</v>
      </c>
      <c r="T965" s="2">
        <v>42252</v>
      </c>
      <c r="U965" s="1">
        <v>9</v>
      </c>
      <c r="V965" s="1">
        <v>87193</v>
      </c>
    </row>
    <row r="966" spans="1:22">
      <c r="A966" s="1">
        <v>24872</v>
      </c>
      <c r="B966" s="1" t="s">
        <v>31</v>
      </c>
      <c r="C966" s="1">
        <v>14.98</v>
      </c>
      <c r="D966" s="1">
        <v>0.05</v>
      </c>
      <c r="E966" s="1">
        <v>1727</v>
      </c>
      <c r="F966" s="1"/>
      <c r="G966" s="1"/>
      <c r="H966" s="1" t="s">
        <v>22</v>
      </c>
      <c r="I966" s="1" t="s">
        <v>51</v>
      </c>
      <c r="J966" s="1" t="s">
        <v>58</v>
      </c>
      <c r="K966" s="1" t="s">
        <v>119</v>
      </c>
      <c r="L966" s="1" t="s">
        <v>53</v>
      </c>
      <c r="M966" s="1"/>
      <c r="N966" s="1" t="s">
        <v>27</v>
      </c>
      <c r="O966" s="1" t="s">
        <v>45</v>
      </c>
      <c r="P966" s="1" t="s">
        <v>124</v>
      </c>
      <c r="Q966" s="1" t="s">
        <v>680</v>
      </c>
      <c r="R966" s="1">
        <v>44240</v>
      </c>
      <c r="S966" s="1" t="s">
        <v>222</v>
      </c>
      <c r="T966" s="1" t="s">
        <v>186</v>
      </c>
      <c r="U966" s="1">
        <v>8</v>
      </c>
      <c r="V966" s="1">
        <v>87194</v>
      </c>
    </row>
    <row r="967" spans="1:22">
      <c r="A967" s="1">
        <v>26066</v>
      </c>
      <c r="B967" s="1" t="s">
        <v>21</v>
      </c>
      <c r="C967" s="1">
        <v>55.48</v>
      </c>
      <c r="D967" s="1">
        <v>0.05</v>
      </c>
      <c r="E967" s="1">
        <v>1728</v>
      </c>
      <c r="F967" s="1"/>
      <c r="G967" s="1"/>
      <c r="H967" s="1" t="s">
        <v>32</v>
      </c>
      <c r="I967" s="1" t="s">
        <v>81</v>
      </c>
      <c r="J967" s="1" t="s">
        <v>58</v>
      </c>
      <c r="K967" s="1" t="s">
        <v>83</v>
      </c>
      <c r="L967" s="1" t="s">
        <v>53</v>
      </c>
      <c r="M967" s="1"/>
      <c r="N967" s="1" t="s">
        <v>27</v>
      </c>
      <c r="O967" s="1" t="s">
        <v>28</v>
      </c>
      <c r="P967" s="1" t="s">
        <v>124</v>
      </c>
      <c r="Q967" s="1" t="s">
        <v>681</v>
      </c>
      <c r="R967" s="1">
        <v>45429</v>
      </c>
      <c r="S967" s="1" t="s">
        <v>92</v>
      </c>
      <c r="T967" s="1" t="s">
        <v>235</v>
      </c>
      <c r="U967" s="1">
        <v>10</v>
      </c>
      <c r="V967" s="1">
        <v>87195</v>
      </c>
    </row>
    <row r="968" spans="1:22">
      <c r="A968" s="1">
        <v>24545</v>
      </c>
      <c r="B968" s="1" t="s">
        <v>21</v>
      </c>
      <c r="C968" s="1">
        <v>65.989999999999995</v>
      </c>
      <c r="D968" s="1">
        <v>0.05</v>
      </c>
      <c r="E968" s="1">
        <v>1730</v>
      </c>
      <c r="F968" s="1"/>
      <c r="G968" s="1"/>
      <c r="H968" s="1" t="s">
        <v>22</v>
      </c>
      <c r="I968" s="1" t="s">
        <v>51</v>
      </c>
      <c r="J968" s="1" t="s">
        <v>73</v>
      </c>
      <c r="K968" s="1" t="s">
        <v>67</v>
      </c>
      <c r="L968" s="1" t="s">
        <v>53</v>
      </c>
      <c r="M968" s="1"/>
      <c r="N968" s="1" t="s">
        <v>27</v>
      </c>
      <c r="O968" s="1" t="s">
        <v>45</v>
      </c>
      <c r="P968" s="1" t="s">
        <v>682</v>
      </c>
      <c r="Q968" s="1" t="s">
        <v>683</v>
      </c>
      <c r="R968" s="1">
        <v>83843</v>
      </c>
      <c r="S968" s="2">
        <v>42189</v>
      </c>
      <c r="T968" s="2">
        <v>42251</v>
      </c>
      <c r="U968" s="1">
        <v>5</v>
      </c>
      <c r="V968" s="1">
        <v>90653</v>
      </c>
    </row>
    <row r="969" spans="1:22">
      <c r="A969" s="1">
        <v>566</v>
      </c>
      <c r="B969" s="1" t="s">
        <v>31</v>
      </c>
      <c r="C969" s="1">
        <v>60.98</v>
      </c>
      <c r="D969" s="1">
        <v>0.05</v>
      </c>
      <c r="E969" s="1">
        <v>1733</v>
      </c>
      <c r="F969" s="1"/>
      <c r="G969" s="1"/>
      <c r="H969" s="1" t="s">
        <v>32</v>
      </c>
      <c r="I969" s="1" t="s">
        <v>51</v>
      </c>
      <c r="J969" s="1" t="s">
        <v>58</v>
      </c>
      <c r="K969" s="1" t="s">
        <v>196</v>
      </c>
      <c r="L969" s="1" t="s">
        <v>178</v>
      </c>
      <c r="M969" s="1"/>
      <c r="N969" s="1" t="s">
        <v>27</v>
      </c>
      <c r="O969" s="1" t="s">
        <v>45</v>
      </c>
      <c r="P969" s="1" t="s">
        <v>466</v>
      </c>
      <c r="Q969" s="1" t="s">
        <v>29</v>
      </c>
      <c r="R969" s="1">
        <v>20012</v>
      </c>
      <c r="S969" s="2">
        <v>42098</v>
      </c>
      <c r="T969" s="2">
        <v>42159</v>
      </c>
      <c r="U969" s="1">
        <v>34</v>
      </c>
      <c r="V969" s="1">
        <v>3841</v>
      </c>
    </row>
    <row r="970" spans="1:22">
      <c r="A970" s="1">
        <v>567</v>
      </c>
      <c r="B970" s="1" t="s">
        <v>31</v>
      </c>
      <c r="C970" s="1">
        <v>1270.99</v>
      </c>
      <c r="D970" s="1">
        <v>0.15</v>
      </c>
      <c r="E970" s="1">
        <v>1733</v>
      </c>
      <c r="F970" s="1"/>
      <c r="G970" s="1"/>
      <c r="H970" s="1" t="s">
        <v>32</v>
      </c>
      <c r="I970" s="1" t="s">
        <v>51</v>
      </c>
      <c r="J970" s="1" t="s">
        <v>58</v>
      </c>
      <c r="K970" s="1" t="s">
        <v>100</v>
      </c>
      <c r="L970" s="1" t="s">
        <v>53</v>
      </c>
      <c r="M970" s="1"/>
      <c r="N970" s="1" t="s">
        <v>27</v>
      </c>
      <c r="O970" s="1" t="s">
        <v>45</v>
      </c>
      <c r="P970" s="1" t="s">
        <v>466</v>
      </c>
      <c r="Q970" s="1" t="s">
        <v>29</v>
      </c>
      <c r="R970" s="1">
        <v>20012</v>
      </c>
      <c r="S970" s="2">
        <v>42098</v>
      </c>
      <c r="T970" s="2">
        <v>42159</v>
      </c>
      <c r="U970" s="1">
        <v>36</v>
      </c>
      <c r="V970" s="1">
        <v>3841</v>
      </c>
    </row>
    <row r="971" spans="1:22">
      <c r="A971" s="1">
        <v>8389</v>
      </c>
      <c r="B971" s="1" t="s">
        <v>21</v>
      </c>
      <c r="C971" s="1">
        <v>30.98</v>
      </c>
      <c r="D971" s="1">
        <v>0.05</v>
      </c>
      <c r="E971" s="1">
        <v>1733</v>
      </c>
      <c r="F971" s="1"/>
      <c r="G971" s="1"/>
      <c r="H971" s="1" t="s">
        <v>32</v>
      </c>
      <c r="I971" s="1" t="s">
        <v>51</v>
      </c>
      <c r="J971" s="1" t="s">
        <v>58</v>
      </c>
      <c r="K971" s="1" t="s">
        <v>83</v>
      </c>
      <c r="L971" s="1" t="s">
        <v>53</v>
      </c>
      <c r="M971" s="1"/>
      <c r="N971" s="1" t="s">
        <v>27</v>
      </c>
      <c r="O971" s="1" t="s">
        <v>45</v>
      </c>
      <c r="P971" s="1" t="s">
        <v>466</v>
      </c>
      <c r="Q971" s="1" t="s">
        <v>29</v>
      </c>
      <c r="R971" s="1">
        <v>20012</v>
      </c>
      <c r="S971" s="1" t="s">
        <v>325</v>
      </c>
      <c r="T971" s="1" t="s">
        <v>521</v>
      </c>
      <c r="U971" s="1">
        <v>13</v>
      </c>
      <c r="V971" s="1">
        <v>59937</v>
      </c>
    </row>
    <row r="972" spans="1:22">
      <c r="A972" s="1">
        <v>18566</v>
      </c>
      <c r="B972" s="1" t="s">
        <v>31</v>
      </c>
      <c r="C972" s="1">
        <v>60.98</v>
      </c>
      <c r="D972" s="1">
        <v>0.05</v>
      </c>
      <c r="E972" s="1">
        <v>1734</v>
      </c>
      <c r="F972" s="1"/>
      <c r="G972" s="1"/>
      <c r="H972" s="1" t="s">
        <v>32</v>
      </c>
      <c r="I972" s="1" t="s">
        <v>51</v>
      </c>
      <c r="J972" s="1" t="s">
        <v>58</v>
      </c>
      <c r="K972" s="1" t="s">
        <v>196</v>
      </c>
      <c r="L972" s="1" t="s">
        <v>178</v>
      </c>
      <c r="M972" s="1"/>
      <c r="N972" s="1" t="s">
        <v>27</v>
      </c>
      <c r="O972" s="1" t="s">
        <v>45</v>
      </c>
      <c r="P972" s="1" t="s">
        <v>62</v>
      </c>
      <c r="Q972" s="1" t="s">
        <v>684</v>
      </c>
      <c r="R972" s="1">
        <v>10528</v>
      </c>
      <c r="S972" s="2">
        <v>42098</v>
      </c>
      <c r="T972" s="2">
        <v>42159</v>
      </c>
      <c r="U972" s="1">
        <v>9</v>
      </c>
      <c r="V972" s="1">
        <v>88443</v>
      </c>
    </row>
    <row r="973" spans="1:22">
      <c r="A973" s="1">
        <v>18567</v>
      </c>
      <c r="B973" s="1" t="s">
        <v>31</v>
      </c>
      <c r="C973" s="1">
        <v>1270.99</v>
      </c>
      <c r="D973" s="1">
        <v>0.15</v>
      </c>
      <c r="E973" s="1">
        <v>1734</v>
      </c>
      <c r="F973" s="1"/>
      <c r="G973" s="1"/>
      <c r="H973" s="1" t="s">
        <v>32</v>
      </c>
      <c r="I973" s="1" t="s">
        <v>51</v>
      </c>
      <c r="J973" s="1" t="s">
        <v>58</v>
      </c>
      <c r="K973" s="1" t="s">
        <v>100</v>
      </c>
      <c r="L973" s="1" t="s">
        <v>53</v>
      </c>
      <c r="M973" s="1"/>
      <c r="N973" s="1" t="s">
        <v>27</v>
      </c>
      <c r="O973" s="1" t="s">
        <v>45</v>
      </c>
      <c r="P973" s="1" t="s">
        <v>62</v>
      </c>
      <c r="Q973" s="1" t="s">
        <v>684</v>
      </c>
      <c r="R973" s="1">
        <v>10528</v>
      </c>
      <c r="S973" s="2">
        <v>42098</v>
      </c>
      <c r="T973" s="2">
        <v>42159</v>
      </c>
      <c r="U973" s="1">
        <v>9</v>
      </c>
      <c r="V973" s="1">
        <v>88443</v>
      </c>
    </row>
    <row r="974" spans="1:22">
      <c r="A974" s="1">
        <v>18568</v>
      </c>
      <c r="B974" s="1" t="s">
        <v>31</v>
      </c>
      <c r="C974" s="1">
        <v>205.99</v>
      </c>
      <c r="D974" s="1">
        <v>0.1</v>
      </c>
      <c r="E974" s="1">
        <v>1734</v>
      </c>
      <c r="F974" s="1"/>
      <c r="G974" s="1"/>
      <c r="H974" s="1" t="s">
        <v>22</v>
      </c>
      <c r="I974" s="1" t="s">
        <v>51</v>
      </c>
      <c r="J974" s="1" t="s">
        <v>73</v>
      </c>
      <c r="K974" s="1" t="s">
        <v>67</v>
      </c>
      <c r="L974" s="1" t="s">
        <v>53</v>
      </c>
      <c r="M974" s="1"/>
      <c r="N974" s="1" t="s">
        <v>27</v>
      </c>
      <c r="O974" s="1" t="s">
        <v>45</v>
      </c>
      <c r="P974" s="1" t="s">
        <v>62</v>
      </c>
      <c r="Q974" s="1" t="s">
        <v>684</v>
      </c>
      <c r="R974" s="1">
        <v>10528</v>
      </c>
      <c r="S974" s="2">
        <v>42098</v>
      </c>
      <c r="T974" s="2">
        <v>42159</v>
      </c>
      <c r="U974" s="1">
        <v>19</v>
      </c>
      <c r="V974" s="1">
        <v>88443</v>
      </c>
    </row>
    <row r="975" spans="1:22">
      <c r="A975" s="1">
        <v>26389</v>
      </c>
      <c r="B975" s="1" t="s">
        <v>21</v>
      </c>
      <c r="C975" s="1">
        <v>30.98</v>
      </c>
      <c r="D975" s="1">
        <v>0.05</v>
      </c>
      <c r="E975" s="1">
        <v>1735</v>
      </c>
      <c r="F975" s="1"/>
      <c r="G975" s="1"/>
      <c r="H975" s="1" t="s">
        <v>32</v>
      </c>
      <c r="I975" s="1" t="s">
        <v>51</v>
      </c>
      <c r="J975" s="1" t="s">
        <v>58</v>
      </c>
      <c r="K975" s="1" t="s">
        <v>83</v>
      </c>
      <c r="L975" s="1" t="s">
        <v>53</v>
      </c>
      <c r="M975" s="1"/>
      <c r="N975" s="1" t="s">
        <v>27</v>
      </c>
      <c r="O975" s="1" t="s">
        <v>114</v>
      </c>
      <c r="P975" s="1" t="s">
        <v>62</v>
      </c>
      <c r="Q975" s="1" t="s">
        <v>685</v>
      </c>
      <c r="R975" s="1">
        <v>11550</v>
      </c>
      <c r="S975" s="1" t="s">
        <v>325</v>
      </c>
      <c r="T975" s="1" t="s">
        <v>521</v>
      </c>
      <c r="U975" s="1">
        <v>3</v>
      </c>
      <c r="V975" s="1">
        <v>88444</v>
      </c>
    </row>
    <row r="976" spans="1:22">
      <c r="A976" s="1">
        <v>18012</v>
      </c>
      <c r="B976" s="1" t="s">
        <v>31</v>
      </c>
      <c r="C976" s="1">
        <v>30.93</v>
      </c>
      <c r="D976" s="1">
        <v>0.05</v>
      </c>
      <c r="E976" s="1">
        <v>1737</v>
      </c>
      <c r="F976" s="1"/>
      <c r="G976" s="1"/>
      <c r="H976" s="1" t="s">
        <v>32</v>
      </c>
      <c r="I976" s="1" t="s">
        <v>81</v>
      </c>
      <c r="J976" s="1" t="s">
        <v>34</v>
      </c>
      <c r="K976" s="1" t="s">
        <v>52</v>
      </c>
      <c r="L976" s="1" t="s">
        <v>44</v>
      </c>
      <c r="M976" s="1"/>
      <c r="N976" s="1" t="s">
        <v>27</v>
      </c>
      <c r="O976" s="1" t="s">
        <v>114</v>
      </c>
      <c r="P976" s="1" t="s">
        <v>225</v>
      </c>
      <c r="Q976" s="1" t="s">
        <v>675</v>
      </c>
      <c r="R976" s="1">
        <v>27529</v>
      </c>
      <c r="S976" s="2">
        <v>42069</v>
      </c>
      <c r="T976" s="2">
        <v>42130</v>
      </c>
      <c r="U976" s="1">
        <v>16</v>
      </c>
      <c r="V976" s="1">
        <v>85866</v>
      </c>
    </row>
    <row r="977" spans="1:22">
      <c r="A977" s="1">
        <v>18013</v>
      </c>
      <c r="B977" s="1" t="s">
        <v>31</v>
      </c>
      <c r="C977" s="1">
        <v>1.68</v>
      </c>
      <c r="D977" s="1">
        <v>0.05</v>
      </c>
      <c r="E977" s="1">
        <v>1737</v>
      </c>
      <c r="F977" s="1"/>
      <c r="G977" s="1"/>
      <c r="H977" s="1" t="s">
        <v>22</v>
      </c>
      <c r="I977" s="1" t="s">
        <v>81</v>
      </c>
      <c r="J977" s="1" t="s">
        <v>58</v>
      </c>
      <c r="K977" s="1" t="s">
        <v>25</v>
      </c>
      <c r="L977" s="1" t="s">
        <v>26</v>
      </c>
      <c r="M977" s="1"/>
      <c r="N977" s="1" t="s">
        <v>27</v>
      </c>
      <c r="O977" s="1" t="s">
        <v>114</v>
      </c>
      <c r="P977" s="1" t="s">
        <v>225</v>
      </c>
      <c r="Q977" s="1" t="s">
        <v>675</v>
      </c>
      <c r="R977" s="1">
        <v>27529</v>
      </c>
      <c r="S977" s="2">
        <v>42069</v>
      </c>
      <c r="T977" s="2">
        <v>42130</v>
      </c>
      <c r="U977" s="1">
        <v>11</v>
      </c>
      <c r="V977" s="1">
        <v>85866</v>
      </c>
    </row>
    <row r="978" spans="1:22">
      <c r="A978" s="1">
        <v>18306</v>
      </c>
      <c r="B978" s="1" t="s">
        <v>50</v>
      </c>
      <c r="C978" s="1">
        <v>175.99</v>
      </c>
      <c r="D978" s="1">
        <v>0.1</v>
      </c>
      <c r="E978" s="1">
        <v>1738</v>
      </c>
      <c r="F978" s="1"/>
      <c r="G978" s="1"/>
      <c r="H978" s="1" t="s">
        <v>32</v>
      </c>
      <c r="I978" s="1" t="s">
        <v>81</v>
      </c>
      <c r="J978" s="1" t="s">
        <v>73</v>
      </c>
      <c r="K978" s="1" t="s">
        <v>67</v>
      </c>
      <c r="L978" s="1" t="s">
        <v>53</v>
      </c>
      <c r="M978" s="1"/>
      <c r="N978" s="1" t="s">
        <v>27</v>
      </c>
      <c r="O978" s="1" t="s">
        <v>114</v>
      </c>
      <c r="P978" s="1" t="s">
        <v>225</v>
      </c>
      <c r="Q978" s="1" t="s">
        <v>686</v>
      </c>
      <c r="R978" s="1">
        <v>28052</v>
      </c>
      <c r="S978" s="1" t="s">
        <v>95</v>
      </c>
      <c r="T978" s="1" t="s">
        <v>95</v>
      </c>
      <c r="U978" s="1">
        <v>10</v>
      </c>
      <c r="V978" s="1">
        <v>85865</v>
      </c>
    </row>
    <row r="979" spans="1:22">
      <c r="A979" s="1">
        <v>18804</v>
      </c>
      <c r="B979" s="1" t="s">
        <v>98</v>
      </c>
      <c r="C979" s="1">
        <v>35.44</v>
      </c>
      <c r="D979" s="1">
        <v>0.05</v>
      </c>
      <c r="E979" s="1">
        <v>1738</v>
      </c>
      <c r="F979" s="1"/>
      <c r="G979" s="1"/>
      <c r="H979" s="1" t="s">
        <v>32</v>
      </c>
      <c r="I979" s="1" t="s">
        <v>81</v>
      </c>
      <c r="J979" s="1" t="s">
        <v>58</v>
      </c>
      <c r="K979" s="1" t="s">
        <v>83</v>
      </c>
      <c r="L979" s="1" t="s">
        <v>53</v>
      </c>
      <c r="M979" s="1"/>
      <c r="N979" s="1" t="s">
        <v>27</v>
      </c>
      <c r="O979" s="1" t="s">
        <v>114</v>
      </c>
      <c r="P979" s="1" t="s">
        <v>225</v>
      </c>
      <c r="Q979" s="1" t="s">
        <v>686</v>
      </c>
      <c r="R979" s="1">
        <v>28052</v>
      </c>
      <c r="S979" s="1" t="s">
        <v>115</v>
      </c>
      <c r="T979" s="1" t="s">
        <v>264</v>
      </c>
      <c r="U979" s="1">
        <v>11</v>
      </c>
      <c r="V979" s="1">
        <v>85868</v>
      </c>
    </row>
    <row r="980" spans="1:22">
      <c r="A980" s="1">
        <v>22593</v>
      </c>
      <c r="B980" s="1" t="s">
        <v>21</v>
      </c>
      <c r="C980" s="1">
        <v>349.45</v>
      </c>
      <c r="D980" s="1">
        <v>0.1</v>
      </c>
      <c r="E980" s="1">
        <v>1739</v>
      </c>
      <c r="F980" s="1"/>
      <c r="G980" s="1"/>
      <c r="H980" s="1" t="s">
        <v>22</v>
      </c>
      <c r="I980" s="1" t="s">
        <v>81</v>
      </c>
      <c r="J980" s="1" t="s">
        <v>34</v>
      </c>
      <c r="K980" s="1" t="s">
        <v>123</v>
      </c>
      <c r="L980" s="1" t="s">
        <v>36</v>
      </c>
      <c r="M980" s="1"/>
      <c r="N980" s="1" t="s">
        <v>27</v>
      </c>
      <c r="O980" s="1" t="s">
        <v>54</v>
      </c>
      <c r="P980" s="1" t="s">
        <v>225</v>
      </c>
      <c r="Q980" s="1" t="s">
        <v>687</v>
      </c>
      <c r="R980" s="1">
        <v>27534</v>
      </c>
      <c r="S980" s="2">
        <v>42068</v>
      </c>
      <c r="T980" s="2">
        <v>42099</v>
      </c>
      <c r="U980" s="1">
        <v>17</v>
      </c>
      <c r="V980" s="1">
        <v>85867</v>
      </c>
    </row>
    <row r="981" spans="1:22">
      <c r="A981" s="1">
        <v>20591</v>
      </c>
      <c r="B981" s="1" t="s">
        <v>50</v>
      </c>
      <c r="C981" s="1">
        <v>55.99</v>
      </c>
      <c r="D981" s="1">
        <v>0.05</v>
      </c>
      <c r="E981" s="1">
        <v>1743</v>
      </c>
      <c r="F981" s="1"/>
      <c r="G981" s="1"/>
      <c r="H981" s="1" t="s">
        <v>32</v>
      </c>
      <c r="I981" s="1" t="s">
        <v>104</v>
      </c>
      <c r="J981" s="1" t="s">
        <v>73</v>
      </c>
      <c r="K981" s="1" t="s">
        <v>67</v>
      </c>
      <c r="L981" s="1" t="s">
        <v>44</v>
      </c>
      <c r="M981" s="1"/>
      <c r="N981" s="1" t="s">
        <v>27</v>
      </c>
      <c r="O981" s="1" t="s">
        <v>114</v>
      </c>
      <c r="P981" s="1" t="s">
        <v>112</v>
      </c>
      <c r="Q981" s="1" t="s">
        <v>653</v>
      </c>
      <c r="R981" s="1">
        <v>77546</v>
      </c>
      <c r="S981" s="2">
        <v>42340</v>
      </c>
      <c r="T981" s="1" t="s">
        <v>68</v>
      </c>
      <c r="U981" s="1">
        <v>1</v>
      </c>
      <c r="V981" s="1">
        <v>91025</v>
      </c>
    </row>
    <row r="982" spans="1:22">
      <c r="A982" s="1">
        <v>2571</v>
      </c>
      <c r="B982" s="1" t="s">
        <v>31</v>
      </c>
      <c r="C982" s="1">
        <v>4.13</v>
      </c>
      <c r="D982" s="1">
        <v>0.05</v>
      </c>
      <c r="E982" s="1">
        <v>1745</v>
      </c>
      <c r="F982" s="1"/>
      <c r="G982" s="1"/>
      <c r="H982" s="1" t="s">
        <v>32</v>
      </c>
      <c r="I982" s="1" t="s">
        <v>42</v>
      </c>
      <c r="J982" s="1" t="s">
        <v>58</v>
      </c>
      <c r="K982" s="1" t="s">
        <v>116</v>
      </c>
      <c r="L982" s="1" t="s">
        <v>53</v>
      </c>
      <c r="M982" s="1"/>
      <c r="N982" s="1" t="s">
        <v>27</v>
      </c>
      <c r="O982" s="1" t="s">
        <v>114</v>
      </c>
      <c r="P982" s="1" t="s">
        <v>254</v>
      </c>
      <c r="Q982" s="1" t="s">
        <v>337</v>
      </c>
      <c r="R982" s="1">
        <v>30305</v>
      </c>
      <c r="S982" s="2">
        <v>42248</v>
      </c>
      <c r="T982" s="2">
        <v>42278</v>
      </c>
      <c r="U982" s="1">
        <v>9</v>
      </c>
      <c r="V982" s="1">
        <v>18561</v>
      </c>
    </row>
    <row r="983" spans="1:22">
      <c r="A983" s="1">
        <v>1863</v>
      </c>
      <c r="B983" s="1" t="s">
        <v>98</v>
      </c>
      <c r="C983" s="1">
        <v>60.65</v>
      </c>
      <c r="D983" s="1">
        <v>0.05</v>
      </c>
      <c r="E983" s="1">
        <v>1745</v>
      </c>
      <c r="F983" s="1"/>
      <c r="G983" s="1"/>
      <c r="H983" s="1" t="s">
        <v>32</v>
      </c>
      <c r="I983" s="1" t="s">
        <v>42</v>
      </c>
      <c r="J983" s="1" t="s">
        <v>34</v>
      </c>
      <c r="K983" s="1" t="s">
        <v>52</v>
      </c>
      <c r="L983" s="1" t="s">
        <v>75</v>
      </c>
      <c r="M983" s="1"/>
      <c r="N983" s="1" t="s">
        <v>27</v>
      </c>
      <c r="O983" s="1" t="s">
        <v>114</v>
      </c>
      <c r="P983" s="1" t="s">
        <v>254</v>
      </c>
      <c r="Q983" s="1" t="s">
        <v>337</v>
      </c>
      <c r="R983" s="1">
        <v>30305</v>
      </c>
      <c r="S983" s="1" t="s">
        <v>68</v>
      </c>
      <c r="T983" s="1" t="s">
        <v>270</v>
      </c>
      <c r="U983" s="1">
        <v>4</v>
      </c>
      <c r="V983" s="1">
        <v>13408</v>
      </c>
    </row>
    <row r="984" spans="1:22">
      <c r="A984" s="1">
        <v>1692</v>
      </c>
      <c r="B984" s="1" t="s">
        <v>21</v>
      </c>
      <c r="C984" s="1">
        <v>124.49</v>
      </c>
      <c r="D984" s="1">
        <v>0.1</v>
      </c>
      <c r="E984" s="1">
        <v>1745</v>
      </c>
      <c r="F984" s="1"/>
      <c r="G984" s="1"/>
      <c r="H984" s="1" t="s">
        <v>22</v>
      </c>
      <c r="I984" s="1" t="s">
        <v>104</v>
      </c>
      <c r="J984" s="1" t="s">
        <v>34</v>
      </c>
      <c r="K984" s="1" t="s">
        <v>123</v>
      </c>
      <c r="L984" s="1" t="s">
        <v>108</v>
      </c>
      <c r="M984" s="1"/>
      <c r="N984" s="1" t="s">
        <v>27</v>
      </c>
      <c r="O984" s="1" t="s">
        <v>114</v>
      </c>
      <c r="P984" s="1" t="s">
        <v>254</v>
      </c>
      <c r="Q984" s="1" t="s">
        <v>337</v>
      </c>
      <c r="R984" s="1">
        <v>30305</v>
      </c>
      <c r="S984" s="2">
        <v>42344</v>
      </c>
      <c r="T984" s="1" t="s">
        <v>115</v>
      </c>
      <c r="U984" s="1">
        <v>4</v>
      </c>
      <c r="V984" s="1">
        <v>12224</v>
      </c>
    </row>
    <row r="985" spans="1:22">
      <c r="A985" s="1">
        <v>1693</v>
      </c>
      <c r="B985" s="1" t="s">
        <v>21</v>
      </c>
      <c r="C985" s="1">
        <v>35.99</v>
      </c>
      <c r="D985" s="1">
        <v>0.05</v>
      </c>
      <c r="E985" s="1">
        <v>1745</v>
      </c>
      <c r="F985" s="1"/>
      <c r="G985" s="1"/>
      <c r="H985" s="1" t="s">
        <v>32</v>
      </c>
      <c r="I985" s="1" t="s">
        <v>104</v>
      </c>
      <c r="J985" s="1" t="s">
        <v>73</v>
      </c>
      <c r="K985" s="1" t="s">
        <v>67</v>
      </c>
      <c r="L985" s="1" t="s">
        <v>26</v>
      </c>
      <c r="M985" s="1"/>
      <c r="N985" s="1" t="s">
        <v>27</v>
      </c>
      <c r="O985" s="1" t="s">
        <v>54</v>
      </c>
      <c r="P985" s="1" t="s">
        <v>254</v>
      </c>
      <c r="Q985" s="1" t="s">
        <v>337</v>
      </c>
      <c r="R985" s="1">
        <v>30305</v>
      </c>
      <c r="S985" s="2">
        <v>42344</v>
      </c>
      <c r="T985" s="2">
        <v>42344</v>
      </c>
      <c r="U985" s="1">
        <v>54</v>
      </c>
      <c r="V985" s="1">
        <v>12224</v>
      </c>
    </row>
    <row r="986" spans="1:22">
      <c r="A986" s="1">
        <v>19692</v>
      </c>
      <c r="B986" s="1" t="s">
        <v>21</v>
      </c>
      <c r="C986" s="1">
        <v>124.49</v>
      </c>
      <c r="D986" s="1">
        <v>0.1</v>
      </c>
      <c r="E986" s="1">
        <v>1748</v>
      </c>
      <c r="F986" s="1"/>
      <c r="G986" s="1"/>
      <c r="H986" s="1" t="s">
        <v>22</v>
      </c>
      <c r="I986" s="1" t="s">
        <v>104</v>
      </c>
      <c r="J986" s="1" t="s">
        <v>34</v>
      </c>
      <c r="K986" s="1" t="s">
        <v>123</v>
      </c>
      <c r="L986" s="1" t="s">
        <v>108</v>
      </c>
      <c r="M986" s="1"/>
      <c r="N986" s="1" t="s">
        <v>27</v>
      </c>
      <c r="O986" s="1" t="s">
        <v>54</v>
      </c>
      <c r="P986" s="1" t="s">
        <v>217</v>
      </c>
      <c r="Q986" s="1" t="s">
        <v>688</v>
      </c>
      <c r="R986" s="1">
        <v>73703</v>
      </c>
      <c r="S986" s="2">
        <v>42344</v>
      </c>
      <c r="T986" s="1" t="s">
        <v>115</v>
      </c>
      <c r="U986" s="1">
        <v>1</v>
      </c>
      <c r="V986" s="1">
        <v>87245</v>
      </c>
    </row>
    <row r="987" spans="1:22">
      <c r="A987" s="1">
        <v>20571</v>
      </c>
      <c r="B987" s="1" t="s">
        <v>31</v>
      </c>
      <c r="C987" s="1">
        <v>4.13</v>
      </c>
      <c r="D987" s="1">
        <v>0.05</v>
      </c>
      <c r="E987" s="1">
        <v>1749</v>
      </c>
      <c r="F987" s="1"/>
      <c r="G987" s="1"/>
      <c r="H987" s="1" t="s">
        <v>32</v>
      </c>
      <c r="I987" s="1" t="s">
        <v>42</v>
      </c>
      <c r="J987" s="1" t="s">
        <v>58</v>
      </c>
      <c r="K987" s="1" t="s">
        <v>116</v>
      </c>
      <c r="L987" s="1" t="s">
        <v>53</v>
      </c>
      <c r="M987" s="1"/>
      <c r="N987" s="1" t="s">
        <v>27</v>
      </c>
      <c r="O987" s="1" t="s">
        <v>54</v>
      </c>
      <c r="P987" s="1" t="s">
        <v>217</v>
      </c>
      <c r="Q987" s="1" t="s">
        <v>689</v>
      </c>
      <c r="R987" s="1">
        <v>73505</v>
      </c>
      <c r="S987" s="2">
        <v>42248</v>
      </c>
      <c r="T987" s="2">
        <v>42278</v>
      </c>
      <c r="U987" s="1">
        <v>2</v>
      </c>
      <c r="V987" s="1">
        <v>87243</v>
      </c>
    </row>
    <row r="988" spans="1:22">
      <c r="A988" s="1">
        <v>19863</v>
      </c>
      <c r="B988" s="1" t="s">
        <v>98</v>
      </c>
      <c r="C988" s="1">
        <v>60.65</v>
      </c>
      <c r="D988" s="1">
        <v>0.05</v>
      </c>
      <c r="E988" s="1">
        <v>1749</v>
      </c>
      <c r="F988" s="1"/>
      <c r="G988" s="1"/>
      <c r="H988" s="1" t="s">
        <v>32</v>
      </c>
      <c r="I988" s="1" t="s">
        <v>42</v>
      </c>
      <c r="J988" s="1" t="s">
        <v>34</v>
      </c>
      <c r="K988" s="1" t="s">
        <v>52</v>
      </c>
      <c r="L988" s="1" t="s">
        <v>75</v>
      </c>
      <c r="M988" s="1"/>
      <c r="N988" s="1" t="s">
        <v>27</v>
      </c>
      <c r="O988" s="1" t="s">
        <v>28</v>
      </c>
      <c r="P988" s="1" t="s">
        <v>217</v>
      </c>
      <c r="Q988" s="1" t="s">
        <v>689</v>
      </c>
      <c r="R988" s="1">
        <v>73505</v>
      </c>
      <c r="S988" s="1" t="s">
        <v>68</v>
      </c>
      <c r="T988" s="1" t="s">
        <v>270</v>
      </c>
      <c r="U988" s="1">
        <v>1</v>
      </c>
      <c r="V988" s="1">
        <v>87244</v>
      </c>
    </row>
    <row r="989" spans="1:22">
      <c r="A989" s="1">
        <v>19477</v>
      </c>
      <c r="B989" s="1" t="s">
        <v>98</v>
      </c>
      <c r="C989" s="1">
        <v>8.5</v>
      </c>
      <c r="D989" s="1">
        <v>0.05</v>
      </c>
      <c r="E989" s="1">
        <v>1754</v>
      </c>
      <c r="F989" s="1"/>
      <c r="G989" s="1"/>
      <c r="H989" s="1" t="s">
        <v>32</v>
      </c>
      <c r="I989" s="1" t="s">
        <v>104</v>
      </c>
      <c r="J989" s="1" t="s">
        <v>73</v>
      </c>
      <c r="K989" s="1" t="s">
        <v>144</v>
      </c>
      <c r="L989" s="1" t="s">
        <v>44</v>
      </c>
      <c r="M989" s="1"/>
      <c r="N989" s="1" t="s">
        <v>27</v>
      </c>
      <c r="O989" s="1" t="s">
        <v>28</v>
      </c>
      <c r="P989" s="1" t="s">
        <v>37</v>
      </c>
      <c r="Q989" s="1" t="s">
        <v>690</v>
      </c>
      <c r="R989" s="1">
        <v>90503</v>
      </c>
      <c r="S989" s="1" t="s">
        <v>368</v>
      </c>
      <c r="T989" s="1" t="s">
        <v>386</v>
      </c>
      <c r="U989" s="1">
        <v>14</v>
      </c>
      <c r="V989" s="1">
        <v>90178</v>
      </c>
    </row>
    <row r="990" spans="1:22">
      <c r="A990" s="1">
        <v>19478</v>
      </c>
      <c r="B990" s="1" t="s">
        <v>98</v>
      </c>
      <c r="C990" s="1">
        <v>15.99</v>
      </c>
      <c r="D990" s="1">
        <v>0.05</v>
      </c>
      <c r="E990" s="1">
        <v>1754</v>
      </c>
      <c r="F990" s="1"/>
      <c r="G990" s="1"/>
      <c r="H990" s="1" t="s">
        <v>32</v>
      </c>
      <c r="I990" s="1" t="s">
        <v>104</v>
      </c>
      <c r="J990" s="1" t="s">
        <v>73</v>
      </c>
      <c r="K990" s="1" t="s">
        <v>74</v>
      </c>
      <c r="L990" s="1" t="s">
        <v>53</v>
      </c>
      <c r="M990" s="1"/>
      <c r="N990" s="1" t="s">
        <v>27</v>
      </c>
      <c r="O990" s="1" t="s">
        <v>28</v>
      </c>
      <c r="P990" s="1" t="s">
        <v>37</v>
      </c>
      <c r="Q990" s="1" t="s">
        <v>690</v>
      </c>
      <c r="R990" s="1">
        <v>90503</v>
      </c>
      <c r="S990" s="1" t="s">
        <v>368</v>
      </c>
      <c r="T990" s="1" t="s">
        <v>368</v>
      </c>
      <c r="U990" s="1">
        <v>5</v>
      </c>
      <c r="V990" s="1">
        <v>90178</v>
      </c>
    </row>
    <row r="991" spans="1:22">
      <c r="A991" s="1">
        <v>19479</v>
      </c>
      <c r="B991" s="1" t="s">
        <v>98</v>
      </c>
      <c r="C991" s="1">
        <v>95.99</v>
      </c>
      <c r="D991" s="1">
        <v>0.05</v>
      </c>
      <c r="E991" s="1">
        <v>1754</v>
      </c>
      <c r="F991" s="1"/>
      <c r="G991" s="1"/>
      <c r="H991" s="1" t="s">
        <v>32</v>
      </c>
      <c r="I991" s="1" t="s">
        <v>104</v>
      </c>
      <c r="J991" s="1" t="s">
        <v>73</v>
      </c>
      <c r="K991" s="1" t="s">
        <v>67</v>
      </c>
      <c r="L991" s="1" t="s">
        <v>53</v>
      </c>
      <c r="M991" s="1"/>
      <c r="N991" s="1" t="s">
        <v>27</v>
      </c>
      <c r="O991" s="1" t="s">
        <v>114</v>
      </c>
      <c r="P991" s="1" t="s">
        <v>37</v>
      </c>
      <c r="Q991" s="1" t="s">
        <v>690</v>
      </c>
      <c r="R991" s="1">
        <v>90503</v>
      </c>
      <c r="S991" s="1" t="s">
        <v>368</v>
      </c>
      <c r="T991" s="2">
        <v>42066</v>
      </c>
      <c r="U991" s="1">
        <v>8</v>
      </c>
      <c r="V991" s="1">
        <v>90178</v>
      </c>
    </row>
    <row r="992" spans="1:22">
      <c r="A992" s="1">
        <v>25920</v>
      </c>
      <c r="B992" s="1" t="s">
        <v>21</v>
      </c>
      <c r="C992" s="1">
        <v>115.99</v>
      </c>
      <c r="D992" s="1">
        <v>0.1</v>
      </c>
      <c r="E992" s="1">
        <v>1764</v>
      </c>
      <c r="F992" s="1"/>
      <c r="G992" s="1"/>
      <c r="H992" s="1" t="s">
        <v>32</v>
      </c>
      <c r="I992" s="1" t="s">
        <v>104</v>
      </c>
      <c r="J992" s="1" t="s">
        <v>73</v>
      </c>
      <c r="K992" s="1" t="s">
        <v>67</v>
      </c>
      <c r="L992" s="1" t="s">
        <v>53</v>
      </c>
      <c r="M992" s="1"/>
      <c r="N992" s="1" t="s">
        <v>27</v>
      </c>
      <c r="O992" s="1" t="s">
        <v>114</v>
      </c>
      <c r="P992" s="1" t="s">
        <v>242</v>
      </c>
      <c r="Q992" s="1" t="s">
        <v>691</v>
      </c>
      <c r="R992" s="1">
        <v>34698</v>
      </c>
      <c r="S992" s="1" t="s">
        <v>97</v>
      </c>
      <c r="T992" s="1" t="s">
        <v>97</v>
      </c>
      <c r="U992" s="1">
        <v>11</v>
      </c>
      <c r="V992" s="1">
        <v>89775</v>
      </c>
    </row>
    <row r="993" spans="1:22">
      <c r="A993" s="1">
        <v>25608</v>
      </c>
      <c r="B993" s="1" t="s">
        <v>21</v>
      </c>
      <c r="C993" s="1">
        <v>19.98</v>
      </c>
      <c r="D993" s="1">
        <v>0.05</v>
      </c>
      <c r="E993" s="1">
        <v>1764</v>
      </c>
      <c r="F993" s="1"/>
      <c r="G993" s="1"/>
      <c r="H993" s="1" t="s">
        <v>32</v>
      </c>
      <c r="I993" s="1" t="s">
        <v>104</v>
      </c>
      <c r="J993" s="1" t="s">
        <v>34</v>
      </c>
      <c r="K993" s="1" t="s">
        <v>52</v>
      </c>
      <c r="L993" s="1" t="s">
        <v>53</v>
      </c>
      <c r="M993" s="1"/>
      <c r="N993" s="1" t="s">
        <v>27</v>
      </c>
      <c r="O993" s="1" t="s">
        <v>114</v>
      </c>
      <c r="P993" s="1" t="s">
        <v>242</v>
      </c>
      <c r="Q993" s="1" t="s">
        <v>691</v>
      </c>
      <c r="R993" s="1">
        <v>34698</v>
      </c>
      <c r="S993" s="2">
        <v>42007</v>
      </c>
      <c r="T993" s="2">
        <v>42066</v>
      </c>
      <c r="U993" s="1">
        <v>5</v>
      </c>
      <c r="V993" s="1">
        <v>89776</v>
      </c>
    </row>
    <row r="994" spans="1:22">
      <c r="A994" s="1">
        <v>25609</v>
      </c>
      <c r="B994" s="1" t="s">
        <v>21</v>
      </c>
      <c r="C994" s="1">
        <v>1.76</v>
      </c>
      <c r="D994" s="1">
        <v>0.05</v>
      </c>
      <c r="E994" s="1">
        <v>1764</v>
      </c>
      <c r="F994" s="1"/>
      <c r="G994" s="1"/>
      <c r="H994" s="1" t="s">
        <v>32</v>
      </c>
      <c r="I994" s="1" t="s">
        <v>104</v>
      </c>
      <c r="J994" s="1" t="s">
        <v>34</v>
      </c>
      <c r="K994" s="1" t="s">
        <v>52</v>
      </c>
      <c r="L994" s="1" t="s">
        <v>53</v>
      </c>
      <c r="M994" s="1"/>
      <c r="N994" s="1" t="s">
        <v>27</v>
      </c>
      <c r="O994" s="1" t="s">
        <v>54</v>
      </c>
      <c r="P994" s="1" t="s">
        <v>242</v>
      </c>
      <c r="Q994" s="1" t="s">
        <v>691</v>
      </c>
      <c r="R994" s="1">
        <v>34698</v>
      </c>
      <c r="S994" s="2">
        <v>42007</v>
      </c>
      <c r="T994" s="2">
        <v>42038</v>
      </c>
      <c r="U994" s="1">
        <v>23</v>
      </c>
      <c r="V994" s="1">
        <v>89776</v>
      </c>
    </row>
    <row r="995" spans="1:22">
      <c r="A995" s="1">
        <v>25054</v>
      </c>
      <c r="B995" s="1" t="s">
        <v>31</v>
      </c>
      <c r="C995" s="1">
        <v>5.77</v>
      </c>
      <c r="D995" s="1">
        <v>0.05</v>
      </c>
      <c r="E995" s="1">
        <v>1765</v>
      </c>
      <c r="F995" s="1"/>
      <c r="G995" s="1"/>
      <c r="H995" s="1" t="s">
        <v>32</v>
      </c>
      <c r="I995" s="1" t="s">
        <v>104</v>
      </c>
      <c r="J995" s="1" t="s">
        <v>58</v>
      </c>
      <c r="K995" s="1" t="s">
        <v>100</v>
      </c>
      <c r="L995" s="1" t="s">
        <v>53</v>
      </c>
      <c r="M995" s="1"/>
      <c r="N995" s="1" t="s">
        <v>27</v>
      </c>
      <c r="O995" s="1" t="s">
        <v>114</v>
      </c>
      <c r="P995" s="1" t="s">
        <v>306</v>
      </c>
      <c r="Q995" s="1" t="s">
        <v>692</v>
      </c>
      <c r="R995" s="1">
        <v>63141</v>
      </c>
      <c r="S995" s="2">
        <v>42099</v>
      </c>
      <c r="T995" s="2">
        <v>42129</v>
      </c>
      <c r="U995" s="1">
        <v>8</v>
      </c>
      <c r="V995" s="1">
        <v>89777</v>
      </c>
    </row>
    <row r="996" spans="1:22">
      <c r="A996" s="1">
        <v>20636</v>
      </c>
      <c r="B996" s="1" t="s">
        <v>41</v>
      </c>
      <c r="C996" s="1">
        <v>50.98</v>
      </c>
      <c r="D996" s="1">
        <v>0.05</v>
      </c>
      <c r="E996" s="1">
        <v>1767</v>
      </c>
      <c r="F996" s="1"/>
      <c r="G996" s="1"/>
      <c r="H996" s="1" t="s">
        <v>32</v>
      </c>
      <c r="I996" s="1" t="s">
        <v>42</v>
      </c>
      <c r="J996" s="1" t="s">
        <v>73</v>
      </c>
      <c r="K996" s="1" t="s">
        <v>144</v>
      </c>
      <c r="L996" s="1" t="s">
        <v>53</v>
      </c>
      <c r="M996" s="1"/>
      <c r="N996" s="1" t="s">
        <v>27</v>
      </c>
      <c r="O996" s="1" t="s">
        <v>54</v>
      </c>
      <c r="P996" s="1" t="s">
        <v>254</v>
      </c>
      <c r="Q996" s="1" t="s">
        <v>673</v>
      </c>
      <c r="R996" s="1">
        <v>30265</v>
      </c>
      <c r="S996" s="1" t="s">
        <v>267</v>
      </c>
      <c r="T996" s="1" t="s">
        <v>94</v>
      </c>
      <c r="U996" s="1">
        <v>16</v>
      </c>
      <c r="V996" s="1">
        <v>89211</v>
      </c>
    </row>
    <row r="997" spans="1:22">
      <c r="A997" s="1">
        <v>24894</v>
      </c>
      <c r="B997" s="1" t="s">
        <v>50</v>
      </c>
      <c r="C997" s="1">
        <v>60.98</v>
      </c>
      <c r="D997" s="1">
        <v>0.05</v>
      </c>
      <c r="E997" s="1">
        <v>1771</v>
      </c>
      <c r="F997" s="1"/>
      <c r="G997" s="1"/>
      <c r="H997" s="1" t="s">
        <v>32</v>
      </c>
      <c r="I997" s="1" t="s">
        <v>42</v>
      </c>
      <c r="J997" s="1" t="s">
        <v>58</v>
      </c>
      <c r="K997" s="1" t="s">
        <v>196</v>
      </c>
      <c r="L997" s="1" t="s">
        <v>178</v>
      </c>
      <c r="M997" s="1"/>
      <c r="N997" s="1" t="s">
        <v>27</v>
      </c>
      <c r="O997" s="1" t="s">
        <v>54</v>
      </c>
      <c r="P997" s="1" t="s">
        <v>142</v>
      </c>
      <c r="Q997" s="1" t="s">
        <v>641</v>
      </c>
      <c r="R997" s="1">
        <v>61032</v>
      </c>
      <c r="S997" s="2">
        <v>42158</v>
      </c>
      <c r="T997" s="2">
        <v>42188</v>
      </c>
      <c r="U997" s="1">
        <v>7</v>
      </c>
      <c r="V997" s="1">
        <v>89106</v>
      </c>
    </row>
    <row r="998" spans="1:22">
      <c r="A998" s="1">
        <v>19826</v>
      </c>
      <c r="B998" s="1" t="s">
        <v>98</v>
      </c>
      <c r="C998" s="1">
        <v>12.95</v>
      </c>
      <c r="D998" s="1">
        <v>0.05</v>
      </c>
      <c r="E998" s="1">
        <v>1775</v>
      </c>
      <c r="F998" s="1"/>
      <c r="G998" s="1"/>
      <c r="H998" s="1" t="s">
        <v>32</v>
      </c>
      <c r="I998" s="1" t="s">
        <v>104</v>
      </c>
      <c r="J998" s="1" t="s">
        <v>58</v>
      </c>
      <c r="K998" s="1" t="s">
        <v>100</v>
      </c>
      <c r="L998" s="1" t="s">
        <v>53</v>
      </c>
      <c r="M998" s="1"/>
      <c r="N998" s="1" t="s">
        <v>27</v>
      </c>
      <c r="O998" s="1" t="s">
        <v>54</v>
      </c>
      <c r="P998" s="1" t="s">
        <v>376</v>
      </c>
      <c r="Q998" s="1" t="s">
        <v>693</v>
      </c>
      <c r="R998" s="1">
        <v>46614</v>
      </c>
      <c r="S998" s="1" t="s">
        <v>115</v>
      </c>
      <c r="T998" s="1" t="s">
        <v>264</v>
      </c>
      <c r="U998" s="1">
        <v>21</v>
      </c>
      <c r="V998" s="1">
        <v>89944</v>
      </c>
    </row>
    <row r="999" spans="1:22">
      <c r="A999" s="1">
        <v>20278</v>
      </c>
      <c r="B999" s="1" t="s">
        <v>31</v>
      </c>
      <c r="C999" s="1">
        <v>5.78</v>
      </c>
      <c r="D999" s="1">
        <v>0.05</v>
      </c>
      <c r="E999" s="1">
        <v>1776</v>
      </c>
      <c r="F999" s="1"/>
      <c r="G999" s="1"/>
      <c r="H999" s="1" t="s">
        <v>32</v>
      </c>
      <c r="I999" s="1" t="s">
        <v>104</v>
      </c>
      <c r="J999" s="1" t="s">
        <v>58</v>
      </c>
      <c r="K999" s="1" t="s">
        <v>83</v>
      </c>
      <c r="L999" s="1" t="s">
        <v>53</v>
      </c>
      <c r="M999" s="1"/>
      <c r="N999" s="1" t="s">
        <v>27</v>
      </c>
      <c r="O999" s="1" t="s">
        <v>54</v>
      </c>
      <c r="P999" s="1" t="s">
        <v>376</v>
      </c>
      <c r="Q999" s="1" t="s">
        <v>694</v>
      </c>
      <c r="R999" s="1">
        <v>47802</v>
      </c>
      <c r="S999" s="2">
        <v>42096</v>
      </c>
      <c r="T999" s="2">
        <v>42126</v>
      </c>
      <c r="U999" s="1">
        <v>19</v>
      </c>
      <c r="V999" s="1">
        <v>89941</v>
      </c>
    </row>
    <row r="1000" spans="1:22">
      <c r="A1000" s="1">
        <v>20391</v>
      </c>
      <c r="B1000" s="1" t="s">
        <v>98</v>
      </c>
      <c r="C1000" s="1">
        <v>5.43</v>
      </c>
      <c r="D1000" s="1">
        <v>0.05</v>
      </c>
      <c r="E1000" s="1">
        <v>1777</v>
      </c>
      <c r="F1000" s="1"/>
      <c r="G1000" s="1"/>
      <c r="H1000" s="1" t="s">
        <v>32</v>
      </c>
      <c r="I1000" s="1" t="s">
        <v>104</v>
      </c>
      <c r="J1000" s="1" t="s">
        <v>58</v>
      </c>
      <c r="K1000" s="1" t="s">
        <v>83</v>
      </c>
      <c r="L1000" s="1" t="s">
        <v>26</v>
      </c>
      <c r="M1000" s="1"/>
      <c r="N1000" s="1" t="s">
        <v>27</v>
      </c>
      <c r="O1000" s="1" t="s">
        <v>54</v>
      </c>
      <c r="P1000" s="1" t="s">
        <v>376</v>
      </c>
      <c r="Q1000" s="1" t="s">
        <v>695</v>
      </c>
      <c r="R1000" s="1">
        <v>46383</v>
      </c>
      <c r="S1000" s="1" t="s">
        <v>187</v>
      </c>
      <c r="T1000" s="1" t="s">
        <v>191</v>
      </c>
      <c r="U1000" s="1">
        <v>7</v>
      </c>
      <c r="V1000" s="1">
        <v>89939</v>
      </c>
    </row>
    <row r="1001" spans="1:22">
      <c r="A1001" s="1">
        <v>21163</v>
      </c>
      <c r="B1001" s="1" t="s">
        <v>98</v>
      </c>
      <c r="C1001" s="1">
        <v>10.06</v>
      </c>
      <c r="D1001" s="1">
        <v>0.05</v>
      </c>
      <c r="E1001" s="1">
        <v>1777</v>
      </c>
      <c r="F1001" s="1"/>
      <c r="G1001" s="1"/>
      <c r="H1001" s="1" t="s">
        <v>32</v>
      </c>
      <c r="I1001" s="1" t="s">
        <v>104</v>
      </c>
      <c r="J1001" s="1" t="s">
        <v>58</v>
      </c>
      <c r="K1001" s="1" t="s">
        <v>83</v>
      </c>
      <c r="L1001" s="1" t="s">
        <v>26</v>
      </c>
      <c r="M1001" s="1"/>
      <c r="N1001" s="1" t="s">
        <v>27</v>
      </c>
      <c r="O1001" s="1" t="s">
        <v>54</v>
      </c>
      <c r="P1001" s="1" t="s">
        <v>376</v>
      </c>
      <c r="Q1001" s="1" t="s">
        <v>695</v>
      </c>
      <c r="R1001" s="1">
        <v>46383</v>
      </c>
      <c r="S1001" s="2">
        <v>42064</v>
      </c>
      <c r="T1001" s="2">
        <v>42217</v>
      </c>
      <c r="U1001" s="1">
        <v>13</v>
      </c>
      <c r="V1001" s="1">
        <v>89940</v>
      </c>
    </row>
    <row r="1002" spans="1:22">
      <c r="A1002" s="1">
        <v>20600</v>
      </c>
      <c r="B1002" s="1" t="s">
        <v>31</v>
      </c>
      <c r="C1002" s="1">
        <v>19.989999999999998</v>
      </c>
      <c r="D1002" s="1">
        <v>0.05</v>
      </c>
      <c r="E1002" s="1">
        <v>1777</v>
      </c>
      <c r="F1002" s="1"/>
      <c r="G1002" s="1"/>
      <c r="H1002" s="1" t="s">
        <v>32</v>
      </c>
      <c r="I1002" s="1" t="s">
        <v>81</v>
      </c>
      <c r="J1002" s="1" t="s">
        <v>34</v>
      </c>
      <c r="K1002" s="1" t="s">
        <v>52</v>
      </c>
      <c r="L1002" s="1" t="s">
        <v>178</v>
      </c>
      <c r="M1002" s="1"/>
      <c r="N1002" s="1" t="s">
        <v>27</v>
      </c>
      <c r="O1002" s="1" t="s">
        <v>54</v>
      </c>
      <c r="P1002" s="1" t="s">
        <v>376</v>
      </c>
      <c r="Q1002" s="1" t="s">
        <v>695</v>
      </c>
      <c r="R1002" s="1">
        <v>46383</v>
      </c>
      <c r="S1002" s="2">
        <v>42039</v>
      </c>
      <c r="T1002" s="2">
        <v>42067</v>
      </c>
      <c r="U1002" s="1">
        <v>12</v>
      </c>
      <c r="V1002" s="1">
        <v>89942</v>
      </c>
    </row>
    <row r="1003" spans="1:22">
      <c r="A1003" s="1">
        <v>25498</v>
      </c>
      <c r="B1003" s="1" t="s">
        <v>21</v>
      </c>
      <c r="C1003" s="1">
        <v>13.99</v>
      </c>
      <c r="D1003" s="1">
        <v>0.05</v>
      </c>
      <c r="E1003" s="1">
        <v>1778</v>
      </c>
      <c r="F1003" s="1"/>
      <c r="G1003" s="1"/>
      <c r="H1003" s="1" t="s">
        <v>32</v>
      </c>
      <c r="I1003" s="1" t="s">
        <v>104</v>
      </c>
      <c r="J1003" s="1" t="s">
        <v>73</v>
      </c>
      <c r="K1003" s="1" t="s">
        <v>74</v>
      </c>
      <c r="L1003" s="1" t="s">
        <v>75</v>
      </c>
      <c r="M1003" s="1"/>
      <c r="N1003" s="1" t="s">
        <v>27</v>
      </c>
      <c r="O1003" s="1" t="s">
        <v>54</v>
      </c>
      <c r="P1003" s="1" t="s">
        <v>376</v>
      </c>
      <c r="Q1003" s="1" t="s">
        <v>696</v>
      </c>
      <c r="R1003" s="1">
        <v>47906</v>
      </c>
      <c r="S1003" s="2">
        <v>42282</v>
      </c>
      <c r="T1003" s="2">
        <v>42343</v>
      </c>
      <c r="U1003" s="1">
        <v>21</v>
      </c>
      <c r="V1003" s="1">
        <v>89943</v>
      </c>
    </row>
    <row r="1004" spans="1:22">
      <c r="A1004" s="1">
        <v>25499</v>
      </c>
      <c r="B1004" s="1" t="s">
        <v>21</v>
      </c>
      <c r="C1004" s="1">
        <v>15.04</v>
      </c>
      <c r="D1004" s="1">
        <v>0.05</v>
      </c>
      <c r="E1004" s="1">
        <v>1778</v>
      </c>
      <c r="F1004" s="1"/>
      <c r="G1004" s="1"/>
      <c r="H1004" s="1" t="s">
        <v>32</v>
      </c>
      <c r="I1004" s="1" t="s">
        <v>104</v>
      </c>
      <c r="J1004" s="1" t="s">
        <v>58</v>
      </c>
      <c r="K1004" s="1" t="s">
        <v>83</v>
      </c>
      <c r="L1004" s="1" t="s">
        <v>26</v>
      </c>
      <c r="M1004" s="1"/>
      <c r="N1004" s="1" t="s">
        <v>27</v>
      </c>
      <c r="O1004" s="1" t="s">
        <v>28</v>
      </c>
      <c r="P1004" s="1" t="s">
        <v>376</v>
      </c>
      <c r="Q1004" s="1" t="s">
        <v>696</v>
      </c>
      <c r="R1004" s="1">
        <v>47906</v>
      </c>
      <c r="S1004" s="2">
        <v>42282</v>
      </c>
      <c r="T1004" s="2">
        <v>42282</v>
      </c>
      <c r="U1004" s="1">
        <v>3</v>
      </c>
      <c r="V1004" s="1">
        <v>89943</v>
      </c>
    </row>
    <row r="1005" spans="1:22">
      <c r="A1005" s="1">
        <v>19237</v>
      </c>
      <c r="B1005" s="1" t="s">
        <v>21</v>
      </c>
      <c r="C1005" s="1">
        <v>55.48</v>
      </c>
      <c r="D1005" s="1">
        <v>0.05</v>
      </c>
      <c r="E1005" s="1">
        <v>1781</v>
      </c>
      <c r="F1005" s="1"/>
      <c r="G1005" s="1"/>
      <c r="H1005" s="1" t="s">
        <v>32</v>
      </c>
      <c r="I1005" s="1" t="s">
        <v>81</v>
      </c>
      <c r="J1005" s="1" t="s">
        <v>58</v>
      </c>
      <c r="K1005" s="1" t="s">
        <v>83</v>
      </c>
      <c r="L1005" s="1" t="s">
        <v>53</v>
      </c>
      <c r="M1005" s="1"/>
      <c r="N1005" s="1" t="s">
        <v>27</v>
      </c>
      <c r="O1005" s="1" t="s">
        <v>28</v>
      </c>
      <c r="P1005" s="1" t="s">
        <v>37</v>
      </c>
      <c r="Q1005" s="1" t="s">
        <v>697</v>
      </c>
      <c r="R1005" s="1">
        <v>94070</v>
      </c>
      <c r="S1005" s="2">
        <v>42344</v>
      </c>
      <c r="T1005" s="1" t="s">
        <v>115</v>
      </c>
      <c r="U1005" s="1">
        <v>11</v>
      </c>
      <c r="V1005" s="1">
        <v>89857</v>
      </c>
    </row>
    <row r="1006" spans="1:22">
      <c r="A1006" s="1">
        <v>19419</v>
      </c>
      <c r="B1006" s="1" t="s">
        <v>98</v>
      </c>
      <c r="C1006" s="1">
        <v>5.08</v>
      </c>
      <c r="D1006" s="1">
        <v>0.05</v>
      </c>
      <c r="E1006" s="1">
        <v>1781</v>
      </c>
      <c r="F1006" s="1"/>
      <c r="G1006" s="1"/>
      <c r="H1006" s="1" t="s">
        <v>32</v>
      </c>
      <c r="I1006" s="1" t="s">
        <v>42</v>
      </c>
      <c r="J1006" s="1" t="s">
        <v>34</v>
      </c>
      <c r="K1006" s="1" t="s">
        <v>52</v>
      </c>
      <c r="L1006" s="1" t="s">
        <v>26</v>
      </c>
      <c r="M1006" s="1"/>
      <c r="N1006" s="1" t="s">
        <v>27</v>
      </c>
      <c r="O1006" s="1" t="s">
        <v>28</v>
      </c>
      <c r="P1006" s="1" t="s">
        <v>37</v>
      </c>
      <c r="Q1006" s="1" t="s">
        <v>697</v>
      </c>
      <c r="R1006" s="1">
        <v>94070</v>
      </c>
      <c r="S1006" s="2">
        <v>42186</v>
      </c>
      <c r="T1006" s="2">
        <v>42339</v>
      </c>
      <c r="U1006" s="1">
        <v>4</v>
      </c>
      <c r="V1006" s="1">
        <v>89858</v>
      </c>
    </row>
    <row r="1007" spans="1:22">
      <c r="A1007" s="1">
        <v>21283</v>
      </c>
      <c r="B1007" s="1" t="s">
        <v>21</v>
      </c>
      <c r="C1007" s="1">
        <v>3.28</v>
      </c>
      <c r="D1007" s="1">
        <v>0.05</v>
      </c>
      <c r="E1007" s="1">
        <v>1782</v>
      </c>
      <c r="F1007" s="1"/>
      <c r="G1007" s="1"/>
      <c r="H1007" s="1" t="s">
        <v>32</v>
      </c>
      <c r="I1007" s="1" t="s">
        <v>42</v>
      </c>
      <c r="J1007" s="1" t="s">
        <v>58</v>
      </c>
      <c r="K1007" s="1" t="s">
        <v>25</v>
      </c>
      <c r="L1007" s="1" t="s">
        <v>26</v>
      </c>
      <c r="M1007" s="1"/>
      <c r="N1007" s="1" t="s">
        <v>27</v>
      </c>
      <c r="O1007" s="1" t="s">
        <v>114</v>
      </c>
      <c r="P1007" s="1" t="s">
        <v>37</v>
      </c>
      <c r="Q1007" s="1" t="s">
        <v>698</v>
      </c>
      <c r="R1007" s="1">
        <v>92672</v>
      </c>
      <c r="S1007" s="2">
        <v>42156</v>
      </c>
      <c r="T1007" s="2">
        <v>42217</v>
      </c>
      <c r="U1007" s="1">
        <v>7</v>
      </c>
      <c r="V1007" s="1">
        <v>89856</v>
      </c>
    </row>
    <row r="1008" spans="1:22">
      <c r="A1008" s="1">
        <v>23966</v>
      </c>
      <c r="B1008" s="1" t="s">
        <v>41</v>
      </c>
      <c r="C1008" s="1">
        <v>205.99</v>
      </c>
      <c r="D1008" s="1">
        <v>0.1</v>
      </c>
      <c r="E1008" s="1">
        <v>1788</v>
      </c>
      <c r="F1008" s="1"/>
      <c r="G1008" s="1"/>
      <c r="H1008" s="1" t="s">
        <v>32</v>
      </c>
      <c r="I1008" s="1" t="s">
        <v>104</v>
      </c>
      <c r="J1008" s="1" t="s">
        <v>73</v>
      </c>
      <c r="K1008" s="1" t="s">
        <v>67</v>
      </c>
      <c r="L1008" s="1" t="s">
        <v>53</v>
      </c>
      <c r="M1008" s="1"/>
      <c r="N1008" s="1" t="s">
        <v>27</v>
      </c>
      <c r="O1008" s="1" t="s">
        <v>54</v>
      </c>
      <c r="P1008" s="1" t="s">
        <v>254</v>
      </c>
      <c r="Q1008" s="1" t="s">
        <v>655</v>
      </c>
      <c r="R1008" s="1">
        <v>30188</v>
      </c>
      <c r="S1008" s="1" t="s">
        <v>222</v>
      </c>
      <c r="T1008" s="1" t="s">
        <v>97</v>
      </c>
      <c r="U1008" s="1">
        <v>6</v>
      </c>
      <c r="V1008" s="1">
        <v>88256</v>
      </c>
    </row>
    <row r="1009" spans="1:22">
      <c r="A1009" s="1">
        <v>21284</v>
      </c>
      <c r="B1009" s="1" t="s">
        <v>41</v>
      </c>
      <c r="C1009" s="1">
        <v>880.98</v>
      </c>
      <c r="D1009" s="1">
        <v>0.1</v>
      </c>
      <c r="E1009" s="1">
        <v>1793</v>
      </c>
      <c r="F1009" s="1"/>
      <c r="G1009" s="1"/>
      <c r="H1009" s="1" t="s">
        <v>22</v>
      </c>
      <c r="I1009" s="1" t="s">
        <v>42</v>
      </c>
      <c r="J1009" s="1" t="s">
        <v>34</v>
      </c>
      <c r="K1009" s="1" t="s">
        <v>151</v>
      </c>
      <c r="L1009" s="1" t="s">
        <v>108</v>
      </c>
      <c r="M1009" s="1"/>
      <c r="N1009" s="1" t="s">
        <v>27</v>
      </c>
      <c r="O1009" s="1" t="s">
        <v>114</v>
      </c>
      <c r="P1009" s="1" t="s">
        <v>142</v>
      </c>
      <c r="Q1009" s="1" t="s">
        <v>699</v>
      </c>
      <c r="R1009" s="1">
        <v>61401</v>
      </c>
      <c r="S1009" s="2">
        <v>42156</v>
      </c>
      <c r="T1009" s="2">
        <v>42186</v>
      </c>
      <c r="U1009" s="1">
        <v>8</v>
      </c>
      <c r="V1009" s="1">
        <v>87853</v>
      </c>
    </row>
    <row r="1010" spans="1:22">
      <c r="A1010" s="1">
        <v>22986</v>
      </c>
      <c r="B1010" s="1" t="s">
        <v>41</v>
      </c>
      <c r="C1010" s="1">
        <v>3.68</v>
      </c>
      <c r="D1010" s="1">
        <v>0.05</v>
      </c>
      <c r="E1010" s="1">
        <v>1802</v>
      </c>
      <c r="F1010" s="1"/>
      <c r="G1010" s="1"/>
      <c r="H1010" s="1" t="s">
        <v>32</v>
      </c>
      <c r="I1010" s="1" t="s">
        <v>81</v>
      </c>
      <c r="J1010" s="1" t="s">
        <v>58</v>
      </c>
      <c r="K1010" s="1" t="s">
        <v>141</v>
      </c>
      <c r="L1010" s="1" t="s">
        <v>26</v>
      </c>
      <c r="M1010" s="1"/>
      <c r="N1010" s="1" t="s">
        <v>27</v>
      </c>
      <c r="O1010" s="1" t="s">
        <v>45</v>
      </c>
      <c r="P1010" s="1" t="s">
        <v>242</v>
      </c>
      <c r="Q1010" s="1" t="s">
        <v>691</v>
      </c>
      <c r="R1010" s="1">
        <v>34698</v>
      </c>
      <c r="S1010" s="2">
        <v>42010</v>
      </c>
      <c r="T1010" s="2">
        <v>42041</v>
      </c>
      <c r="U1010" s="1">
        <v>11</v>
      </c>
      <c r="V1010" s="1">
        <v>91543</v>
      </c>
    </row>
    <row r="1011" spans="1:22">
      <c r="A1011" s="1">
        <v>18901</v>
      </c>
      <c r="B1011" s="1" t="s">
        <v>50</v>
      </c>
      <c r="C1011" s="1">
        <v>8.1199999999999992</v>
      </c>
      <c r="D1011" s="1">
        <v>0.05</v>
      </c>
      <c r="E1011" s="1">
        <v>1808</v>
      </c>
      <c r="F1011" s="1"/>
      <c r="G1011" s="1"/>
      <c r="H1011" s="1" t="s">
        <v>22</v>
      </c>
      <c r="I1011" s="1" t="s">
        <v>42</v>
      </c>
      <c r="J1011" s="1" t="s">
        <v>73</v>
      </c>
      <c r="K1011" s="1" t="s">
        <v>144</v>
      </c>
      <c r="L1011" s="1" t="s">
        <v>44</v>
      </c>
      <c r="M1011" s="1"/>
      <c r="N1011" s="1" t="s">
        <v>27</v>
      </c>
      <c r="O1011" s="1" t="s">
        <v>114</v>
      </c>
      <c r="P1011" s="1" t="s">
        <v>356</v>
      </c>
      <c r="Q1011" s="1" t="s">
        <v>700</v>
      </c>
      <c r="R1011" s="1">
        <v>26101</v>
      </c>
      <c r="S1011" s="1" t="s">
        <v>281</v>
      </c>
      <c r="T1011" s="1" t="s">
        <v>282</v>
      </c>
      <c r="U1011" s="1">
        <v>10</v>
      </c>
      <c r="V1011" s="1">
        <v>89251</v>
      </c>
    </row>
    <row r="1012" spans="1:22">
      <c r="A1012" s="1">
        <v>21746</v>
      </c>
      <c r="B1012" s="1" t="s">
        <v>31</v>
      </c>
      <c r="C1012" s="1">
        <v>77.510000000000005</v>
      </c>
      <c r="D1012" s="1">
        <v>0.05</v>
      </c>
      <c r="E1012" s="1">
        <v>1814</v>
      </c>
      <c r="F1012" s="1"/>
      <c r="G1012" s="1"/>
      <c r="H1012" s="1" t="s">
        <v>22</v>
      </c>
      <c r="I1012" s="1" t="s">
        <v>42</v>
      </c>
      <c r="J1012" s="1" t="s">
        <v>73</v>
      </c>
      <c r="K1012" s="1" t="s">
        <v>144</v>
      </c>
      <c r="L1012" s="1" t="s">
        <v>53</v>
      </c>
      <c r="M1012" s="1"/>
      <c r="N1012" s="1" t="s">
        <v>27</v>
      </c>
      <c r="O1012" s="1" t="s">
        <v>114</v>
      </c>
      <c r="P1012" s="1" t="s">
        <v>364</v>
      </c>
      <c r="Q1012" s="1" t="s">
        <v>701</v>
      </c>
      <c r="R1012" s="1">
        <v>38654</v>
      </c>
      <c r="S1012" s="1" t="s">
        <v>78</v>
      </c>
      <c r="T1012" s="1" t="s">
        <v>168</v>
      </c>
      <c r="U1012" s="1">
        <v>17</v>
      </c>
      <c r="V1012" s="1">
        <v>90524</v>
      </c>
    </row>
    <row r="1013" spans="1:22">
      <c r="A1013" s="1">
        <v>21747</v>
      </c>
      <c r="B1013" s="1" t="s">
        <v>31</v>
      </c>
      <c r="C1013" s="1">
        <v>2.88</v>
      </c>
      <c r="D1013" s="1">
        <v>0.05</v>
      </c>
      <c r="E1013" s="1">
        <v>1814</v>
      </c>
      <c r="F1013" s="1"/>
      <c r="G1013" s="1"/>
      <c r="H1013" s="1" t="s">
        <v>32</v>
      </c>
      <c r="I1013" s="1" t="s">
        <v>42</v>
      </c>
      <c r="J1013" s="1" t="s">
        <v>58</v>
      </c>
      <c r="K1013" s="1" t="s">
        <v>25</v>
      </c>
      <c r="L1013" s="1" t="s">
        <v>26</v>
      </c>
      <c r="M1013" s="1"/>
      <c r="N1013" s="1" t="s">
        <v>27</v>
      </c>
      <c r="O1013" s="1" t="s">
        <v>114</v>
      </c>
      <c r="P1013" s="1" t="s">
        <v>364</v>
      </c>
      <c r="Q1013" s="1" t="s">
        <v>701</v>
      </c>
      <c r="R1013" s="1">
        <v>38654</v>
      </c>
      <c r="S1013" s="1" t="s">
        <v>78</v>
      </c>
      <c r="T1013" s="1" t="s">
        <v>168</v>
      </c>
      <c r="U1013" s="1">
        <v>13</v>
      </c>
      <c r="V1013" s="1">
        <v>90524</v>
      </c>
    </row>
    <row r="1014" spans="1:22">
      <c r="A1014" s="1">
        <v>24463</v>
      </c>
      <c r="B1014" s="1" t="s">
        <v>50</v>
      </c>
      <c r="C1014" s="1">
        <v>90.97</v>
      </c>
      <c r="D1014" s="1">
        <v>0.05</v>
      </c>
      <c r="E1014" s="1">
        <v>1815</v>
      </c>
      <c r="F1014" s="1"/>
      <c r="G1014" s="1"/>
      <c r="H1014" s="1" t="s">
        <v>22</v>
      </c>
      <c r="I1014" s="1" t="s">
        <v>42</v>
      </c>
      <c r="J1014" s="1" t="s">
        <v>73</v>
      </c>
      <c r="K1014" s="1" t="s">
        <v>74</v>
      </c>
      <c r="L1014" s="1" t="s">
        <v>36</v>
      </c>
      <c r="M1014" s="1"/>
      <c r="N1014" s="1" t="s">
        <v>27</v>
      </c>
      <c r="O1014" s="1" t="s">
        <v>54</v>
      </c>
      <c r="P1014" s="1" t="s">
        <v>364</v>
      </c>
      <c r="Q1014" s="1" t="s">
        <v>702</v>
      </c>
      <c r="R1014" s="1">
        <v>39208</v>
      </c>
      <c r="S1014" s="2">
        <v>42310</v>
      </c>
      <c r="T1014" s="2">
        <v>42340</v>
      </c>
      <c r="U1014" s="1">
        <v>14</v>
      </c>
      <c r="V1014" s="1">
        <v>90525</v>
      </c>
    </row>
    <row r="1015" spans="1:22">
      <c r="A1015" s="1">
        <v>22843</v>
      </c>
      <c r="B1015" s="1" t="s">
        <v>98</v>
      </c>
      <c r="C1015" s="1">
        <v>10.48</v>
      </c>
      <c r="D1015" s="1">
        <v>0.05</v>
      </c>
      <c r="E1015" s="1">
        <v>1816</v>
      </c>
      <c r="F1015" s="1"/>
      <c r="G1015" s="1"/>
      <c r="H1015" s="1" t="s">
        <v>32</v>
      </c>
      <c r="I1015" s="1" t="s">
        <v>104</v>
      </c>
      <c r="J1015" s="1" t="s">
        <v>58</v>
      </c>
      <c r="K1015" s="1" t="s">
        <v>25</v>
      </c>
      <c r="L1015" s="1" t="s">
        <v>44</v>
      </c>
      <c r="M1015" s="1"/>
      <c r="N1015" s="1" t="s">
        <v>27</v>
      </c>
      <c r="O1015" s="1" t="s">
        <v>54</v>
      </c>
      <c r="P1015" s="1" t="s">
        <v>215</v>
      </c>
      <c r="Q1015" s="1" t="s">
        <v>125</v>
      </c>
      <c r="R1015" s="1">
        <v>48187</v>
      </c>
      <c r="S1015" s="2">
        <v>42126</v>
      </c>
      <c r="T1015" s="2">
        <v>42187</v>
      </c>
      <c r="U1015" s="1">
        <v>19</v>
      </c>
      <c r="V1015" s="1">
        <v>85990</v>
      </c>
    </row>
    <row r="1016" spans="1:22">
      <c r="A1016" s="1">
        <v>24622</v>
      </c>
      <c r="B1016" s="1" t="s">
        <v>31</v>
      </c>
      <c r="C1016" s="1">
        <v>17.98</v>
      </c>
      <c r="D1016" s="1">
        <v>0.05</v>
      </c>
      <c r="E1016" s="1">
        <v>1818</v>
      </c>
      <c r="F1016" s="1"/>
      <c r="G1016" s="1"/>
      <c r="H1016" s="1" t="s">
        <v>32</v>
      </c>
      <c r="I1016" s="1" t="s">
        <v>104</v>
      </c>
      <c r="J1016" s="1" t="s">
        <v>73</v>
      </c>
      <c r="K1016" s="1" t="s">
        <v>74</v>
      </c>
      <c r="L1016" s="1" t="s">
        <v>75</v>
      </c>
      <c r="M1016" s="1"/>
      <c r="N1016" s="1" t="s">
        <v>27</v>
      </c>
      <c r="O1016" s="1" t="s">
        <v>54</v>
      </c>
      <c r="P1016" s="1" t="s">
        <v>215</v>
      </c>
      <c r="Q1016" s="1" t="s">
        <v>703</v>
      </c>
      <c r="R1016" s="1">
        <v>48126</v>
      </c>
      <c r="S1016" s="1" t="s">
        <v>205</v>
      </c>
      <c r="T1016" s="1" t="s">
        <v>299</v>
      </c>
      <c r="U1016" s="1">
        <v>3</v>
      </c>
      <c r="V1016" s="1">
        <v>85991</v>
      </c>
    </row>
    <row r="1017" spans="1:22">
      <c r="A1017" s="1">
        <v>24623</v>
      </c>
      <c r="B1017" s="1" t="s">
        <v>31</v>
      </c>
      <c r="C1017" s="1">
        <v>9.99</v>
      </c>
      <c r="D1017" s="1">
        <v>0.05</v>
      </c>
      <c r="E1017" s="1">
        <v>1818</v>
      </c>
      <c r="F1017" s="1"/>
      <c r="G1017" s="1"/>
      <c r="H1017" s="1" t="s">
        <v>22</v>
      </c>
      <c r="I1017" s="1" t="s">
        <v>104</v>
      </c>
      <c r="J1017" s="1" t="s">
        <v>58</v>
      </c>
      <c r="K1017" s="1" t="s">
        <v>83</v>
      </c>
      <c r="L1017" s="1" t="s">
        <v>53</v>
      </c>
      <c r="M1017" s="1"/>
      <c r="N1017" s="1" t="s">
        <v>27</v>
      </c>
      <c r="O1017" s="1" t="s">
        <v>45</v>
      </c>
      <c r="P1017" s="1" t="s">
        <v>215</v>
      </c>
      <c r="Q1017" s="1" t="s">
        <v>703</v>
      </c>
      <c r="R1017" s="1">
        <v>48126</v>
      </c>
      <c r="S1017" s="1" t="s">
        <v>205</v>
      </c>
      <c r="T1017" s="1" t="s">
        <v>349</v>
      </c>
      <c r="U1017" s="1">
        <v>12</v>
      </c>
      <c r="V1017" s="1">
        <v>85991</v>
      </c>
    </row>
    <row r="1018" spans="1:22">
      <c r="A1018" s="1">
        <v>4843</v>
      </c>
      <c r="B1018" s="1" t="s">
        <v>98</v>
      </c>
      <c r="C1018" s="1">
        <v>10.48</v>
      </c>
      <c r="D1018" s="1">
        <v>0.05</v>
      </c>
      <c r="E1018" s="1">
        <v>1821</v>
      </c>
      <c r="F1018" s="1"/>
      <c r="G1018" s="1"/>
      <c r="H1018" s="1" t="s">
        <v>32</v>
      </c>
      <c r="I1018" s="1" t="s">
        <v>104</v>
      </c>
      <c r="J1018" s="1" t="s">
        <v>58</v>
      </c>
      <c r="K1018" s="1" t="s">
        <v>25</v>
      </c>
      <c r="L1018" s="1" t="s">
        <v>44</v>
      </c>
      <c r="M1018" s="1"/>
      <c r="N1018" s="1" t="s">
        <v>27</v>
      </c>
      <c r="O1018" s="1" t="s">
        <v>45</v>
      </c>
      <c r="P1018" s="1" t="s">
        <v>62</v>
      </c>
      <c r="Q1018" s="1" t="s">
        <v>79</v>
      </c>
      <c r="R1018" s="1">
        <v>10177</v>
      </c>
      <c r="S1018" s="2">
        <v>42126</v>
      </c>
      <c r="T1018" s="2">
        <v>42187</v>
      </c>
      <c r="U1018" s="1">
        <v>76</v>
      </c>
      <c r="V1018" s="1">
        <v>34435</v>
      </c>
    </row>
    <row r="1019" spans="1:22">
      <c r="A1019" s="1">
        <v>6621</v>
      </c>
      <c r="B1019" s="1" t="s">
        <v>31</v>
      </c>
      <c r="C1019" s="1">
        <v>18.649999999999999</v>
      </c>
      <c r="D1019" s="1">
        <v>0.05</v>
      </c>
      <c r="E1019" s="1">
        <v>1821</v>
      </c>
      <c r="F1019" s="1"/>
      <c r="G1019" s="1"/>
      <c r="H1019" s="1" t="s">
        <v>32</v>
      </c>
      <c r="I1019" s="1" t="s">
        <v>104</v>
      </c>
      <c r="J1019" s="1" t="s">
        <v>34</v>
      </c>
      <c r="K1019" s="1" t="s">
        <v>52</v>
      </c>
      <c r="L1019" s="1" t="s">
        <v>44</v>
      </c>
      <c r="M1019" s="1"/>
      <c r="N1019" s="1" t="s">
        <v>27</v>
      </c>
      <c r="O1019" s="1" t="s">
        <v>45</v>
      </c>
      <c r="P1019" s="1" t="s">
        <v>62</v>
      </c>
      <c r="Q1019" s="1" t="s">
        <v>79</v>
      </c>
      <c r="R1019" s="1">
        <v>10177</v>
      </c>
      <c r="S1019" s="1" t="s">
        <v>205</v>
      </c>
      <c r="T1019" s="1" t="s">
        <v>278</v>
      </c>
      <c r="U1019" s="1">
        <v>34</v>
      </c>
      <c r="V1019" s="1">
        <v>47108</v>
      </c>
    </row>
    <row r="1020" spans="1:22">
      <c r="A1020" s="1">
        <v>6622</v>
      </c>
      <c r="B1020" s="1" t="s">
        <v>31</v>
      </c>
      <c r="C1020" s="1">
        <v>17.98</v>
      </c>
      <c r="D1020" s="1">
        <v>0.05</v>
      </c>
      <c r="E1020" s="1">
        <v>1821</v>
      </c>
      <c r="F1020" s="1"/>
      <c r="G1020" s="1"/>
      <c r="H1020" s="1" t="s">
        <v>32</v>
      </c>
      <c r="I1020" s="1" t="s">
        <v>104</v>
      </c>
      <c r="J1020" s="1" t="s">
        <v>73</v>
      </c>
      <c r="K1020" s="1" t="s">
        <v>74</v>
      </c>
      <c r="L1020" s="1" t="s">
        <v>75</v>
      </c>
      <c r="M1020" s="1"/>
      <c r="N1020" s="1" t="s">
        <v>27</v>
      </c>
      <c r="O1020" s="1" t="s">
        <v>45</v>
      </c>
      <c r="P1020" s="1" t="s">
        <v>62</v>
      </c>
      <c r="Q1020" s="1" t="s">
        <v>79</v>
      </c>
      <c r="R1020" s="1">
        <v>10177</v>
      </c>
      <c r="S1020" s="1" t="s">
        <v>205</v>
      </c>
      <c r="T1020" s="1" t="s">
        <v>299</v>
      </c>
      <c r="U1020" s="1">
        <v>13</v>
      </c>
      <c r="V1020" s="1">
        <v>47108</v>
      </c>
    </row>
    <row r="1021" spans="1:22">
      <c r="A1021" s="1">
        <v>6623</v>
      </c>
      <c r="B1021" s="1" t="s">
        <v>31</v>
      </c>
      <c r="C1021" s="1">
        <v>9.99</v>
      </c>
      <c r="D1021" s="1">
        <v>0.05</v>
      </c>
      <c r="E1021" s="1">
        <v>1821</v>
      </c>
      <c r="F1021" s="1"/>
      <c r="G1021" s="1"/>
      <c r="H1021" s="1" t="s">
        <v>22</v>
      </c>
      <c r="I1021" s="1" t="s">
        <v>104</v>
      </c>
      <c r="J1021" s="1" t="s">
        <v>58</v>
      </c>
      <c r="K1021" s="1" t="s">
        <v>83</v>
      </c>
      <c r="L1021" s="1" t="s">
        <v>53</v>
      </c>
      <c r="M1021" s="1"/>
      <c r="N1021" s="1" t="s">
        <v>27</v>
      </c>
      <c r="O1021" s="1" t="s">
        <v>45</v>
      </c>
      <c r="P1021" s="1" t="s">
        <v>62</v>
      </c>
      <c r="Q1021" s="1" t="s">
        <v>79</v>
      </c>
      <c r="R1021" s="1">
        <v>10177</v>
      </c>
      <c r="S1021" s="1" t="s">
        <v>205</v>
      </c>
      <c r="T1021" s="1" t="s">
        <v>349</v>
      </c>
      <c r="U1021" s="1">
        <v>47</v>
      </c>
      <c r="V1021" s="1">
        <v>47108</v>
      </c>
    </row>
    <row r="1022" spans="1:22">
      <c r="A1022" s="1">
        <v>6624</v>
      </c>
      <c r="B1022" s="1" t="s">
        <v>31</v>
      </c>
      <c r="C1022" s="1">
        <v>175.99</v>
      </c>
      <c r="D1022" s="1">
        <v>0.1</v>
      </c>
      <c r="E1022" s="1">
        <v>1821</v>
      </c>
      <c r="F1022" s="1"/>
      <c r="G1022" s="1"/>
      <c r="H1022" s="1" t="s">
        <v>22</v>
      </c>
      <c r="I1022" s="1" t="s">
        <v>104</v>
      </c>
      <c r="J1022" s="1" t="s">
        <v>73</v>
      </c>
      <c r="K1022" s="1" t="s">
        <v>67</v>
      </c>
      <c r="L1022" s="1" t="s">
        <v>53</v>
      </c>
      <c r="M1022" s="1"/>
      <c r="N1022" s="1" t="s">
        <v>27</v>
      </c>
      <c r="O1022" s="1" t="s">
        <v>54</v>
      </c>
      <c r="P1022" s="1" t="s">
        <v>62</v>
      </c>
      <c r="Q1022" s="1" t="s">
        <v>79</v>
      </c>
      <c r="R1022" s="1">
        <v>10177</v>
      </c>
      <c r="S1022" s="1" t="s">
        <v>205</v>
      </c>
      <c r="T1022" s="1" t="s">
        <v>278</v>
      </c>
      <c r="U1022" s="1">
        <v>16</v>
      </c>
      <c r="V1022" s="1">
        <v>47108</v>
      </c>
    </row>
    <row r="1023" spans="1:22">
      <c r="A1023" s="1">
        <v>19596</v>
      </c>
      <c r="B1023" s="1" t="s">
        <v>50</v>
      </c>
      <c r="C1023" s="1">
        <v>52.99</v>
      </c>
      <c r="D1023" s="1">
        <v>0.05</v>
      </c>
      <c r="E1023" s="1">
        <v>1826</v>
      </c>
      <c r="F1023" s="1"/>
      <c r="G1023" s="1"/>
      <c r="H1023" s="1" t="s">
        <v>22</v>
      </c>
      <c r="I1023" s="1" t="s">
        <v>81</v>
      </c>
      <c r="J1023" s="1" t="s">
        <v>58</v>
      </c>
      <c r="K1023" s="1" t="s">
        <v>119</v>
      </c>
      <c r="L1023" s="1" t="s">
        <v>53</v>
      </c>
      <c r="M1023" s="1"/>
      <c r="N1023" s="1" t="s">
        <v>27</v>
      </c>
      <c r="O1023" s="1" t="s">
        <v>54</v>
      </c>
      <c r="P1023" s="1" t="s">
        <v>228</v>
      </c>
      <c r="Q1023" s="1" t="s">
        <v>704</v>
      </c>
      <c r="R1023" s="1">
        <v>52722</v>
      </c>
      <c r="S1023" s="1" t="s">
        <v>349</v>
      </c>
      <c r="T1023" s="1" t="s">
        <v>190</v>
      </c>
      <c r="U1023" s="1">
        <v>7</v>
      </c>
      <c r="V1023" s="1">
        <v>86958</v>
      </c>
    </row>
    <row r="1024" spans="1:22">
      <c r="A1024" s="1">
        <v>18199</v>
      </c>
      <c r="B1024" s="1" t="s">
        <v>50</v>
      </c>
      <c r="C1024" s="1">
        <v>9.27</v>
      </c>
      <c r="D1024" s="1">
        <v>0.05</v>
      </c>
      <c r="E1024" s="1">
        <v>1826</v>
      </c>
      <c r="F1024" s="1"/>
      <c r="G1024" s="1"/>
      <c r="H1024" s="1" t="s">
        <v>32</v>
      </c>
      <c r="I1024" s="1" t="s">
        <v>81</v>
      </c>
      <c r="J1024" s="1" t="s">
        <v>58</v>
      </c>
      <c r="K1024" s="1" t="s">
        <v>83</v>
      </c>
      <c r="L1024" s="1" t="s">
        <v>26</v>
      </c>
      <c r="M1024" s="1"/>
      <c r="N1024" s="1" t="s">
        <v>27</v>
      </c>
      <c r="O1024" s="1" t="s">
        <v>54</v>
      </c>
      <c r="P1024" s="1" t="s">
        <v>228</v>
      </c>
      <c r="Q1024" s="1" t="s">
        <v>704</v>
      </c>
      <c r="R1024" s="1">
        <v>52722</v>
      </c>
      <c r="S1024" s="2">
        <v>42343</v>
      </c>
      <c r="T1024" s="1" t="s">
        <v>57</v>
      </c>
      <c r="U1024" s="1">
        <v>1</v>
      </c>
      <c r="V1024" s="1">
        <v>86959</v>
      </c>
    </row>
    <row r="1025" spans="1:22">
      <c r="A1025" s="1">
        <v>20551</v>
      </c>
      <c r="B1025" s="1" t="s">
        <v>31</v>
      </c>
      <c r="C1025" s="1">
        <v>5.98</v>
      </c>
      <c r="D1025" s="1">
        <v>0.05</v>
      </c>
      <c r="E1025" s="1">
        <v>1827</v>
      </c>
      <c r="F1025" s="1"/>
      <c r="G1025" s="1"/>
      <c r="H1025" s="1" t="s">
        <v>32</v>
      </c>
      <c r="I1025" s="1" t="s">
        <v>81</v>
      </c>
      <c r="J1025" s="1" t="s">
        <v>58</v>
      </c>
      <c r="K1025" s="1" t="s">
        <v>25</v>
      </c>
      <c r="L1025" s="1" t="s">
        <v>26</v>
      </c>
      <c r="M1025" s="1"/>
      <c r="N1025" s="1" t="s">
        <v>27</v>
      </c>
      <c r="O1025" s="1" t="s">
        <v>54</v>
      </c>
      <c r="P1025" s="1" t="s">
        <v>228</v>
      </c>
      <c r="Q1025" s="1" t="s">
        <v>122</v>
      </c>
      <c r="R1025" s="1">
        <v>52601</v>
      </c>
      <c r="S1025" s="1" t="s">
        <v>398</v>
      </c>
      <c r="T1025" s="1" t="s">
        <v>137</v>
      </c>
      <c r="U1025" s="1">
        <v>9</v>
      </c>
      <c r="V1025" s="1">
        <v>86956</v>
      </c>
    </row>
    <row r="1026" spans="1:22">
      <c r="A1026" s="1">
        <v>19597</v>
      </c>
      <c r="B1026" s="1" t="s">
        <v>50</v>
      </c>
      <c r="C1026" s="1">
        <v>100.98</v>
      </c>
      <c r="D1026" s="1">
        <v>0.1</v>
      </c>
      <c r="E1026" s="1">
        <v>1827</v>
      </c>
      <c r="F1026" s="1"/>
      <c r="G1026" s="1"/>
      <c r="H1026" s="1" t="s">
        <v>22</v>
      </c>
      <c r="I1026" s="1" t="s">
        <v>81</v>
      </c>
      <c r="J1026" s="1" t="s">
        <v>34</v>
      </c>
      <c r="K1026" s="1" t="s">
        <v>151</v>
      </c>
      <c r="L1026" s="1" t="s">
        <v>108</v>
      </c>
      <c r="M1026" s="1"/>
      <c r="N1026" s="1" t="s">
        <v>27</v>
      </c>
      <c r="O1026" s="1" t="s">
        <v>54</v>
      </c>
      <c r="P1026" s="1" t="s">
        <v>228</v>
      </c>
      <c r="Q1026" s="1" t="s">
        <v>122</v>
      </c>
      <c r="R1026" s="1">
        <v>52601</v>
      </c>
      <c r="S1026" s="1" t="s">
        <v>349</v>
      </c>
      <c r="T1026" s="1" t="s">
        <v>111</v>
      </c>
      <c r="U1026" s="1">
        <v>2</v>
      </c>
      <c r="V1026" s="1">
        <v>86958</v>
      </c>
    </row>
    <row r="1027" spans="1:22">
      <c r="A1027" s="1">
        <v>19598</v>
      </c>
      <c r="B1027" s="1" t="s">
        <v>50</v>
      </c>
      <c r="C1027" s="1">
        <v>85.99</v>
      </c>
      <c r="D1027" s="1">
        <v>0.05</v>
      </c>
      <c r="E1027" s="1">
        <v>1827</v>
      </c>
      <c r="F1027" s="1"/>
      <c r="G1027" s="1"/>
      <c r="H1027" s="1" t="s">
        <v>32</v>
      </c>
      <c r="I1027" s="1" t="s">
        <v>81</v>
      </c>
      <c r="J1027" s="1" t="s">
        <v>73</v>
      </c>
      <c r="K1027" s="1" t="s">
        <v>67</v>
      </c>
      <c r="L1027" s="1" t="s">
        <v>26</v>
      </c>
      <c r="M1027" s="1"/>
      <c r="N1027" s="1" t="s">
        <v>27</v>
      </c>
      <c r="O1027" s="1" t="s">
        <v>54</v>
      </c>
      <c r="P1027" s="1" t="s">
        <v>228</v>
      </c>
      <c r="Q1027" s="1" t="s">
        <v>122</v>
      </c>
      <c r="R1027" s="1">
        <v>52601</v>
      </c>
      <c r="S1027" s="1" t="s">
        <v>349</v>
      </c>
      <c r="T1027" s="1" t="s">
        <v>110</v>
      </c>
      <c r="U1027" s="1">
        <v>5</v>
      </c>
      <c r="V1027" s="1">
        <v>86958</v>
      </c>
    </row>
    <row r="1028" spans="1:22">
      <c r="A1028" s="1">
        <v>20553</v>
      </c>
      <c r="B1028" s="1" t="s">
        <v>31</v>
      </c>
      <c r="C1028" s="1">
        <v>5.98</v>
      </c>
      <c r="D1028" s="1">
        <v>0.05</v>
      </c>
      <c r="E1028" s="1">
        <v>1828</v>
      </c>
      <c r="F1028" s="1"/>
      <c r="G1028" s="1"/>
      <c r="H1028" s="1" t="s">
        <v>32</v>
      </c>
      <c r="I1028" s="1" t="s">
        <v>81</v>
      </c>
      <c r="J1028" s="1" t="s">
        <v>58</v>
      </c>
      <c r="K1028" s="1" t="s">
        <v>83</v>
      </c>
      <c r="L1028" s="1" t="s">
        <v>53</v>
      </c>
      <c r="M1028" s="1"/>
      <c r="N1028" s="1" t="s">
        <v>27</v>
      </c>
      <c r="O1028" s="1" t="s">
        <v>54</v>
      </c>
      <c r="P1028" s="1" t="s">
        <v>228</v>
      </c>
      <c r="Q1028" s="1" t="s">
        <v>705</v>
      </c>
      <c r="R1028" s="1">
        <v>50613</v>
      </c>
      <c r="S1028" s="1" t="s">
        <v>398</v>
      </c>
      <c r="T1028" s="1" t="s">
        <v>137</v>
      </c>
      <c r="U1028" s="1">
        <v>7</v>
      </c>
      <c r="V1028" s="1">
        <v>86956</v>
      </c>
    </row>
    <row r="1029" spans="1:22">
      <c r="A1029" s="1">
        <v>21383</v>
      </c>
      <c r="B1029" s="1" t="s">
        <v>98</v>
      </c>
      <c r="C1029" s="1">
        <v>7.1</v>
      </c>
      <c r="D1029" s="1">
        <v>0.05</v>
      </c>
      <c r="E1029" s="1">
        <v>1828</v>
      </c>
      <c r="F1029" s="1"/>
      <c r="G1029" s="1"/>
      <c r="H1029" s="1" t="s">
        <v>32</v>
      </c>
      <c r="I1029" s="1" t="s">
        <v>81</v>
      </c>
      <c r="J1029" s="1" t="s">
        <v>58</v>
      </c>
      <c r="K1029" s="1" t="s">
        <v>100</v>
      </c>
      <c r="L1029" s="1" t="s">
        <v>53</v>
      </c>
      <c r="M1029" s="1"/>
      <c r="N1029" s="1" t="s">
        <v>27</v>
      </c>
      <c r="O1029" s="1" t="s">
        <v>54</v>
      </c>
      <c r="P1029" s="1" t="s">
        <v>228</v>
      </c>
      <c r="Q1029" s="1" t="s">
        <v>705</v>
      </c>
      <c r="R1029" s="1">
        <v>50613</v>
      </c>
      <c r="S1029" s="2">
        <v>42156</v>
      </c>
      <c r="T1029" s="2">
        <v>42156</v>
      </c>
      <c r="U1029" s="1">
        <v>14</v>
      </c>
      <c r="V1029" s="1">
        <v>86960</v>
      </c>
    </row>
    <row r="1030" spans="1:22">
      <c r="A1030" s="1">
        <v>21384</v>
      </c>
      <c r="B1030" s="1" t="s">
        <v>98</v>
      </c>
      <c r="C1030" s="1">
        <v>20.95</v>
      </c>
      <c r="D1030" s="1">
        <v>0.05</v>
      </c>
      <c r="E1030" s="1">
        <v>1828</v>
      </c>
      <c r="F1030" s="1"/>
      <c r="G1030" s="1"/>
      <c r="H1030" s="1" t="s">
        <v>32</v>
      </c>
      <c r="I1030" s="1" t="s">
        <v>81</v>
      </c>
      <c r="J1030" s="1" t="s">
        <v>73</v>
      </c>
      <c r="K1030" s="1" t="s">
        <v>144</v>
      </c>
      <c r="L1030" s="1" t="s">
        <v>53</v>
      </c>
      <c r="M1030" s="1"/>
      <c r="N1030" s="1" t="s">
        <v>27</v>
      </c>
      <c r="O1030" s="1" t="s">
        <v>54</v>
      </c>
      <c r="P1030" s="1" t="s">
        <v>228</v>
      </c>
      <c r="Q1030" s="1" t="s">
        <v>705</v>
      </c>
      <c r="R1030" s="1">
        <v>50613</v>
      </c>
      <c r="S1030" s="2">
        <v>42156</v>
      </c>
      <c r="T1030" s="2">
        <v>42309</v>
      </c>
      <c r="U1030" s="1">
        <v>7</v>
      </c>
      <c r="V1030" s="1">
        <v>86960</v>
      </c>
    </row>
    <row r="1031" spans="1:22">
      <c r="A1031" s="1">
        <v>23430</v>
      </c>
      <c r="B1031" s="1" t="s">
        <v>41</v>
      </c>
      <c r="C1031" s="1">
        <v>10.64</v>
      </c>
      <c r="D1031" s="1">
        <v>0.05</v>
      </c>
      <c r="E1031" s="1">
        <v>1829</v>
      </c>
      <c r="F1031" s="1"/>
      <c r="G1031" s="1"/>
      <c r="H1031" s="1" t="s">
        <v>22</v>
      </c>
      <c r="I1031" s="1" t="s">
        <v>81</v>
      </c>
      <c r="J1031" s="1" t="s">
        <v>34</v>
      </c>
      <c r="K1031" s="1" t="s">
        <v>52</v>
      </c>
      <c r="L1031" s="1" t="s">
        <v>53</v>
      </c>
      <c r="M1031" s="1"/>
      <c r="N1031" s="1" t="s">
        <v>27</v>
      </c>
      <c r="O1031" s="1" t="s">
        <v>54</v>
      </c>
      <c r="P1031" s="1" t="s">
        <v>228</v>
      </c>
      <c r="Q1031" s="1" t="s">
        <v>706</v>
      </c>
      <c r="R1031" s="1">
        <v>52402</v>
      </c>
      <c r="S1031" s="1" t="s">
        <v>132</v>
      </c>
      <c r="T1031" s="1" t="s">
        <v>94</v>
      </c>
      <c r="U1031" s="1">
        <v>5</v>
      </c>
      <c r="V1031" s="1">
        <v>86957</v>
      </c>
    </row>
    <row r="1032" spans="1:22">
      <c r="A1032" s="1">
        <v>21385</v>
      </c>
      <c r="B1032" s="1" t="s">
        <v>98</v>
      </c>
      <c r="C1032" s="1">
        <v>39.06</v>
      </c>
      <c r="D1032" s="1">
        <v>0.05</v>
      </c>
      <c r="E1032" s="1">
        <v>1829</v>
      </c>
      <c r="F1032" s="1"/>
      <c r="G1032" s="1"/>
      <c r="H1032" s="1" t="s">
        <v>32</v>
      </c>
      <c r="I1032" s="1" t="s">
        <v>81</v>
      </c>
      <c r="J1032" s="1" t="s">
        <v>58</v>
      </c>
      <c r="K1032" s="1" t="s">
        <v>100</v>
      </c>
      <c r="L1032" s="1" t="s">
        <v>53</v>
      </c>
      <c r="M1032" s="1"/>
      <c r="N1032" s="1" t="s">
        <v>27</v>
      </c>
      <c r="O1032" s="1" t="s">
        <v>54</v>
      </c>
      <c r="P1032" s="1" t="s">
        <v>228</v>
      </c>
      <c r="Q1032" s="1" t="s">
        <v>706</v>
      </c>
      <c r="R1032" s="1">
        <v>52402</v>
      </c>
      <c r="S1032" s="2">
        <v>42156</v>
      </c>
      <c r="T1032" s="1" t="s">
        <v>163</v>
      </c>
      <c r="U1032" s="1">
        <v>9</v>
      </c>
      <c r="V1032" s="1">
        <v>86960</v>
      </c>
    </row>
    <row r="1033" spans="1:22">
      <c r="A1033" s="1">
        <v>21386</v>
      </c>
      <c r="B1033" s="1" t="s">
        <v>98</v>
      </c>
      <c r="C1033" s="1">
        <v>3.52</v>
      </c>
      <c r="D1033" s="1">
        <v>0.05</v>
      </c>
      <c r="E1033" s="1">
        <v>1829</v>
      </c>
      <c r="F1033" s="1"/>
      <c r="G1033" s="1"/>
      <c r="H1033" s="1" t="s">
        <v>32</v>
      </c>
      <c r="I1033" s="1" t="s">
        <v>81</v>
      </c>
      <c r="J1033" s="1" t="s">
        <v>58</v>
      </c>
      <c r="K1033" s="1" t="s">
        <v>100</v>
      </c>
      <c r="L1033" s="1" t="s">
        <v>53</v>
      </c>
      <c r="M1033" s="1"/>
      <c r="N1033" s="1" t="s">
        <v>27</v>
      </c>
      <c r="O1033" s="1" t="s">
        <v>54</v>
      </c>
      <c r="P1033" s="1" t="s">
        <v>228</v>
      </c>
      <c r="Q1033" s="1" t="s">
        <v>706</v>
      </c>
      <c r="R1033" s="1">
        <v>52402</v>
      </c>
      <c r="S1033" s="2">
        <v>42156</v>
      </c>
      <c r="T1033" s="1" t="s">
        <v>176</v>
      </c>
      <c r="U1033" s="1">
        <v>4</v>
      </c>
      <c r="V1033" s="1">
        <v>86960</v>
      </c>
    </row>
    <row r="1034" spans="1:22">
      <c r="A1034" s="1">
        <v>21387</v>
      </c>
      <c r="B1034" s="1" t="s">
        <v>98</v>
      </c>
      <c r="C1034" s="1">
        <v>15.51</v>
      </c>
      <c r="D1034" s="1">
        <v>0.05</v>
      </c>
      <c r="E1034" s="1">
        <v>1829</v>
      </c>
      <c r="F1034" s="1"/>
      <c r="G1034" s="1"/>
      <c r="H1034" s="1" t="s">
        <v>32</v>
      </c>
      <c r="I1034" s="1" t="s">
        <v>81</v>
      </c>
      <c r="J1034" s="1" t="s">
        <v>58</v>
      </c>
      <c r="K1034" s="1" t="s">
        <v>119</v>
      </c>
      <c r="L1034" s="1" t="s">
        <v>53</v>
      </c>
      <c r="M1034" s="1"/>
      <c r="N1034" s="1" t="s">
        <v>27</v>
      </c>
      <c r="O1034" s="1" t="s">
        <v>28</v>
      </c>
      <c r="P1034" s="1" t="s">
        <v>228</v>
      </c>
      <c r="Q1034" s="1" t="s">
        <v>706</v>
      </c>
      <c r="R1034" s="1">
        <v>52402</v>
      </c>
      <c r="S1034" s="2">
        <v>42156</v>
      </c>
      <c r="T1034" s="1" t="s">
        <v>163</v>
      </c>
      <c r="U1034" s="1">
        <v>1</v>
      </c>
      <c r="V1034" s="1">
        <v>86960</v>
      </c>
    </row>
    <row r="1035" spans="1:22">
      <c r="A1035" s="1">
        <v>23589</v>
      </c>
      <c r="B1035" s="1" t="s">
        <v>21</v>
      </c>
      <c r="C1035" s="1">
        <v>155.99</v>
      </c>
      <c r="D1035" s="1">
        <v>0.1</v>
      </c>
      <c r="E1035" s="1">
        <v>1836</v>
      </c>
      <c r="F1035" s="1"/>
      <c r="G1035" s="1"/>
      <c r="H1035" s="1" t="s">
        <v>22</v>
      </c>
      <c r="I1035" s="1" t="s">
        <v>81</v>
      </c>
      <c r="J1035" s="1" t="s">
        <v>73</v>
      </c>
      <c r="K1035" s="1" t="s">
        <v>67</v>
      </c>
      <c r="L1035" s="1" t="s">
        <v>53</v>
      </c>
      <c r="M1035" s="1"/>
      <c r="N1035" s="1" t="s">
        <v>27</v>
      </c>
      <c r="O1035" s="1" t="s">
        <v>28</v>
      </c>
      <c r="P1035" s="1" t="s">
        <v>37</v>
      </c>
      <c r="Q1035" s="1" t="s">
        <v>206</v>
      </c>
      <c r="R1035" s="1">
        <v>94110</v>
      </c>
      <c r="S1035" s="1" t="s">
        <v>190</v>
      </c>
      <c r="T1035" s="1" t="s">
        <v>110</v>
      </c>
      <c r="U1035" s="1">
        <v>5</v>
      </c>
      <c r="V1035" s="1">
        <v>86600</v>
      </c>
    </row>
    <row r="1036" spans="1:22">
      <c r="A1036" s="1">
        <v>23590</v>
      </c>
      <c r="B1036" s="1" t="s">
        <v>21</v>
      </c>
      <c r="C1036" s="1">
        <v>5.98</v>
      </c>
      <c r="D1036" s="1">
        <v>0.05</v>
      </c>
      <c r="E1036" s="1">
        <v>1837</v>
      </c>
      <c r="F1036" s="1"/>
      <c r="G1036" s="1"/>
      <c r="H1036" s="1" t="s">
        <v>32</v>
      </c>
      <c r="I1036" s="1" t="s">
        <v>81</v>
      </c>
      <c r="J1036" s="1" t="s">
        <v>58</v>
      </c>
      <c r="K1036" s="1" t="s">
        <v>83</v>
      </c>
      <c r="L1036" s="1" t="s">
        <v>53</v>
      </c>
      <c r="M1036" s="1"/>
      <c r="N1036" s="1" t="s">
        <v>27</v>
      </c>
      <c r="O1036" s="1" t="s">
        <v>45</v>
      </c>
      <c r="P1036" s="1" t="s">
        <v>37</v>
      </c>
      <c r="Q1036" s="1" t="s">
        <v>38</v>
      </c>
      <c r="R1036" s="1">
        <v>91776</v>
      </c>
      <c r="S1036" s="1" t="s">
        <v>190</v>
      </c>
      <c r="T1036" s="1" t="s">
        <v>111</v>
      </c>
      <c r="U1036" s="1">
        <v>4</v>
      </c>
      <c r="V1036" s="1">
        <v>86600</v>
      </c>
    </row>
    <row r="1037" spans="1:22">
      <c r="A1037" s="1">
        <v>18141</v>
      </c>
      <c r="B1037" s="1" t="s">
        <v>31</v>
      </c>
      <c r="C1037" s="1">
        <v>40.98</v>
      </c>
      <c r="D1037" s="1">
        <v>0.05</v>
      </c>
      <c r="E1037" s="1">
        <v>1840</v>
      </c>
      <c r="F1037" s="1"/>
      <c r="G1037" s="1"/>
      <c r="H1037" s="1" t="s">
        <v>32</v>
      </c>
      <c r="I1037" s="1" t="s">
        <v>42</v>
      </c>
      <c r="J1037" s="1" t="s">
        <v>58</v>
      </c>
      <c r="K1037" s="1" t="s">
        <v>100</v>
      </c>
      <c r="L1037" s="1" t="s">
        <v>53</v>
      </c>
      <c r="M1037" s="1"/>
      <c r="N1037" s="1" t="s">
        <v>27</v>
      </c>
      <c r="O1037" s="1" t="s">
        <v>114</v>
      </c>
      <c r="P1037" s="1" t="s">
        <v>152</v>
      </c>
      <c r="Q1037" s="1" t="s">
        <v>707</v>
      </c>
      <c r="R1037" s="1">
        <v>1469</v>
      </c>
      <c r="S1037" s="1" t="s">
        <v>128</v>
      </c>
      <c r="T1037" s="2">
        <v>42008</v>
      </c>
      <c r="U1037" s="1">
        <v>13</v>
      </c>
      <c r="V1037" s="1">
        <v>86599</v>
      </c>
    </row>
    <row r="1038" spans="1:22">
      <c r="A1038" s="1">
        <v>19139</v>
      </c>
      <c r="B1038" s="1" t="s">
        <v>21</v>
      </c>
      <c r="C1038" s="1">
        <v>35.99</v>
      </c>
      <c r="D1038" s="1">
        <v>0.05</v>
      </c>
      <c r="E1038" s="1">
        <v>1849</v>
      </c>
      <c r="F1038" s="1"/>
      <c r="G1038" s="1"/>
      <c r="H1038" s="1" t="s">
        <v>32</v>
      </c>
      <c r="I1038" s="1" t="s">
        <v>104</v>
      </c>
      <c r="J1038" s="1" t="s">
        <v>73</v>
      </c>
      <c r="K1038" s="1" t="s">
        <v>67</v>
      </c>
      <c r="L1038" s="1" t="s">
        <v>53</v>
      </c>
      <c r="M1038" s="1"/>
      <c r="N1038" s="1" t="s">
        <v>27</v>
      </c>
      <c r="O1038" s="1" t="s">
        <v>114</v>
      </c>
      <c r="P1038" s="1" t="s">
        <v>542</v>
      </c>
      <c r="Q1038" s="1" t="s">
        <v>708</v>
      </c>
      <c r="R1038" s="1">
        <v>36330</v>
      </c>
      <c r="S1038" s="2">
        <v>42008</v>
      </c>
      <c r="T1038" s="2">
        <v>42067</v>
      </c>
      <c r="U1038" s="1">
        <v>8</v>
      </c>
      <c r="V1038" s="1">
        <v>89697</v>
      </c>
    </row>
    <row r="1039" spans="1:22">
      <c r="A1039" s="1">
        <v>19140</v>
      </c>
      <c r="B1039" s="1" t="s">
        <v>21</v>
      </c>
      <c r="C1039" s="1">
        <v>125.99</v>
      </c>
      <c r="D1039" s="1">
        <v>0.1</v>
      </c>
      <c r="E1039" s="1">
        <v>1849</v>
      </c>
      <c r="F1039" s="1"/>
      <c r="G1039" s="1"/>
      <c r="H1039" s="1" t="s">
        <v>32</v>
      </c>
      <c r="I1039" s="1" t="s">
        <v>104</v>
      </c>
      <c r="J1039" s="1" t="s">
        <v>73</v>
      </c>
      <c r="K1039" s="1" t="s">
        <v>67</v>
      </c>
      <c r="L1039" s="1" t="s">
        <v>53</v>
      </c>
      <c r="M1039" s="1"/>
      <c r="N1039" s="1" t="s">
        <v>27</v>
      </c>
      <c r="O1039" s="1" t="s">
        <v>28</v>
      </c>
      <c r="P1039" s="1" t="s">
        <v>542</v>
      </c>
      <c r="Q1039" s="1" t="s">
        <v>708</v>
      </c>
      <c r="R1039" s="1">
        <v>36330</v>
      </c>
      <c r="S1039" s="2">
        <v>42008</v>
      </c>
      <c r="T1039" s="2">
        <v>42039</v>
      </c>
      <c r="U1039" s="1">
        <v>2</v>
      </c>
      <c r="V1039" s="1">
        <v>89697</v>
      </c>
    </row>
    <row r="1040" spans="1:22">
      <c r="A1040" s="1">
        <v>19141</v>
      </c>
      <c r="B1040" s="1" t="s">
        <v>31</v>
      </c>
      <c r="C1040" s="1">
        <v>6.48</v>
      </c>
      <c r="D1040" s="1">
        <v>0.05</v>
      </c>
      <c r="E1040" s="1">
        <v>1852</v>
      </c>
      <c r="F1040" s="1"/>
      <c r="G1040" s="1"/>
      <c r="H1040" s="1" t="s">
        <v>22</v>
      </c>
      <c r="I1040" s="1" t="s">
        <v>42</v>
      </c>
      <c r="J1040" s="1" t="s">
        <v>58</v>
      </c>
      <c r="K1040" s="1" t="s">
        <v>83</v>
      </c>
      <c r="L1040" s="1" t="s">
        <v>53</v>
      </c>
      <c r="M1040" s="1"/>
      <c r="N1040" s="1" t="s">
        <v>27</v>
      </c>
      <c r="O1040" s="1" t="s">
        <v>45</v>
      </c>
      <c r="P1040" s="1" t="s">
        <v>37</v>
      </c>
      <c r="Q1040" s="1" t="s">
        <v>709</v>
      </c>
      <c r="R1040" s="1">
        <v>92008</v>
      </c>
      <c r="S1040" s="1" t="s">
        <v>99</v>
      </c>
      <c r="T1040" s="1" t="s">
        <v>236</v>
      </c>
      <c r="U1040" s="1">
        <v>10</v>
      </c>
      <c r="V1040" s="1">
        <v>86847</v>
      </c>
    </row>
    <row r="1041" spans="1:22">
      <c r="A1041" s="1">
        <v>19142</v>
      </c>
      <c r="B1041" s="1" t="s">
        <v>31</v>
      </c>
      <c r="C1041" s="1">
        <v>30.73</v>
      </c>
      <c r="D1041" s="1">
        <v>0.05</v>
      </c>
      <c r="E1041" s="1">
        <v>1854</v>
      </c>
      <c r="F1041" s="1"/>
      <c r="G1041" s="1"/>
      <c r="H1041" s="1" t="s">
        <v>32</v>
      </c>
      <c r="I1041" s="1" t="s">
        <v>42</v>
      </c>
      <c r="J1041" s="1" t="s">
        <v>73</v>
      </c>
      <c r="K1041" s="1" t="s">
        <v>144</v>
      </c>
      <c r="L1041" s="1" t="s">
        <v>53</v>
      </c>
      <c r="M1041" s="1"/>
      <c r="N1041" s="1" t="s">
        <v>27</v>
      </c>
      <c r="O1041" s="1" t="s">
        <v>45</v>
      </c>
      <c r="P1041" s="1" t="s">
        <v>171</v>
      </c>
      <c r="Q1041" s="1" t="s">
        <v>371</v>
      </c>
      <c r="R1041" s="1">
        <v>6478</v>
      </c>
      <c r="S1041" s="1" t="s">
        <v>99</v>
      </c>
      <c r="T1041" s="1" t="s">
        <v>130</v>
      </c>
      <c r="U1041" s="1">
        <v>16</v>
      </c>
      <c r="V1041" s="1">
        <v>86847</v>
      </c>
    </row>
    <row r="1042" spans="1:22">
      <c r="A1042" s="1">
        <v>20036</v>
      </c>
      <c r="B1042" s="1" t="s">
        <v>41</v>
      </c>
      <c r="C1042" s="1">
        <v>5.98</v>
      </c>
      <c r="D1042" s="1">
        <v>0.05</v>
      </c>
      <c r="E1042" s="1">
        <v>1860</v>
      </c>
      <c r="F1042" s="1"/>
      <c r="G1042" s="1"/>
      <c r="H1042" s="1" t="s">
        <v>32</v>
      </c>
      <c r="I1042" s="1" t="s">
        <v>42</v>
      </c>
      <c r="J1042" s="1" t="s">
        <v>58</v>
      </c>
      <c r="K1042" s="1" t="s">
        <v>100</v>
      </c>
      <c r="L1042" s="1" t="s">
        <v>53</v>
      </c>
      <c r="M1042" s="1"/>
      <c r="N1042" s="1" t="s">
        <v>27</v>
      </c>
      <c r="O1042" s="1" t="s">
        <v>28</v>
      </c>
      <c r="P1042" s="1" t="s">
        <v>152</v>
      </c>
      <c r="Q1042" s="1" t="s">
        <v>710</v>
      </c>
      <c r="R1042" s="1">
        <v>1570</v>
      </c>
      <c r="S1042" s="1" t="s">
        <v>40</v>
      </c>
      <c r="T1042" s="1" t="s">
        <v>102</v>
      </c>
      <c r="U1042" s="1">
        <v>5</v>
      </c>
      <c r="V1042" s="1">
        <v>86846</v>
      </c>
    </row>
    <row r="1043" spans="1:22">
      <c r="A1043" s="1">
        <v>18879</v>
      </c>
      <c r="B1043" s="1" t="s">
        <v>31</v>
      </c>
      <c r="C1043" s="1">
        <v>8.09</v>
      </c>
      <c r="D1043" s="1">
        <v>0.05</v>
      </c>
      <c r="E1043" s="1">
        <v>1869</v>
      </c>
      <c r="F1043" s="1"/>
      <c r="G1043" s="1"/>
      <c r="H1043" s="1" t="s">
        <v>32</v>
      </c>
      <c r="I1043" s="1" t="s">
        <v>104</v>
      </c>
      <c r="J1043" s="1" t="s">
        <v>34</v>
      </c>
      <c r="K1043" s="1" t="s">
        <v>52</v>
      </c>
      <c r="L1043" s="1" t="s">
        <v>53</v>
      </c>
      <c r="M1043" s="1"/>
      <c r="N1043" s="1" t="s">
        <v>27</v>
      </c>
      <c r="O1043" s="1" t="s">
        <v>114</v>
      </c>
      <c r="P1043" s="1" t="s">
        <v>244</v>
      </c>
      <c r="Q1043" s="1" t="s">
        <v>711</v>
      </c>
      <c r="R1043" s="1">
        <v>88310</v>
      </c>
      <c r="S1043" s="2">
        <v>42068</v>
      </c>
      <c r="T1043" s="2">
        <v>42099</v>
      </c>
      <c r="U1043" s="1">
        <v>10</v>
      </c>
      <c r="V1043" s="1">
        <v>89209</v>
      </c>
    </row>
    <row r="1044" spans="1:22">
      <c r="A1044" s="1">
        <v>19415</v>
      </c>
      <c r="B1044" s="1" t="s">
        <v>50</v>
      </c>
      <c r="C1044" s="1">
        <v>90.48</v>
      </c>
      <c r="D1044" s="1">
        <v>0.05</v>
      </c>
      <c r="E1044" s="1">
        <v>1873</v>
      </c>
      <c r="F1044" s="1"/>
      <c r="G1044" s="1"/>
      <c r="H1044" s="1" t="s">
        <v>32</v>
      </c>
      <c r="I1044" s="1" t="s">
        <v>81</v>
      </c>
      <c r="J1044" s="1" t="s">
        <v>58</v>
      </c>
      <c r="K1044" s="1" t="s">
        <v>61</v>
      </c>
      <c r="L1044" s="1" t="s">
        <v>53</v>
      </c>
      <c r="M1044" s="1"/>
      <c r="N1044" s="1" t="s">
        <v>27</v>
      </c>
      <c r="O1044" s="1" t="s">
        <v>114</v>
      </c>
      <c r="P1044" s="1" t="s">
        <v>242</v>
      </c>
      <c r="Q1044" s="1" t="s">
        <v>712</v>
      </c>
      <c r="R1044" s="1">
        <v>33403</v>
      </c>
      <c r="S1044" s="1" t="s">
        <v>177</v>
      </c>
      <c r="T1044" s="1" t="s">
        <v>246</v>
      </c>
      <c r="U1044" s="1">
        <v>1</v>
      </c>
      <c r="V1044" s="1">
        <v>90099</v>
      </c>
    </row>
    <row r="1045" spans="1:22">
      <c r="A1045" s="1">
        <v>19416</v>
      </c>
      <c r="B1045" s="1" t="s">
        <v>50</v>
      </c>
      <c r="C1045" s="1">
        <v>22.84</v>
      </c>
      <c r="D1045" s="1">
        <v>0.05</v>
      </c>
      <c r="E1045" s="1">
        <v>1873</v>
      </c>
      <c r="F1045" s="1"/>
      <c r="G1045" s="1"/>
      <c r="H1045" s="1" t="s">
        <v>32</v>
      </c>
      <c r="I1045" s="1" t="s">
        <v>81</v>
      </c>
      <c r="J1045" s="1" t="s">
        <v>58</v>
      </c>
      <c r="K1045" s="1" t="s">
        <v>83</v>
      </c>
      <c r="L1045" s="1" t="s">
        <v>53</v>
      </c>
      <c r="M1045" s="1"/>
      <c r="N1045" s="1" t="s">
        <v>27</v>
      </c>
      <c r="O1045" s="1" t="s">
        <v>114</v>
      </c>
      <c r="P1045" s="1" t="s">
        <v>242</v>
      </c>
      <c r="Q1045" s="1" t="s">
        <v>712</v>
      </c>
      <c r="R1045" s="1">
        <v>33403</v>
      </c>
      <c r="S1045" s="1" t="s">
        <v>177</v>
      </c>
      <c r="T1045" s="1" t="s">
        <v>177</v>
      </c>
      <c r="U1045" s="1">
        <v>7</v>
      </c>
      <c r="V1045" s="1">
        <v>90099</v>
      </c>
    </row>
    <row r="1046" spans="1:22">
      <c r="A1046" s="1">
        <v>20844</v>
      </c>
      <c r="B1046" s="1" t="s">
        <v>41</v>
      </c>
      <c r="C1046" s="1">
        <v>95.99</v>
      </c>
      <c r="D1046" s="1">
        <v>0.05</v>
      </c>
      <c r="E1046" s="1">
        <v>1875</v>
      </c>
      <c r="F1046" s="1"/>
      <c r="G1046" s="1"/>
      <c r="H1046" s="1" t="s">
        <v>32</v>
      </c>
      <c r="I1046" s="1" t="s">
        <v>104</v>
      </c>
      <c r="J1046" s="1" t="s">
        <v>73</v>
      </c>
      <c r="K1046" s="1" t="s">
        <v>67</v>
      </c>
      <c r="L1046" s="1" t="s">
        <v>53</v>
      </c>
      <c r="M1046" s="1"/>
      <c r="N1046" s="1" t="s">
        <v>27</v>
      </c>
      <c r="O1046" s="1" t="s">
        <v>45</v>
      </c>
      <c r="P1046" s="1" t="s">
        <v>117</v>
      </c>
      <c r="Q1046" s="1" t="s">
        <v>713</v>
      </c>
      <c r="R1046" s="1">
        <v>23320</v>
      </c>
      <c r="S1046" s="1" t="s">
        <v>86</v>
      </c>
      <c r="T1046" s="1" t="s">
        <v>241</v>
      </c>
      <c r="U1046" s="1">
        <v>4</v>
      </c>
      <c r="V1046" s="1">
        <v>90899</v>
      </c>
    </row>
    <row r="1047" spans="1:22">
      <c r="A1047" s="1">
        <v>18284</v>
      </c>
      <c r="B1047" s="1" t="s">
        <v>31</v>
      </c>
      <c r="C1047" s="1">
        <v>5.78</v>
      </c>
      <c r="D1047" s="1">
        <v>0.05</v>
      </c>
      <c r="E1047" s="1">
        <v>1882</v>
      </c>
      <c r="F1047" s="1"/>
      <c r="G1047" s="1"/>
      <c r="H1047" s="1" t="s">
        <v>32</v>
      </c>
      <c r="I1047" s="1" t="s">
        <v>42</v>
      </c>
      <c r="J1047" s="1" t="s">
        <v>58</v>
      </c>
      <c r="K1047" s="1" t="s">
        <v>83</v>
      </c>
      <c r="L1047" s="1" t="s">
        <v>53</v>
      </c>
      <c r="M1047" s="1"/>
      <c r="N1047" s="1" t="s">
        <v>27</v>
      </c>
      <c r="O1047" s="1" t="s">
        <v>45</v>
      </c>
      <c r="P1047" s="1" t="s">
        <v>46</v>
      </c>
      <c r="Q1047" s="1" t="s">
        <v>714</v>
      </c>
      <c r="R1047" s="1">
        <v>7036</v>
      </c>
      <c r="S1047" s="2">
        <v>42007</v>
      </c>
      <c r="T1047" s="2">
        <v>42066</v>
      </c>
      <c r="U1047" s="1">
        <v>1</v>
      </c>
      <c r="V1047" s="1">
        <v>87378</v>
      </c>
    </row>
    <row r="1048" spans="1:22">
      <c r="A1048" s="1">
        <v>18283</v>
      </c>
      <c r="B1048" s="1" t="s">
        <v>31</v>
      </c>
      <c r="C1048" s="1">
        <v>535.64</v>
      </c>
      <c r="D1048" s="1">
        <v>0.1</v>
      </c>
      <c r="E1048" s="1">
        <v>1885</v>
      </c>
      <c r="F1048" s="1"/>
      <c r="G1048" s="1"/>
      <c r="H1048" s="1" t="s">
        <v>22</v>
      </c>
      <c r="I1048" s="1" t="s">
        <v>42</v>
      </c>
      <c r="J1048" s="1" t="s">
        <v>73</v>
      </c>
      <c r="K1048" s="1" t="s">
        <v>74</v>
      </c>
      <c r="L1048" s="1" t="s">
        <v>36</v>
      </c>
      <c r="M1048" s="1"/>
      <c r="N1048" s="1" t="s">
        <v>27</v>
      </c>
      <c r="O1048" s="1" t="s">
        <v>45</v>
      </c>
      <c r="P1048" s="1" t="s">
        <v>291</v>
      </c>
      <c r="Q1048" s="1" t="s">
        <v>715</v>
      </c>
      <c r="R1048" s="1">
        <v>2806</v>
      </c>
      <c r="S1048" s="2">
        <v>42007</v>
      </c>
      <c r="T1048" s="2">
        <v>42066</v>
      </c>
      <c r="U1048" s="1">
        <v>15</v>
      </c>
      <c r="V1048" s="1">
        <v>87378</v>
      </c>
    </row>
    <row r="1049" spans="1:22">
      <c r="A1049" s="1">
        <v>19918</v>
      </c>
      <c r="B1049" s="1" t="s">
        <v>98</v>
      </c>
      <c r="C1049" s="1">
        <v>78.8</v>
      </c>
      <c r="D1049" s="1">
        <v>0.05</v>
      </c>
      <c r="E1049" s="1">
        <v>1889</v>
      </c>
      <c r="F1049" s="1"/>
      <c r="G1049" s="1"/>
      <c r="H1049" s="1" t="s">
        <v>32</v>
      </c>
      <c r="I1049" s="1" t="s">
        <v>42</v>
      </c>
      <c r="J1049" s="1" t="s">
        <v>58</v>
      </c>
      <c r="K1049" s="1" t="s">
        <v>119</v>
      </c>
      <c r="L1049" s="1" t="s">
        <v>178</v>
      </c>
      <c r="M1049" s="1"/>
      <c r="N1049" s="1" t="s">
        <v>27</v>
      </c>
      <c r="O1049" s="1" t="s">
        <v>45</v>
      </c>
      <c r="P1049" s="1" t="s">
        <v>124</v>
      </c>
      <c r="Q1049" s="1" t="s">
        <v>681</v>
      </c>
      <c r="R1049" s="1">
        <v>45429</v>
      </c>
      <c r="S1049" s="1" t="s">
        <v>299</v>
      </c>
      <c r="T1049" s="1" t="s">
        <v>111</v>
      </c>
      <c r="U1049" s="1">
        <v>14</v>
      </c>
      <c r="V1049" s="1">
        <v>90631</v>
      </c>
    </row>
    <row r="1050" spans="1:22">
      <c r="A1050" s="1">
        <v>23886</v>
      </c>
      <c r="B1050" s="1" t="s">
        <v>31</v>
      </c>
      <c r="C1050" s="1">
        <v>320.64</v>
      </c>
      <c r="D1050" s="1">
        <v>0.1</v>
      </c>
      <c r="E1050" s="1">
        <v>1891</v>
      </c>
      <c r="F1050" s="1"/>
      <c r="G1050" s="1"/>
      <c r="H1050" s="1" t="s">
        <v>22</v>
      </c>
      <c r="I1050" s="1" t="s">
        <v>42</v>
      </c>
      <c r="J1050" s="1" t="s">
        <v>34</v>
      </c>
      <c r="K1050" s="1" t="s">
        <v>123</v>
      </c>
      <c r="L1050" s="1" t="s">
        <v>108</v>
      </c>
      <c r="M1050" s="1"/>
      <c r="N1050" s="1" t="s">
        <v>27</v>
      </c>
      <c r="O1050" s="1" t="s">
        <v>54</v>
      </c>
      <c r="P1050" s="1" t="s">
        <v>124</v>
      </c>
      <c r="Q1050" s="1" t="s">
        <v>716</v>
      </c>
      <c r="R1050" s="1">
        <v>45801</v>
      </c>
      <c r="S1050" s="2">
        <v>42128</v>
      </c>
      <c r="T1050" s="2">
        <v>42189</v>
      </c>
      <c r="U1050" s="1">
        <v>7</v>
      </c>
      <c r="V1050" s="1">
        <v>90630</v>
      </c>
    </row>
    <row r="1051" spans="1:22">
      <c r="A1051" s="1">
        <v>22858</v>
      </c>
      <c r="B1051" s="1" t="s">
        <v>98</v>
      </c>
      <c r="C1051" s="1">
        <v>180.98</v>
      </c>
      <c r="D1051" s="1">
        <v>0.1</v>
      </c>
      <c r="E1051" s="1">
        <v>1893</v>
      </c>
      <c r="F1051" s="1"/>
      <c r="G1051" s="1"/>
      <c r="H1051" s="1" t="s">
        <v>22</v>
      </c>
      <c r="I1051" s="1" t="s">
        <v>104</v>
      </c>
      <c r="J1051" s="1" t="s">
        <v>34</v>
      </c>
      <c r="K1051" s="1" t="s">
        <v>35</v>
      </c>
      <c r="L1051" s="1" t="s">
        <v>36</v>
      </c>
      <c r="M1051" s="1"/>
      <c r="N1051" s="1" t="s">
        <v>27</v>
      </c>
      <c r="O1051" s="1" t="s">
        <v>54</v>
      </c>
      <c r="P1051" s="1" t="s">
        <v>306</v>
      </c>
      <c r="Q1051" s="1" t="s">
        <v>717</v>
      </c>
      <c r="R1051" s="1">
        <v>63119</v>
      </c>
      <c r="S1051" s="1" t="s">
        <v>191</v>
      </c>
      <c r="T1051" s="1" t="s">
        <v>230</v>
      </c>
      <c r="U1051" s="1">
        <v>5</v>
      </c>
      <c r="V1051" s="1">
        <v>91262</v>
      </c>
    </row>
    <row r="1052" spans="1:22">
      <c r="A1052" s="1">
        <v>23260</v>
      </c>
      <c r="B1052" s="1" t="s">
        <v>41</v>
      </c>
      <c r="C1052" s="1">
        <v>300.98</v>
      </c>
      <c r="D1052" s="1">
        <v>0.1</v>
      </c>
      <c r="E1052" s="1">
        <v>1894</v>
      </c>
      <c r="F1052" s="1"/>
      <c r="G1052" s="1"/>
      <c r="H1052" s="1" t="s">
        <v>22</v>
      </c>
      <c r="I1052" s="1" t="s">
        <v>42</v>
      </c>
      <c r="J1052" s="1" t="s">
        <v>34</v>
      </c>
      <c r="K1052" s="1" t="s">
        <v>35</v>
      </c>
      <c r="L1052" s="1" t="s">
        <v>36</v>
      </c>
      <c r="M1052" s="1"/>
      <c r="N1052" s="1" t="s">
        <v>27</v>
      </c>
      <c r="O1052" s="1" t="s">
        <v>54</v>
      </c>
      <c r="P1052" s="1" t="s">
        <v>718</v>
      </c>
      <c r="Q1052" s="1" t="s">
        <v>719</v>
      </c>
      <c r="R1052" s="1">
        <v>54915</v>
      </c>
      <c r="S1052" s="1" t="s">
        <v>235</v>
      </c>
      <c r="T1052" s="1" t="s">
        <v>457</v>
      </c>
      <c r="U1052" s="1">
        <v>12</v>
      </c>
      <c r="V1052" s="1">
        <v>91261</v>
      </c>
    </row>
    <row r="1053" spans="1:22">
      <c r="A1053" s="1">
        <v>23261</v>
      </c>
      <c r="B1053" s="1" t="s">
        <v>41</v>
      </c>
      <c r="C1053" s="1">
        <v>2.94</v>
      </c>
      <c r="D1053" s="1">
        <v>0.05</v>
      </c>
      <c r="E1053" s="1">
        <v>1894</v>
      </c>
      <c r="F1053" s="1"/>
      <c r="G1053" s="1"/>
      <c r="H1053" s="1" t="s">
        <v>32</v>
      </c>
      <c r="I1053" s="1" t="s">
        <v>42</v>
      </c>
      <c r="J1053" s="1" t="s">
        <v>58</v>
      </c>
      <c r="K1053" s="1" t="s">
        <v>25</v>
      </c>
      <c r="L1053" s="1" t="s">
        <v>26</v>
      </c>
      <c r="M1053" s="1"/>
      <c r="N1053" s="1" t="s">
        <v>27</v>
      </c>
      <c r="O1053" s="1" t="s">
        <v>54</v>
      </c>
      <c r="P1053" s="1" t="s">
        <v>718</v>
      </c>
      <c r="Q1053" s="1" t="s">
        <v>719</v>
      </c>
      <c r="R1053" s="1">
        <v>54915</v>
      </c>
      <c r="S1053" s="1" t="s">
        <v>235</v>
      </c>
      <c r="T1053" s="1" t="s">
        <v>367</v>
      </c>
      <c r="U1053" s="1">
        <v>1</v>
      </c>
      <c r="V1053" s="1">
        <v>91261</v>
      </c>
    </row>
    <row r="1054" spans="1:22">
      <c r="A1054" s="1">
        <v>23237</v>
      </c>
      <c r="B1054" s="1" t="s">
        <v>21</v>
      </c>
      <c r="C1054" s="1">
        <v>26.17</v>
      </c>
      <c r="D1054" s="1">
        <v>0.05</v>
      </c>
      <c r="E1054" s="1">
        <v>1894</v>
      </c>
      <c r="F1054" s="1"/>
      <c r="G1054" s="1"/>
      <c r="H1054" s="1" t="s">
        <v>32</v>
      </c>
      <c r="I1054" s="1" t="s">
        <v>104</v>
      </c>
      <c r="J1054" s="1" t="s">
        <v>58</v>
      </c>
      <c r="K1054" s="1" t="s">
        <v>61</v>
      </c>
      <c r="L1054" s="1" t="s">
        <v>53</v>
      </c>
      <c r="M1054" s="1"/>
      <c r="N1054" s="1" t="s">
        <v>27</v>
      </c>
      <c r="O1054" s="1" t="s">
        <v>45</v>
      </c>
      <c r="P1054" s="1" t="s">
        <v>718</v>
      </c>
      <c r="Q1054" s="1" t="s">
        <v>719</v>
      </c>
      <c r="R1054" s="1">
        <v>54915</v>
      </c>
      <c r="S1054" s="1" t="s">
        <v>282</v>
      </c>
      <c r="T1054" s="1" t="s">
        <v>99</v>
      </c>
      <c r="U1054" s="1">
        <v>13</v>
      </c>
      <c r="V1054" s="1">
        <v>91263</v>
      </c>
    </row>
    <row r="1055" spans="1:22">
      <c r="A1055" s="1">
        <v>19048</v>
      </c>
      <c r="B1055" s="1" t="s">
        <v>98</v>
      </c>
      <c r="C1055" s="1">
        <v>172.99</v>
      </c>
      <c r="D1055" s="1">
        <v>0.1</v>
      </c>
      <c r="E1055" s="1">
        <v>1906</v>
      </c>
      <c r="F1055" s="1"/>
      <c r="G1055" s="1"/>
      <c r="H1055" s="1" t="s">
        <v>32</v>
      </c>
      <c r="I1055" s="1" t="s">
        <v>81</v>
      </c>
      <c r="J1055" s="1" t="s">
        <v>58</v>
      </c>
      <c r="K1055" s="1" t="s">
        <v>100</v>
      </c>
      <c r="L1055" s="1" t="s">
        <v>53</v>
      </c>
      <c r="M1055" s="1"/>
      <c r="N1055" s="1" t="s">
        <v>27</v>
      </c>
      <c r="O1055" s="1" t="s">
        <v>45</v>
      </c>
      <c r="P1055" s="1" t="s">
        <v>124</v>
      </c>
      <c r="Q1055" s="1" t="s">
        <v>716</v>
      </c>
      <c r="R1055" s="1">
        <v>45801</v>
      </c>
      <c r="S1055" s="1" t="s">
        <v>134</v>
      </c>
      <c r="T1055" s="1" t="s">
        <v>134</v>
      </c>
      <c r="U1055" s="1">
        <v>22</v>
      </c>
      <c r="V1055" s="1">
        <v>86500</v>
      </c>
    </row>
    <row r="1056" spans="1:22">
      <c r="A1056" s="1">
        <v>19049</v>
      </c>
      <c r="B1056" s="1" t="s">
        <v>98</v>
      </c>
      <c r="C1056" s="1">
        <v>7.64</v>
      </c>
      <c r="D1056" s="1">
        <v>0.05</v>
      </c>
      <c r="E1056" s="1">
        <v>1907</v>
      </c>
      <c r="F1056" s="1"/>
      <c r="G1056" s="1"/>
      <c r="H1056" s="1" t="s">
        <v>32</v>
      </c>
      <c r="I1056" s="1" t="s">
        <v>81</v>
      </c>
      <c r="J1056" s="1" t="s">
        <v>58</v>
      </c>
      <c r="K1056" s="1" t="s">
        <v>61</v>
      </c>
      <c r="L1056" s="1" t="s">
        <v>53</v>
      </c>
      <c r="M1056" s="1"/>
      <c r="N1056" s="1" t="s">
        <v>27</v>
      </c>
      <c r="O1056" s="1" t="s">
        <v>114</v>
      </c>
      <c r="P1056" s="1" t="s">
        <v>124</v>
      </c>
      <c r="Q1056" s="1" t="s">
        <v>720</v>
      </c>
      <c r="R1056" s="1">
        <v>44052</v>
      </c>
      <c r="S1056" s="1" t="s">
        <v>134</v>
      </c>
      <c r="T1056" s="1" t="s">
        <v>169</v>
      </c>
      <c r="U1056" s="1">
        <v>1</v>
      </c>
      <c r="V1056" s="1">
        <v>86500</v>
      </c>
    </row>
    <row r="1057" spans="1:22">
      <c r="A1057" s="1">
        <v>23812</v>
      </c>
      <c r="B1057" s="1" t="s">
        <v>31</v>
      </c>
      <c r="C1057" s="1">
        <v>29.17</v>
      </c>
      <c r="D1057" s="1">
        <v>0.05</v>
      </c>
      <c r="E1057" s="1">
        <v>1910</v>
      </c>
      <c r="F1057" s="1"/>
      <c r="G1057" s="1"/>
      <c r="H1057" s="1" t="s">
        <v>32</v>
      </c>
      <c r="I1057" s="1" t="s">
        <v>42</v>
      </c>
      <c r="J1057" s="1" t="s">
        <v>58</v>
      </c>
      <c r="K1057" s="1" t="s">
        <v>100</v>
      </c>
      <c r="L1057" s="1" t="s">
        <v>53</v>
      </c>
      <c r="M1057" s="1"/>
      <c r="N1057" s="1" t="s">
        <v>27</v>
      </c>
      <c r="O1057" s="1" t="s">
        <v>114</v>
      </c>
      <c r="P1057" s="1" t="s">
        <v>254</v>
      </c>
      <c r="Q1057" s="1" t="s">
        <v>721</v>
      </c>
      <c r="R1057" s="1">
        <v>30269</v>
      </c>
      <c r="S1057" s="2">
        <v>42005</v>
      </c>
      <c r="T1057" s="2">
        <v>42036</v>
      </c>
      <c r="U1057" s="1">
        <v>2</v>
      </c>
      <c r="V1057" s="1">
        <v>91371</v>
      </c>
    </row>
    <row r="1058" spans="1:22">
      <c r="A1058" s="1">
        <v>18962</v>
      </c>
      <c r="B1058" s="1" t="s">
        <v>41</v>
      </c>
      <c r="C1058" s="1">
        <v>11.99</v>
      </c>
      <c r="D1058" s="1">
        <v>0.05</v>
      </c>
      <c r="E1058" s="1">
        <v>1916</v>
      </c>
      <c r="F1058" s="1"/>
      <c r="G1058" s="1"/>
      <c r="H1058" s="1" t="s">
        <v>32</v>
      </c>
      <c r="I1058" s="1" t="s">
        <v>42</v>
      </c>
      <c r="J1058" s="1" t="s">
        <v>73</v>
      </c>
      <c r="K1058" s="1" t="s">
        <v>74</v>
      </c>
      <c r="L1058" s="1" t="s">
        <v>75</v>
      </c>
      <c r="M1058" s="1"/>
      <c r="N1058" s="1" t="s">
        <v>27</v>
      </c>
      <c r="O1058" s="1" t="s">
        <v>114</v>
      </c>
      <c r="P1058" s="1" t="s">
        <v>451</v>
      </c>
      <c r="Q1058" s="1" t="s">
        <v>722</v>
      </c>
      <c r="R1058" s="1">
        <v>72209</v>
      </c>
      <c r="S1058" s="1" t="s">
        <v>368</v>
      </c>
      <c r="T1058" s="1" t="s">
        <v>386</v>
      </c>
      <c r="U1058" s="1">
        <v>7</v>
      </c>
      <c r="V1058" s="1">
        <v>85893</v>
      </c>
    </row>
    <row r="1059" spans="1:22">
      <c r="A1059" s="1">
        <v>18016</v>
      </c>
      <c r="B1059" s="1" t="s">
        <v>21</v>
      </c>
      <c r="C1059" s="1">
        <v>125.99</v>
      </c>
      <c r="D1059" s="1">
        <v>0.1</v>
      </c>
      <c r="E1059" s="1">
        <v>1916</v>
      </c>
      <c r="F1059" s="1"/>
      <c r="G1059" s="1"/>
      <c r="H1059" s="1" t="s">
        <v>32</v>
      </c>
      <c r="I1059" s="1" t="s">
        <v>42</v>
      </c>
      <c r="J1059" s="1" t="s">
        <v>73</v>
      </c>
      <c r="K1059" s="1" t="s">
        <v>67</v>
      </c>
      <c r="L1059" s="1" t="s">
        <v>53</v>
      </c>
      <c r="M1059" s="1"/>
      <c r="N1059" s="1" t="s">
        <v>27</v>
      </c>
      <c r="O1059" s="1" t="s">
        <v>114</v>
      </c>
      <c r="P1059" s="1" t="s">
        <v>451</v>
      </c>
      <c r="Q1059" s="1" t="s">
        <v>722</v>
      </c>
      <c r="R1059" s="1">
        <v>72209</v>
      </c>
      <c r="S1059" s="1" t="s">
        <v>278</v>
      </c>
      <c r="T1059" s="1" t="s">
        <v>349</v>
      </c>
      <c r="U1059" s="1">
        <v>9</v>
      </c>
      <c r="V1059" s="1">
        <v>85895</v>
      </c>
    </row>
    <row r="1060" spans="1:22">
      <c r="A1060" s="1">
        <v>21000</v>
      </c>
      <c r="B1060" s="1" t="s">
        <v>50</v>
      </c>
      <c r="C1060" s="1">
        <v>18.7</v>
      </c>
      <c r="D1060" s="1">
        <v>0.05</v>
      </c>
      <c r="E1060" s="1">
        <v>1917</v>
      </c>
      <c r="F1060" s="1"/>
      <c r="G1060" s="1"/>
      <c r="H1060" s="1" t="s">
        <v>32</v>
      </c>
      <c r="I1060" s="1" t="s">
        <v>42</v>
      </c>
      <c r="J1060" s="1" t="s">
        <v>34</v>
      </c>
      <c r="K1060" s="1" t="s">
        <v>52</v>
      </c>
      <c r="L1060" s="1" t="s">
        <v>44</v>
      </c>
      <c r="M1060" s="1"/>
      <c r="N1060" s="1" t="s">
        <v>27</v>
      </c>
      <c r="O1060" s="1" t="s">
        <v>114</v>
      </c>
      <c r="P1060" s="1" t="s">
        <v>451</v>
      </c>
      <c r="Q1060" s="1" t="s">
        <v>723</v>
      </c>
      <c r="R1060" s="1">
        <v>72113</v>
      </c>
      <c r="S1060" s="1" t="s">
        <v>94</v>
      </c>
      <c r="T1060" s="1" t="s">
        <v>95</v>
      </c>
      <c r="U1060" s="1">
        <v>7</v>
      </c>
      <c r="V1060" s="1">
        <v>85894</v>
      </c>
    </row>
    <row r="1061" spans="1:22">
      <c r="A1061" s="1">
        <v>19967</v>
      </c>
      <c r="B1061" s="1" t="s">
        <v>21</v>
      </c>
      <c r="C1061" s="1">
        <v>22.23</v>
      </c>
      <c r="D1061" s="1">
        <v>0.05</v>
      </c>
      <c r="E1061" s="1">
        <v>1917</v>
      </c>
      <c r="F1061" s="1"/>
      <c r="G1061" s="1"/>
      <c r="H1061" s="1" t="s">
        <v>32</v>
      </c>
      <c r="I1061" s="1" t="s">
        <v>42</v>
      </c>
      <c r="J1061" s="1" t="s">
        <v>34</v>
      </c>
      <c r="K1061" s="1" t="s">
        <v>52</v>
      </c>
      <c r="L1061" s="1" t="s">
        <v>44</v>
      </c>
      <c r="M1061" s="1"/>
      <c r="N1061" s="1" t="s">
        <v>27</v>
      </c>
      <c r="O1061" s="1" t="s">
        <v>114</v>
      </c>
      <c r="P1061" s="1" t="s">
        <v>451</v>
      </c>
      <c r="Q1061" s="1" t="s">
        <v>723</v>
      </c>
      <c r="R1061" s="1">
        <v>72113</v>
      </c>
      <c r="S1061" s="2">
        <v>42007</v>
      </c>
      <c r="T1061" s="2">
        <v>42066</v>
      </c>
      <c r="U1061" s="1">
        <v>10</v>
      </c>
      <c r="V1061" s="1">
        <v>85897</v>
      </c>
    </row>
    <row r="1062" spans="1:22">
      <c r="A1062" s="1">
        <v>22246</v>
      </c>
      <c r="B1062" s="1" t="s">
        <v>98</v>
      </c>
      <c r="C1062" s="1">
        <v>10.44</v>
      </c>
      <c r="D1062" s="1">
        <v>0.05</v>
      </c>
      <c r="E1062" s="1">
        <v>1918</v>
      </c>
      <c r="F1062" s="1"/>
      <c r="G1062" s="1"/>
      <c r="H1062" s="1" t="s">
        <v>22</v>
      </c>
      <c r="I1062" s="1" t="s">
        <v>42</v>
      </c>
      <c r="J1062" s="1" t="s">
        <v>58</v>
      </c>
      <c r="K1062" s="1" t="s">
        <v>100</v>
      </c>
      <c r="L1062" s="1" t="s">
        <v>53</v>
      </c>
      <c r="M1062" s="1"/>
      <c r="N1062" s="1" t="s">
        <v>27</v>
      </c>
      <c r="O1062" s="1" t="s">
        <v>114</v>
      </c>
      <c r="P1062" s="1" t="s">
        <v>451</v>
      </c>
      <c r="Q1062" s="1" t="s">
        <v>724</v>
      </c>
      <c r="R1062" s="1">
        <v>72450</v>
      </c>
      <c r="S1062" s="2">
        <v>42098</v>
      </c>
      <c r="T1062" s="2">
        <v>42312</v>
      </c>
      <c r="U1062" s="1">
        <v>17</v>
      </c>
      <c r="V1062" s="1">
        <v>85898</v>
      </c>
    </row>
    <row r="1063" spans="1:22">
      <c r="A1063" s="1">
        <v>24971</v>
      </c>
      <c r="B1063" s="1" t="s">
        <v>21</v>
      </c>
      <c r="C1063" s="1">
        <v>195.99</v>
      </c>
      <c r="D1063" s="1">
        <v>0.1</v>
      </c>
      <c r="E1063" s="1">
        <v>1919</v>
      </c>
      <c r="F1063" s="1"/>
      <c r="G1063" s="1"/>
      <c r="H1063" s="1" t="s">
        <v>32</v>
      </c>
      <c r="I1063" s="1" t="s">
        <v>42</v>
      </c>
      <c r="J1063" s="1" t="s">
        <v>73</v>
      </c>
      <c r="K1063" s="1" t="s">
        <v>67</v>
      </c>
      <c r="L1063" s="1" t="s">
        <v>53</v>
      </c>
      <c r="M1063" s="1"/>
      <c r="N1063" s="1" t="s">
        <v>27</v>
      </c>
      <c r="O1063" s="1" t="s">
        <v>114</v>
      </c>
      <c r="P1063" s="1" t="s">
        <v>451</v>
      </c>
      <c r="Q1063" s="1" t="s">
        <v>725</v>
      </c>
      <c r="R1063" s="1">
        <v>71603</v>
      </c>
      <c r="S1063" s="1" t="s">
        <v>235</v>
      </c>
      <c r="T1063" s="1" t="s">
        <v>457</v>
      </c>
      <c r="U1063" s="1">
        <v>5</v>
      </c>
      <c r="V1063" s="1">
        <v>85896</v>
      </c>
    </row>
    <row r="1064" spans="1:22">
      <c r="A1064" s="1">
        <v>21563</v>
      </c>
      <c r="B1064" s="1" t="s">
        <v>21</v>
      </c>
      <c r="C1064" s="1">
        <v>259.70999999999998</v>
      </c>
      <c r="D1064" s="1">
        <v>0.1</v>
      </c>
      <c r="E1064" s="1">
        <v>1927</v>
      </c>
      <c r="F1064" s="1"/>
      <c r="G1064" s="1"/>
      <c r="H1064" s="1" t="s">
        <v>22</v>
      </c>
      <c r="I1064" s="1" t="s">
        <v>42</v>
      </c>
      <c r="J1064" s="1" t="s">
        <v>34</v>
      </c>
      <c r="K1064" s="1" t="s">
        <v>123</v>
      </c>
      <c r="L1064" s="1" t="s">
        <v>108</v>
      </c>
      <c r="M1064" s="1"/>
      <c r="N1064" s="1" t="s">
        <v>27</v>
      </c>
      <c r="O1064" s="1" t="s">
        <v>114</v>
      </c>
      <c r="P1064" s="1" t="s">
        <v>443</v>
      </c>
      <c r="Q1064" s="1" t="s">
        <v>630</v>
      </c>
      <c r="R1064" s="1">
        <v>29611</v>
      </c>
      <c r="S1064" s="2">
        <v>42157</v>
      </c>
      <c r="T1064" s="2">
        <v>42157</v>
      </c>
      <c r="U1064" s="1">
        <v>8</v>
      </c>
      <c r="V1064" s="1">
        <v>88579</v>
      </c>
    </row>
    <row r="1065" spans="1:22">
      <c r="A1065" s="1">
        <v>22686</v>
      </c>
      <c r="B1065" s="1" t="s">
        <v>31</v>
      </c>
      <c r="C1065" s="1">
        <v>1889.99</v>
      </c>
      <c r="D1065" s="1">
        <v>0.15</v>
      </c>
      <c r="E1065" s="1">
        <v>1928</v>
      </c>
      <c r="F1065" s="1"/>
      <c r="G1065" s="1"/>
      <c r="H1065" s="1" t="s">
        <v>32</v>
      </c>
      <c r="I1065" s="1" t="s">
        <v>42</v>
      </c>
      <c r="J1065" s="1" t="s">
        <v>58</v>
      </c>
      <c r="K1065" s="1" t="s">
        <v>100</v>
      </c>
      <c r="L1065" s="1" t="s">
        <v>53</v>
      </c>
      <c r="M1065" s="1"/>
      <c r="N1065" s="1" t="s">
        <v>27</v>
      </c>
      <c r="O1065" s="1" t="s">
        <v>54</v>
      </c>
      <c r="P1065" s="1" t="s">
        <v>443</v>
      </c>
      <c r="Q1065" s="1" t="s">
        <v>726</v>
      </c>
      <c r="R1065" s="1">
        <v>29651</v>
      </c>
      <c r="S1065" s="1" t="s">
        <v>222</v>
      </c>
      <c r="T1065" s="1" t="s">
        <v>222</v>
      </c>
      <c r="U1065" s="1">
        <v>1</v>
      </c>
      <c r="V1065" s="1">
        <v>88580</v>
      </c>
    </row>
    <row r="1066" spans="1:22">
      <c r="A1066" s="1">
        <v>18159</v>
      </c>
      <c r="B1066" s="1" t="s">
        <v>98</v>
      </c>
      <c r="C1066" s="1">
        <v>3.58</v>
      </c>
      <c r="D1066" s="1">
        <v>0.05</v>
      </c>
      <c r="E1066" s="1">
        <v>1933</v>
      </c>
      <c r="F1066" s="1"/>
      <c r="G1066" s="1"/>
      <c r="H1066" s="1" t="s">
        <v>32</v>
      </c>
      <c r="I1066" s="1" t="s">
        <v>81</v>
      </c>
      <c r="J1066" s="1" t="s">
        <v>58</v>
      </c>
      <c r="K1066" s="1" t="s">
        <v>60</v>
      </c>
      <c r="L1066" s="1" t="s">
        <v>26</v>
      </c>
      <c r="M1066" s="1"/>
      <c r="N1066" s="1" t="s">
        <v>27</v>
      </c>
      <c r="O1066" s="1" t="s">
        <v>54</v>
      </c>
      <c r="P1066" s="1" t="s">
        <v>112</v>
      </c>
      <c r="Q1066" s="1" t="s">
        <v>727</v>
      </c>
      <c r="R1066" s="1">
        <v>75043</v>
      </c>
      <c r="S1066" s="1" t="s">
        <v>190</v>
      </c>
      <c r="T1066" s="1" t="s">
        <v>182</v>
      </c>
      <c r="U1066" s="1">
        <v>10</v>
      </c>
      <c r="V1066" s="1">
        <v>86687</v>
      </c>
    </row>
    <row r="1067" spans="1:22">
      <c r="A1067" s="1">
        <v>19697</v>
      </c>
      <c r="B1067" s="1" t="s">
        <v>98</v>
      </c>
      <c r="C1067" s="1">
        <v>180.98</v>
      </c>
      <c r="D1067" s="1">
        <v>0.1</v>
      </c>
      <c r="E1067" s="1">
        <v>1934</v>
      </c>
      <c r="F1067" s="1"/>
      <c r="G1067" s="1"/>
      <c r="H1067" s="1" t="s">
        <v>22</v>
      </c>
      <c r="I1067" s="1" t="s">
        <v>42</v>
      </c>
      <c r="J1067" s="1" t="s">
        <v>34</v>
      </c>
      <c r="K1067" s="1" t="s">
        <v>35</v>
      </c>
      <c r="L1067" s="1" t="s">
        <v>36</v>
      </c>
      <c r="M1067" s="1"/>
      <c r="N1067" s="1" t="s">
        <v>27</v>
      </c>
      <c r="O1067" s="1" t="s">
        <v>54</v>
      </c>
      <c r="P1067" s="1" t="s">
        <v>112</v>
      </c>
      <c r="Q1067" s="1" t="s">
        <v>429</v>
      </c>
      <c r="R1067" s="1">
        <v>78626</v>
      </c>
      <c r="S1067" s="1" t="s">
        <v>330</v>
      </c>
      <c r="T1067" s="1" t="s">
        <v>330</v>
      </c>
      <c r="U1067" s="1">
        <v>3</v>
      </c>
      <c r="V1067" s="1">
        <v>86688</v>
      </c>
    </row>
    <row r="1068" spans="1:22">
      <c r="A1068" s="1">
        <v>19780</v>
      </c>
      <c r="B1068" s="1" t="s">
        <v>41</v>
      </c>
      <c r="C1068" s="1">
        <v>42.98</v>
      </c>
      <c r="D1068" s="1">
        <v>0.05</v>
      </c>
      <c r="E1068" s="1">
        <v>1935</v>
      </c>
      <c r="F1068" s="1"/>
      <c r="G1068" s="1"/>
      <c r="H1068" s="1" t="s">
        <v>22</v>
      </c>
      <c r="I1068" s="1" t="s">
        <v>81</v>
      </c>
      <c r="J1068" s="1" t="s">
        <v>58</v>
      </c>
      <c r="K1068" s="1" t="s">
        <v>196</v>
      </c>
      <c r="L1068" s="1" t="s">
        <v>53</v>
      </c>
      <c r="M1068" s="1"/>
      <c r="N1068" s="1" t="s">
        <v>27</v>
      </c>
      <c r="O1068" s="1" t="s">
        <v>54</v>
      </c>
      <c r="P1068" s="1" t="s">
        <v>112</v>
      </c>
      <c r="Q1068" s="1" t="s">
        <v>728</v>
      </c>
      <c r="R1068" s="1">
        <v>75051</v>
      </c>
      <c r="S1068" s="2">
        <v>42220</v>
      </c>
      <c r="T1068" s="2">
        <v>42281</v>
      </c>
      <c r="U1068" s="1">
        <v>9</v>
      </c>
      <c r="V1068" s="1">
        <v>86686</v>
      </c>
    </row>
    <row r="1069" spans="1:22">
      <c r="A1069" s="1">
        <v>19698</v>
      </c>
      <c r="B1069" s="1" t="s">
        <v>98</v>
      </c>
      <c r="C1069" s="1">
        <v>3.25</v>
      </c>
      <c r="D1069" s="1">
        <v>0.05</v>
      </c>
      <c r="E1069" s="1">
        <v>1935</v>
      </c>
      <c r="F1069" s="1"/>
      <c r="G1069" s="1"/>
      <c r="H1069" s="1" t="s">
        <v>32</v>
      </c>
      <c r="I1069" s="1" t="s">
        <v>42</v>
      </c>
      <c r="J1069" s="1" t="s">
        <v>58</v>
      </c>
      <c r="K1069" s="1" t="s">
        <v>196</v>
      </c>
      <c r="L1069" s="1" t="s">
        <v>178</v>
      </c>
      <c r="M1069" s="1"/>
      <c r="N1069" s="1" t="s">
        <v>27</v>
      </c>
      <c r="O1069" s="1" t="s">
        <v>54</v>
      </c>
      <c r="P1069" s="1" t="s">
        <v>112</v>
      </c>
      <c r="Q1069" s="1" t="s">
        <v>728</v>
      </c>
      <c r="R1069" s="1">
        <v>75051</v>
      </c>
      <c r="S1069" s="1" t="s">
        <v>330</v>
      </c>
      <c r="T1069" s="2">
        <v>42130</v>
      </c>
      <c r="U1069" s="1">
        <v>2</v>
      </c>
      <c r="V1069" s="1">
        <v>86688</v>
      </c>
    </row>
    <row r="1070" spans="1:22">
      <c r="A1070" s="1">
        <v>19699</v>
      </c>
      <c r="B1070" s="1" t="s">
        <v>98</v>
      </c>
      <c r="C1070" s="1">
        <v>110.98</v>
      </c>
      <c r="D1070" s="1">
        <v>0.1</v>
      </c>
      <c r="E1070" s="1">
        <v>1935</v>
      </c>
      <c r="F1070" s="1"/>
      <c r="G1070" s="1"/>
      <c r="H1070" s="1" t="s">
        <v>32</v>
      </c>
      <c r="I1070" s="1" t="s">
        <v>42</v>
      </c>
      <c r="J1070" s="1" t="s">
        <v>34</v>
      </c>
      <c r="K1070" s="1" t="s">
        <v>52</v>
      </c>
      <c r="L1070" s="1" t="s">
        <v>75</v>
      </c>
      <c r="M1070" s="1"/>
      <c r="N1070" s="1" t="s">
        <v>27</v>
      </c>
      <c r="O1070" s="1" t="s">
        <v>54</v>
      </c>
      <c r="P1070" s="1" t="s">
        <v>112</v>
      </c>
      <c r="Q1070" s="1" t="s">
        <v>728</v>
      </c>
      <c r="R1070" s="1">
        <v>75051</v>
      </c>
      <c r="S1070" s="1" t="s">
        <v>330</v>
      </c>
      <c r="T1070" s="2">
        <v>42100</v>
      </c>
      <c r="U1070" s="1">
        <v>19</v>
      </c>
      <c r="V1070" s="1">
        <v>86688</v>
      </c>
    </row>
    <row r="1071" spans="1:22">
      <c r="A1071" s="1">
        <v>19700</v>
      </c>
      <c r="B1071" s="1" t="s">
        <v>98</v>
      </c>
      <c r="C1071" s="1">
        <v>3.95</v>
      </c>
      <c r="D1071" s="1">
        <v>0.05</v>
      </c>
      <c r="E1071" s="1">
        <v>1935</v>
      </c>
      <c r="F1071" s="1"/>
      <c r="G1071" s="1"/>
      <c r="H1071" s="1" t="s">
        <v>22</v>
      </c>
      <c r="I1071" s="1" t="s">
        <v>42</v>
      </c>
      <c r="J1071" s="1" t="s">
        <v>58</v>
      </c>
      <c r="K1071" s="1" t="s">
        <v>60</v>
      </c>
      <c r="L1071" s="1" t="s">
        <v>26</v>
      </c>
      <c r="M1071" s="1"/>
      <c r="N1071" s="1" t="s">
        <v>27</v>
      </c>
      <c r="O1071" s="1" t="s">
        <v>54</v>
      </c>
      <c r="P1071" s="1" t="s">
        <v>112</v>
      </c>
      <c r="Q1071" s="1" t="s">
        <v>728</v>
      </c>
      <c r="R1071" s="1">
        <v>75051</v>
      </c>
      <c r="S1071" s="1" t="s">
        <v>330</v>
      </c>
      <c r="T1071" s="2">
        <v>42191</v>
      </c>
      <c r="U1071" s="1">
        <v>23</v>
      </c>
      <c r="V1071" s="1">
        <v>86688</v>
      </c>
    </row>
    <row r="1072" spans="1:22">
      <c r="A1072" s="1">
        <v>23551</v>
      </c>
      <c r="B1072" s="1" t="s">
        <v>50</v>
      </c>
      <c r="C1072" s="1">
        <v>152.47999999999999</v>
      </c>
      <c r="D1072" s="1">
        <v>0.1</v>
      </c>
      <c r="E1072" s="1">
        <v>1938</v>
      </c>
      <c r="F1072" s="1"/>
      <c r="G1072" s="1"/>
      <c r="H1072" s="1" t="s">
        <v>22</v>
      </c>
      <c r="I1072" s="1" t="s">
        <v>81</v>
      </c>
      <c r="J1072" s="1" t="s">
        <v>73</v>
      </c>
      <c r="K1072" s="1" t="s">
        <v>144</v>
      </c>
      <c r="L1072" s="1" t="s">
        <v>53</v>
      </c>
      <c r="M1072" s="1"/>
      <c r="N1072" s="1" t="s">
        <v>27</v>
      </c>
      <c r="O1072" s="1" t="s">
        <v>28</v>
      </c>
      <c r="P1072" s="1" t="s">
        <v>145</v>
      </c>
      <c r="Q1072" s="1" t="s">
        <v>729</v>
      </c>
      <c r="R1072" s="1">
        <v>66801</v>
      </c>
      <c r="S1072" s="1" t="s">
        <v>130</v>
      </c>
      <c r="T1072" s="1" t="s">
        <v>131</v>
      </c>
      <c r="U1072" s="1">
        <v>4</v>
      </c>
      <c r="V1072" s="1">
        <v>88870</v>
      </c>
    </row>
    <row r="1073" spans="1:22">
      <c r="A1073" s="1">
        <v>23550</v>
      </c>
      <c r="B1073" s="1" t="s">
        <v>50</v>
      </c>
      <c r="C1073" s="1">
        <v>6.84</v>
      </c>
      <c r="D1073" s="1">
        <v>0.05</v>
      </c>
      <c r="E1073" s="1">
        <v>1940</v>
      </c>
      <c r="F1073" s="1"/>
      <c r="G1073" s="1"/>
      <c r="H1073" s="1" t="s">
        <v>32</v>
      </c>
      <c r="I1073" s="1" t="s">
        <v>81</v>
      </c>
      <c r="J1073" s="1" t="s">
        <v>58</v>
      </c>
      <c r="K1073" s="1" t="s">
        <v>141</v>
      </c>
      <c r="L1073" s="1" t="s">
        <v>44</v>
      </c>
      <c r="M1073" s="1"/>
      <c r="N1073" s="1" t="s">
        <v>27</v>
      </c>
      <c r="O1073" s="1" t="s">
        <v>28</v>
      </c>
      <c r="P1073" s="1" t="s">
        <v>161</v>
      </c>
      <c r="Q1073" s="1" t="s">
        <v>730</v>
      </c>
      <c r="R1073" s="1">
        <v>84020</v>
      </c>
      <c r="S1073" s="1" t="s">
        <v>130</v>
      </c>
      <c r="T1073" s="1" t="s">
        <v>384</v>
      </c>
      <c r="U1073" s="1">
        <v>1</v>
      </c>
      <c r="V1073" s="1">
        <v>88870</v>
      </c>
    </row>
    <row r="1074" spans="1:22">
      <c r="A1074" s="1">
        <v>25531</v>
      </c>
      <c r="B1074" s="1" t="s">
        <v>98</v>
      </c>
      <c r="C1074" s="1">
        <v>78.650000000000006</v>
      </c>
      <c r="D1074" s="1">
        <v>0.05</v>
      </c>
      <c r="E1074" s="1">
        <v>1940</v>
      </c>
      <c r="F1074" s="1"/>
      <c r="G1074" s="1"/>
      <c r="H1074" s="1" t="s">
        <v>32</v>
      </c>
      <c r="I1074" s="1" t="s">
        <v>81</v>
      </c>
      <c r="J1074" s="1" t="s">
        <v>58</v>
      </c>
      <c r="K1074" s="1" t="s">
        <v>196</v>
      </c>
      <c r="L1074" s="1" t="s">
        <v>75</v>
      </c>
      <c r="M1074" s="1"/>
      <c r="N1074" s="1" t="s">
        <v>27</v>
      </c>
      <c r="O1074" s="1" t="s">
        <v>28</v>
      </c>
      <c r="P1074" s="1" t="s">
        <v>161</v>
      </c>
      <c r="Q1074" s="1" t="s">
        <v>730</v>
      </c>
      <c r="R1074" s="1">
        <v>84020</v>
      </c>
      <c r="S1074" s="1" t="s">
        <v>190</v>
      </c>
      <c r="T1074" s="1" t="s">
        <v>191</v>
      </c>
      <c r="U1074" s="1">
        <v>7</v>
      </c>
      <c r="V1074" s="1">
        <v>88871</v>
      </c>
    </row>
    <row r="1075" spans="1:22">
      <c r="A1075" s="1">
        <v>25532</v>
      </c>
      <c r="B1075" s="1" t="s">
        <v>98</v>
      </c>
      <c r="C1075" s="1">
        <v>122.99</v>
      </c>
      <c r="D1075" s="1">
        <v>0.1</v>
      </c>
      <c r="E1075" s="1">
        <v>1940</v>
      </c>
      <c r="F1075" s="1"/>
      <c r="G1075" s="1"/>
      <c r="H1075" s="1" t="s">
        <v>22</v>
      </c>
      <c r="I1075" s="1" t="s">
        <v>81</v>
      </c>
      <c r="J1075" s="1" t="s">
        <v>34</v>
      </c>
      <c r="K1075" s="1" t="s">
        <v>35</v>
      </c>
      <c r="L1075" s="1" t="s">
        <v>36</v>
      </c>
      <c r="M1075" s="1"/>
      <c r="N1075" s="1" t="s">
        <v>27</v>
      </c>
      <c r="O1075" s="1" t="s">
        <v>45</v>
      </c>
      <c r="P1075" s="1" t="s">
        <v>161</v>
      </c>
      <c r="Q1075" s="1" t="s">
        <v>730</v>
      </c>
      <c r="R1075" s="1">
        <v>84020</v>
      </c>
      <c r="S1075" s="1" t="s">
        <v>190</v>
      </c>
      <c r="T1075" s="1" t="s">
        <v>183</v>
      </c>
      <c r="U1075" s="1">
        <v>10</v>
      </c>
      <c r="V1075" s="1">
        <v>88871</v>
      </c>
    </row>
    <row r="1076" spans="1:22">
      <c r="A1076" s="1">
        <v>20371</v>
      </c>
      <c r="B1076" s="1" t="s">
        <v>50</v>
      </c>
      <c r="C1076" s="1">
        <v>90.98</v>
      </c>
      <c r="D1076" s="1">
        <v>0.05</v>
      </c>
      <c r="E1076" s="1">
        <v>1946</v>
      </c>
      <c r="F1076" s="1"/>
      <c r="G1076" s="1"/>
      <c r="H1076" s="1" t="s">
        <v>32</v>
      </c>
      <c r="I1076" s="1" t="s">
        <v>104</v>
      </c>
      <c r="J1076" s="1" t="s">
        <v>34</v>
      </c>
      <c r="K1076" s="1" t="s">
        <v>52</v>
      </c>
      <c r="L1076" s="1" t="s">
        <v>75</v>
      </c>
      <c r="M1076" s="1"/>
      <c r="N1076" s="1" t="s">
        <v>27</v>
      </c>
      <c r="O1076" s="1" t="s">
        <v>45</v>
      </c>
      <c r="P1076" s="1" t="s">
        <v>174</v>
      </c>
      <c r="Q1076" s="1" t="s">
        <v>731</v>
      </c>
      <c r="R1076" s="1">
        <v>15228</v>
      </c>
      <c r="S1076" s="1" t="s">
        <v>198</v>
      </c>
      <c r="T1076" s="1" t="s">
        <v>85</v>
      </c>
      <c r="U1076" s="1">
        <v>12</v>
      </c>
      <c r="V1076" s="1">
        <v>86331</v>
      </c>
    </row>
    <row r="1077" spans="1:22">
      <c r="A1077" s="1">
        <v>20372</v>
      </c>
      <c r="B1077" s="1" t="s">
        <v>50</v>
      </c>
      <c r="C1077" s="1">
        <v>5.98</v>
      </c>
      <c r="D1077" s="1">
        <v>0.05</v>
      </c>
      <c r="E1077" s="1">
        <v>1946</v>
      </c>
      <c r="F1077" s="1"/>
      <c r="G1077" s="1"/>
      <c r="H1077" s="1" t="s">
        <v>32</v>
      </c>
      <c r="I1077" s="1" t="s">
        <v>104</v>
      </c>
      <c r="J1077" s="1" t="s">
        <v>58</v>
      </c>
      <c r="K1077" s="1" t="s">
        <v>83</v>
      </c>
      <c r="L1077" s="1" t="s">
        <v>53</v>
      </c>
      <c r="M1077" s="1"/>
      <c r="N1077" s="1" t="s">
        <v>27</v>
      </c>
      <c r="O1077" s="1" t="s">
        <v>28</v>
      </c>
      <c r="P1077" s="1" t="s">
        <v>174</v>
      </c>
      <c r="Q1077" s="1" t="s">
        <v>731</v>
      </c>
      <c r="R1077" s="1">
        <v>15228</v>
      </c>
      <c r="S1077" s="1" t="s">
        <v>198</v>
      </c>
      <c r="T1077" s="1" t="s">
        <v>85</v>
      </c>
      <c r="U1077" s="1">
        <v>3</v>
      </c>
      <c r="V1077" s="1">
        <v>86331</v>
      </c>
    </row>
    <row r="1078" spans="1:22">
      <c r="A1078" s="1">
        <v>21762</v>
      </c>
      <c r="B1078" s="1" t="s">
        <v>98</v>
      </c>
      <c r="C1078" s="1">
        <v>424.21</v>
      </c>
      <c r="D1078" s="1">
        <v>0.1</v>
      </c>
      <c r="E1078" s="1">
        <v>1949</v>
      </c>
      <c r="F1078" s="1"/>
      <c r="G1078" s="1"/>
      <c r="H1078" s="1" t="s">
        <v>22</v>
      </c>
      <c r="I1078" s="1" t="s">
        <v>51</v>
      </c>
      <c r="J1078" s="1" t="s">
        <v>34</v>
      </c>
      <c r="K1078" s="1" t="s">
        <v>123</v>
      </c>
      <c r="L1078" s="1" t="s">
        <v>108</v>
      </c>
      <c r="M1078" s="1"/>
      <c r="N1078" s="1" t="s">
        <v>27</v>
      </c>
      <c r="O1078" s="1" t="s">
        <v>28</v>
      </c>
      <c r="P1078" s="1" t="s">
        <v>69</v>
      </c>
      <c r="Q1078" s="1" t="s">
        <v>732</v>
      </c>
      <c r="R1078" s="1">
        <v>59715</v>
      </c>
      <c r="S1078" s="2">
        <v>42006</v>
      </c>
      <c r="T1078" s="2">
        <v>42126</v>
      </c>
      <c r="U1078" s="1">
        <v>12</v>
      </c>
      <c r="V1078" s="1">
        <v>90415</v>
      </c>
    </row>
    <row r="1079" spans="1:22">
      <c r="A1079" s="1">
        <v>24793</v>
      </c>
      <c r="B1079" s="1" t="s">
        <v>31</v>
      </c>
      <c r="C1079" s="1">
        <v>6.68</v>
      </c>
      <c r="D1079" s="1">
        <v>0.05</v>
      </c>
      <c r="E1079" s="1">
        <v>1950</v>
      </c>
      <c r="F1079" s="1"/>
      <c r="G1079" s="1"/>
      <c r="H1079" s="1" t="s">
        <v>32</v>
      </c>
      <c r="I1079" s="1" t="s">
        <v>51</v>
      </c>
      <c r="J1079" s="1" t="s">
        <v>58</v>
      </c>
      <c r="K1079" s="1" t="s">
        <v>83</v>
      </c>
      <c r="L1079" s="1" t="s">
        <v>53</v>
      </c>
      <c r="M1079" s="1"/>
      <c r="N1079" s="1" t="s">
        <v>27</v>
      </c>
      <c r="O1079" s="1" t="s">
        <v>28</v>
      </c>
      <c r="P1079" s="1" t="s">
        <v>69</v>
      </c>
      <c r="Q1079" s="1" t="s">
        <v>733</v>
      </c>
      <c r="R1079" s="1">
        <v>59750</v>
      </c>
      <c r="S1079" s="2">
        <v>42156</v>
      </c>
      <c r="T1079" s="2">
        <v>42217</v>
      </c>
      <c r="U1079" s="1">
        <v>7</v>
      </c>
      <c r="V1079" s="1">
        <v>90414</v>
      </c>
    </row>
    <row r="1080" spans="1:22">
      <c r="A1080" s="1">
        <v>23378</v>
      </c>
      <c r="B1080" s="1" t="s">
        <v>21</v>
      </c>
      <c r="C1080" s="1">
        <v>40.98</v>
      </c>
      <c r="D1080" s="1">
        <v>0.05</v>
      </c>
      <c r="E1080" s="1">
        <v>1956</v>
      </c>
      <c r="F1080" s="1"/>
      <c r="G1080" s="1"/>
      <c r="H1080" s="1" t="s">
        <v>32</v>
      </c>
      <c r="I1080" s="1" t="s">
        <v>104</v>
      </c>
      <c r="J1080" s="1" t="s">
        <v>73</v>
      </c>
      <c r="K1080" s="1" t="s">
        <v>144</v>
      </c>
      <c r="L1080" s="1" t="s">
        <v>53</v>
      </c>
      <c r="M1080" s="1"/>
      <c r="N1080" s="1" t="s">
        <v>27</v>
      </c>
      <c r="O1080" s="1" t="s">
        <v>54</v>
      </c>
      <c r="P1080" s="1" t="s">
        <v>194</v>
      </c>
      <c r="Q1080" s="1" t="s">
        <v>231</v>
      </c>
      <c r="R1080" s="1">
        <v>80027</v>
      </c>
      <c r="S1080" s="1" t="s">
        <v>310</v>
      </c>
      <c r="T1080" s="1" t="s">
        <v>264</v>
      </c>
      <c r="U1080" s="1">
        <v>19</v>
      </c>
      <c r="V1080" s="1">
        <v>89820</v>
      </c>
    </row>
    <row r="1081" spans="1:22">
      <c r="A1081" s="1">
        <v>21638</v>
      </c>
      <c r="B1081" s="1" t="s">
        <v>21</v>
      </c>
      <c r="C1081" s="1">
        <v>77.510000000000005</v>
      </c>
      <c r="D1081" s="1">
        <v>0.05</v>
      </c>
      <c r="E1081" s="1">
        <v>1957</v>
      </c>
      <c r="F1081" s="1"/>
      <c r="G1081" s="1"/>
      <c r="H1081" s="1" t="s">
        <v>32</v>
      </c>
      <c r="I1081" s="1" t="s">
        <v>104</v>
      </c>
      <c r="J1081" s="1" t="s">
        <v>73</v>
      </c>
      <c r="K1081" s="1" t="s">
        <v>144</v>
      </c>
      <c r="L1081" s="1" t="s">
        <v>53</v>
      </c>
      <c r="M1081" s="1"/>
      <c r="N1081" s="1" t="s">
        <v>27</v>
      </c>
      <c r="O1081" s="1" t="s">
        <v>28</v>
      </c>
      <c r="P1081" s="1" t="s">
        <v>306</v>
      </c>
      <c r="Q1081" s="1" t="s">
        <v>626</v>
      </c>
      <c r="R1081" s="1">
        <v>63130</v>
      </c>
      <c r="S1081" s="2">
        <v>42189</v>
      </c>
      <c r="T1081" s="2">
        <v>42251</v>
      </c>
      <c r="U1081" s="1">
        <v>1</v>
      </c>
      <c r="V1081" s="1">
        <v>89818</v>
      </c>
    </row>
    <row r="1082" spans="1:22">
      <c r="A1082" s="1">
        <v>24640</v>
      </c>
      <c r="B1082" s="1" t="s">
        <v>98</v>
      </c>
      <c r="C1082" s="1">
        <v>30.98</v>
      </c>
      <c r="D1082" s="1">
        <v>0.05</v>
      </c>
      <c r="E1082" s="1">
        <v>1958</v>
      </c>
      <c r="F1082" s="1"/>
      <c r="G1082" s="1"/>
      <c r="H1082" s="1" t="s">
        <v>22</v>
      </c>
      <c r="I1082" s="1" t="s">
        <v>104</v>
      </c>
      <c r="J1082" s="1" t="s">
        <v>73</v>
      </c>
      <c r="K1082" s="1" t="s">
        <v>144</v>
      </c>
      <c r="L1082" s="1" t="s">
        <v>53</v>
      </c>
      <c r="M1082" s="1"/>
      <c r="N1082" s="1" t="s">
        <v>27</v>
      </c>
      <c r="O1082" s="1" t="s">
        <v>114</v>
      </c>
      <c r="P1082" s="1" t="s">
        <v>90</v>
      </c>
      <c r="Q1082" s="1" t="s">
        <v>436</v>
      </c>
      <c r="R1082" s="1">
        <v>97068</v>
      </c>
      <c r="S1082" s="1" t="s">
        <v>193</v>
      </c>
      <c r="T1082" s="1" t="s">
        <v>149</v>
      </c>
      <c r="U1082" s="1">
        <v>7</v>
      </c>
      <c r="V1082" s="1">
        <v>89819</v>
      </c>
    </row>
    <row r="1083" spans="1:22">
      <c r="A1083" s="1">
        <v>3956</v>
      </c>
      <c r="B1083" s="1" t="s">
        <v>41</v>
      </c>
      <c r="C1083" s="1">
        <v>20.28</v>
      </c>
      <c r="D1083" s="1">
        <v>0.05</v>
      </c>
      <c r="E1083" s="1">
        <v>1959</v>
      </c>
      <c r="F1083" s="1"/>
      <c r="G1083" s="1"/>
      <c r="H1083" s="1" t="s">
        <v>32</v>
      </c>
      <c r="I1083" s="1" t="s">
        <v>81</v>
      </c>
      <c r="J1083" s="1" t="s">
        <v>34</v>
      </c>
      <c r="K1083" s="1" t="s">
        <v>52</v>
      </c>
      <c r="L1083" s="1" t="s">
        <v>53</v>
      </c>
      <c r="M1083" s="1"/>
      <c r="N1083" s="1" t="s">
        <v>27</v>
      </c>
      <c r="O1083" s="1" t="s">
        <v>114</v>
      </c>
      <c r="P1083" s="1" t="s">
        <v>242</v>
      </c>
      <c r="Q1083" s="1" t="s">
        <v>283</v>
      </c>
      <c r="R1083" s="1">
        <v>33916</v>
      </c>
      <c r="S1083" s="1" t="s">
        <v>97</v>
      </c>
      <c r="T1083" s="1" t="s">
        <v>97</v>
      </c>
      <c r="U1083" s="1">
        <v>9</v>
      </c>
      <c r="V1083" s="1">
        <v>28225</v>
      </c>
    </row>
    <row r="1084" spans="1:22">
      <c r="A1084" s="1">
        <v>3684</v>
      </c>
      <c r="B1084" s="1" t="s">
        <v>98</v>
      </c>
      <c r="C1084" s="1">
        <v>9.99</v>
      </c>
      <c r="D1084" s="1">
        <v>0.05</v>
      </c>
      <c r="E1084" s="1">
        <v>1959</v>
      </c>
      <c r="F1084" s="1"/>
      <c r="G1084" s="1"/>
      <c r="H1084" s="1" t="s">
        <v>32</v>
      </c>
      <c r="I1084" s="1" t="s">
        <v>42</v>
      </c>
      <c r="J1084" s="1" t="s">
        <v>58</v>
      </c>
      <c r="K1084" s="1" t="s">
        <v>83</v>
      </c>
      <c r="L1084" s="1" t="s">
        <v>53</v>
      </c>
      <c r="M1084" s="1"/>
      <c r="N1084" s="1" t="s">
        <v>27</v>
      </c>
      <c r="O1084" s="1" t="s">
        <v>114</v>
      </c>
      <c r="P1084" s="1" t="s">
        <v>242</v>
      </c>
      <c r="Q1084" s="1" t="s">
        <v>283</v>
      </c>
      <c r="R1084" s="1">
        <v>33916</v>
      </c>
      <c r="S1084" s="1" t="s">
        <v>349</v>
      </c>
      <c r="T1084" s="1" t="s">
        <v>219</v>
      </c>
      <c r="U1084" s="1">
        <v>43</v>
      </c>
      <c r="V1084" s="1">
        <v>26342</v>
      </c>
    </row>
    <row r="1085" spans="1:22">
      <c r="A1085" s="1">
        <v>3685</v>
      </c>
      <c r="B1085" s="1" t="s">
        <v>98</v>
      </c>
      <c r="C1085" s="1">
        <v>48.04</v>
      </c>
      <c r="D1085" s="1">
        <v>0.05</v>
      </c>
      <c r="E1085" s="1">
        <v>1959</v>
      </c>
      <c r="F1085" s="1"/>
      <c r="G1085" s="1"/>
      <c r="H1085" s="1" t="s">
        <v>32</v>
      </c>
      <c r="I1085" s="1" t="s">
        <v>42</v>
      </c>
      <c r="J1085" s="1" t="s">
        <v>58</v>
      </c>
      <c r="K1085" s="1" t="s">
        <v>83</v>
      </c>
      <c r="L1085" s="1" t="s">
        <v>53</v>
      </c>
      <c r="M1085" s="1"/>
      <c r="N1085" s="1" t="s">
        <v>27</v>
      </c>
      <c r="O1085" s="1" t="s">
        <v>114</v>
      </c>
      <c r="P1085" s="1" t="s">
        <v>242</v>
      </c>
      <c r="Q1085" s="1" t="s">
        <v>283</v>
      </c>
      <c r="R1085" s="1">
        <v>33916</v>
      </c>
      <c r="S1085" s="1" t="s">
        <v>349</v>
      </c>
      <c r="T1085" s="1" t="s">
        <v>182</v>
      </c>
      <c r="U1085" s="1">
        <v>74</v>
      </c>
      <c r="V1085" s="1">
        <v>26342</v>
      </c>
    </row>
    <row r="1086" spans="1:22">
      <c r="A1086" s="1">
        <v>3686</v>
      </c>
      <c r="B1086" s="1" t="s">
        <v>98</v>
      </c>
      <c r="C1086" s="1">
        <v>6.68</v>
      </c>
      <c r="D1086" s="1">
        <v>0.05</v>
      </c>
      <c r="E1086" s="1">
        <v>1959</v>
      </c>
      <c r="F1086" s="1"/>
      <c r="G1086" s="1"/>
      <c r="H1086" s="1" t="s">
        <v>32</v>
      </c>
      <c r="I1086" s="1" t="s">
        <v>42</v>
      </c>
      <c r="J1086" s="1" t="s">
        <v>58</v>
      </c>
      <c r="K1086" s="1" t="s">
        <v>83</v>
      </c>
      <c r="L1086" s="1" t="s">
        <v>53</v>
      </c>
      <c r="M1086" s="1"/>
      <c r="N1086" s="1" t="s">
        <v>27</v>
      </c>
      <c r="O1086" s="1" t="s">
        <v>54</v>
      </c>
      <c r="P1086" s="1" t="s">
        <v>242</v>
      </c>
      <c r="Q1086" s="1" t="s">
        <v>283</v>
      </c>
      <c r="R1086" s="1">
        <v>33916</v>
      </c>
      <c r="S1086" s="1" t="s">
        <v>349</v>
      </c>
      <c r="T1086" s="1" t="s">
        <v>341</v>
      </c>
      <c r="U1086" s="1">
        <v>5</v>
      </c>
      <c r="V1086" s="1">
        <v>26342</v>
      </c>
    </row>
    <row r="1087" spans="1:22">
      <c r="A1087" s="1">
        <v>21685</v>
      </c>
      <c r="B1087" s="1" t="s">
        <v>98</v>
      </c>
      <c r="C1087" s="1">
        <v>48.04</v>
      </c>
      <c r="D1087" s="1">
        <v>0.05</v>
      </c>
      <c r="E1087" s="1">
        <v>1962</v>
      </c>
      <c r="F1087" s="1"/>
      <c r="G1087" s="1"/>
      <c r="H1087" s="1" t="s">
        <v>32</v>
      </c>
      <c r="I1087" s="1" t="s">
        <v>42</v>
      </c>
      <c r="J1087" s="1" t="s">
        <v>58</v>
      </c>
      <c r="K1087" s="1" t="s">
        <v>83</v>
      </c>
      <c r="L1087" s="1" t="s">
        <v>53</v>
      </c>
      <c r="M1087" s="1"/>
      <c r="N1087" s="1" t="s">
        <v>27</v>
      </c>
      <c r="O1087" s="1" t="s">
        <v>54</v>
      </c>
      <c r="P1087" s="1" t="s">
        <v>215</v>
      </c>
      <c r="Q1087" s="1" t="s">
        <v>734</v>
      </c>
      <c r="R1087" s="1">
        <v>48601</v>
      </c>
      <c r="S1087" s="1" t="s">
        <v>349</v>
      </c>
      <c r="T1087" s="1" t="s">
        <v>182</v>
      </c>
      <c r="U1087" s="1">
        <v>18</v>
      </c>
      <c r="V1087" s="1">
        <v>88857</v>
      </c>
    </row>
    <row r="1088" spans="1:22">
      <c r="A1088" s="1">
        <v>21686</v>
      </c>
      <c r="B1088" s="1" t="s">
        <v>98</v>
      </c>
      <c r="C1088" s="1">
        <v>6.68</v>
      </c>
      <c r="D1088" s="1">
        <v>0.05</v>
      </c>
      <c r="E1088" s="1">
        <v>1962</v>
      </c>
      <c r="F1088" s="1"/>
      <c r="G1088" s="1"/>
      <c r="H1088" s="1" t="s">
        <v>32</v>
      </c>
      <c r="I1088" s="1" t="s">
        <v>42</v>
      </c>
      <c r="J1088" s="1" t="s">
        <v>58</v>
      </c>
      <c r="K1088" s="1" t="s">
        <v>83</v>
      </c>
      <c r="L1088" s="1" t="s">
        <v>53</v>
      </c>
      <c r="M1088" s="1"/>
      <c r="N1088" s="1" t="s">
        <v>27</v>
      </c>
      <c r="O1088" s="1" t="s">
        <v>54</v>
      </c>
      <c r="P1088" s="1" t="s">
        <v>215</v>
      </c>
      <c r="Q1088" s="1" t="s">
        <v>734</v>
      </c>
      <c r="R1088" s="1">
        <v>48601</v>
      </c>
      <c r="S1088" s="1" t="s">
        <v>349</v>
      </c>
      <c r="T1088" s="1" t="s">
        <v>341</v>
      </c>
      <c r="U1088" s="1">
        <v>1</v>
      </c>
      <c r="V1088" s="1">
        <v>88857</v>
      </c>
    </row>
    <row r="1089" spans="1:22">
      <c r="A1089" s="1">
        <v>22488</v>
      </c>
      <c r="B1089" s="1" t="s">
        <v>50</v>
      </c>
      <c r="C1089" s="1">
        <v>78.650000000000006</v>
      </c>
      <c r="D1089" s="1">
        <v>0.05</v>
      </c>
      <c r="E1089" s="1">
        <v>1967</v>
      </c>
      <c r="F1089" s="1"/>
      <c r="G1089" s="1"/>
      <c r="H1089" s="1" t="s">
        <v>22</v>
      </c>
      <c r="I1089" s="1" t="s">
        <v>51</v>
      </c>
      <c r="J1089" s="1" t="s">
        <v>58</v>
      </c>
      <c r="K1089" s="1" t="s">
        <v>196</v>
      </c>
      <c r="L1089" s="1" t="s">
        <v>75</v>
      </c>
      <c r="M1089" s="1"/>
      <c r="N1089" s="1" t="s">
        <v>27</v>
      </c>
      <c r="O1089" s="1" t="s">
        <v>114</v>
      </c>
      <c r="P1089" s="1" t="s">
        <v>228</v>
      </c>
      <c r="Q1089" s="1" t="s">
        <v>629</v>
      </c>
      <c r="R1089" s="1">
        <v>52732</v>
      </c>
      <c r="S1089" s="1" t="s">
        <v>282</v>
      </c>
      <c r="T1089" s="1" t="s">
        <v>99</v>
      </c>
      <c r="U1089" s="1">
        <v>8</v>
      </c>
      <c r="V1089" s="1">
        <v>89456</v>
      </c>
    </row>
    <row r="1090" spans="1:22">
      <c r="A1090" s="1">
        <v>26220</v>
      </c>
      <c r="B1090" s="1" t="s">
        <v>50</v>
      </c>
      <c r="C1090" s="1">
        <v>11.58</v>
      </c>
      <c r="D1090" s="1">
        <v>0.05</v>
      </c>
      <c r="E1090" s="1">
        <v>1971</v>
      </c>
      <c r="F1090" s="1"/>
      <c r="G1090" s="1"/>
      <c r="H1090" s="1" t="s">
        <v>32</v>
      </c>
      <c r="I1090" s="1" t="s">
        <v>81</v>
      </c>
      <c r="J1090" s="1" t="s">
        <v>58</v>
      </c>
      <c r="K1090" s="1" t="s">
        <v>61</v>
      </c>
      <c r="L1090" s="1" t="s">
        <v>53</v>
      </c>
      <c r="M1090" s="1"/>
      <c r="N1090" s="1" t="s">
        <v>27</v>
      </c>
      <c r="O1090" s="1" t="s">
        <v>45</v>
      </c>
      <c r="P1090" s="1" t="s">
        <v>364</v>
      </c>
      <c r="Q1090" s="1" t="s">
        <v>735</v>
      </c>
      <c r="R1090" s="1">
        <v>38801</v>
      </c>
      <c r="S1090" s="1" t="s">
        <v>201</v>
      </c>
      <c r="T1090" s="1" t="s">
        <v>246</v>
      </c>
      <c r="U1090" s="1">
        <v>3</v>
      </c>
      <c r="V1090" s="1">
        <v>91550</v>
      </c>
    </row>
    <row r="1091" spans="1:22">
      <c r="A1091" s="1">
        <v>26223</v>
      </c>
      <c r="B1091" s="1" t="s">
        <v>50</v>
      </c>
      <c r="C1091" s="1">
        <v>350.99</v>
      </c>
      <c r="D1091" s="1">
        <v>0.1</v>
      </c>
      <c r="E1091" s="1">
        <v>1972</v>
      </c>
      <c r="F1091" s="1"/>
      <c r="G1091" s="1"/>
      <c r="H1091" s="1" t="s">
        <v>22</v>
      </c>
      <c r="I1091" s="1" t="s">
        <v>81</v>
      </c>
      <c r="J1091" s="1" t="s">
        <v>34</v>
      </c>
      <c r="K1091" s="1" t="s">
        <v>35</v>
      </c>
      <c r="L1091" s="1" t="s">
        <v>36</v>
      </c>
      <c r="M1091" s="1"/>
      <c r="N1091" s="1" t="s">
        <v>27</v>
      </c>
      <c r="O1091" s="1" t="s">
        <v>45</v>
      </c>
      <c r="P1091" s="1" t="s">
        <v>174</v>
      </c>
      <c r="Q1091" s="1" t="s">
        <v>736</v>
      </c>
      <c r="R1091" s="1">
        <v>19090</v>
      </c>
      <c r="S1091" s="1" t="s">
        <v>201</v>
      </c>
      <c r="T1091" s="1" t="s">
        <v>96</v>
      </c>
      <c r="U1091" s="1">
        <v>6</v>
      </c>
      <c r="V1091" s="1">
        <v>91550</v>
      </c>
    </row>
    <row r="1092" spans="1:22">
      <c r="A1092" s="1">
        <v>26224</v>
      </c>
      <c r="B1092" s="1" t="s">
        <v>50</v>
      </c>
      <c r="C1092" s="1">
        <v>15.99</v>
      </c>
      <c r="D1092" s="1">
        <v>0.05</v>
      </c>
      <c r="E1092" s="1">
        <v>1972</v>
      </c>
      <c r="F1092" s="1"/>
      <c r="G1092" s="1"/>
      <c r="H1092" s="1" t="s">
        <v>22</v>
      </c>
      <c r="I1092" s="1" t="s">
        <v>81</v>
      </c>
      <c r="J1092" s="1" t="s">
        <v>73</v>
      </c>
      <c r="K1092" s="1" t="s">
        <v>74</v>
      </c>
      <c r="L1092" s="1" t="s">
        <v>53</v>
      </c>
      <c r="M1092" s="1"/>
      <c r="N1092" s="1" t="s">
        <v>27</v>
      </c>
      <c r="O1092" s="1" t="s">
        <v>54</v>
      </c>
      <c r="P1092" s="1" t="s">
        <v>174</v>
      </c>
      <c r="Q1092" s="1" t="s">
        <v>736</v>
      </c>
      <c r="R1092" s="1">
        <v>19090</v>
      </c>
      <c r="S1092" s="1" t="s">
        <v>201</v>
      </c>
      <c r="T1092" s="1" t="s">
        <v>96</v>
      </c>
      <c r="U1092" s="1">
        <v>5</v>
      </c>
      <c r="V1092" s="1">
        <v>91550</v>
      </c>
    </row>
    <row r="1093" spans="1:22">
      <c r="A1093" s="1">
        <v>18795</v>
      </c>
      <c r="B1093" s="1" t="s">
        <v>50</v>
      </c>
      <c r="C1093" s="1">
        <v>20.48</v>
      </c>
      <c r="D1093" s="1">
        <v>0.05</v>
      </c>
      <c r="E1093" s="1">
        <v>1974</v>
      </c>
      <c r="F1093" s="1"/>
      <c r="G1093" s="1"/>
      <c r="H1093" s="1" t="s">
        <v>32</v>
      </c>
      <c r="I1093" s="1" t="s">
        <v>104</v>
      </c>
      <c r="J1093" s="1" t="s">
        <v>58</v>
      </c>
      <c r="K1093" s="1" t="s">
        <v>196</v>
      </c>
      <c r="L1093" s="1" t="s">
        <v>53</v>
      </c>
      <c r="M1093" s="1"/>
      <c r="N1093" s="1" t="s">
        <v>27</v>
      </c>
      <c r="O1093" s="1" t="s">
        <v>54</v>
      </c>
      <c r="P1093" s="1" t="s">
        <v>215</v>
      </c>
      <c r="Q1093" s="1" t="s">
        <v>737</v>
      </c>
      <c r="R1093" s="1">
        <v>48127</v>
      </c>
      <c r="S1093" s="1" t="s">
        <v>249</v>
      </c>
      <c r="T1093" s="1" t="s">
        <v>77</v>
      </c>
      <c r="U1093" s="1">
        <v>5</v>
      </c>
      <c r="V1093" s="1">
        <v>89040</v>
      </c>
    </row>
    <row r="1094" spans="1:22">
      <c r="A1094" s="1">
        <v>18796</v>
      </c>
      <c r="B1094" s="1" t="s">
        <v>50</v>
      </c>
      <c r="C1094" s="1">
        <v>15.67</v>
      </c>
      <c r="D1094" s="1">
        <v>0.05</v>
      </c>
      <c r="E1094" s="1">
        <v>1974</v>
      </c>
      <c r="F1094" s="1"/>
      <c r="G1094" s="1"/>
      <c r="H1094" s="1" t="s">
        <v>32</v>
      </c>
      <c r="I1094" s="1" t="s">
        <v>104</v>
      </c>
      <c r="J1094" s="1" t="s">
        <v>58</v>
      </c>
      <c r="K1094" s="1" t="s">
        <v>61</v>
      </c>
      <c r="L1094" s="1" t="s">
        <v>53</v>
      </c>
      <c r="M1094" s="1"/>
      <c r="N1094" s="1" t="s">
        <v>27</v>
      </c>
      <c r="O1094" s="1" t="s">
        <v>54</v>
      </c>
      <c r="P1094" s="1" t="s">
        <v>215</v>
      </c>
      <c r="Q1094" s="1" t="s">
        <v>737</v>
      </c>
      <c r="R1094" s="1">
        <v>48127</v>
      </c>
      <c r="S1094" s="1" t="s">
        <v>249</v>
      </c>
      <c r="T1094" s="1" t="s">
        <v>77</v>
      </c>
      <c r="U1094" s="1">
        <v>3</v>
      </c>
      <c r="V1094" s="1">
        <v>89040</v>
      </c>
    </row>
    <row r="1095" spans="1:22">
      <c r="A1095" s="1">
        <v>25731</v>
      </c>
      <c r="B1095" s="1" t="s">
        <v>41</v>
      </c>
      <c r="C1095" s="1">
        <v>70.98</v>
      </c>
      <c r="D1095" s="1">
        <v>0.05</v>
      </c>
      <c r="E1095" s="1">
        <v>1976</v>
      </c>
      <c r="F1095" s="1"/>
      <c r="G1095" s="1"/>
      <c r="H1095" s="1" t="s">
        <v>22</v>
      </c>
      <c r="I1095" s="1" t="s">
        <v>104</v>
      </c>
      <c r="J1095" s="1" t="s">
        <v>34</v>
      </c>
      <c r="K1095" s="1" t="s">
        <v>151</v>
      </c>
      <c r="L1095" s="1" t="s">
        <v>108</v>
      </c>
      <c r="M1095" s="1"/>
      <c r="N1095" s="1" t="s">
        <v>27</v>
      </c>
      <c r="O1095" s="1" t="s">
        <v>54</v>
      </c>
      <c r="P1095" s="1" t="s">
        <v>215</v>
      </c>
      <c r="Q1095" s="1" t="s">
        <v>738</v>
      </c>
      <c r="R1095" s="1">
        <v>48823</v>
      </c>
      <c r="S1095" s="2">
        <v>42278</v>
      </c>
      <c r="T1095" s="2">
        <v>42309</v>
      </c>
      <c r="U1095" s="1">
        <v>8</v>
      </c>
      <c r="V1095" s="1">
        <v>89039</v>
      </c>
    </row>
    <row r="1096" spans="1:22">
      <c r="A1096" s="1">
        <v>25732</v>
      </c>
      <c r="B1096" s="1" t="s">
        <v>41</v>
      </c>
      <c r="C1096" s="1">
        <v>11.55</v>
      </c>
      <c r="D1096" s="1">
        <v>0.05</v>
      </c>
      <c r="E1096" s="1">
        <v>1976</v>
      </c>
      <c r="F1096" s="1"/>
      <c r="G1096" s="1"/>
      <c r="H1096" s="1" t="s">
        <v>32</v>
      </c>
      <c r="I1096" s="1" t="s">
        <v>104</v>
      </c>
      <c r="J1096" s="1" t="s">
        <v>58</v>
      </c>
      <c r="K1096" s="1" t="s">
        <v>25</v>
      </c>
      <c r="L1096" s="1" t="s">
        <v>26</v>
      </c>
      <c r="M1096" s="1"/>
      <c r="N1096" s="1" t="s">
        <v>27</v>
      </c>
      <c r="O1096" s="1" t="s">
        <v>54</v>
      </c>
      <c r="P1096" s="1" t="s">
        <v>215</v>
      </c>
      <c r="Q1096" s="1" t="s">
        <v>738</v>
      </c>
      <c r="R1096" s="1">
        <v>48823</v>
      </c>
      <c r="S1096" s="2">
        <v>42278</v>
      </c>
      <c r="T1096" s="2">
        <v>42339</v>
      </c>
      <c r="U1096" s="1">
        <v>12</v>
      </c>
      <c r="V1096" s="1">
        <v>89039</v>
      </c>
    </row>
    <row r="1097" spans="1:22">
      <c r="A1097" s="1">
        <v>24887</v>
      </c>
      <c r="B1097" s="1" t="s">
        <v>41</v>
      </c>
      <c r="C1097" s="1">
        <v>40.99</v>
      </c>
      <c r="D1097" s="1">
        <v>0.05</v>
      </c>
      <c r="E1097" s="1">
        <v>1976</v>
      </c>
      <c r="F1097" s="1"/>
      <c r="G1097" s="1"/>
      <c r="H1097" s="1" t="s">
        <v>32</v>
      </c>
      <c r="I1097" s="1" t="s">
        <v>104</v>
      </c>
      <c r="J1097" s="1" t="s">
        <v>58</v>
      </c>
      <c r="K1097" s="1" t="s">
        <v>83</v>
      </c>
      <c r="L1097" s="1" t="s">
        <v>53</v>
      </c>
      <c r="M1097" s="1"/>
      <c r="N1097" s="1" t="s">
        <v>27</v>
      </c>
      <c r="O1097" s="1" t="s">
        <v>28</v>
      </c>
      <c r="P1097" s="1" t="s">
        <v>215</v>
      </c>
      <c r="Q1097" s="1" t="s">
        <v>738</v>
      </c>
      <c r="R1097" s="1">
        <v>48823</v>
      </c>
      <c r="S1097" s="1" t="s">
        <v>131</v>
      </c>
      <c r="T1097" s="1" t="s">
        <v>132</v>
      </c>
      <c r="U1097" s="1">
        <v>14</v>
      </c>
      <c r="V1097" s="1">
        <v>89041</v>
      </c>
    </row>
    <row r="1098" spans="1:22">
      <c r="A1098" s="1">
        <v>21692</v>
      </c>
      <c r="B1098" s="1" t="s">
        <v>31</v>
      </c>
      <c r="C1098" s="1">
        <v>20.99</v>
      </c>
      <c r="D1098" s="1">
        <v>0.05</v>
      </c>
      <c r="E1098" s="1">
        <v>1979</v>
      </c>
      <c r="F1098" s="1"/>
      <c r="G1098" s="1"/>
      <c r="H1098" s="1" t="s">
        <v>32</v>
      </c>
      <c r="I1098" s="1" t="s">
        <v>81</v>
      </c>
      <c r="J1098" s="1" t="s">
        <v>73</v>
      </c>
      <c r="K1098" s="1" t="s">
        <v>67</v>
      </c>
      <c r="L1098" s="1" t="s">
        <v>44</v>
      </c>
      <c r="M1098" s="1"/>
      <c r="N1098" s="1" t="s">
        <v>27</v>
      </c>
      <c r="O1098" s="1" t="s">
        <v>114</v>
      </c>
      <c r="P1098" s="1" t="s">
        <v>194</v>
      </c>
      <c r="Q1098" s="1" t="s">
        <v>739</v>
      </c>
      <c r="R1098" s="1">
        <v>80122</v>
      </c>
      <c r="S1098" s="2">
        <v>42129</v>
      </c>
      <c r="T1098" s="2">
        <v>42160</v>
      </c>
      <c r="U1098" s="1">
        <v>4</v>
      </c>
      <c r="V1098" s="1">
        <v>87757</v>
      </c>
    </row>
    <row r="1099" spans="1:22">
      <c r="A1099" s="1">
        <v>24935</v>
      </c>
      <c r="B1099" s="1" t="s">
        <v>31</v>
      </c>
      <c r="C1099" s="1">
        <v>7.37</v>
      </c>
      <c r="D1099" s="1">
        <v>0.05</v>
      </c>
      <c r="E1099" s="1">
        <v>1984</v>
      </c>
      <c r="F1099" s="1"/>
      <c r="G1099" s="1"/>
      <c r="H1099" s="1" t="s">
        <v>32</v>
      </c>
      <c r="I1099" s="1" t="s">
        <v>104</v>
      </c>
      <c r="J1099" s="1" t="s">
        <v>73</v>
      </c>
      <c r="K1099" s="1" t="s">
        <v>144</v>
      </c>
      <c r="L1099" s="1" t="s">
        <v>44</v>
      </c>
      <c r="M1099" s="1"/>
      <c r="N1099" s="1" t="s">
        <v>27</v>
      </c>
      <c r="O1099" s="1" t="s">
        <v>54</v>
      </c>
      <c r="P1099" s="1" t="s">
        <v>443</v>
      </c>
      <c r="Q1099" s="1" t="s">
        <v>444</v>
      </c>
      <c r="R1099" s="1">
        <v>29915</v>
      </c>
      <c r="S1099" s="1" t="s">
        <v>72</v>
      </c>
      <c r="T1099" s="1" t="s">
        <v>72</v>
      </c>
      <c r="U1099" s="1">
        <v>38</v>
      </c>
      <c r="V1099" s="1">
        <v>91258</v>
      </c>
    </row>
    <row r="1100" spans="1:22">
      <c r="A1100" s="1">
        <v>20568</v>
      </c>
      <c r="B1100" s="1" t="s">
        <v>31</v>
      </c>
      <c r="C1100" s="1">
        <v>15.31</v>
      </c>
      <c r="D1100" s="1">
        <v>0.05</v>
      </c>
      <c r="E1100" s="1">
        <v>1986</v>
      </c>
      <c r="F1100" s="1"/>
      <c r="G1100" s="1"/>
      <c r="H1100" s="1" t="s">
        <v>32</v>
      </c>
      <c r="I1100" s="1" t="s">
        <v>42</v>
      </c>
      <c r="J1100" s="1" t="s">
        <v>58</v>
      </c>
      <c r="K1100" s="1" t="s">
        <v>119</v>
      </c>
      <c r="L1100" s="1" t="s">
        <v>53</v>
      </c>
      <c r="M1100" s="1"/>
      <c r="N1100" s="1" t="s">
        <v>27</v>
      </c>
      <c r="O1100" s="1" t="s">
        <v>54</v>
      </c>
      <c r="P1100" s="1" t="s">
        <v>112</v>
      </c>
      <c r="Q1100" s="1" t="s">
        <v>740</v>
      </c>
      <c r="R1100" s="1">
        <v>79701</v>
      </c>
      <c r="S1100" s="2">
        <v>42160</v>
      </c>
      <c r="T1100" s="2">
        <v>42190</v>
      </c>
      <c r="U1100" s="1">
        <v>23</v>
      </c>
      <c r="V1100" s="1">
        <v>90888</v>
      </c>
    </row>
    <row r="1101" spans="1:22">
      <c r="A1101" s="1">
        <v>20569</v>
      </c>
      <c r="B1101" s="1" t="s">
        <v>31</v>
      </c>
      <c r="C1101" s="1">
        <v>7.99</v>
      </c>
      <c r="D1101" s="1">
        <v>0.05</v>
      </c>
      <c r="E1101" s="1">
        <v>1986</v>
      </c>
      <c r="F1101" s="1"/>
      <c r="G1101" s="1"/>
      <c r="H1101" s="1" t="s">
        <v>22</v>
      </c>
      <c r="I1101" s="1" t="s">
        <v>42</v>
      </c>
      <c r="J1101" s="1" t="s">
        <v>73</v>
      </c>
      <c r="K1101" s="1" t="s">
        <v>67</v>
      </c>
      <c r="L1101" s="1" t="s">
        <v>75</v>
      </c>
      <c r="M1101" s="1"/>
      <c r="N1101" s="1" t="s">
        <v>27</v>
      </c>
      <c r="O1101" s="1" t="s">
        <v>28</v>
      </c>
      <c r="P1101" s="1" t="s">
        <v>112</v>
      </c>
      <c r="Q1101" s="1" t="s">
        <v>740</v>
      </c>
      <c r="R1101" s="1">
        <v>79701</v>
      </c>
      <c r="S1101" s="2">
        <v>42160</v>
      </c>
      <c r="T1101" s="2">
        <v>42221</v>
      </c>
      <c r="U1101" s="1">
        <v>4</v>
      </c>
      <c r="V1101" s="1">
        <v>90888</v>
      </c>
    </row>
    <row r="1102" spans="1:22">
      <c r="A1102" s="1">
        <v>19336</v>
      </c>
      <c r="B1102" s="1" t="s">
        <v>21</v>
      </c>
      <c r="C1102" s="1">
        <v>20.98</v>
      </c>
      <c r="D1102" s="1">
        <v>0.05</v>
      </c>
      <c r="E1102" s="1">
        <v>1988</v>
      </c>
      <c r="F1102" s="1"/>
      <c r="G1102" s="1"/>
      <c r="H1102" s="1" t="s">
        <v>32</v>
      </c>
      <c r="I1102" s="1" t="s">
        <v>42</v>
      </c>
      <c r="J1102" s="1" t="s">
        <v>34</v>
      </c>
      <c r="K1102" s="1" t="s">
        <v>52</v>
      </c>
      <c r="L1102" s="1" t="s">
        <v>75</v>
      </c>
      <c r="M1102" s="1"/>
      <c r="N1102" s="1" t="s">
        <v>27</v>
      </c>
      <c r="O1102" s="1" t="s">
        <v>28</v>
      </c>
      <c r="P1102" s="1" t="s">
        <v>161</v>
      </c>
      <c r="Q1102" s="1" t="s">
        <v>730</v>
      </c>
      <c r="R1102" s="1">
        <v>84020</v>
      </c>
      <c r="S1102" s="2">
        <v>42064</v>
      </c>
      <c r="T1102" s="2">
        <v>42095</v>
      </c>
      <c r="U1102" s="1">
        <v>3</v>
      </c>
      <c r="V1102" s="1">
        <v>89999</v>
      </c>
    </row>
    <row r="1103" spans="1:22">
      <c r="A1103" s="1">
        <v>22600</v>
      </c>
      <c r="B1103" s="1" t="s">
        <v>31</v>
      </c>
      <c r="C1103" s="1">
        <v>355.98</v>
      </c>
      <c r="D1103" s="1">
        <v>0.1</v>
      </c>
      <c r="E1103" s="1">
        <v>1989</v>
      </c>
      <c r="F1103" s="1"/>
      <c r="G1103" s="1"/>
      <c r="H1103" s="1" t="s">
        <v>22</v>
      </c>
      <c r="I1103" s="1" t="s">
        <v>42</v>
      </c>
      <c r="J1103" s="1" t="s">
        <v>34</v>
      </c>
      <c r="K1103" s="1" t="s">
        <v>35</v>
      </c>
      <c r="L1103" s="1" t="s">
        <v>36</v>
      </c>
      <c r="M1103" s="1"/>
      <c r="N1103" s="1" t="s">
        <v>27</v>
      </c>
      <c r="O1103" s="1" t="s">
        <v>28</v>
      </c>
      <c r="P1103" s="1" t="s">
        <v>161</v>
      </c>
      <c r="Q1103" s="1" t="s">
        <v>741</v>
      </c>
      <c r="R1103" s="1">
        <v>84117</v>
      </c>
      <c r="S1103" s="1" t="s">
        <v>222</v>
      </c>
      <c r="T1103" s="1" t="s">
        <v>97</v>
      </c>
      <c r="U1103" s="1">
        <v>8</v>
      </c>
      <c r="V1103" s="1">
        <v>90000</v>
      </c>
    </row>
    <row r="1104" spans="1:22">
      <c r="A1104" s="1">
        <v>22601</v>
      </c>
      <c r="B1104" s="1" t="s">
        <v>31</v>
      </c>
      <c r="C1104" s="1">
        <v>19.98</v>
      </c>
      <c r="D1104" s="1">
        <v>0.05</v>
      </c>
      <c r="E1104" s="1">
        <v>1989</v>
      </c>
      <c r="F1104" s="1"/>
      <c r="G1104" s="1"/>
      <c r="H1104" s="1" t="s">
        <v>32</v>
      </c>
      <c r="I1104" s="1" t="s">
        <v>42</v>
      </c>
      <c r="J1104" s="1" t="s">
        <v>58</v>
      </c>
      <c r="K1104" s="1" t="s">
        <v>83</v>
      </c>
      <c r="L1104" s="1" t="s">
        <v>53</v>
      </c>
      <c r="M1104" s="1"/>
      <c r="N1104" s="1" t="s">
        <v>27</v>
      </c>
      <c r="O1104" s="1" t="s">
        <v>28</v>
      </c>
      <c r="P1104" s="1" t="s">
        <v>161</v>
      </c>
      <c r="Q1104" s="1" t="s">
        <v>741</v>
      </c>
      <c r="R1104" s="1">
        <v>84117</v>
      </c>
      <c r="S1104" s="1" t="s">
        <v>222</v>
      </c>
      <c r="T1104" s="1" t="s">
        <v>97</v>
      </c>
      <c r="U1104" s="1">
        <v>5</v>
      </c>
      <c r="V1104" s="1">
        <v>90000</v>
      </c>
    </row>
    <row r="1105" spans="1:22">
      <c r="A1105" s="1">
        <v>20554</v>
      </c>
      <c r="B1105" s="1" t="s">
        <v>21</v>
      </c>
      <c r="C1105" s="1">
        <v>30.98</v>
      </c>
      <c r="D1105" s="1">
        <v>0.05</v>
      </c>
      <c r="E1105" s="1">
        <v>1989</v>
      </c>
      <c r="F1105" s="1"/>
      <c r="G1105" s="1"/>
      <c r="H1105" s="1" t="s">
        <v>32</v>
      </c>
      <c r="I1105" s="1" t="s">
        <v>81</v>
      </c>
      <c r="J1105" s="1" t="s">
        <v>73</v>
      </c>
      <c r="K1105" s="1" t="s">
        <v>144</v>
      </c>
      <c r="L1105" s="1" t="s">
        <v>53</v>
      </c>
      <c r="M1105" s="1"/>
      <c r="N1105" s="1" t="s">
        <v>27</v>
      </c>
      <c r="O1105" s="1" t="s">
        <v>28</v>
      </c>
      <c r="P1105" s="1" t="s">
        <v>161</v>
      </c>
      <c r="Q1105" s="1" t="s">
        <v>741</v>
      </c>
      <c r="R1105" s="1">
        <v>84117</v>
      </c>
      <c r="S1105" s="1" t="s">
        <v>71</v>
      </c>
      <c r="T1105" s="1" t="s">
        <v>72</v>
      </c>
      <c r="U1105" s="1">
        <v>11</v>
      </c>
      <c r="V1105" s="1">
        <v>90001</v>
      </c>
    </row>
    <row r="1106" spans="1:22">
      <c r="A1106" s="1">
        <v>20555</v>
      </c>
      <c r="B1106" s="1" t="s">
        <v>21</v>
      </c>
      <c r="C1106" s="1">
        <v>40.99</v>
      </c>
      <c r="D1106" s="1">
        <v>0.05</v>
      </c>
      <c r="E1106" s="1">
        <v>1989</v>
      </c>
      <c r="F1106" s="1"/>
      <c r="G1106" s="1"/>
      <c r="H1106" s="1" t="s">
        <v>32</v>
      </c>
      <c r="I1106" s="1" t="s">
        <v>81</v>
      </c>
      <c r="J1106" s="1" t="s">
        <v>58</v>
      </c>
      <c r="K1106" s="1" t="s">
        <v>83</v>
      </c>
      <c r="L1106" s="1" t="s">
        <v>53</v>
      </c>
      <c r="M1106" s="1"/>
      <c r="N1106" s="1" t="s">
        <v>27</v>
      </c>
      <c r="O1106" s="1" t="s">
        <v>28</v>
      </c>
      <c r="P1106" s="1" t="s">
        <v>161</v>
      </c>
      <c r="Q1106" s="1" t="s">
        <v>741</v>
      </c>
      <c r="R1106" s="1">
        <v>84117</v>
      </c>
      <c r="S1106" s="1" t="s">
        <v>71</v>
      </c>
      <c r="T1106" s="1" t="s">
        <v>135</v>
      </c>
      <c r="U1106" s="1">
        <v>11</v>
      </c>
      <c r="V1106" s="1">
        <v>90001</v>
      </c>
    </row>
    <row r="1107" spans="1:22">
      <c r="A1107" s="1">
        <v>21723</v>
      </c>
      <c r="B1107" s="1" t="s">
        <v>50</v>
      </c>
      <c r="C1107" s="1">
        <v>1.6</v>
      </c>
      <c r="D1107" s="1">
        <v>0.05</v>
      </c>
      <c r="E1107" s="1">
        <v>1989</v>
      </c>
      <c r="F1107" s="1"/>
      <c r="G1107" s="1"/>
      <c r="H1107" s="1" t="s">
        <v>32</v>
      </c>
      <c r="I1107" s="1" t="s">
        <v>42</v>
      </c>
      <c r="J1107" s="1" t="s">
        <v>58</v>
      </c>
      <c r="K1107" s="1" t="s">
        <v>25</v>
      </c>
      <c r="L1107" s="1" t="s">
        <v>26</v>
      </c>
      <c r="M1107" s="1"/>
      <c r="N1107" s="1" t="s">
        <v>27</v>
      </c>
      <c r="O1107" s="1" t="s">
        <v>28</v>
      </c>
      <c r="P1107" s="1" t="s">
        <v>161</v>
      </c>
      <c r="Q1107" s="1" t="s">
        <v>741</v>
      </c>
      <c r="R1107" s="1">
        <v>84117</v>
      </c>
      <c r="S1107" s="1" t="s">
        <v>230</v>
      </c>
      <c r="T1107" s="1" t="s">
        <v>230</v>
      </c>
      <c r="U1107" s="1">
        <v>11</v>
      </c>
      <c r="V1107" s="1">
        <v>90003</v>
      </c>
    </row>
    <row r="1108" spans="1:22">
      <c r="A1108" s="1">
        <v>25417</v>
      </c>
      <c r="B1108" s="1" t="s">
        <v>50</v>
      </c>
      <c r="C1108" s="1">
        <v>47.9</v>
      </c>
      <c r="D1108" s="1">
        <v>0.05</v>
      </c>
      <c r="E1108" s="1">
        <v>1991</v>
      </c>
      <c r="F1108" s="1"/>
      <c r="G1108" s="1"/>
      <c r="H1108" s="1" t="s">
        <v>32</v>
      </c>
      <c r="I1108" s="1" t="s">
        <v>42</v>
      </c>
      <c r="J1108" s="1" t="s">
        <v>58</v>
      </c>
      <c r="K1108" s="1" t="s">
        <v>83</v>
      </c>
      <c r="L1108" s="1" t="s">
        <v>53</v>
      </c>
      <c r="M1108" s="1"/>
      <c r="N1108" s="1" t="s">
        <v>27</v>
      </c>
      <c r="O1108" s="1" t="s">
        <v>114</v>
      </c>
      <c r="P1108" s="1" t="s">
        <v>161</v>
      </c>
      <c r="Q1108" s="1" t="s">
        <v>742</v>
      </c>
      <c r="R1108" s="1">
        <v>84118</v>
      </c>
      <c r="S1108" s="1" t="s">
        <v>92</v>
      </c>
      <c r="T1108" s="1" t="s">
        <v>235</v>
      </c>
      <c r="U1108" s="1">
        <v>18</v>
      </c>
      <c r="V1108" s="1">
        <v>90002</v>
      </c>
    </row>
    <row r="1109" spans="1:22">
      <c r="A1109" s="1">
        <v>19797</v>
      </c>
      <c r="B1109" s="1" t="s">
        <v>31</v>
      </c>
      <c r="C1109" s="1">
        <v>125.99</v>
      </c>
      <c r="D1109" s="1">
        <v>0.1</v>
      </c>
      <c r="E1109" s="1">
        <v>1997</v>
      </c>
      <c r="F1109" s="1"/>
      <c r="G1109" s="1"/>
      <c r="H1109" s="1" t="s">
        <v>32</v>
      </c>
      <c r="I1109" s="1" t="s">
        <v>104</v>
      </c>
      <c r="J1109" s="1" t="s">
        <v>73</v>
      </c>
      <c r="K1109" s="1" t="s">
        <v>67</v>
      </c>
      <c r="L1109" s="1" t="s">
        <v>53</v>
      </c>
      <c r="M1109" s="1"/>
      <c r="N1109" s="1" t="s">
        <v>27</v>
      </c>
      <c r="O1109" s="1" t="s">
        <v>114</v>
      </c>
      <c r="P1109" s="1" t="s">
        <v>443</v>
      </c>
      <c r="Q1109" s="1" t="s">
        <v>444</v>
      </c>
      <c r="R1109" s="1">
        <v>29915</v>
      </c>
      <c r="S1109" s="1" t="s">
        <v>197</v>
      </c>
      <c r="T1109" s="1" t="s">
        <v>85</v>
      </c>
      <c r="U1109" s="1">
        <v>4</v>
      </c>
      <c r="V1109" s="1">
        <v>90333</v>
      </c>
    </row>
    <row r="1110" spans="1:22">
      <c r="A1110" s="1">
        <v>19581</v>
      </c>
      <c r="B1110" s="1" t="s">
        <v>50</v>
      </c>
      <c r="C1110" s="1">
        <v>16.48</v>
      </c>
      <c r="D1110" s="1">
        <v>0.05</v>
      </c>
      <c r="E1110" s="1">
        <v>1997</v>
      </c>
      <c r="F1110" s="1"/>
      <c r="G1110" s="1"/>
      <c r="H1110" s="1" t="s">
        <v>32</v>
      </c>
      <c r="I1110" s="1" t="s">
        <v>104</v>
      </c>
      <c r="J1110" s="1" t="s">
        <v>73</v>
      </c>
      <c r="K1110" s="1" t="s">
        <v>144</v>
      </c>
      <c r="L1110" s="1" t="s">
        <v>44</v>
      </c>
      <c r="M1110" s="1"/>
      <c r="N1110" s="1" t="s">
        <v>27</v>
      </c>
      <c r="O1110" s="1" t="s">
        <v>114</v>
      </c>
      <c r="P1110" s="1" t="s">
        <v>443</v>
      </c>
      <c r="Q1110" s="1" t="s">
        <v>444</v>
      </c>
      <c r="R1110" s="1">
        <v>29915</v>
      </c>
      <c r="S1110" s="2">
        <v>42190</v>
      </c>
      <c r="T1110" s="2">
        <v>42221</v>
      </c>
      <c r="U1110" s="1">
        <v>7</v>
      </c>
      <c r="V1110" s="1">
        <v>90334</v>
      </c>
    </row>
    <row r="1111" spans="1:22">
      <c r="A1111" s="1">
        <v>21003</v>
      </c>
      <c r="B1111" s="1" t="s">
        <v>98</v>
      </c>
      <c r="C1111" s="1">
        <v>24.92</v>
      </c>
      <c r="D1111" s="1">
        <v>0.05</v>
      </c>
      <c r="E1111" s="1">
        <v>1997</v>
      </c>
      <c r="F1111" s="1"/>
      <c r="G1111" s="1"/>
      <c r="H1111" s="1" t="s">
        <v>32</v>
      </c>
      <c r="I1111" s="1" t="s">
        <v>104</v>
      </c>
      <c r="J1111" s="1" t="s">
        <v>58</v>
      </c>
      <c r="K1111" s="1" t="s">
        <v>100</v>
      </c>
      <c r="L1111" s="1" t="s">
        <v>53</v>
      </c>
      <c r="M1111" s="1"/>
      <c r="N1111" s="1" t="s">
        <v>27</v>
      </c>
      <c r="O1111" s="1" t="s">
        <v>45</v>
      </c>
      <c r="P1111" s="1" t="s">
        <v>443</v>
      </c>
      <c r="Q1111" s="1" t="s">
        <v>444</v>
      </c>
      <c r="R1111" s="1">
        <v>29915</v>
      </c>
      <c r="S1111" s="2">
        <v>42041</v>
      </c>
      <c r="T1111" s="2">
        <v>42041</v>
      </c>
      <c r="U1111" s="1">
        <v>1</v>
      </c>
      <c r="V1111" s="1">
        <v>90335</v>
      </c>
    </row>
    <row r="1112" spans="1:22">
      <c r="A1112" s="1">
        <v>20392</v>
      </c>
      <c r="B1112" s="1" t="s">
        <v>31</v>
      </c>
      <c r="C1112" s="1">
        <v>4.42</v>
      </c>
      <c r="D1112" s="1">
        <v>0.05</v>
      </c>
      <c r="E1112" s="1">
        <v>1998</v>
      </c>
      <c r="F1112" s="1"/>
      <c r="G1112" s="1"/>
      <c r="H1112" s="1" t="s">
        <v>32</v>
      </c>
      <c r="I1112" s="1" t="s">
        <v>81</v>
      </c>
      <c r="J1112" s="1" t="s">
        <v>58</v>
      </c>
      <c r="K1112" s="1" t="s">
        <v>61</v>
      </c>
      <c r="L1112" s="1" t="s">
        <v>53</v>
      </c>
      <c r="M1112" s="1"/>
      <c r="N1112" s="1" t="s">
        <v>27</v>
      </c>
      <c r="O1112" s="1" t="s">
        <v>28</v>
      </c>
      <c r="P1112" s="1" t="s">
        <v>62</v>
      </c>
      <c r="Q1112" s="1" t="s">
        <v>743</v>
      </c>
      <c r="R1112" s="1">
        <v>11758</v>
      </c>
      <c r="S1112" s="2">
        <v>42069</v>
      </c>
      <c r="T1112" s="2">
        <v>42130</v>
      </c>
      <c r="U1112" s="1">
        <v>3</v>
      </c>
      <c r="V1112" s="1">
        <v>90568</v>
      </c>
    </row>
    <row r="1113" spans="1:22">
      <c r="A1113" s="1">
        <v>24075</v>
      </c>
      <c r="B1113" s="1" t="s">
        <v>50</v>
      </c>
      <c r="C1113" s="1">
        <v>4.24</v>
      </c>
      <c r="D1113" s="1">
        <v>0.05</v>
      </c>
      <c r="E1113" s="1">
        <v>2004</v>
      </c>
      <c r="F1113" s="1"/>
      <c r="G1113" s="1"/>
      <c r="H1113" s="1" t="s">
        <v>32</v>
      </c>
      <c r="I1113" s="1" t="s">
        <v>42</v>
      </c>
      <c r="J1113" s="1" t="s">
        <v>58</v>
      </c>
      <c r="K1113" s="1" t="s">
        <v>100</v>
      </c>
      <c r="L1113" s="1" t="s">
        <v>53</v>
      </c>
      <c r="M1113" s="1"/>
      <c r="N1113" s="1" t="s">
        <v>27</v>
      </c>
      <c r="O1113" s="1" t="s">
        <v>28</v>
      </c>
      <c r="P1113" s="1" t="s">
        <v>69</v>
      </c>
      <c r="Q1113" s="1" t="s">
        <v>732</v>
      </c>
      <c r="R1113" s="1">
        <v>59715</v>
      </c>
      <c r="S1113" s="1" t="s">
        <v>299</v>
      </c>
      <c r="T1113" s="1" t="s">
        <v>190</v>
      </c>
      <c r="U1113" s="1">
        <v>10</v>
      </c>
      <c r="V1113" s="1">
        <v>91277</v>
      </c>
    </row>
    <row r="1114" spans="1:22">
      <c r="A1114" s="1">
        <v>24076</v>
      </c>
      <c r="B1114" s="1" t="s">
        <v>50</v>
      </c>
      <c r="C1114" s="1">
        <v>6783.02</v>
      </c>
      <c r="D1114" s="1">
        <v>0.15</v>
      </c>
      <c r="E1114" s="1">
        <v>2004</v>
      </c>
      <c r="F1114" s="1"/>
      <c r="G1114" s="1"/>
      <c r="H1114" s="1" t="s">
        <v>32</v>
      </c>
      <c r="I1114" s="1" t="s">
        <v>42</v>
      </c>
      <c r="J1114" s="1" t="s">
        <v>73</v>
      </c>
      <c r="K1114" s="1" t="s">
        <v>74</v>
      </c>
      <c r="L1114" s="1" t="s">
        <v>178</v>
      </c>
      <c r="M1114" s="1"/>
      <c r="N1114" s="1" t="s">
        <v>27</v>
      </c>
      <c r="O1114" s="1" t="s">
        <v>28</v>
      </c>
      <c r="P1114" s="1" t="s">
        <v>69</v>
      </c>
      <c r="Q1114" s="1" t="s">
        <v>732</v>
      </c>
      <c r="R1114" s="1">
        <v>59715</v>
      </c>
      <c r="S1114" s="1" t="s">
        <v>299</v>
      </c>
      <c r="T1114" s="1" t="s">
        <v>190</v>
      </c>
      <c r="U1114" s="1">
        <v>1</v>
      </c>
      <c r="V1114" s="1">
        <v>91277</v>
      </c>
    </row>
    <row r="1115" spans="1:22">
      <c r="A1115" s="1">
        <v>25251</v>
      </c>
      <c r="B1115" s="1" t="s">
        <v>31</v>
      </c>
      <c r="C1115" s="1">
        <v>5.78</v>
      </c>
      <c r="D1115" s="1">
        <v>0.05</v>
      </c>
      <c r="E1115" s="1">
        <v>2006</v>
      </c>
      <c r="F1115" s="1"/>
      <c r="G1115" s="1"/>
      <c r="H1115" s="1" t="s">
        <v>32</v>
      </c>
      <c r="I1115" s="1" t="s">
        <v>42</v>
      </c>
      <c r="J1115" s="1" t="s">
        <v>58</v>
      </c>
      <c r="K1115" s="1" t="s">
        <v>83</v>
      </c>
      <c r="L1115" s="1" t="s">
        <v>53</v>
      </c>
      <c r="M1115" s="1"/>
      <c r="N1115" s="1" t="s">
        <v>27</v>
      </c>
      <c r="O1115" s="1" t="s">
        <v>54</v>
      </c>
      <c r="P1115" s="1" t="s">
        <v>194</v>
      </c>
      <c r="Q1115" s="1" t="s">
        <v>744</v>
      </c>
      <c r="R1115" s="1">
        <v>81301</v>
      </c>
      <c r="S1115" s="2">
        <v>42127</v>
      </c>
      <c r="T1115" s="2">
        <v>42158</v>
      </c>
      <c r="U1115" s="1">
        <v>15</v>
      </c>
      <c r="V1115" s="1">
        <v>88798</v>
      </c>
    </row>
    <row r="1116" spans="1:22">
      <c r="A1116" s="1">
        <v>20006</v>
      </c>
      <c r="B1116" s="1" t="s">
        <v>50</v>
      </c>
      <c r="C1116" s="1">
        <v>10.48</v>
      </c>
      <c r="D1116" s="1">
        <v>0.05</v>
      </c>
      <c r="E1116" s="1">
        <v>2016</v>
      </c>
      <c r="F1116" s="1"/>
      <c r="G1116" s="1"/>
      <c r="H1116" s="1" t="s">
        <v>32</v>
      </c>
      <c r="I1116" s="1" t="s">
        <v>81</v>
      </c>
      <c r="J1116" s="1" t="s">
        <v>58</v>
      </c>
      <c r="K1116" s="1" t="s">
        <v>25</v>
      </c>
      <c r="L1116" s="1" t="s">
        <v>44</v>
      </c>
      <c r="M1116" s="1"/>
      <c r="N1116" s="1" t="s">
        <v>27</v>
      </c>
      <c r="O1116" s="1" t="s">
        <v>54</v>
      </c>
      <c r="P1116" s="1" t="s">
        <v>215</v>
      </c>
      <c r="Q1116" s="1" t="s">
        <v>385</v>
      </c>
      <c r="R1116" s="1">
        <v>48195</v>
      </c>
      <c r="S1116" s="1" t="s">
        <v>193</v>
      </c>
      <c r="T1116" s="1" t="s">
        <v>310</v>
      </c>
      <c r="U1116" s="1">
        <v>4</v>
      </c>
      <c r="V1116" s="1">
        <v>86874</v>
      </c>
    </row>
    <row r="1117" spans="1:22">
      <c r="A1117" s="1">
        <v>18989</v>
      </c>
      <c r="B1117" s="1" t="s">
        <v>21</v>
      </c>
      <c r="C1117" s="1">
        <v>39.479999999999997</v>
      </c>
      <c r="D1117" s="1">
        <v>0.05</v>
      </c>
      <c r="E1117" s="1">
        <v>2014</v>
      </c>
      <c r="F1117" s="1"/>
      <c r="G1117" s="1"/>
      <c r="H1117" s="1" t="s">
        <v>32</v>
      </c>
      <c r="I1117" s="1" t="s">
        <v>42</v>
      </c>
      <c r="J1117" s="1" t="s">
        <v>73</v>
      </c>
      <c r="K1117" s="1" t="s">
        <v>144</v>
      </c>
      <c r="L1117" s="1" t="s">
        <v>44</v>
      </c>
      <c r="M1117" s="1"/>
      <c r="N1117" s="1" t="s">
        <v>27</v>
      </c>
      <c r="O1117" s="1" t="s">
        <v>54</v>
      </c>
      <c r="P1117" s="1" t="s">
        <v>228</v>
      </c>
      <c r="Q1117" s="1" t="s">
        <v>745</v>
      </c>
      <c r="R1117" s="1">
        <v>51503</v>
      </c>
      <c r="S1117" s="1" t="s">
        <v>130</v>
      </c>
      <c r="T1117" s="1" t="s">
        <v>384</v>
      </c>
      <c r="U1117" s="1">
        <v>4</v>
      </c>
      <c r="V1117" s="1">
        <v>88367</v>
      </c>
    </row>
    <row r="1118" spans="1:22">
      <c r="A1118" s="1">
        <v>18990</v>
      </c>
      <c r="B1118" s="1" t="s">
        <v>21</v>
      </c>
      <c r="C1118" s="1">
        <v>4.91</v>
      </c>
      <c r="D1118" s="1">
        <v>0.05</v>
      </c>
      <c r="E1118" s="1">
        <v>2014</v>
      </c>
      <c r="F1118" s="1"/>
      <c r="G1118" s="1"/>
      <c r="H1118" s="1" t="s">
        <v>32</v>
      </c>
      <c r="I1118" s="1" t="s">
        <v>42</v>
      </c>
      <c r="J1118" s="1" t="s">
        <v>58</v>
      </c>
      <c r="K1118" s="1" t="s">
        <v>116</v>
      </c>
      <c r="L1118" s="1" t="s">
        <v>53</v>
      </c>
      <c r="M1118" s="1"/>
      <c r="N1118" s="1" t="s">
        <v>27</v>
      </c>
      <c r="O1118" s="1" t="s">
        <v>54</v>
      </c>
      <c r="P1118" s="1" t="s">
        <v>228</v>
      </c>
      <c r="Q1118" s="1" t="s">
        <v>745</v>
      </c>
      <c r="R1118" s="1">
        <v>51503</v>
      </c>
      <c r="S1118" s="1" t="s">
        <v>130</v>
      </c>
      <c r="T1118" s="1" t="s">
        <v>384</v>
      </c>
      <c r="U1118" s="1">
        <v>2</v>
      </c>
      <c r="V1118" s="1">
        <v>88367</v>
      </c>
    </row>
    <row r="1119" spans="1:22">
      <c r="A1119" s="1">
        <v>21573</v>
      </c>
      <c r="B1119" s="1" t="s">
        <v>41</v>
      </c>
      <c r="C1119" s="1">
        <v>6.48</v>
      </c>
      <c r="D1119" s="1">
        <v>0.05</v>
      </c>
      <c r="E1119" s="1">
        <v>2014</v>
      </c>
      <c r="F1119" s="1"/>
      <c r="G1119" s="1"/>
      <c r="H1119" s="1" t="s">
        <v>32</v>
      </c>
      <c r="I1119" s="1" t="s">
        <v>42</v>
      </c>
      <c r="J1119" s="1" t="s">
        <v>58</v>
      </c>
      <c r="K1119" s="1" t="s">
        <v>83</v>
      </c>
      <c r="L1119" s="1" t="s">
        <v>53</v>
      </c>
      <c r="M1119" s="1"/>
      <c r="N1119" s="1" t="s">
        <v>27</v>
      </c>
      <c r="O1119" s="1" t="s">
        <v>45</v>
      </c>
      <c r="P1119" s="1" t="s">
        <v>228</v>
      </c>
      <c r="Q1119" s="1" t="s">
        <v>745</v>
      </c>
      <c r="R1119" s="1">
        <v>51503</v>
      </c>
      <c r="S1119" s="2">
        <v>42098</v>
      </c>
      <c r="T1119" s="2">
        <v>42098</v>
      </c>
      <c r="U1119" s="1">
        <v>12</v>
      </c>
      <c r="V1119" s="1">
        <v>88368</v>
      </c>
    </row>
    <row r="1120" spans="1:22">
      <c r="A1120" s="1">
        <v>25557</v>
      </c>
      <c r="B1120" s="1" t="s">
        <v>41</v>
      </c>
      <c r="C1120" s="1">
        <v>120.98</v>
      </c>
      <c r="D1120" s="1">
        <v>0.1</v>
      </c>
      <c r="E1120" s="1">
        <v>2020</v>
      </c>
      <c r="F1120" s="1"/>
      <c r="G1120" s="1"/>
      <c r="H1120" s="1" t="s">
        <v>22</v>
      </c>
      <c r="I1120" s="1" t="s">
        <v>42</v>
      </c>
      <c r="J1120" s="1" t="s">
        <v>34</v>
      </c>
      <c r="K1120" s="1" t="s">
        <v>151</v>
      </c>
      <c r="L1120" s="1" t="s">
        <v>108</v>
      </c>
      <c r="M1120" s="1"/>
      <c r="N1120" s="1" t="s">
        <v>27</v>
      </c>
      <c r="O1120" s="1" t="s">
        <v>54</v>
      </c>
      <c r="P1120" s="1" t="s">
        <v>174</v>
      </c>
      <c r="Q1120" s="1" t="s">
        <v>746</v>
      </c>
      <c r="R1120" s="1">
        <v>15239</v>
      </c>
      <c r="S1120" s="1" t="s">
        <v>211</v>
      </c>
      <c r="T1120" s="1" t="s">
        <v>48</v>
      </c>
      <c r="U1120" s="1">
        <v>11</v>
      </c>
      <c r="V1120" s="1">
        <v>86933</v>
      </c>
    </row>
    <row r="1121" spans="1:22">
      <c r="A1121" s="1">
        <v>22145</v>
      </c>
      <c r="B1121" s="1" t="s">
        <v>41</v>
      </c>
      <c r="C1121" s="1">
        <v>120.97</v>
      </c>
      <c r="D1121" s="1">
        <v>0.1</v>
      </c>
      <c r="E1121" s="1">
        <v>2030</v>
      </c>
      <c r="F1121" s="1"/>
      <c r="G1121" s="1"/>
      <c r="H1121" s="1" t="s">
        <v>32</v>
      </c>
      <c r="I1121" s="1" t="s">
        <v>81</v>
      </c>
      <c r="J1121" s="1" t="s">
        <v>73</v>
      </c>
      <c r="K1121" s="1" t="s">
        <v>74</v>
      </c>
      <c r="L1121" s="1" t="s">
        <v>75</v>
      </c>
      <c r="M1121" s="1"/>
      <c r="N1121" s="1" t="s">
        <v>27</v>
      </c>
      <c r="O1121" s="1" t="s">
        <v>54</v>
      </c>
      <c r="P1121" s="1" t="s">
        <v>112</v>
      </c>
      <c r="Q1121" s="1" t="s">
        <v>630</v>
      </c>
      <c r="R1121" s="1">
        <v>75401</v>
      </c>
      <c r="S1121" s="1" t="s">
        <v>281</v>
      </c>
      <c r="T1121" s="1" t="s">
        <v>281</v>
      </c>
      <c r="U1121" s="1">
        <v>16</v>
      </c>
      <c r="V1121" s="1">
        <v>91059</v>
      </c>
    </row>
    <row r="1122" spans="1:22">
      <c r="A1122" s="1">
        <v>22146</v>
      </c>
      <c r="B1122" s="1" t="s">
        <v>41</v>
      </c>
      <c r="C1122" s="1">
        <v>195.99</v>
      </c>
      <c r="D1122" s="1">
        <v>0.1</v>
      </c>
      <c r="E1122" s="1">
        <v>2030</v>
      </c>
      <c r="F1122" s="1"/>
      <c r="G1122" s="1"/>
      <c r="H1122" s="1" t="s">
        <v>32</v>
      </c>
      <c r="I1122" s="1" t="s">
        <v>81</v>
      </c>
      <c r="J1122" s="1" t="s">
        <v>73</v>
      </c>
      <c r="K1122" s="1" t="s">
        <v>67</v>
      </c>
      <c r="L1122" s="1" t="s">
        <v>53</v>
      </c>
      <c r="M1122" s="1"/>
      <c r="N1122" s="1" t="s">
        <v>27</v>
      </c>
      <c r="O1122" s="1" t="s">
        <v>54</v>
      </c>
      <c r="P1122" s="1" t="s">
        <v>112</v>
      </c>
      <c r="Q1122" s="1" t="s">
        <v>630</v>
      </c>
      <c r="R1122" s="1">
        <v>75401</v>
      </c>
      <c r="S1122" s="1" t="s">
        <v>281</v>
      </c>
      <c r="T1122" s="1" t="s">
        <v>99</v>
      </c>
      <c r="U1122" s="1">
        <v>16</v>
      </c>
      <c r="V1122" s="1">
        <v>91059</v>
      </c>
    </row>
    <row r="1123" spans="1:22">
      <c r="A1123" s="1">
        <v>20654</v>
      </c>
      <c r="B1123" s="1" t="s">
        <v>50</v>
      </c>
      <c r="C1123" s="1">
        <v>55.98</v>
      </c>
      <c r="D1123" s="1">
        <v>0.05</v>
      </c>
      <c r="E1123" s="1">
        <v>2030</v>
      </c>
      <c r="F1123" s="1"/>
      <c r="G1123" s="1"/>
      <c r="H1123" s="1" t="s">
        <v>32</v>
      </c>
      <c r="I1123" s="1" t="s">
        <v>81</v>
      </c>
      <c r="J1123" s="1" t="s">
        <v>58</v>
      </c>
      <c r="K1123" s="1" t="s">
        <v>83</v>
      </c>
      <c r="L1123" s="1" t="s">
        <v>53</v>
      </c>
      <c r="M1123" s="1"/>
      <c r="N1123" s="1" t="s">
        <v>27</v>
      </c>
      <c r="O1123" s="1" t="s">
        <v>114</v>
      </c>
      <c r="P1123" s="1" t="s">
        <v>112</v>
      </c>
      <c r="Q1123" s="1" t="s">
        <v>630</v>
      </c>
      <c r="R1123" s="1">
        <v>75401</v>
      </c>
      <c r="S1123" s="1" t="s">
        <v>282</v>
      </c>
      <c r="T1123" s="1" t="s">
        <v>271</v>
      </c>
      <c r="U1123" s="1">
        <v>13</v>
      </c>
      <c r="V1123" s="1">
        <v>91060</v>
      </c>
    </row>
    <row r="1124" spans="1:22">
      <c r="A1124" s="1">
        <v>25918</v>
      </c>
      <c r="B1124" s="1" t="s">
        <v>41</v>
      </c>
      <c r="C1124" s="1">
        <v>1.89</v>
      </c>
      <c r="D1124" s="1">
        <v>0.05</v>
      </c>
      <c r="E1124" s="1">
        <v>2035</v>
      </c>
      <c r="F1124" s="1"/>
      <c r="G1124" s="1"/>
      <c r="H1124" s="1" t="s">
        <v>32</v>
      </c>
      <c r="I1124" s="1" t="s">
        <v>104</v>
      </c>
      <c r="J1124" s="1" t="s">
        <v>58</v>
      </c>
      <c r="K1124" s="1" t="s">
        <v>60</v>
      </c>
      <c r="L1124" s="1" t="s">
        <v>26</v>
      </c>
      <c r="M1124" s="1"/>
      <c r="N1124" s="1" t="s">
        <v>27</v>
      </c>
      <c r="O1124" s="1" t="s">
        <v>28</v>
      </c>
      <c r="P1124" s="1" t="s">
        <v>242</v>
      </c>
      <c r="Q1124" s="1" t="s">
        <v>712</v>
      </c>
      <c r="R1124" s="1">
        <v>33403</v>
      </c>
      <c r="S1124" s="1" t="s">
        <v>135</v>
      </c>
      <c r="T1124" s="1" t="s">
        <v>249</v>
      </c>
      <c r="U1124" s="1">
        <v>20</v>
      </c>
      <c r="V1124" s="1">
        <v>87117</v>
      </c>
    </row>
    <row r="1125" spans="1:22">
      <c r="A1125" s="1">
        <v>19733</v>
      </c>
      <c r="B1125" s="1" t="s">
        <v>31</v>
      </c>
      <c r="C1125" s="1">
        <v>73.98</v>
      </c>
      <c r="D1125" s="1">
        <v>0.05</v>
      </c>
      <c r="E1125" s="1">
        <v>2037</v>
      </c>
      <c r="F1125" s="1"/>
      <c r="G1125" s="1"/>
      <c r="H1125" s="1" t="s">
        <v>32</v>
      </c>
      <c r="I1125" s="1" t="s">
        <v>51</v>
      </c>
      <c r="J1125" s="1" t="s">
        <v>73</v>
      </c>
      <c r="K1125" s="1" t="s">
        <v>144</v>
      </c>
      <c r="L1125" s="1" t="s">
        <v>53</v>
      </c>
      <c r="M1125" s="1"/>
      <c r="N1125" s="1" t="s">
        <v>27</v>
      </c>
      <c r="O1125" s="1" t="s">
        <v>45</v>
      </c>
      <c r="P1125" s="1" t="s">
        <v>69</v>
      </c>
      <c r="Q1125" s="1" t="s">
        <v>732</v>
      </c>
      <c r="R1125" s="1">
        <v>59715</v>
      </c>
      <c r="S1125" s="2">
        <v>42341</v>
      </c>
      <c r="T1125" s="1" t="s">
        <v>297</v>
      </c>
      <c r="U1125" s="1">
        <v>4</v>
      </c>
      <c r="V1125" s="1">
        <v>89333</v>
      </c>
    </row>
    <row r="1126" spans="1:22">
      <c r="A1126" s="1">
        <v>22018</v>
      </c>
      <c r="B1126" s="1" t="s">
        <v>21</v>
      </c>
      <c r="C1126" s="1">
        <v>40.99</v>
      </c>
      <c r="D1126" s="1">
        <v>0.05</v>
      </c>
      <c r="E1126" s="1">
        <v>2038</v>
      </c>
      <c r="F1126" s="1"/>
      <c r="G1126" s="1"/>
      <c r="H1126" s="1" t="s">
        <v>32</v>
      </c>
      <c r="I1126" s="1" t="s">
        <v>51</v>
      </c>
      <c r="J1126" s="1" t="s">
        <v>58</v>
      </c>
      <c r="K1126" s="1" t="s">
        <v>83</v>
      </c>
      <c r="L1126" s="1" t="s">
        <v>53</v>
      </c>
      <c r="M1126" s="1"/>
      <c r="N1126" s="1" t="s">
        <v>27</v>
      </c>
      <c r="O1126" s="1" t="s">
        <v>114</v>
      </c>
      <c r="P1126" s="1" t="s">
        <v>62</v>
      </c>
      <c r="Q1126" s="1" t="s">
        <v>747</v>
      </c>
      <c r="R1126" s="1">
        <v>10550</v>
      </c>
      <c r="S1126" s="1" t="s">
        <v>111</v>
      </c>
      <c r="T1126" s="1" t="s">
        <v>111</v>
      </c>
      <c r="U1126" s="1">
        <v>7</v>
      </c>
      <c r="V1126" s="1">
        <v>89334</v>
      </c>
    </row>
    <row r="1127" spans="1:22">
      <c r="A1127" s="1">
        <v>24731</v>
      </c>
      <c r="B1127" s="1" t="s">
        <v>98</v>
      </c>
      <c r="C1127" s="1">
        <v>20.99</v>
      </c>
      <c r="D1127" s="1">
        <v>0.05</v>
      </c>
      <c r="E1127" s="1">
        <v>2044</v>
      </c>
      <c r="F1127" s="1"/>
      <c r="G1127" s="1"/>
      <c r="H1127" s="1" t="s">
        <v>32</v>
      </c>
      <c r="I1127" s="1" t="s">
        <v>81</v>
      </c>
      <c r="J1127" s="1" t="s">
        <v>73</v>
      </c>
      <c r="K1127" s="1" t="s">
        <v>67</v>
      </c>
      <c r="L1127" s="1" t="s">
        <v>26</v>
      </c>
      <c r="M1127" s="1"/>
      <c r="N1127" s="1" t="s">
        <v>27</v>
      </c>
      <c r="O1127" s="1" t="s">
        <v>54</v>
      </c>
      <c r="P1127" s="1" t="s">
        <v>451</v>
      </c>
      <c r="Q1127" s="1" t="s">
        <v>748</v>
      </c>
      <c r="R1127" s="1">
        <v>72756</v>
      </c>
      <c r="S1127" s="1" t="s">
        <v>150</v>
      </c>
      <c r="T1127" s="2">
        <v>42011</v>
      </c>
      <c r="U1127" s="1">
        <v>6</v>
      </c>
      <c r="V1127" s="1">
        <v>88692</v>
      </c>
    </row>
    <row r="1128" spans="1:22">
      <c r="A1128" s="1">
        <v>22970</v>
      </c>
      <c r="B1128" s="1" t="s">
        <v>41</v>
      </c>
      <c r="C1128" s="1">
        <v>4.28</v>
      </c>
      <c r="D1128" s="1">
        <v>0.05</v>
      </c>
      <c r="E1128" s="1">
        <v>2046</v>
      </c>
      <c r="F1128" s="1"/>
      <c r="G1128" s="1"/>
      <c r="H1128" s="1" t="s">
        <v>32</v>
      </c>
      <c r="I1128" s="1" t="s">
        <v>81</v>
      </c>
      <c r="J1128" s="1" t="s">
        <v>58</v>
      </c>
      <c r="K1128" s="1" t="s">
        <v>83</v>
      </c>
      <c r="L1128" s="1" t="s">
        <v>53</v>
      </c>
      <c r="M1128" s="1"/>
      <c r="N1128" s="1" t="s">
        <v>27</v>
      </c>
      <c r="O1128" s="1" t="s">
        <v>54</v>
      </c>
      <c r="P1128" s="1" t="s">
        <v>145</v>
      </c>
      <c r="Q1128" s="1" t="s">
        <v>749</v>
      </c>
      <c r="R1128" s="1">
        <v>67901</v>
      </c>
      <c r="S1128" s="2">
        <v>42344</v>
      </c>
      <c r="T1128" s="1" t="s">
        <v>115</v>
      </c>
      <c r="U1128" s="1">
        <v>7</v>
      </c>
      <c r="V1128" s="1">
        <v>88219</v>
      </c>
    </row>
    <row r="1129" spans="1:22">
      <c r="A1129" s="1">
        <v>22971</v>
      </c>
      <c r="B1129" s="1" t="s">
        <v>41</v>
      </c>
      <c r="C1129" s="1">
        <v>376.13</v>
      </c>
      <c r="D1129" s="1">
        <v>0.1</v>
      </c>
      <c r="E1129" s="1">
        <v>2046</v>
      </c>
      <c r="F1129" s="1"/>
      <c r="G1129" s="1"/>
      <c r="H1129" s="1" t="s">
        <v>22</v>
      </c>
      <c r="I1129" s="1" t="s">
        <v>81</v>
      </c>
      <c r="J1129" s="1" t="s">
        <v>34</v>
      </c>
      <c r="K1129" s="1" t="s">
        <v>123</v>
      </c>
      <c r="L1129" s="1" t="s">
        <v>108</v>
      </c>
      <c r="M1129" s="1"/>
      <c r="N1129" s="1" t="s">
        <v>27</v>
      </c>
      <c r="O1129" s="1" t="s">
        <v>54</v>
      </c>
      <c r="P1129" s="1" t="s">
        <v>145</v>
      </c>
      <c r="Q1129" s="1" t="s">
        <v>749</v>
      </c>
      <c r="R1129" s="1">
        <v>67901</v>
      </c>
      <c r="S1129" s="2">
        <v>42344</v>
      </c>
      <c r="T1129" s="1" t="s">
        <v>115</v>
      </c>
      <c r="U1129" s="1">
        <v>13</v>
      </c>
      <c r="V1129" s="1">
        <v>88219</v>
      </c>
    </row>
    <row r="1130" spans="1:22">
      <c r="A1130" s="1">
        <v>22972</v>
      </c>
      <c r="B1130" s="1" t="s">
        <v>41</v>
      </c>
      <c r="C1130" s="1">
        <v>424.21</v>
      </c>
      <c r="D1130" s="1">
        <v>0.1</v>
      </c>
      <c r="E1130" s="1">
        <v>2046</v>
      </c>
      <c r="F1130" s="1"/>
      <c r="G1130" s="1"/>
      <c r="H1130" s="1" t="s">
        <v>22</v>
      </c>
      <c r="I1130" s="1" t="s">
        <v>81</v>
      </c>
      <c r="J1130" s="1" t="s">
        <v>34</v>
      </c>
      <c r="K1130" s="1" t="s">
        <v>123</v>
      </c>
      <c r="L1130" s="1" t="s">
        <v>108</v>
      </c>
      <c r="M1130" s="1"/>
      <c r="N1130" s="1" t="s">
        <v>27</v>
      </c>
      <c r="O1130" s="1" t="s">
        <v>54</v>
      </c>
      <c r="P1130" s="1" t="s">
        <v>145</v>
      </c>
      <c r="Q1130" s="1" t="s">
        <v>749</v>
      </c>
      <c r="R1130" s="1">
        <v>67901</v>
      </c>
      <c r="S1130" s="2">
        <v>42344</v>
      </c>
      <c r="T1130" s="1" t="s">
        <v>39</v>
      </c>
      <c r="U1130" s="1">
        <v>17</v>
      </c>
      <c r="V1130" s="1">
        <v>88219</v>
      </c>
    </row>
    <row r="1131" spans="1:22">
      <c r="A1131" s="1">
        <v>22973</v>
      </c>
      <c r="B1131" s="1" t="s">
        <v>41</v>
      </c>
      <c r="C1131" s="1">
        <v>195.99</v>
      </c>
      <c r="D1131" s="1">
        <v>0.1</v>
      </c>
      <c r="E1131" s="1">
        <v>2046</v>
      </c>
      <c r="F1131" s="1"/>
      <c r="G1131" s="1"/>
      <c r="H1131" s="1" t="s">
        <v>32</v>
      </c>
      <c r="I1131" s="1" t="s">
        <v>81</v>
      </c>
      <c r="J1131" s="1" t="s">
        <v>73</v>
      </c>
      <c r="K1131" s="1" t="s">
        <v>67</v>
      </c>
      <c r="L1131" s="1" t="s">
        <v>53</v>
      </c>
      <c r="M1131" s="1"/>
      <c r="N1131" s="1" t="s">
        <v>27</v>
      </c>
      <c r="O1131" s="1" t="s">
        <v>114</v>
      </c>
      <c r="P1131" s="1" t="s">
        <v>145</v>
      </c>
      <c r="Q1131" s="1" t="s">
        <v>749</v>
      </c>
      <c r="R1131" s="1">
        <v>67901</v>
      </c>
      <c r="S1131" s="2">
        <v>42344</v>
      </c>
      <c r="T1131" s="1" t="s">
        <v>115</v>
      </c>
      <c r="U1131" s="1">
        <v>4</v>
      </c>
      <c r="V1131" s="1">
        <v>88219</v>
      </c>
    </row>
    <row r="1132" spans="1:22">
      <c r="A1132" s="1">
        <v>18497</v>
      </c>
      <c r="B1132" s="1" t="s">
        <v>21</v>
      </c>
      <c r="C1132" s="1">
        <v>15.28</v>
      </c>
      <c r="D1132" s="1">
        <v>0.05</v>
      </c>
      <c r="E1132" s="1">
        <v>2049</v>
      </c>
      <c r="F1132" s="1"/>
      <c r="G1132" s="1"/>
      <c r="H1132" s="1" t="s">
        <v>32</v>
      </c>
      <c r="I1132" s="1" t="s">
        <v>81</v>
      </c>
      <c r="J1132" s="1" t="s">
        <v>73</v>
      </c>
      <c r="K1132" s="1" t="s">
        <v>144</v>
      </c>
      <c r="L1132" s="1" t="s">
        <v>44</v>
      </c>
      <c r="M1132" s="1"/>
      <c r="N1132" s="1" t="s">
        <v>27</v>
      </c>
      <c r="O1132" s="1" t="s">
        <v>114</v>
      </c>
      <c r="P1132" s="1" t="s">
        <v>117</v>
      </c>
      <c r="Q1132" s="1" t="s">
        <v>750</v>
      </c>
      <c r="R1132" s="1">
        <v>22801</v>
      </c>
      <c r="S1132" s="1" t="s">
        <v>264</v>
      </c>
      <c r="T1132" s="1" t="s">
        <v>154</v>
      </c>
      <c r="U1132" s="1">
        <v>19</v>
      </c>
      <c r="V1132" s="1">
        <v>88220</v>
      </c>
    </row>
    <row r="1133" spans="1:22">
      <c r="A1133" s="1">
        <v>18498</v>
      </c>
      <c r="B1133" s="1" t="s">
        <v>21</v>
      </c>
      <c r="C1133" s="1">
        <v>1.76</v>
      </c>
      <c r="D1133" s="1">
        <v>0.05</v>
      </c>
      <c r="E1133" s="1">
        <v>2049</v>
      </c>
      <c r="F1133" s="1"/>
      <c r="G1133" s="1"/>
      <c r="H1133" s="1" t="s">
        <v>32</v>
      </c>
      <c r="I1133" s="1" t="s">
        <v>81</v>
      </c>
      <c r="J1133" s="1" t="s">
        <v>58</v>
      </c>
      <c r="K1133" s="1" t="s">
        <v>25</v>
      </c>
      <c r="L1133" s="1" t="s">
        <v>26</v>
      </c>
      <c r="M1133" s="1"/>
      <c r="N1133" s="1" t="s">
        <v>27</v>
      </c>
      <c r="O1133" s="1" t="s">
        <v>28</v>
      </c>
      <c r="P1133" s="1" t="s">
        <v>117</v>
      </c>
      <c r="Q1133" s="1" t="s">
        <v>750</v>
      </c>
      <c r="R1133" s="1">
        <v>22801</v>
      </c>
      <c r="S1133" s="1" t="s">
        <v>264</v>
      </c>
      <c r="T1133" s="1" t="s">
        <v>150</v>
      </c>
      <c r="U1133" s="1">
        <v>13</v>
      </c>
      <c r="V1133" s="1">
        <v>88220</v>
      </c>
    </row>
    <row r="1134" spans="1:22">
      <c r="A1134" s="1">
        <v>18251</v>
      </c>
      <c r="B1134" s="1" t="s">
        <v>31</v>
      </c>
      <c r="C1134" s="1">
        <v>31.78</v>
      </c>
      <c r="D1134" s="1">
        <v>0.05</v>
      </c>
      <c r="E1134" s="1">
        <v>2052</v>
      </c>
      <c r="F1134" s="1"/>
      <c r="G1134" s="1"/>
      <c r="H1134" s="1" t="s">
        <v>32</v>
      </c>
      <c r="I1134" s="1" t="s">
        <v>42</v>
      </c>
      <c r="J1134" s="1" t="s">
        <v>73</v>
      </c>
      <c r="K1134" s="1" t="s">
        <v>144</v>
      </c>
      <c r="L1134" s="1" t="s">
        <v>44</v>
      </c>
      <c r="M1134" s="1"/>
      <c r="N1134" s="1" t="s">
        <v>27</v>
      </c>
      <c r="O1134" s="1" t="s">
        <v>28</v>
      </c>
      <c r="P1134" s="1" t="s">
        <v>244</v>
      </c>
      <c r="Q1134" s="1" t="s">
        <v>751</v>
      </c>
      <c r="R1134" s="1">
        <v>87105</v>
      </c>
      <c r="S1134" s="1" t="s">
        <v>398</v>
      </c>
      <c r="T1134" s="1" t="s">
        <v>207</v>
      </c>
      <c r="U1134" s="1">
        <v>13</v>
      </c>
      <c r="V1134" s="1">
        <v>87234</v>
      </c>
    </row>
    <row r="1135" spans="1:22">
      <c r="A1135" s="1">
        <v>18252</v>
      </c>
      <c r="B1135" s="1" t="s">
        <v>31</v>
      </c>
      <c r="C1135" s="1">
        <v>5.98</v>
      </c>
      <c r="D1135" s="1">
        <v>0.05</v>
      </c>
      <c r="E1135" s="1">
        <v>2052</v>
      </c>
      <c r="F1135" s="1"/>
      <c r="G1135" s="1"/>
      <c r="H1135" s="1" t="s">
        <v>32</v>
      </c>
      <c r="I1135" s="1" t="s">
        <v>42</v>
      </c>
      <c r="J1135" s="1" t="s">
        <v>58</v>
      </c>
      <c r="K1135" s="1" t="s">
        <v>61</v>
      </c>
      <c r="L1135" s="1" t="s">
        <v>53</v>
      </c>
      <c r="M1135" s="1"/>
      <c r="N1135" s="1" t="s">
        <v>27</v>
      </c>
      <c r="O1135" s="1" t="s">
        <v>28</v>
      </c>
      <c r="P1135" s="1" t="s">
        <v>244</v>
      </c>
      <c r="Q1135" s="1" t="s">
        <v>751</v>
      </c>
      <c r="R1135" s="1">
        <v>87105</v>
      </c>
      <c r="S1135" s="1" t="s">
        <v>398</v>
      </c>
      <c r="T1135" s="1" t="s">
        <v>137</v>
      </c>
      <c r="U1135" s="1">
        <v>5</v>
      </c>
      <c r="V1135" s="1">
        <v>87234</v>
      </c>
    </row>
    <row r="1136" spans="1:22">
      <c r="A1136" s="1">
        <v>18253</v>
      </c>
      <c r="B1136" s="1" t="s">
        <v>31</v>
      </c>
      <c r="C1136" s="1">
        <v>35.99</v>
      </c>
      <c r="D1136" s="1">
        <v>0.05</v>
      </c>
      <c r="E1136" s="1">
        <v>2052</v>
      </c>
      <c r="F1136" s="1"/>
      <c r="G1136" s="1"/>
      <c r="H1136" s="1" t="s">
        <v>22</v>
      </c>
      <c r="I1136" s="1" t="s">
        <v>42</v>
      </c>
      <c r="J1136" s="1" t="s">
        <v>73</v>
      </c>
      <c r="K1136" s="1" t="s">
        <v>67</v>
      </c>
      <c r="L1136" s="1" t="s">
        <v>53</v>
      </c>
      <c r="M1136" s="1"/>
      <c r="N1136" s="1" t="s">
        <v>27</v>
      </c>
      <c r="O1136" s="1" t="s">
        <v>114</v>
      </c>
      <c r="P1136" s="1" t="s">
        <v>244</v>
      </c>
      <c r="Q1136" s="1" t="s">
        <v>751</v>
      </c>
      <c r="R1136" s="1">
        <v>87105</v>
      </c>
      <c r="S1136" s="1" t="s">
        <v>398</v>
      </c>
      <c r="T1136" s="1" t="s">
        <v>137</v>
      </c>
      <c r="U1136" s="1">
        <v>19</v>
      </c>
      <c r="V1136" s="1">
        <v>87234</v>
      </c>
    </row>
    <row r="1137" spans="1:22">
      <c r="A1137" s="1">
        <v>20481</v>
      </c>
      <c r="B1137" s="1" t="s">
        <v>50</v>
      </c>
      <c r="C1137" s="1">
        <v>5.98</v>
      </c>
      <c r="D1137" s="1">
        <v>0.05</v>
      </c>
      <c r="E1137" s="1">
        <v>2058</v>
      </c>
      <c r="F1137" s="1"/>
      <c r="G1137" s="1"/>
      <c r="H1137" s="1" t="s">
        <v>32</v>
      </c>
      <c r="I1137" s="1" t="s">
        <v>81</v>
      </c>
      <c r="J1137" s="1" t="s">
        <v>58</v>
      </c>
      <c r="K1137" s="1" t="s">
        <v>83</v>
      </c>
      <c r="L1137" s="1" t="s">
        <v>53</v>
      </c>
      <c r="M1137" s="1"/>
      <c r="N1137" s="1" t="s">
        <v>27</v>
      </c>
      <c r="O1137" s="1" t="s">
        <v>114</v>
      </c>
      <c r="P1137" s="1" t="s">
        <v>225</v>
      </c>
      <c r="Q1137" s="1" t="s">
        <v>752</v>
      </c>
      <c r="R1137" s="1">
        <v>28601</v>
      </c>
      <c r="S1137" s="1" t="s">
        <v>211</v>
      </c>
      <c r="T1137" s="1" t="s">
        <v>48</v>
      </c>
      <c r="U1137" s="1">
        <v>5</v>
      </c>
      <c r="V1137" s="1">
        <v>88040</v>
      </c>
    </row>
    <row r="1138" spans="1:22">
      <c r="A1138" s="1">
        <v>23499</v>
      </c>
      <c r="B1138" s="1" t="s">
        <v>31</v>
      </c>
      <c r="C1138" s="1">
        <v>28.48</v>
      </c>
      <c r="D1138" s="1">
        <v>0.05</v>
      </c>
      <c r="E1138" s="1">
        <v>2059</v>
      </c>
      <c r="F1138" s="1"/>
      <c r="G1138" s="1"/>
      <c r="H1138" s="1" t="s">
        <v>32</v>
      </c>
      <c r="I1138" s="1" t="s">
        <v>81</v>
      </c>
      <c r="J1138" s="1" t="s">
        <v>73</v>
      </c>
      <c r="K1138" s="1" t="s">
        <v>144</v>
      </c>
      <c r="L1138" s="1" t="s">
        <v>44</v>
      </c>
      <c r="M1138" s="1"/>
      <c r="N1138" s="1" t="s">
        <v>27</v>
      </c>
      <c r="O1138" s="1" t="s">
        <v>114</v>
      </c>
      <c r="P1138" s="1" t="s">
        <v>225</v>
      </c>
      <c r="Q1138" s="1" t="s">
        <v>753</v>
      </c>
      <c r="R1138" s="1">
        <v>27260</v>
      </c>
      <c r="S1138" s="1" t="s">
        <v>177</v>
      </c>
      <c r="T1138" s="1" t="s">
        <v>201</v>
      </c>
      <c r="U1138" s="1">
        <v>13</v>
      </c>
      <c r="V1138" s="1">
        <v>88039</v>
      </c>
    </row>
    <row r="1139" spans="1:22">
      <c r="A1139" s="1">
        <v>21632</v>
      </c>
      <c r="B1139" s="1" t="s">
        <v>41</v>
      </c>
      <c r="C1139" s="1">
        <v>9.85</v>
      </c>
      <c r="D1139" s="1">
        <v>0.05</v>
      </c>
      <c r="E1139" s="1">
        <v>2059</v>
      </c>
      <c r="F1139" s="1"/>
      <c r="G1139" s="1"/>
      <c r="H1139" s="1" t="s">
        <v>32</v>
      </c>
      <c r="I1139" s="1" t="s">
        <v>81</v>
      </c>
      <c r="J1139" s="1" t="s">
        <v>58</v>
      </c>
      <c r="K1139" s="1" t="s">
        <v>25</v>
      </c>
      <c r="L1139" s="1" t="s">
        <v>26</v>
      </c>
      <c r="M1139" s="1"/>
      <c r="N1139" s="1" t="s">
        <v>27</v>
      </c>
      <c r="O1139" s="1" t="s">
        <v>114</v>
      </c>
      <c r="P1139" s="1" t="s">
        <v>225</v>
      </c>
      <c r="Q1139" s="1" t="s">
        <v>753</v>
      </c>
      <c r="R1139" s="1">
        <v>27260</v>
      </c>
      <c r="S1139" s="1" t="s">
        <v>94</v>
      </c>
      <c r="T1139" s="1" t="s">
        <v>95</v>
      </c>
      <c r="U1139" s="1">
        <v>12</v>
      </c>
      <c r="V1139" s="1">
        <v>88041</v>
      </c>
    </row>
    <row r="1140" spans="1:22">
      <c r="A1140" s="1">
        <v>21633</v>
      </c>
      <c r="B1140" s="1" t="s">
        <v>41</v>
      </c>
      <c r="C1140" s="1">
        <v>125.99</v>
      </c>
      <c r="D1140" s="1">
        <v>0.1</v>
      </c>
      <c r="E1140" s="1">
        <v>2059</v>
      </c>
      <c r="F1140" s="1"/>
      <c r="G1140" s="1"/>
      <c r="H1140" s="1" t="s">
        <v>32</v>
      </c>
      <c r="I1140" s="1" t="s">
        <v>81</v>
      </c>
      <c r="J1140" s="1" t="s">
        <v>73</v>
      </c>
      <c r="K1140" s="1" t="s">
        <v>67</v>
      </c>
      <c r="L1140" s="1" t="s">
        <v>53</v>
      </c>
      <c r="M1140" s="1"/>
      <c r="N1140" s="1" t="s">
        <v>27</v>
      </c>
      <c r="O1140" s="1" t="s">
        <v>54</v>
      </c>
      <c r="P1140" s="1" t="s">
        <v>225</v>
      </c>
      <c r="Q1140" s="1" t="s">
        <v>753</v>
      </c>
      <c r="R1140" s="1">
        <v>27260</v>
      </c>
      <c r="S1140" s="1" t="s">
        <v>94</v>
      </c>
      <c r="T1140" s="1" t="s">
        <v>95</v>
      </c>
      <c r="U1140" s="1">
        <v>9</v>
      </c>
      <c r="V1140" s="1">
        <v>88041</v>
      </c>
    </row>
    <row r="1141" spans="1:22">
      <c r="A1141" s="1">
        <v>20841</v>
      </c>
      <c r="B1141" s="1" t="s">
        <v>50</v>
      </c>
      <c r="C1141" s="1">
        <v>240.98</v>
      </c>
      <c r="D1141" s="1">
        <v>0.1</v>
      </c>
      <c r="E1141" s="1">
        <v>2061</v>
      </c>
      <c r="F1141" s="1"/>
      <c r="G1141" s="1"/>
      <c r="H1141" s="1" t="s">
        <v>22</v>
      </c>
      <c r="I1141" s="1" t="s">
        <v>81</v>
      </c>
      <c r="J1141" s="1" t="s">
        <v>34</v>
      </c>
      <c r="K1141" s="1" t="s">
        <v>151</v>
      </c>
      <c r="L1141" s="1" t="s">
        <v>108</v>
      </c>
      <c r="M1141" s="1"/>
      <c r="N1141" s="1" t="s">
        <v>27</v>
      </c>
      <c r="O1141" s="1" t="s">
        <v>114</v>
      </c>
      <c r="P1141" s="1" t="s">
        <v>302</v>
      </c>
      <c r="Q1141" s="1" t="s">
        <v>754</v>
      </c>
      <c r="R1141" s="1">
        <v>69101</v>
      </c>
      <c r="S1141" s="1" t="s">
        <v>86</v>
      </c>
      <c r="T1141" s="1" t="s">
        <v>241</v>
      </c>
      <c r="U1141" s="1">
        <v>1</v>
      </c>
      <c r="V1141" s="1">
        <v>87146</v>
      </c>
    </row>
    <row r="1142" spans="1:22">
      <c r="A1142" s="1">
        <v>20840</v>
      </c>
      <c r="B1142" s="1" t="s">
        <v>50</v>
      </c>
      <c r="C1142" s="1">
        <v>420.98</v>
      </c>
      <c r="D1142" s="1">
        <v>0.1</v>
      </c>
      <c r="E1142" s="1">
        <v>2062</v>
      </c>
      <c r="F1142" s="1"/>
      <c r="G1142" s="1"/>
      <c r="H1142" s="1" t="s">
        <v>32</v>
      </c>
      <c r="I1142" s="1" t="s">
        <v>81</v>
      </c>
      <c r="J1142" s="1" t="s">
        <v>58</v>
      </c>
      <c r="K1142" s="1" t="s">
        <v>100</v>
      </c>
      <c r="L1142" s="1" t="s">
        <v>53</v>
      </c>
      <c r="M1142" s="1"/>
      <c r="N1142" s="1" t="s">
        <v>27</v>
      </c>
      <c r="O1142" s="1" t="s">
        <v>114</v>
      </c>
      <c r="P1142" s="1" t="s">
        <v>117</v>
      </c>
      <c r="Q1142" s="1" t="s">
        <v>755</v>
      </c>
      <c r="R1142" s="1">
        <v>23111</v>
      </c>
      <c r="S1142" s="1" t="s">
        <v>86</v>
      </c>
      <c r="T1142" s="2">
        <v>42006</v>
      </c>
      <c r="U1142" s="1">
        <v>10</v>
      </c>
      <c r="V1142" s="1">
        <v>87146</v>
      </c>
    </row>
    <row r="1143" spans="1:22">
      <c r="A1143" s="1">
        <v>22511</v>
      </c>
      <c r="B1143" s="1" t="s">
        <v>98</v>
      </c>
      <c r="C1143" s="1">
        <v>291.73</v>
      </c>
      <c r="D1143" s="1">
        <v>0.1</v>
      </c>
      <c r="E1143" s="1">
        <v>2062</v>
      </c>
      <c r="F1143" s="1"/>
      <c r="G1143" s="1"/>
      <c r="H1143" s="1" t="s">
        <v>22</v>
      </c>
      <c r="I1143" s="1" t="s">
        <v>81</v>
      </c>
      <c r="J1143" s="1" t="s">
        <v>34</v>
      </c>
      <c r="K1143" s="1" t="s">
        <v>35</v>
      </c>
      <c r="L1143" s="1" t="s">
        <v>36</v>
      </c>
      <c r="M1143" s="1"/>
      <c r="N1143" s="1" t="s">
        <v>27</v>
      </c>
      <c r="O1143" s="1" t="s">
        <v>114</v>
      </c>
      <c r="P1143" s="1" t="s">
        <v>117</v>
      </c>
      <c r="Q1143" s="1" t="s">
        <v>755</v>
      </c>
      <c r="R1143" s="1">
        <v>23111</v>
      </c>
      <c r="S1143" s="1" t="s">
        <v>421</v>
      </c>
      <c r="T1143" s="1" t="s">
        <v>416</v>
      </c>
      <c r="U1143" s="1">
        <v>22</v>
      </c>
      <c r="V1143" s="1">
        <v>87148</v>
      </c>
    </row>
    <row r="1144" spans="1:22">
      <c r="A1144" s="1">
        <v>25759</v>
      </c>
      <c r="B1144" s="1" t="s">
        <v>98</v>
      </c>
      <c r="C1144" s="1">
        <v>300.97000000000003</v>
      </c>
      <c r="D1144" s="1">
        <v>0.1</v>
      </c>
      <c r="E1144" s="1">
        <v>2063</v>
      </c>
      <c r="F1144" s="1"/>
      <c r="G1144" s="1"/>
      <c r="H1144" s="1" t="s">
        <v>32</v>
      </c>
      <c r="I1144" s="1" t="s">
        <v>81</v>
      </c>
      <c r="J1144" s="1" t="s">
        <v>73</v>
      </c>
      <c r="K1144" s="1" t="s">
        <v>144</v>
      </c>
      <c r="L1144" s="1" t="s">
        <v>53</v>
      </c>
      <c r="M1144" s="1"/>
      <c r="N1144" s="1" t="s">
        <v>27</v>
      </c>
      <c r="O1144" s="1" t="s">
        <v>114</v>
      </c>
      <c r="P1144" s="1" t="s">
        <v>117</v>
      </c>
      <c r="Q1144" s="1" t="s">
        <v>756</v>
      </c>
      <c r="R1144" s="1">
        <v>23602</v>
      </c>
      <c r="S1144" s="2">
        <v>42221</v>
      </c>
      <c r="T1144" s="2">
        <v>42221</v>
      </c>
      <c r="U1144" s="1">
        <v>1</v>
      </c>
      <c r="V1144" s="1">
        <v>87147</v>
      </c>
    </row>
    <row r="1145" spans="1:22">
      <c r="A1145" s="1">
        <v>25228</v>
      </c>
      <c r="B1145" s="1" t="s">
        <v>50</v>
      </c>
      <c r="C1145" s="1">
        <v>20.89</v>
      </c>
      <c r="D1145" s="1">
        <v>0.05</v>
      </c>
      <c r="E1145" s="1">
        <v>2066</v>
      </c>
      <c r="F1145" s="1"/>
      <c r="G1145" s="1"/>
      <c r="H1145" s="1" t="s">
        <v>32</v>
      </c>
      <c r="I1145" s="1" t="s">
        <v>42</v>
      </c>
      <c r="J1145" s="1" t="s">
        <v>58</v>
      </c>
      <c r="K1145" s="1" t="s">
        <v>119</v>
      </c>
      <c r="L1145" s="1" t="s">
        <v>53</v>
      </c>
      <c r="M1145" s="1"/>
      <c r="N1145" s="1" t="s">
        <v>27</v>
      </c>
      <c r="O1145" s="1" t="s">
        <v>114</v>
      </c>
      <c r="P1145" s="1" t="s">
        <v>225</v>
      </c>
      <c r="Q1145" s="1" t="s">
        <v>757</v>
      </c>
      <c r="R1145" s="1">
        <v>28079</v>
      </c>
      <c r="S1145" s="1" t="s">
        <v>267</v>
      </c>
      <c r="T1145" s="1" t="s">
        <v>94</v>
      </c>
      <c r="U1145" s="1">
        <v>7</v>
      </c>
      <c r="V1145" s="1">
        <v>85833</v>
      </c>
    </row>
    <row r="1146" spans="1:22">
      <c r="A1146" s="1">
        <v>24748</v>
      </c>
      <c r="B1146" s="1" t="s">
        <v>41</v>
      </c>
      <c r="C1146" s="1">
        <v>20.99</v>
      </c>
      <c r="D1146" s="1">
        <v>0.05</v>
      </c>
      <c r="E1146" s="1">
        <v>2066</v>
      </c>
      <c r="F1146" s="1"/>
      <c r="G1146" s="1"/>
      <c r="H1146" s="1" t="s">
        <v>22</v>
      </c>
      <c r="I1146" s="1" t="s">
        <v>42</v>
      </c>
      <c r="J1146" s="1" t="s">
        <v>73</v>
      </c>
      <c r="K1146" s="1" t="s">
        <v>67</v>
      </c>
      <c r="L1146" s="1" t="s">
        <v>75</v>
      </c>
      <c r="M1146" s="1"/>
      <c r="N1146" s="1" t="s">
        <v>27</v>
      </c>
      <c r="O1146" s="1" t="s">
        <v>114</v>
      </c>
      <c r="P1146" s="1" t="s">
        <v>225</v>
      </c>
      <c r="Q1146" s="1" t="s">
        <v>757</v>
      </c>
      <c r="R1146" s="1">
        <v>28079</v>
      </c>
      <c r="S1146" s="1" t="s">
        <v>256</v>
      </c>
      <c r="T1146" s="2">
        <v>42008</v>
      </c>
      <c r="U1146" s="1">
        <v>2</v>
      </c>
      <c r="V1146" s="1">
        <v>85834</v>
      </c>
    </row>
    <row r="1147" spans="1:22">
      <c r="A1147" s="1">
        <v>25381</v>
      </c>
      <c r="B1147" s="1" t="s">
        <v>98</v>
      </c>
      <c r="C1147" s="1">
        <v>4.24</v>
      </c>
      <c r="D1147" s="1">
        <v>0.05</v>
      </c>
      <c r="E1147" s="1">
        <v>2066</v>
      </c>
      <c r="F1147" s="1"/>
      <c r="G1147" s="1"/>
      <c r="H1147" s="1" t="s">
        <v>32</v>
      </c>
      <c r="I1147" s="1" t="s">
        <v>81</v>
      </c>
      <c r="J1147" s="1" t="s">
        <v>58</v>
      </c>
      <c r="K1147" s="1" t="s">
        <v>100</v>
      </c>
      <c r="L1147" s="1" t="s">
        <v>53</v>
      </c>
      <c r="M1147" s="1"/>
      <c r="N1147" s="1" t="s">
        <v>27</v>
      </c>
      <c r="O1147" s="1" t="s">
        <v>114</v>
      </c>
      <c r="P1147" s="1" t="s">
        <v>225</v>
      </c>
      <c r="Q1147" s="1" t="s">
        <v>757</v>
      </c>
      <c r="R1147" s="1">
        <v>28079</v>
      </c>
      <c r="S1147" s="1" t="s">
        <v>190</v>
      </c>
      <c r="T1147" s="1" t="s">
        <v>182</v>
      </c>
      <c r="U1147" s="1">
        <v>8</v>
      </c>
      <c r="V1147" s="1">
        <v>85835</v>
      </c>
    </row>
    <row r="1148" spans="1:22">
      <c r="A1148" s="1">
        <v>21901</v>
      </c>
      <c r="B1148" s="1" t="s">
        <v>50</v>
      </c>
      <c r="C1148" s="1">
        <v>40.98</v>
      </c>
      <c r="D1148" s="1">
        <v>0.05</v>
      </c>
      <c r="E1148" s="1">
        <v>2069</v>
      </c>
      <c r="F1148" s="1"/>
      <c r="G1148" s="1"/>
      <c r="H1148" s="1" t="s">
        <v>32</v>
      </c>
      <c r="I1148" s="1" t="s">
        <v>104</v>
      </c>
      <c r="J1148" s="1" t="s">
        <v>73</v>
      </c>
      <c r="K1148" s="1" t="s">
        <v>144</v>
      </c>
      <c r="L1148" s="1" t="s">
        <v>53</v>
      </c>
      <c r="M1148" s="1"/>
      <c r="N1148" s="1" t="s">
        <v>27</v>
      </c>
      <c r="O1148" s="1" t="s">
        <v>54</v>
      </c>
      <c r="P1148" s="1" t="s">
        <v>347</v>
      </c>
      <c r="Q1148" s="1" t="s">
        <v>758</v>
      </c>
      <c r="R1148" s="1">
        <v>41075</v>
      </c>
      <c r="S1148" s="2">
        <v>42339</v>
      </c>
      <c r="T1148" s="1" t="s">
        <v>164</v>
      </c>
      <c r="U1148" s="1">
        <v>3</v>
      </c>
      <c r="V1148" s="1">
        <v>88554</v>
      </c>
    </row>
    <row r="1149" spans="1:22">
      <c r="A1149" s="1">
        <v>19567</v>
      </c>
      <c r="B1149" s="1" t="s">
        <v>98</v>
      </c>
      <c r="C1149" s="1">
        <v>35.99</v>
      </c>
      <c r="D1149" s="1">
        <v>0.05</v>
      </c>
      <c r="E1149" s="1">
        <v>2070</v>
      </c>
      <c r="F1149" s="1"/>
      <c r="G1149" s="1"/>
      <c r="H1149" s="1" t="s">
        <v>32</v>
      </c>
      <c r="I1149" s="1" t="s">
        <v>81</v>
      </c>
      <c r="J1149" s="1" t="s">
        <v>73</v>
      </c>
      <c r="K1149" s="1" t="s">
        <v>67</v>
      </c>
      <c r="L1149" s="1" t="s">
        <v>26</v>
      </c>
      <c r="M1149" s="1"/>
      <c r="N1149" s="1" t="s">
        <v>27</v>
      </c>
      <c r="O1149" s="1" t="s">
        <v>54</v>
      </c>
      <c r="P1149" s="1" t="s">
        <v>215</v>
      </c>
      <c r="Q1149" s="1" t="s">
        <v>759</v>
      </c>
      <c r="R1149" s="1">
        <v>48021</v>
      </c>
      <c r="S1149" s="1" t="s">
        <v>72</v>
      </c>
      <c r="T1149" s="1" t="s">
        <v>249</v>
      </c>
      <c r="U1149" s="1">
        <v>5</v>
      </c>
      <c r="V1149" s="1">
        <v>88558</v>
      </c>
    </row>
    <row r="1150" spans="1:22">
      <c r="A1150" s="1">
        <v>20498</v>
      </c>
      <c r="B1150" s="1" t="s">
        <v>31</v>
      </c>
      <c r="C1150" s="1">
        <v>60.98</v>
      </c>
      <c r="D1150" s="1">
        <v>0.05</v>
      </c>
      <c r="E1150" s="1">
        <v>2071</v>
      </c>
      <c r="F1150" s="1"/>
      <c r="G1150" s="1"/>
      <c r="H1150" s="1" t="s">
        <v>32</v>
      </c>
      <c r="I1150" s="1" t="s">
        <v>81</v>
      </c>
      <c r="J1150" s="1" t="s">
        <v>73</v>
      </c>
      <c r="K1150" s="1" t="s">
        <v>144</v>
      </c>
      <c r="L1150" s="1" t="s">
        <v>44</v>
      </c>
      <c r="M1150" s="1"/>
      <c r="N1150" s="1" t="s">
        <v>27</v>
      </c>
      <c r="O1150" s="1" t="s">
        <v>54</v>
      </c>
      <c r="P1150" s="1" t="s">
        <v>215</v>
      </c>
      <c r="Q1150" s="1" t="s">
        <v>760</v>
      </c>
      <c r="R1150" s="1">
        <v>48336</v>
      </c>
      <c r="S1150" s="2">
        <v>42006</v>
      </c>
      <c r="T1150" s="2">
        <v>42006</v>
      </c>
      <c r="U1150" s="1">
        <v>23</v>
      </c>
      <c r="V1150" s="1">
        <v>88555</v>
      </c>
    </row>
    <row r="1151" spans="1:22">
      <c r="A1151" s="1">
        <v>20499</v>
      </c>
      <c r="B1151" s="1" t="s">
        <v>31</v>
      </c>
      <c r="C1151" s="1">
        <v>3.08</v>
      </c>
      <c r="D1151" s="1">
        <v>0.05</v>
      </c>
      <c r="E1151" s="1">
        <v>2071</v>
      </c>
      <c r="F1151" s="1"/>
      <c r="G1151" s="1"/>
      <c r="H1151" s="1" t="s">
        <v>32</v>
      </c>
      <c r="I1151" s="1" t="s">
        <v>81</v>
      </c>
      <c r="J1151" s="1" t="s">
        <v>58</v>
      </c>
      <c r="K1151" s="1" t="s">
        <v>116</v>
      </c>
      <c r="L1151" s="1" t="s">
        <v>53</v>
      </c>
      <c r="M1151" s="1"/>
      <c r="N1151" s="1" t="s">
        <v>27</v>
      </c>
      <c r="O1151" s="1" t="s">
        <v>54</v>
      </c>
      <c r="P1151" s="1" t="s">
        <v>215</v>
      </c>
      <c r="Q1151" s="1" t="s">
        <v>760</v>
      </c>
      <c r="R1151" s="1">
        <v>48336</v>
      </c>
      <c r="S1151" s="2">
        <v>42006</v>
      </c>
      <c r="T1151" s="2">
        <v>42037</v>
      </c>
      <c r="U1151" s="1">
        <v>11</v>
      </c>
      <c r="V1151" s="1">
        <v>88555</v>
      </c>
    </row>
    <row r="1152" spans="1:22">
      <c r="A1152" s="1">
        <v>19568</v>
      </c>
      <c r="B1152" s="1" t="s">
        <v>98</v>
      </c>
      <c r="C1152" s="1">
        <v>65.989999999999995</v>
      </c>
      <c r="D1152" s="1">
        <v>0.05</v>
      </c>
      <c r="E1152" s="1">
        <v>2071</v>
      </c>
      <c r="F1152" s="1"/>
      <c r="G1152" s="1"/>
      <c r="H1152" s="1" t="s">
        <v>22</v>
      </c>
      <c r="I1152" s="1" t="s">
        <v>81</v>
      </c>
      <c r="J1152" s="1" t="s">
        <v>73</v>
      </c>
      <c r="K1152" s="1" t="s">
        <v>67</v>
      </c>
      <c r="L1152" s="1" t="s">
        <v>53</v>
      </c>
      <c r="M1152" s="1"/>
      <c r="N1152" s="1" t="s">
        <v>27</v>
      </c>
      <c r="O1152" s="1" t="s">
        <v>54</v>
      </c>
      <c r="P1152" s="1" t="s">
        <v>215</v>
      </c>
      <c r="Q1152" s="1" t="s">
        <v>760</v>
      </c>
      <c r="R1152" s="1">
        <v>48336</v>
      </c>
      <c r="S1152" s="1" t="s">
        <v>72</v>
      </c>
      <c r="T1152" s="1" t="s">
        <v>78</v>
      </c>
      <c r="U1152" s="1">
        <v>20</v>
      </c>
      <c r="V1152" s="1">
        <v>88558</v>
      </c>
    </row>
    <row r="1153" spans="1:22">
      <c r="A1153" s="1">
        <v>20500</v>
      </c>
      <c r="B1153" s="1" t="s">
        <v>31</v>
      </c>
      <c r="C1153" s="1">
        <v>10.31</v>
      </c>
      <c r="D1153" s="1">
        <v>0.05</v>
      </c>
      <c r="E1153" s="1">
        <v>2072</v>
      </c>
      <c r="F1153" s="1"/>
      <c r="G1153" s="1"/>
      <c r="H1153" s="1" t="s">
        <v>32</v>
      </c>
      <c r="I1153" s="1" t="s">
        <v>81</v>
      </c>
      <c r="J1153" s="1" t="s">
        <v>58</v>
      </c>
      <c r="K1153" s="1" t="s">
        <v>83</v>
      </c>
      <c r="L1153" s="1" t="s">
        <v>26</v>
      </c>
      <c r="M1153" s="1"/>
      <c r="N1153" s="1" t="s">
        <v>27</v>
      </c>
      <c r="O1153" s="1" t="s">
        <v>54</v>
      </c>
      <c r="P1153" s="1" t="s">
        <v>215</v>
      </c>
      <c r="Q1153" s="1" t="s">
        <v>761</v>
      </c>
      <c r="R1153" s="1">
        <v>48505</v>
      </c>
      <c r="S1153" s="2">
        <v>42006</v>
      </c>
      <c r="T1153" s="2">
        <v>42065</v>
      </c>
      <c r="U1153" s="1">
        <v>23</v>
      </c>
      <c r="V1153" s="1">
        <v>88555</v>
      </c>
    </row>
    <row r="1154" spans="1:22">
      <c r="A1154" s="1">
        <v>20824</v>
      </c>
      <c r="B1154" s="1" t="s">
        <v>21</v>
      </c>
      <c r="C1154" s="1">
        <v>260.98</v>
      </c>
      <c r="D1154" s="1">
        <v>0.1</v>
      </c>
      <c r="E1154" s="1">
        <v>2072</v>
      </c>
      <c r="F1154" s="1"/>
      <c r="G1154" s="1"/>
      <c r="H1154" s="1" t="s">
        <v>22</v>
      </c>
      <c r="I1154" s="1" t="s">
        <v>81</v>
      </c>
      <c r="J1154" s="1" t="s">
        <v>34</v>
      </c>
      <c r="K1154" s="1" t="s">
        <v>151</v>
      </c>
      <c r="L1154" s="1" t="s">
        <v>108</v>
      </c>
      <c r="M1154" s="1"/>
      <c r="N1154" s="1" t="s">
        <v>27</v>
      </c>
      <c r="O1154" s="1" t="s">
        <v>54</v>
      </c>
      <c r="P1154" s="1" t="s">
        <v>215</v>
      </c>
      <c r="Q1154" s="1" t="s">
        <v>761</v>
      </c>
      <c r="R1154" s="1">
        <v>48505</v>
      </c>
      <c r="S1154" s="2">
        <v>42310</v>
      </c>
      <c r="T1154" s="1" t="s">
        <v>211</v>
      </c>
      <c r="U1154" s="1">
        <v>14</v>
      </c>
      <c r="V1154" s="1">
        <v>88556</v>
      </c>
    </row>
    <row r="1155" spans="1:22">
      <c r="A1155" s="1">
        <v>20825</v>
      </c>
      <c r="B1155" s="1" t="s">
        <v>21</v>
      </c>
      <c r="C1155" s="1">
        <v>10.52</v>
      </c>
      <c r="D1155" s="1">
        <v>0.05</v>
      </c>
      <c r="E1155" s="1">
        <v>2072</v>
      </c>
      <c r="F1155" s="1"/>
      <c r="G1155" s="1"/>
      <c r="H1155" s="1" t="s">
        <v>32</v>
      </c>
      <c r="I1155" s="1" t="s">
        <v>81</v>
      </c>
      <c r="J1155" s="1" t="s">
        <v>34</v>
      </c>
      <c r="K1155" s="1" t="s">
        <v>52</v>
      </c>
      <c r="L1155" s="1" t="s">
        <v>44</v>
      </c>
      <c r="M1155" s="1"/>
      <c r="N1155" s="1" t="s">
        <v>27</v>
      </c>
      <c r="O1155" s="1" t="s">
        <v>54</v>
      </c>
      <c r="P1155" s="1" t="s">
        <v>215</v>
      </c>
      <c r="Q1155" s="1" t="s">
        <v>761</v>
      </c>
      <c r="R1155" s="1">
        <v>48505</v>
      </c>
      <c r="S1155" s="2">
        <v>42310</v>
      </c>
      <c r="T1155" s="1" t="s">
        <v>211</v>
      </c>
      <c r="U1155" s="1">
        <v>11</v>
      </c>
      <c r="V1155" s="1">
        <v>88556</v>
      </c>
    </row>
    <row r="1156" spans="1:22">
      <c r="A1156" s="1">
        <v>20826</v>
      </c>
      <c r="B1156" s="1" t="s">
        <v>21</v>
      </c>
      <c r="C1156" s="1">
        <v>5.98</v>
      </c>
      <c r="D1156" s="1">
        <v>0.05</v>
      </c>
      <c r="E1156" s="1">
        <v>2072</v>
      </c>
      <c r="F1156" s="1"/>
      <c r="G1156" s="1"/>
      <c r="H1156" s="1" t="s">
        <v>22</v>
      </c>
      <c r="I1156" s="1" t="s">
        <v>81</v>
      </c>
      <c r="J1156" s="1" t="s">
        <v>58</v>
      </c>
      <c r="K1156" s="1" t="s">
        <v>83</v>
      </c>
      <c r="L1156" s="1" t="s">
        <v>53</v>
      </c>
      <c r="M1156" s="1"/>
      <c r="N1156" s="1" t="s">
        <v>27</v>
      </c>
      <c r="O1156" s="1" t="s">
        <v>54</v>
      </c>
      <c r="P1156" s="1" t="s">
        <v>215</v>
      </c>
      <c r="Q1156" s="1" t="s">
        <v>761</v>
      </c>
      <c r="R1156" s="1">
        <v>48505</v>
      </c>
      <c r="S1156" s="2">
        <v>42310</v>
      </c>
      <c r="T1156" s="1" t="s">
        <v>211</v>
      </c>
      <c r="U1156" s="1">
        <v>14</v>
      </c>
      <c r="V1156" s="1">
        <v>88556</v>
      </c>
    </row>
    <row r="1157" spans="1:22">
      <c r="A1157" s="1">
        <v>24677</v>
      </c>
      <c r="B1157" s="1" t="s">
        <v>31</v>
      </c>
      <c r="C1157" s="1">
        <v>291.73</v>
      </c>
      <c r="D1157" s="1">
        <v>0.1</v>
      </c>
      <c r="E1157" s="1">
        <v>2073</v>
      </c>
      <c r="F1157" s="1"/>
      <c r="G1157" s="1"/>
      <c r="H1157" s="1" t="s">
        <v>22</v>
      </c>
      <c r="I1157" s="1" t="s">
        <v>104</v>
      </c>
      <c r="J1157" s="1" t="s">
        <v>34</v>
      </c>
      <c r="K1157" s="1" t="s">
        <v>35</v>
      </c>
      <c r="L1157" s="1" t="s">
        <v>36</v>
      </c>
      <c r="M1157" s="1"/>
      <c r="N1157" s="1" t="s">
        <v>27</v>
      </c>
      <c r="O1157" s="1" t="s">
        <v>45</v>
      </c>
      <c r="P1157" s="1" t="s">
        <v>215</v>
      </c>
      <c r="Q1157" s="1" t="s">
        <v>762</v>
      </c>
      <c r="R1157" s="1">
        <v>48135</v>
      </c>
      <c r="S1157" s="2">
        <v>42189</v>
      </c>
      <c r="T1157" s="2">
        <v>42251</v>
      </c>
      <c r="U1157" s="1">
        <v>6</v>
      </c>
      <c r="V1157" s="1">
        <v>88557</v>
      </c>
    </row>
    <row r="1158" spans="1:22">
      <c r="A1158" s="1">
        <v>24094</v>
      </c>
      <c r="B1158" s="1" t="s">
        <v>98</v>
      </c>
      <c r="C1158" s="1">
        <v>1.48</v>
      </c>
      <c r="D1158" s="1">
        <v>0.05</v>
      </c>
      <c r="E1158" s="1">
        <v>2081</v>
      </c>
      <c r="F1158" s="1"/>
      <c r="G1158" s="1"/>
      <c r="H1158" s="1" t="s">
        <v>32</v>
      </c>
      <c r="I1158" s="1" t="s">
        <v>81</v>
      </c>
      <c r="J1158" s="1" t="s">
        <v>58</v>
      </c>
      <c r="K1158" s="1" t="s">
        <v>60</v>
      </c>
      <c r="L1158" s="1" t="s">
        <v>26</v>
      </c>
      <c r="M1158" s="1"/>
      <c r="N1158" s="1" t="s">
        <v>27</v>
      </c>
      <c r="O1158" s="1" t="s">
        <v>45</v>
      </c>
      <c r="P1158" s="1" t="s">
        <v>62</v>
      </c>
      <c r="Q1158" s="1" t="s">
        <v>763</v>
      </c>
      <c r="R1158" s="1">
        <v>14853</v>
      </c>
      <c r="S1158" s="2">
        <v>42064</v>
      </c>
      <c r="T1158" s="2">
        <v>42125</v>
      </c>
      <c r="U1158" s="1">
        <v>6</v>
      </c>
      <c r="V1158" s="1">
        <v>86092</v>
      </c>
    </row>
    <row r="1159" spans="1:22">
      <c r="A1159" s="1">
        <v>21697</v>
      </c>
      <c r="B1159" s="1" t="s">
        <v>98</v>
      </c>
      <c r="C1159" s="1">
        <v>38.06</v>
      </c>
      <c r="D1159" s="1">
        <v>0.05</v>
      </c>
      <c r="E1159" s="1">
        <v>2089</v>
      </c>
      <c r="F1159" s="1"/>
      <c r="G1159" s="1"/>
      <c r="H1159" s="1" t="s">
        <v>32</v>
      </c>
      <c r="I1159" s="1" t="s">
        <v>81</v>
      </c>
      <c r="J1159" s="1" t="s">
        <v>58</v>
      </c>
      <c r="K1159" s="1" t="s">
        <v>196</v>
      </c>
      <c r="L1159" s="1" t="s">
        <v>53</v>
      </c>
      <c r="M1159" s="1"/>
      <c r="N1159" s="1" t="s">
        <v>27</v>
      </c>
      <c r="O1159" s="1" t="s">
        <v>45</v>
      </c>
      <c r="P1159" s="1" t="s">
        <v>62</v>
      </c>
      <c r="Q1159" s="1" t="s">
        <v>764</v>
      </c>
      <c r="R1159" s="1">
        <v>10956</v>
      </c>
      <c r="S1159" s="1" t="s">
        <v>416</v>
      </c>
      <c r="T1159" s="2">
        <v>42162</v>
      </c>
      <c r="U1159" s="1">
        <v>17</v>
      </c>
      <c r="V1159" s="1">
        <v>88348</v>
      </c>
    </row>
    <row r="1160" spans="1:22">
      <c r="A1160" s="1">
        <v>21698</v>
      </c>
      <c r="B1160" s="1" t="s">
        <v>98</v>
      </c>
      <c r="C1160" s="1">
        <v>599.99</v>
      </c>
      <c r="D1160" s="1">
        <v>0.1</v>
      </c>
      <c r="E1160" s="1">
        <v>2089</v>
      </c>
      <c r="F1160" s="1"/>
      <c r="G1160" s="1"/>
      <c r="H1160" s="1" t="s">
        <v>32</v>
      </c>
      <c r="I1160" s="1" t="s">
        <v>81</v>
      </c>
      <c r="J1160" s="1" t="s">
        <v>73</v>
      </c>
      <c r="K1160" s="1" t="s">
        <v>340</v>
      </c>
      <c r="L1160" s="1" t="s">
        <v>178</v>
      </c>
      <c r="M1160" s="1"/>
      <c r="N1160" s="1" t="s">
        <v>27</v>
      </c>
      <c r="O1160" s="1" t="s">
        <v>45</v>
      </c>
      <c r="P1160" s="1" t="s">
        <v>62</v>
      </c>
      <c r="Q1160" s="1" t="s">
        <v>764</v>
      </c>
      <c r="R1160" s="1">
        <v>10956</v>
      </c>
      <c r="S1160" s="1" t="s">
        <v>416</v>
      </c>
      <c r="T1160" s="2">
        <v>42223</v>
      </c>
      <c r="U1160" s="1">
        <v>22</v>
      </c>
      <c r="V1160" s="1">
        <v>88348</v>
      </c>
    </row>
    <row r="1161" spans="1:22">
      <c r="A1161" s="1">
        <v>21699</v>
      </c>
      <c r="B1161" s="1" t="s">
        <v>98</v>
      </c>
      <c r="C1161" s="1">
        <v>3.98</v>
      </c>
      <c r="D1161" s="1">
        <v>0.05</v>
      </c>
      <c r="E1161" s="1">
        <v>2089</v>
      </c>
      <c r="F1161" s="1"/>
      <c r="G1161" s="1"/>
      <c r="H1161" s="1" t="s">
        <v>22</v>
      </c>
      <c r="I1161" s="1" t="s">
        <v>81</v>
      </c>
      <c r="J1161" s="1" t="s">
        <v>58</v>
      </c>
      <c r="K1161" s="1" t="s">
        <v>83</v>
      </c>
      <c r="L1161" s="1" t="s">
        <v>26</v>
      </c>
      <c r="M1161" s="1"/>
      <c r="N1161" s="1" t="s">
        <v>27</v>
      </c>
      <c r="O1161" s="1" t="s">
        <v>28</v>
      </c>
      <c r="P1161" s="1" t="s">
        <v>62</v>
      </c>
      <c r="Q1161" s="1" t="s">
        <v>764</v>
      </c>
      <c r="R1161" s="1">
        <v>10956</v>
      </c>
      <c r="S1161" s="1" t="s">
        <v>416</v>
      </c>
      <c r="T1161" s="2">
        <v>42101</v>
      </c>
      <c r="U1161" s="1">
        <v>5</v>
      </c>
      <c r="V1161" s="1">
        <v>88348</v>
      </c>
    </row>
    <row r="1162" spans="1:22">
      <c r="A1162" s="1">
        <v>18696</v>
      </c>
      <c r="B1162" s="1" t="s">
        <v>50</v>
      </c>
      <c r="C1162" s="1">
        <v>400.98</v>
      </c>
      <c r="D1162" s="1">
        <v>0.1</v>
      </c>
      <c r="E1162" s="1">
        <v>2094</v>
      </c>
      <c r="F1162" s="1"/>
      <c r="G1162" s="1"/>
      <c r="H1162" s="1" t="s">
        <v>22</v>
      </c>
      <c r="I1162" s="1" t="s">
        <v>81</v>
      </c>
      <c r="J1162" s="1" t="s">
        <v>34</v>
      </c>
      <c r="K1162" s="1" t="s">
        <v>123</v>
      </c>
      <c r="L1162" s="1" t="s">
        <v>108</v>
      </c>
      <c r="M1162" s="1"/>
      <c r="N1162" s="1" t="s">
        <v>27</v>
      </c>
      <c r="O1162" s="1" t="s">
        <v>114</v>
      </c>
      <c r="P1162" s="1" t="s">
        <v>37</v>
      </c>
      <c r="Q1162" s="1" t="s">
        <v>765</v>
      </c>
      <c r="R1162" s="1">
        <v>95928</v>
      </c>
      <c r="S1162" s="2">
        <v>42126</v>
      </c>
      <c r="T1162" s="2">
        <v>42157</v>
      </c>
      <c r="U1162" s="1">
        <v>20</v>
      </c>
      <c r="V1162" s="1">
        <v>86629</v>
      </c>
    </row>
    <row r="1163" spans="1:22">
      <c r="A1163" s="1">
        <v>18417</v>
      </c>
      <c r="B1163" s="1" t="s">
        <v>50</v>
      </c>
      <c r="C1163" s="1">
        <v>300.97000000000003</v>
      </c>
      <c r="D1163" s="1">
        <v>0.1</v>
      </c>
      <c r="E1163" s="1">
        <v>2097</v>
      </c>
      <c r="F1163" s="1"/>
      <c r="G1163" s="1"/>
      <c r="H1163" s="1" t="s">
        <v>32</v>
      </c>
      <c r="I1163" s="1" t="s">
        <v>42</v>
      </c>
      <c r="J1163" s="1" t="s">
        <v>73</v>
      </c>
      <c r="K1163" s="1" t="s">
        <v>144</v>
      </c>
      <c r="L1163" s="1" t="s">
        <v>53</v>
      </c>
      <c r="M1163" s="1"/>
      <c r="N1163" s="1" t="s">
        <v>27</v>
      </c>
      <c r="O1163" s="1" t="s">
        <v>114</v>
      </c>
      <c r="P1163" s="1" t="s">
        <v>443</v>
      </c>
      <c r="Q1163" s="1" t="s">
        <v>444</v>
      </c>
      <c r="R1163" s="1">
        <v>29915</v>
      </c>
      <c r="S1163" s="1" t="s">
        <v>349</v>
      </c>
      <c r="T1163" s="1" t="s">
        <v>190</v>
      </c>
      <c r="U1163" s="1">
        <v>4</v>
      </c>
      <c r="V1163" s="1">
        <v>87889</v>
      </c>
    </row>
    <row r="1164" spans="1:22">
      <c r="A1164" s="1">
        <v>18418</v>
      </c>
      <c r="B1164" s="1" t="s">
        <v>50</v>
      </c>
      <c r="C1164" s="1">
        <v>39.89</v>
      </c>
      <c r="D1164" s="1">
        <v>0.05</v>
      </c>
      <c r="E1164" s="1">
        <v>2098</v>
      </c>
      <c r="F1164" s="1"/>
      <c r="G1164" s="1"/>
      <c r="H1164" s="1" t="s">
        <v>32</v>
      </c>
      <c r="I1164" s="1" t="s">
        <v>42</v>
      </c>
      <c r="J1164" s="1" t="s">
        <v>34</v>
      </c>
      <c r="K1164" s="1" t="s">
        <v>52</v>
      </c>
      <c r="L1164" s="1" t="s">
        <v>26</v>
      </c>
      <c r="M1164" s="1"/>
      <c r="N1164" s="1" t="s">
        <v>27</v>
      </c>
      <c r="O1164" s="1" t="s">
        <v>114</v>
      </c>
      <c r="P1164" s="1" t="s">
        <v>443</v>
      </c>
      <c r="Q1164" s="1" t="s">
        <v>766</v>
      </c>
      <c r="R1164" s="1">
        <v>29464</v>
      </c>
      <c r="S1164" s="1" t="s">
        <v>349</v>
      </c>
      <c r="T1164" s="1" t="s">
        <v>110</v>
      </c>
      <c r="U1164" s="1">
        <v>10</v>
      </c>
      <c r="V1164" s="1">
        <v>87889</v>
      </c>
    </row>
    <row r="1165" spans="1:22">
      <c r="A1165" s="1">
        <v>22234</v>
      </c>
      <c r="B1165" s="1" t="s">
        <v>31</v>
      </c>
      <c r="C1165" s="1">
        <v>14.56</v>
      </c>
      <c r="D1165" s="1">
        <v>0.05</v>
      </c>
      <c r="E1165" s="1">
        <v>2099</v>
      </c>
      <c r="F1165" s="1"/>
      <c r="G1165" s="1"/>
      <c r="H1165" s="1" t="s">
        <v>32</v>
      </c>
      <c r="I1165" s="1" t="s">
        <v>42</v>
      </c>
      <c r="J1165" s="1" t="s">
        <v>58</v>
      </c>
      <c r="K1165" s="1" t="s">
        <v>196</v>
      </c>
      <c r="L1165" s="1" t="s">
        <v>53</v>
      </c>
      <c r="M1165" s="1"/>
      <c r="N1165" s="1" t="s">
        <v>27</v>
      </c>
      <c r="O1165" s="1" t="s">
        <v>54</v>
      </c>
      <c r="P1165" s="1" t="s">
        <v>443</v>
      </c>
      <c r="Q1165" s="1" t="s">
        <v>767</v>
      </c>
      <c r="R1165" s="1">
        <v>29577</v>
      </c>
      <c r="S1165" s="2">
        <v>42217</v>
      </c>
      <c r="T1165" s="2">
        <v>42248</v>
      </c>
      <c r="U1165" s="1">
        <v>6</v>
      </c>
      <c r="V1165" s="1">
        <v>87888</v>
      </c>
    </row>
    <row r="1166" spans="1:22">
      <c r="A1166" s="1">
        <v>5501</v>
      </c>
      <c r="B1166" s="1" t="s">
        <v>50</v>
      </c>
      <c r="C1166" s="1">
        <v>399.98</v>
      </c>
      <c r="D1166" s="1">
        <v>0.1</v>
      </c>
      <c r="E1166" s="1">
        <v>2107</v>
      </c>
      <c r="F1166" s="1"/>
      <c r="G1166" s="1"/>
      <c r="H1166" s="1" t="s">
        <v>22</v>
      </c>
      <c r="I1166" s="1" t="s">
        <v>81</v>
      </c>
      <c r="J1166" s="1" t="s">
        <v>73</v>
      </c>
      <c r="K1166" s="1" t="s">
        <v>74</v>
      </c>
      <c r="L1166" s="1" t="s">
        <v>108</v>
      </c>
      <c r="M1166" s="1"/>
      <c r="N1166" s="1" t="s">
        <v>27</v>
      </c>
      <c r="O1166" s="1" t="s">
        <v>54</v>
      </c>
      <c r="P1166" s="1" t="s">
        <v>142</v>
      </c>
      <c r="Q1166" s="1" t="s">
        <v>143</v>
      </c>
      <c r="R1166" s="1">
        <v>60601</v>
      </c>
      <c r="S1166" s="2">
        <v>42161</v>
      </c>
      <c r="T1166" s="2">
        <v>42161</v>
      </c>
      <c r="U1166" s="1">
        <v>24</v>
      </c>
      <c r="V1166" s="1">
        <v>39015</v>
      </c>
    </row>
    <row r="1167" spans="1:22">
      <c r="A1167" s="1">
        <v>5502</v>
      </c>
      <c r="B1167" s="1" t="s">
        <v>50</v>
      </c>
      <c r="C1167" s="1">
        <v>6.48</v>
      </c>
      <c r="D1167" s="1">
        <v>0.05</v>
      </c>
      <c r="E1167" s="1">
        <v>2107</v>
      </c>
      <c r="F1167" s="1"/>
      <c r="G1167" s="1"/>
      <c r="H1167" s="1" t="s">
        <v>32</v>
      </c>
      <c r="I1167" s="1" t="s">
        <v>81</v>
      </c>
      <c r="J1167" s="1" t="s">
        <v>58</v>
      </c>
      <c r="K1167" s="1" t="s">
        <v>83</v>
      </c>
      <c r="L1167" s="1" t="s">
        <v>53</v>
      </c>
      <c r="M1167" s="1"/>
      <c r="N1167" s="1" t="s">
        <v>27</v>
      </c>
      <c r="O1167" s="1" t="s">
        <v>54</v>
      </c>
      <c r="P1167" s="1" t="s">
        <v>142</v>
      </c>
      <c r="Q1167" s="1" t="s">
        <v>143</v>
      </c>
      <c r="R1167" s="1">
        <v>60601</v>
      </c>
      <c r="S1167" s="2">
        <v>42161</v>
      </c>
      <c r="T1167" s="2">
        <v>42161</v>
      </c>
      <c r="U1167" s="1">
        <v>20</v>
      </c>
      <c r="V1167" s="1">
        <v>39015</v>
      </c>
    </row>
    <row r="1168" spans="1:22">
      <c r="A1168" s="1">
        <v>23502</v>
      </c>
      <c r="B1168" s="1" t="s">
        <v>50</v>
      </c>
      <c r="C1168" s="1">
        <v>6.48</v>
      </c>
      <c r="D1168" s="1">
        <v>0.05</v>
      </c>
      <c r="E1168" s="1">
        <v>2108</v>
      </c>
      <c r="F1168" s="1"/>
      <c r="G1168" s="1"/>
      <c r="H1168" s="1" t="s">
        <v>32</v>
      </c>
      <c r="I1168" s="1" t="s">
        <v>81</v>
      </c>
      <c r="J1168" s="1" t="s">
        <v>58</v>
      </c>
      <c r="K1168" s="1" t="s">
        <v>83</v>
      </c>
      <c r="L1168" s="1" t="s">
        <v>53</v>
      </c>
      <c r="M1168" s="1"/>
      <c r="N1168" s="1" t="s">
        <v>27</v>
      </c>
      <c r="O1168" s="1" t="s">
        <v>114</v>
      </c>
      <c r="P1168" s="1" t="s">
        <v>306</v>
      </c>
      <c r="Q1168" s="1" t="s">
        <v>768</v>
      </c>
      <c r="R1168" s="1">
        <v>63129</v>
      </c>
      <c r="S1168" s="2">
        <v>42161</v>
      </c>
      <c r="T1168" s="2">
        <v>42161</v>
      </c>
      <c r="U1168" s="1">
        <v>5</v>
      </c>
      <c r="V1168" s="1">
        <v>87862</v>
      </c>
    </row>
    <row r="1169" spans="1:22">
      <c r="A1169" s="1">
        <v>18540</v>
      </c>
      <c r="B1169" s="1" t="s">
        <v>41</v>
      </c>
      <c r="C1169" s="1">
        <v>6.68</v>
      </c>
      <c r="D1169" s="1">
        <v>0.05</v>
      </c>
      <c r="E1169" s="1">
        <v>2114</v>
      </c>
      <c r="F1169" s="1"/>
      <c r="G1169" s="1"/>
      <c r="H1169" s="1" t="s">
        <v>32</v>
      </c>
      <c r="I1169" s="1" t="s">
        <v>81</v>
      </c>
      <c r="J1169" s="1" t="s">
        <v>58</v>
      </c>
      <c r="K1169" s="1" t="s">
        <v>25</v>
      </c>
      <c r="L1169" s="1" t="s">
        <v>26</v>
      </c>
      <c r="M1169" s="1"/>
      <c r="N1169" s="1" t="s">
        <v>27</v>
      </c>
      <c r="O1169" s="1" t="s">
        <v>114</v>
      </c>
      <c r="P1169" s="1" t="s">
        <v>117</v>
      </c>
      <c r="Q1169" s="1" t="s">
        <v>322</v>
      </c>
      <c r="R1169" s="1">
        <v>23518</v>
      </c>
      <c r="S1169" s="1" t="s">
        <v>267</v>
      </c>
      <c r="T1169" s="1" t="s">
        <v>95</v>
      </c>
      <c r="U1169" s="1">
        <v>10</v>
      </c>
      <c r="V1169" s="1">
        <v>88403</v>
      </c>
    </row>
    <row r="1170" spans="1:22">
      <c r="A1170" s="1">
        <v>18562</v>
      </c>
      <c r="B1170" s="1" t="s">
        <v>41</v>
      </c>
      <c r="C1170" s="1">
        <v>2.89</v>
      </c>
      <c r="D1170" s="1">
        <v>0.05</v>
      </c>
      <c r="E1170" s="1">
        <v>2114</v>
      </c>
      <c r="F1170" s="1"/>
      <c r="G1170" s="1"/>
      <c r="H1170" s="1" t="s">
        <v>32</v>
      </c>
      <c r="I1170" s="1" t="s">
        <v>81</v>
      </c>
      <c r="J1170" s="1" t="s">
        <v>58</v>
      </c>
      <c r="K1170" s="1" t="s">
        <v>116</v>
      </c>
      <c r="L1170" s="1" t="s">
        <v>53</v>
      </c>
      <c r="M1170" s="1"/>
      <c r="N1170" s="1" t="s">
        <v>27</v>
      </c>
      <c r="O1170" s="1" t="s">
        <v>114</v>
      </c>
      <c r="P1170" s="1" t="s">
        <v>117</v>
      </c>
      <c r="Q1170" s="1" t="s">
        <v>322</v>
      </c>
      <c r="R1170" s="1">
        <v>23518</v>
      </c>
      <c r="S1170" s="1" t="s">
        <v>182</v>
      </c>
      <c r="T1170" s="1" t="s">
        <v>182</v>
      </c>
      <c r="U1170" s="1">
        <v>1</v>
      </c>
      <c r="V1170" s="1">
        <v>88404</v>
      </c>
    </row>
    <row r="1171" spans="1:22">
      <c r="A1171" s="1">
        <v>21066</v>
      </c>
      <c r="B1171" s="1" t="s">
        <v>41</v>
      </c>
      <c r="C1171" s="1">
        <v>226.67</v>
      </c>
      <c r="D1171" s="1">
        <v>0.1</v>
      </c>
      <c r="E1171" s="1">
        <v>2114</v>
      </c>
      <c r="F1171" s="1"/>
      <c r="G1171" s="1"/>
      <c r="H1171" s="1" t="s">
        <v>22</v>
      </c>
      <c r="I1171" s="1" t="s">
        <v>81</v>
      </c>
      <c r="J1171" s="1" t="s">
        <v>34</v>
      </c>
      <c r="K1171" s="1" t="s">
        <v>35</v>
      </c>
      <c r="L1171" s="1" t="s">
        <v>36</v>
      </c>
      <c r="M1171" s="1"/>
      <c r="N1171" s="1" t="s">
        <v>27</v>
      </c>
      <c r="O1171" s="1" t="s">
        <v>114</v>
      </c>
      <c r="P1171" s="1" t="s">
        <v>117</v>
      </c>
      <c r="Q1171" s="1" t="s">
        <v>322</v>
      </c>
      <c r="R1171" s="1">
        <v>23518</v>
      </c>
      <c r="S1171" s="1" t="s">
        <v>367</v>
      </c>
      <c r="T1171" s="1" t="s">
        <v>368</v>
      </c>
      <c r="U1171" s="1">
        <v>1</v>
      </c>
      <c r="V1171" s="1">
        <v>88405</v>
      </c>
    </row>
    <row r="1172" spans="1:22">
      <c r="A1172" s="1">
        <v>21067</v>
      </c>
      <c r="B1172" s="1" t="s">
        <v>41</v>
      </c>
      <c r="C1172" s="1">
        <v>20.98</v>
      </c>
      <c r="D1172" s="1">
        <v>0.05</v>
      </c>
      <c r="E1172" s="1">
        <v>2114</v>
      </c>
      <c r="F1172" s="1"/>
      <c r="G1172" s="1"/>
      <c r="H1172" s="1" t="s">
        <v>22</v>
      </c>
      <c r="I1172" s="1" t="s">
        <v>81</v>
      </c>
      <c r="J1172" s="1" t="s">
        <v>58</v>
      </c>
      <c r="K1172" s="1" t="s">
        <v>119</v>
      </c>
      <c r="L1172" s="1" t="s">
        <v>36</v>
      </c>
      <c r="M1172" s="1"/>
      <c r="N1172" s="1" t="s">
        <v>27</v>
      </c>
      <c r="O1172" s="1" t="s">
        <v>114</v>
      </c>
      <c r="P1172" s="1" t="s">
        <v>117</v>
      </c>
      <c r="Q1172" s="1" t="s">
        <v>322</v>
      </c>
      <c r="R1172" s="1">
        <v>23518</v>
      </c>
      <c r="S1172" s="1" t="s">
        <v>367</v>
      </c>
      <c r="T1172" s="1" t="s">
        <v>386</v>
      </c>
      <c r="U1172" s="1">
        <v>20</v>
      </c>
      <c r="V1172" s="1">
        <v>88405</v>
      </c>
    </row>
    <row r="1173" spans="1:22">
      <c r="A1173" s="1">
        <v>21153</v>
      </c>
      <c r="B1173" s="1" t="s">
        <v>50</v>
      </c>
      <c r="C1173" s="1">
        <v>95.95</v>
      </c>
      <c r="D1173" s="1">
        <v>0.05</v>
      </c>
      <c r="E1173" s="1">
        <v>2115</v>
      </c>
      <c r="F1173" s="1"/>
      <c r="G1173" s="1"/>
      <c r="H1173" s="1" t="s">
        <v>22</v>
      </c>
      <c r="I1173" s="1" t="s">
        <v>81</v>
      </c>
      <c r="J1173" s="1" t="s">
        <v>34</v>
      </c>
      <c r="K1173" s="1" t="s">
        <v>35</v>
      </c>
      <c r="L1173" s="1" t="s">
        <v>36</v>
      </c>
      <c r="M1173" s="1"/>
      <c r="N1173" s="1" t="s">
        <v>27</v>
      </c>
      <c r="O1173" s="1" t="s">
        <v>54</v>
      </c>
      <c r="P1173" s="1" t="s">
        <v>117</v>
      </c>
      <c r="Q1173" s="1" t="s">
        <v>769</v>
      </c>
      <c r="R1173" s="1">
        <v>22124</v>
      </c>
      <c r="S1173" s="1" t="s">
        <v>382</v>
      </c>
      <c r="T1173" s="2">
        <v>42009</v>
      </c>
      <c r="U1173" s="1">
        <v>14</v>
      </c>
      <c r="V1173" s="1">
        <v>88406</v>
      </c>
    </row>
    <row r="1174" spans="1:22">
      <c r="A1174" s="1">
        <v>20249</v>
      </c>
      <c r="B1174" s="1" t="s">
        <v>21</v>
      </c>
      <c r="C1174" s="1">
        <v>320.98</v>
      </c>
      <c r="D1174" s="1">
        <v>0.1</v>
      </c>
      <c r="E1174" s="1">
        <v>2117</v>
      </c>
      <c r="F1174" s="1"/>
      <c r="G1174" s="1"/>
      <c r="H1174" s="1" t="s">
        <v>32</v>
      </c>
      <c r="I1174" s="1" t="s">
        <v>42</v>
      </c>
      <c r="J1174" s="1" t="s">
        <v>34</v>
      </c>
      <c r="K1174" s="1" t="s">
        <v>35</v>
      </c>
      <c r="L1174" s="1" t="s">
        <v>178</v>
      </c>
      <c r="M1174" s="1"/>
      <c r="N1174" s="1" t="s">
        <v>27</v>
      </c>
      <c r="O1174" s="1" t="s">
        <v>54</v>
      </c>
      <c r="P1174" s="1" t="s">
        <v>112</v>
      </c>
      <c r="Q1174" s="1" t="s">
        <v>630</v>
      </c>
      <c r="R1174" s="1">
        <v>75401</v>
      </c>
      <c r="S1174" s="1" t="s">
        <v>110</v>
      </c>
      <c r="T1174" s="1" t="s">
        <v>187</v>
      </c>
      <c r="U1174" s="1">
        <v>20</v>
      </c>
      <c r="V1174" s="1">
        <v>90891</v>
      </c>
    </row>
    <row r="1175" spans="1:22">
      <c r="A1175" s="1">
        <v>20250</v>
      </c>
      <c r="B1175" s="1" t="s">
        <v>21</v>
      </c>
      <c r="C1175" s="1">
        <v>125.99</v>
      </c>
      <c r="D1175" s="1">
        <v>0.1</v>
      </c>
      <c r="E1175" s="1">
        <v>2117</v>
      </c>
      <c r="F1175" s="1"/>
      <c r="G1175" s="1"/>
      <c r="H1175" s="1" t="s">
        <v>32</v>
      </c>
      <c r="I1175" s="1" t="s">
        <v>42</v>
      </c>
      <c r="J1175" s="1" t="s">
        <v>73</v>
      </c>
      <c r="K1175" s="1" t="s">
        <v>67</v>
      </c>
      <c r="L1175" s="1" t="s">
        <v>53</v>
      </c>
      <c r="M1175" s="1"/>
      <c r="N1175" s="1" t="s">
        <v>27</v>
      </c>
      <c r="O1175" s="1" t="s">
        <v>114</v>
      </c>
      <c r="P1175" s="1" t="s">
        <v>112</v>
      </c>
      <c r="Q1175" s="1" t="s">
        <v>630</v>
      </c>
      <c r="R1175" s="1">
        <v>75401</v>
      </c>
      <c r="S1175" s="1" t="s">
        <v>110</v>
      </c>
      <c r="T1175" s="1" t="s">
        <v>111</v>
      </c>
      <c r="U1175" s="1">
        <v>18</v>
      </c>
      <c r="V1175" s="1">
        <v>90891</v>
      </c>
    </row>
    <row r="1176" spans="1:22">
      <c r="A1176" s="1">
        <v>22231</v>
      </c>
      <c r="B1176" s="1" t="s">
        <v>41</v>
      </c>
      <c r="C1176" s="1">
        <v>80.97</v>
      </c>
      <c r="D1176" s="1">
        <v>0.05</v>
      </c>
      <c r="E1176" s="1">
        <v>2122</v>
      </c>
      <c r="F1176" s="1"/>
      <c r="G1176" s="1"/>
      <c r="H1176" s="1" t="s">
        <v>22</v>
      </c>
      <c r="I1176" s="1" t="s">
        <v>104</v>
      </c>
      <c r="J1176" s="1" t="s">
        <v>73</v>
      </c>
      <c r="K1176" s="1" t="s">
        <v>74</v>
      </c>
      <c r="L1176" s="1" t="s">
        <v>36</v>
      </c>
      <c r="M1176" s="1"/>
      <c r="N1176" s="1" t="s">
        <v>27</v>
      </c>
      <c r="O1176" s="1" t="s">
        <v>114</v>
      </c>
      <c r="P1176" s="1" t="s">
        <v>451</v>
      </c>
      <c r="Q1176" s="1" t="s">
        <v>770</v>
      </c>
      <c r="R1176" s="1">
        <v>72116</v>
      </c>
      <c r="S1176" s="2">
        <v>42006</v>
      </c>
      <c r="T1176" s="2">
        <v>42065</v>
      </c>
      <c r="U1176" s="1">
        <v>10</v>
      </c>
      <c r="V1176" s="1">
        <v>89664</v>
      </c>
    </row>
    <row r="1177" spans="1:22">
      <c r="A1177" s="1">
        <v>24674</v>
      </c>
      <c r="B1177" s="1" t="s">
        <v>21</v>
      </c>
      <c r="C1177" s="1">
        <v>45.19</v>
      </c>
      <c r="D1177" s="1">
        <v>0.05</v>
      </c>
      <c r="E1177" s="1">
        <v>2124</v>
      </c>
      <c r="F1177" s="1"/>
      <c r="G1177" s="1"/>
      <c r="H1177" s="1" t="s">
        <v>32</v>
      </c>
      <c r="I1177" s="1" t="s">
        <v>104</v>
      </c>
      <c r="J1177" s="1" t="s">
        <v>73</v>
      </c>
      <c r="K1177" s="1" t="s">
        <v>144</v>
      </c>
      <c r="L1177" s="1" t="s">
        <v>44</v>
      </c>
      <c r="M1177" s="1"/>
      <c r="N1177" s="1" t="s">
        <v>27</v>
      </c>
      <c r="O1177" s="1" t="s">
        <v>114</v>
      </c>
      <c r="P1177" s="1" t="s">
        <v>451</v>
      </c>
      <c r="Q1177" s="1" t="s">
        <v>771</v>
      </c>
      <c r="R1177" s="1">
        <v>72301</v>
      </c>
      <c r="S1177" s="2">
        <v>42005</v>
      </c>
      <c r="T1177" s="2">
        <v>42036</v>
      </c>
      <c r="U1177" s="1">
        <v>13</v>
      </c>
      <c r="V1177" s="1">
        <v>89665</v>
      </c>
    </row>
    <row r="1178" spans="1:22">
      <c r="A1178" s="1">
        <v>23852</v>
      </c>
      <c r="B1178" s="1" t="s">
        <v>21</v>
      </c>
      <c r="C1178" s="1">
        <v>124.49</v>
      </c>
      <c r="D1178" s="1">
        <v>0.1</v>
      </c>
      <c r="E1178" s="1">
        <v>2124</v>
      </c>
      <c r="F1178" s="1"/>
      <c r="G1178" s="1"/>
      <c r="H1178" s="1" t="s">
        <v>22</v>
      </c>
      <c r="I1178" s="1" t="s">
        <v>81</v>
      </c>
      <c r="J1178" s="1" t="s">
        <v>34</v>
      </c>
      <c r="K1178" s="1" t="s">
        <v>123</v>
      </c>
      <c r="L1178" s="1" t="s">
        <v>108</v>
      </c>
      <c r="M1178" s="1"/>
      <c r="N1178" s="1" t="s">
        <v>27</v>
      </c>
      <c r="O1178" s="1" t="s">
        <v>54</v>
      </c>
      <c r="P1178" s="1" t="s">
        <v>451</v>
      </c>
      <c r="Q1178" s="1" t="s">
        <v>771</v>
      </c>
      <c r="R1178" s="1">
        <v>72301</v>
      </c>
      <c r="S1178" s="1" t="s">
        <v>267</v>
      </c>
      <c r="T1178" s="1" t="s">
        <v>94</v>
      </c>
      <c r="U1178" s="1">
        <v>21</v>
      </c>
      <c r="V1178" s="1">
        <v>89666</v>
      </c>
    </row>
    <row r="1179" spans="1:22">
      <c r="A1179" s="1">
        <v>24091</v>
      </c>
      <c r="B1179" s="1" t="s">
        <v>41</v>
      </c>
      <c r="C1179" s="1">
        <v>5.98</v>
      </c>
      <c r="D1179" s="1">
        <v>0.05</v>
      </c>
      <c r="E1179" s="1">
        <v>2127</v>
      </c>
      <c r="F1179" s="1"/>
      <c r="G1179" s="1"/>
      <c r="H1179" s="1" t="s">
        <v>32</v>
      </c>
      <c r="I1179" s="1" t="s">
        <v>42</v>
      </c>
      <c r="J1179" s="1" t="s">
        <v>58</v>
      </c>
      <c r="K1179" s="1" t="s">
        <v>83</v>
      </c>
      <c r="L1179" s="1" t="s">
        <v>53</v>
      </c>
      <c r="M1179" s="1"/>
      <c r="N1179" s="1" t="s">
        <v>27</v>
      </c>
      <c r="O1179" s="1" t="s">
        <v>54</v>
      </c>
      <c r="P1179" s="1" t="s">
        <v>215</v>
      </c>
      <c r="Q1179" s="1" t="s">
        <v>772</v>
      </c>
      <c r="R1179" s="1">
        <v>48310</v>
      </c>
      <c r="S1179" s="1" t="s">
        <v>282</v>
      </c>
      <c r="T1179" s="1" t="s">
        <v>271</v>
      </c>
      <c r="U1179" s="1">
        <v>6</v>
      </c>
      <c r="V1179" s="1">
        <v>88418</v>
      </c>
    </row>
    <row r="1180" spans="1:22">
      <c r="A1180" s="1">
        <v>21902</v>
      </c>
      <c r="B1180" s="1" t="s">
        <v>21</v>
      </c>
      <c r="C1180" s="1">
        <v>150.97999999999999</v>
      </c>
      <c r="D1180" s="1">
        <v>0.1</v>
      </c>
      <c r="E1180" s="1">
        <v>2131</v>
      </c>
      <c r="F1180" s="1"/>
      <c r="G1180" s="1"/>
      <c r="H1180" s="1" t="s">
        <v>22</v>
      </c>
      <c r="I1180" s="1" t="s">
        <v>42</v>
      </c>
      <c r="J1180" s="1" t="s">
        <v>34</v>
      </c>
      <c r="K1180" s="1" t="s">
        <v>151</v>
      </c>
      <c r="L1180" s="1" t="s">
        <v>108</v>
      </c>
      <c r="M1180" s="1"/>
      <c r="N1180" s="1" t="s">
        <v>27</v>
      </c>
      <c r="O1180" s="1" t="s">
        <v>54</v>
      </c>
      <c r="P1180" s="1" t="s">
        <v>306</v>
      </c>
      <c r="Q1180" s="1" t="s">
        <v>773</v>
      </c>
      <c r="R1180" s="1">
        <v>64118</v>
      </c>
      <c r="S1180" s="2">
        <v>42064</v>
      </c>
      <c r="T1180" s="2">
        <v>42095</v>
      </c>
      <c r="U1180" s="1">
        <v>2</v>
      </c>
      <c r="V1180" s="1">
        <v>90079</v>
      </c>
    </row>
    <row r="1181" spans="1:22">
      <c r="A1181" s="1">
        <v>21964</v>
      </c>
      <c r="B1181" s="1" t="s">
        <v>98</v>
      </c>
      <c r="C1181" s="1">
        <v>30.42</v>
      </c>
      <c r="D1181" s="1">
        <v>0.05</v>
      </c>
      <c r="E1181" s="1">
        <v>2132</v>
      </c>
      <c r="F1181" s="1"/>
      <c r="G1181" s="1"/>
      <c r="H1181" s="1" t="s">
        <v>22</v>
      </c>
      <c r="I1181" s="1" t="s">
        <v>42</v>
      </c>
      <c r="J1181" s="1" t="s">
        <v>73</v>
      </c>
      <c r="K1181" s="1" t="s">
        <v>144</v>
      </c>
      <c r="L1181" s="1" t="s">
        <v>53</v>
      </c>
      <c r="M1181" s="1"/>
      <c r="N1181" s="1" t="s">
        <v>27</v>
      </c>
      <c r="O1181" s="1" t="s">
        <v>28</v>
      </c>
      <c r="P1181" s="1" t="s">
        <v>306</v>
      </c>
      <c r="Q1181" s="1" t="s">
        <v>774</v>
      </c>
      <c r="R1181" s="1">
        <v>63042</v>
      </c>
      <c r="S1181" s="2">
        <v>42278</v>
      </c>
      <c r="T1181" s="1" t="s">
        <v>164</v>
      </c>
      <c r="U1181" s="1">
        <v>11</v>
      </c>
      <c r="V1181" s="1">
        <v>90078</v>
      </c>
    </row>
    <row r="1182" spans="1:22">
      <c r="A1182" s="1">
        <v>24348</v>
      </c>
      <c r="B1182" s="1" t="s">
        <v>21</v>
      </c>
      <c r="C1182" s="1">
        <v>28.99</v>
      </c>
      <c r="D1182" s="1">
        <v>0.05</v>
      </c>
      <c r="E1182" s="1">
        <v>2135</v>
      </c>
      <c r="F1182" s="1"/>
      <c r="G1182" s="1"/>
      <c r="H1182" s="1" t="s">
        <v>32</v>
      </c>
      <c r="I1182" s="1" t="s">
        <v>42</v>
      </c>
      <c r="J1182" s="1" t="s">
        <v>73</v>
      </c>
      <c r="K1182" s="1" t="s">
        <v>67</v>
      </c>
      <c r="L1182" s="1" t="s">
        <v>75</v>
      </c>
      <c r="M1182" s="1"/>
      <c r="N1182" s="1" t="s">
        <v>27</v>
      </c>
      <c r="O1182" s="1" t="s">
        <v>114</v>
      </c>
      <c r="P1182" s="1" t="s">
        <v>244</v>
      </c>
      <c r="Q1182" s="1" t="s">
        <v>775</v>
      </c>
      <c r="R1182" s="1">
        <v>88101</v>
      </c>
      <c r="S1182" s="2">
        <v>42157</v>
      </c>
      <c r="T1182" s="2">
        <v>42187</v>
      </c>
      <c r="U1182" s="1">
        <v>21</v>
      </c>
      <c r="V1182" s="1">
        <v>91583</v>
      </c>
    </row>
    <row r="1183" spans="1:22">
      <c r="A1183" s="1">
        <v>20138</v>
      </c>
      <c r="B1183" s="1" t="s">
        <v>31</v>
      </c>
      <c r="C1183" s="1">
        <v>6.98</v>
      </c>
      <c r="D1183" s="1">
        <v>0.05</v>
      </c>
      <c r="E1183" s="1">
        <v>2137</v>
      </c>
      <c r="F1183" s="1"/>
      <c r="G1183" s="1"/>
      <c r="H1183" s="1" t="s">
        <v>32</v>
      </c>
      <c r="I1183" s="1" t="s">
        <v>81</v>
      </c>
      <c r="J1183" s="1" t="s">
        <v>58</v>
      </c>
      <c r="K1183" s="1" t="s">
        <v>83</v>
      </c>
      <c r="L1183" s="1" t="s">
        <v>26</v>
      </c>
      <c r="M1183" s="1"/>
      <c r="N1183" s="1" t="s">
        <v>27</v>
      </c>
      <c r="O1183" s="1" t="s">
        <v>54</v>
      </c>
      <c r="P1183" s="1" t="s">
        <v>242</v>
      </c>
      <c r="Q1183" s="1" t="s">
        <v>776</v>
      </c>
      <c r="R1183" s="1">
        <v>33407</v>
      </c>
      <c r="S1183" s="1" t="s">
        <v>241</v>
      </c>
      <c r="T1183" s="2">
        <v>42037</v>
      </c>
      <c r="U1183" s="1">
        <v>9</v>
      </c>
      <c r="V1183" s="1">
        <v>86002</v>
      </c>
    </row>
    <row r="1184" spans="1:22">
      <c r="A1184" s="1">
        <v>20712</v>
      </c>
      <c r="B1184" s="1" t="s">
        <v>41</v>
      </c>
      <c r="C1184" s="1">
        <v>2550.14</v>
      </c>
      <c r="D1184" s="1">
        <v>0.15</v>
      </c>
      <c r="E1184" s="1">
        <v>2139</v>
      </c>
      <c r="F1184" s="1"/>
      <c r="G1184" s="1"/>
      <c r="H1184" s="1" t="s">
        <v>22</v>
      </c>
      <c r="I1184" s="1" t="s">
        <v>81</v>
      </c>
      <c r="J1184" s="1" t="s">
        <v>73</v>
      </c>
      <c r="K1184" s="1" t="s">
        <v>74</v>
      </c>
      <c r="L1184" s="1" t="s">
        <v>36</v>
      </c>
      <c r="M1184" s="1"/>
      <c r="N1184" s="1" t="s">
        <v>27</v>
      </c>
      <c r="O1184" s="1" t="s">
        <v>28</v>
      </c>
      <c r="P1184" s="1" t="s">
        <v>718</v>
      </c>
      <c r="Q1184" s="1" t="s">
        <v>286</v>
      </c>
      <c r="R1184" s="1">
        <v>53094</v>
      </c>
      <c r="S1184" s="1" t="s">
        <v>278</v>
      </c>
      <c r="T1184" s="1" t="s">
        <v>299</v>
      </c>
      <c r="U1184" s="1">
        <v>2</v>
      </c>
      <c r="V1184" s="1">
        <v>86003</v>
      </c>
    </row>
    <row r="1185" spans="1:22">
      <c r="A1185" s="1">
        <v>18409</v>
      </c>
      <c r="B1185" s="1" t="s">
        <v>21</v>
      </c>
      <c r="C1185" s="1">
        <v>5.44</v>
      </c>
      <c r="D1185" s="1">
        <v>0.05</v>
      </c>
      <c r="E1185" s="1">
        <v>2141</v>
      </c>
      <c r="F1185" s="1"/>
      <c r="G1185" s="1"/>
      <c r="H1185" s="1" t="s">
        <v>32</v>
      </c>
      <c r="I1185" s="1" t="s">
        <v>42</v>
      </c>
      <c r="J1185" s="1" t="s">
        <v>58</v>
      </c>
      <c r="K1185" s="1" t="s">
        <v>100</v>
      </c>
      <c r="L1185" s="1" t="s">
        <v>53</v>
      </c>
      <c r="M1185" s="1"/>
      <c r="N1185" s="1" t="s">
        <v>27</v>
      </c>
      <c r="O1185" s="1" t="s">
        <v>28</v>
      </c>
      <c r="P1185" s="1" t="s">
        <v>194</v>
      </c>
      <c r="Q1185" s="1" t="s">
        <v>744</v>
      </c>
      <c r="R1185" s="1">
        <v>81301</v>
      </c>
      <c r="S1185" s="1" t="s">
        <v>136</v>
      </c>
      <c r="T1185" s="1" t="s">
        <v>398</v>
      </c>
      <c r="U1185" s="1">
        <v>3</v>
      </c>
      <c r="V1185" s="1">
        <v>87570</v>
      </c>
    </row>
    <row r="1186" spans="1:22">
      <c r="A1186" s="1">
        <v>18410</v>
      </c>
      <c r="B1186" s="1" t="s">
        <v>21</v>
      </c>
      <c r="C1186" s="1">
        <v>549.99</v>
      </c>
      <c r="D1186" s="1">
        <v>0.1</v>
      </c>
      <c r="E1186" s="1">
        <v>2141</v>
      </c>
      <c r="F1186" s="1"/>
      <c r="G1186" s="1"/>
      <c r="H1186" s="1" t="s">
        <v>22</v>
      </c>
      <c r="I1186" s="1" t="s">
        <v>42</v>
      </c>
      <c r="J1186" s="1" t="s">
        <v>73</v>
      </c>
      <c r="K1186" s="1" t="s">
        <v>340</v>
      </c>
      <c r="L1186" s="1" t="s">
        <v>36</v>
      </c>
      <c r="M1186" s="1"/>
      <c r="N1186" s="1" t="s">
        <v>27</v>
      </c>
      <c r="O1186" s="1" t="s">
        <v>28</v>
      </c>
      <c r="P1186" s="1" t="s">
        <v>194</v>
      </c>
      <c r="Q1186" s="1" t="s">
        <v>744</v>
      </c>
      <c r="R1186" s="1">
        <v>81301</v>
      </c>
      <c r="S1186" s="1" t="s">
        <v>136</v>
      </c>
      <c r="T1186" s="1" t="s">
        <v>137</v>
      </c>
      <c r="U1186" s="1">
        <v>18</v>
      </c>
      <c r="V1186" s="1">
        <v>87570</v>
      </c>
    </row>
    <row r="1187" spans="1:22">
      <c r="A1187" s="1">
        <v>18411</v>
      </c>
      <c r="B1187" s="1" t="s">
        <v>21</v>
      </c>
      <c r="C1187" s="1">
        <v>22.01</v>
      </c>
      <c r="D1187" s="1">
        <v>0.05</v>
      </c>
      <c r="E1187" s="1">
        <v>2141</v>
      </c>
      <c r="F1187" s="1"/>
      <c r="G1187" s="1"/>
      <c r="H1187" s="1" t="s">
        <v>22</v>
      </c>
      <c r="I1187" s="1" t="s">
        <v>42</v>
      </c>
      <c r="J1187" s="1" t="s">
        <v>58</v>
      </c>
      <c r="K1187" s="1" t="s">
        <v>25</v>
      </c>
      <c r="L1187" s="1" t="s">
        <v>44</v>
      </c>
      <c r="M1187" s="1"/>
      <c r="N1187" s="1" t="s">
        <v>27</v>
      </c>
      <c r="O1187" s="1" t="s">
        <v>28</v>
      </c>
      <c r="P1187" s="1" t="s">
        <v>194</v>
      </c>
      <c r="Q1187" s="1" t="s">
        <v>744</v>
      </c>
      <c r="R1187" s="1">
        <v>81301</v>
      </c>
      <c r="S1187" s="1" t="s">
        <v>136</v>
      </c>
      <c r="T1187" s="1" t="s">
        <v>398</v>
      </c>
      <c r="U1187" s="1">
        <v>7</v>
      </c>
      <c r="V1187" s="1">
        <v>87570</v>
      </c>
    </row>
    <row r="1188" spans="1:22">
      <c r="A1188" s="1">
        <v>18412</v>
      </c>
      <c r="B1188" s="1" t="s">
        <v>21</v>
      </c>
      <c r="C1188" s="1">
        <v>34.76</v>
      </c>
      <c r="D1188" s="1">
        <v>0.05</v>
      </c>
      <c r="E1188" s="1">
        <v>2141</v>
      </c>
      <c r="F1188" s="1"/>
      <c r="G1188" s="1"/>
      <c r="H1188" s="1" t="s">
        <v>32</v>
      </c>
      <c r="I1188" s="1" t="s">
        <v>42</v>
      </c>
      <c r="J1188" s="1" t="s">
        <v>58</v>
      </c>
      <c r="K1188" s="1" t="s">
        <v>119</v>
      </c>
      <c r="L1188" s="1" t="s">
        <v>53</v>
      </c>
      <c r="M1188" s="1"/>
      <c r="N1188" s="1" t="s">
        <v>27</v>
      </c>
      <c r="O1188" s="1" t="s">
        <v>114</v>
      </c>
      <c r="P1188" s="1" t="s">
        <v>194</v>
      </c>
      <c r="Q1188" s="1" t="s">
        <v>744</v>
      </c>
      <c r="R1188" s="1">
        <v>81301</v>
      </c>
      <c r="S1188" s="1" t="s">
        <v>136</v>
      </c>
      <c r="T1188" s="1" t="s">
        <v>137</v>
      </c>
      <c r="U1188" s="1">
        <v>7</v>
      </c>
      <c r="V1188" s="1">
        <v>87570</v>
      </c>
    </row>
    <row r="1189" spans="1:22">
      <c r="A1189" s="1">
        <v>23249</v>
      </c>
      <c r="B1189" s="1" t="s">
        <v>21</v>
      </c>
      <c r="C1189" s="1">
        <v>17.149999999999999</v>
      </c>
      <c r="D1189" s="1">
        <v>0.05</v>
      </c>
      <c r="E1189" s="1">
        <v>2143</v>
      </c>
      <c r="F1189" s="1"/>
      <c r="G1189" s="1"/>
      <c r="H1189" s="1" t="s">
        <v>32</v>
      </c>
      <c r="I1189" s="1" t="s">
        <v>42</v>
      </c>
      <c r="J1189" s="1" t="s">
        <v>58</v>
      </c>
      <c r="K1189" s="1" t="s">
        <v>119</v>
      </c>
      <c r="L1189" s="1" t="s">
        <v>53</v>
      </c>
      <c r="M1189" s="1"/>
      <c r="N1189" s="1" t="s">
        <v>27</v>
      </c>
      <c r="O1189" s="1" t="s">
        <v>114</v>
      </c>
      <c r="P1189" s="1" t="s">
        <v>117</v>
      </c>
      <c r="Q1189" s="1" t="s">
        <v>777</v>
      </c>
      <c r="R1189" s="1">
        <v>20151</v>
      </c>
      <c r="S1189" s="1" t="s">
        <v>39</v>
      </c>
      <c r="T1189" s="1" t="s">
        <v>103</v>
      </c>
      <c r="U1189" s="1">
        <v>12</v>
      </c>
      <c r="V1189" s="1">
        <v>87569</v>
      </c>
    </row>
    <row r="1190" spans="1:22">
      <c r="A1190" s="1">
        <v>24264</v>
      </c>
      <c r="B1190" s="1" t="s">
        <v>50</v>
      </c>
      <c r="C1190" s="1">
        <v>20.28</v>
      </c>
      <c r="D1190" s="1">
        <v>0.05</v>
      </c>
      <c r="E1190" s="1">
        <v>2145</v>
      </c>
      <c r="F1190" s="1"/>
      <c r="G1190" s="1"/>
      <c r="H1190" s="1" t="s">
        <v>32</v>
      </c>
      <c r="I1190" s="1" t="s">
        <v>81</v>
      </c>
      <c r="J1190" s="1" t="s">
        <v>34</v>
      </c>
      <c r="K1190" s="1" t="s">
        <v>52</v>
      </c>
      <c r="L1190" s="1" t="s">
        <v>53</v>
      </c>
      <c r="M1190" s="1"/>
      <c r="N1190" s="1" t="s">
        <v>27</v>
      </c>
      <c r="O1190" s="1" t="s">
        <v>114</v>
      </c>
      <c r="P1190" s="1" t="s">
        <v>242</v>
      </c>
      <c r="Q1190" s="1" t="s">
        <v>778</v>
      </c>
      <c r="R1190" s="1">
        <v>33311</v>
      </c>
      <c r="S1190" s="2">
        <v>42279</v>
      </c>
      <c r="T1190" s="2">
        <v>42340</v>
      </c>
      <c r="U1190" s="1">
        <v>11</v>
      </c>
      <c r="V1190" s="1">
        <v>87072</v>
      </c>
    </row>
    <row r="1191" spans="1:22">
      <c r="A1191" s="1">
        <v>23795</v>
      </c>
      <c r="B1191" s="1" t="s">
        <v>98</v>
      </c>
      <c r="C1191" s="1">
        <v>20.34</v>
      </c>
      <c r="D1191" s="1">
        <v>0.05</v>
      </c>
      <c r="E1191" s="1">
        <v>2146</v>
      </c>
      <c r="F1191" s="1"/>
      <c r="G1191" s="1"/>
      <c r="H1191" s="1" t="s">
        <v>32</v>
      </c>
      <c r="I1191" s="1" t="s">
        <v>81</v>
      </c>
      <c r="J1191" s="1" t="s">
        <v>58</v>
      </c>
      <c r="K1191" s="1" t="s">
        <v>119</v>
      </c>
      <c r="L1191" s="1" t="s">
        <v>178</v>
      </c>
      <c r="M1191" s="1"/>
      <c r="N1191" s="1" t="s">
        <v>27</v>
      </c>
      <c r="O1191" s="1" t="s">
        <v>54</v>
      </c>
      <c r="P1191" s="1" t="s">
        <v>117</v>
      </c>
      <c r="Q1191" s="1" t="s">
        <v>777</v>
      </c>
      <c r="R1191" s="1">
        <v>20151</v>
      </c>
      <c r="S1191" s="2">
        <v>42156</v>
      </c>
      <c r="T1191" s="2">
        <v>42278</v>
      </c>
      <c r="U1191" s="1">
        <v>2</v>
      </c>
      <c r="V1191" s="1">
        <v>87071</v>
      </c>
    </row>
    <row r="1192" spans="1:22">
      <c r="A1192" s="1">
        <v>22555</v>
      </c>
      <c r="B1192" s="1" t="s">
        <v>31</v>
      </c>
      <c r="C1192" s="1">
        <v>243.98</v>
      </c>
      <c r="D1192" s="1">
        <v>0.1</v>
      </c>
      <c r="E1192" s="1">
        <v>2151</v>
      </c>
      <c r="F1192" s="1"/>
      <c r="G1192" s="1"/>
      <c r="H1192" s="1" t="s">
        <v>22</v>
      </c>
      <c r="I1192" s="1" t="s">
        <v>81</v>
      </c>
      <c r="J1192" s="1" t="s">
        <v>34</v>
      </c>
      <c r="K1192" s="1" t="s">
        <v>35</v>
      </c>
      <c r="L1192" s="1" t="s">
        <v>36</v>
      </c>
      <c r="M1192" s="1"/>
      <c r="N1192" s="1" t="s">
        <v>27</v>
      </c>
      <c r="O1192" s="1" t="s">
        <v>54</v>
      </c>
      <c r="P1192" s="1" t="s">
        <v>228</v>
      </c>
      <c r="Q1192" s="1" t="s">
        <v>779</v>
      </c>
      <c r="R1192" s="1">
        <v>52001</v>
      </c>
      <c r="S1192" s="2">
        <v>42125</v>
      </c>
      <c r="T1192" s="2">
        <v>42156</v>
      </c>
      <c r="U1192" s="1">
        <v>1</v>
      </c>
      <c r="V1192" s="1">
        <v>90404</v>
      </c>
    </row>
    <row r="1193" spans="1:22">
      <c r="A1193" s="1">
        <v>24791</v>
      </c>
      <c r="B1193" s="1" t="s">
        <v>21</v>
      </c>
      <c r="C1193" s="1">
        <v>5.74</v>
      </c>
      <c r="D1193" s="1">
        <v>0.05</v>
      </c>
      <c r="E1193" s="1">
        <v>2151</v>
      </c>
      <c r="F1193" s="1"/>
      <c r="G1193" s="1"/>
      <c r="H1193" s="1" t="s">
        <v>32</v>
      </c>
      <c r="I1193" s="1" t="s">
        <v>81</v>
      </c>
      <c r="J1193" s="1" t="s">
        <v>58</v>
      </c>
      <c r="K1193" s="1" t="s">
        <v>100</v>
      </c>
      <c r="L1193" s="1" t="s">
        <v>53</v>
      </c>
      <c r="M1193" s="1"/>
      <c r="N1193" s="1" t="s">
        <v>27</v>
      </c>
      <c r="O1193" s="1" t="s">
        <v>54</v>
      </c>
      <c r="P1193" s="1" t="s">
        <v>228</v>
      </c>
      <c r="Q1193" s="1" t="s">
        <v>779</v>
      </c>
      <c r="R1193" s="1">
        <v>52001</v>
      </c>
      <c r="S1193" s="2">
        <v>42249</v>
      </c>
      <c r="T1193" s="2">
        <v>42310</v>
      </c>
      <c r="U1193" s="1">
        <v>1</v>
      </c>
      <c r="V1193" s="1">
        <v>90405</v>
      </c>
    </row>
    <row r="1194" spans="1:22">
      <c r="A1194" s="1">
        <v>21834</v>
      </c>
      <c r="B1194" s="1" t="s">
        <v>98</v>
      </c>
      <c r="C1194" s="1">
        <v>55.5</v>
      </c>
      <c r="D1194" s="1">
        <v>0.05</v>
      </c>
      <c r="E1194" s="1">
        <v>2157</v>
      </c>
      <c r="F1194" s="1"/>
      <c r="G1194" s="1"/>
      <c r="H1194" s="1" t="s">
        <v>32</v>
      </c>
      <c r="I1194" s="1" t="s">
        <v>42</v>
      </c>
      <c r="J1194" s="1" t="s">
        <v>34</v>
      </c>
      <c r="K1194" s="1" t="s">
        <v>52</v>
      </c>
      <c r="L1194" s="1" t="s">
        <v>75</v>
      </c>
      <c r="M1194" s="1"/>
      <c r="N1194" s="1" t="s">
        <v>27</v>
      </c>
      <c r="O1194" s="1" t="s">
        <v>54</v>
      </c>
      <c r="P1194" s="1" t="s">
        <v>215</v>
      </c>
      <c r="Q1194" s="1" t="s">
        <v>780</v>
      </c>
      <c r="R1194" s="1">
        <v>48093</v>
      </c>
      <c r="S1194" s="1" t="s">
        <v>179</v>
      </c>
      <c r="T1194" s="1" t="s">
        <v>179</v>
      </c>
      <c r="U1194" s="1">
        <v>4</v>
      </c>
      <c r="V1194" s="1">
        <v>90385</v>
      </c>
    </row>
    <row r="1195" spans="1:22">
      <c r="A1195" s="1">
        <v>21835</v>
      </c>
      <c r="B1195" s="1" t="s">
        <v>98</v>
      </c>
      <c r="C1195" s="1">
        <v>442.14</v>
      </c>
      <c r="D1195" s="1">
        <v>0.1</v>
      </c>
      <c r="E1195" s="1">
        <v>2157</v>
      </c>
      <c r="F1195" s="1"/>
      <c r="G1195" s="1"/>
      <c r="H1195" s="1" t="s">
        <v>22</v>
      </c>
      <c r="I1195" s="1" t="s">
        <v>42</v>
      </c>
      <c r="J1195" s="1" t="s">
        <v>73</v>
      </c>
      <c r="K1195" s="1" t="s">
        <v>74</v>
      </c>
      <c r="L1195" s="1" t="s">
        <v>36</v>
      </c>
      <c r="M1195" s="1"/>
      <c r="N1195" s="1" t="s">
        <v>27</v>
      </c>
      <c r="O1195" s="1" t="s">
        <v>54</v>
      </c>
      <c r="P1195" s="1" t="s">
        <v>215</v>
      </c>
      <c r="Q1195" s="1" t="s">
        <v>780</v>
      </c>
      <c r="R1195" s="1">
        <v>48093</v>
      </c>
      <c r="S1195" s="1" t="s">
        <v>179</v>
      </c>
      <c r="T1195" s="1" t="s">
        <v>132</v>
      </c>
      <c r="U1195" s="1">
        <v>14</v>
      </c>
      <c r="V1195" s="1">
        <v>90385</v>
      </c>
    </row>
    <row r="1196" spans="1:22">
      <c r="A1196" s="1">
        <v>21975</v>
      </c>
      <c r="B1196" s="1" t="s">
        <v>21</v>
      </c>
      <c r="C1196" s="1">
        <v>30.93</v>
      </c>
      <c r="D1196" s="1">
        <v>0.05</v>
      </c>
      <c r="E1196" s="1">
        <v>2157</v>
      </c>
      <c r="F1196" s="1"/>
      <c r="G1196" s="1"/>
      <c r="H1196" s="1" t="s">
        <v>32</v>
      </c>
      <c r="I1196" s="1" t="s">
        <v>42</v>
      </c>
      <c r="J1196" s="1" t="s">
        <v>34</v>
      </c>
      <c r="K1196" s="1" t="s">
        <v>52</v>
      </c>
      <c r="L1196" s="1" t="s">
        <v>44</v>
      </c>
      <c r="M1196" s="1"/>
      <c r="N1196" s="1" t="s">
        <v>27</v>
      </c>
      <c r="O1196" s="1" t="s">
        <v>54</v>
      </c>
      <c r="P1196" s="1" t="s">
        <v>215</v>
      </c>
      <c r="Q1196" s="1" t="s">
        <v>780</v>
      </c>
      <c r="R1196" s="1">
        <v>48093</v>
      </c>
      <c r="S1196" s="2">
        <v>42068</v>
      </c>
      <c r="T1196" s="2">
        <v>42099</v>
      </c>
      <c r="U1196" s="1">
        <v>19</v>
      </c>
      <c r="V1196" s="1">
        <v>90386</v>
      </c>
    </row>
    <row r="1197" spans="1:22">
      <c r="A1197" s="1">
        <v>21976</v>
      </c>
      <c r="B1197" s="1" t="s">
        <v>21</v>
      </c>
      <c r="C1197" s="1">
        <v>297.48</v>
      </c>
      <c r="D1197" s="1">
        <v>0.1</v>
      </c>
      <c r="E1197" s="1">
        <v>2157</v>
      </c>
      <c r="F1197" s="1"/>
      <c r="G1197" s="1"/>
      <c r="H1197" s="1" t="s">
        <v>22</v>
      </c>
      <c r="I1197" s="1" t="s">
        <v>42</v>
      </c>
      <c r="J1197" s="1" t="s">
        <v>73</v>
      </c>
      <c r="K1197" s="1" t="s">
        <v>74</v>
      </c>
      <c r="L1197" s="1" t="s">
        <v>36</v>
      </c>
      <c r="M1197" s="1"/>
      <c r="N1197" s="1" t="s">
        <v>27</v>
      </c>
      <c r="O1197" s="1" t="s">
        <v>54</v>
      </c>
      <c r="P1197" s="1" t="s">
        <v>215</v>
      </c>
      <c r="Q1197" s="1" t="s">
        <v>780</v>
      </c>
      <c r="R1197" s="1">
        <v>48093</v>
      </c>
      <c r="S1197" s="2">
        <v>42068</v>
      </c>
      <c r="T1197" s="2">
        <v>42099</v>
      </c>
      <c r="U1197" s="1">
        <v>14</v>
      </c>
      <c r="V1197" s="1">
        <v>90386</v>
      </c>
    </row>
    <row r="1198" spans="1:22">
      <c r="A1198" s="1">
        <v>21977</v>
      </c>
      <c r="B1198" s="1" t="s">
        <v>21</v>
      </c>
      <c r="C1198" s="1">
        <v>296.18</v>
      </c>
      <c r="D1198" s="1">
        <v>0.1</v>
      </c>
      <c r="E1198" s="1">
        <v>2157</v>
      </c>
      <c r="F1198" s="1"/>
      <c r="G1198" s="1"/>
      <c r="H1198" s="1" t="s">
        <v>22</v>
      </c>
      <c r="I1198" s="1" t="s">
        <v>42</v>
      </c>
      <c r="J1198" s="1" t="s">
        <v>34</v>
      </c>
      <c r="K1198" s="1" t="s">
        <v>123</v>
      </c>
      <c r="L1198" s="1" t="s">
        <v>108</v>
      </c>
      <c r="M1198" s="1"/>
      <c r="N1198" s="1" t="s">
        <v>27</v>
      </c>
      <c r="O1198" s="1" t="s">
        <v>54</v>
      </c>
      <c r="P1198" s="1" t="s">
        <v>215</v>
      </c>
      <c r="Q1198" s="1" t="s">
        <v>780</v>
      </c>
      <c r="R1198" s="1">
        <v>48093</v>
      </c>
      <c r="S1198" s="2">
        <v>42068</v>
      </c>
      <c r="T1198" s="2">
        <v>42129</v>
      </c>
      <c r="U1198" s="1">
        <v>6</v>
      </c>
      <c r="V1198" s="1">
        <v>90386</v>
      </c>
    </row>
    <row r="1199" spans="1:22">
      <c r="A1199" s="1">
        <v>23775</v>
      </c>
      <c r="B1199" s="1" t="s">
        <v>50</v>
      </c>
      <c r="C1199" s="1">
        <v>30.98</v>
      </c>
      <c r="D1199" s="1">
        <v>0.05</v>
      </c>
      <c r="E1199" s="1">
        <v>2159</v>
      </c>
      <c r="F1199" s="1"/>
      <c r="G1199" s="1"/>
      <c r="H1199" s="1" t="s">
        <v>32</v>
      </c>
      <c r="I1199" s="1" t="s">
        <v>81</v>
      </c>
      <c r="J1199" s="1" t="s">
        <v>58</v>
      </c>
      <c r="K1199" s="1" t="s">
        <v>83</v>
      </c>
      <c r="L1199" s="1" t="s">
        <v>53</v>
      </c>
      <c r="M1199" s="1"/>
      <c r="N1199" s="1" t="s">
        <v>27</v>
      </c>
      <c r="O1199" s="1" t="s">
        <v>45</v>
      </c>
      <c r="P1199" s="1" t="s">
        <v>215</v>
      </c>
      <c r="Q1199" s="1" t="s">
        <v>781</v>
      </c>
      <c r="R1199" s="1">
        <v>48185</v>
      </c>
      <c r="S1199" s="1" t="s">
        <v>249</v>
      </c>
      <c r="T1199" s="1" t="s">
        <v>77</v>
      </c>
      <c r="U1199" s="1">
        <v>25</v>
      </c>
      <c r="V1199" s="1">
        <v>90387</v>
      </c>
    </row>
    <row r="1200" spans="1:22">
      <c r="A1200" s="1">
        <v>23773</v>
      </c>
      <c r="B1200" s="1" t="s">
        <v>50</v>
      </c>
      <c r="C1200" s="1">
        <v>159.31</v>
      </c>
      <c r="D1200" s="1">
        <v>0.1</v>
      </c>
      <c r="E1200" s="1">
        <v>2162</v>
      </c>
      <c r="F1200" s="1"/>
      <c r="G1200" s="1"/>
      <c r="H1200" s="1" t="s">
        <v>22</v>
      </c>
      <c r="I1200" s="1" t="s">
        <v>81</v>
      </c>
      <c r="J1200" s="1" t="s">
        <v>34</v>
      </c>
      <c r="K1200" s="1" t="s">
        <v>123</v>
      </c>
      <c r="L1200" s="1" t="s">
        <v>36</v>
      </c>
      <c r="M1200" s="1"/>
      <c r="N1200" s="1" t="s">
        <v>27</v>
      </c>
      <c r="O1200" s="1" t="s">
        <v>45</v>
      </c>
      <c r="P1200" s="1" t="s">
        <v>174</v>
      </c>
      <c r="Q1200" s="1" t="s">
        <v>782</v>
      </c>
      <c r="R1200" s="1">
        <v>16146</v>
      </c>
      <c r="S1200" s="1" t="s">
        <v>249</v>
      </c>
      <c r="T1200" s="1" t="s">
        <v>80</v>
      </c>
      <c r="U1200" s="1">
        <v>41</v>
      </c>
      <c r="V1200" s="1">
        <v>90387</v>
      </c>
    </row>
    <row r="1201" spans="1:22">
      <c r="A1201" s="1">
        <v>23774</v>
      </c>
      <c r="B1201" s="1" t="s">
        <v>50</v>
      </c>
      <c r="C1201" s="1">
        <v>55.99</v>
      </c>
      <c r="D1201" s="1">
        <v>0.05</v>
      </c>
      <c r="E1201" s="1">
        <v>2162</v>
      </c>
      <c r="F1201" s="1"/>
      <c r="G1201" s="1"/>
      <c r="H1201" s="1" t="s">
        <v>32</v>
      </c>
      <c r="I1201" s="1" t="s">
        <v>81</v>
      </c>
      <c r="J1201" s="1" t="s">
        <v>73</v>
      </c>
      <c r="K1201" s="1" t="s">
        <v>67</v>
      </c>
      <c r="L1201" s="1" t="s">
        <v>44</v>
      </c>
      <c r="M1201" s="1"/>
      <c r="N1201" s="1" t="s">
        <v>27</v>
      </c>
      <c r="O1201" s="1" t="s">
        <v>28</v>
      </c>
      <c r="P1201" s="1" t="s">
        <v>174</v>
      </c>
      <c r="Q1201" s="1" t="s">
        <v>782</v>
      </c>
      <c r="R1201" s="1">
        <v>16146</v>
      </c>
      <c r="S1201" s="1" t="s">
        <v>249</v>
      </c>
      <c r="T1201" s="1" t="s">
        <v>80</v>
      </c>
      <c r="U1201" s="1">
        <v>33</v>
      </c>
      <c r="V1201" s="1">
        <v>90387</v>
      </c>
    </row>
    <row r="1202" spans="1:22">
      <c r="A1202" s="1">
        <v>22450</v>
      </c>
      <c r="B1202" s="1" t="s">
        <v>31</v>
      </c>
      <c r="C1202" s="1">
        <v>5.38</v>
      </c>
      <c r="D1202" s="1">
        <v>0.05</v>
      </c>
      <c r="E1202" s="1">
        <v>2164</v>
      </c>
      <c r="F1202" s="1"/>
      <c r="G1202" s="1"/>
      <c r="H1202" s="1" t="s">
        <v>32</v>
      </c>
      <c r="I1202" s="1" t="s">
        <v>51</v>
      </c>
      <c r="J1202" s="1" t="s">
        <v>58</v>
      </c>
      <c r="K1202" s="1" t="s">
        <v>100</v>
      </c>
      <c r="L1202" s="1" t="s">
        <v>53</v>
      </c>
      <c r="M1202" s="1"/>
      <c r="N1202" s="1" t="s">
        <v>27</v>
      </c>
      <c r="O1202" s="1" t="s">
        <v>28</v>
      </c>
      <c r="P1202" s="1" t="s">
        <v>37</v>
      </c>
      <c r="Q1202" s="1" t="s">
        <v>783</v>
      </c>
      <c r="R1202" s="1">
        <v>91104</v>
      </c>
      <c r="S1202" s="2">
        <v>42248</v>
      </c>
      <c r="T1202" s="2">
        <v>42278</v>
      </c>
      <c r="U1202" s="1">
        <v>3</v>
      </c>
      <c r="V1202" s="1">
        <v>88794</v>
      </c>
    </row>
    <row r="1203" spans="1:22">
      <c r="A1203" s="1">
        <v>22451</v>
      </c>
      <c r="B1203" s="1" t="s">
        <v>31</v>
      </c>
      <c r="C1203" s="1">
        <v>3.28</v>
      </c>
      <c r="D1203" s="1">
        <v>0.05</v>
      </c>
      <c r="E1203" s="1">
        <v>2164</v>
      </c>
      <c r="F1203" s="1"/>
      <c r="G1203" s="1"/>
      <c r="H1203" s="1" t="s">
        <v>32</v>
      </c>
      <c r="I1203" s="1" t="s">
        <v>51</v>
      </c>
      <c r="J1203" s="1" t="s">
        <v>58</v>
      </c>
      <c r="K1203" s="1" t="s">
        <v>25</v>
      </c>
      <c r="L1203" s="1" t="s">
        <v>26</v>
      </c>
      <c r="M1203" s="1"/>
      <c r="N1203" s="1" t="s">
        <v>27</v>
      </c>
      <c r="O1203" s="1" t="s">
        <v>45</v>
      </c>
      <c r="P1203" s="1" t="s">
        <v>37</v>
      </c>
      <c r="Q1203" s="1" t="s">
        <v>783</v>
      </c>
      <c r="R1203" s="1">
        <v>91104</v>
      </c>
      <c r="S1203" s="2">
        <v>42248</v>
      </c>
      <c r="T1203" s="2">
        <v>42248</v>
      </c>
      <c r="U1203" s="1">
        <v>11</v>
      </c>
      <c r="V1203" s="1">
        <v>88794</v>
      </c>
    </row>
    <row r="1204" spans="1:22">
      <c r="A1204" s="1">
        <v>22449</v>
      </c>
      <c r="B1204" s="1" t="s">
        <v>31</v>
      </c>
      <c r="C1204" s="1">
        <v>2.78</v>
      </c>
      <c r="D1204" s="1">
        <v>0.05</v>
      </c>
      <c r="E1204" s="1">
        <v>2165</v>
      </c>
      <c r="F1204" s="1"/>
      <c r="G1204" s="1"/>
      <c r="H1204" s="1" t="s">
        <v>32</v>
      </c>
      <c r="I1204" s="1" t="s">
        <v>51</v>
      </c>
      <c r="J1204" s="1" t="s">
        <v>58</v>
      </c>
      <c r="K1204" s="1" t="s">
        <v>25</v>
      </c>
      <c r="L1204" s="1" t="s">
        <v>26</v>
      </c>
      <c r="M1204" s="1"/>
      <c r="N1204" s="1" t="s">
        <v>27</v>
      </c>
      <c r="O1204" s="1" t="s">
        <v>45</v>
      </c>
      <c r="P1204" s="1" t="s">
        <v>147</v>
      </c>
      <c r="Q1204" s="1" t="s">
        <v>475</v>
      </c>
      <c r="R1204" s="1">
        <v>4330</v>
      </c>
      <c r="S1204" s="2">
        <v>42248</v>
      </c>
      <c r="T1204" s="2">
        <v>42309</v>
      </c>
      <c r="U1204" s="1">
        <v>6</v>
      </c>
      <c r="V1204" s="1">
        <v>88794</v>
      </c>
    </row>
    <row r="1205" spans="1:22">
      <c r="A1205" s="1">
        <v>20980</v>
      </c>
      <c r="B1205" s="1" t="s">
        <v>50</v>
      </c>
      <c r="C1205" s="1">
        <v>2.94</v>
      </c>
      <c r="D1205" s="1">
        <v>0.05</v>
      </c>
      <c r="E1205" s="1">
        <v>2178</v>
      </c>
      <c r="F1205" s="1"/>
      <c r="G1205" s="1"/>
      <c r="H1205" s="1" t="s">
        <v>32</v>
      </c>
      <c r="I1205" s="1" t="s">
        <v>51</v>
      </c>
      <c r="J1205" s="1" t="s">
        <v>58</v>
      </c>
      <c r="K1205" s="1" t="s">
        <v>25</v>
      </c>
      <c r="L1205" s="1" t="s">
        <v>26</v>
      </c>
      <c r="M1205" s="1"/>
      <c r="N1205" s="1" t="s">
        <v>27</v>
      </c>
      <c r="O1205" s="1" t="s">
        <v>114</v>
      </c>
      <c r="P1205" s="1" t="s">
        <v>152</v>
      </c>
      <c r="Q1205" s="1" t="s">
        <v>784</v>
      </c>
      <c r="R1205" s="1">
        <v>1610</v>
      </c>
      <c r="S1205" s="1" t="s">
        <v>167</v>
      </c>
      <c r="T1205" s="1" t="s">
        <v>86</v>
      </c>
      <c r="U1205" s="1">
        <v>9</v>
      </c>
      <c r="V1205" s="1">
        <v>89465</v>
      </c>
    </row>
    <row r="1206" spans="1:22">
      <c r="A1206" s="1">
        <v>26331</v>
      </c>
      <c r="B1206" s="1" t="s">
        <v>31</v>
      </c>
      <c r="C1206" s="1">
        <v>1.48</v>
      </c>
      <c r="D1206" s="1">
        <v>0.05</v>
      </c>
      <c r="E1206" s="1">
        <v>2183</v>
      </c>
      <c r="F1206" s="1"/>
      <c r="G1206" s="1"/>
      <c r="H1206" s="1" t="s">
        <v>32</v>
      </c>
      <c r="I1206" s="1" t="s">
        <v>42</v>
      </c>
      <c r="J1206" s="1" t="s">
        <v>58</v>
      </c>
      <c r="K1206" s="1" t="s">
        <v>60</v>
      </c>
      <c r="L1206" s="1" t="s">
        <v>26</v>
      </c>
      <c r="M1206" s="1"/>
      <c r="N1206" s="1" t="s">
        <v>27</v>
      </c>
      <c r="O1206" s="1" t="s">
        <v>54</v>
      </c>
      <c r="P1206" s="1" t="s">
        <v>347</v>
      </c>
      <c r="Q1206" s="1" t="s">
        <v>785</v>
      </c>
      <c r="R1206" s="1">
        <v>42301</v>
      </c>
      <c r="S1206" s="1" t="s">
        <v>40</v>
      </c>
      <c r="T1206" s="1" t="s">
        <v>102</v>
      </c>
      <c r="U1206" s="1">
        <v>12</v>
      </c>
      <c r="V1206" s="1">
        <v>91571</v>
      </c>
    </row>
    <row r="1207" spans="1:22">
      <c r="A1207" s="1">
        <v>19008</v>
      </c>
      <c r="B1207" s="1" t="s">
        <v>21</v>
      </c>
      <c r="C1207" s="1">
        <v>16.98</v>
      </c>
      <c r="D1207" s="1">
        <v>0.05</v>
      </c>
      <c r="E1207" s="1">
        <v>2187</v>
      </c>
      <c r="F1207" s="1"/>
      <c r="G1207" s="1"/>
      <c r="H1207" s="1" t="s">
        <v>32</v>
      </c>
      <c r="I1207" s="1" t="s">
        <v>81</v>
      </c>
      <c r="J1207" s="1" t="s">
        <v>58</v>
      </c>
      <c r="K1207" s="1" t="s">
        <v>61</v>
      </c>
      <c r="L1207" s="1" t="s">
        <v>53</v>
      </c>
      <c r="M1207" s="1"/>
      <c r="N1207" s="1" t="s">
        <v>27</v>
      </c>
      <c r="O1207" s="1" t="s">
        <v>45</v>
      </c>
      <c r="P1207" s="1" t="s">
        <v>306</v>
      </c>
      <c r="Q1207" s="1" t="s">
        <v>786</v>
      </c>
      <c r="R1207" s="1">
        <v>64055</v>
      </c>
      <c r="S1207" s="2">
        <v>42221</v>
      </c>
      <c r="T1207" s="2">
        <v>42282</v>
      </c>
      <c r="U1207" s="1">
        <v>5</v>
      </c>
      <c r="V1207" s="1">
        <v>89440</v>
      </c>
    </row>
    <row r="1208" spans="1:22">
      <c r="A1208" s="1">
        <v>1008</v>
      </c>
      <c r="B1208" s="1" t="s">
        <v>21</v>
      </c>
      <c r="C1208" s="1">
        <v>16.98</v>
      </c>
      <c r="D1208" s="1">
        <v>0.05</v>
      </c>
      <c r="E1208" s="1">
        <v>2189</v>
      </c>
      <c r="F1208" s="1"/>
      <c r="G1208" s="1"/>
      <c r="H1208" s="1" t="s">
        <v>32</v>
      </c>
      <c r="I1208" s="1" t="s">
        <v>81</v>
      </c>
      <c r="J1208" s="1" t="s">
        <v>58</v>
      </c>
      <c r="K1208" s="1" t="s">
        <v>61</v>
      </c>
      <c r="L1208" s="1" t="s">
        <v>53</v>
      </c>
      <c r="M1208" s="1"/>
      <c r="N1208" s="1" t="s">
        <v>27</v>
      </c>
      <c r="O1208" s="1" t="s">
        <v>54</v>
      </c>
      <c r="P1208" s="1" t="s">
        <v>62</v>
      </c>
      <c r="Q1208" s="1" t="s">
        <v>79</v>
      </c>
      <c r="R1208" s="1">
        <v>10177</v>
      </c>
      <c r="S1208" s="2">
        <v>42221</v>
      </c>
      <c r="T1208" s="2">
        <v>42282</v>
      </c>
      <c r="U1208" s="1">
        <v>22</v>
      </c>
      <c r="V1208" s="1">
        <v>7364</v>
      </c>
    </row>
    <row r="1209" spans="1:22">
      <c r="A1209" s="1">
        <v>5870</v>
      </c>
      <c r="B1209" s="1" t="s">
        <v>41</v>
      </c>
      <c r="C1209" s="1">
        <v>16.98</v>
      </c>
      <c r="D1209" s="1">
        <v>0.05</v>
      </c>
      <c r="E1209" s="1">
        <v>2190</v>
      </c>
      <c r="F1209" s="1"/>
      <c r="G1209" s="1"/>
      <c r="H1209" s="1" t="s">
        <v>32</v>
      </c>
      <c r="I1209" s="1" t="s">
        <v>42</v>
      </c>
      <c r="J1209" s="1" t="s">
        <v>58</v>
      </c>
      <c r="K1209" s="1" t="s">
        <v>25</v>
      </c>
      <c r="L1209" s="1" t="s">
        <v>44</v>
      </c>
      <c r="M1209" s="1"/>
      <c r="N1209" s="1" t="s">
        <v>27</v>
      </c>
      <c r="O1209" s="1" t="s">
        <v>54</v>
      </c>
      <c r="P1209" s="1" t="s">
        <v>215</v>
      </c>
      <c r="Q1209" s="1" t="s">
        <v>216</v>
      </c>
      <c r="R1209" s="1">
        <v>48227</v>
      </c>
      <c r="S1209" s="1" t="s">
        <v>68</v>
      </c>
      <c r="T1209" s="1" t="s">
        <v>270</v>
      </c>
      <c r="U1209" s="1">
        <v>45</v>
      </c>
      <c r="V1209" s="1">
        <v>41636</v>
      </c>
    </row>
    <row r="1210" spans="1:22">
      <c r="A1210" s="1">
        <v>5871</v>
      </c>
      <c r="B1210" s="1" t="s">
        <v>41</v>
      </c>
      <c r="C1210" s="1">
        <v>115.99</v>
      </c>
      <c r="D1210" s="1">
        <v>0.1</v>
      </c>
      <c r="E1210" s="1">
        <v>2190</v>
      </c>
      <c r="F1210" s="1"/>
      <c r="G1210" s="1"/>
      <c r="H1210" s="1" t="s">
        <v>32</v>
      </c>
      <c r="I1210" s="1" t="s">
        <v>42</v>
      </c>
      <c r="J1210" s="1" t="s">
        <v>73</v>
      </c>
      <c r="K1210" s="1" t="s">
        <v>67</v>
      </c>
      <c r="L1210" s="1" t="s">
        <v>53</v>
      </c>
      <c r="M1210" s="1"/>
      <c r="N1210" s="1" t="s">
        <v>27</v>
      </c>
      <c r="O1210" s="1" t="s">
        <v>114</v>
      </c>
      <c r="P1210" s="1" t="s">
        <v>215</v>
      </c>
      <c r="Q1210" s="1" t="s">
        <v>216</v>
      </c>
      <c r="R1210" s="1">
        <v>48227</v>
      </c>
      <c r="S1210" s="1" t="s">
        <v>68</v>
      </c>
      <c r="T1210" s="1" t="s">
        <v>270</v>
      </c>
      <c r="U1210" s="1">
        <v>49</v>
      </c>
      <c r="V1210" s="1">
        <v>41636</v>
      </c>
    </row>
    <row r="1211" spans="1:22">
      <c r="A1211" s="1">
        <v>23870</v>
      </c>
      <c r="B1211" s="1" t="s">
        <v>41</v>
      </c>
      <c r="C1211" s="1">
        <v>16.98</v>
      </c>
      <c r="D1211" s="1">
        <v>0.05</v>
      </c>
      <c r="E1211" s="1">
        <v>2193</v>
      </c>
      <c r="F1211" s="1"/>
      <c r="G1211" s="1"/>
      <c r="H1211" s="1" t="s">
        <v>32</v>
      </c>
      <c r="I1211" s="1" t="s">
        <v>42</v>
      </c>
      <c r="J1211" s="1" t="s">
        <v>58</v>
      </c>
      <c r="K1211" s="1" t="s">
        <v>25</v>
      </c>
      <c r="L1211" s="1" t="s">
        <v>44</v>
      </c>
      <c r="M1211" s="1"/>
      <c r="N1211" s="1" t="s">
        <v>27</v>
      </c>
      <c r="O1211" s="1" t="s">
        <v>114</v>
      </c>
      <c r="P1211" s="1" t="s">
        <v>225</v>
      </c>
      <c r="Q1211" s="1" t="s">
        <v>787</v>
      </c>
      <c r="R1211" s="1">
        <v>28560</v>
      </c>
      <c r="S1211" s="1" t="s">
        <v>68</v>
      </c>
      <c r="T1211" s="1" t="s">
        <v>270</v>
      </c>
      <c r="U1211" s="1">
        <v>11</v>
      </c>
      <c r="V1211" s="1">
        <v>90685</v>
      </c>
    </row>
    <row r="1212" spans="1:22">
      <c r="A1212" s="1">
        <v>23871</v>
      </c>
      <c r="B1212" s="1" t="s">
        <v>41</v>
      </c>
      <c r="C1212" s="1">
        <v>115.99</v>
      </c>
      <c r="D1212" s="1">
        <v>0.1</v>
      </c>
      <c r="E1212" s="1">
        <v>2193</v>
      </c>
      <c r="F1212" s="1"/>
      <c r="G1212" s="1"/>
      <c r="H1212" s="1" t="s">
        <v>32</v>
      </c>
      <c r="I1212" s="1" t="s">
        <v>42</v>
      </c>
      <c r="J1212" s="1" t="s">
        <v>73</v>
      </c>
      <c r="K1212" s="1" t="s">
        <v>67</v>
      </c>
      <c r="L1212" s="1" t="s">
        <v>53</v>
      </c>
      <c r="M1212" s="1"/>
      <c r="N1212" s="1" t="s">
        <v>27</v>
      </c>
      <c r="O1212" s="1" t="s">
        <v>45</v>
      </c>
      <c r="P1212" s="1" t="s">
        <v>225</v>
      </c>
      <c r="Q1212" s="1" t="s">
        <v>787</v>
      </c>
      <c r="R1212" s="1">
        <v>28560</v>
      </c>
      <c r="S1212" s="1" t="s">
        <v>68</v>
      </c>
      <c r="T1212" s="1" t="s">
        <v>270</v>
      </c>
      <c r="U1212" s="1">
        <v>12</v>
      </c>
      <c r="V1212" s="1">
        <v>90685</v>
      </c>
    </row>
    <row r="1213" spans="1:22">
      <c r="A1213" s="1">
        <v>19112</v>
      </c>
      <c r="B1213" s="1" t="s">
        <v>50</v>
      </c>
      <c r="C1213" s="1">
        <v>27.48</v>
      </c>
      <c r="D1213" s="1">
        <v>0.05</v>
      </c>
      <c r="E1213" s="1">
        <v>2196</v>
      </c>
      <c r="F1213" s="1"/>
      <c r="G1213" s="1"/>
      <c r="H1213" s="1" t="s">
        <v>32</v>
      </c>
      <c r="I1213" s="1" t="s">
        <v>51</v>
      </c>
      <c r="J1213" s="1" t="s">
        <v>73</v>
      </c>
      <c r="K1213" s="1" t="s">
        <v>144</v>
      </c>
      <c r="L1213" s="1" t="s">
        <v>53</v>
      </c>
      <c r="M1213" s="1"/>
      <c r="N1213" s="1" t="s">
        <v>27</v>
      </c>
      <c r="O1213" s="1" t="s">
        <v>45</v>
      </c>
      <c r="P1213" s="1" t="s">
        <v>62</v>
      </c>
      <c r="Q1213" s="1" t="s">
        <v>788</v>
      </c>
      <c r="R1213" s="1">
        <v>14701</v>
      </c>
      <c r="S1213" s="2">
        <v>42189</v>
      </c>
      <c r="T1213" s="2">
        <v>42220</v>
      </c>
      <c r="U1213" s="1">
        <v>11</v>
      </c>
      <c r="V1213" s="1">
        <v>89175</v>
      </c>
    </row>
    <row r="1214" spans="1:22">
      <c r="A1214" s="1">
        <v>19113</v>
      </c>
      <c r="B1214" s="1" t="s">
        <v>50</v>
      </c>
      <c r="C1214" s="1">
        <v>179.99</v>
      </c>
      <c r="D1214" s="1">
        <v>0.1</v>
      </c>
      <c r="E1214" s="1">
        <v>2196</v>
      </c>
      <c r="F1214" s="1"/>
      <c r="G1214" s="1"/>
      <c r="H1214" s="1" t="s">
        <v>32</v>
      </c>
      <c r="I1214" s="1" t="s">
        <v>51</v>
      </c>
      <c r="J1214" s="1" t="s">
        <v>73</v>
      </c>
      <c r="K1214" s="1" t="s">
        <v>144</v>
      </c>
      <c r="L1214" s="1" t="s">
        <v>53</v>
      </c>
      <c r="M1214" s="1"/>
      <c r="N1214" s="1" t="s">
        <v>27</v>
      </c>
      <c r="O1214" s="1" t="s">
        <v>45</v>
      </c>
      <c r="P1214" s="1" t="s">
        <v>62</v>
      </c>
      <c r="Q1214" s="1" t="s">
        <v>788</v>
      </c>
      <c r="R1214" s="1">
        <v>14701</v>
      </c>
      <c r="S1214" s="2">
        <v>42189</v>
      </c>
      <c r="T1214" s="2">
        <v>42220</v>
      </c>
      <c r="U1214" s="1">
        <v>14</v>
      </c>
      <c r="V1214" s="1">
        <v>89175</v>
      </c>
    </row>
    <row r="1215" spans="1:22">
      <c r="A1215" s="1">
        <v>19114</v>
      </c>
      <c r="B1215" s="1" t="s">
        <v>50</v>
      </c>
      <c r="C1215" s="1">
        <v>140.85</v>
      </c>
      <c r="D1215" s="1">
        <v>0.1</v>
      </c>
      <c r="E1215" s="1">
        <v>2196</v>
      </c>
      <c r="F1215" s="1"/>
      <c r="G1215" s="1"/>
      <c r="H1215" s="1" t="s">
        <v>32</v>
      </c>
      <c r="I1215" s="1" t="s">
        <v>51</v>
      </c>
      <c r="J1215" s="1" t="s">
        <v>58</v>
      </c>
      <c r="K1215" s="1" t="s">
        <v>119</v>
      </c>
      <c r="L1215" s="1" t="s">
        <v>53</v>
      </c>
      <c r="M1215" s="1"/>
      <c r="N1215" s="1" t="s">
        <v>27</v>
      </c>
      <c r="O1215" s="1" t="s">
        <v>45</v>
      </c>
      <c r="P1215" s="1" t="s">
        <v>62</v>
      </c>
      <c r="Q1215" s="1" t="s">
        <v>788</v>
      </c>
      <c r="R1215" s="1">
        <v>14701</v>
      </c>
      <c r="S1215" s="2">
        <v>42189</v>
      </c>
      <c r="T1215" s="2">
        <v>42251</v>
      </c>
      <c r="U1215" s="1">
        <v>19</v>
      </c>
      <c r="V1215" s="1">
        <v>89175</v>
      </c>
    </row>
    <row r="1216" spans="1:22">
      <c r="A1216" s="1">
        <v>23300</v>
      </c>
      <c r="B1216" s="1" t="s">
        <v>41</v>
      </c>
      <c r="C1216" s="1">
        <v>100.97</v>
      </c>
      <c r="D1216" s="1">
        <v>0.1</v>
      </c>
      <c r="E1216" s="1">
        <v>2197</v>
      </c>
      <c r="F1216" s="1"/>
      <c r="G1216" s="1"/>
      <c r="H1216" s="1" t="s">
        <v>32</v>
      </c>
      <c r="I1216" s="1" t="s">
        <v>51</v>
      </c>
      <c r="J1216" s="1" t="s">
        <v>73</v>
      </c>
      <c r="K1216" s="1" t="s">
        <v>144</v>
      </c>
      <c r="L1216" s="1" t="s">
        <v>53</v>
      </c>
      <c r="M1216" s="1"/>
      <c r="N1216" s="1" t="s">
        <v>27</v>
      </c>
      <c r="O1216" s="1" t="s">
        <v>45</v>
      </c>
      <c r="P1216" s="1" t="s">
        <v>62</v>
      </c>
      <c r="Q1216" s="1" t="s">
        <v>667</v>
      </c>
      <c r="R1216" s="1">
        <v>11756</v>
      </c>
      <c r="S1216" s="1" t="s">
        <v>421</v>
      </c>
      <c r="T1216" s="1" t="s">
        <v>320</v>
      </c>
      <c r="U1216" s="1">
        <v>7</v>
      </c>
      <c r="V1216" s="1">
        <v>89176</v>
      </c>
    </row>
    <row r="1217" spans="1:22">
      <c r="A1217" s="1">
        <v>23301</v>
      </c>
      <c r="B1217" s="1" t="s">
        <v>41</v>
      </c>
      <c r="C1217" s="1">
        <v>13.4</v>
      </c>
      <c r="D1217" s="1">
        <v>0.05</v>
      </c>
      <c r="E1217" s="1">
        <v>2197</v>
      </c>
      <c r="F1217" s="1"/>
      <c r="G1217" s="1"/>
      <c r="H1217" s="1" t="s">
        <v>32</v>
      </c>
      <c r="I1217" s="1" t="s">
        <v>51</v>
      </c>
      <c r="J1217" s="1" t="s">
        <v>34</v>
      </c>
      <c r="K1217" s="1" t="s">
        <v>52</v>
      </c>
      <c r="L1217" s="1" t="s">
        <v>44</v>
      </c>
      <c r="M1217" s="1"/>
      <c r="N1217" s="1" t="s">
        <v>27</v>
      </c>
      <c r="O1217" s="1" t="s">
        <v>45</v>
      </c>
      <c r="P1217" s="1" t="s">
        <v>62</v>
      </c>
      <c r="Q1217" s="1" t="s">
        <v>667</v>
      </c>
      <c r="R1217" s="1">
        <v>11756</v>
      </c>
      <c r="S1217" s="1" t="s">
        <v>421</v>
      </c>
      <c r="T1217" s="1" t="s">
        <v>320</v>
      </c>
      <c r="U1217" s="1">
        <v>19</v>
      </c>
      <c r="V1217" s="1">
        <v>89176</v>
      </c>
    </row>
    <row r="1218" spans="1:22">
      <c r="A1218" s="1">
        <v>26083</v>
      </c>
      <c r="B1218" s="1" t="s">
        <v>31</v>
      </c>
      <c r="C1218" s="1">
        <v>25.98</v>
      </c>
      <c r="D1218" s="1">
        <v>0.05</v>
      </c>
      <c r="E1218" s="1">
        <v>2198</v>
      </c>
      <c r="F1218" s="1"/>
      <c r="G1218" s="1"/>
      <c r="H1218" s="1" t="s">
        <v>32</v>
      </c>
      <c r="I1218" s="1" t="s">
        <v>51</v>
      </c>
      <c r="J1218" s="1" t="s">
        <v>58</v>
      </c>
      <c r="K1218" s="1" t="s">
        <v>25</v>
      </c>
      <c r="L1218" s="1" t="s">
        <v>44</v>
      </c>
      <c r="M1218" s="1"/>
      <c r="N1218" s="1" t="s">
        <v>27</v>
      </c>
      <c r="O1218" s="1" t="s">
        <v>45</v>
      </c>
      <c r="P1218" s="1" t="s">
        <v>62</v>
      </c>
      <c r="Q1218" s="1" t="s">
        <v>789</v>
      </c>
      <c r="R1218" s="1">
        <v>11757</v>
      </c>
      <c r="S1218" s="1" t="s">
        <v>80</v>
      </c>
      <c r="T1218" s="1" t="s">
        <v>168</v>
      </c>
      <c r="U1218" s="1">
        <v>16</v>
      </c>
      <c r="V1218" s="1">
        <v>89174</v>
      </c>
    </row>
    <row r="1219" spans="1:22">
      <c r="A1219" s="1">
        <v>26084</v>
      </c>
      <c r="B1219" s="1" t="s">
        <v>31</v>
      </c>
      <c r="C1219" s="1">
        <v>20.98</v>
      </c>
      <c r="D1219" s="1">
        <v>0.05</v>
      </c>
      <c r="E1219" s="1">
        <v>2198</v>
      </c>
      <c r="F1219" s="1"/>
      <c r="G1219" s="1"/>
      <c r="H1219" s="1" t="s">
        <v>22</v>
      </c>
      <c r="I1219" s="1" t="s">
        <v>51</v>
      </c>
      <c r="J1219" s="1" t="s">
        <v>58</v>
      </c>
      <c r="K1219" s="1" t="s">
        <v>119</v>
      </c>
      <c r="L1219" s="1" t="s">
        <v>36</v>
      </c>
      <c r="M1219" s="1"/>
      <c r="N1219" s="1" t="s">
        <v>27</v>
      </c>
      <c r="O1219" s="1" t="s">
        <v>54</v>
      </c>
      <c r="P1219" s="1" t="s">
        <v>62</v>
      </c>
      <c r="Q1219" s="1" t="s">
        <v>789</v>
      </c>
      <c r="R1219" s="1">
        <v>11757</v>
      </c>
      <c r="S1219" s="1" t="s">
        <v>80</v>
      </c>
      <c r="T1219" s="1" t="s">
        <v>80</v>
      </c>
      <c r="U1219" s="1">
        <v>16</v>
      </c>
      <c r="V1219" s="1">
        <v>89174</v>
      </c>
    </row>
    <row r="1220" spans="1:22">
      <c r="A1220" s="1">
        <v>20234</v>
      </c>
      <c r="B1220" s="1" t="s">
        <v>41</v>
      </c>
      <c r="C1220" s="1">
        <v>14.89</v>
      </c>
      <c r="D1220" s="1">
        <v>0.05</v>
      </c>
      <c r="E1220" s="1">
        <v>2201</v>
      </c>
      <c r="F1220" s="1"/>
      <c r="G1220" s="1"/>
      <c r="H1220" s="1" t="s">
        <v>32</v>
      </c>
      <c r="I1220" s="1" t="s">
        <v>51</v>
      </c>
      <c r="J1220" s="1" t="s">
        <v>34</v>
      </c>
      <c r="K1220" s="1" t="s">
        <v>52</v>
      </c>
      <c r="L1220" s="1" t="s">
        <v>178</v>
      </c>
      <c r="M1220" s="1"/>
      <c r="N1220" s="1" t="s">
        <v>27</v>
      </c>
      <c r="O1220" s="1" t="s">
        <v>54</v>
      </c>
      <c r="P1220" s="1" t="s">
        <v>55</v>
      </c>
      <c r="Q1220" s="1" t="s">
        <v>300</v>
      </c>
      <c r="R1220" s="1">
        <v>55420</v>
      </c>
      <c r="S1220" s="1" t="s">
        <v>132</v>
      </c>
      <c r="T1220" s="1" t="s">
        <v>94</v>
      </c>
      <c r="U1220" s="1">
        <v>1</v>
      </c>
      <c r="V1220" s="1">
        <v>86054</v>
      </c>
    </row>
    <row r="1221" spans="1:22">
      <c r="A1221" s="1">
        <v>22259</v>
      </c>
      <c r="B1221" s="1" t="s">
        <v>98</v>
      </c>
      <c r="C1221" s="1">
        <v>160.97999999999999</v>
      </c>
      <c r="D1221" s="1">
        <v>0.1</v>
      </c>
      <c r="E1221" s="1">
        <v>2202</v>
      </c>
      <c r="F1221" s="1"/>
      <c r="G1221" s="1"/>
      <c r="H1221" s="1" t="s">
        <v>22</v>
      </c>
      <c r="I1221" s="1" t="s">
        <v>42</v>
      </c>
      <c r="J1221" s="1" t="s">
        <v>34</v>
      </c>
      <c r="K1221" s="1" t="s">
        <v>35</v>
      </c>
      <c r="L1221" s="1" t="s">
        <v>36</v>
      </c>
      <c r="M1221" s="1"/>
      <c r="N1221" s="1" t="s">
        <v>27</v>
      </c>
      <c r="O1221" s="1" t="s">
        <v>54</v>
      </c>
      <c r="P1221" s="1" t="s">
        <v>55</v>
      </c>
      <c r="Q1221" s="1" t="s">
        <v>790</v>
      </c>
      <c r="R1221" s="1">
        <v>55429</v>
      </c>
      <c r="S1221" s="1" t="s">
        <v>241</v>
      </c>
      <c r="T1221" s="1" t="s">
        <v>241</v>
      </c>
      <c r="U1221" s="1">
        <v>11</v>
      </c>
      <c r="V1221" s="1">
        <v>86050</v>
      </c>
    </row>
    <row r="1222" spans="1:22">
      <c r="A1222" s="1">
        <v>22260</v>
      </c>
      <c r="B1222" s="1" t="s">
        <v>98</v>
      </c>
      <c r="C1222" s="1">
        <v>6.3</v>
      </c>
      <c r="D1222" s="1">
        <v>0.05</v>
      </c>
      <c r="E1222" s="1">
        <v>2202</v>
      </c>
      <c r="F1222" s="1"/>
      <c r="G1222" s="1"/>
      <c r="H1222" s="1" t="s">
        <v>32</v>
      </c>
      <c r="I1222" s="1" t="s">
        <v>42</v>
      </c>
      <c r="J1222" s="1" t="s">
        <v>58</v>
      </c>
      <c r="K1222" s="1" t="s">
        <v>116</v>
      </c>
      <c r="L1222" s="1" t="s">
        <v>53</v>
      </c>
      <c r="M1222" s="1"/>
      <c r="N1222" s="1" t="s">
        <v>27</v>
      </c>
      <c r="O1222" s="1" t="s">
        <v>54</v>
      </c>
      <c r="P1222" s="1" t="s">
        <v>55</v>
      </c>
      <c r="Q1222" s="1" t="s">
        <v>790</v>
      </c>
      <c r="R1222" s="1">
        <v>55429</v>
      </c>
      <c r="S1222" s="1" t="s">
        <v>241</v>
      </c>
      <c r="T1222" s="1" t="s">
        <v>241</v>
      </c>
      <c r="U1222" s="1">
        <v>10</v>
      </c>
      <c r="V1222" s="1">
        <v>86050</v>
      </c>
    </row>
    <row r="1223" spans="1:22">
      <c r="A1223" s="1">
        <v>22261</v>
      </c>
      <c r="B1223" s="1" t="s">
        <v>98</v>
      </c>
      <c r="C1223" s="1">
        <v>4.9800000000000004</v>
      </c>
      <c r="D1223" s="1">
        <v>0.05</v>
      </c>
      <c r="E1223" s="1">
        <v>2202</v>
      </c>
      <c r="F1223" s="1"/>
      <c r="G1223" s="1"/>
      <c r="H1223" s="1" t="s">
        <v>32</v>
      </c>
      <c r="I1223" s="1" t="s">
        <v>42</v>
      </c>
      <c r="J1223" s="1" t="s">
        <v>58</v>
      </c>
      <c r="K1223" s="1" t="s">
        <v>83</v>
      </c>
      <c r="L1223" s="1" t="s">
        <v>26</v>
      </c>
      <c r="M1223" s="1"/>
      <c r="N1223" s="1" t="s">
        <v>27</v>
      </c>
      <c r="O1223" s="1" t="s">
        <v>54</v>
      </c>
      <c r="P1223" s="1" t="s">
        <v>55</v>
      </c>
      <c r="Q1223" s="1" t="s">
        <v>790</v>
      </c>
      <c r="R1223" s="1">
        <v>55429</v>
      </c>
      <c r="S1223" s="1" t="s">
        <v>241</v>
      </c>
      <c r="T1223" s="2">
        <v>42187</v>
      </c>
      <c r="U1223" s="1">
        <v>8</v>
      </c>
      <c r="V1223" s="1">
        <v>86050</v>
      </c>
    </row>
    <row r="1224" spans="1:22">
      <c r="A1224" s="1">
        <v>23919</v>
      </c>
      <c r="B1224" s="1" t="s">
        <v>98</v>
      </c>
      <c r="C1224" s="1">
        <v>145.44999999999999</v>
      </c>
      <c r="D1224" s="1">
        <v>0.1</v>
      </c>
      <c r="E1224" s="1">
        <v>2203</v>
      </c>
      <c r="F1224" s="1"/>
      <c r="G1224" s="1"/>
      <c r="H1224" s="1" t="s">
        <v>22</v>
      </c>
      <c r="I1224" s="1" t="s">
        <v>42</v>
      </c>
      <c r="J1224" s="1" t="s">
        <v>73</v>
      </c>
      <c r="K1224" s="1" t="s">
        <v>74</v>
      </c>
      <c r="L1224" s="1" t="s">
        <v>36</v>
      </c>
      <c r="M1224" s="1"/>
      <c r="N1224" s="1" t="s">
        <v>27</v>
      </c>
      <c r="O1224" s="1" t="s">
        <v>54</v>
      </c>
      <c r="P1224" s="1" t="s">
        <v>55</v>
      </c>
      <c r="Q1224" s="1" t="s">
        <v>791</v>
      </c>
      <c r="R1224" s="1">
        <v>55445</v>
      </c>
      <c r="S1224" s="2">
        <v>42096</v>
      </c>
      <c r="T1224" s="2">
        <v>42096</v>
      </c>
      <c r="U1224" s="1">
        <v>8</v>
      </c>
      <c r="V1224" s="1">
        <v>86051</v>
      </c>
    </row>
    <row r="1225" spans="1:22">
      <c r="A1225" s="1">
        <v>22595</v>
      </c>
      <c r="B1225" s="1" t="s">
        <v>41</v>
      </c>
      <c r="C1225" s="1">
        <v>399.98</v>
      </c>
      <c r="D1225" s="1">
        <v>0.1</v>
      </c>
      <c r="E1225" s="1">
        <v>2203</v>
      </c>
      <c r="F1225" s="1"/>
      <c r="G1225" s="1"/>
      <c r="H1225" s="1" t="s">
        <v>22</v>
      </c>
      <c r="I1225" s="1" t="s">
        <v>42</v>
      </c>
      <c r="J1225" s="1" t="s">
        <v>73</v>
      </c>
      <c r="K1225" s="1" t="s">
        <v>74</v>
      </c>
      <c r="L1225" s="1" t="s">
        <v>108</v>
      </c>
      <c r="M1225" s="1"/>
      <c r="N1225" s="1" t="s">
        <v>27</v>
      </c>
      <c r="O1225" s="1" t="s">
        <v>54</v>
      </c>
      <c r="P1225" s="1" t="s">
        <v>55</v>
      </c>
      <c r="Q1225" s="1" t="s">
        <v>791</v>
      </c>
      <c r="R1225" s="1">
        <v>55445</v>
      </c>
      <c r="S1225" s="2">
        <v>42095</v>
      </c>
      <c r="T1225" s="2">
        <v>42156</v>
      </c>
      <c r="U1225" s="1">
        <v>2</v>
      </c>
      <c r="V1225" s="1">
        <v>86052</v>
      </c>
    </row>
    <row r="1226" spans="1:22">
      <c r="A1226" s="1">
        <v>23920</v>
      </c>
      <c r="B1226" s="1" t="s">
        <v>98</v>
      </c>
      <c r="C1226" s="1">
        <v>33.94</v>
      </c>
      <c r="D1226" s="1">
        <v>0.05</v>
      </c>
      <c r="E1226" s="1">
        <v>2204</v>
      </c>
      <c r="F1226" s="1"/>
      <c r="G1226" s="1"/>
      <c r="H1226" s="1" t="s">
        <v>22</v>
      </c>
      <c r="I1226" s="1" t="s">
        <v>42</v>
      </c>
      <c r="J1226" s="1" t="s">
        <v>34</v>
      </c>
      <c r="K1226" s="1" t="s">
        <v>35</v>
      </c>
      <c r="L1226" s="1" t="s">
        <v>36</v>
      </c>
      <c r="M1226" s="1"/>
      <c r="N1226" s="1" t="s">
        <v>27</v>
      </c>
      <c r="O1226" s="1" t="s">
        <v>54</v>
      </c>
      <c r="P1226" s="1" t="s">
        <v>55</v>
      </c>
      <c r="Q1226" s="1" t="s">
        <v>792</v>
      </c>
      <c r="R1226" s="1">
        <v>55337</v>
      </c>
      <c r="S1226" s="2">
        <v>42096</v>
      </c>
      <c r="T1226" s="2">
        <v>42218</v>
      </c>
      <c r="U1226" s="1">
        <v>5</v>
      </c>
      <c r="V1226" s="1">
        <v>86051</v>
      </c>
    </row>
    <row r="1227" spans="1:22">
      <c r="A1227" s="1">
        <v>24434</v>
      </c>
      <c r="B1227" s="1" t="s">
        <v>41</v>
      </c>
      <c r="C1227" s="1">
        <v>296.18</v>
      </c>
      <c r="D1227" s="1">
        <v>0.1</v>
      </c>
      <c r="E1227" s="1">
        <v>2204</v>
      </c>
      <c r="F1227" s="1"/>
      <c r="G1227" s="1"/>
      <c r="H1227" s="1" t="s">
        <v>22</v>
      </c>
      <c r="I1227" s="1" t="s">
        <v>104</v>
      </c>
      <c r="J1227" s="1" t="s">
        <v>34</v>
      </c>
      <c r="K1227" s="1" t="s">
        <v>123</v>
      </c>
      <c r="L1227" s="1" t="s">
        <v>108</v>
      </c>
      <c r="M1227" s="1"/>
      <c r="N1227" s="1" t="s">
        <v>27</v>
      </c>
      <c r="O1227" s="1" t="s">
        <v>54</v>
      </c>
      <c r="P1227" s="1" t="s">
        <v>55</v>
      </c>
      <c r="Q1227" s="1" t="s">
        <v>792</v>
      </c>
      <c r="R1227" s="1">
        <v>55337</v>
      </c>
      <c r="S1227" s="2">
        <v>42279</v>
      </c>
      <c r="T1227" s="2">
        <v>42310</v>
      </c>
      <c r="U1227" s="1">
        <v>20</v>
      </c>
      <c r="V1227" s="1">
        <v>86053</v>
      </c>
    </row>
    <row r="1228" spans="1:22">
      <c r="A1228" s="1">
        <v>18164</v>
      </c>
      <c r="B1228" s="1" t="s">
        <v>21</v>
      </c>
      <c r="C1228" s="1">
        <v>28.48</v>
      </c>
      <c r="D1228" s="1">
        <v>0.05</v>
      </c>
      <c r="E1228" s="1">
        <v>2206</v>
      </c>
      <c r="F1228" s="1"/>
      <c r="G1228" s="1"/>
      <c r="H1228" s="1" t="s">
        <v>32</v>
      </c>
      <c r="I1228" s="1" t="s">
        <v>104</v>
      </c>
      <c r="J1228" s="1" t="s">
        <v>73</v>
      </c>
      <c r="K1228" s="1" t="s">
        <v>144</v>
      </c>
      <c r="L1228" s="1" t="s">
        <v>44</v>
      </c>
      <c r="M1228" s="1"/>
      <c r="N1228" s="1" t="s">
        <v>27</v>
      </c>
      <c r="O1228" s="1" t="s">
        <v>54</v>
      </c>
      <c r="P1228" s="1" t="s">
        <v>228</v>
      </c>
      <c r="Q1228" s="1" t="s">
        <v>793</v>
      </c>
      <c r="R1228" s="1">
        <v>50501</v>
      </c>
      <c r="S1228" s="2">
        <v>42125</v>
      </c>
      <c r="T1228" s="2">
        <v>42156</v>
      </c>
      <c r="U1228" s="1">
        <v>2</v>
      </c>
      <c r="V1228" s="1">
        <v>86258</v>
      </c>
    </row>
    <row r="1229" spans="1:22">
      <c r="A1229" s="1">
        <v>18165</v>
      </c>
      <c r="B1229" s="1" t="s">
        <v>21</v>
      </c>
      <c r="C1229" s="1">
        <v>205.99</v>
      </c>
      <c r="D1229" s="1">
        <v>0.1</v>
      </c>
      <c r="E1229" s="1">
        <v>2206</v>
      </c>
      <c r="F1229" s="1"/>
      <c r="G1229" s="1"/>
      <c r="H1229" s="1" t="s">
        <v>32</v>
      </c>
      <c r="I1229" s="1" t="s">
        <v>104</v>
      </c>
      <c r="J1229" s="1" t="s">
        <v>73</v>
      </c>
      <c r="K1229" s="1" t="s">
        <v>67</v>
      </c>
      <c r="L1229" s="1" t="s">
        <v>53</v>
      </c>
      <c r="M1229" s="1"/>
      <c r="N1229" s="1" t="s">
        <v>27</v>
      </c>
      <c r="O1229" s="1" t="s">
        <v>114</v>
      </c>
      <c r="P1229" s="1" t="s">
        <v>228</v>
      </c>
      <c r="Q1229" s="1" t="s">
        <v>793</v>
      </c>
      <c r="R1229" s="1">
        <v>50501</v>
      </c>
      <c r="S1229" s="2">
        <v>42125</v>
      </c>
      <c r="T1229" s="2">
        <v>42186</v>
      </c>
      <c r="U1229" s="1">
        <v>3</v>
      </c>
      <c r="V1229" s="1">
        <v>86258</v>
      </c>
    </row>
    <row r="1230" spans="1:22">
      <c r="A1230" s="1">
        <v>23317</v>
      </c>
      <c r="B1230" s="1" t="s">
        <v>98</v>
      </c>
      <c r="C1230" s="1">
        <v>6.98</v>
      </c>
      <c r="D1230" s="1">
        <v>0.05</v>
      </c>
      <c r="E1230" s="1">
        <v>2209</v>
      </c>
      <c r="F1230" s="1"/>
      <c r="G1230" s="1"/>
      <c r="H1230" s="1" t="s">
        <v>32</v>
      </c>
      <c r="I1230" s="1" t="s">
        <v>42</v>
      </c>
      <c r="J1230" s="1" t="s">
        <v>58</v>
      </c>
      <c r="K1230" s="1" t="s">
        <v>83</v>
      </c>
      <c r="L1230" s="1" t="s">
        <v>26</v>
      </c>
      <c r="M1230" s="1"/>
      <c r="N1230" s="1" t="s">
        <v>27</v>
      </c>
      <c r="O1230" s="1" t="s">
        <v>45</v>
      </c>
      <c r="P1230" s="1" t="s">
        <v>254</v>
      </c>
      <c r="Q1230" s="1" t="s">
        <v>794</v>
      </c>
      <c r="R1230" s="1">
        <v>30337</v>
      </c>
      <c r="S1230" s="1" t="s">
        <v>97</v>
      </c>
      <c r="T1230" s="1" t="s">
        <v>86</v>
      </c>
      <c r="U1230" s="1">
        <v>12</v>
      </c>
      <c r="V1230" s="1">
        <v>88030</v>
      </c>
    </row>
    <row r="1231" spans="1:22">
      <c r="A1231" s="1">
        <v>19914</v>
      </c>
      <c r="B1231" s="1" t="s">
        <v>31</v>
      </c>
      <c r="C1231" s="1">
        <v>95.99</v>
      </c>
      <c r="D1231" s="1">
        <v>0.05</v>
      </c>
      <c r="E1231" s="1">
        <v>2211</v>
      </c>
      <c r="F1231" s="1"/>
      <c r="G1231" s="1"/>
      <c r="H1231" s="1" t="s">
        <v>22</v>
      </c>
      <c r="I1231" s="1" t="s">
        <v>42</v>
      </c>
      <c r="J1231" s="1" t="s">
        <v>58</v>
      </c>
      <c r="K1231" s="1" t="s">
        <v>119</v>
      </c>
      <c r="L1231" s="1" t="s">
        <v>178</v>
      </c>
      <c r="M1231" s="1"/>
      <c r="N1231" s="1" t="s">
        <v>27</v>
      </c>
      <c r="O1231" s="1" t="s">
        <v>45</v>
      </c>
      <c r="P1231" s="1" t="s">
        <v>268</v>
      </c>
      <c r="Q1231" s="1" t="s">
        <v>795</v>
      </c>
      <c r="R1231" s="1">
        <v>20715</v>
      </c>
      <c r="S1231" s="2">
        <v>42005</v>
      </c>
      <c r="T1231" s="2">
        <v>42064</v>
      </c>
      <c r="U1231" s="1">
        <v>2</v>
      </c>
      <c r="V1231" s="1">
        <v>88028</v>
      </c>
    </row>
    <row r="1232" spans="1:22">
      <c r="A1232" s="1">
        <v>24756</v>
      </c>
      <c r="B1232" s="1" t="s">
        <v>21</v>
      </c>
      <c r="C1232" s="1">
        <v>199.99</v>
      </c>
      <c r="D1232" s="1">
        <v>0.1</v>
      </c>
      <c r="E1232" s="1">
        <v>2212</v>
      </c>
      <c r="F1232" s="1"/>
      <c r="G1232" s="1"/>
      <c r="H1232" s="1" t="s">
        <v>22</v>
      </c>
      <c r="I1232" s="1" t="s">
        <v>42</v>
      </c>
      <c r="J1232" s="1" t="s">
        <v>73</v>
      </c>
      <c r="K1232" s="1" t="s">
        <v>340</v>
      </c>
      <c r="L1232" s="1" t="s">
        <v>178</v>
      </c>
      <c r="M1232" s="1"/>
      <c r="N1232" s="1" t="s">
        <v>27</v>
      </c>
      <c r="O1232" s="1" t="s">
        <v>45</v>
      </c>
      <c r="P1232" s="1" t="s">
        <v>268</v>
      </c>
      <c r="Q1232" s="1" t="s">
        <v>796</v>
      </c>
      <c r="R1232" s="1">
        <v>21228</v>
      </c>
      <c r="S1232" s="1" t="s">
        <v>190</v>
      </c>
      <c r="T1232" s="1" t="s">
        <v>111</v>
      </c>
      <c r="U1232" s="1">
        <v>5</v>
      </c>
      <c r="V1232" s="1">
        <v>88029</v>
      </c>
    </row>
    <row r="1233" spans="1:22">
      <c r="A1233" s="1">
        <v>23512</v>
      </c>
      <c r="B1233" s="1" t="s">
        <v>98</v>
      </c>
      <c r="C1233" s="1">
        <v>3.28</v>
      </c>
      <c r="D1233" s="1">
        <v>0.05</v>
      </c>
      <c r="E1233" s="1">
        <v>2215</v>
      </c>
      <c r="F1233" s="1"/>
      <c r="G1233" s="1"/>
      <c r="H1233" s="1" t="s">
        <v>32</v>
      </c>
      <c r="I1233" s="1" t="s">
        <v>81</v>
      </c>
      <c r="J1233" s="1" t="s">
        <v>58</v>
      </c>
      <c r="K1233" s="1" t="s">
        <v>25</v>
      </c>
      <c r="L1233" s="1" t="s">
        <v>26</v>
      </c>
      <c r="M1233" s="1"/>
      <c r="N1233" s="1" t="s">
        <v>27</v>
      </c>
      <c r="O1233" s="1" t="s">
        <v>45</v>
      </c>
      <c r="P1233" s="1" t="s">
        <v>124</v>
      </c>
      <c r="Q1233" s="1" t="s">
        <v>797</v>
      </c>
      <c r="R1233" s="1">
        <v>44646</v>
      </c>
      <c r="S1233" s="1" t="s">
        <v>154</v>
      </c>
      <c r="T1233" s="1" t="s">
        <v>154</v>
      </c>
      <c r="U1233" s="1">
        <v>4</v>
      </c>
      <c r="V1233" s="1">
        <v>90314</v>
      </c>
    </row>
    <row r="1234" spans="1:22">
      <c r="A1234" s="1">
        <v>23513</v>
      </c>
      <c r="B1234" s="1" t="s">
        <v>98</v>
      </c>
      <c r="C1234" s="1">
        <v>256.99</v>
      </c>
      <c r="D1234" s="1">
        <v>0.1</v>
      </c>
      <c r="E1234" s="1">
        <v>2216</v>
      </c>
      <c r="F1234" s="1"/>
      <c r="G1234" s="1"/>
      <c r="H1234" s="1" t="s">
        <v>32</v>
      </c>
      <c r="I1234" s="1" t="s">
        <v>81</v>
      </c>
      <c r="J1234" s="1" t="s">
        <v>73</v>
      </c>
      <c r="K1234" s="1" t="s">
        <v>144</v>
      </c>
      <c r="L1234" s="1" t="s">
        <v>53</v>
      </c>
      <c r="M1234" s="1"/>
      <c r="N1234" s="1" t="s">
        <v>27</v>
      </c>
      <c r="O1234" s="1" t="s">
        <v>45</v>
      </c>
      <c r="P1234" s="1" t="s">
        <v>124</v>
      </c>
      <c r="Q1234" s="1" t="s">
        <v>798</v>
      </c>
      <c r="R1234" s="1">
        <v>44256</v>
      </c>
      <c r="S1234" s="1" t="s">
        <v>154</v>
      </c>
      <c r="T1234" s="1" t="s">
        <v>416</v>
      </c>
      <c r="U1234" s="1">
        <v>3</v>
      </c>
      <c r="V1234" s="1">
        <v>90314</v>
      </c>
    </row>
    <row r="1235" spans="1:22">
      <c r="A1235" s="1">
        <v>23514</v>
      </c>
      <c r="B1235" s="1" t="s">
        <v>98</v>
      </c>
      <c r="C1235" s="1">
        <v>6.48</v>
      </c>
      <c r="D1235" s="1">
        <v>0.05</v>
      </c>
      <c r="E1235" s="1">
        <v>2216</v>
      </c>
      <c r="F1235" s="1"/>
      <c r="G1235" s="1"/>
      <c r="H1235" s="1" t="s">
        <v>32</v>
      </c>
      <c r="I1235" s="1" t="s">
        <v>81</v>
      </c>
      <c r="J1235" s="1" t="s">
        <v>58</v>
      </c>
      <c r="K1235" s="1" t="s">
        <v>83</v>
      </c>
      <c r="L1235" s="1" t="s">
        <v>53</v>
      </c>
      <c r="M1235" s="1"/>
      <c r="N1235" s="1" t="s">
        <v>27</v>
      </c>
      <c r="O1235" s="1" t="s">
        <v>114</v>
      </c>
      <c r="P1235" s="1" t="s">
        <v>124</v>
      </c>
      <c r="Q1235" s="1" t="s">
        <v>798</v>
      </c>
      <c r="R1235" s="1">
        <v>44256</v>
      </c>
      <c r="S1235" s="1" t="s">
        <v>154</v>
      </c>
      <c r="T1235" s="1" t="s">
        <v>324</v>
      </c>
      <c r="U1235" s="1">
        <v>10</v>
      </c>
      <c r="V1235" s="1">
        <v>90314</v>
      </c>
    </row>
    <row r="1236" spans="1:22">
      <c r="A1236" s="1">
        <v>22712</v>
      </c>
      <c r="B1236" s="1" t="s">
        <v>98</v>
      </c>
      <c r="C1236" s="1">
        <v>14.2</v>
      </c>
      <c r="D1236" s="1">
        <v>0.05</v>
      </c>
      <c r="E1236" s="1">
        <v>2220</v>
      </c>
      <c r="F1236" s="1"/>
      <c r="G1236" s="1"/>
      <c r="H1236" s="1" t="s">
        <v>32</v>
      </c>
      <c r="I1236" s="1" t="s">
        <v>104</v>
      </c>
      <c r="J1236" s="1" t="s">
        <v>34</v>
      </c>
      <c r="K1236" s="1" t="s">
        <v>52</v>
      </c>
      <c r="L1236" s="1" t="s">
        <v>26</v>
      </c>
      <c r="M1236" s="1"/>
      <c r="N1236" s="1" t="s">
        <v>27</v>
      </c>
      <c r="O1236" s="1" t="s">
        <v>28</v>
      </c>
      <c r="P1236" s="1" t="s">
        <v>242</v>
      </c>
      <c r="Q1236" s="1" t="s">
        <v>799</v>
      </c>
      <c r="R1236" s="1">
        <v>34787</v>
      </c>
      <c r="S1236" s="1" t="s">
        <v>386</v>
      </c>
      <c r="T1236" s="2">
        <v>42007</v>
      </c>
      <c r="U1236" s="1">
        <v>4</v>
      </c>
      <c r="V1236" s="1">
        <v>91036</v>
      </c>
    </row>
    <row r="1237" spans="1:22">
      <c r="A1237" s="1">
        <v>24113</v>
      </c>
      <c r="B1237" s="1" t="s">
        <v>41</v>
      </c>
      <c r="C1237" s="1">
        <v>100.89</v>
      </c>
      <c r="D1237" s="1">
        <v>0.1</v>
      </c>
      <c r="E1237" s="1">
        <v>2225</v>
      </c>
      <c r="F1237" s="1"/>
      <c r="G1237" s="1"/>
      <c r="H1237" s="1" t="s">
        <v>22</v>
      </c>
      <c r="I1237" s="1" t="s">
        <v>51</v>
      </c>
      <c r="J1237" s="1" t="s">
        <v>34</v>
      </c>
      <c r="K1237" s="1" t="s">
        <v>35</v>
      </c>
      <c r="L1237" s="1" t="s">
        <v>36</v>
      </c>
      <c r="M1237" s="1"/>
      <c r="N1237" s="1" t="s">
        <v>27</v>
      </c>
      <c r="O1237" s="1" t="s">
        <v>114</v>
      </c>
      <c r="P1237" s="1" t="s">
        <v>244</v>
      </c>
      <c r="Q1237" s="1" t="s">
        <v>800</v>
      </c>
      <c r="R1237" s="1">
        <v>88240</v>
      </c>
      <c r="S1237" s="1" t="s">
        <v>207</v>
      </c>
      <c r="T1237" s="1" t="s">
        <v>92</v>
      </c>
      <c r="U1237" s="1">
        <v>15</v>
      </c>
      <c r="V1237" s="1">
        <v>89970</v>
      </c>
    </row>
    <row r="1238" spans="1:22">
      <c r="A1238" s="1">
        <v>18820</v>
      </c>
      <c r="B1238" s="1" t="s">
        <v>98</v>
      </c>
      <c r="C1238" s="1">
        <v>13.43</v>
      </c>
      <c r="D1238" s="1">
        <v>0.05</v>
      </c>
      <c r="E1238" s="1">
        <v>2240</v>
      </c>
      <c r="F1238" s="1"/>
      <c r="G1238" s="1"/>
      <c r="H1238" s="1" t="s">
        <v>22</v>
      </c>
      <c r="I1238" s="1" t="s">
        <v>81</v>
      </c>
      <c r="J1238" s="1" t="s">
        <v>58</v>
      </c>
      <c r="K1238" s="1" t="s">
        <v>119</v>
      </c>
      <c r="L1238" s="1" t="s">
        <v>53</v>
      </c>
      <c r="M1238" s="1"/>
      <c r="N1238" s="1" t="s">
        <v>27</v>
      </c>
      <c r="O1238" s="1" t="s">
        <v>45</v>
      </c>
      <c r="P1238" s="1" t="s">
        <v>242</v>
      </c>
      <c r="Q1238" s="1" t="s">
        <v>801</v>
      </c>
      <c r="R1238" s="1">
        <v>33801</v>
      </c>
      <c r="S1238" s="2">
        <v>42159</v>
      </c>
      <c r="T1238" s="1" t="s">
        <v>204</v>
      </c>
      <c r="U1238" s="1">
        <v>7</v>
      </c>
      <c r="V1238" s="1">
        <v>89102</v>
      </c>
    </row>
    <row r="1239" spans="1:22">
      <c r="A1239" s="1">
        <v>24121</v>
      </c>
      <c r="B1239" s="1" t="s">
        <v>98</v>
      </c>
      <c r="C1239" s="1">
        <v>2.08</v>
      </c>
      <c r="D1239" s="1">
        <v>0.05</v>
      </c>
      <c r="E1239" s="1">
        <v>2250</v>
      </c>
      <c r="F1239" s="1"/>
      <c r="G1239" s="1"/>
      <c r="H1239" s="1" t="s">
        <v>32</v>
      </c>
      <c r="I1239" s="1" t="s">
        <v>42</v>
      </c>
      <c r="J1239" s="1" t="s">
        <v>34</v>
      </c>
      <c r="K1239" s="1" t="s">
        <v>52</v>
      </c>
      <c r="L1239" s="1" t="s">
        <v>53</v>
      </c>
      <c r="M1239" s="1"/>
      <c r="N1239" s="1" t="s">
        <v>27</v>
      </c>
      <c r="O1239" s="1" t="s">
        <v>114</v>
      </c>
      <c r="P1239" s="1" t="s">
        <v>174</v>
      </c>
      <c r="Q1239" s="1" t="s">
        <v>802</v>
      </c>
      <c r="R1239" s="1">
        <v>16801</v>
      </c>
      <c r="S1239" s="1" t="s">
        <v>204</v>
      </c>
      <c r="T1239" s="1" t="s">
        <v>110</v>
      </c>
      <c r="U1239" s="1">
        <v>22</v>
      </c>
      <c r="V1239" s="1">
        <v>86699</v>
      </c>
    </row>
    <row r="1240" spans="1:22">
      <c r="A1240" s="1">
        <v>25440</v>
      </c>
      <c r="B1240" s="1" t="s">
        <v>98</v>
      </c>
      <c r="C1240" s="1">
        <v>6.3</v>
      </c>
      <c r="D1240" s="1">
        <v>0.05</v>
      </c>
      <c r="E1240" s="1">
        <v>2254</v>
      </c>
      <c r="F1240" s="1"/>
      <c r="G1240" s="1"/>
      <c r="H1240" s="1" t="s">
        <v>32</v>
      </c>
      <c r="I1240" s="1" t="s">
        <v>81</v>
      </c>
      <c r="J1240" s="1" t="s">
        <v>58</v>
      </c>
      <c r="K1240" s="1" t="s">
        <v>116</v>
      </c>
      <c r="L1240" s="1" t="s">
        <v>53</v>
      </c>
      <c r="M1240" s="1"/>
      <c r="N1240" s="1" t="s">
        <v>27</v>
      </c>
      <c r="O1240" s="1" t="s">
        <v>114</v>
      </c>
      <c r="P1240" s="1" t="s">
        <v>347</v>
      </c>
      <c r="Q1240" s="1" t="s">
        <v>803</v>
      </c>
      <c r="R1240" s="1">
        <v>42003</v>
      </c>
      <c r="S1240" s="1" t="s">
        <v>167</v>
      </c>
      <c r="T1240" s="2">
        <v>42006</v>
      </c>
      <c r="U1240" s="1">
        <v>12</v>
      </c>
      <c r="V1240" s="1">
        <v>89278</v>
      </c>
    </row>
    <row r="1241" spans="1:22">
      <c r="A1241" s="1">
        <v>20639</v>
      </c>
      <c r="B1241" s="1" t="s">
        <v>21</v>
      </c>
      <c r="C1241" s="1">
        <v>48.91</v>
      </c>
      <c r="D1241" s="1">
        <v>0.05</v>
      </c>
      <c r="E1241" s="1">
        <v>2254</v>
      </c>
      <c r="F1241" s="1"/>
      <c r="G1241" s="1"/>
      <c r="H1241" s="1" t="s">
        <v>32</v>
      </c>
      <c r="I1241" s="1" t="s">
        <v>81</v>
      </c>
      <c r="J1241" s="1" t="s">
        <v>58</v>
      </c>
      <c r="K1241" s="1" t="s">
        <v>83</v>
      </c>
      <c r="L1241" s="1" t="s">
        <v>53</v>
      </c>
      <c r="M1241" s="1"/>
      <c r="N1241" s="1" t="s">
        <v>27</v>
      </c>
      <c r="O1241" s="1" t="s">
        <v>114</v>
      </c>
      <c r="P1241" s="1" t="s">
        <v>347</v>
      </c>
      <c r="Q1241" s="1" t="s">
        <v>803</v>
      </c>
      <c r="R1241" s="1">
        <v>42003</v>
      </c>
      <c r="S1241" s="1" t="s">
        <v>220</v>
      </c>
      <c r="T1241" s="1" t="s">
        <v>230</v>
      </c>
      <c r="U1241" s="1">
        <v>14</v>
      </c>
      <c r="V1241" s="1">
        <v>89279</v>
      </c>
    </row>
    <row r="1242" spans="1:22">
      <c r="A1242" s="1">
        <v>20640</v>
      </c>
      <c r="B1242" s="1" t="s">
        <v>21</v>
      </c>
      <c r="C1242" s="1">
        <v>5.98</v>
      </c>
      <c r="D1242" s="1">
        <v>0.05</v>
      </c>
      <c r="E1242" s="1">
        <v>2254</v>
      </c>
      <c r="F1242" s="1"/>
      <c r="G1242" s="1"/>
      <c r="H1242" s="1" t="s">
        <v>32</v>
      </c>
      <c r="I1242" s="1" t="s">
        <v>81</v>
      </c>
      <c r="J1242" s="1" t="s">
        <v>58</v>
      </c>
      <c r="K1242" s="1" t="s">
        <v>83</v>
      </c>
      <c r="L1242" s="1" t="s">
        <v>53</v>
      </c>
      <c r="M1242" s="1"/>
      <c r="N1242" s="1" t="s">
        <v>27</v>
      </c>
      <c r="O1242" s="1" t="s">
        <v>114</v>
      </c>
      <c r="P1242" s="1" t="s">
        <v>347</v>
      </c>
      <c r="Q1242" s="1" t="s">
        <v>803</v>
      </c>
      <c r="R1242" s="1">
        <v>42003</v>
      </c>
      <c r="S1242" s="1" t="s">
        <v>220</v>
      </c>
      <c r="T1242" s="1" t="s">
        <v>220</v>
      </c>
      <c r="U1242" s="1">
        <v>13</v>
      </c>
      <c r="V1242" s="1">
        <v>89279</v>
      </c>
    </row>
    <row r="1243" spans="1:22">
      <c r="A1243" s="1">
        <v>19054</v>
      </c>
      <c r="B1243" s="1" t="s">
        <v>41</v>
      </c>
      <c r="C1243" s="1">
        <v>60.97</v>
      </c>
      <c r="D1243" s="1">
        <v>0.05</v>
      </c>
      <c r="E1243" s="1">
        <v>2256</v>
      </c>
      <c r="F1243" s="1"/>
      <c r="G1243" s="1"/>
      <c r="H1243" s="1" t="s">
        <v>22</v>
      </c>
      <c r="I1243" s="1" t="s">
        <v>81</v>
      </c>
      <c r="J1243" s="1" t="s">
        <v>58</v>
      </c>
      <c r="K1243" s="1" t="s">
        <v>196</v>
      </c>
      <c r="L1243" s="1" t="s">
        <v>53</v>
      </c>
      <c r="M1243" s="1"/>
      <c r="N1243" s="1" t="s">
        <v>27</v>
      </c>
      <c r="O1243" s="1" t="s">
        <v>114</v>
      </c>
      <c r="P1243" s="1" t="s">
        <v>225</v>
      </c>
      <c r="Q1243" s="1" t="s">
        <v>787</v>
      </c>
      <c r="R1243" s="1">
        <v>28560</v>
      </c>
      <c r="S1243" s="2">
        <v>42036</v>
      </c>
      <c r="T1243" s="2">
        <v>42095</v>
      </c>
      <c r="U1243" s="1">
        <v>6</v>
      </c>
      <c r="V1243" s="1">
        <v>87963</v>
      </c>
    </row>
    <row r="1244" spans="1:22">
      <c r="A1244" s="1">
        <v>18652</v>
      </c>
      <c r="B1244" s="1" t="s">
        <v>50</v>
      </c>
      <c r="C1244" s="1">
        <v>70.98</v>
      </c>
      <c r="D1244" s="1">
        <v>0.05</v>
      </c>
      <c r="E1244" s="1">
        <v>2256</v>
      </c>
      <c r="F1244" s="1"/>
      <c r="G1244" s="1"/>
      <c r="H1244" s="1" t="s">
        <v>22</v>
      </c>
      <c r="I1244" s="1" t="s">
        <v>81</v>
      </c>
      <c r="J1244" s="1" t="s">
        <v>34</v>
      </c>
      <c r="K1244" s="1" t="s">
        <v>35</v>
      </c>
      <c r="L1244" s="1" t="s">
        <v>36</v>
      </c>
      <c r="M1244" s="1"/>
      <c r="N1244" s="1" t="s">
        <v>27</v>
      </c>
      <c r="O1244" s="1" t="s">
        <v>114</v>
      </c>
      <c r="P1244" s="1" t="s">
        <v>225</v>
      </c>
      <c r="Q1244" s="1" t="s">
        <v>787</v>
      </c>
      <c r="R1244" s="1">
        <v>28560</v>
      </c>
      <c r="S1244" s="1" t="s">
        <v>384</v>
      </c>
      <c r="T1244" s="1" t="s">
        <v>267</v>
      </c>
      <c r="U1244" s="1">
        <v>20</v>
      </c>
      <c r="V1244" s="1">
        <v>87964</v>
      </c>
    </row>
    <row r="1245" spans="1:22">
      <c r="A1245" s="1">
        <v>21937</v>
      </c>
      <c r="B1245" s="1" t="s">
        <v>21</v>
      </c>
      <c r="C1245" s="1">
        <v>6.68</v>
      </c>
      <c r="D1245" s="1">
        <v>0.05</v>
      </c>
      <c r="E1245" s="1">
        <v>2257</v>
      </c>
      <c r="F1245" s="1"/>
      <c r="G1245" s="1"/>
      <c r="H1245" s="1" t="s">
        <v>32</v>
      </c>
      <c r="I1245" s="1" t="s">
        <v>81</v>
      </c>
      <c r="J1245" s="1" t="s">
        <v>58</v>
      </c>
      <c r="K1245" s="1" t="s">
        <v>83</v>
      </c>
      <c r="L1245" s="1" t="s">
        <v>53</v>
      </c>
      <c r="M1245" s="1"/>
      <c r="N1245" s="1" t="s">
        <v>27</v>
      </c>
      <c r="O1245" s="1" t="s">
        <v>114</v>
      </c>
      <c r="P1245" s="1" t="s">
        <v>225</v>
      </c>
      <c r="Q1245" s="1" t="s">
        <v>804</v>
      </c>
      <c r="R1245" s="1">
        <v>27604</v>
      </c>
      <c r="S1245" s="2">
        <v>42344</v>
      </c>
      <c r="T1245" s="1" t="s">
        <v>39</v>
      </c>
      <c r="U1245" s="1">
        <v>14</v>
      </c>
      <c r="V1245" s="1">
        <v>87965</v>
      </c>
    </row>
    <row r="1246" spans="1:22">
      <c r="A1246" s="1">
        <v>26361</v>
      </c>
      <c r="B1246" s="1" t="s">
        <v>98</v>
      </c>
      <c r="C1246" s="1">
        <v>7.64</v>
      </c>
      <c r="D1246" s="1">
        <v>0.05</v>
      </c>
      <c r="E1246" s="1">
        <v>2258</v>
      </c>
      <c r="F1246" s="1"/>
      <c r="G1246" s="1"/>
      <c r="H1246" s="1" t="s">
        <v>22</v>
      </c>
      <c r="I1246" s="1" t="s">
        <v>81</v>
      </c>
      <c r="J1246" s="1" t="s">
        <v>58</v>
      </c>
      <c r="K1246" s="1" t="s">
        <v>61</v>
      </c>
      <c r="L1246" s="1" t="s">
        <v>53</v>
      </c>
      <c r="M1246" s="1"/>
      <c r="N1246" s="1" t="s">
        <v>27</v>
      </c>
      <c r="O1246" s="1" t="s">
        <v>114</v>
      </c>
      <c r="P1246" s="1" t="s">
        <v>225</v>
      </c>
      <c r="Q1246" s="1" t="s">
        <v>805</v>
      </c>
      <c r="R1246" s="1">
        <v>27801</v>
      </c>
      <c r="S1246" s="2">
        <v>42250</v>
      </c>
      <c r="T1246" s="1" t="s">
        <v>181</v>
      </c>
      <c r="U1246" s="1">
        <v>9</v>
      </c>
      <c r="V1246" s="1">
        <v>87962</v>
      </c>
    </row>
    <row r="1247" spans="1:22">
      <c r="A1247" s="1">
        <v>26362</v>
      </c>
      <c r="B1247" s="1" t="s">
        <v>98</v>
      </c>
      <c r="C1247" s="1">
        <v>400.97</v>
      </c>
      <c r="D1247" s="1">
        <v>0.1</v>
      </c>
      <c r="E1247" s="1">
        <v>2258</v>
      </c>
      <c r="F1247" s="1"/>
      <c r="G1247" s="1"/>
      <c r="H1247" s="1" t="s">
        <v>22</v>
      </c>
      <c r="I1247" s="1" t="s">
        <v>81</v>
      </c>
      <c r="J1247" s="1" t="s">
        <v>73</v>
      </c>
      <c r="K1247" s="1" t="s">
        <v>74</v>
      </c>
      <c r="L1247" s="1" t="s">
        <v>108</v>
      </c>
      <c r="M1247" s="1"/>
      <c r="N1247" s="1" t="s">
        <v>27</v>
      </c>
      <c r="O1247" s="1" t="s">
        <v>114</v>
      </c>
      <c r="P1247" s="1" t="s">
        <v>225</v>
      </c>
      <c r="Q1247" s="1" t="s">
        <v>805</v>
      </c>
      <c r="R1247" s="1">
        <v>27801</v>
      </c>
      <c r="S1247" s="2">
        <v>42250</v>
      </c>
      <c r="T1247" s="1" t="s">
        <v>181</v>
      </c>
      <c r="U1247" s="1">
        <v>8</v>
      </c>
      <c r="V1247" s="1">
        <v>87962</v>
      </c>
    </row>
    <row r="1248" spans="1:22">
      <c r="A1248" s="1">
        <v>20187</v>
      </c>
      <c r="B1248" s="1" t="s">
        <v>41</v>
      </c>
      <c r="C1248" s="1">
        <v>4.9800000000000004</v>
      </c>
      <c r="D1248" s="1">
        <v>0.05</v>
      </c>
      <c r="E1248" s="1">
        <v>2260</v>
      </c>
      <c r="F1248" s="1"/>
      <c r="G1248" s="1"/>
      <c r="H1248" s="1" t="s">
        <v>32</v>
      </c>
      <c r="I1248" s="1" t="s">
        <v>81</v>
      </c>
      <c r="J1248" s="1" t="s">
        <v>58</v>
      </c>
      <c r="K1248" s="1" t="s">
        <v>116</v>
      </c>
      <c r="L1248" s="1" t="s">
        <v>53</v>
      </c>
      <c r="M1248" s="1"/>
      <c r="N1248" s="1" t="s">
        <v>27</v>
      </c>
      <c r="O1248" s="1" t="s">
        <v>114</v>
      </c>
      <c r="P1248" s="1" t="s">
        <v>254</v>
      </c>
      <c r="Q1248" s="1" t="s">
        <v>806</v>
      </c>
      <c r="R1248" s="1">
        <v>30161</v>
      </c>
      <c r="S1248" s="1" t="s">
        <v>48</v>
      </c>
      <c r="T1248" s="1" t="s">
        <v>270</v>
      </c>
      <c r="U1248" s="1">
        <v>17</v>
      </c>
      <c r="V1248" s="1">
        <v>89601</v>
      </c>
    </row>
    <row r="1249" spans="1:22">
      <c r="A1249" s="1">
        <v>20188</v>
      </c>
      <c r="B1249" s="1" t="s">
        <v>41</v>
      </c>
      <c r="C1249" s="1">
        <v>20.99</v>
      </c>
      <c r="D1249" s="1">
        <v>0.05</v>
      </c>
      <c r="E1249" s="1">
        <v>2260</v>
      </c>
      <c r="F1249" s="1"/>
      <c r="G1249" s="1"/>
      <c r="H1249" s="1" t="s">
        <v>32</v>
      </c>
      <c r="I1249" s="1" t="s">
        <v>81</v>
      </c>
      <c r="J1249" s="1" t="s">
        <v>73</v>
      </c>
      <c r="K1249" s="1" t="s">
        <v>67</v>
      </c>
      <c r="L1249" s="1" t="s">
        <v>44</v>
      </c>
      <c r="M1249" s="1"/>
      <c r="N1249" s="1" t="s">
        <v>27</v>
      </c>
      <c r="O1249" s="1" t="s">
        <v>114</v>
      </c>
      <c r="P1249" s="1" t="s">
        <v>254</v>
      </c>
      <c r="Q1249" s="1" t="s">
        <v>806</v>
      </c>
      <c r="R1249" s="1">
        <v>30161</v>
      </c>
      <c r="S1249" s="1" t="s">
        <v>48</v>
      </c>
      <c r="T1249" s="1" t="s">
        <v>270</v>
      </c>
      <c r="U1249" s="1">
        <v>9</v>
      </c>
      <c r="V1249" s="1">
        <v>89601</v>
      </c>
    </row>
    <row r="1250" spans="1:22">
      <c r="A1250" s="1">
        <v>19569</v>
      </c>
      <c r="B1250" s="1" t="s">
        <v>21</v>
      </c>
      <c r="C1250" s="1">
        <v>4.9800000000000004</v>
      </c>
      <c r="D1250" s="1">
        <v>0.05</v>
      </c>
      <c r="E1250" s="1">
        <v>2260</v>
      </c>
      <c r="F1250" s="1"/>
      <c r="G1250" s="1"/>
      <c r="H1250" s="1" t="s">
        <v>32</v>
      </c>
      <c r="I1250" s="1" t="s">
        <v>81</v>
      </c>
      <c r="J1250" s="1" t="s">
        <v>58</v>
      </c>
      <c r="K1250" s="1" t="s">
        <v>116</v>
      </c>
      <c r="L1250" s="1" t="s">
        <v>53</v>
      </c>
      <c r="M1250" s="1"/>
      <c r="N1250" s="1" t="s">
        <v>27</v>
      </c>
      <c r="O1250" s="1" t="s">
        <v>114</v>
      </c>
      <c r="P1250" s="1" t="s">
        <v>254</v>
      </c>
      <c r="Q1250" s="1" t="s">
        <v>806</v>
      </c>
      <c r="R1250" s="1">
        <v>30161</v>
      </c>
      <c r="S1250" s="1" t="s">
        <v>111</v>
      </c>
      <c r="T1250" s="1" t="s">
        <v>187</v>
      </c>
      <c r="U1250" s="1">
        <v>1</v>
      </c>
      <c r="V1250" s="1">
        <v>89602</v>
      </c>
    </row>
    <row r="1251" spans="1:22">
      <c r="A1251" s="1">
        <v>19570</v>
      </c>
      <c r="B1251" s="1" t="s">
        <v>21</v>
      </c>
      <c r="C1251" s="1">
        <v>119.99</v>
      </c>
      <c r="D1251" s="1">
        <v>0.1</v>
      </c>
      <c r="E1251" s="1">
        <v>2260</v>
      </c>
      <c r="F1251" s="1"/>
      <c r="G1251" s="1"/>
      <c r="H1251" s="1" t="s">
        <v>22</v>
      </c>
      <c r="I1251" s="1" t="s">
        <v>81</v>
      </c>
      <c r="J1251" s="1" t="s">
        <v>73</v>
      </c>
      <c r="K1251" s="1" t="s">
        <v>74</v>
      </c>
      <c r="L1251" s="1" t="s">
        <v>36</v>
      </c>
      <c r="M1251" s="1"/>
      <c r="N1251" s="1" t="s">
        <v>27</v>
      </c>
      <c r="O1251" s="1" t="s">
        <v>54</v>
      </c>
      <c r="P1251" s="1" t="s">
        <v>254</v>
      </c>
      <c r="Q1251" s="1" t="s">
        <v>806</v>
      </c>
      <c r="R1251" s="1">
        <v>30161</v>
      </c>
      <c r="S1251" s="1" t="s">
        <v>111</v>
      </c>
      <c r="T1251" s="1" t="s">
        <v>182</v>
      </c>
      <c r="U1251" s="1">
        <v>4</v>
      </c>
      <c r="V1251" s="1">
        <v>89602</v>
      </c>
    </row>
    <row r="1252" spans="1:22">
      <c r="A1252" s="1">
        <v>18142</v>
      </c>
      <c r="B1252" s="1" t="s">
        <v>31</v>
      </c>
      <c r="C1252" s="1">
        <v>207.48</v>
      </c>
      <c r="D1252" s="1">
        <v>0.1</v>
      </c>
      <c r="E1252" s="1">
        <v>2264</v>
      </c>
      <c r="F1252" s="1"/>
      <c r="G1252" s="1"/>
      <c r="H1252" s="1" t="s">
        <v>32</v>
      </c>
      <c r="I1252" s="1" t="s">
        <v>81</v>
      </c>
      <c r="J1252" s="1" t="s">
        <v>58</v>
      </c>
      <c r="K1252" s="1" t="s">
        <v>196</v>
      </c>
      <c r="L1252" s="1" t="s">
        <v>53</v>
      </c>
      <c r="M1252" s="1"/>
      <c r="N1252" s="1" t="s">
        <v>27</v>
      </c>
      <c r="O1252" s="1" t="s">
        <v>54</v>
      </c>
      <c r="P1252" s="1" t="s">
        <v>306</v>
      </c>
      <c r="Q1252" s="1" t="s">
        <v>807</v>
      </c>
      <c r="R1252" s="1">
        <v>64804</v>
      </c>
      <c r="S1252" s="1" t="s">
        <v>198</v>
      </c>
      <c r="T1252" s="1" t="s">
        <v>86</v>
      </c>
      <c r="U1252" s="1">
        <v>3</v>
      </c>
      <c r="V1252" s="1">
        <v>86611</v>
      </c>
    </row>
    <row r="1253" spans="1:22">
      <c r="A1253" s="1">
        <v>19171</v>
      </c>
      <c r="B1253" s="1" t="s">
        <v>41</v>
      </c>
      <c r="C1253" s="1">
        <v>7.45</v>
      </c>
      <c r="D1253" s="1">
        <v>0.05</v>
      </c>
      <c r="E1253" s="1">
        <v>2265</v>
      </c>
      <c r="F1253" s="1"/>
      <c r="G1253" s="1"/>
      <c r="H1253" s="1" t="s">
        <v>32</v>
      </c>
      <c r="I1253" s="1" t="s">
        <v>81</v>
      </c>
      <c r="J1253" s="1" t="s">
        <v>58</v>
      </c>
      <c r="K1253" s="1" t="s">
        <v>100</v>
      </c>
      <c r="L1253" s="1" t="s">
        <v>53</v>
      </c>
      <c r="M1253" s="1"/>
      <c r="N1253" s="1" t="s">
        <v>27</v>
      </c>
      <c r="O1253" s="1" t="s">
        <v>54</v>
      </c>
      <c r="P1253" s="1" t="s">
        <v>306</v>
      </c>
      <c r="Q1253" s="1" t="s">
        <v>808</v>
      </c>
      <c r="R1253" s="1">
        <v>64130</v>
      </c>
      <c r="S1253" s="1" t="s">
        <v>86</v>
      </c>
      <c r="T1253" s="2">
        <v>42006</v>
      </c>
      <c r="U1253" s="1">
        <v>8</v>
      </c>
      <c r="V1253" s="1">
        <v>86612</v>
      </c>
    </row>
    <row r="1254" spans="1:22">
      <c r="A1254" s="1">
        <v>19172</v>
      </c>
      <c r="B1254" s="1" t="s">
        <v>41</v>
      </c>
      <c r="C1254" s="1">
        <v>6.48</v>
      </c>
      <c r="D1254" s="1">
        <v>0.05</v>
      </c>
      <c r="E1254" s="1">
        <v>2265</v>
      </c>
      <c r="F1254" s="1"/>
      <c r="G1254" s="1"/>
      <c r="H1254" s="1" t="s">
        <v>32</v>
      </c>
      <c r="I1254" s="1" t="s">
        <v>81</v>
      </c>
      <c r="J1254" s="1" t="s">
        <v>58</v>
      </c>
      <c r="K1254" s="1" t="s">
        <v>83</v>
      </c>
      <c r="L1254" s="1" t="s">
        <v>53</v>
      </c>
      <c r="M1254" s="1"/>
      <c r="N1254" s="1" t="s">
        <v>27</v>
      </c>
      <c r="O1254" s="1" t="s">
        <v>54</v>
      </c>
      <c r="P1254" s="1" t="s">
        <v>306</v>
      </c>
      <c r="Q1254" s="1" t="s">
        <v>808</v>
      </c>
      <c r="R1254" s="1">
        <v>64130</v>
      </c>
      <c r="S1254" s="1" t="s">
        <v>86</v>
      </c>
      <c r="T1254" s="1" t="s">
        <v>241</v>
      </c>
      <c r="U1254" s="1">
        <v>10</v>
      </c>
      <c r="V1254" s="1">
        <v>86612</v>
      </c>
    </row>
    <row r="1255" spans="1:22">
      <c r="A1255" s="1">
        <v>25996</v>
      </c>
      <c r="B1255" s="1" t="s">
        <v>41</v>
      </c>
      <c r="C1255" s="1">
        <v>11.33</v>
      </c>
      <c r="D1255" s="1">
        <v>0.05</v>
      </c>
      <c r="E1255" s="1">
        <v>2266</v>
      </c>
      <c r="F1255" s="1"/>
      <c r="G1255" s="1"/>
      <c r="H1255" s="1" t="s">
        <v>32</v>
      </c>
      <c r="I1255" s="1" t="s">
        <v>81</v>
      </c>
      <c r="J1255" s="1" t="s">
        <v>58</v>
      </c>
      <c r="K1255" s="1" t="s">
        <v>196</v>
      </c>
      <c r="L1255" s="1" t="s">
        <v>75</v>
      </c>
      <c r="M1255" s="1"/>
      <c r="N1255" s="1" t="s">
        <v>27</v>
      </c>
      <c r="O1255" s="1" t="s">
        <v>54</v>
      </c>
      <c r="P1255" s="1" t="s">
        <v>306</v>
      </c>
      <c r="Q1255" s="1" t="s">
        <v>809</v>
      </c>
      <c r="R1255" s="1">
        <v>63122</v>
      </c>
      <c r="S1255" s="1" t="s">
        <v>169</v>
      </c>
      <c r="T1255" s="1" t="s">
        <v>64</v>
      </c>
      <c r="U1255" s="1">
        <v>3</v>
      </c>
      <c r="V1255" s="1">
        <v>86610</v>
      </c>
    </row>
    <row r="1256" spans="1:22">
      <c r="A1256" s="1">
        <v>25997</v>
      </c>
      <c r="B1256" s="1" t="s">
        <v>41</v>
      </c>
      <c r="C1256" s="1">
        <v>15.67</v>
      </c>
      <c r="D1256" s="1">
        <v>0.05</v>
      </c>
      <c r="E1256" s="1">
        <v>2266</v>
      </c>
      <c r="F1256" s="1"/>
      <c r="G1256" s="1"/>
      <c r="H1256" s="1" t="s">
        <v>32</v>
      </c>
      <c r="I1256" s="1" t="s">
        <v>81</v>
      </c>
      <c r="J1256" s="1" t="s">
        <v>58</v>
      </c>
      <c r="K1256" s="1" t="s">
        <v>61</v>
      </c>
      <c r="L1256" s="1" t="s">
        <v>53</v>
      </c>
      <c r="M1256" s="1"/>
      <c r="N1256" s="1" t="s">
        <v>27</v>
      </c>
      <c r="O1256" s="1" t="s">
        <v>114</v>
      </c>
      <c r="P1256" s="1" t="s">
        <v>306</v>
      </c>
      <c r="Q1256" s="1" t="s">
        <v>809</v>
      </c>
      <c r="R1256" s="1">
        <v>63122</v>
      </c>
      <c r="S1256" s="1" t="s">
        <v>169</v>
      </c>
      <c r="T1256" s="1" t="s">
        <v>295</v>
      </c>
      <c r="U1256" s="1">
        <v>16</v>
      </c>
      <c r="V1256" s="1">
        <v>86610</v>
      </c>
    </row>
    <row r="1257" spans="1:22">
      <c r="A1257" s="1">
        <v>19072</v>
      </c>
      <c r="B1257" s="1" t="s">
        <v>98</v>
      </c>
      <c r="C1257" s="1">
        <v>259.70999999999998</v>
      </c>
      <c r="D1257" s="1">
        <v>0.1</v>
      </c>
      <c r="E1257" s="1">
        <v>2268</v>
      </c>
      <c r="F1257" s="1"/>
      <c r="G1257" s="1"/>
      <c r="H1257" s="1" t="s">
        <v>22</v>
      </c>
      <c r="I1257" s="1" t="s">
        <v>51</v>
      </c>
      <c r="J1257" s="1" t="s">
        <v>34</v>
      </c>
      <c r="K1257" s="1" t="s">
        <v>123</v>
      </c>
      <c r="L1257" s="1" t="s">
        <v>108</v>
      </c>
      <c r="M1257" s="1"/>
      <c r="N1257" s="1" t="s">
        <v>27</v>
      </c>
      <c r="O1257" s="1" t="s">
        <v>114</v>
      </c>
      <c r="P1257" s="1" t="s">
        <v>242</v>
      </c>
      <c r="Q1257" s="1" t="s">
        <v>810</v>
      </c>
      <c r="R1257" s="1">
        <v>34639</v>
      </c>
      <c r="S1257" s="2">
        <v>42069</v>
      </c>
      <c r="T1257" s="2">
        <v>42191</v>
      </c>
      <c r="U1257" s="1">
        <v>17</v>
      </c>
      <c r="V1257" s="1">
        <v>89571</v>
      </c>
    </row>
    <row r="1258" spans="1:22">
      <c r="A1258" s="1">
        <v>23963</v>
      </c>
      <c r="B1258" s="1" t="s">
        <v>98</v>
      </c>
      <c r="C1258" s="1">
        <v>20.48</v>
      </c>
      <c r="D1258" s="1">
        <v>0.05</v>
      </c>
      <c r="E1258" s="1">
        <v>2270</v>
      </c>
      <c r="F1258" s="1"/>
      <c r="G1258" s="1"/>
      <c r="H1258" s="1" t="s">
        <v>32</v>
      </c>
      <c r="I1258" s="1" t="s">
        <v>51</v>
      </c>
      <c r="J1258" s="1" t="s">
        <v>58</v>
      </c>
      <c r="K1258" s="1" t="s">
        <v>196</v>
      </c>
      <c r="L1258" s="1" t="s">
        <v>53</v>
      </c>
      <c r="M1258" s="1"/>
      <c r="N1258" s="1" t="s">
        <v>27</v>
      </c>
      <c r="O1258" s="1" t="s">
        <v>114</v>
      </c>
      <c r="P1258" s="1" t="s">
        <v>443</v>
      </c>
      <c r="Q1258" s="1" t="s">
        <v>811</v>
      </c>
      <c r="R1258" s="1">
        <v>29662</v>
      </c>
      <c r="S1258" s="2">
        <v>42157</v>
      </c>
      <c r="T1258" s="2">
        <v>42218</v>
      </c>
      <c r="U1258" s="1">
        <v>18</v>
      </c>
      <c r="V1258" s="1">
        <v>89572</v>
      </c>
    </row>
    <row r="1259" spans="1:22">
      <c r="A1259" s="1">
        <v>23964</v>
      </c>
      <c r="B1259" s="1" t="s">
        <v>98</v>
      </c>
      <c r="C1259" s="1">
        <v>1.86</v>
      </c>
      <c r="D1259" s="1">
        <v>0.05</v>
      </c>
      <c r="E1259" s="1">
        <v>2270</v>
      </c>
      <c r="F1259" s="1"/>
      <c r="G1259" s="1"/>
      <c r="H1259" s="1" t="s">
        <v>32</v>
      </c>
      <c r="I1259" s="1" t="s">
        <v>51</v>
      </c>
      <c r="J1259" s="1" t="s">
        <v>58</v>
      </c>
      <c r="K1259" s="1" t="s">
        <v>60</v>
      </c>
      <c r="L1259" s="1" t="s">
        <v>26</v>
      </c>
      <c r="M1259" s="1"/>
      <c r="N1259" s="1" t="s">
        <v>27</v>
      </c>
      <c r="O1259" s="1" t="s">
        <v>114</v>
      </c>
      <c r="P1259" s="1" t="s">
        <v>443</v>
      </c>
      <c r="Q1259" s="1" t="s">
        <v>811</v>
      </c>
      <c r="R1259" s="1">
        <v>29662</v>
      </c>
      <c r="S1259" s="2">
        <v>42157</v>
      </c>
      <c r="T1259" s="2">
        <v>42310</v>
      </c>
      <c r="U1259" s="1">
        <v>12</v>
      </c>
      <c r="V1259" s="1">
        <v>89572</v>
      </c>
    </row>
    <row r="1260" spans="1:22">
      <c r="A1260" s="1">
        <v>23965</v>
      </c>
      <c r="B1260" s="1" t="s">
        <v>98</v>
      </c>
      <c r="C1260" s="1">
        <v>205.99</v>
      </c>
      <c r="D1260" s="1">
        <v>0.1</v>
      </c>
      <c r="E1260" s="1">
        <v>2270</v>
      </c>
      <c r="F1260" s="1"/>
      <c r="G1260" s="1"/>
      <c r="H1260" s="1" t="s">
        <v>32</v>
      </c>
      <c r="I1260" s="1" t="s">
        <v>51</v>
      </c>
      <c r="J1260" s="1" t="s">
        <v>73</v>
      </c>
      <c r="K1260" s="1" t="s">
        <v>67</v>
      </c>
      <c r="L1260" s="1" t="s">
        <v>53</v>
      </c>
      <c r="M1260" s="1"/>
      <c r="N1260" s="1" t="s">
        <v>27</v>
      </c>
      <c r="O1260" s="1" t="s">
        <v>54</v>
      </c>
      <c r="P1260" s="1" t="s">
        <v>443</v>
      </c>
      <c r="Q1260" s="1" t="s">
        <v>811</v>
      </c>
      <c r="R1260" s="1">
        <v>29662</v>
      </c>
      <c r="S1260" s="2">
        <v>42157</v>
      </c>
      <c r="T1260" s="2">
        <v>42310</v>
      </c>
      <c r="U1260" s="1">
        <v>17</v>
      </c>
      <c r="V1260" s="1">
        <v>89572</v>
      </c>
    </row>
    <row r="1261" spans="1:22">
      <c r="A1261" s="1">
        <v>19438</v>
      </c>
      <c r="B1261" s="1" t="s">
        <v>21</v>
      </c>
      <c r="C1261" s="1">
        <v>15.73</v>
      </c>
      <c r="D1261" s="1">
        <v>0.05</v>
      </c>
      <c r="E1261" s="1">
        <v>2272</v>
      </c>
      <c r="F1261" s="1"/>
      <c r="G1261" s="1"/>
      <c r="H1261" s="1" t="s">
        <v>22</v>
      </c>
      <c r="I1261" s="1" t="s">
        <v>81</v>
      </c>
      <c r="J1261" s="1" t="s">
        <v>58</v>
      </c>
      <c r="K1261" s="1" t="s">
        <v>141</v>
      </c>
      <c r="L1261" s="1" t="s">
        <v>44</v>
      </c>
      <c r="M1261" s="1"/>
      <c r="N1261" s="1" t="s">
        <v>27</v>
      </c>
      <c r="O1261" s="1" t="s">
        <v>54</v>
      </c>
      <c r="P1261" s="1" t="s">
        <v>112</v>
      </c>
      <c r="Q1261" s="1" t="s">
        <v>812</v>
      </c>
      <c r="R1261" s="1">
        <v>76543</v>
      </c>
      <c r="S1261" s="1" t="s">
        <v>179</v>
      </c>
      <c r="T1261" s="1" t="s">
        <v>282</v>
      </c>
      <c r="U1261" s="1">
        <v>5</v>
      </c>
      <c r="V1261" s="1">
        <v>90110</v>
      </c>
    </row>
    <row r="1262" spans="1:22">
      <c r="A1262" s="1">
        <v>23416</v>
      </c>
      <c r="B1262" s="1" t="s">
        <v>98</v>
      </c>
      <c r="C1262" s="1">
        <v>120.98</v>
      </c>
      <c r="D1262" s="1">
        <v>0.1</v>
      </c>
      <c r="E1262" s="1">
        <v>2273</v>
      </c>
      <c r="F1262" s="1"/>
      <c r="G1262" s="1"/>
      <c r="H1262" s="1" t="s">
        <v>32</v>
      </c>
      <c r="I1262" s="1" t="s">
        <v>81</v>
      </c>
      <c r="J1262" s="1" t="s">
        <v>58</v>
      </c>
      <c r="K1262" s="1" t="s">
        <v>196</v>
      </c>
      <c r="L1262" s="1" t="s">
        <v>53</v>
      </c>
      <c r="M1262" s="1"/>
      <c r="N1262" s="1" t="s">
        <v>27</v>
      </c>
      <c r="O1262" s="1" t="s">
        <v>54</v>
      </c>
      <c r="P1262" s="1" t="s">
        <v>112</v>
      </c>
      <c r="Q1262" s="1" t="s">
        <v>813</v>
      </c>
      <c r="R1262" s="1">
        <v>78550</v>
      </c>
      <c r="S1262" s="2">
        <v>42129</v>
      </c>
      <c r="T1262" s="2">
        <v>42129</v>
      </c>
      <c r="U1262" s="1">
        <v>17</v>
      </c>
      <c r="V1262" s="1">
        <v>90109</v>
      </c>
    </row>
    <row r="1263" spans="1:22">
      <c r="A1263" s="1">
        <v>23417</v>
      </c>
      <c r="B1263" s="1" t="s">
        <v>98</v>
      </c>
      <c r="C1263" s="1">
        <v>55.99</v>
      </c>
      <c r="D1263" s="1">
        <v>0.05</v>
      </c>
      <c r="E1263" s="1">
        <v>2273</v>
      </c>
      <c r="F1263" s="1"/>
      <c r="G1263" s="1"/>
      <c r="H1263" s="1" t="s">
        <v>32</v>
      </c>
      <c r="I1263" s="1" t="s">
        <v>81</v>
      </c>
      <c r="J1263" s="1" t="s">
        <v>73</v>
      </c>
      <c r="K1263" s="1" t="s">
        <v>67</v>
      </c>
      <c r="L1263" s="1" t="s">
        <v>44</v>
      </c>
      <c r="M1263" s="1"/>
      <c r="N1263" s="1" t="s">
        <v>27</v>
      </c>
      <c r="O1263" s="1" t="s">
        <v>54</v>
      </c>
      <c r="P1263" s="1" t="s">
        <v>112</v>
      </c>
      <c r="Q1263" s="1" t="s">
        <v>813</v>
      </c>
      <c r="R1263" s="1">
        <v>78550</v>
      </c>
      <c r="S1263" s="2">
        <v>42129</v>
      </c>
      <c r="T1263" s="2">
        <v>42129</v>
      </c>
      <c r="U1263" s="1">
        <v>4</v>
      </c>
      <c r="V1263" s="1">
        <v>90109</v>
      </c>
    </row>
    <row r="1264" spans="1:22">
      <c r="A1264" s="1">
        <v>23418</v>
      </c>
      <c r="B1264" s="1" t="s">
        <v>98</v>
      </c>
      <c r="C1264" s="1">
        <v>23.99</v>
      </c>
      <c r="D1264" s="1">
        <v>0.05</v>
      </c>
      <c r="E1264" s="1">
        <v>2274</v>
      </c>
      <c r="F1264" s="1"/>
      <c r="G1264" s="1"/>
      <c r="H1264" s="1" t="s">
        <v>22</v>
      </c>
      <c r="I1264" s="1" t="s">
        <v>81</v>
      </c>
      <c r="J1264" s="1" t="s">
        <v>34</v>
      </c>
      <c r="K1264" s="1" t="s">
        <v>52</v>
      </c>
      <c r="L1264" s="1" t="s">
        <v>36</v>
      </c>
      <c r="M1264" s="1"/>
      <c r="N1264" s="1" t="s">
        <v>27</v>
      </c>
      <c r="O1264" s="1" t="s">
        <v>45</v>
      </c>
      <c r="P1264" s="1" t="s">
        <v>112</v>
      </c>
      <c r="Q1264" s="1" t="s">
        <v>814</v>
      </c>
      <c r="R1264" s="1">
        <v>77036</v>
      </c>
      <c r="S1264" s="2">
        <v>42129</v>
      </c>
      <c r="T1264" s="2">
        <v>42252</v>
      </c>
      <c r="U1264" s="1">
        <v>12</v>
      </c>
      <c r="V1264" s="1">
        <v>90109</v>
      </c>
    </row>
    <row r="1265" spans="1:22">
      <c r="A1265" s="1">
        <v>24552</v>
      </c>
      <c r="B1265" s="1" t="s">
        <v>31</v>
      </c>
      <c r="C1265" s="1">
        <v>195.99</v>
      </c>
      <c r="D1265" s="1">
        <v>0.1</v>
      </c>
      <c r="E1265" s="1">
        <v>2276</v>
      </c>
      <c r="F1265" s="1"/>
      <c r="G1265" s="1"/>
      <c r="H1265" s="1" t="s">
        <v>32</v>
      </c>
      <c r="I1265" s="1" t="s">
        <v>104</v>
      </c>
      <c r="J1265" s="1" t="s">
        <v>73</v>
      </c>
      <c r="K1265" s="1" t="s">
        <v>67</v>
      </c>
      <c r="L1265" s="1" t="s">
        <v>53</v>
      </c>
      <c r="M1265" s="1"/>
      <c r="N1265" s="1" t="s">
        <v>27</v>
      </c>
      <c r="O1265" s="1" t="s">
        <v>45</v>
      </c>
      <c r="P1265" s="1" t="s">
        <v>62</v>
      </c>
      <c r="Q1265" s="1" t="s">
        <v>815</v>
      </c>
      <c r="R1265" s="1">
        <v>14304</v>
      </c>
      <c r="S1265" s="1" t="s">
        <v>416</v>
      </c>
      <c r="T1265" s="1" t="s">
        <v>416</v>
      </c>
      <c r="U1265" s="1">
        <v>22</v>
      </c>
      <c r="V1265" s="1">
        <v>91502</v>
      </c>
    </row>
    <row r="1266" spans="1:22">
      <c r="A1266" s="1">
        <v>23572</v>
      </c>
      <c r="B1266" s="1" t="s">
        <v>98</v>
      </c>
      <c r="C1266" s="1">
        <v>4.4800000000000004</v>
      </c>
      <c r="D1266" s="1">
        <v>0.05</v>
      </c>
      <c r="E1266" s="1">
        <v>2279</v>
      </c>
      <c r="F1266" s="1"/>
      <c r="G1266" s="1"/>
      <c r="H1266" s="1" t="s">
        <v>22</v>
      </c>
      <c r="I1266" s="1" t="s">
        <v>42</v>
      </c>
      <c r="J1266" s="1" t="s">
        <v>58</v>
      </c>
      <c r="K1266" s="1" t="s">
        <v>61</v>
      </c>
      <c r="L1266" s="1" t="s">
        <v>53</v>
      </c>
      <c r="M1266" s="1"/>
      <c r="N1266" s="1" t="s">
        <v>27</v>
      </c>
      <c r="O1266" s="1" t="s">
        <v>54</v>
      </c>
      <c r="P1266" s="1" t="s">
        <v>174</v>
      </c>
      <c r="Q1266" s="1" t="s">
        <v>816</v>
      </c>
      <c r="R1266" s="1">
        <v>15601</v>
      </c>
      <c r="S1266" s="1" t="s">
        <v>149</v>
      </c>
      <c r="T1266" s="1" t="s">
        <v>421</v>
      </c>
      <c r="U1266" s="1">
        <v>7</v>
      </c>
      <c r="V1266" s="1">
        <v>85949</v>
      </c>
    </row>
    <row r="1267" spans="1:22">
      <c r="A1267" s="1">
        <v>19615</v>
      </c>
      <c r="B1267" s="1" t="s">
        <v>31</v>
      </c>
      <c r="C1267" s="1">
        <v>205.99</v>
      </c>
      <c r="D1267" s="1">
        <v>0.1</v>
      </c>
      <c r="E1267" s="1">
        <v>2281</v>
      </c>
      <c r="F1267" s="1"/>
      <c r="G1267" s="1"/>
      <c r="H1267" s="1" t="s">
        <v>32</v>
      </c>
      <c r="I1267" s="1" t="s">
        <v>42</v>
      </c>
      <c r="J1267" s="1" t="s">
        <v>73</v>
      </c>
      <c r="K1267" s="1" t="s">
        <v>67</v>
      </c>
      <c r="L1267" s="1" t="s">
        <v>53</v>
      </c>
      <c r="M1267" s="1"/>
      <c r="N1267" s="1" t="s">
        <v>27</v>
      </c>
      <c r="O1267" s="1" t="s">
        <v>54</v>
      </c>
      <c r="P1267" s="1" t="s">
        <v>718</v>
      </c>
      <c r="Q1267" s="1" t="s">
        <v>817</v>
      </c>
      <c r="R1267" s="1">
        <v>54703</v>
      </c>
      <c r="S1267" s="1" t="s">
        <v>167</v>
      </c>
      <c r="T1267" s="1" t="s">
        <v>85</v>
      </c>
      <c r="U1267" s="1">
        <v>10</v>
      </c>
      <c r="V1267" s="1">
        <v>85948</v>
      </c>
    </row>
    <row r="1268" spans="1:22">
      <c r="A1268" s="1">
        <v>21260</v>
      </c>
      <c r="B1268" s="1" t="s">
        <v>50</v>
      </c>
      <c r="C1268" s="1">
        <v>5.98</v>
      </c>
      <c r="D1268" s="1">
        <v>0.05</v>
      </c>
      <c r="E1268" s="1">
        <v>2282</v>
      </c>
      <c r="F1268" s="1"/>
      <c r="G1268" s="1"/>
      <c r="H1268" s="1" t="s">
        <v>32</v>
      </c>
      <c r="I1268" s="1" t="s">
        <v>42</v>
      </c>
      <c r="J1268" s="1" t="s">
        <v>58</v>
      </c>
      <c r="K1268" s="1" t="s">
        <v>83</v>
      </c>
      <c r="L1268" s="1" t="s">
        <v>53</v>
      </c>
      <c r="M1268" s="1"/>
      <c r="N1268" s="1" t="s">
        <v>27</v>
      </c>
      <c r="O1268" s="1" t="s">
        <v>54</v>
      </c>
      <c r="P1268" s="1" t="s">
        <v>718</v>
      </c>
      <c r="Q1268" s="1" t="s">
        <v>818</v>
      </c>
      <c r="R1268" s="1">
        <v>53713</v>
      </c>
      <c r="S1268" s="2">
        <v>42126</v>
      </c>
      <c r="T1268" s="2">
        <v>42187</v>
      </c>
      <c r="U1268" s="1">
        <v>14</v>
      </c>
      <c r="V1268" s="1">
        <v>85950</v>
      </c>
    </row>
    <row r="1269" spans="1:22">
      <c r="A1269" s="1">
        <v>26148</v>
      </c>
      <c r="B1269" s="1" t="s">
        <v>50</v>
      </c>
      <c r="C1269" s="1">
        <v>11.7</v>
      </c>
      <c r="D1269" s="1">
        <v>0.05</v>
      </c>
      <c r="E1269" s="1">
        <v>2283</v>
      </c>
      <c r="F1269" s="1"/>
      <c r="G1269" s="1"/>
      <c r="H1269" s="1" t="s">
        <v>32</v>
      </c>
      <c r="I1269" s="1" t="s">
        <v>42</v>
      </c>
      <c r="J1269" s="1" t="s">
        <v>58</v>
      </c>
      <c r="K1269" s="1" t="s">
        <v>196</v>
      </c>
      <c r="L1269" s="1" t="s">
        <v>75</v>
      </c>
      <c r="M1269" s="1"/>
      <c r="N1269" s="1" t="s">
        <v>27</v>
      </c>
      <c r="O1269" s="1" t="s">
        <v>114</v>
      </c>
      <c r="P1269" s="1" t="s">
        <v>718</v>
      </c>
      <c r="Q1269" s="1" t="s">
        <v>819</v>
      </c>
      <c r="R1269" s="1">
        <v>53132</v>
      </c>
      <c r="S1269" s="1" t="s">
        <v>259</v>
      </c>
      <c r="T1269" s="1" t="s">
        <v>198</v>
      </c>
      <c r="U1269" s="1">
        <v>6</v>
      </c>
      <c r="V1269" s="1">
        <v>85947</v>
      </c>
    </row>
    <row r="1270" spans="1:22">
      <c r="A1270" s="1">
        <v>19460</v>
      </c>
      <c r="B1270" s="1" t="s">
        <v>50</v>
      </c>
      <c r="C1270" s="1">
        <v>17.7</v>
      </c>
      <c r="D1270" s="1">
        <v>0.05</v>
      </c>
      <c r="E1270" s="1">
        <v>2285</v>
      </c>
      <c r="F1270" s="1"/>
      <c r="G1270" s="1"/>
      <c r="H1270" s="1" t="s">
        <v>22</v>
      </c>
      <c r="I1270" s="1" t="s">
        <v>81</v>
      </c>
      <c r="J1270" s="1" t="s">
        <v>58</v>
      </c>
      <c r="K1270" s="1" t="s">
        <v>119</v>
      </c>
      <c r="L1270" s="1" t="s">
        <v>53</v>
      </c>
      <c r="M1270" s="1"/>
      <c r="N1270" s="1" t="s">
        <v>27</v>
      </c>
      <c r="O1270" s="1" t="s">
        <v>114</v>
      </c>
      <c r="P1270" s="1" t="s">
        <v>443</v>
      </c>
      <c r="Q1270" s="1" t="s">
        <v>820</v>
      </c>
      <c r="R1270" s="1">
        <v>29730</v>
      </c>
      <c r="S1270" s="1" t="s">
        <v>181</v>
      </c>
      <c r="T1270" s="1" t="s">
        <v>126</v>
      </c>
      <c r="U1270" s="1">
        <v>21</v>
      </c>
      <c r="V1270" s="1">
        <v>90148</v>
      </c>
    </row>
    <row r="1271" spans="1:22">
      <c r="A1271" s="1">
        <v>21529</v>
      </c>
      <c r="B1271" s="1" t="s">
        <v>50</v>
      </c>
      <c r="C1271" s="1">
        <v>4.91</v>
      </c>
      <c r="D1271" s="1">
        <v>0.05</v>
      </c>
      <c r="E1271" s="1">
        <v>2286</v>
      </c>
      <c r="F1271" s="1"/>
      <c r="G1271" s="1"/>
      <c r="H1271" s="1" t="s">
        <v>32</v>
      </c>
      <c r="I1271" s="1" t="s">
        <v>81</v>
      </c>
      <c r="J1271" s="1" t="s">
        <v>58</v>
      </c>
      <c r="K1271" s="1" t="s">
        <v>116</v>
      </c>
      <c r="L1271" s="1" t="s">
        <v>53</v>
      </c>
      <c r="M1271" s="1"/>
      <c r="N1271" s="1" t="s">
        <v>27</v>
      </c>
      <c r="O1271" s="1" t="s">
        <v>114</v>
      </c>
      <c r="P1271" s="1" t="s">
        <v>443</v>
      </c>
      <c r="Q1271" s="1" t="s">
        <v>821</v>
      </c>
      <c r="R1271" s="1">
        <v>29301</v>
      </c>
      <c r="S1271" s="2">
        <v>42096</v>
      </c>
      <c r="T1271" s="2">
        <v>42157</v>
      </c>
      <c r="U1271" s="1">
        <v>12</v>
      </c>
      <c r="V1271" s="1">
        <v>90145</v>
      </c>
    </row>
    <row r="1272" spans="1:22">
      <c r="A1272" s="1">
        <v>21530</v>
      </c>
      <c r="B1272" s="1" t="s">
        <v>50</v>
      </c>
      <c r="C1272" s="1">
        <v>7.28</v>
      </c>
      <c r="D1272" s="1">
        <v>0.05</v>
      </c>
      <c r="E1272" s="1">
        <v>2286</v>
      </c>
      <c r="F1272" s="1"/>
      <c r="G1272" s="1"/>
      <c r="H1272" s="1" t="s">
        <v>32</v>
      </c>
      <c r="I1272" s="1" t="s">
        <v>81</v>
      </c>
      <c r="J1272" s="1" t="s">
        <v>58</v>
      </c>
      <c r="K1272" s="1" t="s">
        <v>83</v>
      </c>
      <c r="L1272" s="1" t="s">
        <v>53</v>
      </c>
      <c r="M1272" s="1"/>
      <c r="N1272" s="1" t="s">
        <v>27</v>
      </c>
      <c r="O1272" s="1" t="s">
        <v>114</v>
      </c>
      <c r="P1272" s="1" t="s">
        <v>443</v>
      </c>
      <c r="Q1272" s="1" t="s">
        <v>821</v>
      </c>
      <c r="R1272" s="1">
        <v>29301</v>
      </c>
      <c r="S1272" s="2">
        <v>42096</v>
      </c>
      <c r="T1272" s="2">
        <v>42126</v>
      </c>
      <c r="U1272" s="1">
        <v>6</v>
      </c>
      <c r="V1272" s="1">
        <v>90145</v>
      </c>
    </row>
    <row r="1273" spans="1:22">
      <c r="A1273" s="1">
        <v>21531</v>
      </c>
      <c r="B1273" s="1" t="s">
        <v>50</v>
      </c>
      <c r="C1273" s="1">
        <v>6.68</v>
      </c>
      <c r="D1273" s="1">
        <v>0.05</v>
      </c>
      <c r="E1273" s="1">
        <v>2286</v>
      </c>
      <c r="F1273" s="1"/>
      <c r="G1273" s="1"/>
      <c r="H1273" s="1" t="s">
        <v>32</v>
      </c>
      <c r="I1273" s="1" t="s">
        <v>81</v>
      </c>
      <c r="J1273" s="1" t="s">
        <v>58</v>
      </c>
      <c r="K1273" s="1" t="s">
        <v>83</v>
      </c>
      <c r="L1273" s="1" t="s">
        <v>53</v>
      </c>
      <c r="M1273" s="1"/>
      <c r="N1273" s="1" t="s">
        <v>27</v>
      </c>
      <c r="O1273" s="1" t="s">
        <v>114</v>
      </c>
      <c r="P1273" s="1" t="s">
        <v>443</v>
      </c>
      <c r="Q1273" s="1" t="s">
        <v>821</v>
      </c>
      <c r="R1273" s="1">
        <v>29301</v>
      </c>
      <c r="S1273" s="2">
        <v>42096</v>
      </c>
      <c r="T1273" s="2">
        <v>42187</v>
      </c>
      <c r="U1273" s="1">
        <v>3</v>
      </c>
      <c r="V1273" s="1">
        <v>90145</v>
      </c>
    </row>
    <row r="1274" spans="1:22">
      <c r="A1274" s="1">
        <v>25183</v>
      </c>
      <c r="B1274" s="1" t="s">
        <v>31</v>
      </c>
      <c r="C1274" s="1">
        <v>18.97</v>
      </c>
      <c r="D1274" s="1">
        <v>0.05</v>
      </c>
      <c r="E1274" s="1">
        <v>2287</v>
      </c>
      <c r="F1274" s="1"/>
      <c r="G1274" s="1"/>
      <c r="H1274" s="1" t="s">
        <v>32</v>
      </c>
      <c r="I1274" s="1" t="s">
        <v>81</v>
      </c>
      <c r="J1274" s="1" t="s">
        <v>58</v>
      </c>
      <c r="K1274" s="1" t="s">
        <v>83</v>
      </c>
      <c r="L1274" s="1" t="s">
        <v>53</v>
      </c>
      <c r="M1274" s="1"/>
      <c r="N1274" s="1" t="s">
        <v>27</v>
      </c>
      <c r="O1274" s="1" t="s">
        <v>114</v>
      </c>
      <c r="P1274" s="1" t="s">
        <v>443</v>
      </c>
      <c r="Q1274" s="1" t="s">
        <v>822</v>
      </c>
      <c r="R1274" s="1">
        <v>29483</v>
      </c>
      <c r="S1274" s="1" t="s">
        <v>132</v>
      </c>
      <c r="T1274" s="1" t="s">
        <v>132</v>
      </c>
      <c r="U1274" s="1">
        <v>8</v>
      </c>
      <c r="V1274" s="1">
        <v>90146</v>
      </c>
    </row>
    <row r="1275" spans="1:22">
      <c r="A1275" s="1">
        <v>25184</v>
      </c>
      <c r="B1275" s="1" t="s">
        <v>31</v>
      </c>
      <c r="C1275" s="1">
        <v>12.28</v>
      </c>
      <c r="D1275" s="1">
        <v>0.05</v>
      </c>
      <c r="E1275" s="1">
        <v>2287</v>
      </c>
      <c r="F1275" s="1"/>
      <c r="G1275" s="1"/>
      <c r="H1275" s="1" t="s">
        <v>32</v>
      </c>
      <c r="I1275" s="1" t="s">
        <v>81</v>
      </c>
      <c r="J1275" s="1" t="s">
        <v>58</v>
      </c>
      <c r="K1275" s="1" t="s">
        <v>83</v>
      </c>
      <c r="L1275" s="1" t="s">
        <v>53</v>
      </c>
      <c r="M1275" s="1"/>
      <c r="N1275" s="1" t="s">
        <v>27</v>
      </c>
      <c r="O1275" s="1" t="s">
        <v>114</v>
      </c>
      <c r="P1275" s="1" t="s">
        <v>443</v>
      </c>
      <c r="Q1275" s="1" t="s">
        <v>822</v>
      </c>
      <c r="R1275" s="1">
        <v>29483</v>
      </c>
      <c r="S1275" s="1" t="s">
        <v>132</v>
      </c>
      <c r="T1275" s="1" t="s">
        <v>267</v>
      </c>
      <c r="U1275" s="1">
        <v>6</v>
      </c>
      <c r="V1275" s="1">
        <v>90146</v>
      </c>
    </row>
    <row r="1276" spans="1:22">
      <c r="A1276" s="1">
        <v>25185</v>
      </c>
      <c r="B1276" s="1" t="s">
        <v>31</v>
      </c>
      <c r="C1276" s="1">
        <v>34.99</v>
      </c>
      <c r="D1276" s="1">
        <v>0.05</v>
      </c>
      <c r="E1276" s="1">
        <v>2287</v>
      </c>
      <c r="F1276" s="1"/>
      <c r="G1276" s="1"/>
      <c r="H1276" s="1" t="s">
        <v>22</v>
      </c>
      <c r="I1276" s="1" t="s">
        <v>81</v>
      </c>
      <c r="J1276" s="1" t="s">
        <v>58</v>
      </c>
      <c r="K1276" s="1" t="s">
        <v>25</v>
      </c>
      <c r="L1276" s="1" t="s">
        <v>53</v>
      </c>
      <c r="M1276" s="1"/>
      <c r="N1276" s="1" t="s">
        <v>27</v>
      </c>
      <c r="O1276" s="1" t="s">
        <v>114</v>
      </c>
      <c r="P1276" s="1" t="s">
        <v>443</v>
      </c>
      <c r="Q1276" s="1" t="s">
        <v>822</v>
      </c>
      <c r="R1276" s="1">
        <v>29483</v>
      </c>
      <c r="S1276" s="1" t="s">
        <v>132</v>
      </c>
      <c r="T1276" s="1" t="s">
        <v>94</v>
      </c>
      <c r="U1276" s="1">
        <v>12</v>
      </c>
      <c r="V1276" s="1">
        <v>90146</v>
      </c>
    </row>
    <row r="1277" spans="1:22">
      <c r="A1277" s="1">
        <v>24396</v>
      </c>
      <c r="B1277" s="1" t="s">
        <v>98</v>
      </c>
      <c r="C1277" s="1">
        <v>54.1</v>
      </c>
      <c r="D1277" s="1">
        <v>0.05</v>
      </c>
      <c r="E1277" s="1">
        <v>2287</v>
      </c>
      <c r="F1277" s="1"/>
      <c r="G1277" s="1"/>
      <c r="H1277" s="1" t="s">
        <v>32</v>
      </c>
      <c r="I1277" s="1" t="s">
        <v>81</v>
      </c>
      <c r="J1277" s="1" t="s">
        <v>58</v>
      </c>
      <c r="K1277" s="1" t="s">
        <v>119</v>
      </c>
      <c r="L1277" s="1" t="s">
        <v>53</v>
      </c>
      <c r="M1277" s="1"/>
      <c r="N1277" s="1" t="s">
        <v>27</v>
      </c>
      <c r="O1277" s="1" t="s">
        <v>54</v>
      </c>
      <c r="P1277" s="1" t="s">
        <v>443</v>
      </c>
      <c r="Q1277" s="1" t="s">
        <v>822</v>
      </c>
      <c r="R1277" s="1">
        <v>29483</v>
      </c>
      <c r="S1277" s="1" t="s">
        <v>398</v>
      </c>
      <c r="T1277" s="1" t="s">
        <v>235</v>
      </c>
      <c r="U1277" s="1">
        <v>9</v>
      </c>
      <c r="V1277" s="1">
        <v>90147</v>
      </c>
    </row>
    <row r="1278" spans="1:22">
      <c r="A1278" s="1">
        <v>19243</v>
      </c>
      <c r="B1278" s="1" t="s">
        <v>41</v>
      </c>
      <c r="C1278" s="1">
        <v>7.59</v>
      </c>
      <c r="D1278" s="1">
        <v>0.05</v>
      </c>
      <c r="E1278" s="1">
        <v>2289</v>
      </c>
      <c r="F1278" s="1"/>
      <c r="G1278" s="1"/>
      <c r="H1278" s="1" t="s">
        <v>32</v>
      </c>
      <c r="I1278" s="1" t="s">
        <v>42</v>
      </c>
      <c r="J1278" s="1" t="s">
        <v>34</v>
      </c>
      <c r="K1278" s="1" t="s">
        <v>52</v>
      </c>
      <c r="L1278" s="1" t="s">
        <v>26</v>
      </c>
      <c r="M1278" s="1"/>
      <c r="N1278" s="1" t="s">
        <v>27</v>
      </c>
      <c r="O1278" s="1" t="s">
        <v>54</v>
      </c>
      <c r="P1278" s="1" t="s">
        <v>55</v>
      </c>
      <c r="Q1278" s="1" t="s">
        <v>792</v>
      </c>
      <c r="R1278" s="1">
        <v>55337</v>
      </c>
      <c r="S1278" s="2">
        <v>42099</v>
      </c>
      <c r="T1278" s="2">
        <v>42099</v>
      </c>
      <c r="U1278" s="1">
        <v>17</v>
      </c>
      <c r="V1278" s="1">
        <v>88165</v>
      </c>
    </row>
    <row r="1279" spans="1:22">
      <c r="A1279" s="1">
        <v>21334</v>
      </c>
      <c r="B1279" s="1" t="s">
        <v>31</v>
      </c>
      <c r="C1279" s="1">
        <v>42.98</v>
      </c>
      <c r="D1279" s="1">
        <v>0.05</v>
      </c>
      <c r="E1279" s="1">
        <v>2290</v>
      </c>
      <c r="F1279" s="1"/>
      <c r="G1279" s="1"/>
      <c r="H1279" s="1" t="s">
        <v>32</v>
      </c>
      <c r="I1279" s="1" t="s">
        <v>42</v>
      </c>
      <c r="J1279" s="1" t="s">
        <v>58</v>
      </c>
      <c r="K1279" s="1" t="s">
        <v>196</v>
      </c>
      <c r="L1279" s="1" t="s">
        <v>53</v>
      </c>
      <c r="M1279" s="1"/>
      <c r="N1279" s="1" t="s">
        <v>27</v>
      </c>
      <c r="O1279" s="1" t="s">
        <v>54</v>
      </c>
      <c r="P1279" s="1" t="s">
        <v>55</v>
      </c>
      <c r="Q1279" s="1" t="s">
        <v>823</v>
      </c>
      <c r="R1279" s="1">
        <v>55433</v>
      </c>
      <c r="S1279" s="2">
        <v>42156</v>
      </c>
      <c r="T1279" s="2">
        <v>42217</v>
      </c>
      <c r="U1279" s="1">
        <v>12</v>
      </c>
      <c r="V1279" s="1">
        <v>88163</v>
      </c>
    </row>
    <row r="1280" spans="1:22">
      <c r="A1280" s="1">
        <v>21335</v>
      </c>
      <c r="B1280" s="1" t="s">
        <v>31</v>
      </c>
      <c r="C1280" s="1">
        <v>21.78</v>
      </c>
      <c r="D1280" s="1">
        <v>0.05</v>
      </c>
      <c r="E1280" s="1">
        <v>2290</v>
      </c>
      <c r="F1280" s="1"/>
      <c r="G1280" s="1"/>
      <c r="H1280" s="1" t="s">
        <v>32</v>
      </c>
      <c r="I1280" s="1" t="s">
        <v>42</v>
      </c>
      <c r="J1280" s="1" t="s">
        <v>58</v>
      </c>
      <c r="K1280" s="1" t="s">
        <v>196</v>
      </c>
      <c r="L1280" s="1" t="s">
        <v>75</v>
      </c>
      <c r="M1280" s="1"/>
      <c r="N1280" s="1" t="s">
        <v>27</v>
      </c>
      <c r="O1280" s="1" t="s">
        <v>54</v>
      </c>
      <c r="P1280" s="1" t="s">
        <v>55</v>
      </c>
      <c r="Q1280" s="1" t="s">
        <v>823</v>
      </c>
      <c r="R1280" s="1">
        <v>55433</v>
      </c>
      <c r="S1280" s="2">
        <v>42156</v>
      </c>
      <c r="T1280" s="2">
        <v>42217</v>
      </c>
      <c r="U1280" s="1">
        <v>13</v>
      </c>
      <c r="V1280" s="1">
        <v>88163</v>
      </c>
    </row>
    <row r="1281" spans="1:22">
      <c r="A1281" s="1">
        <v>19723</v>
      </c>
      <c r="B1281" s="1" t="s">
        <v>50</v>
      </c>
      <c r="C1281" s="1">
        <v>80.98</v>
      </c>
      <c r="D1281" s="1">
        <v>0.05</v>
      </c>
      <c r="E1281" s="1">
        <v>2290</v>
      </c>
      <c r="F1281" s="1"/>
      <c r="G1281" s="1"/>
      <c r="H1281" s="1" t="s">
        <v>32</v>
      </c>
      <c r="I1281" s="1" t="s">
        <v>81</v>
      </c>
      <c r="J1281" s="1" t="s">
        <v>73</v>
      </c>
      <c r="K1281" s="1" t="s">
        <v>144</v>
      </c>
      <c r="L1281" s="1" t="s">
        <v>53</v>
      </c>
      <c r="M1281" s="1"/>
      <c r="N1281" s="1" t="s">
        <v>27</v>
      </c>
      <c r="O1281" s="1" t="s">
        <v>114</v>
      </c>
      <c r="P1281" s="1" t="s">
        <v>55</v>
      </c>
      <c r="Q1281" s="1" t="s">
        <v>823</v>
      </c>
      <c r="R1281" s="1">
        <v>55433</v>
      </c>
      <c r="S1281" s="2">
        <v>42096</v>
      </c>
      <c r="T1281" s="2">
        <v>42157</v>
      </c>
      <c r="U1281" s="1">
        <v>15</v>
      </c>
      <c r="V1281" s="1">
        <v>88164</v>
      </c>
    </row>
    <row r="1282" spans="1:22">
      <c r="A1282" s="1">
        <v>24673</v>
      </c>
      <c r="B1282" s="1" t="s">
        <v>41</v>
      </c>
      <c r="C1282" s="1">
        <v>270.98</v>
      </c>
      <c r="D1282" s="1">
        <v>0.1</v>
      </c>
      <c r="E1282" s="1">
        <v>2302</v>
      </c>
      <c r="F1282" s="1"/>
      <c r="G1282" s="1"/>
      <c r="H1282" s="1" t="s">
        <v>22</v>
      </c>
      <c r="I1282" s="1" t="s">
        <v>81</v>
      </c>
      <c r="J1282" s="1" t="s">
        <v>34</v>
      </c>
      <c r="K1282" s="1" t="s">
        <v>35</v>
      </c>
      <c r="L1282" s="1" t="s">
        <v>36</v>
      </c>
      <c r="M1282" s="1"/>
      <c r="N1282" s="1" t="s">
        <v>27</v>
      </c>
      <c r="O1282" s="1" t="s">
        <v>114</v>
      </c>
      <c r="P1282" s="1" t="s">
        <v>242</v>
      </c>
      <c r="Q1282" s="1" t="s">
        <v>824</v>
      </c>
      <c r="R1282" s="1">
        <v>32404</v>
      </c>
      <c r="S1282" s="2">
        <v>42310</v>
      </c>
      <c r="T1282" s="1" t="s">
        <v>211</v>
      </c>
      <c r="U1282" s="1">
        <v>9</v>
      </c>
      <c r="V1282" s="1">
        <v>87695</v>
      </c>
    </row>
    <row r="1283" spans="1:22">
      <c r="A1283" s="1">
        <v>23344</v>
      </c>
      <c r="B1283" s="1" t="s">
        <v>21</v>
      </c>
      <c r="C1283" s="1">
        <v>12.53</v>
      </c>
      <c r="D1283" s="1">
        <v>0.05</v>
      </c>
      <c r="E1283" s="1">
        <v>2302</v>
      </c>
      <c r="F1283" s="1"/>
      <c r="G1283" s="1"/>
      <c r="H1283" s="1" t="s">
        <v>32</v>
      </c>
      <c r="I1283" s="1" t="s">
        <v>81</v>
      </c>
      <c r="J1283" s="1" t="s">
        <v>58</v>
      </c>
      <c r="K1283" s="1" t="s">
        <v>116</v>
      </c>
      <c r="L1283" s="1" t="s">
        <v>53</v>
      </c>
      <c r="M1283" s="1"/>
      <c r="N1283" s="1" t="s">
        <v>27</v>
      </c>
      <c r="O1283" s="1" t="s">
        <v>114</v>
      </c>
      <c r="P1283" s="1" t="s">
        <v>242</v>
      </c>
      <c r="Q1283" s="1" t="s">
        <v>824</v>
      </c>
      <c r="R1283" s="1">
        <v>32404</v>
      </c>
      <c r="S1283" s="2">
        <v>42064</v>
      </c>
      <c r="T1283" s="2">
        <v>42095</v>
      </c>
      <c r="U1283" s="1">
        <v>8</v>
      </c>
      <c r="V1283" s="1">
        <v>87696</v>
      </c>
    </row>
    <row r="1284" spans="1:22">
      <c r="A1284" s="1">
        <v>23345</v>
      </c>
      <c r="B1284" s="1" t="s">
        <v>21</v>
      </c>
      <c r="C1284" s="1">
        <v>146.34</v>
      </c>
      <c r="D1284" s="1">
        <v>0.1</v>
      </c>
      <c r="E1284" s="1">
        <v>2302</v>
      </c>
      <c r="F1284" s="1"/>
      <c r="G1284" s="1"/>
      <c r="H1284" s="1" t="s">
        <v>22</v>
      </c>
      <c r="I1284" s="1" t="s">
        <v>81</v>
      </c>
      <c r="J1284" s="1" t="s">
        <v>34</v>
      </c>
      <c r="K1284" s="1" t="s">
        <v>123</v>
      </c>
      <c r="L1284" s="1" t="s">
        <v>108</v>
      </c>
      <c r="M1284" s="1"/>
      <c r="N1284" s="1" t="s">
        <v>27</v>
      </c>
      <c r="O1284" s="1" t="s">
        <v>45</v>
      </c>
      <c r="P1284" s="1" t="s">
        <v>242</v>
      </c>
      <c r="Q1284" s="1" t="s">
        <v>824</v>
      </c>
      <c r="R1284" s="1">
        <v>32404</v>
      </c>
      <c r="S1284" s="2">
        <v>42064</v>
      </c>
      <c r="T1284" s="2">
        <v>42095</v>
      </c>
      <c r="U1284" s="1">
        <v>2</v>
      </c>
      <c r="V1284" s="1">
        <v>87696</v>
      </c>
    </row>
    <row r="1285" spans="1:22">
      <c r="A1285" s="1">
        <v>6673</v>
      </c>
      <c r="B1285" s="1" t="s">
        <v>41</v>
      </c>
      <c r="C1285" s="1">
        <v>270.98</v>
      </c>
      <c r="D1285" s="1">
        <v>0.1</v>
      </c>
      <c r="E1285" s="1">
        <v>2303</v>
      </c>
      <c r="F1285" s="1"/>
      <c r="G1285" s="1"/>
      <c r="H1285" s="1" t="s">
        <v>22</v>
      </c>
      <c r="I1285" s="1" t="s">
        <v>81</v>
      </c>
      <c r="J1285" s="1" t="s">
        <v>34</v>
      </c>
      <c r="K1285" s="1" t="s">
        <v>35</v>
      </c>
      <c r="L1285" s="1" t="s">
        <v>36</v>
      </c>
      <c r="M1285" s="1"/>
      <c r="N1285" s="1" t="s">
        <v>27</v>
      </c>
      <c r="O1285" s="1" t="s">
        <v>45</v>
      </c>
      <c r="P1285" s="1" t="s">
        <v>62</v>
      </c>
      <c r="Q1285" s="1" t="s">
        <v>79</v>
      </c>
      <c r="R1285" s="1">
        <v>10011</v>
      </c>
      <c r="S1285" s="2">
        <v>42310</v>
      </c>
      <c r="T1285" s="1" t="s">
        <v>211</v>
      </c>
      <c r="U1285" s="1">
        <v>36</v>
      </c>
      <c r="V1285" s="1">
        <v>47493</v>
      </c>
    </row>
    <row r="1286" spans="1:22">
      <c r="A1286" s="1">
        <v>5345</v>
      </c>
      <c r="B1286" s="1" t="s">
        <v>21</v>
      </c>
      <c r="C1286" s="1">
        <v>146.34</v>
      </c>
      <c r="D1286" s="1">
        <v>0.1</v>
      </c>
      <c r="E1286" s="1">
        <v>2303</v>
      </c>
      <c r="F1286" s="1"/>
      <c r="G1286" s="1"/>
      <c r="H1286" s="1" t="s">
        <v>22</v>
      </c>
      <c r="I1286" s="1" t="s">
        <v>81</v>
      </c>
      <c r="J1286" s="1" t="s">
        <v>34</v>
      </c>
      <c r="K1286" s="1" t="s">
        <v>123</v>
      </c>
      <c r="L1286" s="1" t="s">
        <v>108</v>
      </c>
      <c r="M1286" s="1"/>
      <c r="N1286" s="1" t="s">
        <v>27</v>
      </c>
      <c r="O1286" s="1" t="s">
        <v>54</v>
      </c>
      <c r="P1286" s="1" t="s">
        <v>62</v>
      </c>
      <c r="Q1286" s="1" t="s">
        <v>79</v>
      </c>
      <c r="R1286" s="1">
        <v>10011</v>
      </c>
      <c r="S1286" s="2">
        <v>42064</v>
      </c>
      <c r="T1286" s="2">
        <v>42095</v>
      </c>
      <c r="U1286" s="1">
        <v>6</v>
      </c>
      <c r="V1286" s="1">
        <v>37987</v>
      </c>
    </row>
    <row r="1287" spans="1:22">
      <c r="A1287" s="1">
        <v>19934</v>
      </c>
      <c r="B1287" s="1" t="s">
        <v>21</v>
      </c>
      <c r="C1287" s="1">
        <v>90.48</v>
      </c>
      <c r="D1287" s="1">
        <v>0.05</v>
      </c>
      <c r="E1287" s="1">
        <v>2305</v>
      </c>
      <c r="F1287" s="1"/>
      <c r="G1287" s="1"/>
      <c r="H1287" s="1" t="s">
        <v>32</v>
      </c>
      <c r="I1287" s="1" t="s">
        <v>51</v>
      </c>
      <c r="J1287" s="1" t="s">
        <v>58</v>
      </c>
      <c r="K1287" s="1" t="s">
        <v>61</v>
      </c>
      <c r="L1287" s="1" t="s">
        <v>53</v>
      </c>
      <c r="M1287" s="1"/>
      <c r="N1287" s="1" t="s">
        <v>27</v>
      </c>
      <c r="O1287" s="1" t="s">
        <v>114</v>
      </c>
      <c r="P1287" s="1" t="s">
        <v>825</v>
      </c>
      <c r="Q1287" s="1" t="s">
        <v>286</v>
      </c>
      <c r="R1287" s="1">
        <v>57201</v>
      </c>
      <c r="S1287" s="1" t="s">
        <v>264</v>
      </c>
      <c r="T1287" s="1" t="s">
        <v>150</v>
      </c>
      <c r="U1287" s="1">
        <v>12</v>
      </c>
      <c r="V1287" s="1">
        <v>89869</v>
      </c>
    </row>
    <row r="1288" spans="1:22">
      <c r="A1288" s="1">
        <v>23313</v>
      </c>
      <c r="B1288" s="1" t="s">
        <v>98</v>
      </c>
      <c r="C1288" s="1">
        <v>9.48</v>
      </c>
      <c r="D1288" s="1">
        <v>0.05</v>
      </c>
      <c r="E1288" s="1">
        <v>2308</v>
      </c>
      <c r="F1288" s="1"/>
      <c r="G1288" s="1"/>
      <c r="H1288" s="1" t="s">
        <v>32</v>
      </c>
      <c r="I1288" s="1" t="s">
        <v>51</v>
      </c>
      <c r="J1288" s="1" t="s">
        <v>34</v>
      </c>
      <c r="K1288" s="1" t="s">
        <v>52</v>
      </c>
      <c r="L1288" s="1" t="s">
        <v>44</v>
      </c>
      <c r="M1288" s="1"/>
      <c r="N1288" s="1" t="s">
        <v>27</v>
      </c>
      <c r="O1288" s="1" t="s">
        <v>114</v>
      </c>
      <c r="P1288" s="1" t="s">
        <v>242</v>
      </c>
      <c r="Q1288" s="1" t="s">
        <v>826</v>
      </c>
      <c r="R1288" s="1">
        <v>33971</v>
      </c>
      <c r="S1288" s="1" t="s">
        <v>384</v>
      </c>
      <c r="T1288" s="1" t="s">
        <v>267</v>
      </c>
      <c r="U1288" s="1">
        <v>2</v>
      </c>
      <c r="V1288" s="1">
        <v>90557</v>
      </c>
    </row>
    <row r="1289" spans="1:22">
      <c r="A1289" s="1">
        <v>23314</v>
      </c>
      <c r="B1289" s="1" t="s">
        <v>98</v>
      </c>
      <c r="C1289" s="1">
        <v>193.17</v>
      </c>
      <c r="D1289" s="1">
        <v>0.1</v>
      </c>
      <c r="E1289" s="1">
        <v>2308</v>
      </c>
      <c r="F1289" s="1"/>
      <c r="G1289" s="1"/>
      <c r="H1289" s="1" t="s">
        <v>32</v>
      </c>
      <c r="I1289" s="1" t="s">
        <v>51</v>
      </c>
      <c r="J1289" s="1" t="s">
        <v>58</v>
      </c>
      <c r="K1289" s="1" t="s">
        <v>119</v>
      </c>
      <c r="L1289" s="1" t="s">
        <v>53</v>
      </c>
      <c r="M1289" s="1"/>
      <c r="N1289" s="1" t="s">
        <v>27</v>
      </c>
      <c r="O1289" s="1" t="s">
        <v>28</v>
      </c>
      <c r="P1289" s="1" t="s">
        <v>242</v>
      </c>
      <c r="Q1289" s="1" t="s">
        <v>826</v>
      </c>
      <c r="R1289" s="1">
        <v>33971</v>
      </c>
      <c r="S1289" s="1" t="s">
        <v>384</v>
      </c>
      <c r="T1289" s="1" t="s">
        <v>95</v>
      </c>
      <c r="U1289" s="1">
        <v>8</v>
      </c>
      <c r="V1289" s="1">
        <v>90557</v>
      </c>
    </row>
    <row r="1290" spans="1:22">
      <c r="A1290" s="1">
        <v>26048</v>
      </c>
      <c r="B1290" s="1" t="s">
        <v>21</v>
      </c>
      <c r="C1290" s="1">
        <v>68.81</v>
      </c>
      <c r="D1290" s="1">
        <v>0.05</v>
      </c>
      <c r="E1290" s="1">
        <v>2323</v>
      </c>
      <c r="F1290" s="1"/>
      <c r="G1290" s="1"/>
      <c r="H1290" s="1" t="s">
        <v>22</v>
      </c>
      <c r="I1290" s="1" t="s">
        <v>51</v>
      </c>
      <c r="J1290" s="1" t="s">
        <v>58</v>
      </c>
      <c r="K1290" s="1" t="s">
        <v>196</v>
      </c>
      <c r="L1290" s="1" t="s">
        <v>36</v>
      </c>
      <c r="M1290" s="1"/>
      <c r="N1290" s="1" t="s">
        <v>27</v>
      </c>
      <c r="O1290" s="1" t="s">
        <v>28</v>
      </c>
      <c r="P1290" s="1" t="s">
        <v>37</v>
      </c>
      <c r="Q1290" s="1" t="s">
        <v>827</v>
      </c>
      <c r="R1290" s="1">
        <v>92236</v>
      </c>
      <c r="S1290" s="1" t="s">
        <v>179</v>
      </c>
      <c r="T1290" s="1" t="s">
        <v>281</v>
      </c>
      <c r="U1290" s="1">
        <v>5</v>
      </c>
      <c r="V1290" s="1">
        <v>88721</v>
      </c>
    </row>
    <row r="1291" spans="1:22">
      <c r="A1291" s="1">
        <v>26049</v>
      </c>
      <c r="B1291" s="1" t="s">
        <v>21</v>
      </c>
      <c r="C1291" s="1">
        <v>21.38</v>
      </c>
      <c r="D1291" s="1">
        <v>0.05</v>
      </c>
      <c r="E1291" s="1">
        <v>2323</v>
      </c>
      <c r="F1291" s="1"/>
      <c r="G1291" s="1"/>
      <c r="H1291" s="1" t="s">
        <v>32</v>
      </c>
      <c r="I1291" s="1" t="s">
        <v>51</v>
      </c>
      <c r="J1291" s="1" t="s">
        <v>58</v>
      </c>
      <c r="K1291" s="1" t="s">
        <v>25</v>
      </c>
      <c r="L1291" s="1" t="s">
        <v>44</v>
      </c>
      <c r="M1291" s="1"/>
      <c r="N1291" s="1" t="s">
        <v>27</v>
      </c>
      <c r="O1291" s="1" t="s">
        <v>28</v>
      </c>
      <c r="P1291" s="1" t="s">
        <v>37</v>
      </c>
      <c r="Q1291" s="1" t="s">
        <v>827</v>
      </c>
      <c r="R1291" s="1">
        <v>92236</v>
      </c>
      <c r="S1291" s="1" t="s">
        <v>179</v>
      </c>
      <c r="T1291" s="1" t="s">
        <v>282</v>
      </c>
      <c r="U1291" s="1">
        <v>4</v>
      </c>
      <c r="V1291" s="1">
        <v>88721</v>
      </c>
    </row>
    <row r="1292" spans="1:22">
      <c r="A1292" s="1">
        <v>23053</v>
      </c>
      <c r="B1292" s="1" t="s">
        <v>31</v>
      </c>
      <c r="C1292" s="1">
        <v>4.9800000000000004</v>
      </c>
      <c r="D1292" s="1">
        <v>0.05</v>
      </c>
      <c r="E1292" s="1">
        <v>2323</v>
      </c>
      <c r="F1292" s="1"/>
      <c r="G1292" s="1"/>
      <c r="H1292" s="1" t="s">
        <v>22</v>
      </c>
      <c r="I1292" s="1" t="s">
        <v>51</v>
      </c>
      <c r="J1292" s="1" t="s">
        <v>73</v>
      </c>
      <c r="K1292" s="1" t="s">
        <v>144</v>
      </c>
      <c r="L1292" s="1" t="s">
        <v>44</v>
      </c>
      <c r="M1292" s="1"/>
      <c r="N1292" s="1" t="s">
        <v>27</v>
      </c>
      <c r="O1292" s="1" t="s">
        <v>54</v>
      </c>
      <c r="P1292" s="1" t="s">
        <v>37</v>
      </c>
      <c r="Q1292" s="1" t="s">
        <v>827</v>
      </c>
      <c r="R1292" s="1">
        <v>92236</v>
      </c>
      <c r="S1292" s="1" t="s">
        <v>310</v>
      </c>
      <c r="T1292" s="1" t="s">
        <v>310</v>
      </c>
      <c r="U1292" s="1">
        <v>7</v>
      </c>
      <c r="V1292" s="1">
        <v>88722</v>
      </c>
    </row>
    <row r="1293" spans="1:22">
      <c r="A1293" s="1">
        <v>25456</v>
      </c>
      <c r="B1293" s="1" t="s">
        <v>50</v>
      </c>
      <c r="C1293" s="1">
        <v>28.53</v>
      </c>
      <c r="D1293" s="1">
        <v>0.05</v>
      </c>
      <c r="E1293" s="1">
        <v>2330</v>
      </c>
      <c r="F1293" s="1"/>
      <c r="G1293" s="1"/>
      <c r="H1293" s="1" t="s">
        <v>32</v>
      </c>
      <c r="I1293" s="1" t="s">
        <v>42</v>
      </c>
      <c r="J1293" s="1" t="s">
        <v>58</v>
      </c>
      <c r="K1293" s="1" t="s">
        <v>100</v>
      </c>
      <c r="L1293" s="1" t="s">
        <v>53</v>
      </c>
      <c r="M1293" s="1"/>
      <c r="N1293" s="1" t="s">
        <v>27</v>
      </c>
      <c r="O1293" s="1" t="s">
        <v>54</v>
      </c>
      <c r="P1293" s="1" t="s">
        <v>228</v>
      </c>
      <c r="Q1293" s="1" t="s">
        <v>828</v>
      </c>
      <c r="R1293" s="1">
        <v>52302</v>
      </c>
      <c r="S1293" s="1" t="s">
        <v>384</v>
      </c>
      <c r="T1293" s="1" t="s">
        <v>94</v>
      </c>
      <c r="U1293" s="1">
        <v>5</v>
      </c>
      <c r="V1293" s="1">
        <v>90964</v>
      </c>
    </row>
    <row r="1294" spans="1:22">
      <c r="A1294" s="1">
        <v>19441</v>
      </c>
      <c r="B1294" s="1" t="s">
        <v>21</v>
      </c>
      <c r="C1294" s="1">
        <v>180.98</v>
      </c>
      <c r="D1294" s="1">
        <v>0.1</v>
      </c>
      <c r="E1294" s="1">
        <v>2333</v>
      </c>
      <c r="F1294" s="1"/>
      <c r="G1294" s="1"/>
      <c r="H1294" s="1" t="s">
        <v>22</v>
      </c>
      <c r="I1294" s="1" t="s">
        <v>51</v>
      </c>
      <c r="J1294" s="1" t="s">
        <v>34</v>
      </c>
      <c r="K1294" s="1" t="s">
        <v>35</v>
      </c>
      <c r="L1294" s="1" t="s">
        <v>36</v>
      </c>
      <c r="M1294" s="1"/>
      <c r="N1294" s="1" t="s">
        <v>27</v>
      </c>
      <c r="O1294" s="1" t="s">
        <v>54</v>
      </c>
      <c r="P1294" s="1" t="s">
        <v>718</v>
      </c>
      <c r="Q1294" s="1" t="s">
        <v>829</v>
      </c>
      <c r="R1294" s="1">
        <v>54302</v>
      </c>
      <c r="S1294" s="1" t="s">
        <v>154</v>
      </c>
      <c r="T1294" s="1" t="s">
        <v>150</v>
      </c>
      <c r="U1294" s="1">
        <v>1</v>
      </c>
      <c r="V1294" s="1">
        <v>89611</v>
      </c>
    </row>
    <row r="1295" spans="1:22">
      <c r="A1295" s="1">
        <v>23721</v>
      </c>
      <c r="B1295" s="1" t="s">
        <v>98</v>
      </c>
      <c r="C1295" s="1">
        <v>60.65</v>
      </c>
      <c r="D1295" s="1">
        <v>0.05</v>
      </c>
      <c r="E1295" s="1">
        <v>2334</v>
      </c>
      <c r="F1295" s="1"/>
      <c r="G1295" s="1"/>
      <c r="H1295" s="1" t="s">
        <v>32</v>
      </c>
      <c r="I1295" s="1" t="s">
        <v>104</v>
      </c>
      <c r="J1295" s="1" t="s">
        <v>34</v>
      </c>
      <c r="K1295" s="1" t="s">
        <v>52</v>
      </c>
      <c r="L1295" s="1" t="s">
        <v>75</v>
      </c>
      <c r="M1295" s="1"/>
      <c r="N1295" s="1" t="s">
        <v>27</v>
      </c>
      <c r="O1295" s="1" t="s">
        <v>54</v>
      </c>
      <c r="P1295" s="1" t="s">
        <v>718</v>
      </c>
      <c r="Q1295" s="1" t="s">
        <v>830</v>
      </c>
      <c r="R1295" s="1">
        <v>53220</v>
      </c>
      <c r="S1295" s="2">
        <v>42159</v>
      </c>
      <c r="T1295" s="2">
        <v>42220</v>
      </c>
      <c r="U1295" s="1">
        <v>10</v>
      </c>
      <c r="V1295" s="1">
        <v>89608</v>
      </c>
    </row>
    <row r="1296" spans="1:22">
      <c r="A1296" s="1">
        <v>23693</v>
      </c>
      <c r="B1296" s="1" t="s">
        <v>31</v>
      </c>
      <c r="C1296" s="1">
        <v>14.81</v>
      </c>
      <c r="D1296" s="1">
        <v>0.05</v>
      </c>
      <c r="E1296" s="1">
        <v>2334</v>
      </c>
      <c r="F1296" s="1"/>
      <c r="G1296" s="1"/>
      <c r="H1296" s="1" t="s">
        <v>32</v>
      </c>
      <c r="I1296" s="1" t="s">
        <v>51</v>
      </c>
      <c r="J1296" s="1" t="s">
        <v>58</v>
      </c>
      <c r="K1296" s="1" t="s">
        <v>196</v>
      </c>
      <c r="L1296" s="1" t="s">
        <v>53</v>
      </c>
      <c r="M1296" s="1"/>
      <c r="N1296" s="1" t="s">
        <v>27</v>
      </c>
      <c r="O1296" s="1" t="s">
        <v>54</v>
      </c>
      <c r="P1296" s="1" t="s">
        <v>718</v>
      </c>
      <c r="Q1296" s="1" t="s">
        <v>830</v>
      </c>
      <c r="R1296" s="1">
        <v>53220</v>
      </c>
      <c r="S1296" s="2">
        <v>42251</v>
      </c>
      <c r="T1296" s="2">
        <v>42312</v>
      </c>
      <c r="U1296" s="1">
        <v>8</v>
      </c>
      <c r="V1296" s="1">
        <v>89609</v>
      </c>
    </row>
    <row r="1297" spans="1:22">
      <c r="A1297" s="1">
        <v>23694</v>
      </c>
      <c r="B1297" s="1" t="s">
        <v>31</v>
      </c>
      <c r="C1297" s="1">
        <v>2.78</v>
      </c>
      <c r="D1297" s="1">
        <v>0.05</v>
      </c>
      <c r="E1297" s="1">
        <v>2334</v>
      </c>
      <c r="F1297" s="1"/>
      <c r="G1297" s="1"/>
      <c r="H1297" s="1" t="s">
        <v>32</v>
      </c>
      <c r="I1297" s="1" t="s">
        <v>51</v>
      </c>
      <c r="J1297" s="1" t="s">
        <v>58</v>
      </c>
      <c r="K1297" s="1" t="s">
        <v>25</v>
      </c>
      <c r="L1297" s="1" t="s">
        <v>26</v>
      </c>
      <c r="M1297" s="1"/>
      <c r="N1297" s="1" t="s">
        <v>27</v>
      </c>
      <c r="O1297" s="1" t="s">
        <v>54</v>
      </c>
      <c r="P1297" s="1" t="s">
        <v>718</v>
      </c>
      <c r="Q1297" s="1" t="s">
        <v>830</v>
      </c>
      <c r="R1297" s="1">
        <v>53220</v>
      </c>
      <c r="S1297" s="2">
        <v>42251</v>
      </c>
      <c r="T1297" s="2">
        <v>42281</v>
      </c>
      <c r="U1297" s="1">
        <v>7</v>
      </c>
      <c r="V1297" s="1">
        <v>89609</v>
      </c>
    </row>
    <row r="1298" spans="1:22">
      <c r="A1298" s="1">
        <v>24952</v>
      </c>
      <c r="B1298" s="1" t="s">
        <v>98</v>
      </c>
      <c r="C1298" s="1">
        <v>3.74</v>
      </c>
      <c r="D1298" s="1">
        <v>0.05</v>
      </c>
      <c r="E1298" s="1">
        <v>2334</v>
      </c>
      <c r="F1298" s="1"/>
      <c r="G1298" s="1"/>
      <c r="H1298" s="1" t="s">
        <v>32</v>
      </c>
      <c r="I1298" s="1" t="s">
        <v>42</v>
      </c>
      <c r="J1298" s="1" t="s">
        <v>58</v>
      </c>
      <c r="K1298" s="1" t="s">
        <v>60</v>
      </c>
      <c r="L1298" s="1" t="s">
        <v>26</v>
      </c>
      <c r="M1298" s="1"/>
      <c r="N1298" s="1" t="s">
        <v>27</v>
      </c>
      <c r="O1298" s="1" t="s">
        <v>45</v>
      </c>
      <c r="P1298" s="1" t="s">
        <v>718</v>
      </c>
      <c r="Q1298" s="1" t="s">
        <v>830</v>
      </c>
      <c r="R1298" s="1">
        <v>53220</v>
      </c>
      <c r="S1298" s="2">
        <v>42041</v>
      </c>
      <c r="T1298" s="2">
        <v>42253</v>
      </c>
      <c r="U1298" s="1">
        <v>12</v>
      </c>
      <c r="V1298" s="1">
        <v>89610</v>
      </c>
    </row>
    <row r="1299" spans="1:22">
      <c r="A1299" s="1">
        <v>25241</v>
      </c>
      <c r="B1299" s="1" t="s">
        <v>41</v>
      </c>
      <c r="C1299" s="1">
        <v>2.08</v>
      </c>
      <c r="D1299" s="1">
        <v>0.05</v>
      </c>
      <c r="E1299" s="1">
        <v>2338</v>
      </c>
      <c r="F1299" s="1"/>
      <c r="G1299" s="1"/>
      <c r="H1299" s="1" t="s">
        <v>32</v>
      </c>
      <c r="I1299" s="1" t="s">
        <v>42</v>
      </c>
      <c r="J1299" s="1" t="s">
        <v>34</v>
      </c>
      <c r="K1299" s="1" t="s">
        <v>52</v>
      </c>
      <c r="L1299" s="1" t="s">
        <v>53</v>
      </c>
      <c r="M1299" s="1"/>
      <c r="N1299" s="1" t="s">
        <v>27</v>
      </c>
      <c r="O1299" s="1" t="s">
        <v>45</v>
      </c>
      <c r="P1299" s="1" t="s">
        <v>268</v>
      </c>
      <c r="Q1299" s="1" t="s">
        <v>794</v>
      </c>
      <c r="R1299" s="1">
        <v>20740</v>
      </c>
      <c r="S1299" s="1" t="s">
        <v>163</v>
      </c>
      <c r="T1299" s="1" t="s">
        <v>163</v>
      </c>
      <c r="U1299" s="1">
        <v>4</v>
      </c>
      <c r="V1299" s="1">
        <v>91480</v>
      </c>
    </row>
    <row r="1300" spans="1:22">
      <c r="A1300" s="1">
        <v>26137</v>
      </c>
      <c r="B1300" s="1" t="s">
        <v>21</v>
      </c>
      <c r="C1300" s="1">
        <v>6.75</v>
      </c>
      <c r="D1300" s="1">
        <v>0.05</v>
      </c>
      <c r="E1300" s="1">
        <v>2338</v>
      </c>
      <c r="F1300" s="1"/>
      <c r="G1300" s="1"/>
      <c r="H1300" s="1" t="s">
        <v>32</v>
      </c>
      <c r="I1300" s="1" t="s">
        <v>42</v>
      </c>
      <c r="J1300" s="1" t="s">
        <v>58</v>
      </c>
      <c r="K1300" s="1" t="s">
        <v>100</v>
      </c>
      <c r="L1300" s="1" t="s">
        <v>53</v>
      </c>
      <c r="M1300" s="1"/>
      <c r="N1300" s="1" t="s">
        <v>27</v>
      </c>
      <c r="O1300" s="1" t="s">
        <v>54</v>
      </c>
      <c r="P1300" s="1" t="s">
        <v>268</v>
      </c>
      <c r="Q1300" s="1" t="s">
        <v>794</v>
      </c>
      <c r="R1300" s="1">
        <v>20740</v>
      </c>
      <c r="S1300" s="1" t="s">
        <v>192</v>
      </c>
      <c r="T1300" s="1" t="s">
        <v>192</v>
      </c>
      <c r="U1300" s="1">
        <v>15</v>
      </c>
      <c r="V1300" s="1">
        <v>91481</v>
      </c>
    </row>
    <row r="1301" spans="1:22">
      <c r="A1301" s="1">
        <v>22526</v>
      </c>
      <c r="B1301" s="1" t="s">
        <v>50</v>
      </c>
      <c r="C1301" s="1">
        <v>11.58</v>
      </c>
      <c r="D1301" s="1">
        <v>0.05</v>
      </c>
      <c r="E1301" s="1">
        <v>2339</v>
      </c>
      <c r="F1301" s="1"/>
      <c r="G1301" s="1"/>
      <c r="H1301" s="1" t="s">
        <v>32</v>
      </c>
      <c r="I1301" s="1" t="s">
        <v>42</v>
      </c>
      <c r="J1301" s="1" t="s">
        <v>58</v>
      </c>
      <c r="K1301" s="1" t="s">
        <v>61</v>
      </c>
      <c r="L1301" s="1" t="s">
        <v>53</v>
      </c>
      <c r="M1301" s="1"/>
      <c r="N1301" s="1" t="s">
        <v>27</v>
      </c>
      <c r="O1301" s="1" t="s">
        <v>114</v>
      </c>
      <c r="P1301" s="1" t="s">
        <v>112</v>
      </c>
      <c r="Q1301" s="1" t="s">
        <v>831</v>
      </c>
      <c r="R1301" s="1">
        <v>77015</v>
      </c>
      <c r="S1301" s="1" t="s">
        <v>168</v>
      </c>
      <c r="T1301" s="1" t="s">
        <v>64</v>
      </c>
      <c r="U1301" s="1">
        <v>6</v>
      </c>
      <c r="V1301" s="1">
        <v>91482</v>
      </c>
    </row>
    <row r="1302" spans="1:22">
      <c r="A1302" s="1">
        <v>19052</v>
      </c>
      <c r="B1302" s="1" t="s">
        <v>50</v>
      </c>
      <c r="C1302" s="1">
        <v>200.98</v>
      </c>
      <c r="D1302" s="1">
        <v>0.1</v>
      </c>
      <c r="E1302" s="1">
        <v>2345</v>
      </c>
      <c r="F1302" s="1"/>
      <c r="G1302" s="1"/>
      <c r="H1302" s="1" t="s">
        <v>22</v>
      </c>
      <c r="I1302" s="1" t="s">
        <v>81</v>
      </c>
      <c r="J1302" s="1" t="s">
        <v>34</v>
      </c>
      <c r="K1302" s="1" t="s">
        <v>35</v>
      </c>
      <c r="L1302" s="1" t="s">
        <v>36</v>
      </c>
      <c r="M1302" s="1"/>
      <c r="N1302" s="1" t="s">
        <v>27</v>
      </c>
      <c r="O1302" s="1" t="s">
        <v>114</v>
      </c>
      <c r="P1302" s="1" t="s">
        <v>347</v>
      </c>
      <c r="Q1302" s="1" t="s">
        <v>803</v>
      </c>
      <c r="R1302" s="1">
        <v>42003</v>
      </c>
      <c r="S1302" s="1" t="s">
        <v>297</v>
      </c>
      <c r="T1302" s="1" t="s">
        <v>126</v>
      </c>
      <c r="U1302" s="1">
        <v>9</v>
      </c>
      <c r="V1302" s="1">
        <v>89504</v>
      </c>
    </row>
    <row r="1303" spans="1:22">
      <c r="A1303" s="1">
        <v>19053</v>
      </c>
      <c r="B1303" s="1" t="s">
        <v>50</v>
      </c>
      <c r="C1303" s="1">
        <v>179.29</v>
      </c>
      <c r="D1303" s="1">
        <v>0.1</v>
      </c>
      <c r="E1303" s="1">
        <v>2345</v>
      </c>
      <c r="F1303" s="1"/>
      <c r="G1303" s="1"/>
      <c r="H1303" s="1" t="s">
        <v>22</v>
      </c>
      <c r="I1303" s="1" t="s">
        <v>81</v>
      </c>
      <c r="J1303" s="1" t="s">
        <v>34</v>
      </c>
      <c r="K1303" s="1" t="s">
        <v>123</v>
      </c>
      <c r="L1303" s="1" t="s">
        <v>108</v>
      </c>
      <c r="M1303" s="1"/>
      <c r="N1303" s="1" t="s">
        <v>27</v>
      </c>
      <c r="O1303" s="1" t="s">
        <v>114</v>
      </c>
      <c r="P1303" s="1" t="s">
        <v>347</v>
      </c>
      <c r="Q1303" s="1" t="s">
        <v>803</v>
      </c>
      <c r="R1303" s="1">
        <v>42003</v>
      </c>
      <c r="S1303" s="1" t="s">
        <v>297</v>
      </c>
      <c r="T1303" s="1" t="s">
        <v>297</v>
      </c>
      <c r="U1303" s="1">
        <v>2</v>
      </c>
      <c r="V1303" s="1">
        <v>89504</v>
      </c>
    </row>
    <row r="1304" spans="1:22">
      <c r="A1304" s="1">
        <v>20776</v>
      </c>
      <c r="B1304" s="1" t="s">
        <v>98</v>
      </c>
      <c r="C1304" s="1">
        <v>297.64</v>
      </c>
      <c r="D1304" s="1">
        <v>0.1</v>
      </c>
      <c r="E1304" s="1">
        <v>2346</v>
      </c>
      <c r="F1304" s="1"/>
      <c r="G1304" s="1"/>
      <c r="H1304" s="1" t="s">
        <v>22</v>
      </c>
      <c r="I1304" s="1" t="s">
        <v>81</v>
      </c>
      <c r="J1304" s="1" t="s">
        <v>73</v>
      </c>
      <c r="K1304" s="1" t="s">
        <v>74</v>
      </c>
      <c r="L1304" s="1" t="s">
        <v>36</v>
      </c>
      <c r="M1304" s="1"/>
      <c r="N1304" s="1" t="s">
        <v>27</v>
      </c>
      <c r="O1304" s="1" t="s">
        <v>114</v>
      </c>
      <c r="P1304" s="1" t="s">
        <v>347</v>
      </c>
      <c r="Q1304" s="1" t="s">
        <v>832</v>
      </c>
      <c r="R1304" s="1">
        <v>40258</v>
      </c>
      <c r="S1304" s="2">
        <v>42278</v>
      </c>
      <c r="T1304" s="1" t="s">
        <v>176</v>
      </c>
      <c r="U1304" s="1">
        <v>12</v>
      </c>
      <c r="V1304" s="1">
        <v>89503</v>
      </c>
    </row>
    <row r="1305" spans="1:22">
      <c r="A1305" s="1">
        <v>21627</v>
      </c>
      <c r="B1305" s="1" t="s">
        <v>21</v>
      </c>
      <c r="C1305" s="1">
        <v>218.75</v>
      </c>
      <c r="D1305" s="1">
        <v>0.1</v>
      </c>
      <c r="E1305" s="1">
        <v>2346</v>
      </c>
      <c r="F1305" s="1"/>
      <c r="G1305" s="1"/>
      <c r="H1305" s="1" t="s">
        <v>22</v>
      </c>
      <c r="I1305" s="1" t="s">
        <v>81</v>
      </c>
      <c r="J1305" s="1" t="s">
        <v>34</v>
      </c>
      <c r="K1305" s="1" t="s">
        <v>123</v>
      </c>
      <c r="L1305" s="1" t="s">
        <v>108</v>
      </c>
      <c r="M1305" s="1"/>
      <c r="N1305" s="1" t="s">
        <v>27</v>
      </c>
      <c r="O1305" s="1" t="s">
        <v>45</v>
      </c>
      <c r="P1305" s="1" t="s">
        <v>347</v>
      </c>
      <c r="Q1305" s="1" t="s">
        <v>832</v>
      </c>
      <c r="R1305" s="1">
        <v>40258</v>
      </c>
      <c r="S1305" s="1" t="s">
        <v>249</v>
      </c>
      <c r="T1305" s="1" t="s">
        <v>77</v>
      </c>
      <c r="U1305" s="1">
        <v>17</v>
      </c>
      <c r="V1305" s="1">
        <v>89505</v>
      </c>
    </row>
    <row r="1306" spans="1:22">
      <c r="A1306" s="1">
        <v>18675</v>
      </c>
      <c r="B1306" s="1" t="s">
        <v>41</v>
      </c>
      <c r="C1306" s="1">
        <v>6.48</v>
      </c>
      <c r="D1306" s="1">
        <v>0.05</v>
      </c>
      <c r="E1306" s="1">
        <v>2351</v>
      </c>
      <c r="F1306" s="1"/>
      <c r="G1306" s="1"/>
      <c r="H1306" s="1" t="s">
        <v>32</v>
      </c>
      <c r="I1306" s="1" t="s">
        <v>81</v>
      </c>
      <c r="J1306" s="1" t="s">
        <v>58</v>
      </c>
      <c r="K1306" s="1" t="s">
        <v>83</v>
      </c>
      <c r="L1306" s="1" t="s">
        <v>53</v>
      </c>
      <c r="M1306" s="1"/>
      <c r="N1306" s="1" t="s">
        <v>27</v>
      </c>
      <c r="O1306" s="1" t="s">
        <v>45</v>
      </c>
      <c r="P1306" s="1" t="s">
        <v>268</v>
      </c>
      <c r="Q1306" s="1" t="s">
        <v>833</v>
      </c>
      <c r="R1306" s="1">
        <v>21114</v>
      </c>
      <c r="S1306" s="1" t="s">
        <v>128</v>
      </c>
      <c r="T1306" s="2">
        <v>42039</v>
      </c>
      <c r="U1306" s="1">
        <v>13</v>
      </c>
      <c r="V1306" s="1">
        <v>86163</v>
      </c>
    </row>
    <row r="1307" spans="1:22">
      <c r="A1307" s="1">
        <v>20904</v>
      </c>
      <c r="B1307" s="1" t="s">
        <v>41</v>
      </c>
      <c r="C1307" s="1">
        <v>59.76</v>
      </c>
      <c r="D1307" s="1">
        <v>0.05</v>
      </c>
      <c r="E1307" s="1">
        <v>2352</v>
      </c>
      <c r="F1307" s="1"/>
      <c r="G1307" s="1"/>
      <c r="H1307" s="1" t="s">
        <v>32</v>
      </c>
      <c r="I1307" s="1" t="s">
        <v>104</v>
      </c>
      <c r="J1307" s="1" t="s">
        <v>58</v>
      </c>
      <c r="K1307" s="1" t="s">
        <v>119</v>
      </c>
      <c r="L1307" s="1" t="s">
        <v>53</v>
      </c>
      <c r="M1307" s="1"/>
      <c r="N1307" s="1" t="s">
        <v>27</v>
      </c>
      <c r="O1307" s="1" t="s">
        <v>45</v>
      </c>
      <c r="P1307" s="1" t="s">
        <v>268</v>
      </c>
      <c r="Q1307" s="1" t="s">
        <v>834</v>
      </c>
      <c r="R1307" s="1">
        <v>21501</v>
      </c>
      <c r="S1307" s="1" t="s">
        <v>311</v>
      </c>
      <c r="T1307" s="1" t="s">
        <v>154</v>
      </c>
      <c r="U1307" s="1">
        <v>18</v>
      </c>
      <c r="V1307" s="1">
        <v>86165</v>
      </c>
    </row>
    <row r="1308" spans="1:22">
      <c r="A1308" s="1">
        <v>20905</v>
      </c>
      <c r="B1308" s="1" t="s">
        <v>41</v>
      </c>
      <c r="C1308" s="1">
        <v>195.99</v>
      </c>
      <c r="D1308" s="1">
        <v>0.1</v>
      </c>
      <c r="E1308" s="1">
        <v>2352</v>
      </c>
      <c r="F1308" s="1"/>
      <c r="G1308" s="1"/>
      <c r="H1308" s="1" t="s">
        <v>32</v>
      </c>
      <c r="I1308" s="1" t="s">
        <v>104</v>
      </c>
      <c r="J1308" s="1" t="s">
        <v>73</v>
      </c>
      <c r="K1308" s="1" t="s">
        <v>67</v>
      </c>
      <c r="L1308" s="1" t="s">
        <v>53</v>
      </c>
      <c r="M1308" s="1"/>
      <c r="N1308" s="1" t="s">
        <v>27</v>
      </c>
      <c r="O1308" s="1" t="s">
        <v>45</v>
      </c>
      <c r="P1308" s="1" t="s">
        <v>268</v>
      </c>
      <c r="Q1308" s="1" t="s">
        <v>834</v>
      </c>
      <c r="R1308" s="1">
        <v>21501</v>
      </c>
      <c r="S1308" s="1" t="s">
        <v>311</v>
      </c>
      <c r="T1308" s="1" t="s">
        <v>154</v>
      </c>
      <c r="U1308" s="1">
        <v>4</v>
      </c>
      <c r="V1308" s="1">
        <v>86165</v>
      </c>
    </row>
    <row r="1309" spans="1:22">
      <c r="A1309" s="1">
        <v>19270</v>
      </c>
      <c r="B1309" s="1" t="s">
        <v>31</v>
      </c>
      <c r="C1309" s="1">
        <v>71.37</v>
      </c>
      <c r="D1309" s="1">
        <v>0.05</v>
      </c>
      <c r="E1309" s="1">
        <v>2352</v>
      </c>
      <c r="F1309" s="1"/>
      <c r="G1309" s="1"/>
      <c r="H1309" s="1" t="s">
        <v>32</v>
      </c>
      <c r="I1309" s="1" t="s">
        <v>42</v>
      </c>
      <c r="J1309" s="1" t="s">
        <v>34</v>
      </c>
      <c r="K1309" s="1" t="s">
        <v>123</v>
      </c>
      <c r="L1309" s="1" t="s">
        <v>178</v>
      </c>
      <c r="M1309" s="1"/>
      <c r="N1309" s="1" t="s">
        <v>27</v>
      </c>
      <c r="O1309" s="1" t="s">
        <v>45</v>
      </c>
      <c r="P1309" s="1" t="s">
        <v>268</v>
      </c>
      <c r="Q1309" s="1" t="s">
        <v>834</v>
      </c>
      <c r="R1309" s="1">
        <v>21501</v>
      </c>
      <c r="S1309" s="1" t="s">
        <v>154</v>
      </c>
      <c r="T1309" s="1" t="s">
        <v>150</v>
      </c>
      <c r="U1309" s="1">
        <v>19</v>
      </c>
      <c r="V1309" s="1">
        <v>86166</v>
      </c>
    </row>
    <row r="1310" spans="1:22">
      <c r="A1310" s="1">
        <v>25338</v>
      </c>
      <c r="B1310" s="1" t="s">
        <v>41</v>
      </c>
      <c r="C1310" s="1">
        <v>5.98</v>
      </c>
      <c r="D1310" s="1">
        <v>0.05</v>
      </c>
      <c r="E1310" s="1">
        <v>2353</v>
      </c>
      <c r="F1310" s="1"/>
      <c r="G1310" s="1"/>
      <c r="H1310" s="1" t="s">
        <v>32</v>
      </c>
      <c r="I1310" s="1" t="s">
        <v>81</v>
      </c>
      <c r="J1310" s="1" t="s">
        <v>58</v>
      </c>
      <c r="K1310" s="1" t="s">
        <v>25</v>
      </c>
      <c r="L1310" s="1" t="s">
        <v>26</v>
      </c>
      <c r="M1310" s="1"/>
      <c r="N1310" s="1" t="s">
        <v>27</v>
      </c>
      <c r="O1310" s="1" t="s">
        <v>45</v>
      </c>
      <c r="P1310" s="1" t="s">
        <v>268</v>
      </c>
      <c r="Q1310" s="1" t="s">
        <v>835</v>
      </c>
      <c r="R1310" s="1">
        <v>21040</v>
      </c>
      <c r="S1310" s="1" t="s">
        <v>382</v>
      </c>
      <c r="T1310" s="1" t="s">
        <v>230</v>
      </c>
      <c r="U1310" s="1">
        <v>22</v>
      </c>
      <c r="V1310" s="1">
        <v>86164</v>
      </c>
    </row>
    <row r="1311" spans="1:22">
      <c r="A1311" s="1">
        <v>25339</v>
      </c>
      <c r="B1311" s="1" t="s">
        <v>41</v>
      </c>
      <c r="C1311" s="1">
        <v>20.99</v>
      </c>
      <c r="D1311" s="1">
        <v>0.05</v>
      </c>
      <c r="E1311" s="1">
        <v>2353</v>
      </c>
      <c r="F1311" s="1"/>
      <c r="G1311" s="1"/>
      <c r="H1311" s="1" t="s">
        <v>32</v>
      </c>
      <c r="I1311" s="1" t="s">
        <v>81</v>
      </c>
      <c r="J1311" s="1" t="s">
        <v>73</v>
      </c>
      <c r="K1311" s="1" t="s">
        <v>67</v>
      </c>
      <c r="L1311" s="1" t="s">
        <v>26</v>
      </c>
      <c r="M1311" s="1"/>
      <c r="N1311" s="1" t="s">
        <v>27</v>
      </c>
      <c r="O1311" s="1" t="s">
        <v>28</v>
      </c>
      <c r="P1311" s="1" t="s">
        <v>268</v>
      </c>
      <c r="Q1311" s="1" t="s">
        <v>835</v>
      </c>
      <c r="R1311" s="1">
        <v>21040</v>
      </c>
      <c r="S1311" s="1" t="s">
        <v>382</v>
      </c>
      <c r="T1311" s="1" t="s">
        <v>230</v>
      </c>
      <c r="U1311" s="1">
        <v>2</v>
      </c>
      <c r="V1311" s="1">
        <v>86164</v>
      </c>
    </row>
    <row r="1312" spans="1:22">
      <c r="A1312" s="1">
        <v>22649</v>
      </c>
      <c r="B1312" s="1" t="s">
        <v>31</v>
      </c>
      <c r="C1312" s="1">
        <v>78.69</v>
      </c>
      <c r="D1312" s="1">
        <v>0.05</v>
      </c>
      <c r="E1312" s="1">
        <v>2355</v>
      </c>
      <c r="F1312" s="1"/>
      <c r="G1312" s="1"/>
      <c r="H1312" s="1" t="s">
        <v>32</v>
      </c>
      <c r="I1312" s="1" t="s">
        <v>104</v>
      </c>
      <c r="J1312" s="1" t="s">
        <v>34</v>
      </c>
      <c r="K1312" s="1" t="s">
        <v>52</v>
      </c>
      <c r="L1312" s="1" t="s">
        <v>53</v>
      </c>
      <c r="M1312" s="1"/>
      <c r="N1312" s="1" t="s">
        <v>27</v>
      </c>
      <c r="O1312" s="1" t="s">
        <v>28</v>
      </c>
      <c r="P1312" s="1" t="s">
        <v>37</v>
      </c>
      <c r="Q1312" s="1" t="s">
        <v>827</v>
      </c>
      <c r="R1312" s="1">
        <v>92236</v>
      </c>
      <c r="S1312" s="1" t="s">
        <v>48</v>
      </c>
      <c r="T1312" s="1" t="s">
        <v>270</v>
      </c>
      <c r="U1312" s="1">
        <v>9</v>
      </c>
      <c r="V1312" s="1">
        <v>91304</v>
      </c>
    </row>
    <row r="1313" spans="1:22">
      <c r="A1313" s="1">
        <v>21511</v>
      </c>
      <c r="B1313" s="1" t="s">
        <v>50</v>
      </c>
      <c r="C1313" s="1">
        <v>146.34</v>
      </c>
      <c r="D1313" s="1">
        <v>0.1</v>
      </c>
      <c r="E1313" s="1">
        <v>2355</v>
      </c>
      <c r="F1313" s="1"/>
      <c r="G1313" s="1"/>
      <c r="H1313" s="1" t="s">
        <v>22</v>
      </c>
      <c r="I1313" s="1" t="s">
        <v>104</v>
      </c>
      <c r="J1313" s="1" t="s">
        <v>34</v>
      </c>
      <c r="K1313" s="1" t="s">
        <v>123</v>
      </c>
      <c r="L1313" s="1" t="s">
        <v>108</v>
      </c>
      <c r="M1313" s="1"/>
      <c r="N1313" s="1" t="s">
        <v>27</v>
      </c>
      <c r="O1313" s="1" t="s">
        <v>28</v>
      </c>
      <c r="P1313" s="1" t="s">
        <v>37</v>
      </c>
      <c r="Q1313" s="1" t="s">
        <v>827</v>
      </c>
      <c r="R1313" s="1">
        <v>92236</v>
      </c>
      <c r="S1313" s="1" t="s">
        <v>103</v>
      </c>
      <c r="T1313" s="1" t="s">
        <v>193</v>
      </c>
      <c r="U1313" s="1">
        <v>12</v>
      </c>
      <c r="V1313" s="1">
        <v>91306</v>
      </c>
    </row>
    <row r="1314" spans="1:22">
      <c r="A1314" s="1">
        <v>24526</v>
      </c>
      <c r="B1314" s="1" t="s">
        <v>50</v>
      </c>
      <c r="C1314" s="1">
        <v>29.34</v>
      </c>
      <c r="D1314" s="1">
        <v>0.05</v>
      </c>
      <c r="E1314" s="1">
        <v>2356</v>
      </c>
      <c r="F1314" s="1"/>
      <c r="G1314" s="1"/>
      <c r="H1314" s="1" t="s">
        <v>32</v>
      </c>
      <c r="I1314" s="1" t="s">
        <v>104</v>
      </c>
      <c r="J1314" s="1" t="s">
        <v>34</v>
      </c>
      <c r="K1314" s="1" t="s">
        <v>52</v>
      </c>
      <c r="L1314" s="1" t="s">
        <v>53</v>
      </c>
      <c r="M1314" s="1"/>
      <c r="N1314" s="1" t="s">
        <v>27</v>
      </c>
      <c r="O1314" s="1" t="s">
        <v>114</v>
      </c>
      <c r="P1314" s="1" t="s">
        <v>836</v>
      </c>
      <c r="Q1314" s="1" t="s">
        <v>837</v>
      </c>
      <c r="R1314" s="1">
        <v>82901</v>
      </c>
      <c r="S1314" s="1" t="s">
        <v>126</v>
      </c>
      <c r="T1314" s="1" t="s">
        <v>281</v>
      </c>
      <c r="U1314" s="1">
        <v>22</v>
      </c>
      <c r="V1314" s="1">
        <v>91305</v>
      </c>
    </row>
    <row r="1315" spans="1:22">
      <c r="A1315" s="1">
        <v>20798</v>
      </c>
      <c r="B1315" s="1" t="s">
        <v>98</v>
      </c>
      <c r="C1315" s="1">
        <v>205.99</v>
      </c>
      <c r="D1315" s="1">
        <v>0.1</v>
      </c>
      <c r="E1315" s="1">
        <v>2358</v>
      </c>
      <c r="F1315" s="1"/>
      <c r="G1315" s="1"/>
      <c r="H1315" s="1" t="s">
        <v>32</v>
      </c>
      <c r="I1315" s="1" t="s">
        <v>81</v>
      </c>
      <c r="J1315" s="1" t="s">
        <v>73</v>
      </c>
      <c r="K1315" s="1" t="s">
        <v>67</v>
      </c>
      <c r="L1315" s="1" t="s">
        <v>53</v>
      </c>
      <c r="M1315" s="1"/>
      <c r="N1315" s="1" t="s">
        <v>27</v>
      </c>
      <c r="O1315" s="1" t="s">
        <v>114</v>
      </c>
      <c r="P1315" s="1" t="s">
        <v>242</v>
      </c>
      <c r="Q1315" s="1" t="s">
        <v>778</v>
      </c>
      <c r="R1315" s="1">
        <v>33311</v>
      </c>
      <c r="S1315" s="2">
        <v>42097</v>
      </c>
      <c r="T1315" s="2">
        <v>42219</v>
      </c>
      <c r="U1315" s="1">
        <v>2</v>
      </c>
      <c r="V1315" s="1">
        <v>88267</v>
      </c>
    </row>
    <row r="1316" spans="1:22">
      <c r="A1316" s="1">
        <v>18892</v>
      </c>
      <c r="B1316" s="1" t="s">
        <v>41</v>
      </c>
      <c r="C1316" s="1">
        <v>2.08</v>
      </c>
      <c r="D1316" s="1">
        <v>0.05</v>
      </c>
      <c r="E1316" s="1">
        <v>2358</v>
      </c>
      <c r="F1316" s="1"/>
      <c r="G1316" s="1"/>
      <c r="H1316" s="1" t="s">
        <v>32</v>
      </c>
      <c r="I1316" s="1" t="s">
        <v>42</v>
      </c>
      <c r="J1316" s="1" t="s">
        <v>58</v>
      </c>
      <c r="K1316" s="1" t="s">
        <v>141</v>
      </c>
      <c r="L1316" s="1" t="s">
        <v>44</v>
      </c>
      <c r="M1316" s="1"/>
      <c r="N1316" s="1" t="s">
        <v>27</v>
      </c>
      <c r="O1316" s="1" t="s">
        <v>114</v>
      </c>
      <c r="P1316" s="1" t="s">
        <v>242</v>
      </c>
      <c r="Q1316" s="1" t="s">
        <v>778</v>
      </c>
      <c r="R1316" s="1">
        <v>33311</v>
      </c>
      <c r="S1316" s="1" t="s">
        <v>68</v>
      </c>
      <c r="T1316" s="1" t="s">
        <v>270</v>
      </c>
      <c r="U1316" s="1">
        <v>19</v>
      </c>
      <c r="V1316" s="1">
        <v>88268</v>
      </c>
    </row>
    <row r="1317" spans="1:22">
      <c r="A1317" s="1">
        <v>21772</v>
      </c>
      <c r="B1317" s="1" t="s">
        <v>41</v>
      </c>
      <c r="C1317" s="1">
        <v>7.28</v>
      </c>
      <c r="D1317" s="1">
        <v>0.05</v>
      </c>
      <c r="E1317" s="1">
        <v>2359</v>
      </c>
      <c r="F1317" s="1"/>
      <c r="G1317" s="1"/>
      <c r="H1317" s="1" t="s">
        <v>32</v>
      </c>
      <c r="I1317" s="1" t="s">
        <v>42</v>
      </c>
      <c r="J1317" s="1" t="s">
        <v>58</v>
      </c>
      <c r="K1317" s="1" t="s">
        <v>83</v>
      </c>
      <c r="L1317" s="1" t="s">
        <v>26</v>
      </c>
      <c r="M1317" s="1"/>
      <c r="N1317" s="1" t="s">
        <v>27</v>
      </c>
      <c r="O1317" s="1" t="s">
        <v>114</v>
      </c>
      <c r="P1317" s="1" t="s">
        <v>242</v>
      </c>
      <c r="Q1317" s="1" t="s">
        <v>838</v>
      </c>
      <c r="R1317" s="1">
        <v>33917</v>
      </c>
      <c r="S1317" s="2">
        <v>42126</v>
      </c>
      <c r="T1317" s="2">
        <v>42126</v>
      </c>
      <c r="U1317" s="1">
        <v>7</v>
      </c>
      <c r="V1317" s="1">
        <v>88265</v>
      </c>
    </row>
    <row r="1318" spans="1:22">
      <c r="A1318" s="1">
        <v>24890</v>
      </c>
      <c r="B1318" s="1" t="s">
        <v>21</v>
      </c>
      <c r="C1318" s="1">
        <v>8.33</v>
      </c>
      <c r="D1318" s="1">
        <v>0.05</v>
      </c>
      <c r="E1318" s="1">
        <v>2361</v>
      </c>
      <c r="F1318" s="1"/>
      <c r="G1318" s="1"/>
      <c r="H1318" s="1" t="s">
        <v>32</v>
      </c>
      <c r="I1318" s="1" t="s">
        <v>81</v>
      </c>
      <c r="J1318" s="1" t="s">
        <v>73</v>
      </c>
      <c r="K1318" s="1" t="s">
        <v>144</v>
      </c>
      <c r="L1318" s="1" t="s">
        <v>44</v>
      </c>
      <c r="M1318" s="1"/>
      <c r="N1318" s="1" t="s">
        <v>27</v>
      </c>
      <c r="O1318" s="1" t="s">
        <v>45</v>
      </c>
      <c r="P1318" s="1" t="s">
        <v>242</v>
      </c>
      <c r="Q1318" s="1" t="s">
        <v>839</v>
      </c>
      <c r="R1318" s="1">
        <v>32259</v>
      </c>
      <c r="S1318" s="1" t="s">
        <v>457</v>
      </c>
      <c r="T1318" s="1" t="s">
        <v>367</v>
      </c>
      <c r="U1318" s="1">
        <v>1</v>
      </c>
      <c r="V1318" s="1">
        <v>88266</v>
      </c>
    </row>
    <row r="1319" spans="1:22">
      <c r="A1319" s="1">
        <v>19369</v>
      </c>
      <c r="B1319" s="1" t="s">
        <v>21</v>
      </c>
      <c r="C1319" s="1">
        <v>5.77</v>
      </c>
      <c r="D1319" s="1">
        <v>0.05</v>
      </c>
      <c r="E1319" s="1">
        <v>2363</v>
      </c>
      <c r="F1319" s="1"/>
      <c r="G1319" s="1"/>
      <c r="H1319" s="1" t="s">
        <v>32</v>
      </c>
      <c r="I1319" s="1" t="s">
        <v>42</v>
      </c>
      <c r="J1319" s="1" t="s">
        <v>34</v>
      </c>
      <c r="K1319" s="1" t="s">
        <v>52</v>
      </c>
      <c r="L1319" s="1" t="s">
        <v>75</v>
      </c>
      <c r="M1319" s="1"/>
      <c r="N1319" s="1" t="s">
        <v>27</v>
      </c>
      <c r="O1319" s="1" t="s">
        <v>114</v>
      </c>
      <c r="P1319" s="1" t="s">
        <v>124</v>
      </c>
      <c r="Q1319" s="1" t="s">
        <v>798</v>
      </c>
      <c r="R1319" s="1">
        <v>44256</v>
      </c>
      <c r="S1319" s="2">
        <v>42312</v>
      </c>
      <c r="T1319" s="1" t="s">
        <v>204</v>
      </c>
      <c r="U1319" s="1">
        <v>11</v>
      </c>
      <c r="V1319" s="1">
        <v>90040</v>
      </c>
    </row>
    <row r="1320" spans="1:22">
      <c r="A1320" s="1">
        <v>21582</v>
      </c>
      <c r="B1320" s="1" t="s">
        <v>98</v>
      </c>
      <c r="C1320" s="1">
        <v>5.98</v>
      </c>
      <c r="D1320" s="1">
        <v>0.05</v>
      </c>
      <c r="E1320" s="1">
        <v>2369</v>
      </c>
      <c r="F1320" s="1"/>
      <c r="G1320" s="1"/>
      <c r="H1320" s="1" t="s">
        <v>32</v>
      </c>
      <c r="I1320" s="1" t="s">
        <v>104</v>
      </c>
      <c r="J1320" s="1" t="s">
        <v>58</v>
      </c>
      <c r="K1320" s="1" t="s">
        <v>83</v>
      </c>
      <c r="L1320" s="1" t="s">
        <v>53</v>
      </c>
      <c r="M1320" s="1"/>
      <c r="N1320" s="1" t="s">
        <v>27</v>
      </c>
      <c r="O1320" s="1" t="s">
        <v>54</v>
      </c>
      <c r="P1320" s="1" t="s">
        <v>242</v>
      </c>
      <c r="Q1320" s="1" t="s">
        <v>840</v>
      </c>
      <c r="R1320" s="1">
        <v>33024</v>
      </c>
      <c r="S1320" s="1" t="s">
        <v>163</v>
      </c>
      <c r="T1320" s="1" t="s">
        <v>176</v>
      </c>
      <c r="U1320" s="1">
        <v>13</v>
      </c>
      <c r="V1320" s="1">
        <v>90408</v>
      </c>
    </row>
    <row r="1321" spans="1:22">
      <c r="A1321" s="1">
        <v>21988</v>
      </c>
      <c r="B1321" s="1" t="s">
        <v>50</v>
      </c>
      <c r="C1321" s="1">
        <v>1.76</v>
      </c>
      <c r="D1321" s="1">
        <v>0.05</v>
      </c>
      <c r="E1321" s="1">
        <v>2372</v>
      </c>
      <c r="F1321" s="1"/>
      <c r="G1321" s="1"/>
      <c r="H1321" s="1" t="s">
        <v>32</v>
      </c>
      <c r="I1321" s="1" t="s">
        <v>81</v>
      </c>
      <c r="J1321" s="1" t="s">
        <v>58</v>
      </c>
      <c r="K1321" s="1" t="s">
        <v>25</v>
      </c>
      <c r="L1321" s="1" t="s">
        <v>26</v>
      </c>
      <c r="M1321" s="1"/>
      <c r="N1321" s="1" t="s">
        <v>27</v>
      </c>
      <c r="O1321" s="1" t="s">
        <v>28</v>
      </c>
      <c r="P1321" s="1" t="s">
        <v>55</v>
      </c>
      <c r="Q1321" s="1" t="s">
        <v>841</v>
      </c>
      <c r="R1321" s="1">
        <v>55803</v>
      </c>
      <c r="S1321" s="1" t="s">
        <v>126</v>
      </c>
      <c r="T1321" s="1" t="s">
        <v>179</v>
      </c>
      <c r="U1321" s="1">
        <v>4</v>
      </c>
      <c r="V1321" s="1">
        <v>90714</v>
      </c>
    </row>
    <row r="1322" spans="1:22">
      <c r="A1322" s="1">
        <v>22827</v>
      </c>
      <c r="B1322" s="1" t="s">
        <v>21</v>
      </c>
      <c r="C1322" s="1">
        <v>3.28</v>
      </c>
      <c r="D1322" s="1">
        <v>0.05</v>
      </c>
      <c r="E1322" s="1">
        <v>2376</v>
      </c>
      <c r="F1322" s="1"/>
      <c r="G1322" s="1"/>
      <c r="H1322" s="1" t="s">
        <v>32</v>
      </c>
      <c r="I1322" s="1" t="s">
        <v>81</v>
      </c>
      <c r="J1322" s="1" t="s">
        <v>58</v>
      </c>
      <c r="K1322" s="1" t="s">
        <v>25</v>
      </c>
      <c r="L1322" s="1" t="s">
        <v>26</v>
      </c>
      <c r="M1322" s="1"/>
      <c r="N1322" s="1" t="s">
        <v>27</v>
      </c>
      <c r="O1322" s="1" t="s">
        <v>28</v>
      </c>
      <c r="P1322" s="1" t="s">
        <v>682</v>
      </c>
      <c r="Q1322" s="1" t="s">
        <v>683</v>
      </c>
      <c r="R1322" s="1">
        <v>83843</v>
      </c>
      <c r="S1322" s="2">
        <v>42127</v>
      </c>
      <c r="T1322" s="2">
        <v>42158</v>
      </c>
      <c r="U1322" s="1">
        <v>18</v>
      </c>
      <c r="V1322" s="1">
        <v>91321</v>
      </c>
    </row>
    <row r="1323" spans="1:22">
      <c r="A1323" s="1">
        <v>22828</v>
      </c>
      <c r="B1323" s="1" t="s">
        <v>21</v>
      </c>
      <c r="C1323" s="1">
        <v>6.98</v>
      </c>
      <c r="D1323" s="1">
        <v>0.05</v>
      </c>
      <c r="E1323" s="1">
        <v>2376</v>
      </c>
      <c r="F1323" s="1"/>
      <c r="G1323" s="1"/>
      <c r="H1323" s="1" t="s">
        <v>32</v>
      </c>
      <c r="I1323" s="1" t="s">
        <v>81</v>
      </c>
      <c r="J1323" s="1" t="s">
        <v>58</v>
      </c>
      <c r="K1323" s="1" t="s">
        <v>119</v>
      </c>
      <c r="L1323" s="1" t="s">
        <v>53</v>
      </c>
      <c r="M1323" s="1"/>
      <c r="N1323" s="1" t="s">
        <v>27</v>
      </c>
      <c r="O1323" s="1" t="s">
        <v>54</v>
      </c>
      <c r="P1323" s="1" t="s">
        <v>682</v>
      </c>
      <c r="Q1323" s="1" t="s">
        <v>683</v>
      </c>
      <c r="R1323" s="1">
        <v>83843</v>
      </c>
      <c r="S1323" s="2">
        <v>42127</v>
      </c>
      <c r="T1323" s="2">
        <v>42188</v>
      </c>
      <c r="U1323" s="1">
        <v>15</v>
      </c>
      <c r="V1323" s="1">
        <v>91321</v>
      </c>
    </row>
    <row r="1324" spans="1:22">
      <c r="A1324" s="1">
        <v>18151</v>
      </c>
      <c r="B1324" s="1" t="s">
        <v>98</v>
      </c>
      <c r="C1324" s="1">
        <v>122.99</v>
      </c>
      <c r="D1324" s="1">
        <v>0.1</v>
      </c>
      <c r="E1324" s="1">
        <v>2379</v>
      </c>
      <c r="F1324" s="1"/>
      <c r="G1324" s="1"/>
      <c r="H1324" s="1" t="s">
        <v>32</v>
      </c>
      <c r="I1324" s="1" t="s">
        <v>51</v>
      </c>
      <c r="J1324" s="1" t="s">
        <v>58</v>
      </c>
      <c r="K1324" s="1" t="s">
        <v>100</v>
      </c>
      <c r="L1324" s="1" t="s">
        <v>53</v>
      </c>
      <c r="M1324" s="1"/>
      <c r="N1324" s="1" t="s">
        <v>27</v>
      </c>
      <c r="O1324" s="1" t="s">
        <v>54</v>
      </c>
      <c r="P1324" s="1" t="s">
        <v>215</v>
      </c>
      <c r="Q1324" s="1" t="s">
        <v>762</v>
      </c>
      <c r="R1324" s="1">
        <v>48135</v>
      </c>
      <c r="S1324" s="2">
        <v>42129</v>
      </c>
      <c r="T1324" s="2">
        <v>42190</v>
      </c>
      <c r="U1324" s="1">
        <v>12</v>
      </c>
      <c r="V1324" s="1">
        <v>86655</v>
      </c>
    </row>
    <row r="1325" spans="1:22">
      <c r="A1325" s="1">
        <v>19898</v>
      </c>
      <c r="B1325" s="1" t="s">
        <v>31</v>
      </c>
      <c r="C1325" s="1">
        <v>3.38</v>
      </c>
      <c r="D1325" s="1">
        <v>0.05</v>
      </c>
      <c r="E1325" s="1">
        <v>2380</v>
      </c>
      <c r="F1325" s="1"/>
      <c r="G1325" s="1"/>
      <c r="H1325" s="1" t="s">
        <v>32</v>
      </c>
      <c r="I1325" s="1" t="s">
        <v>51</v>
      </c>
      <c r="J1325" s="1" t="s">
        <v>58</v>
      </c>
      <c r="K1325" s="1" t="s">
        <v>25</v>
      </c>
      <c r="L1325" s="1" t="s">
        <v>26</v>
      </c>
      <c r="M1325" s="1"/>
      <c r="N1325" s="1" t="s">
        <v>27</v>
      </c>
      <c r="O1325" s="1" t="s">
        <v>54</v>
      </c>
      <c r="P1325" s="1" t="s">
        <v>215</v>
      </c>
      <c r="Q1325" s="1" t="s">
        <v>842</v>
      </c>
      <c r="R1325" s="1">
        <v>49505</v>
      </c>
      <c r="S1325" s="1" t="s">
        <v>191</v>
      </c>
      <c r="T1325" s="1" t="s">
        <v>220</v>
      </c>
      <c r="U1325" s="1">
        <v>9</v>
      </c>
      <c r="V1325" s="1">
        <v>86654</v>
      </c>
    </row>
    <row r="1326" spans="1:22">
      <c r="A1326" s="1">
        <v>18152</v>
      </c>
      <c r="B1326" s="1" t="s">
        <v>98</v>
      </c>
      <c r="C1326" s="1">
        <v>68.81</v>
      </c>
      <c r="D1326" s="1">
        <v>0.05</v>
      </c>
      <c r="E1326" s="1">
        <v>2380</v>
      </c>
      <c r="F1326" s="1"/>
      <c r="G1326" s="1"/>
      <c r="H1326" s="1" t="s">
        <v>22</v>
      </c>
      <c r="I1326" s="1" t="s">
        <v>51</v>
      </c>
      <c r="J1326" s="1" t="s">
        <v>58</v>
      </c>
      <c r="K1326" s="1" t="s">
        <v>196</v>
      </c>
      <c r="L1326" s="1" t="s">
        <v>36</v>
      </c>
      <c r="M1326" s="1"/>
      <c r="N1326" s="1" t="s">
        <v>27</v>
      </c>
      <c r="O1326" s="1" t="s">
        <v>45</v>
      </c>
      <c r="P1326" s="1" t="s">
        <v>215</v>
      </c>
      <c r="Q1326" s="1" t="s">
        <v>842</v>
      </c>
      <c r="R1326" s="1">
        <v>49505</v>
      </c>
      <c r="S1326" s="2">
        <v>42129</v>
      </c>
      <c r="T1326" s="2">
        <v>42190</v>
      </c>
      <c r="U1326" s="1">
        <v>17</v>
      </c>
      <c r="V1326" s="1">
        <v>86655</v>
      </c>
    </row>
    <row r="1327" spans="1:22">
      <c r="A1327" s="1">
        <v>1898</v>
      </c>
      <c r="B1327" s="1" t="s">
        <v>31</v>
      </c>
      <c r="C1327" s="1">
        <v>3.38</v>
      </c>
      <c r="D1327" s="1">
        <v>0.05</v>
      </c>
      <c r="E1327" s="1">
        <v>2382</v>
      </c>
      <c r="F1327" s="1"/>
      <c r="G1327" s="1"/>
      <c r="H1327" s="1" t="s">
        <v>32</v>
      </c>
      <c r="I1327" s="1" t="s">
        <v>51</v>
      </c>
      <c r="J1327" s="1" t="s">
        <v>58</v>
      </c>
      <c r="K1327" s="1" t="s">
        <v>25</v>
      </c>
      <c r="L1327" s="1" t="s">
        <v>26</v>
      </c>
      <c r="M1327" s="1"/>
      <c r="N1327" s="1" t="s">
        <v>27</v>
      </c>
      <c r="O1327" s="1" t="s">
        <v>45</v>
      </c>
      <c r="P1327" s="1" t="s">
        <v>62</v>
      </c>
      <c r="Q1327" s="1" t="s">
        <v>79</v>
      </c>
      <c r="R1327" s="1">
        <v>10024</v>
      </c>
      <c r="S1327" s="1" t="s">
        <v>191</v>
      </c>
      <c r="T1327" s="1" t="s">
        <v>220</v>
      </c>
      <c r="U1327" s="1">
        <v>34</v>
      </c>
      <c r="V1327" s="1">
        <v>13606</v>
      </c>
    </row>
    <row r="1328" spans="1:22">
      <c r="A1328" s="1">
        <v>151</v>
      </c>
      <c r="B1328" s="1" t="s">
        <v>98</v>
      </c>
      <c r="C1328" s="1">
        <v>122.99</v>
      </c>
      <c r="D1328" s="1">
        <v>0.1</v>
      </c>
      <c r="E1328" s="1">
        <v>2382</v>
      </c>
      <c r="F1328" s="1"/>
      <c r="G1328" s="1"/>
      <c r="H1328" s="1" t="s">
        <v>32</v>
      </c>
      <c r="I1328" s="1" t="s">
        <v>51</v>
      </c>
      <c r="J1328" s="1" t="s">
        <v>58</v>
      </c>
      <c r="K1328" s="1" t="s">
        <v>100</v>
      </c>
      <c r="L1328" s="1" t="s">
        <v>53</v>
      </c>
      <c r="M1328" s="1"/>
      <c r="N1328" s="1" t="s">
        <v>27</v>
      </c>
      <c r="O1328" s="1" t="s">
        <v>45</v>
      </c>
      <c r="P1328" s="1" t="s">
        <v>62</v>
      </c>
      <c r="Q1328" s="1" t="s">
        <v>79</v>
      </c>
      <c r="R1328" s="1">
        <v>10024</v>
      </c>
      <c r="S1328" s="2">
        <v>42129</v>
      </c>
      <c r="T1328" s="2">
        <v>42190</v>
      </c>
      <c r="U1328" s="1">
        <v>48</v>
      </c>
      <c r="V1328" s="1">
        <v>962</v>
      </c>
    </row>
    <row r="1329" spans="1:22">
      <c r="A1329" s="1">
        <v>152</v>
      </c>
      <c r="B1329" s="1" t="s">
        <v>98</v>
      </c>
      <c r="C1329" s="1">
        <v>68.81</v>
      </c>
      <c r="D1329" s="1">
        <v>0.05</v>
      </c>
      <c r="E1329" s="1">
        <v>2382</v>
      </c>
      <c r="F1329" s="1"/>
      <c r="G1329" s="1"/>
      <c r="H1329" s="1" t="s">
        <v>22</v>
      </c>
      <c r="I1329" s="1" t="s">
        <v>51</v>
      </c>
      <c r="J1329" s="1" t="s">
        <v>58</v>
      </c>
      <c r="K1329" s="1" t="s">
        <v>196</v>
      </c>
      <c r="L1329" s="1" t="s">
        <v>36</v>
      </c>
      <c r="M1329" s="1"/>
      <c r="N1329" s="1" t="s">
        <v>27</v>
      </c>
      <c r="O1329" s="1" t="s">
        <v>28</v>
      </c>
      <c r="P1329" s="1" t="s">
        <v>62</v>
      </c>
      <c r="Q1329" s="1" t="s">
        <v>79</v>
      </c>
      <c r="R1329" s="1">
        <v>10024</v>
      </c>
      <c r="S1329" s="2">
        <v>42129</v>
      </c>
      <c r="T1329" s="2">
        <v>42190</v>
      </c>
      <c r="U1329" s="1">
        <v>68</v>
      </c>
      <c r="V1329" s="1">
        <v>962</v>
      </c>
    </row>
    <row r="1330" spans="1:22">
      <c r="A1330" s="1">
        <v>21171</v>
      </c>
      <c r="B1330" s="1" t="s">
        <v>41</v>
      </c>
      <c r="C1330" s="1">
        <v>130.97999999999999</v>
      </c>
      <c r="D1330" s="1">
        <v>0.1</v>
      </c>
      <c r="E1330" s="1">
        <v>2385</v>
      </c>
      <c r="F1330" s="1"/>
      <c r="G1330" s="1"/>
      <c r="H1330" s="1" t="s">
        <v>22</v>
      </c>
      <c r="I1330" s="1" t="s">
        <v>51</v>
      </c>
      <c r="J1330" s="1" t="s">
        <v>34</v>
      </c>
      <c r="K1330" s="1" t="s">
        <v>35</v>
      </c>
      <c r="L1330" s="1" t="s">
        <v>36</v>
      </c>
      <c r="M1330" s="1"/>
      <c r="N1330" s="1" t="s">
        <v>27</v>
      </c>
      <c r="O1330" s="1" t="s">
        <v>45</v>
      </c>
      <c r="P1330" s="1" t="s">
        <v>244</v>
      </c>
      <c r="Q1330" s="1" t="s">
        <v>843</v>
      </c>
      <c r="R1330" s="1">
        <v>88001</v>
      </c>
      <c r="S1330" s="1" t="s">
        <v>80</v>
      </c>
      <c r="T1330" s="1" t="s">
        <v>289</v>
      </c>
      <c r="U1330" s="1">
        <v>18</v>
      </c>
      <c r="V1330" s="1">
        <v>89184</v>
      </c>
    </row>
    <row r="1331" spans="1:22">
      <c r="A1331" s="1">
        <v>23557</v>
      </c>
      <c r="B1331" s="1" t="s">
        <v>31</v>
      </c>
      <c r="C1331" s="1">
        <v>4.7699999999999996</v>
      </c>
      <c r="D1331" s="1">
        <v>0.05</v>
      </c>
      <c r="E1331" s="1">
        <v>2391</v>
      </c>
      <c r="F1331" s="1"/>
      <c r="G1331" s="1"/>
      <c r="H1331" s="1" t="s">
        <v>32</v>
      </c>
      <c r="I1331" s="1" t="s">
        <v>81</v>
      </c>
      <c r="J1331" s="1" t="s">
        <v>73</v>
      </c>
      <c r="K1331" s="1" t="s">
        <v>144</v>
      </c>
      <c r="L1331" s="1" t="s">
        <v>44</v>
      </c>
      <c r="M1331" s="1"/>
      <c r="N1331" s="1" t="s">
        <v>27</v>
      </c>
      <c r="O1331" s="1" t="s">
        <v>45</v>
      </c>
      <c r="P1331" s="1" t="s">
        <v>62</v>
      </c>
      <c r="Q1331" s="1" t="s">
        <v>844</v>
      </c>
      <c r="R1331" s="1">
        <v>11572</v>
      </c>
      <c r="S1331" s="1" t="s">
        <v>168</v>
      </c>
      <c r="T1331" s="1" t="s">
        <v>169</v>
      </c>
      <c r="U1331" s="1">
        <v>9</v>
      </c>
      <c r="V1331" s="1">
        <v>91122</v>
      </c>
    </row>
    <row r="1332" spans="1:22">
      <c r="A1332" s="1">
        <v>23558</v>
      </c>
      <c r="B1332" s="1" t="s">
        <v>31</v>
      </c>
      <c r="C1332" s="1">
        <v>27.18</v>
      </c>
      <c r="D1332" s="1">
        <v>0.05</v>
      </c>
      <c r="E1332" s="1">
        <v>2391</v>
      </c>
      <c r="F1332" s="1"/>
      <c r="G1332" s="1"/>
      <c r="H1332" s="1" t="s">
        <v>32</v>
      </c>
      <c r="I1332" s="1" t="s">
        <v>81</v>
      </c>
      <c r="J1332" s="1" t="s">
        <v>58</v>
      </c>
      <c r="K1332" s="1" t="s">
        <v>61</v>
      </c>
      <c r="L1332" s="1" t="s">
        <v>53</v>
      </c>
      <c r="M1332" s="1"/>
      <c r="N1332" s="1" t="s">
        <v>27</v>
      </c>
      <c r="O1332" s="1" t="s">
        <v>45</v>
      </c>
      <c r="P1332" s="1" t="s">
        <v>62</v>
      </c>
      <c r="Q1332" s="1" t="s">
        <v>844</v>
      </c>
      <c r="R1332" s="1">
        <v>11572</v>
      </c>
      <c r="S1332" s="1" t="s">
        <v>168</v>
      </c>
      <c r="T1332" s="1" t="s">
        <v>295</v>
      </c>
      <c r="U1332" s="1">
        <v>12</v>
      </c>
      <c r="V1332" s="1">
        <v>91122</v>
      </c>
    </row>
    <row r="1333" spans="1:22">
      <c r="A1333" s="1">
        <v>21462</v>
      </c>
      <c r="B1333" s="1" t="s">
        <v>31</v>
      </c>
      <c r="C1333" s="1">
        <v>999.99</v>
      </c>
      <c r="D1333" s="1">
        <v>0.1</v>
      </c>
      <c r="E1333" s="1">
        <v>2391</v>
      </c>
      <c r="F1333" s="1"/>
      <c r="G1333" s="1"/>
      <c r="H1333" s="1" t="s">
        <v>32</v>
      </c>
      <c r="I1333" s="1" t="s">
        <v>81</v>
      </c>
      <c r="J1333" s="1" t="s">
        <v>73</v>
      </c>
      <c r="K1333" s="1" t="s">
        <v>74</v>
      </c>
      <c r="L1333" s="1" t="s">
        <v>75</v>
      </c>
      <c r="M1333" s="1"/>
      <c r="N1333" s="1" t="s">
        <v>27</v>
      </c>
      <c r="O1333" s="1" t="s">
        <v>45</v>
      </c>
      <c r="P1333" s="1" t="s">
        <v>62</v>
      </c>
      <c r="Q1333" s="1" t="s">
        <v>844</v>
      </c>
      <c r="R1333" s="1">
        <v>11572</v>
      </c>
      <c r="S1333" s="2">
        <v>42100</v>
      </c>
      <c r="T1333" s="2">
        <v>42161</v>
      </c>
      <c r="U1333" s="1">
        <v>1</v>
      </c>
      <c r="V1333" s="1">
        <v>91123</v>
      </c>
    </row>
    <row r="1334" spans="1:22">
      <c r="A1334" s="1">
        <v>21463</v>
      </c>
      <c r="B1334" s="1" t="s">
        <v>31</v>
      </c>
      <c r="C1334" s="1">
        <v>6.48</v>
      </c>
      <c r="D1334" s="1">
        <v>0.05</v>
      </c>
      <c r="E1334" s="1">
        <v>2391</v>
      </c>
      <c r="F1334" s="1"/>
      <c r="G1334" s="1"/>
      <c r="H1334" s="1" t="s">
        <v>22</v>
      </c>
      <c r="I1334" s="1" t="s">
        <v>81</v>
      </c>
      <c r="J1334" s="1" t="s">
        <v>58</v>
      </c>
      <c r="K1334" s="1" t="s">
        <v>83</v>
      </c>
      <c r="L1334" s="1" t="s">
        <v>53</v>
      </c>
      <c r="M1334" s="1"/>
      <c r="N1334" s="1" t="s">
        <v>27</v>
      </c>
      <c r="O1334" s="1" t="s">
        <v>114</v>
      </c>
      <c r="P1334" s="1" t="s">
        <v>62</v>
      </c>
      <c r="Q1334" s="1" t="s">
        <v>844</v>
      </c>
      <c r="R1334" s="1">
        <v>11572</v>
      </c>
      <c r="S1334" s="2">
        <v>42100</v>
      </c>
      <c r="T1334" s="2">
        <v>42130</v>
      </c>
      <c r="U1334" s="1">
        <v>13</v>
      </c>
      <c r="V1334" s="1">
        <v>91123</v>
      </c>
    </row>
    <row r="1335" spans="1:22">
      <c r="A1335" s="1">
        <v>18277</v>
      </c>
      <c r="B1335" s="1" t="s">
        <v>50</v>
      </c>
      <c r="C1335" s="1">
        <v>6.48</v>
      </c>
      <c r="D1335" s="1">
        <v>0.05</v>
      </c>
      <c r="E1335" s="1">
        <v>2393</v>
      </c>
      <c r="F1335" s="1"/>
      <c r="G1335" s="1"/>
      <c r="H1335" s="1" t="s">
        <v>32</v>
      </c>
      <c r="I1335" s="1" t="s">
        <v>81</v>
      </c>
      <c r="J1335" s="1" t="s">
        <v>58</v>
      </c>
      <c r="K1335" s="1" t="s">
        <v>83</v>
      </c>
      <c r="L1335" s="1" t="s">
        <v>53</v>
      </c>
      <c r="M1335" s="1"/>
      <c r="N1335" s="1" t="s">
        <v>27</v>
      </c>
      <c r="O1335" s="1" t="s">
        <v>114</v>
      </c>
      <c r="P1335" s="1" t="s">
        <v>254</v>
      </c>
      <c r="Q1335" s="1" t="s">
        <v>358</v>
      </c>
      <c r="R1335" s="1">
        <v>30076</v>
      </c>
      <c r="S1335" s="1" t="s">
        <v>238</v>
      </c>
      <c r="T1335" s="1" t="s">
        <v>674</v>
      </c>
      <c r="U1335" s="1">
        <v>2</v>
      </c>
      <c r="V1335" s="1">
        <v>86950</v>
      </c>
    </row>
    <row r="1336" spans="1:22">
      <c r="A1336" s="1">
        <v>18197</v>
      </c>
      <c r="B1336" s="1" t="s">
        <v>21</v>
      </c>
      <c r="C1336" s="1">
        <v>105.29</v>
      </c>
      <c r="D1336" s="1">
        <v>0.1</v>
      </c>
      <c r="E1336" s="1">
        <v>2393</v>
      </c>
      <c r="F1336" s="1"/>
      <c r="G1336" s="1"/>
      <c r="H1336" s="1" t="s">
        <v>32</v>
      </c>
      <c r="I1336" s="1" t="s">
        <v>81</v>
      </c>
      <c r="J1336" s="1" t="s">
        <v>34</v>
      </c>
      <c r="K1336" s="1" t="s">
        <v>52</v>
      </c>
      <c r="L1336" s="1" t="s">
        <v>178</v>
      </c>
      <c r="M1336" s="1"/>
      <c r="N1336" s="1" t="s">
        <v>27</v>
      </c>
      <c r="O1336" s="1" t="s">
        <v>114</v>
      </c>
      <c r="P1336" s="1" t="s">
        <v>254</v>
      </c>
      <c r="Q1336" s="1" t="s">
        <v>358</v>
      </c>
      <c r="R1336" s="1">
        <v>30076</v>
      </c>
      <c r="S1336" s="2">
        <v>42095</v>
      </c>
      <c r="T1336" s="2">
        <v>42156</v>
      </c>
      <c r="U1336" s="1">
        <v>12</v>
      </c>
      <c r="V1336" s="1">
        <v>86951</v>
      </c>
    </row>
    <row r="1337" spans="1:22">
      <c r="A1337" s="1">
        <v>20197</v>
      </c>
      <c r="B1337" s="1" t="s">
        <v>41</v>
      </c>
      <c r="C1337" s="1">
        <v>11.7</v>
      </c>
      <c r="D1337" s="1">
        <v>0.05</v>
      </c>
      <c r="E1337" s="1">
        <v>2394</v>
      </c>
      <c r="F1337" s="1"/>
      <c r="G1337" s="1"/>
      <c r="H1337" s="1" t="s">
        <v>32</v>
      </c>
      <c r="I1337" s="1" t="s">
        <v>81</v>
      </c>
      <c r="J1337" s="1" t="s">
        <v>58</v>
      </c>
      <c r="K1337" s="1" t="s">
        <v>100</v>
      </c>
      <c r="L1337" s="1" t="s">
        <v>53</v>
      </c>
      <c r="M1337" s="1"/>
      <c r="N1337" s="1" t="s">
        <v>27</v>
      </c>
      <c r="O1337" s="1" t="s">
        <v>114</v>
      </c>
      <c r="P1337" s="1" t="s">
        <v>254</v>
      </c>
      <c r="Q1337" s="1" t="s">
        <v>845</v>
      </c>
      <c r="R1337" s="1">
        <v>30328</v>
      </c>
      <c r="S1337" s="2">
        <v>42009</v>
      </c>
      <c r="T1337" s="2">
        <v>42068</v>
      </c>
      <c r="U1337" s="1">
        <v>16</v>
      </c>
      <c r="V1337" s="1">
        <v>86949</v>
      </c>
    </row>
    <row r="1338" spans="1:22">
      <c r="A1338" s="1">
        <v>20198</v>
      </c>
      <c r="B1338" s="1" t="s">
        <v>41</v>
      </c>
      <c r="C1338" s="1">
        <v>4.55</v>
      </c>
      <c r="D1338" s="1">
        <v>0.05</v>
      </c>
      <c r="E1338" s="1">
        <v>2394</v>
      </c>
      <c r="F1338" s="1"/>
      <c r="G1338" s="1"/>
      <c r="H1338" s="1" t="s">
        <v>32</v>
      </c>
      <c r="I1338" s="1" t="s">
        <v>81</v>
      </c>
      <c r="J1338" s="1" t="s">
        <v>58</v>
      </c>
      <c r="K1338" s="1" t="s">
        <v>100</v>
      </c>
      <c r="L1338" s="1" t="s">
        <v>53</v>
      </c>
      <c r="M1338" s="1"/>
      <c r="N1338" s="1" t="s">
        <v>27</v>
      </c>
      <c r="O1338" s="1" t="s">
        <v>114</v>
      </c>
      <c r="P1338" s="1" t="s">
        <v>254</v>
      </c>
      <c r="Q1338" s="1" t="s">
        <v>845</v>
      </c>
      <c r="R1338" s="1">
        <v>30328</v>
      </c>
      <c r="S1338" s="2">
        <v>42009</v>
      </c>
      <c r="T1338" s="2">
        <v>42009</v>
      </c>
      <c r="U1338" s="1">
        <v>9</v>
      </c>
      <c r="V1338" s="1">
        <v>86949</v>
      </c>
    </row>
    <row r="1339" spans="1:22">
      <c r="A1339" s="1">
        <v>24954</v>
      </c>
      <c r="B1339" s="1" t="s">
        <v>31</v>
      </c>
      <c r="C1339" s="1">
        <v>60.97</v>
      </c>
      <c r="D1339" s="1">
        <v>0.05</v>
      </c>
      <c r="E1339" s="1">
        <v>2395</v>
      </c>
      <c r="F1339" s="1"/>
      <c r="G1339" s="1"/>
      <c r="H1339" s="1" t="s">
        <v>32</v>
      </c>
      <c r="I1339" s="1" t="s">
        <v>81</v>
      </c>
      <c r="J1339" s="1" t="s">
        <v>58</v>
      </c>
      <c r="K1339" s="1" t="s">
        <v>196</v>
      </c>
      <c r="L1339" s="1" t="s">
        <v>53</v>
      </c>
      <c r="M1339" s="1"/>
      <c r="N1339" s="1" t="s">
        <v>27</v>
      </c>
      <c r="O1339" s="1" t="s">
        <v>54</v>
      </c>
      <c r="P1339" s="1" t="s">
        <v>254</v>
      </c>
      <c r="Q1339" s="1" t="s">
        <v>846</v>
      </c>
      <c r="R1339" s="1">
        <v>31401</v>
      </c>
      <c r="S1339" s="1" t="s">
        <v>131</v>
      </c>
      <c r="T1339" s="1" t="s">
        <v>384</v>
      </c>
      <c r="U1339" s="1">
        <v>15</v>
      </c>
      <c r="V1339" s="1">
        <v>86952</v>
      </c>
    </row>
    <row r="1340" spans="1:22">
      <c r="A1340" s="1">
        <v>22369</v>
      </c>
      <c r="B1340" s="1" t="s">
        <v>31</v>
      </c>
      <c r="C1340" s="1">
        <v>7.64</v>
      </c>
      <c r="D1340" s="1">
        <v>0.05</v>
      </c>
      <c r="E1340" s="1">
        <v>2398</v>
      </c>
      <c r="F1340" s="1"/>
      <c r="G1340" s="1"/>
      <c r="H1340" s="1" t="s">
        <v>32</v>
      </c>
      <c r="I1340" s="1" t="s">
        <v>81</v>
      </c>
      <c r="J1340" s="1" t="s">
        <v>58</v>
      </c>
      <c r="K1340" s="1" t="s">
        <v>83</v>
      </c>
      <c r="L1340" s="1" t="s">
        <v>26</v>
      </c>
      <c r="M1340" s="1"/>
      <c r="N1340" s="1" t="s">
        <v>27</v>
      </c>
      <c r="O1340" s="1" t="s">
        <v>114</v>
      </c>
      <c r="P1340" s="1" t="s">
        <v>142</v>
      </c>
      <c r="Q1340" s="1" t="s">
        <v>847</v>
      </c>
      <c r="R1340" s="1">
        <v>60103</v>
      </c>
      <c r="S1340" s="1" t="s">
        <v>235</v>
      </c>
      <c r="T1340" s="1" t="s">
        <v>367</v>
      </c>
      <c r="U1340" s="1">
        <v>12</v>
      </c>
      <c r="V1340" s="1">
        <v>86373</v>
      </c>
    </row>
    <row r="1341" spans="1:22">
      <c r="A1341" s="1">
        <v>19001</v>
      </c>
      <c r="B1341" s="1" t="s">
        <v>50</v>
      </c>
      <c r="C1341" s="1">
        <v>65.989999999999995</v>
      </c>
      <c r="D1341" s="1">
        <v>0.05</v>
      </c>
      <c r="E1341" s="1">
        <v>2417</v>
      </c>
      <c r="F1341" s="1"/>
      <c r="G1341" s="1"/>
      <c r="H1341" s="1" t="s">
        <v>32</v>
      </c>
      <c r="I1341" s="1" t="s">
        <v>104</v>
      </c>
      <c r="J1341" s="1" t="s">
        <v>73</v>
      </c>
      <c r="K1341" s="1" t="s">
        <v>67</v>
      </c>
      <c r="L1341" s="1" t="s">
        <v>53</v>
      </c>
      <c r="M1341" s="1"/>
      <c r="N1341" s="1" t="s">
        <v>27</v>
      </c>
      <c r="O1341" s="1" t="s">
        <v>114</v>
      </c>
      <c r="P1341" s="1" t="s">
        <v>117</v>
      </c>
      <c r="Q1341" s="1" t="s">
        <v>769</v>
      </c>
      <c r="R1341" s="1">
        <v>22124</v>
      </c>
      <c r="S1341" s="1" t="s">
        <v>297</v>
      </c>
      <c r="T1341" s="1" t="s">
        <v>126</v>
      </c>
      <c r="U1341" s="1">
        <v>13</v>
      </c>
      <c r="V1341" s="1">
        <v>86754</v>
      </c>
    </row>
    <row r="1342" spans="1:22">
      <c r="A1342" s="1">
        <v>20325</v>
      </c>
      <c r="B1342" s="1" t="s">
        <v>41</v>
      </c>
      <c r="C1342" s="1">
        <v>2.1</v>
      </c>
      <c r="D1342" s="1">
        <v>0.05</v>
      </c>
      <c r="E1342" s="1">
        <v>2418</v>
      </c>
      <c r="F1342" s="1"/>
      <c r="G1342" s="1"/>
      <c r="H1342" s="1" t="s">
        <v>32</v>
      </c>
      <c r="I1342" s="1" t="s">
        <v>104</v>
      </c>
      <c r="J1342" s="1" t="s">
        <v>58</v>
      </c>
      <c r="K1342" s="1" t="s">
        <v>25</v>
      </c>
      <c r="L1342" s="1" t="s">
        <v>26</v>
      </c>
      <c r="M1342" s="1"/>
      <c r="N1342" s="1" t="s">
        <v>27</v>
      </c>
      <c r="O1342" s="1" t="s">
        <v>114</v>
      </c>
      <c r="P1342" s="1" t="s">
        <v>117</v>
      </c>
      <c r="Q1342" s="1" t="s">
        <v>848</v>
      </c>
      <c r="R1342" s="1">
        <v>23805</v>
      </c>
      <c r="S1342" s="2">
        <v>42156</v>
      </c>
      <c r="T1342" s="2">
        <v>42186</v>
      </c>
      <c r="U1342" s="1">
        <v>4</v>
      </c>
      <c r="V1342" s="1">
        <v>86750</v>
      </c>
    </row>
    <row r="1343" spans="1:22">
      <c r="A1343" s="1">
        <v>21724</v>
      </c>
      <c r="B1343" s="1" t="s">
        <v>21</v>
      </c>
      <c r="C1343" s="1">
        <v>599.99</v>
      </c>
      <c r="D1343" s="1">
        <v>0.1</v>
      </c>
      <c r="E1343" s="1">
        <v>2418</v>
      </c>
      <c r="F1343" s="1"/>
      <c r="G1343" s="1"/>
      <c r="H1343" s="1" t="s">
        <v>32</v>
      </c>
      <c r="I1343" s="1" t="s">
        <v>104</v>
      </c>
      <c r="J1343" s="1" t="s">
        <v>73</v>
      </c>
      <c r="K1343" s="1" t="s">
        <v>340</v>
      </c>
      <c r="L1343" s="1" t="s">
        <v>178</v>
      </c>
      <c r="M1343" s="1"/>
      <c r="N1343" s="1" t="s">
        <v>27</v>
      </c>
      <c r="O1343" s="1" t="s">
        <v>114</v>
      </c>
      <c r="P1343" s="1" t="s">
        <v>117</v>
      </c>
      <c r="Q1343" s="1" t="s">
        <v>848</v>
      </c>
      <c r="R1343" s="1">
        <v>23805</v>
      </c>
      <c r="S1343" s="2">
        <v>42278</v>
      </c>
      <c r="T1343" s="2">
        <v>42309</v>
      </c>
      <c r="U1343" s="1">
        <v>11</v>
      </c>
      <c r="V1343" s="1">
        <v>86753</v>
      </c>
    </row>
    <row r="1344" spans="1:22">
      <c r="A1344" s="1">
        <v>21725</v>
      </c>
      <c r="B1344" s="1" t="s">
        <v>21</v>
      </c>
      <c r="C1344" s="1">
        <v>2.78</v>
      </c>
      <c r="D1344" s="1">
        <v>0.05</v>
      </c>
      <c r="E1344" s="1">
        <v>2418</v>
      </c>
      <c r="F1344" s="1"/>
      <c r="G1344" s="1"/>
      <c r="H1344" s="1" t="s">
        <v>32</v>
      </c>
      <c r="I1344" s="1" t="s">
        <v>104</v>
      </c>
      <c r="J1344" s="1" t="s">
        <v>58</v>
      </c>
      <c r="K1344" s="1" t="s">
        <v>25</v>
      </c>
      <c r="L1344" s="1" t="s">
        <v>26</v>
      </c>
      <c r="M1344" s="1"/>
      <c r="N1344" s="1" t="s">
        <v>27</v>
      </c>
      <c r="O1344" s="1" t="s">
        <v>114</v>
      </c>
      <c r="P1344" s="1" t="s">
        <v>117</v>
      </c>
      <c r="Q1344" s="1" t="s">
        <v>848</v>
      </c>
      <c r="R1344" s="1">
        <v>23805</v>
      </c>
      <c r="S1344" s="2">
        <v>42278</v>
      </c>
      <c r="T1344" s="2">
        <v>42339</v>
      </c>
      <c r="U1344" s="1">
        <v>10</v>
      </c>
      <c r="V1344" s="1">
        <v>86753</v>
      </c>
    </row>
    <row r="1345" spans="1:22">
      <c r="A1345" s="1">
        <v>22376</v>
      </c>
      <c r="B1345" s="1" t="s">
        <v>31</v>
      </c>
      <c r="C1345" s="1">
        <v>225.04</v>
      </c>
      <c r="D1345" s="1">
        <v>0.1</v>
      </c>
      <c r="E1345" s="1">
        <v>2419</v>
      </c>
      <c r="F1345" s="1"/>
      <c r="G1345" s="1"/>
      <c r="H1345" s="1" t="s">
        <v>32</v>
      </c>
      <c r="I1345" s="1" t="s">
        <v>104</v>
      </c>
      <c r="J1345" s="1" t="s">
        <v>58</v>
      </c>
      <c r="K1345" s="1" t="s">
        <v>196</v>
      </c>
      <c r="L1345" s="1" t="s">
        <v>75</v>
      </c>
      <c r="M1345" s="1"/>
      <c r="N1345" s="1" t="s">
        <v>27</v>
      </c>
      <c r="O1345" s="1" t="s">
        <v>114</v>
      </c>
      <c r="P1345" s="1" t="s">
        <v>117</v>
      </c>
      <c r="Q1345" s="1" t="s">
        <v>591</v>
      </c>
      <c r="R1345" s="1">
        <v>23701</v>
      </c>
      <c r="S1345" s="1" t="s">
        <v>267</v>
      </c>
      <c r="T1345" s="1" t="s">
        <v>267</v>
      </c>
      <c r="U1345" s="1">
        <v>5</v>
      </c>
      <c r="V1345" s="1">
        <v>86751</v>
      </c>
    </row>
    <row r="1346" spans="1:22">
      <c r="A1346" s="1">
        <v>22377</v>
      </c>
      <c r="B1346" s="1" t="s">
        <v>31</v>
      </c>
      <c r="C1346" s="1">
        <v>7.84</v>
      </c>
      <c r="D1346" s="1">
        <v>0.05</v>
      </c>
      <c r="E1346" s="1">
        <v>2419</v>
      </c>
      <c r="F1346" s="1"/>
      <c r="G1346" s="1"/>
      <c r="H1346" s="1" t="s">
        <v>32</v>
      </c>
      <c r="I1346" s="1" t="s">
        <v>104</v>
      </c>
      <c r="J1346" s="1" t="s">
        <v>58</v>
      </c>
      <c r="K1346" s="1" t="s">
        <v>100</v>
      </c>
      <c r="L1346" s="1" t="s">
        <v>53</v>
      </c>
      <c r="M1346" s="1"/>
      <c r="N1346" s="1" t="s">
        <v>27</v>
      </c>
      <c r="O1346" s="1" t="s">
        <v>114</v>
      </c>
      <c r="P1346" s="1" t="s">
        <v>117</v>
      </c>
      <c r="Q1346" s="1" t="s">
        <v>591</v>
      </c>
      <c r="R1346" s="1">
        <v>23701</v>
      </c>
      <c r="S1346" s="1" t="s">
        <v>267</v>
      </c>
      <c r="T1346" s="1" t="s">
        <v>192</v>
      </c>
      <c r="U1346" s="1">
        <v>7</v>
      </c>
      <c r="V1346" s="1">
        <v>86751</v>
      </c>
    </row>
    <row r="1347" spans="1:22">
      <c r="A1347" s="1">
        <v>25271</v>
      </c>
      <c r="B1347" s="1" t="s">
        <v>21</v>
      </c>
      <c r="C1347" s="1">
        <v>9.11</v>
      </c>
      <c r="D1347" s="1">
        <v>0.05</v>
      </c>
      <c r="E1347" s="1">
        <v>2420</v>
      </c>
      <c r="F1347" s="1"/>
      <c r="G1347" s="1"/>
      <c r="H1347" s="1" t="s">
        <v>32</v>
      </c>
      <c r="I1347" s="1" t="s">
        <v>104</v>
      </c>
      <c r="J1347" s="1" t="s">
        <v>58</v>
      </c>
      <c r="K1347" s="1" t="s">
        <v>83</v>
      </c>
      <c r="L1347" s="1" t="s">
        <v>26</v>
      </c>
      <c r="M1347" s="1"/>
      <c r="N1347" s="1" t="s">
        <v>27</v>
      </c>
      <c r="O1347" s="1" t="s">
        <v>54</v>
      </c>
      <c r="P1347" s="1" t="s">
        <v>117</v>
      </c>
      <c r="Q1347" s="1" t="s">
        <v>627</v>
      </c>
      <c r="R1347" s="1">
        <v>23223</v>
      </c>
      <c r="S1347" s="2">
        <v>42160</v>
      </c>
      <c r="T1347" s="2">
        <v>42160</v>
      </c>
      <c r="U1347" s="1">
        <v>11</v>
      </c>
      <c r="V1347" s="1">
        <v>86752</v>
      </c>
    </row>
    <row r="1348" spans="1:22">
      <c r="A1348" s="1">
        <v>18802</v>
      </c>
      <c r="B1348" s="1" t="s">
        <v>31</v>
      </c>
      <c r="C1348" s="1">
        <v>150.97999999999999</v>
      </c>
      <c r="D1348" s="1">
        <v>0.1</v>
      </c>
      <c r="E1348" s="1">
        <v>2422</v>
      </c>
      <c r="F1348" s="1"/>
      <c r="G1348" s="1"/>
      <c r="H1348" s="1" t="s">
        <v>22</v>
      </c>
      <c r="I1348" s="1" t="s">
        <v>42</v>
      </c>
      <c r="J1348" s="1" t="s">
        <v>34</v>
      </c>
      <c r="K1348" s="1" t="s">
        <v>35</v>
      </c>
      <c r="L1348" s="1" t="s">
        <v>36</v>
      </c>
      <c r="M1348" s="1"/>
      <c r="N1348" s="1" t="s">
        <v>27</v>
      </c>
      <c r="O1348" s="1" t="s">
        <v>54</v>
      </c>
      <c r="P1348" s="1" t="s">
        <v>112</v>
      </c>
      <c r="Q1348" s="1" t="s">
        <v>849</v>
      </c>
      <c r="R1348" s="1">
        <v>77340</v>
      </c>
      <c r="S1348" s="1" t="s">
        <v>289</v>
      </c>
      <c r="T1348" s="1" t="s">
        <v>168</v>
      </c>
      <c r="U1348" s="1">
        <v>12</v>
      </c>
      <c r="V1348" s="1">
        <v>89053</v>
      </c>
    </row>
    <row r="1349" spans="1:22">
      <c r="A1349" s="1">
        <v>19817</v>
      </c>
      <c r="B1349" s="1" t="s">
        <v>50</v>
      </c>
      <c r="C1349" s="1">
        <v>3.89</v>
      </c>
      <c r="D1349" s="1">
        <v>0.05</v>
      </c>
      <c r="E1349" s="1">
        <v>2422</v>
      </c>
      <c r="F1349" s="1"/>
      <c r="G1349" s="1"/>
      <c r="H1349" s="1" t="s">
        <v>22</v>
      </c>
      <c r="I1349" s="1" t="s">
        <v>42</v>
      </c>
      <c r="J1349" s="1" t="s">
        <v>58</v>
      </c>
      <c r="K1349" s="1" t="s">
        <v>100</v>
      </c>
      <c r="L1349" s="1" t="s">
        <v>53</v>
      </c>
      <c r="M1349" s="1"/>
      <c r="N1349" s="1" t="s">
        <v>27</v>
      </c>
      <c r="O1349" s="1" t="s">
        <v>54</v>
      </c>
      <c r="P1349" s="1" t="s">
        <v>112</v>
      </c>
      <c r="Q1349" s="1" t="s">
        <v>849</v>
      </c>
      <c r="R1349" s="1">
        <v>77340</v>
      </c>
      <c r="S1349" s="1" t="s">
        <v>97</v>
      </c>
      <c r="T1349" s="1" t="s">
        <v>259</v>
      </c>
      <c r="U1349" s="1">
        <v>10</v>
      </c>
      <c r="V1349" s="1">
        <v>89055</v>
      </c>
    </row>
    <row r="1350" spans="1:22">
      <c r="A1350" s="1">
        <v>25126</v>
      </c>
      <c r="B1350" s="1" t="s">
        <v>98</v>
      </c>
      <c r="C1350" s="1">
        <v>100.98</v>
      </c>
      <c r="D1350" s="1">
        <v>0.1</v>
      </c>
      <c r="E1350" s="1">
        <v>2423</v>
      </c>
      <c r="F1350" s="1"/>
      <c r="G1350" s="1"/>
      <c r="H1350" s="1" t="s">
        <v>32</v>
      </c>
      <c r="I1350" s="1" t="s">
        <v>42</v>
      </c>
      <c r="J1350" s="1" t="s">
        <v>73</v>
      </c>
      <c r="K1350" s="1" t="s">
        <v>144</v>
      </c>
      <c r="L1350" s="1" t="s">
        <v>53</v>
      </c>
      <c r="M1350" s="1"/>
      <c r="N1350" s="1" t="s">
        <v>27</v>
      </c>
      <c r="O1350" s="1" t="s">
        <v>54</v>
      </c>
      <c r="P1350" s="1" t="s">
        <v>112</v>
      </c>
      <c r="Q1350" s="1" t="s">
        <v>850</v>
      </c>
      <c r="R1350" s="1">
        <v>76053</v>
      </c>
      <c r="S1350" s="1" t="s">
        <v>222</v>
      </c>
      <c r="T1350" s="1" t="s">
        <v>198</v>
      </c>
      <c r="U1350" s="1">
        <v>4</v>
      </c>
      <c r="V1350" s="1">
        <v>89054</v>
      </c>
    </row>
    <row r="1351" spans="1:22">
      <c r="A1351" s="1">
        <v>21761</v>
      </c>
      <c r="B1351" s="1" t="s">
        <v>21</v>
      </c>
      <c r="C1351" s="1">
        <v>30.93</v>
      </c>
      <c r="D1351" s="1">
        <v>0.05</v>
      </c>
      <c r="E1351" s="1">
        <v>2426</v>
      </c>
      <c r="F1351" s="1"/>
      <c r="G1351" s="1"/>
      <c r="H1351" s="1" t="s">
        <v>32</v>
      </c>
      <c r="I1351" s="1" t="s">
        <v>51</v>
      </c>
      <c r="J1351" s="1" t="s">
        <v>34</v>
      </c>
      <c r="K1351" s="1" t="s">
        <v>52</v>
      </c>
      <c r="L1351" s="1" t="s">
        <v>44</v>
      </c>
      <c r="M1351" s="1"/>
      <c r="N1351" s="1" t="s">
        <v>27</v>
      </c>
      <c r="O1351" s="1" t="s">
        <v>54</v>
      </c>
      <c r="P1351" s="1" t="s">
        <v>112</v>
      </c>
      <c r="Q1351" s="1" t="s">
        <v>851</v>
      </c>
      <c r="R1351" s="1">
        <v>75061</v>
      </c>
      <c r="S1351" s="1" t="s">
        <v>126</v>
      </c>
      <c r="T1351" s="1" t="s">
        <v>179</v>
      </c>
      <c r="U1351" s="1">
        <v>3</v>
      </c>
      <c r="V1351" s="1">
        <v>90859</v>
      </c>
    </row>
    <row r="1352" spans="1:22">
      <c r="A1352" s="1">
        <v>20496</v>
      </c>
      <c r="B1352" s="1" t="s">
        <v>98</v>
      </c>
      <c r="C1352" s="1">
        <v>4.4800000000000004</v>
      </c>
      <c r="D1352" s="1">
        <v>0.05</v>
      </c>
      <c r="E1352" s="1">
        <v>2426</v>
      </c>
      <c r="F1352" s="1"/>
      <c r="G1352" s="1"/>
      <c r="H1352" s="1" t="s">
        <v>32</v>
      </c>
      <c r="I1352" s="1" t="s">
        <v>51</v>
      </c>
      <c r="J1352" s="1" t="s">
        <v>58</v>
      </c>
      <c r="K1352" s="1" t="s">
        <v>196</v>
      </c>
      <c r="L1352" s="1" t="s">
        <v>178</v>
      </c>
      <c r="M1352" s="1"/>
      <c r="N1352" s="1" t="s">
        <v>27</v>
      </c>
      <c r="O1352" s="1" t="s">
        <v>54</v>
      </c>
      <c r="P1352" s="1" t="s">
        <v>112</v>
      </c>
      <c r="Q1352" s="1" t="s">
        <v>851</v>
      </c>
      <c r="R1352" s="1">
        <v>75061</v>
      </c>
      <c r="S1352" s="2">
        <v>42040</v>
      </c>
      <c r="T1352" s="2">
        <v>42040</v>
      </c>
      <c r="U1352" s="1">
        <v>37</v>
      </c>
      <c r="V1352" s="1">
        <v>90861</v>
      </c>
    </row>
    <row r="1353" spans="1:22">
      <c r="A1353" s="1">
        <v>20497</v>
      </c>
      <c r="B1353" s="1" t="s">
        <v>98</v>
      </c>
      <c r="C1353" s="1">
        <v>17.670000000000002</v>
      </c>
      <c r="D1353" s="1">
        <v>0.05</v>
      </c>
      <c r="E1353" s="1">
        <v>2426</v>
      </c>
      <c r="F1353" s="1"/>
      <c r="G1353" s="1"/>
      <c r="H1353" s="1" t="s">
        <v>32</v>
      </c>
      <c r="I1353" s="1" t="s">
        <v>51</v>
      </c>
      <c r="J1353" s="1" t="s">
        <v>34</v>
      </c>
      <c r="K1353" s="1" t="s">
        <v>52</v>
      </c>
      <c r="L1353" s="1" t="s">
        <v>44</v>
      </c>
      <c r="M1353" s="1"/>
      <c r="N1353" s="1" t="s">
        <v>27</v>
      </c>
      <c r="O1353" s="1" t="s">
        <v>54</v>
      </c>
      <c r="P1353" s="1" t="s">
        <v>112</v>
      </c>
      <c r="Q1353" s="1" t="s">
        <v>851</v>
      </c>
      <c r="R1353" s="1">
        <v>75061</v>
      </c>
      <c r="S1353" s="2">
        <v>42040</v>
      </c>
      <c r="T1353" s="2">
        <v>42252</v>
      </c>
      <c r="U1353" s="1">
        <v>9</v>
      </c>
      <c r="V1353" s="1">
        <v>90861</v>
      </c>
    </row>
    <row r="1354" spans="1:22">
      <c r="A1354" s="1">
        <v>23729</v>
      </c>
      <c r="B1354" s="1" t="s">
        <v>21</v>
      </c>
      <c r="C1354" s="1">
        <v>40.99</v>
      </c>
      <c r="D1354" s="1">
        <v>0.05</v>
      </c>
      <c r="E1354" s="1">
        <v>2427</v>
      </c>
      <c r="F1354" s="1"/>
      <c r="G1354" s="1"/>
      <c r="H1354" s="1" t="s">
        <v>32</v>
      </c>
      <c r="I1354" s="1" t="s">
        <v>81</v>
      </c>
      <c r="J1354" s="1" t="s">
        <v>58</v>
      </c>
      <c r="K1354" s="1" t="s">
        <v>83</v>
      </c>
      <c r="L1354" s="1" t="s">
        <v>53</v>
      </c>
      <c r="M1354" s="1"/>
      <c r="N1354" s="1" t="s">
        <v>27</v>
      </c>
      <c r="O1354" s="1" t="s">
        <v>54</v>
      </c>
      <c r="P1354" s="1" t="s">
        <v>112</v>
      </c>
      <c r="Q1354" s="1" t="s">
        <v>852</v>
      </c>
      <c r="R1354" s="1">
        <v>76248</v>
      </c>
      <c r="S1354" s="1" t="s">
        <v>49</v>
      </c>
      <c r="T1354" s="1" t="s">
        <v>136</v>
      </c>
      <c r="U1354" s="1">
        <v>21</v>
      </c>
      <c r="V1354" s="1">
        <v>90860</v>
      </c>
    </row>
    <row r="1355" spans="1:22">
      <c r="A1355" s="1">
        <v>22562</v>
      </c>
      <c r="B1355" s="1" t="s">
        <v>31</v>
      </c>
      <c r="C1355" s="1">
        <v>14.28</v>
      </c>
      <c r="D1355" s="1">
        <v>0.05</v>
      </c>
      <c r="E1355" s="1">
        <v>2430</v>
      </c>
      <c r="F1355" s="1"/>
      <c r="G1355" s="1"/>
      <c r="H1355" s="1" t="s">
        <v>32</v>
      </c>
      <c r="I1355" s="1" t="s">
        <v>42</v>
      </c>
      <c r="J1355" s="1" t="s">
        <v>58</v>
      </c>
      <c r="K1355" s="1" t="s">
        <v>100</v>
      </c>
      <c r="L1355" s="1" t="s">
        <v>53</v>
      </c>
      <c r="M1355" s="1"/>
      <c r="N1355" s="1" t="s">
        <v>27</v>
      </c>
      <c r="O1355" s="1" t="s">
        <v>54</v>
      </c>
      <c r="P1355" s="1" t="s">
        <v>112</v>
      </c>
      <c r="Q1355" s="1" t="s">
        <v>853</v>
      </c>
      <c r="R1355" s="1">
        <v>76541</v>
      </c>
      <c r="S1355" s="1" t="s">
        <v>384</v>
      </c>
      <c r="T1355" s="1" t="s">
        <v>132</v>
      </c>
      <c r="U1355" s="1">
        <v>11</v>
      </c>
      <c r="V1355" s="1">
        <v>91108</v>
      </c>
    </row>
    <row r="1356" spans="1:22">
      <c r="A1356" s="1">
        <v>22105</v>
      </c>
      <c r="B1356" s="1" t="s">
        <v>31</v>
      </c>
      <c r="C1356" s="1">
        <v>7.08</v>
      </c>
      <c r="D1356" s="1">
        <v>0.05</v>
      </c>
      <c r="E1356" s="1">
        <v>2430</v>
      </c>
      <c r="F1356" s="1"/>
      <c r="G1356" s="1"/>
      <c r="H1356" s="1" t="s">
        <v>32</v>
      </c>
      <c r="I1356" s="1" t="s">
        <v>42</v>
      </c>
      <c r="J1356" s="1" t="s">
        <v>58</v>
      </c>
      <c r="K1356" s="1" t="s">
        <v>25</v>
      </c>
      <c r="L1356" s="1" t="s">
        <v>26</v>
      </c>
      <c r="M1356" s="1"/>
      <c r="N1356" s="1" t="s">
        <v>27</v>
      </c>
      <c r="O1356" s="1" t="s">
        <v>54</v>
      </c>
      <c r="P1356" s="1" t="s">
        <v>112</v>
      </c>
      <c r="Q1356" s="1" t="s">
        <v>853</v>
      </c>
      <c r="R1356" s="1">
        <v>76541</v>
      </c>
      <c r="S1356" s="2">
        <v>42281</v>
      </c>
      <c r="T1356" s="2">
        <v>42312</v>
      </c>
      <c r="U1356" s="1">
        <v>7</v>
      </c>
      <c r="V1356" s="1">
        <v>91109</v>
      </c>
    </row>
    <row r="1357" spans="1:22">
      <c r="A1357" s="1">
        <v>20731</v>
      </c>
      <c r="B1357" s="1" t="s">
        <v>98</v>
      </c>
      <c r="C1357" s="1">
        <v>140.99</v>
      </c>
      <c r="D1357" s="1">
        <v>0.1</v>
      </c>
      <c r="E1357" s="1">
        <v>2430</v>
      </c>
      <c r="F1357" s="1"/>
      <c r="G1357" s="1"/>
      <c r="H1357" s="1" t="s">
        <v>32</v>
      </c>
      <c r="I1357" s="1" t="s">
        <v>42</v>
      </c>
      <c r="J1357" s="1" t="s">
        <v>73</v>
      </c>
      <c r="K1357" s="1" t="s">
        <v>67</v>
      </c>
      <c r="L1357" s="1" t="s">
        <v>53</v>
      </c>
      <c r="M1357" s="1"/>
      <c r="N1357" s="1" t="s">
        <v>27</v>
      </c>
      <c r="O1357" s="1" t="s">
        <v>28</v>
      </c>
      <c r="P1357" s="1" t="s">
        <v>112</v>
      </c>
      <c r="Q1357" s="1" t="s">
        <v>853</v>
      </c>
      <c r="R1357" s="1">
        <v>76541</v>
      </c>
      <c r="S1357" s="1" t="s">
        <v>192</v>
      </c>
      <c r="T1357" s="2">
        <v>42159</v>
      </c>
      <c r="U1357" s="1">
        <v>2</v>
      </c>
      <c r="V1357" s="1">
        <v>91110</v>
      </c>
    </row>
    <row r="1358" spans="1:22">
      <c r="A1358" s="1">
        <v>3490</v>
      </c>
      <c r="B1358" s="1" t="s">
        <v>31</v>
      </c>
      <c r="C1358" s="1">
        <v>8.85</v>
      </c>
      <c r="D1358" s="1">
        <v>0.05</v>
      </c>
      <c r="E1358" s="1">
        <v>2431</v>
      </c>
      <c r="F1358" s="1"/>
      <c r="G1358" s="1"/>
      <c r="H1358" s="1" t="s">
        <v>32</v>
      </c>
      <c r="I1358" s="1" t="s">
        <v>104</v>
      </c>
      <c r="J1358" s="1" t="s">
        <v>58</v>
      </c>
      <c r="K1358" s="1" t="s">
        <v>100</v>
      </c>
      <c r="L1358" s="1" t="s">
        <v>53</v>
      </c>
      <c r="M1358" s="1"/>
      <c r="N1358" s="1" t="s">
        <v>27</v>
      </c>
      <c r="O1358" s="1" t="s">
        <v>28</v>
      </c>
      <c r="P1358" s="1" t="s">
        <v>37</v>
      </c>
      <c r="Q1358" s="1" t="s">
        <v>361</v>
      </c>
      <c r="R1358" s="1">
        <v>90004</v>
      </c>
      <c r="S1358" s="2">
        <v>42283</v>
      </c>
      <c r="T1358" s="2">
        <v>42314</v>
      </c>
      <c r="U1358" s="1">
        <v>21</v>
      </c>
      <c r="V1358" s="1">
        <v>24869</v>
      </c>
    </row>
    <row r="1359" spans="1:22">
      <c r="A1359" s="1">
        <v>819</v>
      </c>
      <c r="B1359" s="1" t="s">
        <v>21</v>
      </c>
      <c r="C1359" s="1">
        <v>155.06</v>
      </c>
      <c r="D1359" s="1">
        <v>0.1</v>
      </c>
      <c r="E1359" s="1">
        <v>2431</v>
      </c>
      <c r="F1359" s="1"/>
      <c r="G1359" s="1"/>
      <c r="H1359" s="1" t="s">
        <v>32</v>
      </c>
      <c r="I1359" s="1" t="s">
        <v>104</v>
      </c>
      <c r="J1359" s="1" t="s">
        <v>58</v>
      </c>
      <c r="K1359" s="1" t="s">
        <v>119</v>
      </c>
      <c r="L1359" s="1" t="s">
        <v>53</v>
      </c>
      <c r="M1359" s="1"/>
      <c r="N1359" s="1" t="s">
        <v>27</v>
      </c>
      <c r="O1359" s="1" t="s">
        <v>54</v>
      </c>
      <c r="P1359" s="1" t="s">
        <v>37</v>
      </c>
      <c r="Q1359" s="1" t="s">
        <v>361</v>
      </c>
      <c r="R1359" s="1">
        <v>90004</v>
      </c>
      <c r="S1359" s="1" t="s">
        <v>140</v>
      </c>
      <c r="T1359" s="1" t="s">
        <v>140</v>
      </c>
      <c r="U1359" s="1">
        <v>14</v>
      </c>
      <c r="V1359" s="1">
        <v>5920</v>
      </c>
    </row>
    <row r="1360" spans="1:22">
      <c r="A1360" s="1">
        <v>18819</v>
      </c>
      <c r="B1360" s="1" t="s">
        <v>21</v>
      </c>
      <c r="C1360" s="1">
        <v>155.06</v>
      </c>
      <c r="D1360" s="1">
        <v>0.1</v>
      </c>
      <c r="E1360" s="1">
        <v>2432</v>
      </c>
      <c r="F1360" s="1"/>
      <c r="G1360" s="1"/>
      <c r="H1360" s="1" t="s">
        <v>32</v>
      </c>
      <c r="I1360" s="1" t="s">
        <v>104</v>
      </c>
      <c r="J1360" s="1" t="s">
        <v>58</v>
      </c>
      <c r="K1360" s="1" t="s">
        <v>119</v>
      </c>
      <c r="L1360" s="1" t="s">
        <v>53</v>
      </c>
      <c r="M1360" s="1"/>
      <c r="N1360" s="1" t="s">
        <v>27</v>
      </c>
      <c r="O1360" s="1" t="s">
        <v>54</v>
      </c>
      <c r="P1360" s="1" t="s">
        <v>217</v>
      </c>
      <c r="Q1360" s="1" t="s">
        <v>854</v>
      </c>
      <c r="R1360" s="1">
        <v>73110</v>
      </c>
      <c r="S1360" s="1" t="s">
        <v>140</v>
      </c>
      <c r="T1360" s="1" t="s">
        <v>140</v>
      </c>
      <c r="U1360" s="1">
        <v>3</v>
      </c>
      <c r="V1360" s="1">
        <v>89096</v>
      </c>
    </row>
    <row r="1361" spans="1:22">
      <c r="A1361" s="1">
        <v>20286</v>
      </c>
      <c r="B1361" s="1" t="s">
        <v>31</v>
      </c>
      <c r="C1361" s="1">
        <v>5.4</v>
      </c>
      <c r="D1361" s="1">
        <v>0.05</v>
      </c>
      <c r="E1361" s="1">
        <v>2432</v>
      </c>
      <c r="F1361" s="1"/>
      <c r="G1361" s="1"/>
      <c r="H1361" s="1" t="s">
        <v>22</v>
      </c>
      <c r="I1361" s="1" t="s">
        <v>104</v>
      </c>
      <c r="J1361" s="1" t="s">
        <v>58</v>
      </c>
      <c r="K1361" s="1" t="s">
        <v>100</v>
      </c>
      <c r="L1361" s="1" t="s">
        <v>53</v>
      </c>
      <c r="M1361" s="1"/>
      <c r="N1361" s="1" t="s">
        <v>27</v>
      </c>
      <c r="O1361" s="1" t="s">
        <v>54</v>
      </c>
      <c r="P1361" s="1" t="s">
        <v>217</v>
      </c>
      <c r="Q1361" s="1" t="s">
        <v>854</v>
      </c>
      <c r="R1361" s="1">
        <v>73110</v>
      </c>
      <c r="S1361" s="2">
        <v>42161</v>
      </c>
      <c r="T1361" s="2">
        <v>42222</v>
      </c>
      <c r="U1361" s="1">
        <v>6</v>
      </c>
      <c r="V1361" s="1">
        <v>89097</v>
      </c>
    </row>
    <row r="1362" spans="1:22">
      <c r="A1362" s="1">
        <v>21490</v>
      </c>
      <c r="B1362" s="1" t="s">
        <v>31</v>
      </c>
      <c r="C1362" s="1">
        <v>8.85</v>
      </c>
      <c r="D1362" s="1">
        <v>0.05</v>
      </c>
      <c r="E1362" s="1">
        <v>2433</v>
      </c>
      <c r="F1362" s="1"/>
      <c r="G1362" s="1"/>
      <c r="H1362" s="1" t="s">
        <v>32</v>
      </c>
      <c r="I1362" s="1" t="s">
        <v>104</v>
      </c>
      <c r="J1362" s="1" t="s">
        <v>58</v>
      </c>
      <c r="K1362" s="1" t="s">
        <v>100</v>
      </c>
      <c r="L1362" s="1" t="s">
        <v>53</v>
      </c>
      <c r="M1362" s="1"/>
      <c r="N1362" s="1" t="s">
        <v>27</v>
      </c>
      <c r="O1362" s="1" t="s">
        <v>54</v>
      </c>
      <c r="P1362" s="1" t="s">
        <v>217</v>
      </c>
      <c r="Q1362" s="1" t="s">
        <v>855</v>
      </c>
      <c r="R1362" s="1">
        <v>73160</v>
      </c>
      <c r="S1362" s="2">
        <v>42283</v>
      </c>
      <c r="T1362" s="2">
        <v>42314</v>
      </c>
      <c r="U1362" s="1">
        <v>5</v>
      </c>
      <c r="V1362" s="1">
        <v>89095</v>
      </c>
    </row>
    <row r="1363" spans="1:22">
      <c r="A1363" s="1">
        <v>19566</v>
      </c>
      <c r="B1363" s="1" t="s">
        <v>98</v>
      </c>
      <c r="C1363" s="1">
        <v>90.97</v>
      </c>
      <c r="D1363" s="1">
        <v>0.05</v>
      </c>
      <c r="E1363" s="1">
        <v>2437</v>
      </c>
      <c r="F1363" s="1"/>
      <c r="G1363" s="1"/>
      <c r="H1363" s="1" t="s">
        <v>22</v>
      </c>
      <c r="I1363" s="1" t="s">
        <v>42</v>
      </c>
      <c r="J1363" s="1" t="s">
        <v>73</v>
      </c>
      <c r="K1363" s="1" t="s">
        <v>74</v>
      </c>
      <c r="L1363" s="1" t="s">
        <v>36</v>
      </c>
      <c r="M1363" s="1"/>
      <c r="N1363" s="1" t="s">
        <v>27</v>
      </c>
      <c r="O1363" s="1" t="s">
        <v>114</v>
      </c>
      <c r="P1363" s="1" t="s">
        <v>718</v>
      </c>
      <c r="Q1363" s="1" t="s">
        <v>856</v>
      </c>
      <c r="R1363" s="1">
        <v>53150</v>
      </c>
      <c r="S1363" s="2">
        <v>42007</v>
      </c>
      <c r="T1363" s="2">
        <v>42066</v>
      </c>
      <c r="U1363" s="1">
        <v>3</v>
      </c>
      <c r="V1363" s="1">
        <v>90301</v>
      </c>
    </row>
    <row r="1364" spans="1:22">
      <c r="A1364" s="1">
        <v>20157</v>
      </c>
      <c r="B1364" s="1" t="s">
        <v>50</v>
      </c>
      <c r="C1364" s="1">
        <v>63.94</v>
      </c>
      <c r="D1364" s="1">
        <v>0.05</v>
      </c>
      <c r="E1364" s="1">
        <v>2441</v>
      </c>
      <c r="F1364" s="1"/>
      <c r="G1364" s="1"/>
      <c r="H1364" s="1" t="s">
        <v>32</v>
      </c>
      <c r="I1364" s="1" t="s">
        <v>104</v>
      </c>
      <c r="J1364" s="1" t="s">
        <v>34</v>
      </c>
      <c r="K1364" s="1" t="s">
        <v>52</v>
      </c>
      <c r="L1364" s="1" t="s">
        <v>53</v>
      </c>
      <c r="M1364" s="1"/>
      <c r="N1364" s="1" t="s">
        <v>27</v>
      </c>
      <c r="O1364" s="1" t="s">
        <v>114</v>
      </c>
      <c r="P1364" s="1" t="s">
        <v>242</v>
      </c>
      <c r="Q1364" s="1" t="s">
        <v>857</v>
      </c>
      <c r="R1364" s="1">
        <v>32935</v>
      </c>
      <c r="S1364" s="2">
        <v>42098</v>
      </c>
      <c r="T1364" s="2">
        <v>42098</v>
      </c>
      <c r="U1364" s="1">
        <v>11</v>
      </c>
      <c r="V1364" s="1">
        <v>89300</v>
      </c>
    </row>
    <row r="1365" spans="1:22">
      <c r="A1365" s="1">
        <v>20158</v>
      </c>
      <c r="B1365" s="1" t="s">
        <v>50</v>
      </c>
      <c r="C1365" s="1">
        <v>5.0199999999999996</v>
      </c>
      <c r="D1365" s="1">
        <v>0.05</v>
      </c>
      <c r="E1365" s="1">
        <v>2442</v>
      </c>
      <c r="F1365" s="1"/>
      <c r="G1365" s="1"/>
      <c r="H1365" s="1" t="s">
        <v>32</v>
      </c>
      <c r="I1365" s="1" t="s">
        <v>104</v>
      </c>
      <c r="J1365" s="1" t="s">
        <v>73</v>
      </c>
      <c r="K1365" s="1" t="s">
        <v>144</v>
      </c>
      <c r="L1365" s="1" t="s">
        <v>44</v>
      </c>
      <c r="M1365" s="1"/>
      <c r="N1365" s="1" t="s">
        <v>27</v>
      </c>
      <c r="O1365" s="1" t="s">
        <v>114</v>
      </c>
      <c r="P1365" s="1" t="s">
        <v>242</v>
      </c>
      <c r="Q1365" s="1" t="s">
        <v>858</v>
      </c>
      <c r="R1365" s="1">
        <v>32953</v>
      </c>
      <c r="S1365" s="2">
        <v>42098</v>
      </c>
      <c r="T1365" s="2">
        <v>42159</v>
      </c>
      <c r="U1365" s="1">
        <v>5</v>
      </c>
      <c r="V1365" s="1">
        <v>89300</v>
      </c>
    </row>
    <row r="1366" spans="1:22">
      <c r="A1366" s="1">
        <v>21084</v>
      </c>
      <c r="B1366" s="1" t="s">
        <v>21</v>
      </c>
      <c r="C1366" s="1">
        <v>58.1</v>
      </c>
      <c r="D1366" s="1">
        <v>0.05</v>
      </c>
      <c r="E1366" s="1">
        <v>2443</v>
      </c>
      <c r="F1366" s="1"/>
      <c r="G1366" s="1"/>
      <c r="H1366" s="1" t="s">
        <v>32</v>
      </c>
      <c r="I1366" s="1" t="s">
        <v>81</v>
      </c>
      <c r="J1366" s="1" t="s">
        <v>58</v>
      </c>
      <c r="K1366" s="1" t="s">
        <v>100</v>
      </c>
      <c r="L1366" s="1" t="s">
        <v>53</v>
      </c>
      <c r="M1366" s="1"/>
      <c r="N1366" s="1" t="s">
        <v>27</v>
      </c>
      <c r="O1366" s="1" t="s">
        <v>114</v>
      </c>
      <c r="P1366" s="1" t="s">
        <v>242</v>
      </c>
      <c r="Q1366" s="1" t="s">
        <v>283</v>
      </c>
      <c r="R1366" s="1">
        <v>33142</v>
      </c>
      <c r="S1366" s="1" t="s">
        <v>201</v>
      </c>
      <c r="T1366" s="1" t="s">
        <v>201</v>
      </c>
      <c r="U1366" s="1">
        <v>13</v>
      </c>
      <c r="V1366" s="1">
        <v>89299</v>
      </c>
    </row>
    <row r="1367" spans="1:22">
      <c r="A1367" s="1">
        <v>25304</v>
      </c>
      <c r="B1367" s="1" t="s">
        <v>31</v>
      </c>
      <c r="C1367" s="1">
        <v>2.2799999999999998</v>
      </c>
      <c r="D1367" s="1">
        <v>0.05</v>
      </c>
      <c r="E1367" s="1">
        <v>2443</v>
      </c>
      <c r="F1367" s="1"/>
      <c r="G1367" s="1"/>
      <c r="H1367" s="1" t="s">
        <v>32</v>
      </c>
      <c r="I1367" s="1" t="s">
        <v>81</v>
      </c>
      <c r="J1367" s="1" t="s">
        <v>58</v>
      </c>
      <c r="K1367" s="1" t="s">
        <v>25</v>
      </c>
      <c r="L1367" s="1" t="s">
        <v>26</v>
      </c>
      <c r="M1367" s="1"/>
      <c r="N1367" s="1" t="s">
        <v>27</v>
      </c>
      <c r="O1367" s="1" t="s">
        <v>54</v>
      </c>
      <c r="P1367" s="1" t="s">
        <v>242</v>
      </c>
      <c r="Q1367" s="1" t="s">
        <v>283</v>
      </c>
      <c r="R1367" s="1">
        <v>33142</v>
      </c>
      <c r="S1367" s="2">
        <v>42010</v>
      </c>
      <c r="T1367" s="2">
        <v>42069</v>
      </c>
      <c r="U1367" s="1">
        <v>13</v>
      </c>
      <c r="V1367" s="1">
        <v>89301</v>
      </c>
    </row>
    <row r="1368" spans="1:22">
      <c r="A1368" s="1">
        <v>25742</v>
      </c>
      <c r="B1368" s="1" t="s">
        <v>21</v>
      </c>
      <c r="C1368" s="1">
        <v>6.48</v>
      </c>
      <c r="D1368" s="1">
        <v>0.05</v>
      </c>
      <c r="E1368" s="1">
        <v>2448</v>
      </c>
      <c r="F1368" s="1"/>
      <c r="G1368" s="1"/>
      <c r="H1368" s="1" t="s">
        <v>32</v>
      </c>
      <c r="I1368" s="1" t="s">
        <v>104</v>
      </c>
      <c r="J1368" s="1" t="s">
        <v>58</v>
      </c>
      <c r="K1368" s="1" t="s">
        <v>83</v>
      </c>
      <c r="L1368" s="1" t="s">
        <v>53</v>
      </c>
      <c r="M1368" s="1"/>
      <c r="N1368" s="1" t="s">
        <v>27</v>
      </c>
      <c r="O1368" s="1" t="s">
        <v>54</v>
      </c>
      <c r="P1368" s="1" t="s">
        <v>55</v>
      </c>
      <c r="Q1368" s="1" t="s">
        <v>859</v>
      </c>
      <c r="R1368" s="1">
        <v>55410</v>
      </c>
      <c r="S1368" s="1" t="s">
        <v>521</v>
      </c>
      <c r="T1368" s="2">
        <v>42011</v>
      </c>
      <c r="U1368" s="1">
        <v>16</v>
      </c>
      <c r="V1368" s="1">
        <v>87790</v>
      </c>
    </row>
    <row r="1369" spans="1:22">
      <c r="A1369" s="1">
        <v>20687</v>
      </c>
      <c r="B1369" s="1" t="s">
        <v>31</v>
      </c>
      <c r="C1369" s="1">
        <v>4.13</v>
      </c>
      <c r="D1369" s="1">
        <v>0.05</v>
      </c>
      <c r="E1369" s="1">
        <v>2450</v>
      </c>
      <c r="F1369" s="1"/>
      <c r="G1369" s="1"/>
      <c r="H1369" s="1" t="s">
        <v>32</v>
      </c>
      <c r="I1369" s="1" t="s">
        <v>42</v>
      </c>
      <c r="J1369" s="1" t="s">
        <v>58</v>
      </c>
      <c r="K1369" s="1" t="s">
        <v>25</v>
      </c>
      <c r="L1369" s="1" t="s">
        <v>26</v>
      </c>
      <c r="M1369" s="1"/>
      <c r="N1369" s="1" t="s">
        <v>27</v>
      </c>
      <c r="O1369" s="1" t="s">
        <v>114</v>
      </c>
      <c r="P1369" s="1" t="s">
        <v>718</v>
      </c>
      <c r="Q1369" s="1" t="s">
        <v>860</v>
      </c>
      <c r="R1369" s="1">
        <v>53545</v>
      </c>
      <c r="S1369" s="1" t="s">
        <v>78</v>
      </c>
      <c r="T1369" s="1" t="s">
        <v>168</v>
      </c>
      <c r="U1369" s="1">
        <v>1</v>
      </c>
      <c r="V1369" s="1">
        <v>90322</v>
      </c>
    </row>
    <row r="1370" spans="1:22">
      <c r="A1370" s="1">
        <v>21198</v>
      </c>
      <c r="B1370" s="1" t="s">
        <v>50</v>
      </c>
      <c r="C1370" s="1">
        <v>3499.99</v>
      </c>
      <c r="D1370" s="1">
        <v>0.15</v>
      </c>
      <c r="E1370" s="1">
        <v>2454</v>
      </c>
      <c r="F1370" s="1"/>
      <c r="G1370" s="1"/>
      <c r="H1370" s="1" t="s">
        <v>22</v>
      </c>
      <c r="I1370" s="1" t="s">
        <v>81</v>
      </c>
      <c r="J1370" s="1" t="s">
        <v>73</v>
      </c>
      <c r="K1370" s="1" t="s">
        <v>340</v>
      </c>
      <c r="L1370" s="1" t="s">
        <v>178</v>
      </c>
      <c r="M1370" s="1"/>
      <c r="N1370" s="1" t="s">
        <v>27</v>
      </c>
      <c r="O1370" s="1" t="s">
        <v>114</v>
      </c>
      <c r="P1370" s="1" t="s">
        <v>542</v>
      </c>
      <c r="Q1370" s="1" t="s">
        <v>861</v>
      </c>
      <c r="R1370" s="1">
        <v>35244</v>
      </c>
      <c r="S1370" s="2">
        <v>42007</v>
      </c>
      <c r="T1370" s="2">
        <v>42097</v>
      </c>
      <c r="U1370" s="1">
        <v>1</v>
      </c>
      <c r="V1370" s="1">
        <v>89219</v>
      </c>
    </row>
    <row r="1371" spans="1:22">
      <c r="A1371" s="1">
        <v>25536</v>
      </c>
      <c r="B1371" s="1" t="s">
        <v>21</v>
      </c>
      <c r="C1371" s="1">
        <v>179.99</v>
      </c>
      <c r="D1371" s="1">
        <v>0.1</v>
      </c>
      <c r="E1371" s="1">
        <v>2456</v>
      </c>
      <c r="F1371" s="1"/>
      <c r="G1371" s="1"/>
      <c r="H1371" s="1" t="s">
        <v>32</v>
      </c>
      <c r="I1371" s="1" t="s">
        <v>42</v>
      </c>
      <c r="J1371" s="1" t="s">
        <v>73</v>
      </c>
      <c r="K1371" s="1" t="s">
        <v>144</v>
      </c>
      <c r="L1371" s="1" t="s">
        <v>53</v>
      </c>
      <c r="M1371" s="1"/>
      <c r="N1371" s="1" t="s">
        <v>27</v>
      </c>
      <c r="O1371" s="1" t="s">
        <v>114</v>
      </c>
      <c r="P1371" s="1" t="s">
        <v>542</v>
      </c>
      <c r="Q1371" s="1" t="s">
        <v>862</v>
      </c>
      <c r="R1371" s="1">
        <v>36608</v>
      </c>
      <c r="S1371" s="1" t="s">
        <v>97</v>
      </c>
      <c r="T1371" s="1" t="s">
        <v>186</v>
      </c>
      <c r="U1371" s="1">
        <v>7</v>
      </c>
      <c r="V1371" s="1">
        <v>89218</v>
      </c>
    </row>
    <row r="1372" spans="1:22">
      <c r="A1372" s="1">
        <v>25537</v>
      </c>
      <c r="B1372" s="1" t="s">
        <v>21</v>
      </c>
      <c r="C1372" s="1">
        <v>92.23</v>
      </c>
      <c r="D1372" s="1">
        <v>0.05</v>
      </c>
      <c r="E1372" s="1">
        <v>2456</v>
      </c>
      <c r="F1372" s="1"/>
      <c r="G1372" s="1"/>
      <c r="H1372" s="1" t="s">
        <v>22</v>
      </c>
      <c r="I1372" s="1" t="s">
        <v>42</v>
      </c>
      <c r="J1372" s="1" t="s">
        <v>34</v>
      </c>
      <c r="K1372" s="1" t="s">
        <v>52</v>
      </c>
      <c r="L1372" s="1" t="s">
        <v>75</v>
      </c>
      <c r="M1372" s="1"/>
      <c r="N1372" s="1" t="s">
        <v>27</v>
      </c>
      <c r="O1372" s="1" t="s">
        <v>54</v>
      </c>
      <c r="P1372" s="1" t="s">
        <v>542</v>
      </c>
      <c r="Q1372" s="1" t="s">
        <v>862</v>
      </c>
      <c r="R1372" s="1">
        <v>36608</v>
      </c>
      <c r="S1372" s="1" t="s">
        <v>97</v>
      </c>
      <c r="T1372" s="1" t="s">
        <v>186</v>
      </c>
      <c r="U1372" s="1">
        <v>11</v>
      </c>
      <c r="V1372" s="1">
        <v>89218</v>
      </c>
    </row>
    <row r="1373" spans="1:22">
      <c r="A1373" s="1">
        <v>25535</v>
      </c>
      <c r="B1373" s="1" t="s">
        <v>21</v>
      </c>
      <c r="C1373" s="1">
        <v>15.22</v>
      </c>
      <c r="D1373" s="1">
        <v>0.05</v>
      </c>
      <c r="E1373" s="1">
        <v>2457</v>
      </c>
      <c r="F1373" s="1"/>
      <c r="G1373" s="1"/>
      <c r="H1373" s="1" t="s">
        <v>32</v>
      </c>
      <c r="I1373" s="1" t="s">
        <v>42</v>
      </c>
      <c r="J1373" s="1" t="s">
        <v>58</v>
      </c>
      <c r="K1373" s="1" t="s">
        <v>100</v>
      </c>
      <c r="L1373" s="1" t="s">
        <v>53</v>
      </c>
      <c r="M1373" s="1"/>
      <c r="N1373" s="1" t="s">
        <v>27</v>
      </c>
      <c r="O1373" s="1" t="s">
        <v>54</v>
      </c>
      <c r="P1373" s="1" t="s">
        <v>55</v>
      </c>
      <c r="Q1373" s="1" t="s">
        <v>863</v>
      </c>
      <c r="R1373" s="1">
        <v>55014</v>
      </c>
      <c r="S1373" s="1" t="s">
        <v>97</v>
      </c>
      <c r="T1373" s="1" t="s">
        <v>97</v>
      </c>
      <c r="U1373" s="1">
        <v>9</v>
      </c>
      <c r="V1373" s="1">
        <v>89218</v>
      </c>
    </row>
    <row r="1374" spans="1:22">
      <c r="A1374" s="1">
        <v>22321</v>
      </c>
      <c r="B1374" s="1" t="s">
        <v>21</v>
      </c>
      <c r="C1374" s="1">
        <v>6.48</v>
      </c>
      <c r="D1374" s="1">
        <v>0.05</v>
      </c>
      <c r="E1374" s="1">
        <v>2458</v>
      </c>
      <c r="F1374" s="1"/>
      <c r="G1374" s="1"/>
      <c r="H1374" s="1" t="s">
        <v>32</v>
      </c>
      <c r="I1374" s="1" t="s">
        <v>42</v>
      </c>
      <c r="J1374" s="1" t="s">
        <v>58</v>
      </c>
      <c r="K1374" s="1" t="s">
        <v>83</v>
      </c>
      <c r="L1374" s="1" t="s">
        <v>53</v>
      </c>
      <c r="M1374" s="1"/>
      <c r="N1374" s="1" t="s">
        <v>27</v>
      </c>
      <c r="O1374" s="1" t="s">
        <v>54</v>
      </c>
      <c r="P1374" s="1" t="s">
        <v>55</v>
      </c>
      <c r="Q1374" s="1" t="s">
        <v>859</v>
      </c>
      <c r="R1374" s="1">
        <v>55410</v>
      </c>
      <c r="S1374" s="2">
        <v>42064</v>
      </c>
      <c r="T1374" s="2">
        <v>42125</v>
      </c>
      <c r="U1374" s="1">
        <v>2</v>
      </c>
      <c r="V1374" s="1">
        <v>91285</v>
      </c>
    </row>
    <row r="1375" spans="1:22">
      <c r="A1375" s="1">
        <v>21190</v>
      </c>
      <c r="B1375" s="1" t="s">
        <v>50</v>
      </c>
      <c r="C1375" s="1">
        <v>12.88</v>
      </c>
      <c r="D1375" s="1">
        <v>0.05</v>
      </c>
      <c r="E1375" s="1">
        <v>2458</v>
      </c>
      <c r="F1375" s="1"/>
      <c r="G1375" s="1"/>
      <c r="H1375" s="1" t="s">
        <v>32</v>
      </c>
      <c r="I1375" s="1" t="s">
        <v>42</v>
      </c>
      <c r="J1375" s="1" t="s">
        <v>58</v>
      </c>
      <c r="K1375" s="1" t="s">
        <v>141</v>
      </c>
      <c r="L1375" s="1" t="s">
        <v>26</v>
      </c>
      <c r="M1375" s="1"/>
      <c r="N1375" s="1" t="s">
        <v>27</v>
      </c>
      <c r="O1375" s="1" t="s">
        <v>45</v>
      </c>
      <c r="P1375" s="1" t="s">
        <v>55</v>
      </c>
      <c r="Q1375" s="1" t="s">
        <v>859</v>
      </c>
      <c r="R1375" s="1">
        <v>55410</v>
      </c>
      <c r="S1375" s="1" t="s">
        <v>78</v>
      </c>
      <c r="T1375" s="1" t="s">
        <v>168</v>
      </c>
      <c r="U1375" s="1">
        <v>3</v>
      </c>
      <c r="V1375" s="1">
        <v>91286</v>
      </c>
    </row>
    <row r="1376" spans="1:22">
      <c r="A1376" s="1">
        <v>4321</v>
      </c>
      <c r="B1376" s="1" t="s">
        <v>21</v>
      </c>
      <c r="C1376" s="1">
        <v>6.48</v>
      </c>
      <c r="D1376" s="1">
        <v>0.05</v>
      </c>
      <c r="E1376" s="1">
        <v>2460</v>
      </c>
      <c r="F1376" s="1"/>
      <c r="G1376" s="1"/>
      <c r="H1376" s="1" t="s">
        <v>32</v>
      </c>
      <c r="I1376" s="1" t="s">
        <v>42</v>
      </c>
      <c r="J1376" s="1" t="s">
        <v>58</v>
      </c>
      <c r="K1376" s="1" t="s">
        <v>83</v>
      </c>
      <c r="L1376" s="1" t="s">
        <v>53</v>
      </c>
      <c r="M1376" s="1"/>
      <c r="N1376" s="1" t="s">
        <v>27</v>
      </c>
      <c r="O1376" s="1" t="s">
        <v>45</v>
      </c>
      <c r="P1376" s="1" t="s">
        <v>62</v>
      </c>
      <c r="Q1376" s="1" t="s">
        <v>79</v>
      </c>
      <c r="R1376" s="1">
        <v>10035</v>
      </c>
      <c r="S1376" s="2">
        <v>42064</v>
      </c>
      <c r="T1376" s="2">
        <v>42125</v>
      </c>
      <c r="U1376" s="1">
        <v>8</v>
      </c>
      <c r="V1376" s="1">
        <v>30785</v>
      </c>
    </row>
    <row r="1377" spans="1:22">
      <c r="A1377" s="1">
        <v>4322</v>
      </c>
      <c r="B1377" s="1" t="s">
        <v>21</v>
      </c>
      <c r="C1377" s="1">
        <v>9.93</v>
      </c>
      <c r="D1377" s="1">
        <v>0.05</v>
      </c>
      <c r="E1377" s="1">
        <v>2460</v>
      </c>
      <c r="F1377" s="1"/>
      <c r="G1377" s="1"/>
      <c r="H1377" s="1" t="s">
        <v>32</v>
      </c>
      <c r="I1377" s="1" t="s">
        <v>42</v>
      </c>
      <c r="J1377" s="1" t="s">
        <v>58</v>
      </c>
      <c r="K1377" s="1" t="s">
        <v>25</v>
      </c>
      <c r="L1377" s="1" t="s">
        <v>26</v>
      </c>
      <c r="M1377" s="1"/>
      <c r="N1377" s="1" t="s">
        <v>27</v>
      </c>
      <c r="O1377" s="1" t="s">
        <v>114</v>
      </c>
      <c r="P1377" s="1" t="s">
        <v>62</v>
      </c>
      <c r="Q1377" s="1" t="s">
        <v>79</v>
      </c>
      <c r="R1377" s="1">
        <v>10035</v>
      </c>
      <c r="S1377" s="2">
        <v>42064</v>
      </c>
      <c r="T1377" s="2">
        <v>42156</v>
      </c>
      <c r="U1377" s="1">
        <v>46</v>
      </c>
      <c r="V1377" s="1">
        <v>30785</v>
      </c>
    </row>
    <row r="1378" spans="1:22">
      <c r="A1378" s="1">
        <v>25859</v>
      </c>
      <c r="B1378" s="1" t="s">
        <v>21</v>
      </c>
      <c r="C1378" s="1">
        <v>1.74</v>
      </c>
      <c r="D1378" s="1">
        <v>0.05</v>
      </c>
      <c r="E1378" s="1">
        <v>2464</v>
      </c>
      <c r="F1378" s="1"/>
      <c r="G1378" s="1"/>
      <c r="H1378" s="1" t="s">
        <v>22</v>
      </c>
      <c r="I1378" s="1" t="s">
        <v>104</v>
      </c>
      <c r="J1378" s="1" t="s">
        <v>34</v>
      </c>
      <c r="K1378" s="1" t="s">
        <v>52</v>
      </c>
      <c r="L1378" s="1" t="s">
        <v>44</v>
      </c>
      <c r="M1378" s="1"/>
      <c r="N1378" s="1" t="s">
        <v>27</v>
      </c>
      <c r="O1378" s="1" t="s">
        <v>114</v>
      </c>
      <c r="P1378" s="1" t="s">
        <v>138</v>
      </c>
      <c r="Q1378" s="1" t="s">
        <v>864</v>
      </c>
      <c r="R1378" s="1">
        <v>71111</v>
      </c>
      <c r="S1378" s="2">
        <v>42313</v>
      </c>
      <c r="T1378" s="1" t="s">
        <v>59</v>
      </c>
      <c r="U1378" s="1">
        <v>4</v>
      </c>
      <c r="V1378" s="1">
        <v>88713</v>
      </c>
    </row>
    <row r="1379" spans="1:22">
      <c r="A1379" s="1">
        <v>25860</v>
      </c>
      <c r="B1379" s="1" t="s">
        <v>21</v>
      </c>
      <c r="C1379" s="1">
        <v>227.55</v>
      </c>
      <c r="D1379" s="1">
        <v>0.1</v>
      </c>
      <c r="E1379" s="1">
        <v>2464</v>
      </c>
      <c r="F1379" s="1"/>
      <c r="G1379" s="1"/>
      <c r="H1379" s="1" t="s">
        <v>22</v>
      </c>
      <c r="I1379" s="1" t="s">
        <v>104</v>
      </c>
      <c r="J1379" s="1" t="s">
        <v>34</v>
      </c>
      <c r="K1379" s="1" t="s">
        <v>123</v>
      </c>
      <c r="L1379" s="1" t="s">
        <v>108</v>
      </c>
      <c r="M1379" s="1"/>
      <c r="N1379" s="1" t="s">
        <v>27</v>
      </c>
      <c r="O1379" s="1" t="s">
        <v>114</v>
      </c>
      <c r="P1379" s="1" t="s">
        <v>138</v>
      </c>
      <c r="Q1379" s="1" t="s">
        <v>864</v>
      </c>
      <c r="R1379" s="1">
        <v>71111</v>
      </c>
      <c r="S1379" s="2">
        <v>42313</v>
      </c>
      <c r="T1379" s="2">
        <v>42313</v>
      </c>
      <c r="U1379" s="1">
        <v>16</v>
      </c>
      <c r="V1379" s="1">
        <v>88713</v>
      </c>
    </row>
    <row r="1380" spans="1:22">
      <c r="A1380" s="1">
        <v>25807</v>
      </c>
      <c r="B1380" s="1" t="s">
        <v>31</v>
      </c>
      <c r="C1380" s="1">
        <v>6.28</v>
      </c>
      <c r="D1380" s="1">
        <v>0.05</v>
      </c>
      <c r="E1380" s="1">
        <v>2464</v>
      </c>
      <c r="F1380" s="1"/>
      <c r="G1380" s="1"/>
      <c r="H1380" s="1" t="s">
        <v>32</v>
      </c>
      <c r="I1380" s="1" t="s">
        <v>104</v>
      </c>
      <c r="J1380" s="1" t="s">
        <v>58</v>
      </c>
      <c r="K1380" s="1" t="s">
        <v>100</v>
      </c>
      <c r="L1380" s="1" t="s">
        <v>53</v>
      </c>
      <c r="M1380" s="1"/>
      <c r="N1380" s="1" t="s">
        <v>27</v>
      </c>
      <c r="O1380" s="1" t="s">
        <v>114</v>
      </c>
      <c r="P1380" s="1" t="s">
        <v>138</v>
      </c>
      <c r="Q1380" s="1" t="s">
        <v>864</v>
      </c>
      <c r="R1380" s="1">
        <v>71111</v>
      </c>
      <c r="S1380" s="1" t="s">
        <v>96</v>
      </c>
      <c r="T1380" s="1" t="s">
        <v>186</v>
      </c>
      <c r="U1380" s="1">
        <v>6</v>
      </c>
      <c r="V1380" s="1">
        <v>88714</v>
      </c>
    </row>
    <row r="1381" spans="1:22">
      <c r="A1381" s="1">
        <v>25808</v>
      </c>
      <c r="B1381" s="1" t="s">
        <v>31</v>
      </c>
      <c r="C1381" s="1">
        <v>3.08</v>
      </c>
      <c r="D1381" s="1">
        <v>0.05</v>
      </c>
      <c r="E1381" s="1">
        <v>2464</v>
      </c>
      <c r="F1381" s="1"/>
      <c r="G1381" s="1"/>
      <c r="H1381" s="1" t="s">
        <v>32</v>
      </c>
      <c r="I1381" s="1" t="s">
        <v>104</v>
      </c>
      <c r="J1381" s="1" t="s">
        <v>58</v>
      </c>
      <c r="K1381" s="1" t="s">
        <v>116</v>
      </c>
      <c r="L1381" s="1" t="s">
        <v>53</v>
      </c>
      <c r="M1381" s="1"/>
      <c r="N1381" s="1" t="s">
        <v>27</v>
      </c>
      <c r="O1381" s="1" t="s">
        <v>54</v>
      </c>
      <c r="P1381" s="1" t="s">
        <v>138</v>
      </c>
      <c r="Q1381" s="1" t="s">
        <v>864</v>
      </c>
      <c r="R1381" s="1">
        <v>71111</v>
      </c>
      <c r="S1381" s="1" t="s">
        <v>96</v>
      </c>
      <c r="T1381" s="1" t="s">
        <v>222</v>
      </c>
      <c r="U1381" s="1">
        <v>14</v>
      </c>
      <c r="V1381" s="1">
        <v>88714</v>
      </c>
    </row>
    <row r="1382" spans="1:22">
      <c r="A1382" s="1">
        <v>22580</v>
      </c>
      <c r="B1382" s="1" t="s">
        <v>50</v>
      </c>
      <c r="C1382" s="1">
        <v>2.08</v>
      </c>
      <c r="D1382" s="1">
        <v>0.05</v>
      </c>
      <c r="E1382" s="1">
        <v>2466</v>
      </c>
      <c r="F1382" s="1"/>
      <c r="G1382" s="1"/>
      <c r="H1382" s="1" t="s">
        <v>32</v>
      </c>
      <c r="I1382" s="1" t="s">
        <v>81</v>
      </c>
      <c r="J1382" s="1" t="s">
        <v>58</v>
      </c>
      <c r="K1382" s="1" t="s">
        <v>100</v>
      </c>
      <c r="L1382" s="1" t="s">
        <v>53</v>
      </c>
      <c r="M1382" s="1"/>
      <c r="N1382" s="1" t="s">
        <v>27</v>
      </c>
      <c r="O1382" s="1" t="s">
        <v>54</v>
      </c>
      <c r="P1382" s="1" t="s">
        <v>215</v>
      </c>
      <c r="Q1382" s="1" t="s">
        <v>865</v>
      </c>
      <c r="R1382" s="1">
        <v>49783</v>
      </c>
      <c r="S1382" s="1" t="s">
        <v>368</v>
      </c>
      <c r="T1382" s="1" t="s">
        <v>386</v>
      </c>
      <c r="U1382" s="1">
        <v>7</v>
      </c>
      <c r="V1382" s="1">
        <v>88136</v>
      </c>
    </row>
    <row r="1383" spans="1:22">
      <c r="A1383" s="1">
        <v>22582</v>
      </c>
      <c r="B1383" s="1" t="s">
        <v>50</v>
      </c>
      <c r="C1383" s="1">
        <v>53.98</v>
      </c>
      <c r="D1383" s="1">
        <v>0.05</v>
      </c>
      <c r="E1383" s="1">
        <v>2466</v>
      </c>
      <c r="F1383" s="1"/>
      <c r="G1383" s="1"/>
      <c r="H1383" s="1" t="s">
        <v>22</v>
      </c>
      <c r="I1383" s="1" t="s">
        <v>81</v>
      </c>
      <c r="J1383" s="1" t="s">
        <v>73</v>
      </c>
      <c r="K1383" s="1" t="s">
        <v>144</v>
      </c>
      <c r="L1383" s="1" t="s">
        <v>53</v>
      </c>
      <c r="M1383" s="1"/>
      <c r="N1383" s="1" t="s">
        <v>27</v>
      </c>
      <c r="O1383" s="1" t="s">
        <v>54</v>
      </c>
      <c r="P1383" s="1" t="s">
        <v>215</v>
      </c>
      <c r="Q1383" s="1" t="s">
        <v>865</v>
      </c>
      <c r="R1383" s="1">
        <v>49783</v>
      </c>
      <c r="S1383" s="1" t="s">
        <v>368</v>
      </c>
      <c r="T1383" s="1" t="s">
        <v>386</v>
      </c>
      <c r="U1383" s="1">
        <v>8</v>
      </c>
      <c r="V1383" s="1">
        <v>88136</v>
      </c>
    </row>
    <row r="1384" spans="1:22">
      <c r="A1384" s="1">
        <v>22583</v>
      </c>
      <c r="B1384" s="1" t="s">
        <v>50</v>
      </c>
      <c r="C1384" s="1">
        <v>4.9800000000000004</v>
      </c>
      <c r="D1384" s="1">
        <v>0.05</v>
      </c>
      <c r="E1384" s="1">
        <v>2466</v>
      </c>
      <c r="F1384" s="1"/>
      <c r="G1384" s="1"/>
      <c r="H1384" s="1" t="s">
        <v>32</v>
      </c>
      <c r="I1384" s="1" t="s">
        <v>81</v>
      </c>
      <c r="J1384" s="1" t="s">
        <v>58</v>
      </c>
      <c r="K1384" s="1" t="s">
        <v>83</v>
      </c>
      <c r="L1384" s="1" t="s">
        <v>53</v>
      </c>
      <c r="M1384" s="1"/>
      <c r="N1384" s="1" t="s">
        <v>27</v>
      </c>
      <c r="O1384" s="1" t="s">
        <v>114</v>
      </c>
      <c r="P1384" s="1" t="s">
        <v>215</v>
      </c>
      <c r="Q1384" s="1" t="s">
        <v>865</v>
      </c>
      <c r="R1384" s="1">
        <v>49783</v>
      </c>
      <c r="S1384" s="1" t="s">
        <v>368</v>
      </c>
      <c r="T1384" s="1" t="s">
        <v>368</v>
      </c>
      <c r="U1384" s="1">
        <v>7</v>
      </c>
      <c r="V1384" s="1">
        <v>88136</v>
      </c>
    </row>
    <row r="1385" spans="1:22">
      <c r="A1385" s="1">
        <v>19766</v>
      </c>
      <c r="B1385" s="1" t="s">
        <v>41</v>
      </c>
      <c r="C1385" s="1">
        <v>58.1</v>
      </c>
      <c r="D1385" s="1">
        <v>0.05</v>
      </c>
      <c r="E1385" s="1">
        <v>2468</v>
      </c>
      <c r="F1385" s="1"/>
      <c r="G1385" s="1"/>
      <c r="H1385" s="1" t="s">
        <v>22</v>
      </c>
      <c r="I1385" s="1" t="s">
        <v>42</v>
      </c>
      <c r="J1385" s="1" t="s">
        <v>58</v>
      </c>
      <c r="K1385" s="1" t="s">
        <v>100</v>
      </c>
      <c r="L1385" s="1" t="s">
        <v>53</v>
      </c>
      <c r="M1385" s="1"/>
      <c r="N1385" s="1" t="s">
        <v>27</v>
      </c>
      <c r="O1385" s="1" t="s">
        <v>114</v>
      </c>
      <c r="P1385" s="1" t="s">
        <v>225</v>
      </c>
      <c r="Q1385" s="1" t="s">
        <v>866</v>
      </c>
      <c r="R1385" s="1">
        <v>28144</v>
      </c>
      <c r="S1385" s="1" t="s">
        <v>219</v>
      </c>
      <c r="T1385" s="1" t="s">
        <v>382</v>
      </c>
      <c r="U1385" s="1">
        <v>3</v>
      </c>
      <c r="V1385" s="1">
        <v>88135</v>
      </c>
    </row>
    <row r="1386" spans="1:22">
      <c r="A1386" s="1">
        <v>18684</v>
      </c>
      <c r="B1386" s="1" t="s">
        <v>41</v>
      </c>
      <c r="C1386" s="1">
        <v>65.989999999999995</v>
      </c>
      <c r="D1386" s="1">
        <v>0.05</v>
      </c>
      <c r="E1386" s="1">
        <v>2468</v>
      </c>
      <c r="F1386" s="1"/>
      <c r="G1386" s="1"/>
      <c r="H1386" s="1" t="s">
        <v>32</v>
      </c>
      <c r="I1386" s="1" t="s">
        <v>81</v>
      </c>
      <c r="J1386" s="1" t="s">
        <v>73</v>
      </c>
      <c r="K1386" s="1" t="s">
        <v>67</v>
      </c>
      <c r="L1386" s="1" t="s">
        <v>53</v>
      </c>
      <c r="M1386" s="1"/>
      <c r="N1386" s="1" t="s">
        <v>27</v>
      </c>
      <c r="O1386" s="1" t="s">
        <v>54</v>
      </c>
      <c r="P1386" s="1" t="s">
        <v>225</v>
      </c>
      <c r="Q1386" s="1" t="s">
        <v>866</v>
      </c>
      <c r="R1386" s="1">
        <v>28144</v>
      </c>
      <c r="S1386" s="1" t="s">
        <v>181</v>
      </c>
      <c r="T1386" s="1" t="s">
        <v>297</v>
      </c>
      <c r="U1386" s="1">
        <v>13</v>
      </c>
      <c r="V1386" s="1">
        <v>88137</v>
      </c>
    </row>
    <row r="1387" spans="1:22">
      <c r="A1387" s="1">
        <v>26057</v>
      </c>
      <c r="B1387" s="1" t="s">
        <v>98</v>
      </c>
      <c r="C1387" s="1">
        <v>4.91</v>
      </c>
      <c r="D1387" s="1">
        <v>0.05</v>
      </c>
      <c r="E1387" s="1">
        <v>2472</v>
      </c>
      <c r="F1387" s="1"/>
      <c r="G1387" s="1"/>
      <c r="H1387" s="1" t="s">
        <v>22</v>
      </c>
      <c r="I1387" s="1" t="s">
        <v>42</v>
      </c>
      <c r="J1387" s="1" t="s">
        <v>58</v>
      </c>
      <c r="K1387" s="1" t="s">
        <v>116</v>
      </c>
      <c r="L1387" s="1" t="s">
        <v>53</v>
      </c>
      <c r="M1387" s="1"/>
      <c r="N1387" s="1" t="s">
        <v>27</v>
      </c>
      <c r="O1387" s="1" t="s">
        <v>114</v>
      </c>
      <c r="P1387" s="1" t="s">
        <v>142</v>
      </c>
      <c r="Q1387" s="1" t="s">
        <v>867</v>
      </c>
      <c r="R1387" s="1">
        <v>60432</v>
      </c>
      <c r="S1387" s="1" t="s">
        <v>207</v>
      </c>
      <c r="T1387" s="1" t="s">
        <v>207</v>
      </c>
      <c r="U1387" s="1">
        <v>10</v>
      </c>
      <c r="V1387" s="1">
        <v>86514</v>
      </c>
    </row>
    <row r="1388" spans="1:22">
      <c r="A1388" s="1">
        <v>24584</v>
      </c>
      <c r="B1388" s="1" t="s">
        <v>41</v>
      </c>
      <c r="C1388" s="1">
        <v>5.18</v>
      </c>
      <c r="D1388" s="1">
        <v>0.05</v>
      </c>
      <c r="E1388" s="1">
        <v>2481</v>
      </c>
      <c r="F1388" s="1"/>
      <c r="G1388" s="1"/>
      <c r="H1388" s="1" t="s">
        <v>22</v>
      </c>
      <c r="I1388" s="1" t="s">
        <v>81</v>
      </c>
      <c r="J1388" s="1" t="s">
        <v>58</v>
      </c>
      <c r="K1388" s="1" t="s">
        <v>100</v>
      </c>
      <c r="L1388" s="1" t="s">
        <v>53</v>
      </c>
      <c r="M1388" s="1"/>
      <c r="N1388" s="1" t="s">
        <v>27</v>
      </c>
      <c r="O1388" s="1" t="s">
        <v>114</v>
      </c>
      <c r="P1388" s="1" t="s">
        <v>138</v>
      </c>
      <c r="Q1388" s="1" t="s">
        <v>600</v>
      </c>
      <c r="R1388" s="1">
        <v>70506</v>
      </c>
      <c r="S1388" s="2">
        <v>42159</v>
      </c>
      <c r="T1388" s="2">
        <v>42220</v>
      </c>
      <c r="U1388" s="1">
        <v>14</v>
      </c>
      <c r="V1388" s="1">
        <v>91000</v>
      </c>
    </row>
    <row r="1389" spans="1:22">
      <c r="A1389" s="1">
        <v>24568</v>
      </c>
      <c r="B1389" s="1" t="s">
        <v>50</v>
      </c>
      <c r="C1389" s="1">
        <v>6.48</v>
      </c>
      <c r="D1389" s="1">
        <v>0.05</v>
      </c>
      <c r="E1389" s="1">
        <v>2484</v>
      </c>
      <c r="F1389" s="1"/>
      <c r="G1389" s="1"/>
      <c r="H1389" s="1" t="s">
        <v>32</v>
      </c>
      <c r="I1389" s="1" t="s">
        <v>81</v>
      </c>
      <c r="J1389" s="1" t="s">
        <v>58</v>
      </c>
      <c r="K1389" s="1" t="s">
        <v>83</v>
      </c>
      <c r="L1389" s="1" t="s">
        <v>53</v>
      </c>
      <c r="M1389" s="1"/>
      <c r="N1389" s="1" t="s">
        <v>27</v>
      </c>
      <c r="O1389" s="1" t="s">
        <v>114</v>
      </c>
      <c r="P1389" s="1" t="s">
        <v>242</v>
      </c>
      <c r="Q1389" s="1" t="s">
        <v>868</v>
      </c>
      <c r="R1389" s="1">
        <v>33881</v>
      </c>
      <c r="S1389" s="1" t="s">
        <v>181</v>
      </c>
      <c r="T1389" s="1" t="s">
        <v>297</v>
      </c>
      <c r="U1389" s="1">
        <v>16</v>
      </c>
      <c r="V1389" s="1">
        <v>88998</v>
      </c>
    </row>
    <row r="1390" spans="1:22">
      <c r="A1390" s="1">
        <v>24569</v>
      </c>
      <c r="B1390" s="1" t="s">
        <v>50</v>
      </c>
      <c r="C1390" s="1">
        <v>111.03</v>
      </c>
      <c r="D1390" s="1">
        <v>0.1</v>
      </c>
      <c r="E1390" s="1">
        <v>2484</v>
      </c>
      <c r="F1390" s="1"/>
      <c r="G1390" s="1"/>
      <c r="H1390" s="1" t="s">
        <v>32</v>
      </c>
      <c r="I1390" s="1" t="s">
        <v>81</v>
      </c>
      <c r="J1390" s="1" t="s">
        <v>58</v>
      </c>
      <c r="K1390" s="1" t="s">
        <v>119</v>
      </c>
      <c r="L1390" s="1" t="s">
        <v>53</v>
      </c>
      <c r="M1390" s="1"/>
      <c r="N1390" s="1" t="s">
        <v>27</v>
      </c>
      <c r="O1390" s="1" t="s">
        <v>114</v>
      </c>
      <c r="P1390" s="1" t="s">
        <v>242</v>
      </c>
      <c r="Q1390" s="1" t="s">
        <v>868</v>
      </c>
      <c r="R1390" s="1">
        <v>33881</v>
      </c>
      <c r="S1390" s="1" t="s">
        <v>181</v>
      </c>
      <c r="T1390" s="1" t="s">
        <v>297</v>
      </c>
      <c r="U1390" s="1">
        <v>8</v>
      </c>
      <c r="V1390" s="1">
        <v>88998</v>
      </c>
    </row>
    <row r="1391" spans="1:22">
      <c r="A1391" s="1">
        <v>22028</v>
      </c>
      <c r="B1391" s="1" t="s">
        <v>21</v>
      </c>
      <c r="C1391" s="1">
        <v>71.37</v>
      </c>
      <c r="D1391" s="1">
        <v>0.05</v>
      </c>
      <c r="E1391" s="1">
        <v>2486</v>
      </c>
      <c r="F1391" s="1"/>
      <c r="G1391" s="1"/>
      <c r="H1391" s="1" t="s">
        <v>32</v>
      </c>
      <c r="I1391" s="1" t="s">
        <v>51</v>
      </c>
      <c r="J1391" s="1" t="s">
        <v>34</v>
      </c>
      <c r="K1391" s="1" t="s">
        <v>123</v>
      </c>
      <c r="L1391" s="1" t="s">
        <v>178</v>
      </c>
      <c r="M1391" s="1"/>
      <c r="N1391" s="1" t="s">
        <v>27</v>
      </c>
      <c r="O1391" s="1" t="s">
        <v>114</v>
      </c>
      <c r="P1391" s="1" t="s">
        <v>254</v>
      </c>
      <c r="Q1391" s="1" t="s">
        <v>869</v>
      </c>
      <c r="R1391" s="1">
        <v>30458</v>
      </c>
      <c r="S1391" s="2">
        <v>42157</v>
      </c>
      <c r="T1391" s="2">
        <v>42187</v>
      </c>
      <c r="U1391" s="1">
        <v>4</v>
      </c>
      <c r="V1391" s="1">
        <v>91414</v>
      </c>
    </row>
    <row r="1392" spans="1:22">
      <c r="A1392" s="1">
        <v>22029</v>
      </c>
      <c r="B1392" s="1" t="s">
        <v>21</v>
      </c>
      <c r="C1392" s="1">
        <v>205.99</v>
      </c>
      <c r="D1392" s="1">
        <v>0.1</v>
      </c>
      <c r="E1392" s="1">
        <v>2486</v>
      </c>
      <c r="F1392" s="1"/>
      <c r="G1392" s="1"/>
      <c r="H1392" s="1" t="s">
        <v>22</v>
      </c>
      <c r="I1392" s="1" t="s">
        <v>51</v>
      </c>
      <c r="J1392" s="1" t="s">
        <v>73</v>
      </c>
      <c r="K1392" s="1" t="s">
        <v>67</v>
      </c>
      <c r="L1392" s="1" t="s">
        <v>53</v>
      </c>
      <c r="M1392" s="1"/>
      <c r="N1392" s="1" t="s">
        <v>27</v>
      </c>
      <c r="O1392" s="1" t="s">
        <v>114</v>
      </c>
      <c r="P1392" s="1" t="s">
        <v>254</v>
      </c>
      <c r="Q1392" s="1" t="s">
        <v>869</v>
      </c>
      <c r="R1392" s="1">
        <v>30458</v>
      </c>
      <c r="S1392" s="2">
        <v>42157</v>
      </c>
      <c r="T1392" s="2">
        <v>42218</v>
      </c>
      <c r="U1392" s="1">
        <v>1</v>
      </c>
      <c r="V1392" s="1">
        <v>91414</v>
      </c>
    </row>
    <row r="1393" spans="1:22">
      <c r="A1393" s="1">
        <v>23495</v>
      </c>
      <c r="B1393" s="1" t="s">
        <v>98</v>
      </c>
      <c r="C1393" s="1">
        <v>180.98</v>
      </c>
      <c r="D1393" s="1">
        <v>0.1</v>
      </c>
      <c r="E1393" s="1">
        <v>2486</v>
      </c>
      <c r="F1393" s="1"/>
      <c r="G1393" s="1"/>
      <c r="H1393" s="1" t="s">
        <v>22</v>
      </c>
      <c r="I1393" s="1" t="s">
        <v>51</v>
      </c>
      <c r="J1393" s="1" t="s">
        <v>34</v>
      </c>
      <c r="K1393" s="1" t="s">
        <v>35</v>
      </c>
      <c r="L1393" s="1" t="s">
        <v>36</v>
      </c>
      <c r="M1393" s="1"/>
      <c r="N1393" s="1" t="s">
        <v>27</v>
      </c>
      <c r="O1393" s="1" t="s">
        <v>114</v>
      </c>
      <c r="P1393" s="1" t="s">
        <v>254</v>
      </c>
      <c r="Q1393" s="1" t="s">
        <v>869</v>
      </c>
      <c r="R1393" s="1">
        <v>30458</v>
      </c>
      <c r="S1393" s="2">
        <v>42065</v>
      </c>
      <c r="T1393" s="2">
        <v>42126</v>
      </c>
      <c r="U1393" s="1">
        <v>11</v>
      </c>
      <c r="V1393" s="1">
        <v>91416</v>
      </c>
    </row>
    <row r="1394" spans="1:22">
      <c r="A1394" s="1">
        <v>23983</v>
      </c>
      <c r="B1394" s="1" t="s">
        <v>31</v>
      </c>
      <c r="C1394" s="1">
        <v>3.08</v>
      </c>
      <c r="D1394" s="1">
        <v>0.05</v>
      </c>
      <c r="E1394" s="1">
        <v>2487</v>
      </c>
      <c r="F1394" s="1"/>
      <c r="G1394" s="1"/>
      <c r="H1394" s="1" t="s">
        <v>32</v>
      </c>
      <c r="I1394" s="1" t="s">
        <v>51</v>
      </c>
      <c r="J1394" s="1" t="s">
        <v>58</v>
      </c>
      <c r="K1394" s="1" t="s">
        <v>116</v>
      </c>
      <c r="L1394" s="1" t="s">
        <v>53</v>
      </c>
      <c r="M1394" s="1"/>
      <c r="N1394" s="1" t="s">
        <v>27</v>
      </c>
      <c r="O1394" s="1" t="s">
        <v>114</v>
      </c>
      <c r="P1394" s="1" t="s">
        <v>254</v>
      </c>
      <c r="Q1394" s="1" t="s">
        <v>870</v>
      </c>
      <c r="R1394" s="1">
        <v>30084</v>
      </c>
      <c r="S1394" s="1" t="s">
        <v>311</v>
      </c>
      <c r="T1394" s="1" t="s">
        <v>264</v>
      </c>
      <c r="U1394" s="1">
        <v>14</v>
      </c>
      <c r="V1394" s="1">
        <v>91415</v>
      </c>
    </row>
    <row r="1395" spans="1:22">
      <c r="A1395" s="1">
        <v>23984</v>
      </c>
      <c r="B1395" s="1" t="s">
        <v>31</v>
      </c>
      <c r="C1395" s="1">
        <v>2.78</v>
      </c>
      <c r="D1395" s="1">
        <v>0.05</v>
      </c>
      <c r="E1395" s="1">
        <v>2487</v>
      </c>
      <c r="F1395" s="1"/>
      <c r="G1395" s="1"/>
      <c r="H1395" s="1" t="s">
        <v>32</v>
      </c>
      <c r="I1395" s="1" t="s">
        <v>51</v>
      </c>
      <c r="J1395" s="1" t="s">
        <v>58</v>
      </c>
      <c r="K1395" s="1" t="s">
        <v>25</v>
      </c>
      <c r="L1395" s="1" t="s">
        <v>26</v>
      </c>
      <c r="M1395" s="1"/>
      <c r="N1395" s="1" t="s">
        <v>27</v>
      </c>
      <c r="O1395" s="1" t="s">
        <v>114</v>
      </c>
      <c r="P1395" s="1" t="s">
        <v>254</v>
      </c>
      <c r="Q1395" s="1" t="s">
        <v>870</v>
      </c>
      <c r="R1395" s="1">
        <v>30084</v>
      </c>
      <c r="S1395" s="1" t="s">
        <v>311</v>
      </c>
      <c r="T1395" s="1" t="s">
        <v>264</v>
      </c>
      <c r="U1395" s="1">
        <v>18</v>
      </c>
      <c r="V1395" s="1">
        <v>91415</v>
      </c>
    </row>
    <row r="1396" spans="1:22">
      <c r="A1396" s="1">
        <v>24476</v>
      </c>
      <c r="B1396" s="1" t="s">
        <v>31</v>
      </c>
      <c r="C1396" s="1">
        <v>136.97999999999999</v>
      </c>
      <c r="D1396" s="1">
        <v>0.1</v>
      </c>
      <c r="E1396" s="1">
        <v>2487</v>
      </c>
      <c r="F1396" s="1"/>
      <c r="G1396" s="1"/>
      <c r="H1396" s="1" t="s">
        <v>22</v>
      </c>
      <c r="I1396" s="1" t="s">
        <v>51</v>
      </c>
      <c r="J1396" s="1" t="s">
        <v>34</v>
      </c>
      <c r="K1396" s="1" t="s">
        <v>52</v>
      </c>
      <c r="L1396" s="1" t="s">
        <v>178</v>
      </c>
      <c r="M1396" s="1"/>
      <c r="N1396" s="1" t="s">
        <v>27</v>
      </c>
      <c r="O1396" s="1" t="s">
        <v>114</v>
      </c>
      <c r="P1396" s="1" t="s">
        <v>254</v>
      </c>
      <c r="Q1396" s="1" t="s">
        <v>870</v>
      </c>
      <c r="R1396" s="1">
        <v>30084</v>
      </c>
      <c r="S1396" s="2">
        <v>42041</v>
      </c>
      <c r="T1396" s="2">
        <v>42069</v>
      </c>
      <c r="U1396" s="1">
        <v>8</v>
      </c>
      <c r="V1396" s="1">
        <v>91417</v>
      </c>
    </row>
    <row r="1397" spans="1:22">
      <c r="A1397" s="1">
        <v>20065</v>
      </c>
      <c r="B1397" s="1" t="s">
        <v>21</v>
      </c>
      <c r="C1397" s="1">
        <v>4.91</v>
      </c>
      <c r="D1397" s="1">
        <v>0.05</v>
      </c>
      <c r="E1397" s="1">
        <v>2488</v>
      </c>
      <c r="F1397" s="1"/>
      <c r="G1397" s="1"/>
      <c r="H1397" s="1" t="s">
        <v>32</v>
      </c>
      <c r="I1397" s="1" t="s">
        <v>104</v>
      </c>
      <c r="J1397" s="1" t="s">
        <v>58</v>
      </c>
      <c r="K1397" s="1" t="s">
        <v>116</v>
      </c>
      <c r="L1397" s="1" t="s">
        <v>53</v>
      </c>
      <c r="M1397" s="1"/>
      <c r="N1397" s="1" t="s">
        <v>27</v>
      </c>
      <c r="O1397" s="1" t="s">
        <v>114</v>
      </c>
      <c r="P1397" s="1" t="s">
        <v>451</v>
      </c>
      <c r="Q1397" s="1" t="s">
        <v>871</v>
      </c>
      <c r="R1397" s="1">
        <v>72023</v>
      </c>
      <c r="S1397" s="2">
        <v>42251</v>
      </c>
      <c r="T1397" s="2">
        <v>42251</v>
      </c>
      <c r="U1397" s="1">
        <v>9</v>
      </c>
      <c r="V1397" s="1">
        <v>86887</v>
      </c>
    </row>
    <row r="1398" spans="1:22">
      <c r="A1398" s="1">
        <v>20066</v>
      </c>
      <c r="B1398" s="1" t="s">
        <v>21</v>
      </c>
      <c r="C1398" s="1">
        <v>28.15</v>
      </c>
      <c r="D1398" s="1">
        <v>0.05</v>
      </c>
      <c r="E1398" s="1">
        <v>2488</v>
      </c>
      <c r="F1398" s="1"/>
      <c r="G1398" s="1"/>
      <c r="H1398" s="1" t="s">
        <v>32</v>
      </c>
      <c r="I1398" s="1" t="s">
        <v>104</v>
      </c>
      <c r="J1398" s="1" t="s">
        <v>58</v>
      </c>
      <c r="K1398" s="1" t="s">
        <v>25</v>
      </c>
      <c r="L1398" s="1" t="s">
        <v>44</v>
      </c>
      <c r="M1398" s="1"/>
      <c r="N1398" s="1" t="s">
        <v>27</v>
      </c>
      <c r="O1398" s="1" t="s">
        <v>28</v>
      </c>
      <c r="P1398" s="1" t="s">
        <v>451</v>
      </c>
      <c r="Q1398" s="1" t="s">
        <v>871</v>
      </c>
      <c r="R1398" s="1">
        <v>72023</v>
      </c>
      <c r="S1398" s="2">
        <v>42251</v>
      </c>
      <c r="T1398" s="2">
        <v>42281</v>
      </c>
      <c r="U1398" s="1">
        <v>11</v>
      </c>
      <c r="V1398" s="1">
        <v>86887</v>
      </c>
    </row>
    <row r="1399" spans="1:22">
      <c r="A1399" s="1">
        <v>20602</v>
      </c>
      <c r="B1399" s="1" t="s">
        <v>21</v>
      </c>
      <c r="C1399" s="1">
        <v>2036.48</v>
      </c>
      <c r="D1399" s="1">
        <v>0.15</v>
      </c>
      <c r="E1399" s="1">
        <v>2489</v>
      </c>
      <c r="F1399" s="1"/>
      <c r="G1399" s="1"/>
      <c r="H1399" s="1" t="s">
        <v>22</v>
      </c>
      <c r="I1399" s="1" t="s">
        <v>104</v>
      </c>
      <c r="J1399" s="1" t="s">
        <v>73</v>
      </c>
      <c r="K1399" s="1" t="s">
        <v>74</v>
      </c>
      <c r="L1399" s="1" t="s">
        <v>36</v>
      </c>
      <c r="M1399" s="1"/>
      <c r="N1399" s="1" t="s">
        <v>27</v>
      </c>
      <c r="O1399" s="1" t="s">
        <v>28</v>
      </c>
      <c r="P1399" s="1" t="s">
        <v>37</v>
      </c>
      <c r="Q1399" s="1" t="s">
        <v>373</v>
      </c>
      <c r="R1399" s="1">
        <v>94521</v>
      </c>
      <c r="S1399" s="2">
        <v>42310</v>
      </c>
      <c r="T1399" s="1" t="s">
        <v>211</v>
      </c>
      <c r="U1399" s="1">
        <v>2</v>
      </c>
      <c r="V1399" s="1">
        <v>86883</v>
      </c>
    </row>
    <row r="1400" spans="1:22">
      <c r="A1400" s="1">
        <v>21212</v>
      </c>
      <c r="B1400" s="1" t="s">
        <v>50</v>
      </c>
      <c r="C1400" s="1">
        <v>419.19</v>
      </c>
      <c r="D1400" s="1">
        <v>0.1</v>
      </c>
      <c r="E1400" s="1">
        <v>2489</v>
      </c>
      <c r="F1400" s="1"/>
      <c r="G1400" s="1"/>
      <c r="H1400" s="1" t="s">
        <v>32</v>
      </c>
      <c r="I1400" s="1" t="s">
        <v>42</v>
      </c>
      <c r="J1400" s="1" t="s">
        <v>58</v>
      </c>
      <c r="K1400" s="1" t="s">
        <v>119</v>
      </c>
      <c r="L1400" s="1" t="s">
        <v>53</v>
      </c>
      <c r="M1400" s="1"/>
      <c r="N1400" s="1" t="s">
        <v>27</v>
      </c>
      <c r="O1400" s="1" t="s">
        <v>28</v>
      </c>
      <c r="P1400" s="1" t="s">
        <v>37</v>
      </c>
      <c r="Q1400" s="1" t="s">
        <v>373</v>
      </c>
      <c r="R1400" s="1">
        <v>94521</v>
      </c>
      <c r="S1400" s="1" t="s">
        <v>191</v>
      </c>
      <c r="T1400" s="1" t="s">
        <v>219</v>
      </c>
      <c r="U1400" s="1">
        <v>5</v>
      </c>
      <c r="V1400" s="1">
        <v>86885</v>
      </c>
    </row>
    <row r="1401" spans="1:22">
      <c r="A1401" s="1">
        <v>21338</v>
      </c>
      <c r="B1401" s="1" t="s">
        <v>31</v>
      </c>
      <c r="C1401" s="1">
        <v>65.989999999999995</v>
      </c>
      <c r="D1401" s="1">
        <v>0.05</v>
      </c>
      <c r="E1401" s="1">
        <v>2489</v>
      </c>
      <c r="F1401" s="1"/>
      <c r="G1401" s="1"/>
      <c r="H1401" s="1" t="s">
        <v>32</v>
      </c>
      <c r="I1401" s="1" t="s">
        <v>42</v>
      </c>
      <c r="J1401" s="1" t="s">
        <v>73</v>
      </c>
      <c r="K1401" s="1" t="s">
        <v>67</v>
      </c>
      <c r="L1401" s="1" t="s">
        <v>53</v>
      </c>
      <c r="M1401" s="1"/>
      <c r="N1401" s="1" t="s">
        <v>27</v>
      </c>
      <c r="O1401" s="1" t="s">
        <v>28</v>
      </c>
      <c r="P1401" s="1" t="s">
        <v>37</v>
      </c>
      <c r="Q1401" s="1" t="s">
        <v>373</v>
      </c>
      <c r="R1401" s="1">
        <v>94521</v>
      </c>
      <c r="S1401" s="2">
        <v>42339</v>
      </c>
      <c r="T1401" s="2">
        <v>42339</v>
      </c>
      <c r="U1401" s="1">
        <v>9</v>
      </c>
      <c r="V1401" s="1">
        <v>86886</v>
      </c>
    </row>
    <row r="1402" spans="1:22">
      <c r="A1402" s="1">
        <v>24856</v>
      </c>
      <c r="B1402" s="1" t="s">
        <v>41</v>
      </c>
      <c r="C1402" s="1">
        <v>348.21</v>
      </c>
      <c r="D1402" s="1">
        <v>0.1</v>
      </c>
      <c r="E1402" s="1">
        <v>2490</v>
      </c>
      <c r="F1402" s="1"/>
      <c r="G1402" s="1"/>
      <c r="H1402" s="1" t="s">
        <v>22</v>
      </c>
      <c r="I1402" s="1" t="s">
        <v>42</v>
      </c>
      <c r="J1402" s="1" t="s">
        <v>34</v>
      </c>
      <c r="K1402" s="1" t="s">
        <v>123</v>
      </c>
      <c r="L1402" s="1" t="s">
        <v>108</v>
      </c>
      <c r="M1402" s="1"/>
      <c r="N1402" s="1" t="s">
        <v>27</v>
      </c>
      <c r="O1402" s="1" t="s">
        <v>28</v>
      </c>
      <c r="P1402" s="1" t="s">
        <v>37</v>
      </c>
      <c r="Q1402" s="1" t="s">
        <v>872</v>
      </c>
      <c r="R1402" s="1">
        <v>92627</v>
      </c>
      <c r="S1402" s="1" t="s">
        <v>68</v>
      </c>
      <c r="T1402" s="1" t="s">
        <v>270</v>
      </c>
      <c r="U1402" s="1">
        <v>2</v>
      </c>
      <c r="V1402" s="1">
        <v>86884</v>
      </c>
    </row>
    <row r="1403" spans="1:22">
      <c r="A1403" s="1">
        <v>21339</v>
      </c>
      <c r="B1403" s="1" t="s">
        <v>31</v>
      </c>
      <c r="C1403" s="1">
        <v>10.01</v>
      </c>
      <c r="D1403" s="1">
        <v>0.05</v>
      </c>
      <c r="E1403" s="1">
        <v>2490</v>
      </c>
      <c r="F1403" s="1"/>
      <c r="G1403" s="1"/>
      <c r="H1403" s="1" t="s">
        <v>22</v>
      </c>
      <c r="I1403" s="1" t="s">
        <v>42</v>
      </c>
      <c r="J1403" s="1" t="s">
        <v>73</v>
      </c>
      <c r="K1403" s="1" t="s">
        <v>144</v>
      </c>
      <c r="L1403" s="1" t="s">
        <v>44</v>
      </c>
      <c r="M1403" s="1"/>
      <c r="N1403" s="1" t="s">
        <v>27</v>
      </c>
      <c r="O1403" s="1" t="s">
        <v>28</v>
      </c>
      <c r="P1403" s="1" t="s">
        <v>37</v>
      </c>
      <c r="Q1403" s="1" t="s">
        <v>872</v>
      </c>
      <c r="R1403" s="1">
        <v>92627</v>
      </c>
      <c r="S1403" s="2">
        <v>42339</v>
      </c>
      <c r="T1403" s="1" t="s">
        <v>164</v>
      </c>
      <c r="U1403" s="1">
        <v>11</v>
      </c>
      <c r="V1403" s="1">
        <v>86886</v>
      </c>
    </row>
    <row r="1404" spans="1:22">
      <c r="A1404" s="1">
        <v>6856</v>
      </c>
      <c r="B1404" s="1" t="s">
        <v>41</v>
      </c>
      <c r="C1404" s="1">
        <v>348.21</v>
      </c>
      <c r="D1404" s="1">
        <v>0.1</v>
      </c>
      <c r="E1404" s="1">
        <v>2491</v>
      </c>
      <c r="F1404" s="1"/>
      <c r="G1404" s="1"/>
      <c r="H1404" s="1" t="s">
        <v>22</v>
      </c>
      <c r="I1404" s="1" t="s">
        <v>42</v>
      </c>
      <c r="J1404" s="1" t="s">
        <v>34</v>
      </c>
      <c r="K1404" s="1" t="s">
        <v>123</v>
      </c>
      <c r="L1404" s="1" t="s">
        <v>108</v>
      </c>
      <c r="M1404" s="1"/>
      <c r="N1404" s="1" t="s">
        <v>27</v>
      </c>
      <c r="O1404" s="1" t="s">
        <v>28</v>
      </c>
      <c r="P1404" s="1" t="s">
        <v>37</v>
      </c>
      <c r="Q1404" s="1" t="s">
        <v>361</v>
      </c>
      <c r="R1404" s="1">
        <v>90045</v>
      </c>
      <c r="S1404" s="1" t="s">
        <v>68</v>
      </c>
      <c r="T1404" s="1" t="s">
        <v>270</v>
      </c>
      <c r="U1404" s="1">
        <v>8</v>
      </c>
      <c r="V1404" s="1">
        <v>48836</v>
      </c>
    </row>
    <row r="1405" spans="1:22">
      <c r="A1405" s="1">
        <v>1617</v>
      </c>
      <c r="B1405" s="1" t="s">
        <v>98</v>
      </c>
      <c r="C1405" s="1">
        <v>4.28</v>
      </c>
      <c r="D1405" s="1">
        <v>0.05</v>
      </c>
      <c r="E1405" s="1">
        <v>2491</v>
      </c>
      <c r="F1405" s="1"/>
      <c r="G1405" s="1"/>
      <c r="H1405" s="1" t="s">
        <v>32</v>
      </c>
      <c r="I1405" s="1" t="s">
        <v>104</v>
      </c>
      <c r="J1405" s="1" t="s">
        <v>58</v>
      </c>
      <c r="K1405" s="1" t="s">
        <v>25</v>
      </c>
      <c r="L1405" s="1" t="s">
        <v>26</v>
      </c>
      <c r="M1405" s="1"/>
      <c r="N1405" s="1" t="s">
        <v>27</v>
      </c>
      <c r="O1405" s="1" t="s">
        <v>28</v>
      </c>
      <c r="P1405" s="1" t="s">
        <v>37</v>
      </c>
      <c r="Q1405" s="1" t="s">
        <v>361</v>
      </c>
      <c r="R1405" s="1">
        <v>90045</v>
      </c>
      <c r="S1405" s="1" t="s">
        <v>191</v>
      </c>
      <c r="T1405" s="1" t="s">
        <v>220</v>
      </c>
      <c r="U1405" s="1">
        <v>9</v>
      </c>
      <c r="V1405" s="1">
        <v>11712</v>
      </c>
    </row>
    <row r="1406" spans="1:22">
      <c r="A1406" s="1">
        <v>3212</v>
      </c>
      <c r="B1406" s="1" t="s">
        <v>50</v>
      </c>
      <c r="C1406" s="1">
        <v>419.19</v>
      </c>
      <c r="D1406" s="1">
        <v>0.1</v>
      </c>
      <c r="E1406" s="1">
        <v>2491</v>
      </c>
      <c r="F1406" s="1"/>
      <c r="G1406" s="1"/>
      <c r="H1406" s="1" t="s">
        <v>32</v>
      </c>
      <c r="I1406" s="1" t="s">
        <v>42</v>
      </c>
      <c r="J1406" s="1" t="s">
        <v>58</v>
      </c>
      <c r="K1406" s="1" t="s">
        <v>119</v>
      </c>
      <c r="L1406" s="1" t="s">
        <v>53</v>
      </c>
      <c r="M1406" s="1"/>
      <c r="N1406" s="1" t="s">
        <v>27</v>
      </c>
      <c r="O1406" s="1" t="s">
        <v>28</v>
      </c>
      <c r="P1406" s="1" t="s">
        <v>37</v>
      </c>
      <c r="Q1406" s="1" t="s">
        <v>361</v>
      </c>
      <c r="R1406" s="1">
        <v>90045</v>
      </c>
      <c r="S1406" s="1" t="s">
        <v>191</v>
      </c>
      <c r="T1406" s="1" t="s">
        <v>219</v>
      </c>
      <c r="U1406" s="1">
        <v>20</v>
      </c>
      <c r="V1406" s="1">
        <v>23042</v>
      </c>
    </row>
    <row r="1407" spans="1:22">
      <c r="A1407" s="1">
        <v>3338</v>
      </c>
      <c r="B1407" s="1" t="s">
        <v>31</v>
      </c>
      <c r="C1407" s="1">
        <v>65.989999999999995</v>
      </c>
      <c r="D1407" s="1">
        <v>0.05</v>
      </c>
      <c r="E1407" s="1">
        <v>2491</v>
      </c>
      <c r="F1407" s="1"/>
      <c r="G1407" s="1"/>
      <c r="H1407" s="1" t="s">
        <v>32</v>
      </c>
      <c r="I1407" s="1" t="s">
        <v>42</v>
      </c>
      <c r="J1407" s="1" t="s">
        <v>73</v>
      </c>
      <c r="K1407" s="1" t="s">
        <v>67</v>
      </c>
      <c r="L1407" s="1" t="s">
        <v>53</v>
      </c>
      <c r="M1407" s="1"/>
      <c r="N1407" s="1" t="s">
        <v>27</v>
      </c>
      <c r="O1407" s="1" t="s">
        <v>28</v>
      </c>
      <c r="P1407" s="1" t="s">
        <v>37</v>
      </c>
      <c r="Q1407" s="1" t="s">
        <v>361</v>
      </c>
      <c r="R1407" s="1">
        <v>90045</v>
      </c>
      <c r="S1407" s="2">
        <v>42339</v>
      </c>
      <c r="T1407" s="2">
        <v>42339</v>
      </c>
      <c r="U1407" s="1">
        <v>37</v>
      </c>
      <c r="V1407" s="1">
        <v>23877</v>
      </c>
    </row>
    <row r="1408" spans="1:22">
      <c r="A1408" s="1">
        <v>3339</v>
      </c>
      <c r="B1408" s="1" t="s">
        <v>31</v>
      </c>
      <c r="C1408" s="1">
        <v>10.01</v>
      </c>
      <c r="D1408" s="1">
        <v>0.05</v>
      </c>
      <c r="E1408" s="1">
        <v>2491</v>
      </c>
      <c r="F1408" s="1"/>
      <c r="G1408" s="1"/>
      <c r="H1408" s="1" t="s">
        <v>22</v>
      </c>
      <c r="I1408" s="1" t="s">
        <v>42</v>
      </c>
      <c r="J1408" s="1" t="s">
        <v>73</v>
      </c>
      <c r="K1408" s="1" t="s">
        <v>144</v>
      </c>
      <c r="L1408" s="1" t="s">
        <v>44</v>
      </c>
      <c r="M1408" s="1"/>
      <c r="N1408" s="1" t="s">
        <v>27</v>
      </c>
      <c r="O1408" s="1" t="s">
        <v>28</v>
      </c>
      <c r="P1408" s="1" t="s">
        <v>37</v>
      </c>
      <c r="Q1408" s="1" t="s">
        <v>361</v>
      </c>
      <c r="R1408" s="1">
        <v>90045</v>
      </c>
      <c r="S1408" s="2">
        <v>42339</v>
      </c>
      <c r="T1408" s="1" t="s">
        <v>164</v>
      </c>
      <c r="U1408" s="1">
        <v>42</v>
      </c>
      <c r="V1408" s="1">
        <v>23877</v>
      </c>
    </row>
    <row r="1409" spans="1:22">
      <c r="A1409" s="1">
        <v>2065</v>
      </c>
      <c r="B1409" s="1" t="s">
        <v>21</v>
      </c>
      <c r="C1409" s="1">
        <v>4.91</v>
      </c>
      <c r="D1409" s="1">
        <v>0.05</v>
      </c>
      <c r="E1409" s="1">
        <v>2491</v>
      </c>
      <c r="F1409" s="1"/>
      <c r="G1409" s="1"/>
      <c r="H1409" s="1" t="s">
        <v>32</v>
      </c>
      <c r="I1409" s="1" t="s">
        <v>104</v>
      </c>
      <c r="J1409" s="1" t="s">
        <v>58</v>
      </c>
      <c r="K1409" s="1" t="s">
        <v>116</v>
      </c>
      <c r="L1409" s="1" t="s">
        <v>53</v>
      </c>
      <c r="M1409" s="1"/>
      <c r="N1409" s="1" t="s">
        <v>27</v>
      </c>
      <c r="O1409" s="1" t="s">
        <v>28</v>
      </c>
      <c r="P1409" s="1" t="s">
        <v>37</v>
      </c>
      <c r="Q1409" s="1" t="s">
        <v>361</v>
      </c>
      <c r="R1409" s="1">
        <v>90045</v>
      </c>
      <c r="S1409" s="2">
        <v>42251</v>
      </c>
      <c r="T1409" s="2">
        <v>42251</v>
      </c>
      <c r="U1409" s="1">
        <v>36</v>
      </c>
      <c r="V1409" s="1">
        <v>14785</v>
      </c>
    </row>
    <row r="1410" spans="1:22">
      <c r="A1410" s="1">
        <v>2066</v>
      </c>
      <c r="B1410" s="1" t="s">
        <v>21</v>
      </c>
      <c r="C1410" s="1">
        <v>28.15</v>
      </c>
      <c r="D1410" s="1">
        <v>0.05</v>
      </c>
      <c r="E1410" s="1">
        <v>2491</v>
      </c>
      <c r="F1410" s="1"/>
      <c r="G1410" s="1"/>
      <c r="H1410" s="1" t="s">
        <v>32</v>
      </c>
      <c r="I1410" s="1" t="s">
        <v>104</v>
      </c>
      <c r="J1410" s="1" t="s">
        <v>58</v>
      </c>
      <c r="K1410" s="1" t="s">
        <v>25</v>
      </c>
      <c r="L1410" s="1" t="s">
        <v>44</v>
      </c>
      <c r="M1410" s="1"/>
      <c r="N1410" s="1" t="s">
        <v>27</v>
      </c>
      <c r="O1410" s="1" t="s">
        <v>28</v>
      </c>
      <c r="P1410" s="1" t="s">
        <v>37</v>
      </c>
      <c r="Q1410" s="1" t="s">
        <v>361</v>
      </c>
      <c r="R1410" s="1">
        <v>90045</v>
      </c>
      <c r="S1410" s="2">
        <v>42251</v>
      </c>
      <c r="T1410" s="2">
        <v>42281</v>
      </c>
      <c r="U1410" s="1">
        <v>45</v>
      </c>
      <c r="V1410" s="1">
        <v>14785</v>
      </c>
    </row>
    <row r="1411" spans="1:22">
      <c r="A1411" s="1">
        <v>19617</v>
      </c>
      <c r="B1411" s="1" t="s">
        <v>98</v>
      </c>
      <c r="C1411" s="1">
        <v>4.28</v>
      </c>
      <c r="D1411" s="1">
        <v>0.05</v>
      </c>
      <c r="E1411" s="1">
        <v>2495</v>
      </c>
      <c r="F1411" s="1"/>
      <c r="G1411" s="1"/>
      <c r="H1411" s="1" t="s">
        <v>32</v>
      </c>
      <c r="I1411" s="1" t="s">
        <v>104</v>
      </c>
      <c r="J1411" s="1" t="s">
        <v>58</v>
      </c>
      <c r="K1411" s="1" t="s">
        <v>25</v>
      </c>
      <c r="L1411" s="1" t="s">
        <v>26</v>
      </c>
      <c r="M1411" s="1"/>
      <c r="N1411" s="1" t="s">
        <v>27</v>
      </c>
      <c r="O1411" s="1" t="s">
        <v>28</v>
      </c>
      <c r="P1411" s="1" t="s">
        <v>836</v>
      </c>
      <c r="Q1411" s="1" t="s">
        <v>837</v>
      </c>
      <c r="R1411" s="1">
        <v>82901</v>
      </c>
      <c r="S1411" s="1" t="s">
        <v>191</v>
      </c>
      <c r="T1411" s="1" t="s">
        <v>220</v>
      </c>
      <c r="U1411" s="1">
        <v>2</v>
      </c>
      <c r="V1411" s="1">
        <v>86885</v>
      </c>
    </row>
    <row r="1412" spans="1:22">
      <c r="A1412" s="1">
        <v>2296</v>
      </c>
      <c r="B1412" s="1" t="s">
        <v>31</v>
      </c>
      <c r="C1412" s="1">
        <v>355.98</v>
      </c>
      <c r="D1412" s="1">
        <v>0.1</v>
      </c>
      <c r="E1412" s="1">
        <v>2498</v>
      </c>
      <c r="F1412" s="1"/>
      <c r="G1412" s="1"/>
      <c r="H1412" s="1" t="s">
        <v>22</v>
      </c>
      <c r="I1412" s="1" t="s">
        <v>81</v>
      </c>
      <c r="J1412" s="1" t="s">
        <v>34</v>
      </c>
      <c r="K1412" s="1" t="s">
        <v>35</v>
      </c>
      <c r="L1412" s="1" t="s">
        <v>36</v>
      </c>
      <c r="M1412" s="1"/>
      <c r="N1412" s="1" t="s">
        <v>27</v>
      </c>
      <c r="O1412" s="1" t="s">
        <v>28</v>
      </c>
      <c r="P1412" s="1" t="s">
        <v>37</v>
      </c>
      <c r="Q1412" s="1" t="s">
        <v>678</v>
      </c>
      <c r="R1412" s="1">
        <v>92024</v>
      </c>
      <c r="S1412" s="1" t="s">
        <v>136</v>
      </c>
      <c r="T1412" s="1" t="s">
        <v>137</v>
      </c>
      <c r="U1412" s="1">
        <v>30</v>
      </c>
      <c r="V1412" s="1">
        <v>16547</v>
      </c>
    </row>
    <row r="1413" spans="1:22">
      <c r="A1413" s="1">
        <v>2297</v>
      </c>
      <c r="B1413" s="1" t="s">
        <v>31</v>
      </c>
      <c r="C1413" s="1">
        <v>218.75</v>
      </c>
      <c r="D1413" s="1">
        <v>0.1</v>
      </c>
      <c r="E1413" s="1">
        <v>2498</v>
      </c>
      <c r="F1413" s="1"/>
      <c r="G1413" s="1"/>
      <c r="H1413" s="1" t="s">
        <v>22</v>
      </c>
      <c r="I1413" s="1" t="s">
        <v>81</v>
      </c>
      <c r="J1413" s="1" t="s">
        <v>34</v>
      </c>
      <c r="K1413" s="1" t="s">
        <v>123</v>
      </c>
      <c r="L1413" s="1" t="s">
        <v>108</v>
      </c>
      <c r="M1413" s="1"/>
      <c r="N1413" s="1" t="s">
        <v>27</v>
      </c>
      <c r="O1413" s="1" t="s">
        <v>28</v>
      </c>
      <c r="P1413" s="1" t="s">
        <v>37</v>
      </c>
      <c r="Q1413" s="1" t="s">
        <v>678</v>
      </c>
      <c r="R1413" s="1">
        <v>92024</v>
      </c>
      <c r="S1413" s="1" t="s">
        <v>136</v>
      </c>
      <c r="T1413" s="1" t="s">
        <v>136</v>
      </c>
      <c r="U1413" s="1">
        <v>8</v>
      </c>
      <c r="V1413" s="1">
        <v>16547</v>
      </c>
    </row>
    <row r="1414" spans="1:22">
      <c r="A1414" s="1">
        <v>7628</v>
      </c>
      <c r="B1414" s="1" t="s">
        <v>50</v>
      </c>
      <c r="C1414" s="1">
        <v>6.28</v>
      </c>
      <c r="D1414" s="1">
        <v>0.05</v>
      </c>
      <c r="E1414" s="1">
        <v>2498</v>
      </c>
      <c r="F1414" s="1"/>
      <c r="G1414" s="1"/>
      <c r="H1414" s="1" t="s">
        <v>32</v>
      </c>
      <c r="I1414" s="1" t="s">
        <v>51</v>
      </c>
      <c r="J1414" s="1" t="s">
        <v>34</v>
      </c>
      <c r="K1414" s="1" t="s">
        <v>52</v>
      </c>
      <c r="L1414" s="1" t="s">
        <v>53</v>
      </c>
      <c r="M1414" s="1"/>
      <c r="N1414" s="1" t="s">
        <v>27</v>
      </c>
      <c r="O1414" s="1" t="s">
        <v>28</v>
      </c>
      <c r="P1414" s="1" t="s">
        <v>37</v>
      </c>
      <c r="Q1414" s="1" t="s">
        <v>678</v>
      </c>
      <c r="R1414" s="1">
        <v>92024</v>
      </c>
      <c r="S1414" s="2">
        <v>42037</v>
      </c>
      <c r="T1414" s="2">
        <v>42096</v>
      </c>
      <c r="U1414" s="1">
        <v>56</v>
      </c>
      <c r="V1414" s="1">
        <v>54567</v>
      </c>
    </row>
    <row r="1415" spans="1:22">
      <c r="A1415" s="1">
        <v>2768</v>
      </c>
      <c r="B1415" s="1" t="s">
        <v>31</v>
      </c>
      <c r="C1415" s="1">
        <v>1.68</v>
      </c>
      <c r="D1415" s="1">
        <v>0.05</v>
      </c>
      <c r="E1415" s="1">
        <v>2498</v>
      </c>
      <c r="F1415" s="1"/>
      <c r="G1415" s="1"/>
      <c r="H1415" s="1" t="s">
        <v>32</v>
      </c>
      <c r="I1415" s="1" t="s">
        <v>51</v>
      </c>
      <c r="J1415" s="1" t="s">
        <v>58</v>
      </c>
      <c r="K1415" s="1" t="s">
        <v>25</v>
      </c>
      <c r="L1415" s="1" t="s">
        <v>26</v>
      </c>
      <c r="M1415" s="1"/>
      <c r="N1415" s="1" t="s">
        <v>27</v>
      </c>
      <c r="O1415" s="1" t="s">
        <v>54</v>
      </c>
      <c r="P1415" s="1" t="s">
        <v>37</v>
      </c>
      <c r="Q1415" s="1" t="s">
        <v>678</v>
      </c>
      <c r="R1415" s="1">
        <v>92024</v>
      </c>
      <c r="S1415" s="2">
        <v>42126</v>
      </c>
      <c r="T1415" s="2">
        <v>42157</v>
      </c>
      <c r="U1415" s="1">
        <v>88</v>
      </c>
      <c r="V1415" s="1">
        <v>20007</v>
      </c>
    </row>
    <row r="1416" spans="1:22">
      <c r="A1416" s="1">
        <v>20296</v>
      </c>
      <c r="B1416" s="1" t="s">
        <v>31</v>
      </c>
      <c r="C1416" s="1">
        <v>355.98</v>
      </c>
      <c r="D1416" s="1">
        <v>0.1</v>
      </c>
      <c r="E1416" s="1">
        <v>2499</v>
      </c>
      <c r="F1416" s="1"/>
      <c r="G1416" s="1"/>
      <c r="H1416" s="1" t="s">
        <v>22</v>
      </c>
      <c r="I1416" s="1" t="s">
        <v>81</v>
      </c>
      <c r="J1416" s="1" t="s">
        <v>34</v>
      </c>
      <c r="K1416" s="1" t="s">
        <v>35</v>
      </c>
      <c r="L1416" s="1" t="s">
        <v>36</v>
      </c>
      <c r="M1416" s="1"/>
      <c r="N1416" s="1" t="s">
        <v>27</v>
      </c>
      <c r="O1416" s="1" t="s">
        <v>54</v>
      </c>
      <c r="P1416" s="1" t="s">
        <v>142</v>
      </c>
      <c r="Q1416" s="1" t="s">
        <v>873</v>
      </c>
      <c r="R1416" s="1">
        <v>60901</v>
      </c>
      <c r="S1416" s="1" t="s">
        <v>136</v>
      </c>
      <c r="T1416" s="1" t="s">
        <v>137</v>
      </c>
      <c r="U1416" s="1">
        <v>8</v>
      </c>
      <c r="V1416" s="1">
        <v>88319</v>
      </c>
    </row>
    <row r="1417" spans="1:22">
      <c r="A1417" s="1">
        <v>25628</v>
      </c>
      <c r="B1417" s="1" t="s">
        <v>50</v>
      </c>
      <c r="C1417" s="1">
        <v>6.28</v>
      </c>
      <c r="D1417" s="1">
        <v>0.05</v>
      </c>
      <c r="E1417" s="1">
        <v>2500</v>
      </c>
      <c r="F1417" s="1"/>
      <c r="G1417" s="1"/>
      <c r="H1417" s="1" t="s">
        <v>32</v>
      </c>
      <c r="I1417" s="1" t="s">
        <v>51</v>
      </c>
      <c r="J1417" s="1" t="s">
        <v>34</v>
      </c>
      <c r="K1417" s="1" t="s">
        <v>52</v>
      </c>
      <c r="L1417" s="1" t="s">
        <v>53</v>
      </c>
      <c r="M1417" s="1"/>
      <c r="N1417" s="1" t="s">
        <v>27</v>
      </c>
      <c r="O1417" s="1" t="s">
        <v>54</v>
      </c>
      <c r="P1417" s="1" t="s">
        <v>142</v>
      </c>
      <c r="Q1417" s="1" t="s">
        <v>874</v>
      </c>
      <c r="R1417" s="1">
        <v>60102</v>
      </c>
      <c r="S1417" s="2">
        <v>42037</v>
      </c>
      <c r="T1417" s="2">
        <v>42096</v>
      </c>
      <c r="U1417" s="1">
        <v>14</v>
      </c>
      <c r="V1417" s="1">
        <v>88320</v>
      </c>
    </row>
    <row r="1418" spans="1:22">
      <c r="A1418" s="1">
        <v>24899</v>
      </c>
      <c r="B1418" s="1" t="s">
        <v>21</v>
      </c>
      <c r="C1418" s="1">
        <v>24.92</v>
      </c>
      <c r="D1418" s="1">
        <v>0.05</v>
      </c>
      <c r="E1418" s="1">
        <v>2502</v>
      </c>
      <c r="F1418" s="1"/>
      <c r="G1418" s="1"/>
      <c r="H1418" s="1" t="s">
        <v>32</v>
      </c>
      <c r="I1418" s="1" t="s">
        <v>42</v>
      </c>
      <c r="J1418" s="1" t="s">
        <v>58</v>
      </c>
      <c r="K1418" s="1" t="s">
        <v>100</v>
      </c>
      <c r="L1418" s="1" t="s">
        <v>53</v>
      </c>
      <c r="M1418" s="1"/>
      <c r="N1418" s="1" t="s">
        <v>27</v>
      </c>
      <c r="O1418" s="1" t="s">
        <v>54</v>
      </c>
      <c r="P1418" s="1" t="s">
        <v>376</v>
      </c>
      <c r="Q1418" s="1" t="s">
        <v>875</v>
      </c>
      <c r="R1418" s="1">
        <v>46321</v>
      </c>
      <c r="S1418" s="1" t="s">
        <v>99</v>
      </c>
      <c r="T1418" s="1" t="s">
        <v>99</v>
      </c>
      <c r="U1418" s="1">
        <v>3</v>
      </c>
      <c r="V1418" s="1">
        <v>91310</v>
      </c>
    </row>
    <row r="1419" spans="1:22">
      <c r="A1419" s="1">
        <v>24901</v>
      </c>
      <c r="B1419" s="1" t="s">
        <v>21</v>
      </c>
      <c r="C1419" s="1">
        <v>12.28</v>
      </c>
      <c r="D1419" s="1">
        <v>0.05</v>
      </c>
      <c r="E1419" s="1">
        <v>2502</v>
      </c>
      <c r="F1419" s="1"/>
      <c r="G1419" s="1"/>
      <c r="H1419" s="1" t="s">
        <v>22</v>
      </c>
      <c r="I1419" s="1" t="s">
        <v>42</v>
      </c>
      <c r="J1419" s="1" t="s">
        <v>58</v>
      </c>
      <c r="K1419" s="1" t="s">
        <v>83</v>
      </c>
      <c r="L1419" s="1" t="s">
        <v>53</v>
      </c>
      <c r="M1419" s="1"/>
      <c r="N1419" s="1" t="s">
        <v>27</v>
      </c>
      <c r="O1419" s="1" t="s">
        <v>45</v>
      </c>
      <c r="P1419" s="1" t="s">
        <v>376</v>
      </c>
      <c r="Q1419" s="1" t="s">
        <v>875</v>
      </c>
      <c r="R1419" s="1">
        <v>46321</v>
      </c>
      <c r="S1419" s="1" t="s">
        <v>99</v>
      </c>
      <c r="T1419" s="1" t="s">
        <v>271</v>
      </c>
      <c r="U1419" s="1">
        <v>7</v>
      </c>
      <c r="V1419" s="1">
        <v>91310</v>
      </c>
    </row>
    <row r="1420" spans="1:22">
      <c r="A1420" s="1">
        <v>18219</v>
      </c>
      <c r="B1420" s="1" t="s">
        <v>50</v>
      </c>
      <c r="C1420" s="1">
        <v>6.48</v>
      </c>
      <c r="D1420" s="1">
        <v>0.05</v>
      </c>
      <c r="E1420" s="1">
        <v>2506</v>
      </c>
      <c r="F1420" s="1"/>
      <c r="G1420" s="1"/>
      <c r="H1420" s="1" t="s">
        <v>32</v>
      </c>
      <c r="I1420" s="1" t="s">
        <v>42</v>
      </c>
      <c r="J1420" s="1" t="s">
        <v>58</v>
      </c>
      <c r="K1420" s="1" t="s">
        <v>83</v>
      </c>
      <c r="L1420" s="1" t="s">
        <v>53</v>
      </c>
      <c r="M1420" s="1"/>
      <c r="N1420" s="1" t="s">
        <v>27</v>
      </c>
      <c r="O1420" s="1" t="s">
        <v>45</v>
      </c>
      <c r="P1420" s="1" t="s">
        <v>171</v>
      </c>
      <c r="Q1420" s="1" t="s">
        <v>876</v>
      </c>
      <c r="R1420" s="1">
        <v>6408</v>
      </c>
      <c r="S1420" s="2">
        <v>42130</v>
      </c>
      <c r="T1420" s="2">
        <v>42191</v>
      </c>
      <c r="U1420" s="1">
        <v>1</v>
      </c>
      <c r="V1420" s="1">
        <v>87033</v>
      </c>
    </row>
    <row r="1421" spans="1:22">
      <c r="A1421" s="1">
        <v>18217</v>
      </c>
      <c r="B1421" s="1" t="s">
        <v>50</v>
      </c>
      <c r="C1421" s="1">
        <v>699.99</v>
      </c>
      <c r="D1421" s="1">
        <v>0.1</v>
      </c>
      <c r="E1421" s="1">
        <v>2507</v>
      </c>
      <c r="F1421" s="1"/>
      <c r="G1421" s="1"/>
      <c r="H1421" s="1" t="s">
        <v>22</v>
      </c>
      <c r="I1421" s="1" t="s">
        <v>42</v>
      </c>
      <c r="J1421" s="1" t="s">
        <v>73</v>
      </c>
      <c r="K1421" s="1" t="s">
        <v>340</v>
      </c>
      <c r="L1421" s="1" t="s">
        <v>178</v>
      </c>
      <c r="M1421" s="1"/>
      <c r="N1421" s="1" t="s">
        <v>27</v>
      </c>
      <c r="O1421" s="1" t="s">
        <v>45</v>
      </c>
      <c r="P1421" s="1" t="s">
        <v>147</v>
      </c>
      <c r="Q1421" s="1" t="s">
        <v>284</v>
      </c>
      <c r="R1421" s="1">
        <v>4401</v>
      </c>
      <c r="S1421" s="2">
        <v>42130</v>
      </c>
      <c r="T1421" s="2">
        <v>42191</v>
      </c>
      <c r="U1421" s="1">
        <v>15</v>
      </c>
      <c r="V1421" s="1">
        <v>87033</v>
      </c>
    </row>
    <row r="1422" spans="1:22">
      <c r="A1422" s="1">
        <v>23265</v>
      </c>
      <c r="B1422" s="1" t="s">
        <v>98</v>
      </c>
      <c r="C1422" s="1">
        <v>5.81</v>
      </c>
      <c r="D1422" s="1">
        <v>0.05</v>
      </c>
      <c r="E1422" s="1">
        <v>2508</v>
      </c>
      <c r="F1422" s="1"/>
      <c r="G1422" s="1"/>
      <c r="H1422" s="1" t="s">
        <v>32</v>
      </c>
      <c r="I1422" s="1" t="s">
        <v>42</v>
      </c>
      <c r="J1422" s="1" t="s">
        <v>58</v>
      </c>
      <c r="K1422" s="1" t="s">
        <v>100</v>
      </c>
      <c r="L1422" s="1" t="s">
        <v>53</v>
      </c>
      <c r="M1422" s="1"/>
      <c r="N1422" s="1" t="s">
        <v>27</v>
      </c>
      <c r="O1422" s="1" t="s">
        <v>45</v>
      </c>
      <c r="P1422" s="1" t="s">
        <v>147</v>
      </c>
      <c r="Q1422" s="1" t="s">
        <v>276</v>
      </c>
      <c r="R1422" s="1">
        <v>4073</v>
      </c>
      <c r="S1422" s="2">
        <v>42217</v>
      </c>
      <c r="T1422" s="2">
        <v>42339</v>
      </c>
      <c r="U1422" s="1">
        <v>7</v>
      </c>
      <c r="V1422" s="1">
        <v>87031</v>
      </c>
    </row>
    <row r="1423" spans="1:22">
      <c r="A1423" s="1">
        <v>21918</v>
      </c>
      <c r="B1423" s="1" t="s">
        <v>50</v>
      </c>
      <c r="C1423" s="1">
        <v>30.98</v>
      </c>
      <c r="D1423" s="1">
        <v>0.05</v>
      </c>
      <c r="E1423" s="1">
        <v>2509</v>
      </c>
      <c r="F1423" s="1"/>
      <c r="G1423" s="1"/>
      <c r="H1423" s="1" t="s">
        <v>32</v>
      </c>
      <c r="I1423" s="1" t="s">
        <v>42</v>
      </c>
      <c r="J1423" s="1" t="s">
        <v>58</v>
      </c>
      <c r="K1423" s="1" t="s">
        <v>83</v>
      </c>
      <c r="L1423" s="1" t="s">
        <v>53</v>
      </c>
      <c r="M1423" s="1"/>
      <c r="N1423" s="1" t="s">
        <v>27</v>
      </c>
      <c r="O1423" s="1" t="s">
        <v>45</v>
      </c>
      <c r="P1423" s="1" t="s">
        <v>147</v>
      </c>
      <c r="Q1423" s="1" t="s">
        <v>343</v>
      </c>
      <c r="R1423" s="1">
        <v>4106</v>
      </c>
      <c r="S1423" s="2">
        <v>42129</v>
      </c>
      <c r="T1423" s="2">
        <v>42129</v>
      </c>
      <c r="U1423" s="1">
        <v>15</v>
      </c>
      <c r="V1423" s="1">
        <v>87029</v>
      </c>
    </row>
    <row r="1424" spans="1:22">
      <c r="A1424" s="1">
        <v>21102</v>
      </c>
      <c r="B1424" s="1" t="s">
        <v>31</v>
      </c>
      <c r="C1424" s="1">
        <v>6.48</v>
      </c>
      <c r="D1424" s="1">
        <v>0.05</v>
      </c>
      <c r="E1424" s="1">
        <v>2512</v>
      </c>
      <c r="F1424" s="1"/>
      <c r="G1424" s="1"/>
      <c r="H1424" s="1" t="s">
        <v>32</v>
      </c>
      <c r="I1424" s="1" t="s">
        <v>42</v>
      </c>
      <c r="J1424" s="1" t="s">
        <v>58</v>
      </c>
      <c r="K1424" s="1" t="s">
        <v>83</v>
      </c>
      <c r="L1424" s="1" t="s">
        <v>53</v>
      </c>
      <c r="M1424" s="1"/>
      <c r="N1424" s="1" t="s">
        <v>27</v>
      </c>
      <c r="O1424" s="1" t="s">
        <v>45</v>
      </c>
      <c r="P1424" s="1" t="s">
        <v>152</v>
      </c>
      <c r="Q1424" s="1" t="s">
        <v>877</v>
      </c>
      <c r="R1424" s="1">
        <v>2138</v>
      </c>
      <c r="S1424" s="1" t="s">
        <v>40</v>
      </c>
      <c r="T1424" s="1" t="s">
        <v>102</v>
      </c>
      <c r="U1424" s="1">
        <v>19</v>
      </c>
      <c r="V1424" s="1">
        <v>87030</v>
      </c>
    </row>
    <row r="1425" spans="1:22">
      <c r="A1425" s="1">
        <v>18220</v>
      </c>
      <c r="B1425" s="1" t="s">
        <v>50</v>
      </c>
      <c r="C1425" s="1">
        <v>17.149999999999999</v>
      </c>
      <c r="D1425" s="1">
        <v>0.05</v>
      </c>
      <c r="E1425" s="1">
        <v>2516</v>
      </c>
      <c r="F1425" s="1"/>
      <c r="G1425" s="1"/>
      <c r="H1425" s="1" t="s">
        <v>32</v>
      </c>
      <c r="I1425" s="1" t="s">
        <v>42</v>
      </c>
      <c r="J1425" s="1" t="s">
        <v>58</v>
      </c>
      <c r="K1425" s="1" t="s">
        <v>119</v>
      </c>
      <c r="L1425" s="1" t="s">
        <v>53</v>
      </c>
      <c r="M1425" s="1"/>
      <c r="N1425" s="1" t="s">
        <v>27</v>
      </c>
      <c r="O1425" s="1" t="s">
        <v>45</v>
      </c>
      <c r="P1425" s="1" t="s">
        <v>46</v>
      </c>
      <c r="Q1425" s="1" t="s">
        <v>601</v>
      </c>
      <c r="R1425" s="1">
        <v>7631</v>
      </c>
      <c r="S1425" s="2">
        <v>42130</v>
      </c>
      <c r="T1425" s="2">
        <v>42191</v>
      </c>
      <c r="U1425" s="1">
        <v>11</v>
      </c>
      <c r="V1425" s="1">
        <v>87033</v>
      </c>
    </row>
    <row r="1426" spans="1:22">
      <c r="A1426" s="1">
        <v>18221</v>
      </c>
      <c r="B1426" s="1" t="s">
        <v>50</v>
      </c>
      <c r="C1426" s="1">
        <v>30.98</v>
      </c>
      <c r="D1426" s="1">
        <v>0.05</v>
      </c>
      <c r="E1426" s="1">
        <v>2520</v>
      </c>
      <c r="F1426" s="1"/>
      <c r="G1426" s="1"/>
      <c r="H1426" s="1" t="s">
        <v>32</v>
      </c>
      <c r="I1426" s="1" t="s">
        <v>42</v>
      </c>
      <c r="J1426" s="1" t="s">
        <v>58</v>
      </c>
      <c r="K1426" s="1" t="s">
        <v>83</v>
      </c>
      <c r="L1426" s="1" t="s">
        <v>53</v>
      </c>
      <c r="M1426" s="1"/>
      <c r="N1426" s="1" t="s">
        <v>27</v>
      </c>
      <c r="O1426" s="1" t="s">
        <v>54</v>
      </c>
      <c r="P1426" s="1" t="s">
        <v>291</v>
      </c>
      <c r="Q1426" s="1" t="s">
        <v>878</v>
      </c>
      <c r="R1426" s="1">
        <v>2908</v>
      </c>
      <c r="S1426" s="2">
        <v>42130</v>
      </c>
      <c r="T1426" s="2">
        <v>42161</v>
      </c>
      <c r="U1426" s="1">
        <v>12</v>
      </c>
      <c r="V1426" s="1">
        <v>87033</v>
      </c>
    </row>
    <row r="1427" spans="1:22">
      <c r="A1427" s="1">
        <v>25463</v>
      </c>
      <c r="B1427" s="1" t="s">
        <v>50</v>
      </c>
      <c r="C1427" s="1">
        <v>175.99</v>
      </c>
      <c r="D1427" s="1">
        <v>0.1</v>
      </c>
      <c r="E1427" s="1">
        <v>2521</v>
      </c>
      <c r="F1427" s="1"/>
      <c r="G1427" s="1"/>
      <c r="H1427" s="1" t="s">
        <v>32</v>
      </c>
      <c r="I1427" s="1" t="s">
        <v>42</v>
      </c>
      <c r="J1427" s="1" t="s">
        <v>73</v>
      </c>
      <c r="K1427" s="1" t="s">
        <v>67</v>
      </c>
      <c r="L1427" s="1" t="s">
        <v>53</v>
      </c>
      <c r="M1427" s="1"/>
      <c r="N1427" s="1" t="s">
        <v>27</v>
      </c>
      <c r="O1427" s="1" t="s">
        <v>45</v>
      </c>
      <c r="P1427" s="1" t="s">
        <v>112</v>
      </c>
      <c r="Q1427" s="1" t="s">
        <v>879</v>
      </c>
      <c r="R1427" s="1">
        <v>75109</v>
      </c>
      <c r="S1427" s="1" t="s">
        <v>136</v>
      </c>
      <c r="T1427" s="1" t="s">
        <v>207</v>
      </c>
      <c r="U1427" s="1">
        <v>15</v>
      </c>
      <c r="V1427" s="1">
        <v>87032</v>
      </c>
    </row>
    <row r="1428" spans="1:22">
      <c r="A1428" s="1">
        <v>18218</v>
      </c>
      <c r="B1428" s="1" t="s">
        <v>50</v>
      </c>
      <c r="C1428" s="1">
        <v>1360.14</v>
      </c>
      <c r="D1428" s="1">
        <v>0.15</v>
      </c>
      <c r="E1428" s="1">
        <v>2522</v>
      </c>
      <c r="F1428" s="1"/>
      <c r="G1428" s="1"/>
      <c r="H1428" s="1" t="s">
        <v>22</v>
      </c>
      <c r="I1428" s="1" t="s">
        <v>42</v>
      </c>
      <c r="J1428" s="1" t="s">
        <v>73</v>
      </c>
      <c r="K1428" s="1" t="s">
        <v>74</v>
      </c>
      <c r="L1428" s="1" t="s">
        <v>36</v>
      </c>
      <c r="M1428" s="1"/>
      <c r="N1428" s="1" t="s">
        <v>27</v>
      </c>
      <c r="O1428" s="1" t="s">
        <v>114</v>
      </c>
      <c r="P1428" s="1" t="s">
        <v>121</v>
      </c>
      <c r="Q1428" s="1" t="s">
        <v>122</v>
      </c>
      <c r="R1428" s="1">
        <v>5401</v>
      </c>
      <c r="S1428" s="2">
        <v>42130</v>
      </c>
      <c r="T1428" s="2">
        <v>42222</v>
      </c>
      <c r="U1428" s="1">
        <v>6</v>
      </c>
      <c r="V1428" s="1">
        <v>87033</v>
      </c>
    </row>
    <row r="1429" spans="1:22">
      <c r="A1429" s="1">
        <v>18866</v>
      </c>
      <c r="B1429" s="1" t="s">
        <v>41</v>
      </c>
      <c r="C1429" s="1">
        <v>2.16</v>
      </c>
      <c r="D1429" s="1">
        <v>0.05</v>
      </c>
      <c r="E1429" s="1">
        <v>2526</v>
      </c>
      <c r="F1429" s="1"/>
      <c r="G1429" s="1"/>
      <c r="H1429" s="1" t="s">
        <v>32</v>
      </c>
      <c r="I1429" s="1" t="s">
        <v>81</v>
      </c>
      <c r="J1429" s="1" t="s">
        <v>58</v>
      </c>
      <c r="K1429" s="1" t="s">
        <v>100</v>
      </c>
      <c r="L1429" s="1" t="s">
        <v>53</v>
      </c>
      <c r="M1429" s="1"/>
      <c r="N1429" s="1" t="s">
        <v>27</v>
      </c>
      <c r="O1429" s="1" t="s">
        <v>114</v>
      </c>
      <c r="P1429" s="1" t="s">
        <v>138</v>
      </c>
      <c r="Q1429" s="1" t="s">
        <v>600</v>
      </c>
      <c r="R1429" s="1">
        <v>70506</v>
      </c>
      <c r="S1429" s="1" t="s">
        <v>78</v>
      </c>
      <c r="T1429" s="1" t="s">
        <v>168</v>
      </c>
      <c r="U1429" s="1">
        <v>24</v>
      </c>
      <c r="V1429" s="1">
        <v>87208</v>
      </c>
    </row>
    <row r="1430" spans="1:22">
      <c r="A1430" s="1">
        <v>18867</v>
      </c>
      <c r="B1430" s="1" t="s">
        <v>41</v>
      </c>
      <c r="C1430" s="1">
        <v>21.38</v>
      </c>
      <c r="D1430" s="1">
        <v>0.05</v>
      </c>
      <c r="E1430" s="1">
        <v>2527</v>
      </c>
      <c r="F1430" s="1"/>
      <c r="G1430" s="1"/>
      <c r="H1430" s="1" t="s">
        <v>32</v>
      </c>
      <c r="I1430" s="1" t="s">
        <v>81</v>
      </c>
      <c r="J1430" s="1" t="s">
        <v>58</v>
      </c>
      <c r="K1430" s="1" t="s">
        <v>25</v>
      </c>
      <c r="L1430" s="1" t="s">
        <v>44</v>
      </c>
      <c r="M1430" s="1"/>
      <c r="N1430" s="1" t="s">
        <v>27</v>
      </c>
      <c r="O1430" s="1" t="s">
        <v>28</v>
      </c>
      <c r="P1430" s="1" t="s">
        <v>138</v>
      </c>
      <c r="Q1430" s="1" t="s">
        <v>880</v>
      </c>
      <c r="R1430" s="1">
        <v>70601</v>
      </c>
      <c r="S1430" s="1" t="s">
        <v>78</v>
      </c>
      <c r="T1430" s="1" t="s">
        <v>168</v>
      </c>
      <c r="U1430" s="1">
        <v>3</v>
      </c>
      <c r="V1430" s="1">
        <v>87208</v>
      </c>
    </row>
    <row r="1431" spans="1:22">
      <c r="A1431" s="1">
        <v>20254</v>
      </c>
      <c r="B1431" s="1" t="s">
        <v>21</v>
      </c>
      <c r="C1431" s="1">
        <v>40.98</v>
      </c>
      <c r="D1431" s="1">
        <v>0.05</v>
      </c>
      <c r="E1431" s="1">
        <v>2530</v>
      </c>
      <c r="F1431" s="1"/>
      <c r="G1431" s="1"/>
      <c r="H1431" s="1" t="s">
        <v>32</v>
      </c>
      <c r="I1431" s="1" t="s">
        <v>51</v>
      </c>
      <c r="J1431" s="1" t="s">
        <v>73</v>
      </c>
      <c r="K1431" s="1" t="s">
        <v>144</v>
      </c>
      <c r="L1431" s="1" t="s">
        <v>53</v>
      </c>
      <c r="M1431" s="1"/>
      <c r="N1431" s="1" t="s">
        <v>27</v>
      </c>
      <c r="O1431" s="1" t="s">
        <v>28</v>
      </c>
      <c r="P1431" s="1" t="s">
        <v>37</v>
      </c>
      <c r="Q1431" s="1" t="s">
        <v>881</v>
      </c>
      <c r="R1431" s="1">
        <v>92307</v>
      </c>
      <c r="S1431" s="1" t="s">
        <v>192</v>
      </c>
      <c r="T1431" s="1" t="s">
        <v>128</v>
      </c>
      <c r="U1431" s="1">
        <v>7</v>
      </c>
      <c r="V1431" s="1">
        <v>87451</v>
      </c>
    </row>
    <row r="1432" spans="1:22">
      <c r="A1432" s="1">
        <v>23782</v>
      </c>
      <c r="B1432" s="1" t="s">
        <v>50</v>
      </c>
      <c r="C1432" s="1">
        <v>4</v>
      </c>
      <c r="D1432" s="1">
        <v>0.05</v>
      </c>
      <c r="E1432" s="1">
        <v>2531</v>
      </c>
      <c r="F1432" s="1"/>
      <c r="G1432" s="1"/>
      <c r="H1432" s="1" t="s">
        <v>32</v>
      </c>
      <c r="I1432" s="1" t="s">
        <v>51</v>
      </c>
      <c r="J1432" s="1" t="s">
        <v>58</v>
      </c>
      <c r="K1432" s="1" t="s">
        <v>83</v>
      </c>
      <c r="L1432" s="1" t="s">
        <v>26</v>
      </c>
      <c r="M1432" s="1"/>
      <c r="N1432" s="1" t="s">
        <v>27</v>
      </c>
      <c r="O1432" s="1" t="s">
        <v>45</v>
      </c>
      <c r="P1432" s="1" t="s">
        <v>37</v>
      </c>
      <c r="Q1432" s="1" t="s">
        <v>882</v>
      </c>
      <c r="R1432" s="1">
        <v>93422</v>
      </c>
      <c r="S1432" s="2">
        <v>42040</v>
      </c>
      <c r="T1432" s="2">
        <v>42099</v>
      </c>
      <c r="U1432" s="1">
        <v>14</v>
      </c>
      <c r="V1432" s="1">
        <v>87452</v>
      </c>
    </row>
    <row r="1433" spans="1:22">
      <c r="A1433" s="1">
        <v>20255</v>
      </c>
      <c r="B1433" s="1" t="s">
        <v>21</v>
      </c>
      <c r="C1433" s="1">
        <v>35.99</v>
      </c>
      <c r="D1433" s="1">
        <v>0.05</v>
      </c>
      <c r="E1433" s="1">
        <v>2534</v>
      </c>
      <c r="F1433" s="1"/>
      <c r="G1433" s="1"/>
      <c r="H1433" s="1" t="s">
        <v>32</v>
      </c>
      <c r="I1433" s="1" t="s">
        <v>51</v>
      </c>
      <c r="J1433" s="1" t="s">
        <v>73</v>
      </c>
      <c r="K1433" s="1" t="s">
        <v>67</v>
      </c>
      <c r="L1433" s="1" t="s">
        <v>44</v>
      </c>
      <c r="M1433" s="1"/>
      <c r="N1433" s="1" t="s">
        <v>27</v>
      </c>
      <c r="O1433" s="1" t="s">
        <v>114</v>
      </c>
      <c r="P1433" s="1" t="s">
        <v>147</v>
      </c>
      <c r="Q1433" s="1" t="s">
        <v>284</v>
      </c>
      <c r="R1433" s="1">
        <v>4401</v>
      </c>
      <c r="S1433" s="1" t="s">
        <v>192</v>
      </c>
      <c r="T1433" s="1" t="s">
        <v>256</v>
      </c>
      <c r="U1433" s="1">
        <v>5</v>
      </c>
      <c r="V1433" s="1">
        <v>87451</v>
      </c>
    </row>
    <row r="1434" spans="1:22">
      <c r="A1434" s="1">
        <v>22839</v>
      </c>
      <c r="B1434" s="1" t="s">
        <v>31</v>
      </c>
      <c r="C1434" s="1">
        <v>12.53</v>
      </c>
      <c r="D1434" s="1">
        <v>0.05</v>
      </c>
      <c r="E1434" s="1">
        <v>2539</v>
      </c>
      <c r="F1434" s="1"/>
      <c r="G1434" s="1"/>
      <c r="H1434" s="1" t="s">
        <v>32</v>
      </c>
      <c r="I1434" s="1" t="s">
        <v>42</v>
      </c>
      <c r="J1434" s="1" t="s">
        <v>58</v>
      </c>
      <c r="K1434" s="1" t="s">
        <v>116</v>
      </c>
      <c r="L1434" s="1" t="s">
        <v>53</v>
      </c>
      <c r="M1434" s="1"/>
      <c r="N1434" s="1" t="s">
        <v>27</v>
      </c>
      <c r="O1434" s="1" t="s">
        <v>114</v>
      </c>
      <c r="P1434" s="1" t="s">
        <v>242</v>
      </c>
      <c r="Q1434" s="1" t="s">
        <v>883</v>
      </c>
      <c r="R1434" s="1">
        <v>32789</v>
      </c>
      <c r="S1434" s="2">
        <v>42189</v>
      </c>
      <c r="T1434" s="2">
        <v>42220</v>
      </c>
      <c r="U1434" s="1">
        <v>5</v>
      </c>
      <c r="V1434" s="1">
        <v>91017</v>
      </c>
    </row>
    <row r="1435" spans="1:22">
      <c r="A1435" s="1">
        <v>22840</v>
      </c>
      <c r="B1435" s="1" t="s">
        <v>31</v>
      </c>
      <c r="C1435" s="1">
        <v>178.47</v>
      </c>
      <c r="D1435" s="1">
        <v>0.1</v>
      </c>
      <c r="E1435" s="1">
        <v>2540</v>
      </c>
      <c r="F1435" s="1"/>
      <c r="G1435" s="1"/>
      <c r="H1435" s="1" t="s">
        <v>32</v>
      </c>
      <c r="I1435" s="1" t="s">
        <v>42</v>
      </c>
      <c r="J1435" s="1" t="s">
        <v>58</v>
      </c>
      <c r="K1435" s="1" t="s">
        <v>119</v>
      </c>
      <c r="L1435" s="1" t="s">
        <v>53</v>
      </c>
      <c r="M1435" s="1"/>
      <c r="N1435" s="1" t="s">
        <v>27</v>
      </c>
      <c r="O1435" s="1" t="s">
        <v>114</v>
      </c>
      <c r="P1435" s="1" t="s">
        <v>242</v>
      </c>
      <c r="Q1435" s="1" t="s">
        <v>884</v>
      </c>
      <c r="R1435" s="1">
        <v>32708</v>
      </c>
      <c r="S1435" s="2">
        <v>42189</v>
      </c>
      <c r="T1435" s="2">
        <v>42220</v>
      </c>
      <c r="U1435" s="1">
        <v>1</v>
      </c>
      <c r="V1435" s="1">
        <v>91017</v>
      </c>
    </row>
    <row r="1436" spans="1:22">
      <c r="A1436" s="1">
        <v>19031</v>
      </c>
      <c r="B1436" s="1" t="s">
        <v>50</v>
      </c>
      <c r="C1436" s="1">
        <v>15.68</v>
      </c>
      <c r="D1436" s="1">
        <v>0.05</v>
      </c>
      <c r="E1436" s="1">
        <v>2543</v>
      </c>
      <c r="F1436" s="1"/>
      <c r="G1436" s="1"/>
      <c r="H1436" s="1" t="s">
        <v>32</v>
      </c>
      <c r="I1436" s="1" t="s">
        <v>51</v>
      </c>
      <c r="J1436" s="1" t="s">
        <v>34</v>
      </c>
      <c r="K1436" s="1" t="s">
        <v>52</v>
      </c>
      <c r="L1436" s="1" t="s">
        <v>44</v>
      </c>
      <c r="M1436" s="1"/>
      <c r="N1436" s="1" t="s">
        <v>27</v>
      </c>
      <c r="O1436" s="1" t="s">
        <v>114</v>
      </c>
      <c r="P1436" s="1" t="s">
        <v>117</v>
      </c>
      <c r="Q1436" s="1" t="s">
        <v>627</v>
      </c>
      <c r="R1436" s="1">
        <v>23223</v>
      </c>
      <c r="S1436" s="2">
        <v>42314</v>
      </c>
      <c r="T1436" s="2">
        <v>42344</v>
      </c>
      <c r="U1436" s="1">
        <v>17</v>
      </c>
      <c r="V1436" s="1">
        <v>87917</v>
      </c>
    </row>
    <row r="1437" spans="1:22">
      <c r="A1437" s="1">
        <v>19032</v>
      </c>
      <c r="B1437" s="1" t="s">
        <v>50</v>
      </c>
      <c r="C1437" s="1">
        <v>195.99</v>
      </c>
      <c r="D1437" s="1">
        <v>0.1</v>
      </c>
      <c r="E1437" s="1">
        <v>2543</v>
      </c>
      <c r="F1437" s="1"/>
      <c r="G1437" s="1"/>
      <c r="H1437" s="1" t="s">
        <v>32</v>
      </c>
      <c r="I1437" s="1" t="s">
        <v>51</v>
      </c>
      <c r="J1437" s="1" t="s">
        <v>73</v>
      </c>
      <c r="K1437" s="1" t="s">
        <v>67</v>
      </c>
      <c r="L1437" s="1" t="s">
        <v>53</v>
      </c>
      <c r="M1437" s="1"/>
      <c r="N1437" s="1" t="s">
        <v>27</v>
      </c>
      <c r="O1437" s="1" t="s">
        <v>114</v>
      </c>
      <c r="P1437" s="1" t="s">
        <v>117</v>
      </c>
      <c r="Q1437" s="1" t="s">
        <v>627</v>
      </c>
      <c r="R1437" s="1">
        <v>23223</v>
      </c>
      <c r="S1437" s="2">
        <v>42314</v>
      </c>
      <c r="T1437" s="2">
        <v>42344</v>
      </c>
      <c r="U1437" s="1">
        <v>19</v>
      </c>
      <c r="V1437" s="1">
        <v>87917</v>
      </c>
    </row>
    <row r="1438" spans="1:22">
      <c r="A1438" s="1">
        <v>19902</v>
      </c>
      <c r="B1438" s="1" t="s">
        <v>50</v>
      </c>
      <c r="C1438" s="1">
        <v>99.99</v>
      </c>
      <c r="D1438" s="1">
        <v>0.05</v>
      </c>
      <c r="E1438" s="1">
        <v>2545</v>
      </c>
      <c r="F1438" s="1"/>
      <c r="G1438" s="1"/>
      <c r="H1438" s="1" t="s">
        <v>22</v>
      </c>
      <c r="I1438" s="1" t="s">
        <v>42</v>
      </c>
      <c r="J1438" s="1" t="s">
        <v>73</v>
      </c>
      <c r="K1438" s="1" t="s">
        <v>74</v>
      </c>
      <c r="L1438" s="1" t="s">
        <v>53</v>
      </c>
      <c r="M1438" s="1"/>
      <c r="N1438" s="1" t="s">
        <v>27</v>
      </c>
      <c r="O1438" s="1" t="s">
        <v>114</v>
      </c>
      <c r="P1438" s="1" t="s">
        <v>117</v>
      </c>
      <c r="Q1438" s="1" t="s">
        <v>514</v>
      </c>
      <c r="R1438" s="1">
        <v>22153</v>
      </c>
      <c r="S1438" s="2">
        <v>42280</v>
      </c>
      <c r="T1438" s="2">
        <v>42341</v>
      </c>
      <c r="U1438" s="1">
        <v>2</v>
      </c>
      <c r="V1438" s="1">
        <v>87915</v>
      </c>
    </row>
    <row r="1439" spans="1:22">
      <c r="A1439" s="1">
        <v>25460</v>
      </c>
      <c r="B1439" s="1" t="s">
        <v>98</v>
      </c>
      <c r="C1439" s="1">
        <v>6.48</v>
      </c>
      <c r="D1439" s="1">
        <v>0.05</v>
      </c>
      <c r="E1439" s="1">
        <v>2547</v>
      </c>
      <c r="F1439" s="1"/>
      <c r="G1439" s="1"/>
      <c r="H1439" s="1" t="s">
        <v>32</v>
      </c>
      <c r="I1439" s="1" t="s">
        <v>51</v>
      </c>
      <c r="J1439" s="1" t="s">
        <v>58</v>
      </c>
      <c r="K1439" s="1" t="s">
        <v>83</v>
      </c>
      <c r="L1439" s="1" t="s">
        <v>53</v>
      </c>
      <c r="M1439" s="1"/>
      <c r="N1439" s="1" t="s">
        <v>27</v>
      </c>
      <c r="O1439" s="1" t="s">
        <v>28</v>
      </c>
      <c r="P1439" s="1" t="s">
        <v>117</v>
      </c>
      <c r="Q1439" s="1" t="s">
        <v>885</v>
      </c>
      <c r="R1439" s="1">
        <v>23464</v>
      </c>
      <c r="S1439" s="1" t="s">
        <v>190</v>
      </c>
      <c r="T1439" s="1" t="s">
        <v>190</v>
      </c>
      <c r="U1439" s="1">
        <v>1</v>
      </c>
      <c r="V1439" s="1">
        <v>87916</v>
      </c>
    </row>
    <row r="1440" spans="1:22">
      <c r="A1440" s="1">
        <v>6525</v>
      </c>
      <c r="B1440" s="1" t="s">
        <v>98</v>
      </c>
      <c r="C1440" s="1">
        <v>35.99</v>
      </c>
      <c r="D1440" s="1">
        <v>0.05</v>
      </c>
      <c r="E1440" s="1">
        <v>2548</v>
      </c>
      <c r="F1440" s="1"/>
      <c r="G1440" s="1"/>
      <c r="H1440" s="1" t="s">
        <v>32</v>
      </c>
      <c r="I1440" s="1" t="s">
        <v>51</v>
      </c>
      <c r="J1440" s="1" t="s">
        <v>73</v>
      </c>
      <c r="K1440" s="1" t="s">
        <v>67</v>
      </c>
      <c r="L1440" s="1" t="s">
        <v>44</v>
      </c>
      <c r="M1440" s="1"/>
      <c r="N1440" s="1" t="s">
        <v>27</v>
      </c>
      <c r="O1440" s="1" t="s">
        <v>28</v>
      </c>
      <c r="P1440" s="1" t="s">
        <v>37</v>
      </c>
      <c r="Q1440" s="1" t="s">
        <v>361</v>
      </c>
      <c r="R1440" s="1">
        <v>90068</v>
      </c>
      <c r="S1440" s="2">
        <v>42098</v>
      </c>
      <c r="T1440" s="2">
        <v>42312</v>
      </c>
      <c r="U1440" s="1">
        <v>46</v>
      </c>
      <c r="V1440" s="1">
        <v>46436</v>
      </c>
    </row>
    <row r="1441" spans="1:22">
      <c r="A1441" s="1">
        <v>5777</v>
      </c>
      <c r="B1441" s="1" t="s">
        <v>98</v>
      </c>
      <c r="C1441" s="1">
        <v>30.98</v>
      </c>
      <c r="D1441" s="1">
        <v>0.05</v>
      </c>
      <c r="E1441" s="1">
        <v>2548</v>
      </c>
      <c r="F1441" s="1"/>
      <c r="G1441" s="1"/>
      <c r="H1441" s="1" t="s">
        <v>22</v>
      </c>
      <c r="I1441" s="1" t="s">
        <v>51</v>
      </c>
      <c r="J1441" s="1" t="s">
        <v>58</v>
      </c>
      <c r="K1441" s="1" t="s">
        <v>83</v>
      </c>
      <c r="L1441" s="1" t="s">
        <v>53</v>
      </c>
      <c r="M1441" s="1"/>
      <c r="N1441" s="1" t="s">
        <v>27</v>
      </c>
      <c r="O1441" s="1" t="s">
        <v>28</v>
      </c>
      <c r="P1441" s="1" t="s">
        <v>37</v>
      </c>
      <c r="Q1441" s="1" t="s">
        <v>361</v>
      </c>
      <c r="R1441" s="1">
        <v>90068</v>
      </c>
      <c r="S1441" s="1" t="s">
        <v>111</v>
      </c>
      <c r="T1441" s="1" t="s">
        <v>111</v>
      </c>
      <c r="U1441" s="1">
        <v>12</v>
      </c>
      <c r="V1441" s="1">
        <v>40997</v>
      </c>
    </row>
    <row r="1442" spans="1:22">
      <c r="A1442" s="1">
        <v>5778</v>
      </c>
      <c r="B1442" s="1" t="s">
        <v>98</v>
      </c>
      <c r="C1442" s="1">
        <v>22.99</v>
      </c>
      <c r="D1442" s="1">
        <v>0.05</v>
      </c>
      <c r="E1442" s="1">
        <v>2548</v>
      </c>
      <c r="F1442" s="1"/>
      <c r="G1442" s="1"/>
      <c r="H1442" s="1" t="s">
        <v>32</v>
      </c>
      <c r="I1442" s="1" t="s">
        <v>51</v>
      </c>
      <c r="J1442" s="1" t="s">
        <v>58</v>
      </c>
      <c r="K1442" s="1" t="s">
        <v>25</v>
      </c>
      <c r="L1442" s="1" t="s">
        <v>44</v>
      </c>
      <c r="M1442" s="1"/>
      <c r="N1442" s="1" t="s">
        <v>27</v>
      </c>
      <c r="O1442" s="1" t="s">
        <v>28</v>
      </c>
      <c r="P1442" s="1" t="s">
        <v>37</v>
      </c>
      <c r="Q1442" s="1" t="s">
        <v>361</v>
      </c>
      <c r="R1442" s="1">
        <v>90068</v>
      </c>
      <c r="S1442" s="1" t="s">
        <v>111</v>
      </c>
      <c r="T1442" s="1" t="s">
        <v>220</v>
      </c>
      <c r="U1442" s="1">
        <v>37</v>
      </c>
      <c r="V1442" s="1">
        <v>40997</v>
      </c>
    </row>
    <row r="1443" spans="1:22">
      <c r="A1443" s="1">
        <v>5780</v>
      </c>
      <c r="B1443" s="1" t="s">
        <v>98</v>
      </c>
      <c r="C1443" s="1">
        <v>212.6</v>
      </c>
      <c r="D1443" s="1">
        <v>0.1</v>
      </c>
      <c r="E1443" s="1">
        <v>2548</v>
      </c>
      <c r="F1443" s="1"/>
      <c r="G1443" s="1"/>
      <c r="H1443" s="1" t="s">
        <v>22</v>
      </c>
      <c r="I1443" s="1" t="s">
        <v>51</v>
      </c>
      <c r="J1443" s="1" t="s">
        <v>34</v>
      </c>
      <c r="K1443" s="1" t="s">
        <v>123</v>
      </c>
      <c r="L1443" s="1" t="s">
        <v>108</v>
      </c>
      <c r="M1443" s="1"/>
      <c r="N1443" s="1" t="s">
        <v>27</v>
      </c>
      <c r="O1443" s="1" t="s">
        <v>28</v>
      </c>
      <c r="P1443" s="1" t="s">
        <v>37</v>
      </c>
      <c r="Q1443" s="1" t="s">
        <v>361</v>
      </c>
      <c r="R1443" s="1">
        <v>90068</v>
      </c>
      <c r="S1443" s="1" t="s">
        <v>111</v>
      </c>
      <c r="T1443" s="1" t="s">
        <v>341</v>
      </c>
      <c r="U1443" s="1">
        <v>33</v>
      </c>
      <c r="V1443" s="1">
        <v>40997</v>
      </c>
    </row>
    <row r="1444" spans="1:22">
      <c r="A1444" s="1">
        <v>4204</v>
      </c>
      <c r="B1444" s="1" t="s">
        <v>31</v>
      </c>
      <c r="C1444" s="1">
        <v>5.98</v>
      </c>
      <c r="D1444" s="1">
        <v>0.05</v>
      </c>
      <c r="E1444" s="1">
        <v>2548</v>
      </c>
      <c r="F1444" s="1"/>
      <c r="G1444" s="1"/>
      <c r="H1444" s="1" t="s">
        <v>32</v>
      </c>
      <c r="I1444" s="1" t="s">
        <v>51</v>
      </c>
      <c r="J1444" s="1" t="s">
        <v>58</v>
      </c>
      <c r="K1444" s="1" t="s">
        <v>25</v>
      </c>
      <c r="L1444" s="1" t="s">
        <v>26</v>
      </c>
      <c r="M1444" s="1"/>
      <c r="N1444" s="1" t="s">
        <v>27</v>
      </c>
      <c r="O1444" s="1" t="s">
        <v>45</v>
      </c>
      <c r="P1444" s="1" t="s">
        <v>37</v>
      </c>
      <c r="Q1444" s="1" t="s">
        <v>361</v>
      </c>
      <c r="R1444" s="1">
        <v>90068</v>
      </c>
      <c r="S1444" s="2">
        <v>42100</v>
      </c>
      <c r="T1444" s="2">
        <v>42191</v>
      </c>
      <c r="U1444" s="1">
        <v>81</v>
      </c>
      <c r="V1444" s="1">
        <v>29889</v>
      </c>
    </row>
    <row r="1445" spans="1:22">
      <c r="A1445" s="1">
        <v>23777</v>
      </c>
      <c r="B1445" s="1" t="s">
        <v>98</v>
      </c>
      <c r="C1445" s="1">
        <v>30.98</v>
      </c>
      <c r="D1445" s="1">
        <v>0.05</v>
      </c>
      <c r="E1445" s="1">
        <v>2549</v>
      </c>
      <c r="F1445" s="1"/>
      <c r="G1445" s="1"/>
      <c r="H1445" s="1" t="s">
        <v>22</v>
      </c>
      <c r="I1445" s="1" t="s">
        <v>51</v>
      </c>
      <c r="J1445" s="1" t="s">
        <v>58</v>
      </c>
      <c r="K1445" s="1" t="s">
        <v>83</v>
      </c>
      <c r="L1445" s="1" t="s">
        <v>53</v>
      </c>
      <c r="M1445" s="1"/>
      <c r="N1445" s="1" t="s">
        <v>27</v>
      </c>
      <c r="O1445" s="1" t="s">
        <v>45</v>
      </c>
      <c r="P1445" s="1" t="s">
        <v>124</v>
      </c>
      <c r="Q1445" s="1" t="s">
        <v>886</v>
      </c>
      <c r="R1445" s="1">
        <v>43213</v>
      </c>
      <c r="S1445" s="1" t="s">
        <v>111</v>
      </c>
      <c r="T1445" s="1" t="s">
        <v>111</v>
      </c>
      <c r="U1445" s="1">
        <v>3</v>
      </c>
      <c r="V1445" s="1">
        <v>88657</v>
      </c>
    </row>
    <row r="1446" spans="1:22">
      <c r="A1446" s="1">
        <v>23778</v>
      </c>
      <c r="B1446" s="1" t="s">
        <v>98</v>
      </c>
      <c r="C1446" s="1">
        <v>22.99</v>
      </c>
      <c r="D1446" s="1">
        <v>0.05</v>
      </c>
      <c r="E1446" s="1">
        <v>2549</v>
      </c>
      <c r="F1446" s="1"/>
      <c r="G1446" s="1"/>
      <c r="H1446" s="1" t="s">
        <v>32</v>
      </c>
      <c r="I1446" s="1" t="s">
        <v>51</v>
      </c>
      <c r="J1446" s="1" t="s">
        <v>58</v>
      </c>
      <c r="K1446" s="1" t="s">
        <v>25</v>
      </c>
      <c r="L1446" s="1" t="s">
        <v>44</v>
      </c>
      <c r="M1446" s="1"/>
      <c r="N1446" s="1" t="s">
        <v>27</v>
      </c>
      <c r="O1446" s="1" t="s">
        <v>45</v>
      </c>
      <c r="P1446" s="1" t="s">
        <v>124</v>
      </c>
      <c r="Q1446" s="1" t="s">
        <v>886</v>
      </c>
      <c r="R1446" s="1">
        <v>43213</v>
      </c>
      <c r="S1446" s="1" t="s">
        <v>111</v>
      </c>
      <c r="T1446" s="1" t="s">
        <v>220</v>
      </c>
      <c r="U1446" s="1">
        <v>9</v>
      </c>
      <c r="V1446" s="1">
        <v>88657</v>
      </c>
    </row>
    <row r="1447" spans="1:22">
      <c r="A1447" s="1">
        <v>23780</v>
      </c>
      <c r="B1447" s="1" t="s">
        <v>98</v>
      </c>
      <c r="C1447" s="1">
        <v>212.6</v>
      </c>
      <c r="D1447" s="1">
        <v>0.1</v>
      </c>
      <c r="E1447" s="1">
        <v>2549</v>
      </c>
      <c r="F1447" s="1"/>
      <c r="G1447" s="1"/>
      <c r="H1447" s="1" t="s">
        <v>22</v>
      </c>
      <c r="I1447" s="1" t="s">
        <v>51</v>
      </c>
      <c r="J1447" s="1" t="s">
        <v>34</v>
      </c>
      <c r="K1447" s="1" t="s">
        <v>123</v>
      </c>
      <c r="L1447" s="1" t="s">
        <v>108</v>
      </c>
      <c r="M1447" s="1"/>
      <c r="N1447" s="1" t="s">
        <v>27</v>
      </c>
      <c r="O1447" s="1" t="s">
        <v>45</v>
      </c>
      <c r="P1447" s="1" t="s">
        <v>124</v>
      </c>
      <c r="Q1447" s="1" t="s">
        <v>886</v>
      </c>
      <c r="R1447" s="1">
        <v>43213</v>
      </c>
      <c r="S1447" s="1" t="s">
        <v>111</v>
      </c>
      <c r="T1447" s="1" t="s">
        <v>341</v>
      </c>
      <c r="U1447" s="1">
        <v>8</v>
      </c>
      <c r="V1447" s="1">
        <v>88657</v>
      </c>
    </row>
    <row r="1448" spans="1:22">
      <c r="A1448" s="1">
        <v>22204</v>
      </c>
      <c r="B1448" s="1" t="s">
        <v>31</v>
      </c>
      <c r="C1448" s="1">
        <v>5.98</v>
      </c>
      <c r="D1448" s="1">
        <v>0.05</v>
      </c>
      <c r="E1448" s="1">
        <v>2549</v>
      </c>
      <c r="F1448" s="1"/>
      <c r="G1448" s="1"/>
      <c r="H1448" s="1" t="s">
        <v>32</v>
      </c>
      <c r="I1448" s="1" t="s">
        <v>51</v>
      </c>
      <c r="J1448" s="1" t="s">
        <v>58</v>
      </c>
      <c r="K1448" s="1" t="s">
        <v>25</v>
      </c>
      <c r="L1448" s="1" t="s">
        <v>26</v>
      </c>
      <c r="M1448" s="1"/>
      <c r="N1448" s="1" t="s">
        <v>27</v>
      </c>
      <c r="O1448" s="1" t="s">
        <v>45</v>
      </c>
      <c r="P1448" s="1" t="s">
        <v>124</v>
      </c>
      <c r="Q1448" s="1" t="s">
        <v>886</v>
      </c>
      <c r="R1448" s="1">
        <v>43213</v>
      </c>
      <c r="S1448" s="2">
        <v>42100</v>
      </c>
      <c r="T1448" s="2">
        <v>42191</v>
      </c>
      <c r="U1448" s="1">
        <v>20</v>
      </c>
      <c r="V1448" s="1">
        <v>88658</v>
      </c>
    </row>
    <row r="1449" spans="1:22">
      <c r="A1449" s="1">
        <v>24525</v>
      </c>
      <c r="B1449" s="1" t="s">
        <v>98</v>
      </c>
      <c r="C1449" s="1">
        <v>35.99</v>
      </c>
      <c r="D1449" s="1">
        <v>0.05</v>
      </c>
      <c r="E1449" s="1">
        <v>2551</v>
      </c>
      <c r="F1449" s="1"/>
      <c r="G1449" s="1"/>
      <c r="H1449" s="1" t="s">
        <v>32</v>
      </c>
      <c r="I1449" s="1" t="s">
        <v>51</v>
      </c>
      <c r="J1449" s="1" t="s">
        <v>73</v>
      </c>
      <c r="K1449" s="1" t="s">
        <v>67</v>
      </c>
      <c r="L1449" s="1" t="s">
        <v>44</v>
      </c>
      <c r="M1449" s="1"/>
      <c r="N1449" s="1" t="s">
        <v>27</v>
      </c>
      <c r="O1449" s="1" t="s">
        <v>54</v>
      </c>
      <c r="P1449" s="1" t="s">
        <v>174</v>
      </c>
      <c r="Q1449" s="1" t="s">
        <v>887</v>
      </c>
      <c r="R1449" s="1">
        <v>17403</v>
      </c>
      <c r="S1449" s="2">
        <v>42098</v>
      </c>
      <c r="T1449" s="2">
        <v>42312</v>
      </c>
      <c r="U1449" s="1">
        <v>12</v>
      </c>
      <c r="V1449" s="1">
        <v>88656</v>
      </c>
    </row>
    <row r="1450" spans="1:22">
      <c r="A1450" s="1">
        <v>18130</v>
      </c>
      <c r="B1450" s="1" t="s">
        <v>50</v>
      </c>
      <c r="C1450" s="1">
        <v>12.53</v>
      </c>
      <c r="D1450" s="1">
        <v>0.05</v>
      </c>
      <c r="E1450" s="1">
        <v>2553</v>
      </c>
      <c r="F1450" s="1"/>
      <c r="G1450" s="1"/>
      <c r="H1450" s="1" t="s">
        <v>32</v>
      </c>
      <c r="I1450" s="1" t="s">
        <v>42</v>
      </c>
      <c r="J1450" s="1" t="s">
        <v>58</v>
      </c>
      <c r="K1450" s="1" t="s">
        <v>100</v>
      </c>
      <c r="L1450" s="1" t="s">
        <v>53</v>
      </c>
      <c r="M1450" s="1"/>
      <c r="N1450" s="1" t="s">
        <v>27</v>
      </c>
      <c r="O1450" s="1" t="s">
        <v>54</v>
      </c>
      <c r="P1450" s="1" t="s">
        <v>718</v>
      </c>
      <c r="Q1450" s="1" t="s">
        <v>888</v>
      </c>
      <c r="R1450" s="1">
        <v>53142</v>
      </c>
      <c r="S1450" s="2">
        <v>42340</v>
      </c>
      <c r="T1450" s="1" t="s">
        <v>211</v>
      </c>
      <c r="U1450" s="1">
        <v>1</v>
      </c>
      <c r="V1450" s="1">
        <v>86528</v>
      </c>
    </row>
    <row r="1451" spans="1:22">
      <c r="A1451" s="1">
        <v>23666</v>
      </c>
      <c r="B1451" s="1" t="s">
        <v>98</v>
      </c>
      <c r="C1451" s="1">
        <v>2.6</v>
      </c>
      <c r="D1451" s="1">
        <v>0.05</v>
      </c>
      <c r="E1451" s="1">
        <v>2555</v>
      </c>
      <c r="F1451" s="1"/>
      <c r="G1451" s="1"/>
      <c r="H1451" s="1" t="s">
        <v>32</v>
      </c>
      <c r="I1451" s="1" t="s">
        <v>42</v>
      </c>
      <c r="J1451" s="1" t="s">
        <v>58</v>
      </c>
      <c r="K1451" s="1" t="s">
        <v>25</v>
      </c>
      <c r="L1451" s="1" t="s">
        <v>26</v>
      </c>
      <c r="M1451" s="1"/>
      <c r="N1451" s="1" t="s">
        <v>27</v>
      </c>
      <c r="O1451" s="1" t="s">
        <v>54</v>
      </c>
      <c r="P1451" s="1" t="s">
        <v>718</v>
      </c>
      <c r="Q1451" s="1" t="s">
        <v>543</v>
      </c>
      <c r="R1451" s="1">
        <v>53711</v>
      </c>
      <c r="S1451" s="2">
        <v>42248</v>
      </c>
      <c r="T1451" s="1" t="s">
        <v>164</v>
      </c>
      <c r="U1451" s="1">
        <v>12</v>
      </c>
      <c r="V1451" s="1">
        <v>86527</v>
      </c>
    </row>
    <row r="1452" spans="1:22">
      <c r="A1452" s="1">
        <v>23583</v>
      </c>
      <c r="B1452" s="1" t="s">
        <v>41</v>
      </c>
      <c r="C1452" s="1">
        <v>12.97</v>
      </c>
      <c r="D1452" s="1">
        <v>0.05</v>
      </c>
      <c r="E1452" s="1">
        <v>2555</v>
      </c>
      <c r="F1452" s="1"/>
      <c r="G1452" s="1"/>
      <c r="H1452" s="1" t="s">
        <v>32</v>
      </c>
      <c r="I1452" s="1" t="s">
        <v>42</v>
      </c>
      <c r="J1452" s="1" t="s">
        <v>58</v>
      </c>
      <c r="K1452" s="1" t="s">
        <v>100</v>
      </c>
      <c r="L1452" s="1" t="s">
        <v>53</v>
      </c>
      <c r="M1452" s="1"/>
      <c r="N1452" s="1" t="s">
        <v>27</v>
      </c>
      <c r="O1452" s="1" t="s">
        <v>54</v>
      </c>
      <c r="P1452" s="1" t="s">
        <v>718</v>
      </c>
      <c r="Q1452" s="1" t="s">
        <v>543</v>
      </c>
      <c r="R1452" s="1">
        <v>53711</v>
      </c>
      <c r="S1452" s="2">
        <v>42037</v>
      </c>
      <c r="T1452" s="2">
        <v>42065</v>
      </c>
      <c r="U1452" s="1">
        <v>19</v>
      </c>
      <c r="V1452" s="1">
        <v>86529</v>
      </c>
    </row>
    <row r="1453" spans="1:22">
      <c r="A1453" s="1">
        <v>23584</v>
      </c>
      <c r="B1453" s="1" t="s">
        <v>41</v>
      </c>
      <c r="C1453" s="1">
        <v>4.91</v>
      </c>
      <c r="D1453" s="1">
        <v>0.05</v>
      </c>
      <c r="E1453" s="1">
        <v>2555</v>
      </c>
      <c r="F1453" s="1"/>
      <c r="G1453" s="1"/>
      <c r="H1453" s="1" t="s">
        <v>32</v>
      </c>
      <c r="I1453" s="1" t="s">
        <v>42</v>
      </c>
      <c r="J1453" s="1" t="s">
        <v>58</v>
      </c>
      <c r="K1453" s="1" t="s">
        <v>116</v>
      </c>
      <c r="L1453" s="1" t="s">
        <v>53</v>
      </c>
      <c r="M1453" s="1"/>
      <c r="N1453" s="1" t="s">
        <v>27</v>
      </c>
      <c r="O1453" s="1" t="s">
        <v>45</v>
      </c>
      <c r="P1453" s="1" t="s">
        <v>718</v>
      </c>
      <c r="Q1453" s="1" t="s">
        <v>543</v>
      </c>
      <c r="R1453" s="1">
        <v>53711</v>
      </c>
      <c r="S1453" s="2">
        <v>42037</v>
      </c>
      <c r="T1453" s="2">
        <v>42037</v>
      </c>
      <c r="U1453" s="1">
        <v>9</v>
      </c>
      <c r="V1453" s="1">
        <v>86529</v>
      </c>
    </row>
    <row r="1454" spans="1:22">
      <c r="A1454" s="1">
        <v>19840</v>
      </c>
      <c r="B1454" s="1" t="s">
        <v>31</v>
      </c>
      <c r="C1454" s="1">
        <v>160.97999999999999</v>
      </c>
      <c r="D1454" s="1">
        <v>0.1</v>
      </c>
      <c r="E1454" s="1">
        <v>2561</v>
      </c>
      <c r="F1454" s="1"/>
      <c r="G1454" s="1"/>
      <c r="H1454" s="1" t="s">
        <v>22</v>
      </c>
      <c r="I1454" s="1" t="s">
        <v>104</v>
      </c>
      <c r="J1454" s="1" t="s">
        <v>34</v>
      </c>
      <c r="K1454" s="1" t="s">
        <v>35</v>
      </c>
      <c r="L1454" s="1" t="s">
        <v>36</v>
      </c>
      <c r="M1454" s="1"/>
      <c r="N1454" s="1" t="s">
        <v>27</v>
      </c>
      <c r="O1454" s="1" t="s">
        <v>45</v>
      </c>
      <c r="P1454" s="1" t="s">
        <v>62</v>
      </c>
      <c r="Q1454" s="1" t="s">
        <v>889</v>
      </c>
      <c r="R1454" s="1">
        <v>10562</v>
      </c>
      <c r="S1454" s="1" t="s">
        <v>130</v>
      </c>
      <c r="T1454" s="1" t="s">
        <v>132</v>
      </c>
      <c r="U1454" s="1">
        <v>11</v>
      </c>
      <c r="V1454" s="1">
        <v>86465</v>
      </c>
    </row>
    <row r="1455" spans="1:22">
      <c r="A1455" s="1">
        <v>23161</v>
      </c>
      <c r="B1455" s="1" t="s">
        <v>31</v>
      </c>
      <c r="C1455" s="1">
        <v>3.98</v>
      </c>
      <c r="D1455" s="1">
        <v>0.05</v>
      </c>
      <c r="E1455" s="1">
        <v>2561</v>
      </c>
      <c r="F1455" s="1"/>
      <c r="G1455" s="1"/>
      <c r="H1455" s="1" t="s">
        <v>32</v>
      </c>
      <c r="I1455" s="1" t="s">
        <v>104</v>
      </c>
      <c r="J1455" s="1" t="s">
        <v>58</v>
      </c>
      <c r="K1455" s="1" t="s">
        <v>100</v>
      </c>
      <c r="L1455" s="1" t="s">
        <v>53</v>
      </c>
      <c r="M1455" s="1"/>
      <c r="N1455" s="1" t="s">
        <v>27</v>
      </c>
      <c r="O1455" s="1" t="s">
        <v>45</v>
      </c>
      <c r="P1455" s="1" t="s">
        <v>62</v>
      </c>
      <c r="Q1455" s="1" t="s">
        <v>889</v>
      </c>
      <c r="R1455" s="1">
        <v>10562</v>
      </c>
      <c r="S1455" s="2">
        <v>42220</v>
      </c>
      <c r="T1455" s="2">
        <v>42281</v>
      </c>
      <c r="U1455" s="1">
        <v>7</v>
      </c>
      <c r="V1455" s="1">
        <v>86466</v>
      </c>
    </row>
    <row r="1456" spans="1:22">
      <c r="A1456" s="1">
        <v>23162</v>
      </c>
      <c r="B1456" s="1" t="s">
        <v>31</v>
      </c>
      <c r="C1456" s="1">
        <v>12.22</v>
      </c>
      <c r="D1456" s="1">
        <v>0.05</v>
      </c>
      <c r="E1456" s="1">
        <v>2561</v>
      </c>
      <c r="F1456" s="1"/>
      <c r="G1456" s="1"/>
      <c r="H1456" s="1" t="s">
        <v>32</v>
      </c>
      <c r="I1456" s="1" t="s">
        <v>104</v>
      </c>
      <c r="J1456" s="1" t="s">
        <v>34</v>
      </c>
      <c r="K1456" s="1" t="s">
        <v>52</v>
      </c>
      <c r="L1456" s="1" t="s">
        <v>44</v>
      </c>
      <c r="M1456" s="1"/>
      <c r="N1456" s="1" t="s">
        <v>27</v>
      </c>
      <c r="O1456" s="1" t="s">
        <v>54</v>
      </c>
      <c r="P1456" s="1" t="s">
        <v>62</v>
      </c>
      <c r="Q1456" s="1" t="s">
        <v>889</v>
      </c>
      <c r="R1456" s="1">
        <v>10562</v>
      </c>
      <c r="S1456" s="2">
        <v>42220</v>
      </c>
      <c r="T1456" s="2">
        <v>42220</v>
      </c>
      <c r="U1456" s="1">
        <v>12</v>
      </c>
      <c r="V1456" s="1">
        <v>86466</v>
      </c>
    </row>
    <row r="1457" spans="1:22">
      <c r="A1457" s="1">
        <v>22374</v>
      </c>
      <c r="B1457" s="1" t="s">
        <v>31</v>
      </c>
      <c r="C1457" s="1">
        <v>4.55</v>
      </c>
      <c r="D1457" s="1">
        <v>0.05</v>
      </c>
      <c r="E1457" s="1">
        <v>2563</v>
      </c>
      <c r="F1457" s="1"/>
      <c r="G1457" s="1"/>
      <c r="H1457" s="1" t="s">
        <v>32</v>
      </c>
      <c r="I1457" s="1" t="s">
        <v>42</v>
      </c>
      <c r="J1457" s="1" t="s">
        <v>58</v>
      </c>
      <c r="K1457" s="1" t="s">
        <v>100</v>
      </c>
      <c r="L1457" s="1" t="s">
        <v>53</v>
      </c>
      <c r="M1457" s="1"/>
      <c r="N1457" s="1" t="s">
        <v>27</v>
      </c>
      <c r="O1457" s="1" t="s">
        <v>28</v>
      </c>
      <c r="P1457" s="1" t="s">
        <v>55</v>
      </c>
      <c r="Q1457" s="1" t="s">
        <v>890</v>
      </c>
      <c r="R1457" s="1">
        <v>55432</v>
      </c>
      <c r="S1457" s="2">
        <v>42220</v>
      </c>
      <c r="T1457" s="2">
        <v>42251</v>
      </c>
      <c r="U1457" s="1">
        <v>9</v>
      </c>
      <c r="V1457" s="1">
        <v>91447</v>
      </c>
    </row>
    <row r="1458" spans="1:22">
      <c r="A1458" s="1">
        <v>25095</v>
      </c>
      <c r="B1458" s="1" t="s">
        <v>41</v>
      </c>
      <c r="C1458" s="1">
        <v>4.37</v>
      </c>
      <c r="D1458" s="1">
        <v>0.05</v>
      </c>
      <c r="E1458" s="1">
        <v>2570</v>
      </c>
      <c r="F1458" s="1"/>
      <c r="G1458" s="1"/>
      <c r="H1458" s="1" t="s">
        <v>32</v>
      </c>
      <c r="I1458" s="1" t="s">
        <v>104</v>
      </c>
      <c r="J1458" s="1" t="s">
        <v>58</v>
      </c>
      <c r="K1458" s="1" t="s">
        <v>196</v>
      </c>
      <c r="L1458" s="1" t="s">
        <v>53</v>
      </c>
      <c r="M1458" s="1"/>
      <c r="N1458" s="1" t="s">
        <v>27</v>
      </c>
      <c r="O1458" s="1" t="s">
        <v>28</v>
      </c>
      <c r="P1458" s="1" t="s">
        <v>37</v>
      </c>
      <c r="Q1458" s="1" t="s">
        <v>891</v>
      </c>
      <c r="R1458" s="1">
        <v>95616</v>
      </c>
      <c r="S1458" s="1" t="s">
        <v>341</v>
      </c>
      <c r="T1458" s="1" t="s">
        <v>219</v>
      </c>
      <c r="U1458" s="1">
        <v>19</v>
      </c>
      <c r="V1458" s="1">
        <v>90327</v>
      </c>
    </row>
    <row r="1459" spans="1:22">
      <c r="A1459" s="1">
        <v>25096</v>
      </c>
      <c r="B1459" s="1" t="s">
        <v>41</v>
      </c>
      <c r="C1459" s="1">
        <v>500.98</v>
      </c>
      <c r="D1459" s="1">
        <v>0.1</v>
      </c>
      <c r="E1459" s="1">
        <v>2570</v>
      </c>
      <c r="F1459" s="1"/>
      <c r="G1459" s="1"/>
      <c r="H1459" s="1" t="s">
        <v>22</v>
      </c>
      <c r="I1459" s="1" t="s">
        <v>104</v>
      </c>
      <c r="J1459" s="1" t="s">
        <v>34</v>
      </c>
      <c r="K1459" s="1" t="s">
        <v>35</v>
      </c>
      <c r="L1459" s="1" t="s">
        <v>36</v>
      </c>
      <c r="M1459" s="1"/>
      <c r="N1459" s="1" t="s">
        <v>27</v>
      </c>
      <c r="O1459" s="1" t="s">
        <v>28</v>
      </c>
      <c r="P1459" s="1" t="s">
        <v>37</v>
      </c>
      <c r="Q1459" s="1" t="s">
        <v>891</v>
      </c>
      <c r="R1459" s="1">
        <v>95616</v>
      </c>
      <c r="S1459" s="1" t="s">
        <v>341</v>
      </c>
      <c r="T1459" s="1" t="s">
        <v>191</v>
      </c>
      <c r="U1459" s="1">
        <v>14</v>
      </c>
      <c r="V1459" s="1">
        <v>90327</v>
      </c>
    </row>
    <row r="1460" spans="1:22">
      <c r="A1460" s="1">
        <v>25097</v>
      </c>
      <c r="B1460" s="1" t="s">
        <v>41</v>
      </c>
      <c r="C1460" s="1">
        <v>12.58</v>
      </c>
      <c r="D1460" s="1">
        <v>0.05</v>
      </c>
      <c r="E1460" s="1">
        <v>2570</v>
      </c>
      <c r="F1460" s="1"/>
      <c r="G1460" s="1"/>
      <c r="H1460" s="1" t="s">
        <v>32</v>
      </c>
      <c r="I1460" s="1" t="s">
        <v>104</v>
      </c>
      <c r="J1460" s="1" t="s">
        <v>34</v>
      </c>
      <c r="K1460" s="1" t="s">
        <v>52</v>
      </c>
      <c r="L1460" s="1" t="s">
        <v>53</v>
      </c>
      <c r="M1460" s="1"/>
      <c r="N1460" s="1" t="s">
        <v>27</v>
      </c>
      <c r="O1460" s="1" t="s">
        <v>28</v>
      </c>
      <c r="P1460" s="1" t="s">
        <v>37</v>
      </c>
      <c r="Q1460" s="1" t="s">
        <v>891</v>
      </c>
      <c r="R1460" s="1">
        <v>95616</v>
      </c>
      <c r="S1460" s="1" t="s">
        <v>341</v>
      </c>
      <c r="T1460" s="1" t="s">
        <v>341</v>
      </c>
      <c r="U1460" s="1">
        <v>18</v>
      </c>
      <c r="V1460" s="1">
        <v>90327</v>
      </c>
    </row>
    <row r="1461" spans="1:22">
      <c r="A1461" s="1">
        <v>25098</v>
      </c>
      <c r="B1461" s="1" t="s">
        <v>41</v>
      </c>
      <c r="C1461" s="1">
        <v>7.7</v>
      </c>
      <c r="D1461" s="1">
        <v>0.05</v>
      </c>
      <c r="E1461" s="1">
        <v>2570</v>
      </c>
      <c r="F1461" s="1"/>
      <c r="G1461" s="1"/>
      <c r="H1461" s="1" t="s">
        <v>32</v>
      </c>
      <c r="I1461" s="1" t="s">
        <v>104</v>
      </c>
      <c r="J1461" s="1" t="s">
        <v>34</v>
      </c>
      <c r="K1461" s="1" t="s">
        <v>52</v>
      </c>
      <c r="L1461" s="1" t="s">
        <v>26</v>
      </c>
      <c r="M1461" s="1"/>
      <c r="N1461" s="1" t="s">
        <v>27</v>
      </c>
      <c r="O1461" s="1" t="s">
        <v>45</v>
      </c>
      <c r="P1461" s="1" t="s">
        <v>37</v>
      </c>
      <c r="Q1461" s="1" t="s">
        <v>891</v>
      </c>
      <c r="R1461" s="1">
        <v>95616</v>
      </c>
      <c r="S1461" s="1" t="s">
        <v>341</v>
      </c>
      <c r="T1461" s="1" t="s">
        <v>191</v>
      </c>
      <c r="U1461" s="1">
        <v>7</v>
      </c>
      <c r="V1461" s="1">
        <v>90327</v>
      </c>
    </row>
    <row r="1462" spans="1:22">
      <c r="A1462" s="1">
        <v>7096</v>
      </c>
      <c r="B1462" s="1" t="s">
        <v>41</v>
      </c>
      <c r="C1462" s="1">
        <v>500.98</v>
      </c>
      <c r="D1462" s="1">
        <v>0.1</v>
      </c>
      <c r="E1462" s="1">
        <v>2571</v>
      </c>
      <c r="F1462" s="1"/>
      <c r="G1462" s="1"/>
      <c r="H1462" s="1" t="s">
        <v>22</v>
      </c>
      <c r="I1462" s="1" t="s">
        <v>104</v>
      </c>
      <c r="J1462" s="1" t="s">
        <v>34</v>
      </c>
      <c r="K1462" s="1" t="s">
        <v>35</v>
      </c>
      <c r="L1462" s="1" t="s">
        <v>36</v>
      </c>
      <c r="M1462" s="1"/>
      <c r="N1462" s="1" t="s">
        <v>27</v>
      </c>
      <c r="O1462" s="1" t="s">
        <v>45</v>
      </c>
      <c r="P1462" s="1" t="s">
        <v>62</v>
      </c>
      <c r="Q1462" s="1" t="s">
        <v>79</v>
      </c>
      <c r="R1462" s="1">
        <v>10165</v>
      </c>
      <c r="S1462" s="1" t="s">
        <v>341</v>
      </c>
      <c r="T1462" s="1" t="s">
        <v>191</v>
      </c>
      <c r="U1462" s="1">
        <v>56</v>
      </c>
      <c r="V1462" s="1">
        <v>50656</v>
      </c>
    </row>
    <row r="1463" spans="1:22">
      <c r="A1463" s="1">
        <v>7098</v>
      </c>
      <c r="B1463" s="1" t="s">
        <v>41</v>
      </c>
      <c r="C1463" s="1">
        <v>7.7</v>
      </c>
      <c r="D1463" s="1">
        <v>0.05</v>
      </c>
      <c r="E1463" s="1">
        <v>2571</v>
      </c>
      <c r="F1463" s="1"/>
      <c r="G1463" s="1"/>
      <c r="H1463" s="1" t="s">
        <v>32</v>
      </c>
      <c r="I1463" s="1" t="s">
        <v>104</v>
      </c>
      <c r="J1463" s="1" t="s">
        <v>34</v>
      </c>
      <c r="K1463" s="1" t="s">
        <v>52</v>
      </c>
      <c r="L1463" s="1" t="s">
        <v>26</v>
      </c>
      <c r="M1463" s="1"/>
      <c r="N1463" s="1" t="s">
        <v>27</v>
      </c>
      <c r="O1463" s="1" t="s">
        <v>114</v>
      </c>
      <c r="P1463" s="1" t="s">
        <v>62</v>
      </c>
      <c r="Q1463" s="1" t="s">
        <v>79</v>
      </c>
      <c r="R1463" s="1">
        <v>10165</v>
      </c>
      <c r="S1463" s="1" t="s">
        <v>341</v>
      </c>
      <c r="T1463" s="1" t="s">
        <v>191</v>
      </c>
      <c r="U1463" s="1">
        <v>27</v>
      </c>
      <c r="V1463" s="1">
        <v>50656</v>
      </c>
    </row>
    <row r="1464" spans="1:22">
      <c r="A1464" s="1">
        <v>20938</v>
      </c>
      <c r="B1464" s="1" t="s">
        <v>98</v>
      </c>
      <c r="C1464" s="1">
        <v>8.6</v>
      </c>
      <c r="D1464" s="1">
        <v>0.05</v>
      </c>
      <c r="E1464" s="1">
        <v>2578</v>
      </c>
      <c r="F1464" s="1"/>
      <c r="G1464" s="1"/>
      <c r="H1464" s="1" t="s">
        <v>32</v>
      </c>
      <c r="I1464" s="1" t="s">
        <v>42</v>
      </c>
      <c r="J1464" s="1" t="s">
        <v>58</v>
      </c>
      <c r="K1464" s="1" t="s">
        <v>100</v>
      </c>
      <c r="L1464" s="1" t="s">
        <v>53</v>
      </c>
      <c r="M1464" s="1"/>
      <c r="N1464" s="1" t="s">
        <v>27</v>
      </c>
      <c r="O1464" s="1" t="s">
        <v>114</v>
      </c>
      <c r="P1464" s="1" t="s">
        <v>542</v>
      </c>
      <c r="Q1464" s="1" t="s">
        <v>892</v>
      </c>
      <c r="R1464" s="1">
        <v>36801</v>
      </c>
      <c r="S1464" s="2">
        <v>42040</v>
      </c>
      <c r="T1464" s="2">
        <v>42099</v>
      </c>
      <c r="U1464" s="1">
        <v>5</v>
      </c>
      <c r="V1464" s="1">
        <v>88298</v>
      </c>
    </row>
    <row r="1465" spans="1:22">
      <c r="A1465" s="1">
        <v>20939</v>
      </c>
      <c r="B1465" s="1" t="s">
        <v>98</v>
      </c>
      <c r="C1465" s="1">
        <v>3.58</v>
      </c>
      <c r="D1465" s="1">
        <v>0.05</v>
      </c>
      <c r="E1465" s="1">
        <v>2578</v>
      </c>
      <c r="F1465" s="1"/>
      <c r="G1465" s="1"/>
      <c r="H1465" s="1" t="s">
        <v>32</v>
      </c>
      <c r="I1465" s="1" t="s">
        <v>42</v>
      </c>
      <c r="J1465" s="1" t="s">
        <v>58</v>
      </c>
      <c r="K1465" s="1" t="s">
        <v>60</v>
      </c>
      <c r="L1465" s="1" t="s">
        <v>26</v>
      </c>
      <c r="M1465" s="1"/>
      <c r="N1465" s="1" t="s">
        <v>27</v>
      </c>
      <c r="O1465" s="1" t="s">
        <v>114</v>
      </c>
      <c r="P1465" s="1" t="s">
        <v>542</v>
      </c>
      <c r="Q1465" s="1" t="s">
        <v>892</v>
      </c>
      <c r="R1465" s="1">
        <v>36801</v>
      </c>
      <c r="S1465" s="2">
        <v>42040</v>
      </c>
      <c r="T1465" s="2">
        <v>42160</v>
      </c>
      <c r="U1465" s="1">
        <v>26</v>
      </c>
      <c r="V1465" s="1">
        <v>88298</v>
      </c>
    </row>
    <row r="1466" spans="1:22">
      <c r="A1466" s="1">
        <v>20940</v>
      </c>
      <c r="B1466" s="1" t="s">
        <v>98</v>
      </c>
      <c r="C1466" s="1">
        <v>105.49</v>
      </c>
      <c r="D1466" s="1">
        <v>0.1</v>
      </c>
      <c r="E1466" s="1">
        <v>2578</v>
      </c>
      <c r="F1466" s="1"/>
      <c r="G1466" s="1"/>
      <c r="H1466" s="1" t="s">
        <v>22</v>
      </c>
      <c r="I1466" s="1" t="s">
        <v>42</v>
      </c>
      <c r="J1466" s="1" t="s">
        <v>34</v>
      </c>
      <c r="K1466" s="1" t="s">
        <v>123</v>
      </c>
      <c r="L1466" s="1" t="s">
        <v>108</v>
      </c>
      <c r="M1466" s="1"/>
      <c r="N1466" s="1" t="s">
        <v>27</v>
      </c>
      <c r="O1466" s="1" t="s">
        <v>114</v>
      </c>
      <c r="P1466" s="1" t="s">
        <v>542</v>
      </c>
      <c r="Q1466" s="1" t="s">
        <v>892</v>
      </c>
      <c r="R1466" s="1">
        <v>36801</v>
      </c>
      <c r="S1466" s="2">
        <v>42040</v>
      </c>
      <c r="T1466" s="2">
        <v>42252</v>
      </c>
      <c r="U1466" s="1">
        <v>34</v>
      </c>
      <c r="V1466" s="1">
        <v>88298</v>
      </c>
    </row>
    <row r="1467" spans="1:22">
      <c r="A1467" s="1">
        <v>23705</v>
      </c>
      <c r="B1467" s="1" t="s">
        <v>21</v>
      </c>
      <c r="C1467" s="1">
        <v>212.6</v>
      </c>
      <c r="D1467" s="1">
        <v>0.1</v>
      </c>
      <c r="E1467" s="1">
        <v>2579</v>
      </c>
      <c r="F1467" s="1"/>
      <c r="G1467" s="1"/>
      <c r="H1467" s="1" t="s">
        <v>22</v>
      </c>
      <c r="I1467" s="1" t="s">
        <v>42</v>
      </c>
      <c r="J1467" s="1" t="s">
        <v>34</v>
      </c>
      <c r="K1467" s="1" t="s">
        <v>123</v>
      </c>
      <c r="L1467" s="1" t="s">
        <v>108</v>
      </c>
      <c r="M1467" s="1"/>
      <c r="N1467" s="1" t="s">
        <v>27</v>
      </c>
      <c r="O1467" s="1" t="s">
        <v>114</v>
      </c>
      <c r="P1467" s="1" t="s">
        <v>542</v>
      </c>
      <c r="Q1467" s="1" t="s">
        <v>893</v>
      </c>
      <c r="R1467" s="1">
        <v>36869</v>
      </c>
      <c r="S1467" s="2">
        <v>42064</v>
      </c>
      <c r="T1467" s="2">
        <v>42095</v>
      </c>
      <c r="U1467" s="1">
        <v>1</v>
      </c>
      <c r="V1467" s="1">
        <v>88296</v>
      </c>
    </row>
    <row r="1468" spans="1:22">
      <c r="A1468" s="1">
        <v>22508</v>
      </c>
      <c r="B1468" s="1" t="s">
        <v>50</v>
      </c>
      <c r="C1468" s="1">
        <v>1.76</v>
      </c>
      <c r="D1468" s="1">
        <v>0.05</v>
      </c>
      <c r="E1468" s="1">
        <v>2579</v>
      </c>
      <c r="F1468" s="1"/>
      <c r="G1468" s="1"/>
      <c r="H1468" s="1" t="s">
        <v>32</v>
      </c>
      <c r="I1468" s="1" t="s">
        <v>42</v>
      </c>
      <c r="J1468" s="1" t="s">
        <v>34</v>
      </c>
      <c r="K1468" s="1" t="s">
        <v>52</v>
      </c>
      <c r="L1468" s="1" t="s">
        <v>53</v>
      </c>
      <c r="M1468" s="1"/>
      <c r="N1468" s="1" t="s">
        <v>27</v>
      </c>
      <c r="O1468" s="1" t="s">
        <v>54</v>
      </c>
      <c r="P1468" s="1" t="s">
        <v>542</v>
      </c>
      <c r="Q1468" s="1" t="s">
        <v>893</v>
      </c>
      <c r="R1468" s="1">
        <v>36869</v>
      </c>
      <c r="S1468" s="1" t="s">
        <v>177</v>
      </c>
      <c r="T1468" s="1" t="s">
        <v>177</v>
      </c>
      <c r="U1468" s="1">
        <v>15</v>
      </c>
      <c r="V1468" s="1">
        <v>88297</v>
      </c>
    </row>
    <row r="1469" spans="1:22">
      <c r="A1469" s="1">
        <v>19123</v>
      </c>
      <c r="B1469" s="1" t="s">
        <v>50</v>
      </c>
      <c r="C1469" s="1">
        <v>510.14</v>
      </c>
      <c r="D1469" s="1">
        <v>0.1</v>
      </c>
      <c r="E1469" s="1">
        <v>2583</v>
      </c>
      <c r="F1469" s="1"/>
      <c r="G1469" s="1"/>
      <c r="H1469" s="1" t="s">
        <v>22</v>
      </c>
      <c r="I1469" s="1" t="s">
        <v>42</v>
      </c>
      <c r="J1469" s="1" t="s">
        <v>73</v>
      </c>
      <c r="K1469" s="1" t="s">
        <v>74</v>
      </c>
      <c r="L1469" s="1" t="s">
        <v>36</v>
      </c>
      <c r="M1469" s="1"/>
      <c r="N1469" s="1" t="s">
        <v>27</v>
      </c>
      <c r="O1469" s="1" t="s">
        <v>54</v>
      </c>
      <c r="P1469" s="1" t="s">
        <v>215</v>
      </c>
      <c r="Q1469" s="1" t="s">
        <v>894</v>
      </c>
      <c r="R1469" s="1">
        <v>49423</v>
      </c>
      <c r="S1469" s="2">
        <v>42191</v>
      </c>
      <c r="T1469" s="2">
        <v>42253</v>
      </c>
      <c r="U1469" s="1">
        <v>3</v>
      </c>
      <c r="V1469" s="1">
        <v>89657</v>
      </c>
    </row>
    <row r="1470" spans="1:22">
      <c r="A1470" s="1">
        <v>19124</v>
      </c>
      <c r="B1470" s="1" t="s">
        <v>50</v>
      </c>
      <c r="C1470" s="1">
        <v>4.76</v>
      </c>
      <c r="D1470" s="1">
        <v>0.05</v>
      </c>
      <c r="E1470" s="1">
        <v>2583</v>
      </c>
      <c r="F1470" s="1"/>
      <c r="G1470" s="1"/>
      <c r="H1470" s="1" t="s">
        <v>32</v>
      </c>
      <c r="I1470" s="1" t="s">
        <v>42</v>
      </c>
      <c r="J1470" s="1" t="s">
        <v>58</v>
      </c>
      <c r="K1470" s="1" t="s">
        <v>83</v>
      </c>
      <c r="L1470" s="1" t="s">
        <v>26</v>
      </c>
      <c r="M1470" s="1"/>
      <c r="N1470" s="1" t="s">
        <v>27</v>
      </c>
      <c r="O1470" s="1" t="s">
        <v>54</v>
      </c>
      <c r="P1470" s="1" t="s">
        <v>215</v>
      </c>
      <c r="Q1470" s="1" t="s">
        <v>894</v>
      </c>
      <c r="R1470" s="1">
        <v>49423</v>
      </c>
      <c r="S1470" s="2">
        <v>42191</v>
      </c>
      <c r="T1470" s="2">
        <v>42253</v>
      </c>
      <c r="U1470" s="1">
        <v>23</v>
      </c>
      <c r="V1470" s="1">
        <v>89657</v>
      </c>
    </row>
    <row r="1471" spans="1:22">
      <c r="A1471" s="1">
        <v>19134</v>
      </c>
      <c r="B1471" s="1" t="s">
        <v>41</v>
      </c>
      <c r="C1471" s="1">
        <v>6.3</v>
      </c>
      <c r="D1471" s="1">
        <v>0.05</v>
      </c>
      <c r="E1471" s="1">
        <v>2584</v>
      </c>
      <c r="F1471" s="1"/>
      <c r="G1471" s="1"/>
      <c r="H1471" s="1" t="s">
        <v>32</v>
      </c>
      <c r="I1471" s="1" t="s">
        <v>42</v>
      </c>
      <c r="J1471" s="1" t="s">
        <v>58</v>
      </c>
      <c r="K1471" s="1" t="s">
        <v>116</v>
      </c>
      <c r="L1471" s="1" t="s">
        <v>53</v>
      </c>
      <c r="M1471" s="1"/>
      <c r="N1471" s="1" t="s">
        <v>27</v>
      </c>
      <c r="O1471" s="1" t="s">
        <v>54</v>
      </c>
      <c r="P1471" s="1" t="s">
        <v>215</v>
      </c>
      <c r="Q1471" s="1" t="s">
        <v>895</v>
      </c>
      <c r="R1471" s="1">
        <v>48141</v>
      </c>
      <c r="S1471" s="2">
        <v>42253</v>
      </c>
      <c r="T1471" s="2">
        <v>42314</v>
      </c>
      <c r="U1471" s="1">
        <v>15</v>
      </c>
      <c r="V1471" s="1">
        <v>89658</v>
      </c>
    </row>
    <row r="1472" spans="1:22">
      <c r="A1472" s="1">
        <v>20976</v>
      </c>
      <c r="B1472" s="1" t="s">
        <v>50</v>
      </c>
      <c r="C1472" s="1">
        <v>6.48</v>
      </c>
      <c r="D1472" s="1">
        <v>0.05</v>
      </c>
      <c r="E1472" s="1">
        <v>2587</v>
      </c>
      <c r="F1472" s="1"/>
      <c r="G1472" s="1"/>
      <c r="H1472" s="1" t="s">
        <v>22</v>
      </c>
      <c r="I1472" s="1" t="s">
        <v>42</v>
      </c>
      <c r="J1472" s="1" t="s">
        <v>58</v>
      </c>
      <c r="K1472" s="1" t="s">
        <v>83</v>
      </c>
      <c r="L1472" s="1" t="s">
        <v>53</v>
      </c>
      <c r="M1472" s="1"/>
      <c r="N1472" s="1" t="s">
        <v>27</v>
      </c>
      <c r="O1472" s="1" t="s">
        <v>54</v>
      </c>
      <c r="P1472" s="1" t="s">
        <v>718</v>
      </c>
      <c r="Q1472" s="1" t="s">
        <v>896</v>
      </c>
      <c r="R1472" s="1">
        <v>54220</v>
      </c>
      <c r="S1472" s="1" t="s">
        <v>386</v>
      </c>
      <c r="T1472" s="1" t="s">
        <v>386</v>
      </c>
      <c r="U1472" s="1">
        <v>18</v>
      </c>
      <c r="V1472" s="1">
        <v>91166</v>
      </c>
    </row>
    <row r="1473" spans="1:22">
      <c r="A1473" s="1">
        <v>20810</v>
      </c>
      <c r="B1473" s="1" t="s">
        <v>31</v>
      </c>
      <c r="C1473" s="1">
        <v>22.72</v>
      </c>
      <c r="D1473" s="1">
        <v>0.05</v>
      </c>
      <c r="E1473" s="1">
        <v>2587</v>
      </c>
      <c r="F1473" s="1"/>
      <c r="G1473" s="1"/>
      <c r="H1473" s="1" t="s">
        <v>32</v>
      </c>
      <c r="I1473" s="1" t="s">
        <v>42</v>
      </c>
      <c r="J1473" s="1" t="s">
        <v>34</v>
      </c>
      <c r="K1473" s="1" t="s">
        <v>52</v>
      </c>
      <c r="L1473" s="1" t="s">
        <v>44</v>
      </c>
      <c r="M1473" s="1"/>
      <c r="N1473" s="1" t="s">
        <v>27</v>
      </c>
      <c r="O1473" s="1" t="s">
        <v>114</v>
      </c>
      <c r="P1473" s="1" t="s">
        <v>718</v>
      </c>
      <c r="Q1473" s="1" t="s">
        <v>896</v>
      </c>
      <c r="R1473" s="1">
        <v>54220</v>
      </c>
      <c r="S1473" s="1" t="s">
        <v>421</v>
      </c>
      <c r="T1473" s="1" t="s">
        <v>421</v>
      </c>
      <c r="U1473" s="1">
        <v>12</v>
      </c>
      <c r="V1473" s="1">
        <v>91167</v>
      </c>
    </row>
    <row r="1474" spans="1:22">
      <c r="A1474" s="1">
        <v>22275</v>
      </c>
      <c r="B1474" s="1" t="s">
        <v>98</v>
      </c>
      <c r="C1474" s="1">
        <v>419.19</v>
      </c>
      <c r="D1474" s="1">
        <v>0.1</v>
      </c>
      <c r="E1474" s="1">
        <v>2593</v>
      </c>
      <c r="F1474" s="1"/>
      <c r="G1474" s="1"/>
      <c r="H1474" s="1" t="s">
        <v>32</v>
      </c>
      <c r="I1474" s="1" t="s">
        <v>81</v>
      </c>
      <c r="J1474" s="1" t="s">
        <v>58</v>
      </c>
      <c r="K1474" s="1" t="s">
        <v>119</v>
      </c>
      <c r="L1474" s="1" t="s">
        <v>53</v>
      </c>
      <c r="M1474" s="1"/>
      <c r="N1474" s="1" t="s">
        <v>27</v>
      </c>
      <c r="O1474" s="1" t="s">
        <v>114</v>
      </c>
      <c r="P1474" s="1" t="s">
        <v>254</v>
      </c>
      <c r="Q1474" s="1" t="s">
        <v>897</v>
      </c>
      <c r="R1474" s="1">
        <v>30605</v>
      </c>
      <c r="S1474" s="1" t="s">
        <v>299</v>
      </c>
      <c r="T1474" s="1" t="s">
        <v>299</v>
      </c>
      <c r="U1474" s="1">
        <v>10</v>
      </c>
      <c r="V1474" s="1">
        <v>87772</v>
      </c>
    </row>
    <row r="1475" spans="1:22">
      <c r="A1475" s="1">
        <v>23765</v>
      </c>
      <c r="B1475" s="1" t="s">
        <v>98</v>
      </c>
      <c r="C1475" s="1">
        <v>85.99</v>
      </c>
      <c r="D1475" s="1">
        <v>0.05</v>
      </c>
      <c r="E1475" s="1">
        <v>2593</v>
      </c>
      <c r="F1475" s="1"/>
      <c r="G1475" s="1"/>
      <c r="H1475" s="1" t="s">
        <v>32</v>
      </c>
      <c r="I1475" s="1" t="s">
        <v>81</v>
      </c>
      <c r="J1475" s="1" t="s">
        <v>73</v>
      </c>
      <c r="K1475" s="1" t="s">
        <v>67</v>
      </c>
      <c r="L1475" s="1" t="s">
        <v>26</v>
      </c>
      <c r="M1475" s="1"/>
      <c r="N1475" s="1" t="s">
        <v>27</v>
      </c>
      <c r="O1475" s="1" t="s">
        <v>45</v>
      </c>
      <c r="P1475" s="1" t="s">
        <v>254</v>
      </c>
      <c r="Q1475" s="1" t="s">
        <v>897</v>
      </c>
      <c r="R1475" s="1">
        <v>30605</v>
      </c>
      <c r="S1475" s="2">
        <v>42341</v>
      </c>
      <c r="T1475" s="1" t="s">
        <v>281</v>
      </c>
      <c r="U1475" s="1">
        <v>2</v>
      </c>
      <c r="V1475" s="1">
        <v>87773</v>
      </c>
    </row>
    <row r="1476" spans="1:22">
      <c r="A1476" s="1">
        <v>19859</v>
      </c>
      <c r="B1476" s="1" t="s">
        <v>98</v>
      </c>
      <c r="C1476" s="1">
        <v>5.74</v>
      </c>
      <c r="D1476" s="1">
        <v>0.05</v>
      </c>
      <c r="E1476" s="1">
        <v>2601</v>
      </c>
      <c r="F1476" s="1"/>
      <c r="G1476" s="1"/>
      <c r="H1476" s="1" t="s">
        <v>32</v>
      </c>
      <c r="I1476" s="1" t="s">
        <v>81</v>
      </c>
      <c r="J1476" s="1" t="s">
        <v>58</v>
      </c>
      <c r="K1476" s="1" t="s">
        <v>141</v>
      </c>
      <c r="L1476" s="1" t="s">
        <v>44</v>
      </c>
      <c r="M1476" s="1"/>
      <c r="N1476" s="1" t="s">
        <v>27</v>
      </c>
      <c r="O1476" s="1" t="s">
        <v>45</v>
      </c>
      <c r="P1476" s="1" t="s">
        <v>155</v>
      </c>
      <c r="Q1476" s="1" t="s">
        <v>898</v>
      </c>
      <c r="R1476" s="1">
        <v>3054</v>
      </c>
      <c r="S1476" s="1" t="s">
        <v>236</v>
      </c>
      <c r="T1476" s="1" t="s">
        <v>267</v>
      </c>
      <c r="U1476" s="1">
        <v>7</v>
      </c>
      <c r="V1476" s="1">
        <v>87382</v>
      </c>
    </row>
    <row r="1477" spans="1:22">
      <c r="A1477" s="1">
        <v>20849</v>
      </c>
      <c r="B1477" s="1" t="s">
        <v>41</v>
      </c>
      <c r="C1477" s="1">
        <v>200.99</v>
      </c>
      <c r="D1477" s="1">
        <v>0.1</v>
      </c>
      <c r="E1477" s="1">
        <v>2603</v>
      </c>
      <c r="F1477" s="1"/>
      <c r="G1477" s="1"/>
      <c r="H1477" s="1" t="s">
        <v>32</v>
      </c>
      <c r="I1477" s="1" t="s">
        <v>81</v>
      </c>
      <c r="J1477" s="1" t="s">
        <v>73</v>
      </c>
      <c r="K1477" s="1" t="s">
        <v>67</v>
      </c>
      <c r="L1477" s="1" t="s">
        <v>53</v>
      </c>
      <c r="M1477" s="1"/>
      <c r="N1477" s="1" t="s">
        <v>27</v>
      </c>
      <c r="O1477" s="1" t="s">
        <v>45</v>
      </c>
      <c r="P1477" s="1" t="s">
        <v>46</v>
      </c>
      <c r="Q1477" s="1" t="s">
        <v>899</v>
      </c>
      <c r="R1477" s="1">
        <v>7601</v>
      </c>
      <c r="S1477" s="2">
        <v>42128</v>
      </c>
      <c r="T1477" s="2">
        <v>42159</v>
      </c>
      <c r="U1477" s="1">
        <v>22</v>
      </c>
      <c r="V1477" s="1">
        <v>87383</v>
      </c>
    </row>
    <row r="1478" spans="1:22">
      <c r="A1478" s="1">
        <v>20850</v>
      </c>
      <c r="B1478" s="1" t="s">
        <v>41</v>
      </c>
      <c r="C1478" s="1">
        <v>297.48</v>
      </c>
      <c r="D1478" s="1">
        <v>0.1</v>
      </c>
      <c r="E1478" s="1">
        <v>2604</v>
      </c>
      <c r="F1478" s="1"/>
      <c r="G1478" s="1"/>
      <c r="H1478" s="1" t="s">
        <v>22</v>
      </c>
      <c r="I1478" s="1" t="s">
        <v>81</v>
      </c>
      <c r="J1478" s="1" t="s">
        <v>73</v>
      </c>
      <c r="K1478" s="1" t="s">
        <v>74</v>
      </c>
      <c r="L1478" s="1" t="s">
        <v>36</v>
      </c>
      <c r="M1478" s="1"/>
      <c r="N1478" s="1" t="s">
        <v>27</v>
      </c>
      <c r="O1478" s="1" t="s">
        <v>28</v>
      </c>
      <c r="P1478" s="1" t="s">
        <v>46</v>
      </c>
      <c r="Q1478" s="1" t="s">
        <v>900</v>
      </c>
      <c r="R1478" s="1">
        <v>8830</v>
      </c>
      <c r="S1478" s="2">
        <v>42128</v>
      </c>
      <c r="T1478" s="2">
        <v>42159</v>
      </c>
      <c r="U1478" s="1">
        <v>3</v>
      </c>
      <c r="V1478" s="1">
        <v>87383</v>
      </c>
    </row>
    <row r="1479" spans="1:22">
      <c r="A1479" s="1">
        <v>18046</v>
      </c>
      <c r="B1479" s="1" t="s">
        <v>21</v>
      </c>
      <c r="C1479" s="1">
        <v>5.4</v>
      </c>
      <c r="D1479" s="1">
        <v>0.05</v>
      </c>
      <c r="E1479" s="1">
        <v>2610</v>
      </c>
      <c r="F1479" s="1"/>
      <c r="G1479" s="1"/>
      <c r="H1479" s="1" t="s">
        <v>32</v>
      </c>
      <c r="I1479" s="1" t="s">
        <v>81</v>
      </c>
      <c r="J1479" s="1" t="s">
        <v>58</v>
      </c>
      <c r="K1479" s="1" t="s">
        <v>100</v>
      </c>
      <c r="L1479" s="1" t="s">
        <v>53</v>
      </c>
      <c r="M1479" s="1"/>
      <c r="N1479" s="1" t="s">
        <v>27</v>
      </c>
      <c r="O1479" s="1" t="s">
        <v>45</v>
      </c>
      <c r="P1479" s="1" t="s">
        <v>37</v>
      </c>
      <c r="Q1479" s="1" t="s">
        <v>891</v>
      </c>
      <c r="R1479" s="1">
        <v>95616</v>
      </c>
      <c r="S1479" s="1" t="s">
        <v>72</v>
      </c>
      <c r="T1479" s="1" t="s">
        <v>134</v>
      </c>
      <c r="U1479" s="1">
        <v>9</v>
      </c>
      <c r="V1479" s="1">
        <v>86118</v>
      </c>
    </row>
    <row r="1480" spans="1:22">
      <c r="A1480" s="1">
        <v>19971</v>
      </c>
      <c r="B1480" s="1" t="s">
        <v>98</v>
      </c>
      <c r="C1480" s="1">
        <v>50.98</v>
      </c>
      <c r="D1480" s="1">
        <v>0.05</v>
      </c>
      <c r="E1480" s="1">
        <v>2613</v>
      </c>
      <c r="F1480" s="1"/>
      <c r="G1480" s="1"/>
      <c r="H1480" s="1" t="s">
        <v>22</v>
      </c>
      <c r="I1480" s="1" t="s">
        <v>81</v>
      </c>
      <c r="J1480" s="1" t="s">
        <v>58</v>
      </c>
      <c r="K1480" s="1" t="s">
        <v>196</v>
      </c>
      <c r="L1480" s="1" t="s">
        <v>53</v>
      </c>
      <c r="M1480" s="1"/>
      <c r="N1480" s="1" t="s">
        <v>27</v>
      </c>
      <c r="O1480" s="1" t="s">
        <v>54</v>
      </c>
      <c r="P1480" s="1" t="s">
        <v>46</v>
      </c>
      <c r="Q1480" s="1" t="s">
        <v>901</v>
      </c>
      <c r="R1480" s="1">
        <v>8863</v>
      </c>
      <c r="S1480" s="1" t="s">
        <v>259</v>
      </c>
      <c r="T1480" s="1" t="s">
        <v>259</v>
      </c>
      <c r="U1480" s="1">
        <v>1</v>
      </c>
      <c r="V1480" s="1">
        <v>86119</v>
      </c>
    </row>
    <row r="1481" spans="1:22">
      <c r="A1481" s="1">
        <v>25962</v>
      </c>
      <c r="B1481" s="1" t="s">
        <v>41</v>
      </c>
      <c r="C1481" s="1">
        <v>2.6</v>
      </c>
      <c r="D1481" s="1">
        <v>0.05</v>
      </c>
      <c r="E1481" s="1">
        <v>2616</v>
      </c>
      <c r="F1481" s="1"/>
      <c r="G1481" s="1"/>
      <c r="H1481" s="1" t="s">
        <v>32</v>
      </c>
      <c r="I1481" s="1" t="s">
        <v>81</v>
      </c>
      <c r="J1481" s="1" t="s">
        <v>58</v>
      </c>
      <c r="K1481" s="1" t="s">
        <v>25</v>
      </c>
      <c r="L1481" s="1" t="s">
        <v>26</v>
      </c>
      <c r="M1481" s="1"/>
      <c r="N1481" s="1" t="s">
        <v>27</v>
      </c>
      <c r="O1481" s="1" t="s">
        <v>54</v>
      </c>
      <c r="P1481" s="1" t="s">
        <v>215</v>
      </c>
      <c r="Q1481" s="1" t="s">
        <v>902</v>
      </c>
      <c r="R1481" s="1">
        <v>49002</v>
      </c>
      <c r="S1481" s="2">
        <v>42311</v>
      </c>
      <c r="T1481" s="1" t="s">
        <v>181</v>
      </c>
      <c r="U1481" s="1">
        <v>16</v>
      </c>
      <c r="V1481" s="1">
        <v>91495</v>
      </c>
    </row>
    <row r="1482" spans="1:22">
      <c r="A1482" s="1">
        <v>25478</v>
      </c>
      <c r="B1482" s="1" t="s">
        <v>31</v>
      </c>
      <c r="C1482" s="1">
        <v>3.25</v>
      </c>
      <c r="D1482" s="1">
        <v>0.05</v>
      </c>
      <c r="E1482" s="1">
        <v>2617</v>
      </c>
      <c r="F1482" s="1"/>
      <c r="G1482" s="1"/>
      <c r="H1482" s="1" t="s">
        <v>32</v>
      </c>
      <c r="I1482" s="1" t="s">
        <v>81</v>
      </c>
      <c r="J1482" s="1" t="s">
        <v>58</v>
      </c>
      <c r="K1482" s="1" t="s">
        <v>196</v>
      </c>
      <c r="L1482" s="1" t="s">
        <v>178</v>
      </c>
      <c r="M1482" s="1"/>
      <c r="N1482" s="1" t="s">
        <v>27</v>
      </c>
      <c r="O1482" s="1" t="s">
        <v>45</v>
      </c>
      <c r="P1482" s="1" t="s">
        <v>825</v>
      </c>
      <c r="Q1482" s="1" t="s">
        <v>903</v>
      </c>
      <c r="R1482" s="1">
        <v>57401</v>
      </c>
      <c r="S1482" s="1" t="s">
        <v>320</v>
      </c>
      <c r="T1482" s="1" t="s">
        <v>325</v>
      </c>
      <c r="U1482" s="1">
        <v>6</v>
      </c>
      <c r="V1482" s="1">
        <v>91496</v>
      </c>
    </row>
    <row r="1483" spans="1:22">
      <c r="A1483" s="1">
        <v>6585</v>
      </c>
      <c r="B1483" s="1" t="s">
        <v>50</v>
      </c>
      <c r="C1483" s="1">
        <v>7.64</v>
      </c>
      <c r="D1483" s="1">
        <v>0.05</v>
      </c>
      <c r="E1483" s="1">
        <v>2618</v>
      </c>
      <c r="F1483" s="1"/>
      <c r="G1483" s="1"/>
      <c r="H1483" s="1" t="s">
        <v>32</v>
      </c>
      <c r="I1483" s="1" t="s">
        <v>81</v>
      </c>
      <c r="J1483" s="1" t="s">
        <v>58</v>
      </c>
      <c r="K1483" s="1" t="s">
        <v>61</v>
      </c>
      <c r="L1483" s="1" t="s">
        <v>53</v>
      </c>
      <c r="M1483" s="1"/>
      <c r="N1483" s="1" t="s">
        <v>27</v>
      </c>
      <c r="O1483" s="1" t="s">
        <v>45</v>
      </c>
      <c r="P1483" s="1" t="s">
        <v>62</v>
      </c>
      <c r="Q1483" s="1" t="s">
        <v>79</v>
      </c>
      <c r="R1483" s="1">
        <v>10004</v>
      </c>
      <c r="S1483" s="1" t="s">
        <v>177</v>
      </c>
      <c r="T1483" s="1" t="s">
        <v>246</v>
      </c>
      <c r="U1483" s="1">
        <v>18</v>
      </c>
      <c r="V1483" s="1">
        <v>46884</v>
      </c>
    </row>
    <row r="1484" spans="1:22">
      <c r="A1484" s="1">
        <v>6586</v>
      </c>
      <c r="B1484" s="1" t="s">
        <v>50</v>
      </c>
      <c r="C1484" s="1">
        <v>125.99</v>
      </c>
      <c r="D1484" s="1">
        <v>0.1</v>
      </c>
      <c r="E1484" s="1">
        <v>2618</v>
      </c>
      <c r="F1484" s="1"/>
      <c r="G1484" s="1"/>
      <c r="H1484" s="1" t="s">
        <v>32</v>
      </c>
      <c r="I1484" s="1" t="s">
        <v>81</v>
      </c>
      <c r="J1484" s="1" t="s">
        <v>73</v>
      </c>
      <c r="K1484" s="1" t="s">
        <v>67</v>
      </c>
      <c r="L1484" s="1" t="s">
        <v>53</v>
      </c>
      <c r="M1484" s="1"/>
      <c r="N1484" s="1" t="s">
        <v>27</v>
      </c>
      <c r="O1484" s="1" t="s">
        <v>45</v>
      </c>
      <c r="P1484" s="1" t="s">
        <v>62</v>
      </c>
      <c r="Q1484" s="1" t="s">
        <v>79</v>
      </c>
      <c r="R1484" s="1">
        <v>10004</v>
      </c>
      <c r="S1484" s="1" t="s">
        <v>177</v>
      </c>
      <c r="T1484" s="1" t="s">
        <v>246</v>
      </c>
      <c r="U1484" s="1">
        <v>3</v>
      </c>
      <c r="V1484" s="1">
        <v>46884</v>
      </c>
    </row>
    <row r="1485" spans="1:22">
      <c r="A1485" s="1">
        <v>6587</v>
      </c>
      <c r="B1485" s="1" t="s">
        <v>50</v>
      </c>
      <c r="C1485" s="1">
        <v>11.55</v>
      </c>
      <c r="D1485" s="1">
        <v>0.05</v>
      </c>
      <c r="E1485" s="1">
        <v>2618</v>
      </c>
      <c r="F1485" s="1"/>
      <c r="G1485" s="1"/>
      <c r="H1485" s="1" t="s">
        <v>32</v>
      </c>
      <c r="I1485" s="1" t="s">
        <v>81</v>
      </c>
      <c r="J1485" s="1" t="s">
        <v>58</v>
      </c>
      <c r="K1485" s="1" t="s">
        <v>25</v>
      </c>
      <c r="L1485" s="1" t="s">
        <v>26</v>
      </c>
      <c r="M1485" s="1"/>
      <c r="N1485" s="1" t="s">
        <v>27</v>
      </c>
      <c r="O1485" s="1" t="s">
        <v>45</v>
      </c>
      <c r="P1485" s="1" t="s">
        <v>62</v>
      </c>
      <c r="Q1485" s="1" t="s">
        <v>79</v>
      </c>
      <c r="R1485" s="1">
        <v>10004</v>
      </c>
      <c r="S1485" s="1" t="s">
        <v>177</v>
      </c>
      <c r="T1485" s="1" t="s">
        <v>201</v>
      </c>
      <c r="U1485" s="1">
        <v>25</v>
      </c>
      <c r="V1485" s="1">
        <v>46884</v>
      </c>
    </row>
    <row r="1486" spans="1:22">
      <c r="A1486" s="1">
        <v>4788</v>
      </c>
      <c r="B1486" s="1" t="s">
        <v>21</v>
      </c>
      <c r="C1486" s="1">
        <v>4.84</v>
      </c>
      <c r="D1486" s="1">
        <v>0.05</v>
      </c>
      <c r="E1486" s="1">
        <v>2618</v>
      </c>
      <c r="F1486" s="1"/>
      <c r="G1486" s="1"/>
      <c r="H1486" s="1" t="s">
        <v>22</v>
      </c>
      <c r="I1486" s="1" t="s">
        <v>81</v>
      </c>
      <c r="J1486" s="1" t="s">
        <v>58</v>
      </c>
      <c r="K1486" s="1" t="s">
        <v>25</v>
      </c>
      <c r="L1486" s="1" t="s">
        <v>26</v>
      </c>
      <c r="M1486" s="1"/>
      <c r="N1486" s="1" t="s">
        <v>27</v>
      </c>
      <c r="O1486" s="1" t="s">
        <v>45</v>
      </c>
      <c r="P1486" s="1" t="s">
        <v>62</v>
      </c>
      <c r="Q1486" s="1" t="s">
        <v>79</v>
      </c>
      <c r="R1486" s="1">
        <v>10004</v>
      </c>
      <c r="S1486" s="1" t="s">
        <v>131</v>
      </c>
      <c r="T1486" s="1" t="s">
        <v>131</v>
      </c>
      <c r="U1486" s="1">
        <v>20</v>
      </c>
      <c r="V1486" s="1">
        <v>34017</v>
      </c>
    </row>
    <row r="1487" spans="1:22">
      <c r="A1487" s="1">
        <v>4789</v>
      </c>
      <c r="B1487" s="1" t="s">
        <v>21</v>
      </c>
      <c r="C1487" s="1">
        <v>14.98</v>
      </c>
      <c r="D1487" s="1">
        <v>0.05</v>
      </c>
      <c r="E1487" s="1">
        <v>2618</v>
      </c>
      <c r="F1487" s="1"/>
      <c r="G1487" s="1"/>
      <c r="H1487" s="1" t="s">
        <v>32</v>
      </c>
      <c r="I1487" s="1" t="s">
        <v>81</v>
      </c>
      <c r="J1487" s="1" t="s">
        <v>58</v>
      </c>
      <c r="K1487" s="1" t="s">
        <v>119</v>
      </c>
      <c r="L1487" s="1" t="s">
        <v>53</v>
      </c>
      <c r="M1487" s="1"/>
      <c r="N1487" s="1" t="s">
        <v>27</v>
      </c>
      <c r="O1487" s="1" t="s">
        <v>45</v>
      </c>
      <c r="P1487" s="1" t="s">
        <v>62</v>
      </c>
      <c r="Q1487" s="1" t="s">
        <v>79</v>
      </c>
      <c r="R1487" s="1">
        <v>10004</v>
      </c>
      <c r="S1487" s="1" t="s">
        <v>131</v>
      </c>
      <c r="T1487" s="1" t="s">
        <v>132</v>
      </c>
      <c r="U1487" s="1">
        <v>28</v>
      </c>
      <c r="V1487" s="1">
        <v>34017</v>
      </c>
    </row>
    <row r="1488" spans="1:22">
      <c r="A1488" s="1">
        <v>7452</v>
      </c>
      <c r="B1488" s="1" t="s">
        <v>41</v>
      </c>
      <c r="C1488" s="1">
        <v>20.27</v>
      </c>
      <c r="D1488" s="1">
        <v>0.05</v>
      </c>
      <c r="E1488" s="1">
        <v>2618</v>
      </c>
      <c r="F1488" s="1"/>
      <c r="G1488" s="1"/>
      <c r="H1488" s="1" t="s">
        <v>32</v>
      </c>
      <c r="I1488" s="1" t="s">
        <v>81</v>
      </c>
      <c r="J1488" s="1" t="s">
        <v>58</v>
      </c>
      <c r="K1488" s="1" t="s">
        <v>196</v>
      </c>
      <c r="L1488" s="1" t="s">
        <v>53</v>
      </c>
      <c r="M1488" s="1"/>
      <c r="N1488" s="1" t="s">
        <v>27</v>
      </c>
      <c r="O1488" s="1" t="s">
        <v>54</v>
      </c>
      <c r="P1488" s="1" t="s">
        <v>62</v>
      </c>
      <c r="Q1488" s="1" t="s">
        <v>79</v>
      </c>
      <c r="R1488" s="1">
        <v>10004</v>
      </c>
      <c r="S1488" s="1" t="s">
        <v>131</v>
      </c>
      <c r="T1488" s="1" t="s">
        <v>384</v>
      </c>
      <c r="U1488" s="1">
        <v>53</v>
      </c>
      <c r="V1488" s="1">
        <v>53153</v>
      </c>
    </row>
    <row r="1489" spans="1:22">
      <c r="A1489" s="1">
        <v>22788</v>
      </c>
      <c r="B1489" s="1" t="s">
        <v>21</v>
      </c>
      <c r="C1489" s="1">
        <v>4.84</v>
      </c>
      <c r="D1489" s="1">
        <v>0.05</v>
      </c>
      <c r="E1489" s="1">
        <v>2619</v>
      </c>
      <c r="F1489" s="1"/>
      <c r="G1489" s="1"/>
      <c r="H1489" s="1" t="s">
        <v>22</v>
      </c>
      <c r="I1489" s="1" t="s">
        <v>81</v>
      </c>
      <c r="J1489" s="1" t="s">
        <v>58</v>
      </c>
      <c r="K1489" s="1" t="s">
        <v>25</v>
      </c>
      <c r="L1489" s="1" t="s">
        <v>26</v>
      </c>
      <c r="M1489" s="1"/>
      <c r="N1489" s="1" t="s">
        <v>27</v>
      </c>
      <c r="O1489" s="1" t="s">
        <v>54</v>
      </c>
      <c r="P1489" s="1" t="s">
        <v>825</v>
      </c>
      <c r="Q1489" s="1" t="s">
        <v>904</v>
      </c>
      <c r="R1489" s="1">
        <v>57103</v>
      </c>
      <c r="S1489" s="1" t="s">
        <v>131</v>
      </c>
      <c r="T1489" s="1" t="s">
        <v>131</v>
      </c>
      <c r="U1489" s="1">
        <v>5</v>
      </c>
      <c r="V1489" s="1">
        <v>88014</v>
      </c>
    </row>
    <row r="1490" spans="1:22">
      <c r="A1490" s="1">
        <v>18461</v>
      </c>
      <c r="B1490" s="1" t="s">
        <v>31</v>
      </c>
      <c r="C1490" s="1">
        <v>30.98</v>
      </c>
      <c r="D1490" s="1">
        <v>0.05</v>
      </c>
      <c r="E1490" s="1">
        <v>2619</v>
      </c>
      <c r="F1490" s="1"/>
      <c r="G1490" s="1"/>
      <c r="H1490" s="1" t="s">
        <v>32</v>
      </c>
      <c r="I1490" s="1" t="s">
        <v>81</v>
      </c>
      <c r="J1490" s="1" t="s">
        <v>58</v>
      </c>
      <c r="K1490" s="1" t="s">
        <v>25</v>
      </c>
      <c r="L1490" s="1" t="s">
        <v>44</v>
      </c>
      <c r="M1490" s="1"/>
      <c r="N1490" s="1" t="s">
        <v>27</v>
      </c>
      <c r="O1490" s="1" t="s">
        <v>114</v>
      </c>
      <c r="P1490" s="1" t="s">
        <v>825</v>
      </c>
      <c r="Q1490" s="1" t="s">
        <v>904</v>
      </c>
      <c r="R1490" s="1">
        <v>57103</v>
      </c>
      <c r="S1490" s="2">
        <v>42249</v>
      </c>
      <c r="T1490" s="2">
        <v>42310</v>
      </c>
      <c r="U1490" s="1">
        <v>4</v>
      </c>
      <c r="V1490" s="1">
        <v>88015</v>
      </c>
    </row>
    <row r="1491" spans="1:22">
      <c r="A1491" s="1">
        <v>25452</v>
      </c>
      <c r="B1491" s="1" t="s">
        <v>41</v>
      </c>
      <c r="C1491" s="1">
        <v>20.27</v>
      </c>
      <c r="D1491" s="1">
        <v>0.05</v>
      </c>
      <c r="E1491" s="1">
        <v>2620</v>
      </c>
      <c r="F1491" s="1"/>
      <c r="G1491" s="1"/>
      <c r="H1491" s="1" t="s">
        <v>32</v>
      </c>
      <c r="I1491" s="1" t="s">
        <v>81</v>
      </c>
      <c r="J1491" s="1" t="s">
        <v>58</v>
      </c>
      <c r="K1491" s="1" t="s">
        <v>196</v>
      </c>
      <c r="L1491" s="1" t="s">
        <v>53</v>
      </c>
      <c r="M1491" s="1"/>
      <c r="N1491" s="1" t="s">
        <v>27</v>
      </c>
      <c r="O1491" s="1" t="s">
        <v>114</v>
      </c>
      <c r="P1491" s="1" t="s">
        <v>184</v>
      </c>
      <c r="Q1491" s="1" t="s">
        <v>905</v>
      </c>
      <c r="R1491" s="1">
        <v>38134</v>
      </c>
      <c r="S1491" s="1" t="s">
        <v>131</v>
      </c>
      <c r="T1491" s="1" t="s">
        <v>384</v>
      </c>
      <c r="U1491" s="1">
        <v>13</v>
      </c>
      <c r="V1491" s="1">
        <v>88017</v>
      </c>
    </row>
    <row r="1492" spans="1:22">
      <c r="A1492" s="1">
        <v>26296</v>
      </c>
      <c r="B1492" s="1" t="s">
        <v>21</v>
      </c>
      <c r="C1492" s="1">
        <v>40.97</v>
      </c>
      <c r="D1492" s="1">
        <v>0.05</v>
      </c>
      <c r="E1492" s="1">
        <v>2621</v>
      </c>
      <c r="F1492" s="1"/>
      <c r="G1492" s="1"/>
      <c r="H1492" s="1" t="s">
        <v>22</v>
      </c>
      <c r="I1492" s="1" t="s">
        <v>81</v>
      </c>
      <c r="J1492" s="1" t="s">
        <v>58</v>
      </c>
      <c r="K1492" s="1" t="s">
        <v>25</v>
      </c>
      <c r="L1492" s="1" t="s">
        <v>44</v>
      </c>
      <c r="M1492" s="1"/>
      <c r="N1492" s="1" t="s">
        <v>27</v>
      </c>
      <c r="O1492" s="1" t="s">
        <v>28</v>
      </c>
      <c r="P1492" s="1" t="s">
        <v>184</v>
      </c>
      <c r="Q1492" s="1" t="s">
        <v>906</v>
      </c>
      <c r="R1492" s="1">
        <v>37027</v>
      </c>
      <c r="S1492" s="1" t="s">
        <v>99</v>
      </c>
      <c r="T1492" s="1" t="s">
        <v>271</v>
      </c>
      <c r="U1492" s="1">
        <v>5</v>
      </c>
      <c r="V1492" s="1">
        <v>88016</v>
      </c>
    </row>
    <row r="1493" spans="1:22">
      <c r="A1493" s="1">
        <v>26032</v>
      </c>
      <c r="B1493" s="1" t="s">
        <v>21</v>
      </c>
      <c r="C1493" s="1">
        <v>41.94</v>
      </c>
      <c r="D1493" s="1">
        <v>0.05</v>
      </c>
      <c r="E1493" s="1">
        <v>2626</v>
      </c>
      <c r="F1493" s="1"/>
      <c r="G1493" s="1"/>
      <c r="H1493" s="1" t="s">
        <v>32</v>
      </c>
      <c r="I1493" s="1" t="s">
        <v>104</v>
      </c>
      <c r="J1493" s="1" t="s">
        <v>58</v>
      </c>
      <c r="K1493" s="1" t="s">
        <v>100</v>
      </c>
      <c r="L1493" s="1" t="s">
        <v>53</v>
      </c>
      <c r="M1493" s="1"/>
      <c r="N1493" s="1" t="s">
        <v>27</v>
      </c>
      <c r="O1493" s="1" t="s">
        <v>54</v>
      </c>
      <c r="P1493" s="1" t="s">
        <v>37</v>
      </c>
      <c r="Q1493" s="1" t="s">
        <v>593</v>
      </c>
      <c r="R1493" s="1">
        <v>94025</v>
      </c>
      <c r="S1493" s="2">
        <v>42187</v>
      </c>
      <c r="T1493" s="2">
        <v>42218</v>
      </c>
      <c r="U1493" s="1">
        <v>6</v>
      </c>
      <c r="V1493" s="1">
        <v>90927</v>
      </c>
    </row>
    <row r="1494" spans="1:22">
      <c r="A1494" s="1">
        <v>18623</v>
      </c>
      <c r="B1494" s="1" t="s">
        <v>50</v>
      </c>
      <c r="C1494" s="1">
        <v>30.53</v>
      </c>
      <c r="D1494" s="1">
        <v>0.05</v>
      </c>
      <c r="E1494" s="1">
        <v>2628</v>
      </c>
      <c r="F1494" s="1"/>
      <c r="G1494" s="1"/>
      <c r="H1494" s="1" t="s">
        <v>22</v>
      </c>
      <c r="I1494" s="1" t="s">
        <v>81</v>
      </c>
      <c r="J1494" s="1" t="s">
        <v>58</v>
      </c>
      <c r="K1494" s="1" t="s">
        <v>116</v>
      </c>
      <c r="L1494" s="1" t="s">
        <v>53</v>
      </c>
      <c r="M1494" s="1"/>
      <c r="N1494" s="1" t="s">
        <v>27</v>
      </c>
      <c r="O1494" s="1" t="s">
        <v>54</v>
      </c>
      <c r="P1494" s="1" t="s">
        <v>217</v>
      </c>
      <c r="Q1494" s="1" t="s">
        <v>855</v>
      </c>
      <c r="R1494" s="1">
        <v>73160</v>
      </c>
      <c r="S1494" s="1" t="s">
        <v>177</v>
      </c>
      <c r="T1494" s="1" t="s">
        <v>246</v>
      </c>
      <c r="U1494" s="1">
        <v>14</v>
      </c>
      <c r="V1494" s="1">
        <v>85916</v>
      </c>
    </row>
    <row r="1495" spans="1:22">
      <c r="A1495" s="1">
        <v>21981</v>
      </c>
      <c r="B1495" s="1" t="s">
        <v>41</v>
      </c>
      <c r="C1495" s="1">
        <v>194.3</v>
      </c>
      <c r="D1495" s="1">
        <v>0.1</v>
      </c>
      <c r="E1495" s="1">
        <v>2630</v>
      </c>
      <c r="F1495" s="1"/>
      <c r="G1495" s="1"/>
      <c r="H1495" s="1" t="s">
        <v>32</v>
      </c>
      <c r="I1495" s="1" t="s">
        <v>51</v>
      </c>
      <c r="J1495" s="1" t="s">
        <v>34</v>
      </c>
      <c r="K1495" s="1" t="s">
        <v>52</v>
      </c>
      <c r="L1495" s="1" t="s">
        <v>178</v>
      </c>
      <c r="M1495" s="1"/>
      <c r="N1495" s="1" t="s">
        <v>27</v>
      </c>
      <c r="O1495" s="1" t="s">
        <v>54</v>
      </c>
      <c r="P1495" s="1" t="s">
        <v>217</v>
      </c>
      <c r="Q1495" s="1" t="s">
        <v>907</v>
      </c>
      <c r="R1495" s="1">
        <v>73071</v>
      </c>
      <c r="S1495" s="2">
        <v>42125</v>
      </c>
      <c r="T1495" s="2">
        <v>42186</v>
      </c>
      <c r="U1495" s="1">
        <v>5</v>
      </c>
      <c r="V1495" s="1">
        <v>85914</v>
      </c>
    </row>
    <row r="1496" spans="1:22">
      <c r="A1496" s="1">
        <v>21982</v>
      </c>
      <c r="B1496" s="1" t="s">
        <v>41</v>
      </c>
      <c r="C1496" s="1">
        <v>209.84</v>
      </c>
      <c r="D1496" s="1">
        <v>0.1</v>
      </c>
      <c r="E1496" s="1">
        <v>2630</v>
      </c>
      <c r="F1496" s="1"/>
      <c r="G1496" s="1"/>
      <c r="H1496" s="1" t="s">
        <v>32</v>
      </c>
      <c r="I1496" s="1" t="s">
        <v>51</v>
      </c>
      <c r="J1496" s="1" t="s">
        <v>34</v>
      </c>
      <c r="K1496" s="1" t="s">
        <v>52</v>
      </c>
      <c r="L1496" s="1" t="s">
        <v>178</v>
      </c>
      <c r="M1496" s="1"/>
      <c r="N1496" s="1" t="s">
        <v>27</v>
      </c>
      <c r="O1496" s="1" t="s">
        <v>54</v>
      </c>
      <c r="P1496" s="1" t="s">
        <v>217</v>
      </c>
      <c r="Q1496" s="1" t="s">
        <v>907</v>
      </c>
      <c r="R1496" s="1">
        <v>73071</v>
      </c>
      <c r="S1496" s="2">
        <v>42125</v>
      </c>
      <c r="T1496" s="2">
        <v>42156</v>
      </c>
      <c r="U1496" s="1">
        <v>10</v>
      </c>
      <c r="V1496" s="1">
        <v>85914</v>
      </c>
    </row>
    <row r="1497" spans="1:22">
      <c r="A1497" s="1">
        <v>21983</v>
      </c>
      <c r="B1497" s="1" t="s">
        <v>41</v>
      </c>
      <c r="C1497" s="1">
        <v>145.44999999999999</v>
      </c>
      <c r="D1497" s="1">
        <v>0.1</v>
      </c>
      <c r="E1497" s="1">
        <v>2630</v>
      </c>
      <c r="F1497" s="1"/>
      <c r="G1497" s="1"/>
      <c r="H1497" s="1" t="s">
        <v>22</v>
      </c>
      <c r="I1497" s="1" t="s">
        <v>51</v>
      </c>
      <c r="J1497" s="1" t="s">
        <v>73</v>
      </c>
      <c r="K1497" s="1" t="s">
        <v>74</v>
      </c>
      <c r="L1497" s="1" t="s">
        <v>36</v>
      </c>
      <c r="M1497" s="1"/>
      <c r="N1497" s="1" t="s">
        <v>27</v>
      </c>
      <c r="O1497" s="1" t="s">
        <v>54</v>
      </c>
      <c r="P1497" s="1" t="s">
        <v>217</v>
      </c>
      <c r="Q1497" s="1" t="s">
        <v>907</v>
      </c>
      <c r="R1497" s="1">
        <v>73071</v>
      </c>
      <c r="S1497" s="2">
        <v>42125</v>
      </c>
      <c r="T1497" s="2">
        <v>42186</v>
      </c>
      <c r="U1497" s="1">
        <v>8</v>
      </c>
      <c r="V1497" s="1">
        <v>85914</v>
      </c>
    </row>
    <row r="1498" spans="1:22">
      <c r="A1498" s="1">
        <v>22540</v>
      </c>
      <c r="B1498" s="1" t="s">
        <v>21</v>
      </c>
      <c r="C1498" s="1">
        <v>65.989999999999995</v>
      </c>
      <c r="D1498" s="1">
        <v>0.05</v>
      </c>
      <c r="E1498" s="1">
        <v>2630</v>
      </c>
      <c r="F1498" s="1"/>
      <c r="G1498" s="1"/>
      <c r="H1498" s="1" t="s">
        <v>32</v>
      </c>
      <c r="I1498" s="1" t="s">
        <v>51</v>
      </c>
      <c r="J1498" s="1" t="s">
        <v>73</v>
      </c>
      <c r="K1498" s="1" t="s">
        <v>67</v>
      </c>
      <c r="L1498" s="1" t="s">
        <v>53</v>
      </c>
      <c r="M1498" s="1"/>
      <c r="N1498" s="1" t="s">
        <v>27</v>
      </c>
      <c r="O1498" s="1" t="s">
        <v>28</v>
      </c>
      <c r="P1498" s="1" t="s">
        <v>217</v>
      </c>
      <c r="Q1498" s="1" t="s">
        <v>907</v>
      </c>
      <c r="R1498" s="1">
        <v>73071</v>
      </c>
      <c r="S1498" s="2">
        <v>42186</v>
      </c>
      <c r="T1498" s="2">
        <v>42217</v>
      </c>
      <c r="U1498" s="1">
        <v>3</v>
      </c>
      <c r="V1498" s="1">
        <v>85915</v>
      </c>
    </row>
    <row r="1499" spans="1:22">
      <c r="A1499" s="1">
        <v>25594</v>
      </c>
      <c r="B1499" s="1" t="s">
        <v>98</v>
      </c>
      <c r="C1499" s="1">
        <v>100.97</v>
      </c>
      <c r="D1499" s="1">
        <v>0.1</v>
      </c>
      <c r="E1499" s="1">
        <v>2638</v>
      </c>
      <c r="F1499" s="1"/>
      <c r="G1499" s="1"/>
      <c r="H1499" s="1" t="s">
        <v>22</v>
      </c>
      <c r="I1499" s="1" t="s">
        <v>104</v>
      </c>
      <c r="J1499" s="1" t="s">
        <v>73</v>
      </c>
      <c r="K1499" s="1" t="s">
        <v>144</v>
      </c>
      <c r="L1499" s="1" t="s">
        <v>53</v>
      </c>
      <c r="M1499" s="1"/>
      <c r="N1499" s="1" t="s">
        <v>27</v>
      </c>
      <c r="O1499" s="1" t="s">
        <v>28</v>
      </c>
      <c r="P1499" s="1" t="s">
        <v>682</v>
      </c>
      <c r="Q1499" s="1" t="s">
        <v>908</v>
      </c>
      <c r="R1499" s="1">
        <v>83704</v>
      </c>
      <c r="S1499" s="2">
        <v>42222</v>
      </c>
      <c r="T1499" s="2">
        <v>42222</v>
      </c>
      <c r="U1499" s="1">
        <v>13</v>
      </c>
      <c r="V1499" s="1">
        <v>90951</v>
      </c>
    </row>
    <row r="1500" spans="1:22">
      <c r="A1500" s="1">
        <v>21041</v>
      </c>
      <c r="B1500" s="1" t="s">
        <v>31</v>
      </c>
      <c r="C1500" s="1">
        <v>4.9800000000000004</v>
      </c>
      <c r="D1500" s="1">
        <v>0.05</v>
      </c>
      <c r="E1500" s="1">
        <v>2639</v>
      </c>
      <c r="F1500" s="1"/>
      <c r="G1500" s="1"/>
      <c r="H1500" s="1" t="s">
        <v>32</v>
      </c>
      <c r="I1500" s="1" t="s">
        <v>104</v>
      </c>
      <c r="J1500" s="1" t="s">
        <v>58</v>
      </c>
      <c r="K1500" s="1" t="s">
        <v>116</v>
      </c>
      <c r="L1500" s="1" t="s">
        <v>53</v>
      </c>
      <c r="M1500" s="1"/>
      <c r="N1500" s="1" t="s">
        <v>27</v>
      </c>
      <c r="O1500" s="1" t="s">
        <v>28</v>
      </c>
      <c r="P1500" s="1" t="s">
        <v>244</v>
      </c>
      <c r="Q1500" s="1" t="s">
        <v>358</v>
      </c>
      <c r="R1500" s="1">
        <v>88201</v>
      </c>
      <c r="S1500" s="1" t="s">
        <v>99</v>
      </c>
      <c r="T1500" s="1" t="s">
        <v>99</v>
      </c>
      <c r="U1500" s="1">
        <v>3</v>
      </c>
      <c r="V1500" s="1">
        <v>90952</v>
      </c>
    </row>
    <row r="1501" spans="1:22">
      <c r="A1501" s="1">
        <v>22438</v>
      </c>
      <c r="B1501" s="1" t="s">
        <v>98</v>
      </c>
      <c r="C1501" s="1">
        <v>10.98</v>
      </c>
      <c r="D1501" s="1">
        <v>0.05</v>
      </c>
      <c r="E1501" s="1">
        <v>2647</v>
      </c>
      <c r="F1501" s="1"/>
      <c r="G1501" s="1"/>
      <c r="H1501" s="1" t="s">
        <v>32</v>
      </c>
      <c r="I1501" s="1" t="s">
        <v>81</v>
      </c>
      <c r="J1501" s="1" t="s">
        <v>58</v>
      </c>
      <c r="K1501" s="1" t="s">
        <v>196</v>
      </c>
      <c r="L1501" s="1" t="s">
        <v>53</v>
      </c>
      <c r="M1501" s="1"/>
      <c r="N1501" s="1" t="s">
        <v>27</v>
      </c>
      <c r="O1501" s="1" t="s">
        <v>28</v>
      </c>
      <c r="P1501" s="1" t="s">
        <v>37</v>
      </c>
      <c r="Q1501" s="1" t="s">
        <v>909</v>
      </c>
      <c r="R1501" s="1">
        <v>93309</v>
      </c>
      <c r="S1501" s="1" t="s">
        <v>281</v>
      </c>
      <c r="T1501" s="1" t="s">
        <v>384</v>
      </c>
      <c r="U1501" s="1">
        <v>5</v>
      </c>
      <c r="V1501" s="1">
        <v>91386</v>
      </c>
    </row>
    <row r="1502" spans="1:22">
      <c r="A1502" s="1">
        <v>22439</v>
      </c>
      <c r="B1502" s="1" t="s">
        <v>98</v>
      </c>
      <c r="C1502" s="1">
        <v>39.979999999999997</v>
      </c>
      <c r="D1502" s="1">
        <v>0.05</v>
      </c>
      <c r="E1502" s="1">
        <v>2647</v>
      </c>
      <c r="F1502" s="1"/>
      <c r="G1502" s="1"/>
      <c r="H1502" s="1" t="s">
        <v>32</v>
      </c>
      <c r="I1502" s="1" t="s">
        <v>81</v>
      </c>
      <c r="J1502" s="1" t="s">
        <v>34</v>
      </c>
      <c r="K1502" s="1" t="s">
        <v>52</v>
      </c>
      <c r="L1502" s="1" t="s">
        <v>26</v>
      </c>
      <c r="M1502" s="1"/>
      <c r="N1502" s="1" t="s">
        <v>27</v>
      </c>
      <c r="O1502" s="1" t="s">
        <v>45</v>
      </c>
      <c r="P1502" s="1" t="s">
        <v>37</v>
      </c>
      <c r="Q1502" s="1" t="s">
        <v>909</v>
      </c>
      <c r="R1502" s="1">
        <v>93309</v>
      </c>
      <c r="S1502" s="1" t="s">
        <v>281</v>
      </c>
      <c r="T1502" s="1" t="s">
        <v>99</v>
      </c>
      <c r="U1502" s="1">
        <v>4</v>
      </c>
      <c r="V1502" s="1">
        <v>91386</v>
      </c>
    </row>
    <row r="1503" spans="1:22">
      <c r="A1503" s="1">
        <v>18720</v>
      </c>
      <c r="B1503" s="1" t="s">
        <v>21</v>
      </c>
      <c r="C1503" s="1">
        <v>39.979999999999997</v>
      </c>
      <c r="D1503" s="1">
        <v>0.05</v>
      </c>
      <c r="E1503" s="1">
        <v>2649</v>
      </c>
      <c r="F1503" s="1"/>
      <c r="G1503" s="1"/>
      <c r="H1503" s="1" t="s">
        <v>32</v>
      </c>
      <c r="I1503" s="1" t="s">
        <v>81</v>
      </c>
      <c r="J1503" s="1" t="s">
        <v>73</v>
      </c>
      <c r="K1503" s="1" t="s">
        <v>144</v>
      </c>
      <c r="L1503" s="1" t="s">
        <v>53</v>
      </c>
      <c r="M1503" s="1"/>
      <c r="N1503" s="1" t="s">
        <v>27</v>
      </c>
      <c r="O1503" s="1" t="s">
        <v>45</v>
      </c>
      <c r="P1503" s="1" t="s">
        <v>268</v>
      </c>
      <c r="Q1503" s="1" t="s">
        <v>835</v>
      </c>
      <c r="R1503" s="1">
        <v>21040</v>
      </c>
      <c r="S1503" s="2">
        <v>42314</v>
      </c>
      <c r="T1503" s="2">
        <v>42344</v>
      </c>
      <c r="U1503" s="1">
        <v>5</v>
      </c>
      <c r="V1503" s="1">
        <v>88814</v>
      </c>
    </row>
    <row r="1504" spans="1:22">
      <c r="A1504" s="1">
        <v>22904</v>
      </c>
      <c r="B1504" s="1" t="s">
        <v>41</v>
      </c>
      <c r="C1504" s="1">
        <v>35.99</v>
      </c>
      <c r="D1504" s="1">
        <v>0.05</v>
      </c>
      <c r="E1504" s="1">
        <v>2650</v>
      </c>
      <c r="F1504" s="1"/>
      <c r="G1504" s="1"/>
      <c r="H1504" s="1" t="s">
        <v>32</v>
      </c>
      <c r="I1504" s="1" t="s">
        <v>81</v>
      </c>
      <c r="J1504" s="1" t="s">
        <v>73</v>
      </c>
      <c r="K1504" s="1" t="s">
        <v>67</v>
      </c>
      <c r="L1504" s="1" t="s">
        <v>26</v>
      </c>
      <c r="M1504" s="1"/>
      <c r="N1504" s="1" t="s">
        <v>27</v>
      </c>
      <c r="O1504" s="1" t="s">
        <v>28</v>
      </c>
      <c r="P1504" s="1" t="s">
        <v>174</v>
      </c>
      <c r="Q1504" s="1" t="s">
        <v>910</v>
      </c>
      <c r="R1504" s="1">
        <v>15234</v>
      </c>
      <c r="S1504" s="2">
        <v>42099</v>
      </c>
      <c r="T1504" s="2">
        <v>42129</v>
      </c>
      <c r="U1504" s="1">
        <v>26</v>
      </c>
      <c r="V1504" s="1">
        <v>88815</v>
      </c>
    </row>
    <row r="1505" spans="1:22">
      <c r="A1505" s="1">
        <v>18949</v>
      </c>
      <c r="B1505" s="1" t="s">
        <v>50</v>
      </c>
      <c r="C1505" s="1">
        <v>47.9</v>
      </c>
      <c r="D1505" s="1">
        <v>0.05</v>
      </c>
      <c r="E1505" s="1">
        <v>2652</v>
      </c>
      <c r="F1505" s="1"/>
      <c r="G1505" s="1"/>
      <c r="H1505" s="1" t="s">
        <v>32</v>
      </c>
      <c r="I1505" s="1" t="s">
        <v>104</v>
      </c>
      <c r="J1505" s="1" t="s">
        <v>58</v>
      </c>
      <c r="K1505" s="1" t="s">
        <v>83</v>
      </c>
      <c r="L1505" s="1" t="s">
        <v>53</v>
      </c>
      <c r="M1505" s="1"/>
      <c r="N1505" s="1" t="s">
        <v>27</v>
      </c>
      <c r="O1505" s="1" t="s">
        <v>54</v>
      </c>
      <c r="P1505" s="1" t="s">
        <v>37</v>
      </c>
      <c r="Q1505" s="1" t="s">
        <v>909</v>
      </c>
      <c r="R1505" s="1">
        <v>93309</v>
      </c>
      <c r="S1505" s="1" t="s">
        <v>168</v>
      </c>
      <c r="T1505" s="1" t="s">
        <v>295</v>
      </c>
      <c r="U1505" s="1">
        <v>2</v>
      </c>
      <c r="V1505" s="1">
        <v>89361</v>
      </c>
    </row>
    <row r="1506" spans="1:22">
      <c r="A1506" s="1">
        <v>25662</v>
      </c>
      <c r="B1506" s="1" t="s">
        <v>31</v>
      </c>
      <c r="C1506" s="1">
        <v>4.9800000000000004</v>
      </c>
      <c r="D1506" s="1">
        <v>0.05</v>
      </c>
      <c r="E1506" s="1">
        <v>2653</v>
      </c>
      <c r="F1506" s="1"/>
      <c r="G1506" s="1"/>
      <c r="H1506" s="1" t="s">
        <v>32</v>
      </c>
      <c r="I1506" s="1" t="s">
        <v>104</v>
      </c>
      <c r="J1506" s="1" t="s">
        <v>73</v>
      </c>
      <c r="K1506" s="1" t="s">
        <v>144</v>
      </c>
      <c r="L1506" s="1" t="s">
        <v>44</v>
      </c>
      <c r="M1506" s="1"/>
      <c r="N1506" s="1" t="s">
        <v>27</v>
      </c>
      <c r="O1506" s="1" t="s">
        <v>54</v>
      </c>
      <c r="P1506" s="1" t="s">
        <v>145</v>
      </c>
      <c r="Q1506" s="1" t="s">
        <v>911</v>
      </c>
      <c r="R1506" s="1">
        <v>67037</v>
      </c>
      <c r="S1506" s="1" t="s">
        <v>92</v>
      </c>
      <c r="T1506" s="1" t="s">
        <v>93</v>
      </c>
      <c r="U1506" s="1">
        <v>7</v>
      </c>
      <c r="V1506" s="1">
        <v>89360</v>
      </c>
    </row>
    <row r="1507" spans="1:22">
      <c r="A1507" s="1">
        <v>25663</v>
      </c>
      <c r="B1507" s="1" t="s">
        <v>31</v>
      </c>
      <c r="C1507" s="1">
        <v>34.229999999999997</v>
      </c>
      <c r="D1507" s="1">
        <v>0.05</v>
      </c>
      <c r="E1507" s="1">
        <v>2653</v>
      </c>
      <c r="F1507" s="1"/>
      <c r="G1507" s="1"/>
      <c r="H1507" s="1" t="s">
        <v>32</v>
      </c>
      <c r="I1507" s="1" t="s">
        <v>104</v>
      </c>
      <c r="J1507" s="1" t="s">
        <v>34</v>
      </c>
      <c r="K1507" s="1" t="s">
        <v>52</v>
      </c>
      <c r="L1507" s="1" t="s">
        <v>53</v>
      </c>
      <c r="M1507" s="1"/>
      <c r="N1507" s="1" t="s">
        <v>27</v>
      </c>
      <c r="O1507" s="1" t="s">
        <v>114</v>
      </c>
      <c r="P1507" s="1" t="s">
        <v>145</v>
      </c>
      <c r="Q1507" s="1" t="s">
        <v>911</v>
      </c>
      <c r="R1507" s="1">
        <v>67037</v>
      </c>
      <c r="S1507" s="1" t="s">
        <v>92</v>
      </c>
      <c r="T1507" s="1" t="s">
        <v>235</v>
      </c>
      <c r="U1507" s="1">
        <v>11</v>
      </c>
      <c r="V1507" s="1">
        <v>89360</v>
      </c>
    </row>
    <row r="1508" spans="1:22">
      <c r="A1508" s="1">
        <v>19131</v>
      </c>
      <c r="B1508" s="1" t="s">
        <v>50</v>
      </c>
      <c r="C1508" s="1">
        <v>89.99</v>
      </c>
      <c r="D1508" s="1">
        <v>0.05</v>
      </c>
      <c r="E1508" s="1">
        <v>2655</v>
      </c>
      <c r="F1508" s="1"/>
      <c r="G1508" s="1"/>
      <c r="H1508" s="1" t="s">
        <v>22</v>
      </c>
      <c r="I1508" s="1" t="s">
        <v>104</v>
      </c>
      <c r="J1508" s="1" t="s">
        <v>34</v>
      </c>
      <c r="K1508" s="1" t="s">
        <v>35</v>
      </c>
      <c r="L1508" s="1" t="s">
        <v>36</v>
      </c>
      <c r="M1508" s="1"/>
      <c r="N1508" s="1" t="s">
        <v>27</v>
      </c>
      <c r="O1508" s="1" t="s">
        <v>114</v>
      </c>
      <c r="P1508" s="1" t="s">
        <v>254</v>
      </c>
      <c r="Q1508" s="1" t="s">
        <v>337</v>
      </c>
      <c r="R1508" s="1">
        <v>30318</v>
      </c>
      <c r="S1508" s="1" t="s">
        <v>349</v>
      </c>
      <c r="T1508" s="1" t="s">
        <v>349</v>
      </c>
      <c r="U1508" s="1">
        <v>6</v>
      </c>
      <c r="V1508" s="1">
        <v>86063</v>
      </c>
    </row>
    <row r="1509" spans="1:22">
      <c r="A1509" s="1">
        <v>22938</v>
      </c>
      <c r="B1509" s="1" t="s">
        <v>41</v>
      </c>
      <c r="C1509" s="1">
        <v>2.94</v>
      </c>
      <c r="D1509" s="1">
        <v>0.05</v>
      </c>
      <c r="E1509" s="1">
        <v>2655</v>
      </c>
      <c r="F1509" s="1"/>
      <c r="G1509" s="1"/>
      <c r="H1509" s="1" t="s">
        <v>32</v>
      </c>
      <c r="I1509" s="1" t="s">
        <v>81</v>
      </c>
      <c r="J1509" s="1" t="s">
        <v>58</v>
      </c>
      <c r="K1509" s="1" t="s">
        <v>25</v>
      </c>
      <c r="L1509" s="1" t="s">
        <v>26</v>
      </c>
      <c r="M1509" s="1"/>
      <c r="N1509" s="1" t="s">
        <v>27</v>
      </c>
      <c r="O1509" s="1" t="s">
        <v>45</v>
      </c>
      <c r="P1509" s="1" t="s">
        <v>254</v>
      </c>
      <c r="Q1509" s="1" t="s">
        <v>337</v>
      </c>
      <c r="R1509" s="1">
        <v>30318</v>
      </c>
      <c r="S1509" s="2">
        <v>42220</v>
      </c>
      <c r="T1509" s="2">
        <v>42251</v>
      </c>
      <c r="U1509" s="1">
        <v>10</v>
      </c>
      <c r="V1509" s="1">
        <v>86064</v>
      </c>
    </row>
    <row r="1510" spans="1:22">
      <c r="A1510" s="1">
        <v>19525</v>
      </c>
      <c r="B1510" s="1" t="s">
        <v>41</v>
      </c>
      <c r="C1510" s="1">
        <v>138.13999999999999</v>
      </c>
      <c r="D1510" s="1">
        <v>0.1</v>
      </c>
      <c r="E1510" s="1">
        <v>2660</v>
      </c>
      <c r="F1510" s="1"/>
      <c r="G1510" s="1"/>
      <c r="H1510" s="1" t="s">
        <v>32</v>
      </c>
      <c r="I1510" s="1" t="s">
        <v>51</v>
      </c>
      <c r="J1510" s="1" t="s">
        <v>58</v>
      </c>
      <c r="K1510" s="1" t="s">
        <v>119</v>
      </c>
      <c r="L1510" s="1" t="s">
        <v>178</v>
      </c>
      <c r="M1510" s="1"/>
      <c r="N1510" s="1" t="s">
        <v>27</v>
      </c>
      <c r="O1510" s="1" t="s">
        <v>45</v>
      </c>
      <c r="P1510" s="1" t="s">
        <v>147</v>
      </c>
      <c r="Q1510" s="1" t="s">
        <v>490</v>
      </c>
      <c r="R1510" s="1">
        <v>4038</v>
      </c>
      <c r="S1510" s="1" t="s">
        <v>235</v>
      </c>
      <c r="T1510" s="1" t="s">
        <v>367</v>
      </c>
      <c r="U1510" s="1">
        <v>4</v>
      </c>
      <c r="V1510" s="1">
        <v>86486</v>
      </c>
    </row>
    <row r="1511" spans="1:22">
      <c r="A1511" s="1">
        <v>18400</v>
      </c>
      <c r="B1511" s="1" t="s">
        <v>21</v>
      </c>
      <c r="C1511" s="1">
        <v>90.24</v>
      </c>
      <c r="D1511" s="1">
        <v>0.05</v>
      </c>
      <c r="E1511" s="1">
        <v>2667</v>
      </c>
      <c r="F1511" s="1"/>
      <c r="G1511" s="1"/>
      <c r="H1511" s="1" t="s">
        <v>32</v>
      </c>
      <c r="I1511" s="1" t="s">
        <v>42</v>
      </c>
      <c r="J1511" s="1" t="s">
        <v>58</v>
      </c>
      <c r="K1511" s="1" t="s">
        <v>196</v>
      </c>
      <c r="L1511" s="1" t="s">
        <v>53</v>
      </c>
      <c r="M1511" s="1"/>
      <c r="N1511" s="1" t="s">
        <v>27</v>
      </c>
      <c r="O1511" s="1" t="s">
        <v>45</v>
      </c>
      <c r="P1511" s="1" t="s">
        <v>124</v>
      </c>
      <c r="Q1511" s="1" t="s">
        <v>88</v>
      </c>
      <c r="R1511" s="1">
        <v>44107</v>
      </c>
      <c r="S1511" s="2">
        <v>42039</v>
      </c>
      <c r="T1511" s="2">
        <v>42098</v>
      </c>
      <c r="U1511" s="1">
        <v>4</v>
      </c>
      <c r="V1511" s="1">
        <v>87831</v>
      </c>
    </row>
    <row r="1512" spans="1:22">
      <c r="A1512" s="1">
        <v>18401</v>
      </c>
      <c r="B1512" s="1" t="s">
        <v>21</v>
      </c>
      <c r="C1512" s="1">
        <v>47.9</v>
      </c>
      <c r="D1512" s="1">
        <v>0.05</v>
      </c>
      <c r="E1512" s="1">
        <v>2667</v>
      </c>
      <c r="F1512" s="1"/>
      <c r="G1512" s="1"/>
      <c r="H1512" s="1" t="s">
        <v>22</v>
      </c>
      <c r="I1512" s="1" t="s">
        <v>42</v>
      </c>
      <c r="J1512" s="1" t="s">
        <v>58</v>
      </c>
      <c r="K1512" s="1" t="s">
        <v>83</v>
      </c>
      <c r="L1512" s="1" t="s">
        <v>53</v>
      </c>
      <c r="M1512" s="1"/>
      <c r="N1512" s="1" t="s">
        <v>27</v>
      </c>
      <c r="O1512" s="1" t="s">
        <v>54</v>
      </c>
      <c r="P1512" s="1" t="s">
        <v>124</v>
      </c>
      <c r="Q1512" s="1" t="s">
        <v>88</v>
      </c>
      <c r="R1512" s="1">
        <v>44107</v>
      </c>
      <c r="S1512" s="2">
        <v>42039</v>
      </c>
      <c r="T1512" s="2">
        <v>42098</v>
      </c>
      <c r="U1512" s="1">
        <v>3</v>
      </c>
      <c r="V1512" s="1">
        <v>87831</v>
      </c>
    </row>
    <row r="1513" spans="1:22">
      <c r="A1513" s="1">
        <v>19294</v>
      </c>
      <c r="B1513" s="1" t="s">
        <v>21</v>
      </c>
      <c r="C1513" s="1">
        <v>10.4</v>
      </c>
      <c r="D1513" s="1">
        <v>0.05</v>
      </c>
      <c r="E1513" s="1">
        <v>2668</v>
      </c>
      <c r="F1513" s="1"/>
      <c r="G1513" s="1"/>
      <c r="H1513" s="1" t="s">
        <v>32</v>
      </c>
      <c r="I1513" s="1" t="s">
        <v>81</v>
      </c>
      <c r="J1513" s="1" t="s">
        <v>34</v>
      </c>
      <c r="K1513" s="1" t="s">
        <v>52</v>
      </c>
      <c r="L1513" s="1" t="s">
        <v>44</v>
      </c>
      <c r="M1513" s="1"/>
      <c r="N1513" s="1" t="s">
        <v>27</v>
      </c>
      <c r="O1513" s="1" t="s">
        <v>54</v>
      </c>
      <c r="P1513" s="1" t="s">
        <v>825</v>
      </c>
      <c r="Q1513" s="1" t="s">
        <v>912</v>
      </c>
      <c r="R1513" s="1">
        <v>57701</v>
      </c>
      <c r="S1513" s="1" t="s">
        <v>95</v>
      </c>
      <c r="T1513" s="1" t="s">
        <v>192</v>
      </c>
      <c r="U1513" s="1">
        <v>12</v>
      </c>
      <c r="V1513" s="1">
        <v>87830</v>
      </c>
    </row>
    <row r="1514" spans="1:22">
      <c r="A1514" s="1">
        <v>19295</v>
      </c>
      <c r="B1514" s="1" t="s">
        <v>21</v>
      </c>
      <c r="C1514" s="1">
        <v>4.28</v>
      </c>
      <c r="D1514" s="1">
        <v>0.05</v>
      </c>
      <c r="E1514" s="1">
        <v>2668</v>
      </c>
      <c r="F1514" s="1"/>
      <c r="G1514" s="1"/>
      <c r="H1514" s="1" t="s">
        <v>32</v>
      </c>
      <c r="I1514" s="1" t="s">
        <v>81</v>
      </c>
      <c r="J1514" s="1" t="s">
        <v>58</v>
      </c>
      <c r="K1514" s="1" t="s">
        <v>83</v>
      </c>
      <c r="L1514" s="1" t="s">
        <v>53</v>
      </c>
      <c r="M1514" s="1"/>
      <c r="N1514" s="1" t="s">
        <v>27</v>
      </c>
      <c r="O1514" s="1" t="s">
        <v>54</v>
      </c>
      <c r="P1514" s="1" t="s">
        <v>825</v>
      </c>
      <c r="Q1514" s="1" t="s">
        <v>912</v>
      </c>
      <c r="R1514" s="1">
        <v>57701</v>
      </c>
      <c r="S1514" s="1" t="s">
        <v>95</v>
      </c>
      <c r="T1514" s="1" t="s">
        <v>128</v>
      </c>
      <c r="U1514" s="1">
        <v>12</v>
      </c>
      <c r="V1514" s="1">
        <v>87830</v>
      </c>
    </row>
    <row r="1515" spans="1:22">
      <c r="A1515" s="1">
        <v>18870</v>
      </c>
      <c r="B1515" s="1" t="s">
        <v>31</v>
      </c>
      <c r="C1515" s="1">
        <v>3.93</v>
      </c>
      <c r="D1515" s="1">
        <v>0.05</v>
      </c>
      <c r="E1515" s="1">
        <v>2668</v>
      </c>
      <c r="F1515" s="1"/>
      <c r="G1515" s="1"/>
      <c r="H1515" s="1" t="s">
        <v>32</v>
      </c>
      <c r="I1515" s="1" t="s">
        <v>42</v>
      </c>
      <c r="J1515" s="1" t="s">
        <v>58</v>
      </c>
      <c r="K1515" s="1" t="s">
        <v>60</v>
      </c>
      <c r="L1515" s="1" t="s">
        <v>26</v>
      </c>
      <c r="M1515" s="1"/>
      <c r="N1515" s="1" t="s">
        <v>27</v>
      </c>
      <c r="O1515" s="1" t="s">
        <v>28</v>
      </c>
      <c r="P1515" s="1" t="s">
        <v>825</v>
      </c>
      <c r="Q1515" s="1" t="s">
        <v>912</v>
      </c>
      <c r="R1515" s="1">
        <v>57701</v>
      </c>
      <c r="S1515" s="1" t="s">
        <v>111</v>
      </c>
      <c r="T1515" s="1" t="s">
        <v>182</v>
      </c>
      <c r="U1515" s="1">
        <v>6</v>
      </c>
      <c r="V1515" s="1">
        <v>87832</v>
      </c>
    </row>
    <row r="1516" spans="1:22">
      <c r="A1516" s="1">
        <v>5338</v>
      </c>
      <c r="B1516" s="1" t="s">
        <v>21</v>
      </c>
      <c r="C1516" s="1">
        <v>165.2</v>
      </c>
      <c r="D1516" s="1">
        <v>0.1</v>
      </c>
      <c r="E1516" s="1">
        <v>2670</v>
      </c>
      <c r="F1516" s="1"/>
      <c r="G1516" s="1"/>
      <c r="H1516" s="1" t="s">
        <v>32</v>
      </c>
      <c r="I1516" s="1" t="s">
        <v>42</v>
      </c>
      <c r="J1516" s="1" t="s">
        <v>58</v>
      </c>
      <c r="K1516" s="1" t="s">
        <v>119</v>
      </c>
      <c r="L1516" s="1" t="s">
        <v>53</v>
      </c>
      <c r="M1516" s="1"/>
      <c r="N1516" s="1" t="s">
        <v>27</v>
      </c>
      <c r="O1516" s="1" t="s">
        <v>28</v>
      </c>
      <c r="P1516" s="1" t="s">
        <v>37</v>
      </c>
      <c r="Q1516" s="1" t="s">
        <v>361</v>
      </c>
      <c r="R1516" s="1">
        <v>90049</v>
      </c>
      <c r="S1516" s="1" t="s">
        <v>238</v>
      </c>
      <c r="T1516" s="1" t="s">
        <v>238</v>
      </c>
      <c r="U1516" s="1">
        <v>167</v>
      </c>
      <c r="V1516" s="1">
        <v>37924</v>
      </c>
    </row>
    <row r="1517" spans="1:22">
      <c r="A1517" s="1">
        <v>5339</v>
      </c>
      <c r="B1517" s="1" t="s">
        <v>21</v>
      </c>
      <c r="C1517" s="1">
        <v>17.989999999999998</v>
      </c>
      <c r="D1517" s="1">
        <v>0.05</v>
      </c>
      <c r="E1517" s="1">
        <v>2670</v>
      </c>
      <c r="F1517" s="1"/>
      <c r="G1517" s="1"/>
      <c r="H1517" s="1" t="s">
        <v>32</v>
      </c>
      <c r="I1517" s="1" t="s">
        <v>42</v>
      </c>
      <c r="J1517" s="1" t="s">
        <v>58</v>
      </c>
      <c r="K1517" s="1" t="s">
        <v>25</v>
      </c>
      <c r="L1517" s="1" t="s">
        <v>53</v>
      </c>
      <c r="M1517" s="1"/>
      <c r="N1517" s="1" t="s">
        <v>27</v>
      </c>
      <c r="O1517" s="1" t="s">
        <v>114</v>
      </c>
      <c r="P1517" s="1" t="s">
        <v>37</v>
      </c>
      <c r="Q1517" s="1" t="s">
        <v>361</v>
      </c>
      <c r="R1517" s="1">
        <v>90049</v>
      </c>
      <c r="S1517" s="1" t="s">
        <v>238</v>
      </c>
      <c r="T1517" s="1" t="s">
        <v>238</v>
      </c>
      <c r="U1517" s="1">
        <v>71</v>
      </c>
      <c r="V1517" s="1">
        <v>37924</v>
      </c>
    </row>
    <row r="1518" spans="1:22">
      <c r="A1518" s="1">
        <v>23338</v>
      </c>
      <c r="B1518" s="1" t="s">
        <v>21</v>
      </c>
      <c r="C1518" s="1">
        <v>165.2</v>
      </c>
      <c r="D1518" s="1">
        <v>0.1</v>
      </c>
      <c r="E1518" s="1">
        <v>2671</v>
      </c>
      <c r="F1518" s="1"/>
      <c r="G1518" s="1"/>
      <c r="H1518" s="1" t="s">
        <v>32</v>
      </c>
      <c r="I1518" s="1" t="s">
        <v>42</v>
      </c>
      <c r="J1518" s="1" t="s">
        <v>58</v>
      </c>
      <c r="K1518" s="1" t="s">
        <v>119</v>
      </c>
      <c r="L1518" s="1" t="s">
        <v>53</v>
      </c>
      <c r="M1518" s="1"/>
      <c r="N1518" s="1" t="s">
        <v>27</v>
      </c>
      <c r="O1518" s="1" t="s">
        <v>114</v>
      </c>
      <c r="P1518" s="1" t="s">
        <v>184</v>
      </c>
      <c r="Q1518" s="1" t="s">
        <v>906</v>
      </c>
      <c r="R1518" s="1">
        <v>37027</v>
      </c>
      <c r="S1518" s="1" t="s">
        <v>238</v>
      </c>
      <c r="T1518" s="1" t="s">
        <v>238</v>
      </c>
      <c r="U1518" s="1">
        <v>42</v>
      </c>
      <c r="V1518" s="1">
        <v>90551</v>
      </c>
    </row>
    <row r="1519" spans="1:22">
      <c r="A1519" s="1">
        <v>18147</v>
      </c>
      <c r="B1519" s="1" t="s">
        <v>41</v>
      </c>
      <c r="C1519" s="1">
        <v>41.32</v>
      </c>
      <c r="D1519" s="1">
        <v>0.05</v>
      </c>
      <c r="E1519" s="1">
        <v>2677</v>
      </c>
      <c r="F1519" s="1"/>
      <c r="G1519" s="1"/>
      <c r="H1519" s="1" t="s">
        <v>22</v>
      </c>
      <c r="I1519" s="1" t="s">
        <v>51</v>
      </c>
      <c r="J1519" s="1" t="s">
        <v>34</v>
      </c>
      <c r="K1519" s="1" t="s">
        <v>52</v>
      </c>
      <c r="L1519" s="1" t="s">
        <v>75</v>
      </c>
      <c r="M1519" s="1"/>
      <c r="N1519" s="1" t="s">
        <v>27</v>
      </c>
      <c r="O1519" s="1" t="s">
        <v>114</v>
      </c>
      <c r="P1519" s="1" t="s">
        <v>117</v>
      </c>
      <c r="Q1519" s="1" t="s">
        <v>913</v>
      </c>
      <c r="R1519" s="1">
        <v>22601</v>
      </c>
      <c r="S1519" s="1" t="s">
        <v>103</v>
      </c>
      <c r="T1519" s="1" t="s">
        <v>102</v>
      </c>
      <c r="U1519" s="1">
        <v>10</v>
      </c>
      <c r="V1519" s="1">
        <v>86633</v>
      </c>
    </row>
    <row r="1520" spans="1:22">
      <c r="A1520" s="1">
        <v>18148</v>
      </c>
      <c r="B1520" s="1" t="s">
        <v>41</v>
      </c>
      <c r="C1520" s="1">
        <v>6.88</v>
      </c>
      <c r="D1520" s="1">
        <v>0.05</v>
      </c>
      <c r="E1520" s="1">
        <v>2677</v>
      </c>
      <c r="F1520" s="1"/>
      <c r="G1520" s="1"/>
      <c r="H1520" s="1" t="s">
        <v>32</v>
      </c>
      <c r="I1520" s="1" t="s">
        <v>51</v>
      </c>
      <c r="J1520" s="1" t="s">
        <v>58</v>
      </c>
      <c r="K1520" s="1" t="s">
        <v>83</v>
      </c>
      <c r="L1520" s="1" t="s">
        <v>26</v>
      </c>
      <c r="M1520" s="1"/>
      <c r="N1520" s="1" t="s">
        <v>27</v>
      </c>
      <c r="O1520" s="1" t="s">
        <v>114</v>
      </c>
      <c r="P1520" s="1" t="s">
        <v>117</v>
      </c>
      <c r="Q1520" s="1" t="s">
        <v>913</v>
      </c>
      <c r="R1520" s="1">
        <v>22601</v>
      </c>
      <c r="S1520" s="1" t="s">
        <v>103</v>
      </c>
      <c r="T1520" s="1" t="s">
        <v>103</v>
      </c>
      <c r="U1520" s="1">
        <v>5</v>
      </c>
      <c r="V1520" s="1">
        <v>86633</v>
      </c>
    </row>
    <row r="1521" spans="1:22">
      <c r="A1521" s="1">
        <v>22848</v>
      </c>
      <c r="B1521" s="1" t="s">
        <v>98</v>
      </c>
      <c r="C1521" s="1">
        <v>8.74</v>
      </c>
      <c r="D1521" s="1">
        <v>0.05</v>
      </c>
      <c r="E1521" s="1">
        <v>2684</v>
      </c>
      <c r="F1521" s="1"/>
      <c r="G1521" s="1"/>
      <c r="H1521" s="1" t="s">
        <v>22</v>
      </c>
      <c r="I1521" s="1" t="s">
        <v>51</v>
      </c>
      <c r="J1521" s="1" t="s">
        <v>58</v>
      </c>
      <c r="K1521" s="1" t="s">
        <v>61</v>
      </c>
      <c r="L1521" s="1" t="s">
        <v>53</v>
      </c>
      <c r="M1521" s="1"/>
      <c r="N1521" s="1" t="s">
        <v>27</v>
      </c>
      <c r="O1521" s="1" t="s">
        <v>114</v>
      </c>
      <c r="P1521" s="1" t="s">
        <v>242</v>
      </c>
      <c r="Q1521" s="1" t="s">
        <v>914</v>
      </c>
      <c r="R1521" s="1">
        <v>33952</v>
      </c>
      <c r="S1521" s="1" t="s">
        <v>48</v>
      </c>
      <c r="T1521" s="1" t="s">
        <v>137</v>
      </c>
      <c r="U1521" s="1">
        <v>1</v>
      </c>
      <c r="V1521" s="1">
        <v>89146</v>
      </c>
    </row>
    <row r="1522" spans="1:22">
      <c r="A1522" s="1">
        <v>22849</v>
      </c>
      <c r="B1522" s="1" t="s">
        <v>98</v>
      </c>
      <c r="C1522" s="1">
        <v>18.97</v>
      </c>
      <c r="D1522" s="1">
        <v>0.05</v>
      </c>
      <c r="E1522" s="1">
        <v>2684</v>
      </c>
      <c r="F1522" s="1"/>
      <c r="G1522" s="1"/>
      <c r="H1522" s="1" t="s">
        <v>32</v>
      </c>
      <c r="I1522" s="1" t="s">
        <v>51</v>
      </c>
      <c r="J1522" s="1" t="s">
        <v>58</v>
      </c>
      <c r="K1522" s="1" t="s">
        <v>83</v>
      </c>
      <c r="L1522" s="1" t="s">
        <v>53</v>
      </c>
      <c r="M1522" s="1"/>
      <c r="N1522" s="1" t="s">
        <v>27</v>
      </c>
      <c r="O1522" s="1" t="s">
        <v>114</v>
      </c>
      <c r="P1522" s="1" t="s">
        <v>242</v>
      </c>
      <c r="Q1522" s="1" t="s">
        <v>914</v>
      </c>
      <c r="R1522" s="1">
        <v>33952</v>
      </c>
      <c r="S1522" s="1" t="s">
        <v>48</v>
      </c>
      <c r="T1522" s="1" t="s">
        <v>137</v>
      </c>
      <c r="U1522" s="1">
        <v>1</v>
      </c>
      <c r="V1522" s="1">
        <v>89146</v>
      </c>
    </row>
    <row r="1523" spans="1:22">
      <c r="A1523" s="1">
        <v>25649</v>
      </c>
      <c r="B1523" s="1" t="s">
        <v>98</v>
      </c>
      <c r="C1523" s="1">
        <v>4.97</v>
      </c>
      <c r="D1523" s="1">
        <v>0.05</v>
      </c>
      <c r="E1523" s="1">
        <v>2684</v>
      </c>
      <c r="F1523" s="1"/>
      <c r="G1523" s="1"/>
      <c r="H1523" s="1" t="s">
        <v>32</v>
      </c>
      <c r="I1523" s="1" t="s">
        <v>51</v>
      </c>
      <c r="J1523" s="1" t="s">
        <v>34</v>
      </c>
      <c r="K1523" s="1" t="s">
        <v>52</v>
      </c>
      <c r="L1523" s="1" t="s">
        <v>75</v>
      </c>
      <c r="M1523" s="1"/>
      <c r="N1523" s="1" t="s">
        <v>27</v>
      </c>
      <c r="O1523" s="1" t="s">
        <v>114</v>
      </c>
      <c r="P1523" s="1" t="s">
        <v>242</v>
      </c>
      <c r="Q1523" s="1" t="s">
        <v>914</v>
      </c>
      <c r="R1523" s="1">
        <v>33952</v>
      </c>
      <c r="S1523" s="2">
        <v>42281</v>
      </c>
      <c r="T1523" s="1" t="s">
        <v>205</v>
      </c>
      <c r="U1523" s="1">
        <v>5</v>
      </c>
      <c r="V1523" s="1">
        <v>89148</v>
      </c>
    </row>
    <row r="1524" spans="1:22">
      <c r="A1524" s="1">
        <v>25650</v>
      </c>
      <c r="B1524" s="1" t="s">
        <v>98</v>
      </c>
      <c r="C1524" s="1">
        <v>2.62</v>
      </c>
      <c r="D1524" s="1">
        <v>0.05</v>
      </c>
      <c r="E1524" s="1">
        <v>2684</v>
      </c>
      <c r="F1524" s="1"/>
      <c r="G1524" s="1"/>
      <c r="H1524" s="1" t="s">
        <v>32</v>
      </c>
      <c r="I1524" s="1" t="s">
        <v>51</v>
      </c>
      <c r="J1524" s="1" t="s">
        <v>58</v>
      </c>
      <c r="K1524" s="1" t="s">
        <v>60</v>
      </c>
      <c r="L1524" s="1" t="s">
        <v>26</v>
      </c>
      <c r="M1524" s="1"/>
      <c r="N1524" s="1" t="s">
        <v>27</v>
      </c>
      <c r="O1524" s="1" t="s">
        <v>114</v>
      </c>
      <c r="P1524" s="1" t="s">
        <v>242</v>
      </c>
      <c r="Q1524" s="1" t="s">
        <v>914</v>
      </c>
      <c r="R1524" s="1">
        <v>33952</v>
      </c>
      <c r="S1524" s="2">
        <v>42281</v>
      </c>
      <c r="T1524" s="2">
        <v>42342</v>
      </c>
      <c r="U1524" s="1">
        <v>12</v>
      </c>
      <c r="V1524" s="1">
        <v>89148</v>
      </c>
    </row>
    <row r="1525" spans="1:22">
      <c r="A1525" s="1">
        <v>25651</v>
      </c>
      <c r="B1525" s="1" t="s">
        <v>98</v>
      </c>
      <c r="C1525" s="1">
        <v>65.989999999999995</v>
      </c>
      <c r="D1525" s="1">
        <v>0.05</v>
      </c>
      <c r="E1525" s="1">
        <v>2684</v>
      </c>
      <c r="F1525" s="1"/>
      <c r="G1525" s="1"/>
      <c r="H1525" s="1" t="s">
        <v>32</v>
      </c>
      <c r="I1525" s="1" t="s">
        <v>51</v>
      </c>
      <c r="J1525" s="1" t="s">
        <v>73</v>
      </c>
      <c r="K1525" s="1" t="s">
        <v>67</v>
      </c>
      <c r="L1525" s="1" t="s">
        <v>53</v>
      </c>
      <c r="M1525" s="1"/>
      <c r="N1525" s="1" t="s">
        <v>27</v>
      </c>
      <c r="O1525" s="1" t="s">
        <v>45</v>
      </c>
      <c r="P1525" s="1" t="s">
        <v>242</v>
      </c>
      <c r="Q1525" s="1" t="s">
        <v>914</v>
      </c>
      <c r="R1525" s="1">
        <v>33952</v>
      </c>
      <c r="S1525" s="2">
        <v>42281</v>
      </c>
      <c r="T1525" s="2">
        <v>42281</v>
      </c>
      <c r="U1525" s="1">
        <v>21</v>
      </c>
      <c r="V1525" s="1">
        <v>89148</v>
      </c>
    </row>
    <row r="1526" spans="1:22">
      <c r="A1526" s="1">
        <v>21114</v>
      </c>
      <c r="B1526" s="1" t="s">
        <v>21</v>
      </c>
      <c r="C1526" s="1">
        <v>7.38</v>
      </c>
      <c r="D1526" s="1">
        <v>0.05</v>
      </c>
      <c r="E1526" s="1">
        <v>2685</v>
      </c>
      <c r="F1526" s="1"/>
      <c r="G1526" s="1"/>
      <c r="H1526" s="1" t="s">
        <v>32</v>
      </c>
      <c r="I1526" s="1" t="s">
        <v>51</v>
      </c>
      <c r="J1526" s="1" t="s">
        <v>58</v>
      </c>
      <c r="K1526" s="1" t="s">
        <v>100</v>
      </c>
      <c r="L1526" s="1" t="s">
        <v>53</v>
      </c>
      <c r="M1526" s="1"/>
      <c r="N1526" s="1" t="s">
        <v>27</v>
      </c>
      <c r="O1526" s="1" t="s">
        <v>45</v>
      </c>
      <c r="P1526" s="1" t="s">
        <v>62</v>
      </c>
      <c r="Q1526" s="1" t="s">
        <v>915</v>
      </c>
      <c r="R1526" s="1">
        <v>11803</v>
      </c>
      <c r="S1526" s="2">
        <v>42098</v>
      </c>
      <c r="T1526" s="2">
        <v>42128</v>
      </c>
      <c r="U1526" s="1">
        <v>2</v>
      </c>
      <c r="V1526" s="1">
        <v>89147</v>
      </c>
    </row>
    <row r="1527" spans="1:22">
      <c r="A1527" s="1">
        <v>23299</v>
      </c>
      <c r="B1527" s="1" t="s">
        <v>41</v>
      </c>
      <c r="C1527" s="1">
        <v>3.75</v>
      </c>
      <c r="D1527" s="1">
        <v>0.05</v>
      </c>
      <c r="E1527" s="1">
        <v>2689</v>
      </c>
      <c r="F1527" s="1"/>
      <c r="G1527" s="1"/>
      <c r="H1527" s="1" t="s">
        <v>32</v>
      </c>
      <c r="I1527" s="1" t="s">
        <v>42</v>
      </c>
      <c r="J1527" s="1" t="s">
        <v>58</v>
      </c>
      <c r="K1527" s="1" t="s">
        <v>116</v>
      </c>
      <c r="L1527" s="1" t="s">
        <v>53</v>
      </c>
      <c r="M1527" s="1"/>
      <c r="N1527" s="1" t="s">
        <v>27</v>
      </c>
      <c r="O1527" s="1" t="s">
        <v>45</v>
      </c>
      <c r="P1527" s="1" t="s">
        <v>46</v>
      </c>
      <c r="Q1527" s="1" t="s">
        <v>916</v>
      </c>
      <c r="R1527" s="1">
        <v>7011</v>
      </c>
      <c r="S1527" s="2">
        <v>42099</v>
      </c>
      <c r="T1527" s="2">
        <v>42160</v>
      </c>
      <c r="U1527" s="1">
        <v>21</v>
      </c>
      <c r="V1527" s="1">
        <v>90624</v>
      </c>
    </row>
    <row r="1528" spans="1:22">
      <c r="A1528" s="1">
        <v>23298</v>
      </c>
      <c r="B1528" s="1" t="s">
        <v>41</v>
      </c>
      <c r="C1528" s="1">
        <v>30.98</v>
      </c>
      <c r="D1528" s="1">
        <v>0.05</v>
      </c>
      <c r="E1528" s="1">
        <v>2693</v>
      </c>
      <c r="F1528" s="1"/>
      <c r="G1528" s="1"/>
      <c r="H1528" s="1" t="s">
        <v>32</v>
      </c>
      <c r="I1528" s="1" t="s">
        <v>42</v>
      </c>
      <c r="J1528" s="1" t="s">
        <v>58</v>
      </c>
      <c r="K1528" s="1" t="s">
        <v>83</v>
      </c>
      <c r="L1528" s="1" t="s">
        <v>53</v>
      </c>
      <c r="M1528" s="1"/>
      <c r="N1528" s="1" t="s">
        <v>27</v>
      </c>
      <c r="O1528" s="1" t="s">
        <v>114</v>
      </c>
      <c r="P1528" s="1" t="s">
        <v>121</v>
      </c>
      <c r="Q1528" s="1" t="s">
        <v>489</v>
      </c>
      <c r="R1528" s="1">
        <v>5201</v>
      </c>
      <c r="S1528" s="2">
        <v>42099</v>
      </c>
      <c r="T1528" s="2">
        <v>42099</v>
      </c>
      <c r="U1528" s="1">
        <v>20</v>
      </c>
      <c r="V1528" s="1">
        <v>90624</v>
      </c>
    </row>
    <row r="1529" spans="1:22">
      <c r="A1529" s="1">
        <v>18354</v>
      </c>
      <c r="B1529" s="1" t="s">
        <v>41</v>
      </c>
      <c r="C1529" s="1">
        <v>107.53</v>
      </c>
      <c r="D1529" s="1">
        <v>0.1</v>
      </c>
      <c r="E1529" s="1">
        <v>2696</v>
      </c>
      <c r="F1529" s="1"/>
      <c r="G1529" s="1"/>
      <c r="H1529" s="1" t="s">
        <v>32</v>
      </c>
      <c r="I1529" s="1" t="s">
        <v>42</v>
      </c>
      <c r="J1529" s="1" t="s">
        <v>34</v>
      </c>
      <c r="K1529" s="1" t="s">
        <v>52</v>
      </c>
      <c r="L1529" s="1" t="s">
        <v>75</v>
      </c>
      <c r="M1529" s="1"/>
      <c r="N1529" s="1" t="s">
        <v>27</v>
      </c>
      <c r="O1529" s="1" t="s">
        <v>114</v>
      </c>
      <c r="P1529" s="1" t="s">
        <v>542</v>
      </c>
      <c r="Q1529" s="1" t="s">
        <v>917</v>
      </c>
      <c r="R1529" s="1">
        <v>35401</v>
      </c>
      <c r="S1529" s="2">
        <v>42127</v>
      </c>
      <c r="T1529" s="2">
        <v>42158</v>
      </c>
      <c r="U1529" s="1">
        <v>6</v>
      </c>
      <c r="V1529" s="1">
        <v>87676</v>
      </c>
    </row>
    <row r="1530" spans="1:22">
      <c r="A1530" s="1">
        <v>19506</v>
      </c>
      <c r="B1530" s="1" t="s">
        <v>41</v>
      </c>
      <c r="C1530" s="1">
        <v>1.74</v>
      </c>
      <c r="D1530" s="1">
        <v>0.05</v>
      </c>
      <c r="E1530" s="1">
        <v>2697</v>
      </c>
      <c r="F1530" s="1"/>
      <c r="G1530" s="1"/>
      <c r="H1530" s="1" t="s">
        <v>32</v>
      </c>
      <c r="I1530" s="1" t="s">
        <v>81</v>
      </c>
      <c r="J1530" s="1" t="s">
        <v>34</v>
      </c>
      <c r="K1530" s="1" t="s">
        <v>52</v>
      </c>
      <c r="L1530" s="1" t="s">
        <v>44</v>
      </c>
      <c r="M1530" s="1"/>
      <c r="N1530" s="1" t="s">
        <v>27</v>
      </c>
      <c r="O1530" s="1" t="s">
        <v>114</v>
      </c>
      <c r="P1530" s="1" t="s">
        <v>542</v>
      </c>
      <c r="Q1530" s="1" t="s">
        <v>918</v>
      </c>
      <c r="R1530" s="1">
        <v>35216</v>
      </c>
      <c r="S1530" s="1" t="s">
        <v>93</v>
      </c>
      <c r="T1530" s="1" t="s">
        <v>457</v>
      </c>
      <c r="U1530" s="1">
        <v>16</v>
      </c>
      <c r="V1530" s="1">
        <v>87678</v>
      </c>
    </row>
    <row r="1531" spans="1:22">
      <c r="A1531" s="1">
        <v>19507</v>
      </c>
      <c r="B1531" s="1" t="s">
        <v>41</v>
      </c>
      <c r="C1531" s="1">
        <v>119.99</v>
      </c>
      <c r="D1531" s="1">
        <v>0.1</v>
      </c>
      <c r="E1531" s="1">
        <v>2697</v>
      </c>
      <c r="F1531" s="1"/>
      <c r="G1531" s="1"/>
      <c r="H1531" s="1" t="s">
        <v>22</v>
      </c>
      <c r="I1531" s="1" t="s">
        <v>81</v>
      </c>
      <c r="J1531" s="1" t="s">
        <v>73</v>
      </c>
      <c r="K1531" s="1" t="s">
        <v>74</v>
      </c>
      <c r="L1531" s="1" t="s">
        <v>108</v>
      </c>
      <c r="M1531" s="1"/>
      <c r="N1531" s="1" t="s">
        <v>27</v>
      </c>
      <c r="O1531" s="1" t="s">
        <v>28</v>
      </c>
      <c r="P1531" s="1" t="s">
        <v>542</v>
      </c>
      <c r="Q1531" s="1" t="s">
        <v>918</v>
      </c>
      <c r="R1531" s="1">
        <v>35216</v>
      </c>
      <c r="S1531" s="1" t="s">
        <v>93</v>
      </c>
      <c r="T1531" s="1" t="s">
        <v>235</v>
      </c>
      <c r="U1531" s="1">
        <v>21</v>
      </c>
      <c r="V1531" s="1">
        <v>87678</v>
      </c>
    </row>
    <row r="1532" spans="1:22">
      <c r="A1532" s="1">
        <v>21580</v>
      </c>
      <c r="B1532" s="1" t="s">
        <v>41</v>
      </c>
      <c r="C1532" s="1">
        <v>4.9800000000000004</v>
      </c>
      <c r="D1532" s="1">
        <v>0.05</v>
      </c>
      <c r="E1532" s="1">
        <v>2699</v>
      </c>
      <c r="F1532" s="1"/>
      <c r="G1532" s="1"/>
      <c r="H1532" s="1" t="s">
        <v>32</v>
      </c>
      <c r="I1532" s="1" t="s">
        <v>81</v>
      </c>
      <c r="J1532" s="1" t="s">
        <v>58</v>
      </c>
      <c r="K1532" s="1" t="s">
        <v>100</v>
      </c>
      <c r="L1532" s="1" t="s">
        <v>53</v>
      </c>
      <c r="M1532" s="1"/>
      <c r="N1532" s="1" t="s">
        <v>27</v>
      </c>
      <c r="O1532" s="1" t="s">
        <v>28</v>
      </c>
      <c r="P1532" s="1" t="s">
        <v>250</v>
      </c>
      <c r="Q1532" s="1" t="s">
        <v>919</v>
      </c>
      <c r="R1532" s="1">
        <v>86442</v>
      </c>
      <c r="S1532" s="1" t="s">
        <v>80</v>
      </c>
      <c r="T1532" s="1" t="s">
        <v>289</v>
      </c>
      <c r="U1532" s="1">
        <v>16</v>
      </c>
      <c r="V1532" s="1">
        <v>87677</v>
      </c>
    </row>
    <row r="1533" spans="1:22">
      <c r="A1533" s="1">
        <v>20983</v>
      </c>
      <c r="B1533" s="1" t="s">
        <v>31</v>
      </c>
      <c r="C1533" s="1">
        <v>70.98</v>
      </c>
      <c r="D1533" s="1">
        <v>0.05</v>
      </c>
      <c r="E1533" s="1">
        <v>2699</v>
      </c>
      <c r="F1533" s="1"/>
      <c r="G1533" s="1"/>
      <c r="H1533" s="1" t="s">
        <v>22</v>
      </c>
      <c r="I1533" s="1" t="s">
        <v>81</v>
      </c>
      <c r="J1533" s="1" t="s">
        <v>34</v>
      </c>
      <c r="K1533" s="1" t="s">
        <v>151</v>
      </c>
      <c r="L1533" s="1" t="s">
        <v>108</v>
      </c>
      <c r="M1533" s="1"/>
      <c r="N1533" s="1" t="s">
        <v>27</v>
      </c>
      <c r="O1533" s="1" t="s">
        <v>114</v>
      </c>
      <c r="P1533" s="1" t="s">
        <v>250</v>
      </c>
      <c r="Q1533" s="1" t="s">
        <v>919</v>
      </c>
      <c r="R1533" s="1">
        <v>86442</v>
      </c>
      <c r="S1533" s="2">
        <v>42220</v>
      </c>
      <c r="T1533" s="2">
        <v>42281</v>
      </c>
      <c r="U1533" s="1">
        <v>19</v>
      </c>
      <c r="V1533" s="1">
        <v>87679</v>
      </c>
    </row>
    <row r="1534" spans="1:22">
      <c r="A1534" s="1">
        <v>24151</v>
      </c>
      <c r="B1534" s="1" t="s">
        <v>41</v>
      </c>
      <c r="C1534" s="1">
        <v>3.6</v>
      </c>
      <c r="D1534" s="1">
        <v>0.05</v>
      </c>
      <c r="E1534" s="1">
        <v>2704</v>
      </c>
      <c r="F1534" s="1"/>
      <c r="G1534" s="1"/>
      <c r="H1534" s="1" t="s">
        <v>32</v>
      </c>
      <c r="I1534" s="1" t="s">
        <v>104</v>
      </c>
      <c r="J1534" s="1" t="s">
        <v>58</v>
      </c>
      <c r="K1534" s="1" t="s">
        <v>83</v>
      </c>
      <c r="L1534" s="1" t="s">
        <v>26</v>
      </c>
      <c r="M1534" s="1"/>
      <c r="N1534" s="1" t="s">
        <v>27</v>
      </c>
      <c r="O1534" s="1" t="s">
        <v>114</v>
      </c>
      <c r="P1534" s="1" t="s">
        <v>242</v>
      </c>
      <c r="Q1534" s="1" t="s">
        <v>920</v>
      </c>
      <c r="R1534" s="1">
        <v>32503</v>
      </c>
      <c r="S1534" s="1" t="s">
        <v>230</v>
      </c>
      <c r="T1534" s="2">
        <v>42040</v>
      </c>
      <c r="U1534" s="1">
        <v>4</v>
      </c>
      <c r="V1534" s="1">
        <v>91407</v>
      </c>
    </row>
    <row r="1535" spans="1:22">
      <c r="A1535" s="1">
        <v>21979</v>
      </c>
      <c r="B1535" s="1" t="s">
        <v>98</v>
      </c>
      <c r="C1535" s="1">
        <v>13.48</v>
      </c>
      <c r="D1535" s="1">
        <v>0.05</v>
      </c>
      <c r="E1535" s="1">
        <v>2704</v>
      </c>
      <c r="F1535" s="1"/>
      <c r="G1535" s="1"/>
      <c r="H1535" s="1" t="s">
        <v>22</v>
      </c>
      <c r="I1535" s="1" t="s">
        <v>104</v>
      </c>
      <c r="J1535" s="1" t="s">
        <v>58</v>
      </c>
      <c r="K1535" s="1" t="s">
        <v>119</v>
      </c>
      <c r="L1535" s="1" t="s">
        <v>53</v>
      </c>
      <c r="M1535" s="1"/>
      <c r="N1535" s="1" t="s">
        <v>27</v>
      </c>
      <c r="O1535" s="1" t="s">
        <v>45</v>
      </c>
      <c r="P1535" s="1" t="s">
        <v>242</v>
      </c>
      <c r="Q1535" s="1" t="s">
        <v>920</v>
      </c>
      <c r="R1535" s="1">
        <v>32503</v>
      </c>
      <c r="S1535" s="1" t="s">
        <v>230</v>
      </c>
      <c r="T1535" s="2">
        <v>42099</v>
      </c>
      <c r="U1535" s="1">
        <v>4</v>
      </c>
      <c r="V1535" s="1">
        <v>91408</v>
      </c>
    </row>
    <row r="1536" spans="1:22">
      <c r="A1536" s="1">
        <v>18898</v>
      </c>
      <c r="B1536" s="1" t="s">
        <v>50</v>
      </c>
      <c r="C1536" s="1">
        <v>60.97</v>
      </c>
      <c r="D1536" s="1">
        <v>0.05</v>
      </c>
      <c r="E1536" s="1">
        <v>2709</v>
      </c>
      <c r="F1536" s="1"/>
      <c r="G1536" s="1"/>
      <c r="H1536" s="1" t="s">
        <v>32</v>
      </c>
      <c r="I1536" s="1" t="s">
        <v>104</v>
      </c>
      <c r="J1536" s="1" t="s">
        <v>58</v>
      </c>
      <c r="K1536" s="1" t="s">
        <v>196</v>
      </c>
      <c r="L1536" s="1" t="s">
        <v>53</v>
      </c>
      <c r="M1536" s="1"/>
      <c r="N1536" s="1" t="s">
        <v>27</v>
      </c>
      <c r="O1536" s="1" t="s">
        <v>45</v>
      </c>
      <c r="P1536" s="1" t="s">
        <v>268</v>
      </c>
      <c r="Q1536" s="1" t="s">
        <v>921</v>
      </c>
      <c r="R1536" s="1">
        <v>21042</v>
      </c>
      <c r="S1536" s="1" t="s">
        <v>64</v>
      </c>
      <c r="T1536" s="1" t="s">
        <v>330</v>
      </c>
      <c r="U1536" s="1">
        <v>1</v>
      </c>
      <c r="V1536" s="1">
        <v>89240</v>
      </c>
    </row>
    <row r="1537" spans="1:22">
      <c r="A1537" s="1">
        <v>18899</v>
      </c>
      <c r="B1537" s="1" t="s">
        <v>50</v>
      </c>
      <c r="C1537" s="1">
        <v>90.98</v>
      </c>
      <c r="D1537" s="1">
        <v>0.05</v>
      </c>
      <c r="E1537" s="1">
        <v>2709</v>
      </c>
      <c r="F1537" s="1"/>
      <c r="G1537" s="1"/>
      <c r="H1537" s="1" t="s">
        <v>32</v>
      </c>
      <c r="I1537" s="1" t="s">
        <v>104</v>
      </c>
      <c r="J1537" s="1" t="s">
        <v>34</v>
      </c>
      <c r="K1537" s="1" t="s">
        <v>52</v>
      </c>
      <c r="L1537" s="1" t="s">
        <v>75</v>
      </c>
      <c r="M1537" s="1"/>
      <c r="N1537" s="1" t="s">
        <v>27</v>
      </c>
      <c r="O1537" s="1" t="s">
        <v>54</v>
      </c>
      <c r="P1537" s="1" t="s">
        <v>268</v>
      </c>
      <c r="Q1537" s="1" t="s">
        <v>921</v>
      </c>
      <c r="R1537" s="1">
        <v>21042</v>
      </c>
      <c r="S1537" s="1" t="s">
        <v>64</v>
      </c>
      <c r="T1537" s="1" t="s">
        <v>330</v>
      </c>
      <c r="U1537" s="1">
        <v>15</v>
      </c>
      <c r="V1537" s="1">
        <v>89240</v>
      </c>
    </row>
    <row r="1538" spans="1:22">
      <c r="A1538" s="1">
        <v>18855</v>
      </c>
      <c r="B1538" s="1" t="s">
        <v>41</v>
      </c>
      <c r="C1538" s="1">
        <v>2.88</v>
      </c>
      <c r="D1538" s="1">
        <v>0.05</v>
      </c>
      <c r="E1538" s="1">
        <v>2713</v>
      </c>
      <c r="F1538" s="1"/>
      <c r="G1538" s="1"/>
      <c r="H1538" s="1" t="s">
        <v>32</v>
      </c>
      <c r="I1538" s="1" t="s">
        <v>81</v>
      </c>
      <c r="J1538" s="1" t="s">
        <v>58</v>
      </c>
      <c r="K1538" s="1" t="s">
        <v>116</v>
      </c>
      <c r="L1538" s="1" t="s">
        <v>53</v>
      </c>
      <c r="M1538" s="1"/>
      <c r="N1538" s="1" t="s">
        <v>27</v>
      </c>
      <c r="O1538" s="1" t="s">
        <v>54</v>
      </c>
      <c r="P1538" s="1" t="s">
        <v>215</v>
      </c>
      <c r="Q1538" s="1" t="s">
        <v>922</v>
      </c>
      <c r="R1538" s="1">
        <v>49001</v>
      </c>
      <c r="S1538" s="1" t="s">
        <v>264</v>
      </c>
      <c r="T1538" s="1" t="s">
        <v>150</v>
      </c>
      <c r="U1538" s="1">
        <v>9</v>
      </c>
      <c r="V1538" s="1">
        <v>88701</v>
      </c>
    </row>
    <row r="1539" spans="1:22">
      <c r="A1539" s="1">
        <v>18856</v>
      </c>
      <c r="B1539" s="1" t="s">
        <v>41</v>
      </c>
      <c r="C1539" s="1">
        <v>348.21</v>
      </c>
      <c r="D1539" s="1">
        <v>0.1</v>
      </c>
      <c r="E1539" s="1">
        <v>2713</v>
      </c>
      <c r="F1539" s="1"/>
      <c r="G1539" s="1"/>
      <c r="H1539" s="1" t="s">
        <v>22</v>
      </c>
      <c r="I1539" s="1" t="s">
        <v>81</v>
      </c>
      <c r="J1539" s="1" t="s">
        <v>34</v>
      </c>
      <c r="K1539" s="1" t="s">
        <v>123</v>
      </c>
      <c r="L1539" s="1" t="s">
        <v>108</v>
      </c>
      <c r="M1539" s="1"/>
      <c r="N1539" s="1" t="s">
        <v>27</v>
      </c>
      <c r="O1539" s="1" t="s">
        <v>54</v>
      </c>
      <c r="P1539" s="1" t="s">
        <v>215</v>
      </c>
      <c r="Q1539" s="1" t="s">
        <v>922</v>
      </c>
      <c r="R1539" s="1">
        <v>49001</v>
      </c>
      <c r="S1539" s="1" t="s">
        <v>264</v>
      </c>
      <c r="T1539" s="1" t="s">
        <v>149</v>
      </c>
      <c r="U1539" s="1">
        <v>2</v>
      </c>
      <c r="V1539" s="1">
        <v>88701</v>
      </c>
    </row>
    <row r="1540" spans="1:22">
      <c r="A1540" s="1">
        <v>21690</v>
      </c>
      <c r="B1540" s="1" t="s">
        <v>98</v>
      </c>
      <c r="C1540" s="1">
        <v>29.89</v>
      </c>
      <c r="D1540" s="1">
        <v>0.05</v>
      </c>
      <c r="E1540" s="1">
        <v>2715</v>
      </c>
      <c r="F1540" s="1"/>
      <c r="G1540" s="1"/>
      <c r="H1540" s="1" t="s">
        <v>32</v>
      </c>
      <c r="I1540" s="1" t="s">
        <v>81</v>
      </c>
      <c r="J1540" s="1" t="s">
        <v>73</v>
      </c>
      <c r="K1540" s="1" t="s">
        <v>144</v>
      </c>
      <c r="L1540" s="1" t="s">
        <v>44</v>
      </c>
      <c r="M1540" s="1"/>
      <c r="N1540" s="1" t="s">
        <v>27</v>
      </c>
      <c r="O1540" s="1" t="s">
        <v>54</v>
      </c>
      <c r="P1540" s="1" t="s">
        <v>215</v>
      </c>
      <c r="Q1540" s="1" t="s">
        <v>923</v>
      </c>
      <c r="R1540" s="1">
        <v>48911</v>
      </c>
      <c r="S1540" s="2">
        <v>42339</v>
      </c>
      <c r="T1540" s="1" t="s">
        <v>189</v>
      </c>
      <c r="U1540" s="1">
        <v>1</v>
      </c>
      <c r="V1540" s="1">
        <v>88702</v>
      </c>
    </row>
    <row r="1541" spans="1:22">
      <c r="A1541" s="1">
        <v>21863</v>
      </c>
      <c r="B1541" s="1" t="s">
        <v>41</v>
      </c>
      <c r="C1541" s="1">
        <v>6.74</v>
      </c>
      <c r="D1541" s="1">
        <v>0.05</v>
      </c>
      <c r="E1541" s="1">
        <v>2718</v>
      </c>
      <c r="F1541" s="1"/>
      <c r="G1541" s="1"/>
      <c r="H1541" s="1" t="s">
        <v>32</v>
      </c>
      <c r="I1541" s="1" t="s">
        <v>104</v>
      </c>
      <c r="J1541" s="1" t="s">
        <v>58</v>
      </c>
      <c r="K1541" s="1" t="s">
        <v>83</v>
      </c>
      <c r="L1541" s="1" t="s">
        <v>26</v>
      </c>
      <c r="M1541" s="1"/>
      <c r="N1541" s="1" t="s">
        <v>27</v>
      </c>
      <c r="O1541" s="1" t="s">
        <v>114</v>
      </c>
      <c r="P1541" s="1" t="s">
        <v>142</v>
      </c>
      <c r="Q1541" s="1" t="s">
        <v>923</v>
      </c>
      <c r="R1541" s="1">
        <v>60438</v>
      </c>
      <c r="S1541" s="2">
        <v>42007</v>
      </c>
      <c r="T1541" s="2">
        <v>42066</v>
      </c>
      <c r="U1541" s="1">
        <v>15</v>
      </c>
      <c r="V1541" s="1">
        <v>89394</v>
      </c>
    </row>
    <row r="1542" spans="1:22">
      <c r="A1542" s="1">
        <v>21399</v>
      </c>
      <c r="B1542" s="1" t="s">
        <v>41</v>
      </c>
      <c r="C1542" s="1">
        <v>40.479999999999997</v>
      </c>
      <c r="D1542" s="1">
        <v>0.05</v>
      </c>
      <c r="E1542" s="1">
        <v>2720</v>
      </c>
      <c r="F1542" s="1"/>
      <c r="G1542" s="1"/>
      <c r="H1542" s="1" t="s">
        <v>32</v>
      </c>
      <c r="I1542" s="1" t="s">
        <v>51</v>
      </c>
      <c r="J1542" s="1" t="s">
        <v>73</v>
      </c>
      <c r="K1542" s="1" t="s">
        <v>144</v>
      </c>
      <c r="L1542" s="1" t="s">
        <v>53</v>
      </c>
      <c r="M1542" s="1"/>
      <c r="N1542" s="1" t="s">
        <v>27</v>
      </c>
      <c r="O1542" s="1" t="s">
        <v>114</v>
      </c>
      <c r="P1542" s="1" t="s">
        <v>254</v>
      </c>
      <c r="Q1542" s="1" t="s">
        <v>924</v>
      </c>
      <c r="R1542" s="1">
        <v>30721</v>
      </c>
      <c r="S1542" s="1" t="s">
        <v>103</v>
      </c>
      <c r="T1542" s="1" t="s">
        <v>102</v>
      </c>
      <c r="U1542" s="1">
        <v>6</v>
      </c>
      <c r="V1542" s="1">
        <v>88766</v>
      </c>
    </row>
    <row r="1543" spans="1:22">
      <c r="A1543" s="1">
        <v>19907</v>
      </c>
      <c r="B1543" s="1" t="s">
        <v>41</v>
      </c>
      <c r="C1543" s="1">
        <v>4.9800000000000004</v>
      </c>
      <c r="D1543" s="1">
        <v>0.05</v>
      </c>
      <c r="E1543" s="1">
        <v>2724</v>
      </c>
      <c r="F1543" s="1"/>
      <c r="G1543" s="1"/>
      <c r="H1543" s="1" t="s">
        <v>32</v>
      </c>
      <c r="I1543" s="1" t="s">
        <v>42</v>
      </c>
      <c r="J1543" s="1" t="s">
        <v>58</v>
      </c>
      <c r="K1543" s="1" t="s">
        <v>83</v>
      </c>
      <c r="L1543" s="1" t="s">
        <v>53</v>
      </c>
      <c r="M1543" s="1"/>
      <c r="N1543" s="1" t="s">
        <v>27</v>
      </c>
      <c r="O1543" s="1" t="s">
        <v>114</v>
      </c>
      <c r="P1543" s="1" t="s">
        <v>184</v>
      </c>
      <c r="Q1543" s="1" t="s">
        <v>925</v>
      </c>
      <c r="R1543" s="1">
        <v>37421</v>
      </c>
      <c r="S1543" s="2">
        <v>42009</v>
      </c>
      <c r="T1543" s="2">
        <v>42040</v>
      </c>
      <c r="U1543" s="1">
        <v>10</v>
      </c>
      <c r="V1543" s="1">
        <v>88959</v>
      </c>
    </row>
    <row r="1544" spans="1:22">
      <c r="A1544" s="1">
        <v>19908</v>
      </c>
      <c r="B1544" s="1" t="s">
        <v>41</v>
      </c>
      <c r="C1544" s="1">
        <v>6.48</v>
      </c>
      <c r="D1544" s="1">
        <v>0.05</v>
      </c>
      <c r="E1544" s="1">
        <v>2724</v>
      </c>
      <c r="F1544" s="1"/>
      <c r="G1544" s="1"/>
      <c r="H1544" s="1" t="s">
        <v>32</v>
      </c>
      <c r="I1544" s="1" t="s">
        <v>42</v>
      </c>
      <c r="J1544" s="1" t="s">
        <v>58</v>
      </c>
      <c r="K1544" s="1" t="s">
        <v>83</v>
      </c>
      <c r="L1544" s="1" t="s">
        <v>53</v>
      </c>
      <c r="M1544" s="1"/>
      <c r="N1544" s="1" t="s">
        <v>27</v>
      </c>
      <c r="O1544" s="1" t="s">
        <v>114</v>
      </c>
      <c r="P1544" s="1" t="s">
        <v>184</v>
      </c>
      <c r="Q1544" s="1" t="s">
        <v>925</v>
      </c>
      <c r="R1544" s="1">
        <v>37421</v>
      </c>
      <c r="S1544" s="2">
        <v>42009</v>
      </c>
      <c r="T1544" s="2">
        <v>42068</v>
      </c>
      <c r="U1544" s="1">
        <v>18</v>
      </c>
      <c r="V1544" s="1">
        <v>88959</v>
      </c>
    </row>
    <row r="1545" spans="1:22">
      <c r="A1545" s="1">
        <v>22612</v>
      </c>
      <c r="B1545" s="1" t="s">
        <v>31</v>
      </c>
      <c r="C1545" s="1">
        <v>28.15</v>
      </c>
      <c r="D1545" s="1">
        <v>0.05</v>
      </c>
      <c r="E1545" s="1">
        <v>2725</v>
      </c>
      <c r="F1545" s="1"/>
      <c r="G1545" s="1"/>
      <c r="H1545" s="1" t="s">
        <v>32</v>
      </c>
      <c r="I1545" s="1" t="s">
        <v>42</v>
      </c>
      <c r="J1545" s="1" t="s">
        <v>58</v>
      </c>
      <c r="K1545" s="1" t="s">
        <v>25</v>
      </c>
      <c r="L1545" s="1" t="s">
        <v>44</v>
      </c>
      <c r="M1545" s="1"/>
      <c r="N1545" s="1" t="s">
        <v>27</v>
      </c>
      <c r="O1545" s="1" t="s">
        <v>28</v>
      </c>
      <c r="P1545" s="1" t="s">
        <v>184</v>
      </c>
      <c r="Q1545" s="1" t="s">
        <v>926</v>
      </c>
      <c r="R1545" s="1">
        <v>37042</v>
      </c>
      <c r="S1545" s="1" t="s">
        <v>177</v>
      </c>
      <c r="T1545" s="1" t="s">
        <v>201</v>
      </c>
      <c r="U1545" s="1">
        <v>10</v>
      </c>
      <c r="V1545" s="1">
        <v>88958</v>
      </c>
    </row>
    <row r="1546" spans="1:22">
      <c r="A1546" s="1">
        <v>21422</v>
      </c>
      <c r="B1546" s="1" t="s">
        <v>98</v>
      </c>
      <c r="C1546" s="1">
        <v>230.98</v>
      </c>
      <c r="D1546" s="1">
        <v>0.1</v>
      </c>
      <c r="E1546" s="1">
        <v>2729</v>
      </c>
      <c r="F1546" s="1"/>
      <c r="G1546" s="1"/>
      <c r="H1546" s="1" t="s">
        <v>22</v>
      </c>
      <c r="I1546" s="1" t="s">
        <v>104</v>
      </c>
      <c r="J1546" s="1" t="s">
        <v>34</v>
      </c>
      <c r="K1546" s="1" t="s">
        <v>123</v>
      </c>
      <c r="L1546" s="1" t="s">
        <v>108</v>
      </c>
      <c r="M1546" s="1"/>
      <c r="N1546" s="1" t="s">
        <v>27</v>
      </c>
      <c r="O1546" s="1" t="s">
        <v>45</v>
      </c>
      <c r="P1546" s="1" t="s">
        <v>29</v>
      </c>
      <c r="Q1546" s="1" t="s">
        <v>332</v>
      </c>
      <c r="R1546" s="1">
        <v>98226</v>
      </c>
      <c r="S1546" s="2">
        <v>42158</v>
      </c>
      <c r="T1546" s="2">
        <v>42280</v>
      </c>
      <c r="U1546" s="1">
        <v>4</v>
      </c>
      <c r="V1546" s="1">
        <v>88114</v>
      </c>
    </row>
    <row r="1547" spans="1:22">
      <c r="A1547" s="1">
        <v>19819</v>
      </c>
      <c r="B1547" s="1" t="s">
        <v>31</v>
      </c>
      <c r="C1547" s="1">
        <v>100.98</v>
      </c>
      <c r="D1547" s="1">
        <v>0.1</v>
      </c>
      <c r="E1547" s="1">
        <v>2737</v>
      </c>
      <c r="F1547" s="1"/>
      <c r="G1547" s="1"/>
      <c r="H1547" s="1" t="s">
        <v>32</v>
      </c>
      <c r="I1547" s="1" t="s">
        <v>51</v>
      </c>
      <c r="J1547" s="1" t="s">
        <v>73</v>
      </c>
      <c r="K1547" s="1" t="s">
        <v>144</v>
      </c>
      <c r="L1547" s="1" t="s">
        <v>53</v>
      </c>
      <c r="M1547" s="1"/>
      <c r="N1547" s="1" t="s">
        <v>27</v>
      </c>
      <c r="O1547" s="1" t="s">
        <v>45</v>
      </c>
      <c r="P1547" s="1" t="s">
        <v>121</v>
      </c>
      <c r="Q1547" s="1" t="s">
        <v>388</v>
      </c>
      <c r="R1547" s="1">
        <v>5701</v>
      </c>
      <c r="S1547" s="1" t="s">
        <v>187</v>
      </c>
      <c r="T1547" s="1" t="s">
        <v>183</v>
      </c>
      <c r="U1547" s="1">
        <v>8</v>
      </c>
      <c r="V1547" s="1">
        <v>89018</v>
      </c>
    </row>
    <row r="1548" spans="1:22">
      <c r="A1548" s="1">
        <v>18790</v>
      </c>
      <c r="B1548" s="1" t="s">
        <v>50</v>
      </c>
      <c r="C1548" s="1">
        <v>15.31</v>
      </c>
      <c r="D1548" s="1">
        <v>0.05</v>
      </c>
      <c r="E1548" s="1">
        <v>2737</v>
      </c>
      <c r="F1548" s="1"/>
      <c r="G1548" s="1"/>
      <c r="H1548" s="1" t="s">
        <v>32</v>
      </c>
      <c r="I1548" s="1" t="s">
        <v>51</v>
      </c>
      <c r="J1548" s="1" t="s">
        <v>58</v>
      </c>
      <c r="K1548" s="1" t="s">
        <v>119</v>
      </c>
      <c r="L1548" s="1" t="s">
        <v>53</v>
      </c>
      <c r="M1548" s="1"/>
      <c r="N1548" s="1" t="s">
        <v>27</v>
      </c>
      <c r="O1548" s="1" t="s">
        <v>45</v>
      </c>
      <c r="P1548" s="1" t="s">
        <v>121</v>
      </c>
      <c r="Q1548" s="1" t="s">
        <v>388</v>
      </c>
      <c r="R1548" s="1">
        <v>5701</v>
      </c>
      <c r="S1548" s="2">
        <v>42010</v>
      </c>
      <c r="T1548" s="2">
        <v>42041</v>
      </c>
      <c r="U1548" s="1">
        <v>12</v>
      </c>
      <c r="V1548" s="1">
        <v>89019</v>
      </c>
    </row>
    <row r="1549" spans="1:22">
      <c r="A1549" s="1">
        <v>24278</v>
      </c>
      <c r="B1549" s="1" t="s">
        <v>41</v>
      </c>
      <c r="C1549" s="1">
        <v>33.979999999999997</v>
      </c>
      <c r="D1549" s="1">
        <v>0.05</v>
      </c>
      <c r="E1549" s="1">
        <v>2738</v>
      </c>
      <c r="F1549" s="1"/>
      <c r="G1549" s="1"/>
      <c r="H1549" s="1" t="s">
        <v>32</v>
      </c>
      <c r="I1549" s="1" t="s">
        <v>51</v>
      </c>
      <c r="J1549" s="1" t="s">
        <v>73</v>
      </c>
      <c r="K1549" s="1" t="s">
        <v>144</v>
      </c>
      <c r="L1549" s="1" t="s">
        <v>44</v>
      </c>
      <c r="M1549" s="1"/>
      <c r="N1549" s="1" t="s">
        <v>27</v>
      </c>
      <c r="O1549" s="1" t="s">
        <v>28</v>
      </c>
      <c r="P1549" s="1" t="s">
        <v>121</v>
      </c>
      <c r="Q1549" s="1" t="s">
        <v>401</v>
      </c>
      <c r="R1549" s="1">
        <v>5403</v>
      </c>
      <c r="S1549" s="1" t="s">
        <v>204</v>
      </c>
      <c r="T1549" s="1" t="s">
        <v>205</v>
      </c>
      <c r="U1549" s="1">
        <v>7</v>
      </c>
      <c r="V1549" s="1">
        <v>89017</v>
      </c>
    </row>
    <row r="1550" spans="1:22">
      <c r="A1550" s="1">
        <v>19987</v>
      </c>
      <c r="B1550" s="1" t="s">
        <v>98</v>
      </c>
      <c r="C1550" s="1">
        <v>35.99</v>
      </c>
      <c r="D1550" s="1">
        <v>0.05</v>
      </c>
      <c r="E1550" s="1">
        <v>2741</v>
      </c>
      <c r="F1550" s="1"/>
      <c r="G1550" s="1"/>
      <c r="H1550" s="1" t="s">
        <v>32</v>
      </c>
      <c r="I1550" s="1" t="s">
        <v>51</v>
      </c>
      <c r="J1550" s="1" t="s">
        <v>73</v>
      </c>
      <c r="K1550" s="1" t="s">
        <v>67</v>
      </c>
      <c r="L1550" s="1" t="s">
        <v>26</v>
      </c>
      <c r="M1550" s="1"/>
      <c r="N1550" s="1" t="s">
        <v>27</v>
      </c>
      <c r="O1550" s="1" t="s">
        <v>28</v>
      </c>
      <c r="P1550" s="1" t="s">
        <v>682</v>
      </c>
      <c r="Q1550" s="1" t="s">
        <v>927</v>
      </c>
      <c r="R1550" s="1">
        <v>83605</v>
      </c>
      <c r="S1550" s="2">
        <v>42341</v>
      </c>
      <c r="T1550" s="1" t="s">
        <v>99</v>
      </c>
      <c r="U1550" s="1">
        <v>10</v>
      </c>
      <c r="V1550" s="1">
        <v>89481</v>
      </c>
    </row>
    <row r="1551" spans="1:22">
      <c r="A1551" s="1">
        <v>21323</v>
      </c>
      <c r="B1551" s="1" t="s">
        <v>50</v>
      </c>
      <c r="C1551" s="1">
        <v>220.98</v>
      </c>
      <c r="D1551" s="1">
        <v>0.1</v>
      </c>
      <c r="E1551" s="1">
        <v>2745</v>
      </c>
      <c r="F1551" s="1"/>
      <c r="G1551" s="1"/>
      <c r="H1551" s="1" t="s">
        <v>22</v>
      </c>
      <c r="I1551" s="1" t="s">
        <v>81</v>
      </c>
      <c r="J1551" s="1" t="s">
        <v>34</v>
      </c>
      <c r="K1551" s="1" t="s">
        <v>151</v>
      </c>
      <c r="L1551" s="1" t="s">
        <v>108</v>
      </c>
      <c r="M1551" s="1"/>
      <c r="N1551" s="1" t="s">
        <v>27</v>
      </c>
      <c r="O1551" s="1" t="s">
        <v>45</v>
      </c>
      <c r="P1551" s="1" t="s">
        <v>250</v>
      </c>
      <c r="Q1551" s="1" t="s">
        <v>928</v>
      </c>
      <c r="R1551" s="1">
        <v>85224</v>
      </c>
      <c r="S1551" s="1" t="s">
        <v>282</v>
      </c>
      <c r="T1551" s="1" t="s">
        <v>99</v>
      </c>
      <c r="U1551" s="1">
        <v>11</v>
      </c>
      <c r="V1551" s="1">
        <v>86184</v>
      </c>
    </row>
    <row r="1552" spans="1:22">
      <c r="A1552" s="1">
        <v>4949</v>
      </c>
      <c r="B1552" s="1" t="s">
        <v>50</v>
      </c>
      <c r="C1552" s="1">
        <v>9.98</v>
      </c>
      <c r="D1552" s="1">
        <v>0.05</v>
      </c>
      <c r="E1552" s="1">
        <v>2747</v>
      </c>
      <c r="F1552" s="1"/>
      <c r="G1552" s="1"/>
      <c r="H1552" s="1" t="s">
        <v>32</v>
      </c>
      <c r="I1552" s="1" t="s">
        <v>81</v>
      </c>
      <c r="J1552" s="1" t="s">
        <v>34</v>
      </c>
      <c r="K1552" s="1" t="s">
        <v>52</v>
      </c>
      <c r="L1552" s="1" t="s">
        <v>53</v>
      </c>
      <c r="M1552" s="1"/>
      <c r="N1552" s="1" t="s">
        <v>27</v>
      </c>
      <c r="O1552" s="1" t="s">
        <v>45</v>
      </c>
      <c r="P1552" s="1" t="s">
        <v>62</v>
      </c>
      <c r="Q1552" s="1" t="s">
        <v>79</v>
      </c>
      <c r="R1552" s="1">
        <v>10115</v>
      </c>
      <c r="S1552" s="2">
        <v>42126</v>
      </c>
      <c r="T1552" s="2">
        <v>42187</v>
      </c>
      <c r="U1552" s="1">
        <v>15</v>
      </c>
      <c r="V1552" s="1">
        <v>35200</v>
      </c>
    </row>
    <row r="1553" spans="1:22">
      <c r="A1553" s="1">
        <v>3323</v>
      </c>
      <c r="B1553" s="1" t="s">
        <v>50</v>
      </c>
      <c r="C1553" s="1">
        <v>220.98</v>
      </c>
      <c r="D1553" s="1">
        <v>0.1</v>
      </c>
      <c r="E1553" s="1">
        <v>2747</v>
      </c>
      <c r="F1553" s="1"/>
      <c r="G1553" s="1"/>
      <c r="H1553" s="1" t="s">
        <v>22</v>
      </c>
      <c r="I1553" s="1" t="s">
        <v>81</v>
      </c>
      <c r="J1553" s="1" t="s">
        <v>34</v>
      </c>
      <c r="K1553" s="1" t="s">
        <v>151</v>
      </c>
      <c r="L1553" s="1" t="s">
        <v>108</v>
      </c>
      <c r="M1553" s="1"/>
      <c r="N1553" s="1" t="s">
        <v>27</v>
      </c>
      <c r="O1553" s="1" t="s">
        <v>114</v>
      </c>
      <c r="P1553" s="1" t="s">
        <v>62</v>
      </c>
      <c r="Q1553" s="1" t="s">
        <v>79</v>
      </c>
      <c r="R1553" s="1">
        <v>10115</v>
      </c>
      <c r="S1553" s="1" t="s">
        <v>282</v>
      </c>
      <c r="T1553" s="1" t="s">
        <v>99</v>
      </c>
      <c r="U1553" s="1">
        <v>44</v>
      </c>
      <c r="V1553" s="1">
        <v>23751</v>
      </c>
    </row>
    <row r="1554" spans="1:22">
      <c r="A1554" s="1">
        <v>23271</v>
      </c>
      <c r="B1554" s="1" t="s">
        <v>41</v>
      </c>
      <c r="C1554" s="1">
        <v>161.55000000000001</v>
      </c>
      <c r="D1554" s="1">
        <v>0.1</v>
      </c>
      <c r="E1554" s="1">
        <v>2750</v>
      </c>
      <c r="F1554" s="1"/>
      <c r="G1554" s="1"/>
      <c r="H1554" s="1" t="s">
        <v>32</v>
      </c>
      <c r="I1554" s="1" t="s">
        <v>51</v>
      </c>
      <c r="J1554" s="1" t="s">
        <v>58</v>
      </c>
      <c r="K1554" s="1" t="s">
        <v>119</v>
      </c>
      <c r="L1554" s="1" t="s">
        <v>53</v>
      </c>
      <c r="M1554" s="1"/>
      <c r="N1554" s="1" t="s">
        <v>27</v>
      </c>
      <c r="O1554" s="1" t="s">
        <v>45</v>
      </c>
      <c r="P1554" s="1" t="s">
        <v>117</v>
      </c>
      <c r="Q1554" s="1" t="s">
        <v>929</v>
      </c>
      <c r="R1554" s="1">
        <v>22980</v>
      </c>
      <c r="S1554" s="2">
        <v>42219</v>
      </c>
      <c r="T1554" s="2">
        <v>42219</v>
      </c>
      <c r="U1554" s="1">
        <v>4</v>
      </c>
      <c r="V1554" s="1">
        <v>91424</v>
      </c>
    </row>
    <row r="1555" spans="1:22">
      <c r="A1555" s="1">
        <v>21630</v>
      </c>
      <c r="B1555" s="1" t="s">
        <v>50</v>
      </c>
      <c r="C1555" s="1">
        <v>22.01</v>
      </c>
      <c r="D1555" s="1">
        <v>0.05</v>
      </c>
      <c r="E1555" s="1">
        <v>2760</v>
      </c>
      <c r="F1555" s="1"/>
      <c r="G1555" s="1"/>
      <c r="H1555" s="1" t="s">
        <v>32</v>
      </c>
      <c r="I1555" s="1" t="s">
        <v>81</v>
      </c>
      <c r="J1555" s="1" t="s">
        <v>58</v>
      </c>
      <c r="K1555" s="1" t="s">
        <v>25</v>
      </c>
      <c r="L1555" s="1" t="s">
        <v>44</v>
      </c>
      <c r="M1555" s="1"/>
      <c r="N1555" s="1" t="s">
        <v>27</v>
      </c>
      <c r="O1555" s="1" t="s">
        <v>45</v>
      </c>
      <c r="P1555" s="1" t="s">
        <v>171</v>
      </c>
      <c r="Q1555" s="1" t="s">
        <v>930</v>
      </c>
      <c r="R1555" s="1">
        <v>6708</v>
      </c>
      <c r="S1555" s="1" t="s">
        <v>187</v>
      </c>
      <c r="T1555" s="1" t="s">
        <v>183</v>
      </c>
      <c r="U1555" s="1">
        <v>11</v>
      </c>
      <c r="V1555" s="1">
        <v>90724</v>
      </c>
    </row>
    <row r="1556" spans="1:22">
      <c r="A1556" s="1">
        <v>21629</v>
      </c>
      <c r="B1556" s="1" t="s">
        <v>50</v>
      </c>
      <c r="C1556" s="1">
        <v>29.74</v>
      </c>
      <c r="D1556" s="1">
        <v>0.05</v>
      </c>
      <c r="E1556" s="1">
        <v>2764</v>
      </c>
      <c r="F1556" s="1"/>
      <c r="G1556" s="1"/>
      <c r="H1556" s="1" t="s">
        <v>32</v>
      </c>
      <c r="I1556" s="1" t="s">
        <v>81</v>
      </c>
      <c r="J1556" s="1" t="s">
        <v>58</v>
      </c>
      <c r="K1556" s="1" t="s">
        <v>119</v>
      </c>
      <c r="L1556" s="1" t="s">
        <v>53</v>
      </c>
      <c r="M1556" s="1"/>
      <c r="N1556" s="1" t="s">
        <v>27</v>
      </c>
      <c r="O1556" s="1" t="s">
        <v>45</v>
      </c>
      <c r="P1556" s="1" t="s">
        <v>46</v>
      </c>
      <c r="Q1556" s="1" t="s">
        <v>899</v>
      </c>
      <c r="R1556" s="1">
        <v>7601</v>
      </c>
      <c r="S1556" s="1" t="s">
        <v>187</v>
      </c>
      <c r="T1556" s="1" t="s">
        <v>187</v>
      </c>
      <c r="U1556" s="1">
        <v>4</v>
      </c>
      <c r="V1556" s="1">
        <v>90724</v>
      </c>
    </row>
    <row r="1557" spans="1:22">
      <c r="A1557" s="1">
        <v>26156</v>
      </c>
      <c r="B1557" s="1" t="s">
        <v>98</v>
      </c>
      <c r="C1557" s="1">
        <v>5.85</v>
      </c>
      <c r="D1557" s="1">
        <v>0.05</v>
      </c>
      <c r="E1557" s="1">
        <v>2765</v>
      </c>
      <c r="F1557" s="1"/>
      <c r="G1557" s="1"/>
      <c r="H1557" s="1" t="s">
        <v>32</v>
      </c>
      <c r="I1557" s="1" t="s">
        <v>81</v>
      </c>
      <c r="J1557" s="1" t="s">
        <v>58</v>
      </c>
      <c r="K1557" s="1" t="s">
        <v>25</v>
      </c>
      <c r="L1557" s="1" t="s">
        <v>26</v>
      </c>
      <c r="M1557" s="1"/>
      <c r="N1557" s="1" t="s">
        <v>27</v>
      </c>
      <c r="O1557" s="1" t="s">
        <v>114</v>
      </c>
      <c r="P1557" s="1" t="s">
        <v>46</v>
      </c>
      <c r="Q1557" s="1" t="s">
        <v>931</v>
      </c>
      <c r="R1557" s="1">
        <v>8021</v>
      </c>
      <c r="S1557" s="1" t="s">
        <v>64</v>
      </c>
      <c r="T1557" s="1" t="s">
        <v>330</v>
      </c>
      <c r="U1557" s="1">
        <v>7</v>
      </c>
      <c r="V1557" s="1">
        <v>90725</v>
      </c>
    </row>
    <row r="1558" spans="1:22">
      <c r="A1558" s="1">
        <v>23342</v>
      </c>
      <c r="B1558" s="1" t="s">
        <v>41</v>
      </c>
      <c r="C1558" s="1">
        <v>11.55</v>
      </c>
      <c r="D1558" s="1">
        <v>0.05</v>
      </c>
      <c r="E1558" s="1">
        <v>2770</v>
      </c>
      <c r="F1558" s="1"/>
      <c r="G1558" s="1"/>
      <c r="H1558" s="1" t="s">
        <v>32</v>
      </c>
      <c r="I1558" s="1" t="s">
        <v>81</v>
      </c>
      <c r="J1558" s="1" t="s">
        <v>58</v>
      </c>
      <c r="K1558" s="1" t="s">
        <v>25</v>
      </c>
      <c r="L1558" s="1" t="s">
        <v>26</v>
      </c>
      <c r="M1558" s="1"/>
      <c r="N1558" s="1" t="s">
        <v>27</v>
      </c>
      <c r="O1558" s="1" t="s">
        <v>114</v>
      </c>
      <c r="P1558" s="1" t="s">
        <v>254</v>
      </c>
      <c r="Q1558" s="1" t="s">
        <v>932</v>
      </c>
      <c r="R1558" s="1">
        <v>30338</v>
      </c>
      <c r="S1558" s="2">
        <v>42219</v>
      </c>
      <c r="T1558" s="2">
        <v>42280</v>
      </c>
      <c r="U1558" s="1">
        <v>14</v>
      </c>
      <c r="V1558" s="1">
        <v>88975</v>
      </c>
    </row>
    <row r="1559" spans="1:22">
      <c r="A1559" s="1">
        <v>26157</v>
      </c>
      <c r="B1559" s="1" t="s">
        <v>21</v>
      </c>
      <c r="C1559" s="1">
        <v>177.98</v>
      </c>
      <c r="D1559" s="1">
        <v>0.1</v>
      </c>
      <c r="E1559" s="1">
        <v>2771</v>
      </c>
      <c r="F1559" s="1"/>
      <c r="G1559" s="1"/>
      <c r="H1559" s="1" t="s">
        <v>32</v>
      </c>
      <c r="I1559" s="1" t="s">
        <v>81</v>
      </c>
      <c r="J1559" s="1" t="s">
        <v>58</v>
      </c>
      <c r="K1559" s="1" t="s">
        <v>196</v>
      </c>
      <c r="L1559" s="1" t="s">
        <v>53</v>
      </c>
      <c r="M1559" s="1"/>
      <c r="N1559" s="1" t="s">
        <v>27</v>
      </c>
      <c r="O1559" s="1" t="s">
        <v>28</v>
      </c>
      <c r="P1559" s="1" t="s">
        <v>254</v>
      </c>
      <c r="Q1559" s="1" t="s">
        <v>933</v>
      </c>
      <c r="R1559" s="1">
        <v>30344</v>
      </c>
      <c r="S1559" s="1" t="s">
        <v>39</v>
      </c>
      <c r="T1559" s="1" t="s">
        <v>39</v>
      </c>
      <c r="U1559" s="1">
        <v>3</v>
      </c>
      <c r="V1559" s="1">
        <v>88974</v>
      </c>
    </row>
    <row r="1560" spans="1:22">
      <c r="A1560" s="1">
        <v>24523</v>
      </c>
      <c r="B1560" s="1" t="s">
        <v>31</v>
      </c>
      <c r="C1560" s="1">
        <v>5.18</v>
      </c>
      <c r="D1560" s="1">
        <v>0.05</v>
      </c>
      <c r="E1560" s="1">
        <v>2773</v>
      </c>
      <c r="F1560" s="1"/>
      <c r="G1560" s="1"/>
      <c r="H1560" s="1" t="s">
        <v>32</v>
      </c>
      <c r="I1560" s="1" t="s">
        <v>81</v>
      </c>
      <c r="J1560" s="1" t="s">
        <v>58</v>
      </c>
      <c r="K1560" s="1" t="s">
        <v>100</v>
      </c>
      <c r="L1560" s="1" t="s">
        <v>53</v>
      </c>
      <c r="M1560" s="1"/>
      <c r="N1560" s="1" t="s">
        <v>27</v>
      </c>
      <c r="O1560" s="1" t="s">
        <v>54</v>
      </c>
      <c r="P1560" s="1" t="s">
        <v>37</v>
      </c>
      <c r="Q1560" s="1" t="s">
        <v>502</v>
      </c>
      <c r="R1560" s="1">
        <v>94568</v>
      </c>
      <c r="S1560" s="1" t="s">
        <v>267</v>
      </c>
      <c r="T1560" s="1" t="s">
        <v>95</v>
      </c>
      <c r="U1560" s="1">
        <v>2</v>
      </c>
      <c r="V1560" s="1">
        <v>91584</v>
      </c>
    </row>
    <row r="1561" spans="1:22">
      <c r="A1561" s="1">
        <v>20956</v>
      </c>
      <c r="B1561" s="1" t="s">
        <v>98</v>
      </c>
      <c r="C1561" s="1">
        <v>574.74</v>
      </c>
      <c r="D1561" s="1">
        <v>0.1</v>
      </c>
      <c r="E1561" s="1">
        <v>2775</v>
      </c>
      <c r="F1561" s="1"/>
      <c r="G1561" s="1"/>
      <c r="H1561" s="1" t="s">
        <v>32</v>
      </c>
      <c r="I1561" s="1" t="s">
        <v>104</v>
      </c>
      <c r="J1561" s="1" t="s">
        <v>73</v>
      </c>
      <c r="K1561" s="1" t="s">
        <v>74</v>
      </c>
      <c r="L1561" s="1" t="s">
        <v>178</v>
      </c>
      <c r="M1561" s="1"/>
      <c r="N1561" s="1" t="s">
        <v>27</v>
      </c>
      <c r="O1561" s="1" t="s">
        <v>45</v>
      </c>
      <c r="P1561" s="1" t="s">
        <v>142</v>
      </c>
      <c r="Q1561" s="1" t="s">
        <v>934</v>
      </c>
      <c r="R1561" s="1">
        <v>60131</v>
      </c>
      <c r="S1561" s="1" t="s">
        <v>87</v>
      </c>
      <c r="T1561" s="2">
        <v>42096</v>
      </c>
      <c r="U1561" s="1">
        <v>8</v>
      </c>
      <c r="V1561" s="1">
        <v>91229</v>
      </c>
    </row>
    <row r="1562" spans="1:22">
      <c r="A1562" s="1">
        <v>24122</v>
      </c>
      <c r="B1562" s="1" t="s">
        <v>41</v>
      </c>
      <c r="C1562" s="1">
        <v>350.98</v>
      </c>
      <c r="D1562" s="1">
        <v>0.1</v>
      </c>
      <c r="E1562" s="1">
        <v>2776</v>
      </c>
      <c r="F1562" s="1"/>
      <c r="G1562" s="1"/>
      <c r="H1562" s="1" t="s">
        <v>22</v>
      </c>
      <c r="I1562" s="1" t="s">
        <v>104</v>
      </c>
      <c r="J1562" s="1" t="s">
        <v>34</v>
      </c>
      <c r="K1562" s="1" t="s">
        <v>35</v>
      </c>
      <c r="L1562" s="1" t="s">
        <v>36</v>
      </c>
      <c r="M1562" s="1"/>
      <c r="N1562" s="1" t="s">
        <v>27</v>
      </c>
      <c r="O1562" s="1" t="s">
        <v>45</v>
      </c>
      <c r="P1562" s="1" t="s">
        <v>268</v>
      </c>
      <c r="Q1562" s="1" t="s">
        <v>935</v>
      </c>
      <c r="R1562" s="1">
        <v>20877</v>
      </c>
      <c r="S1562" s="2">
        <v>42339</v>
      </c>
      <c r="T1562" s="1" t="s">
        <v>176</v>
      </c>
      <c r="U1562" s="1">
        <v>11</v>
      </c>
      <c r="V1562" s="1">
        <v>91228</v>
      </c>
    </row>
    <row r="1563" spans="1:22">
      <c r="A1563" s="1">
        <v>24123</v>
      </c>
      <c r="B1563" s="1" t="s">
        <v>41</v>
      </c>
      <c r="C1563" s="1">
        <v>1.68</v>
      </c>
      <c r="D1563" s="1">
        <v>0.05</v>
      </c>
      <c r="E1563" s="1">
        <v>2776</v>
      </c>
      <c r="F1563" s="1"/>
      <c r="G1563" s="1"/>
      <c r="H1563" s="1" t="s">
        <v>32</v>
      </c>
      <c r="I1563" s="1" t="s">
        <v>104</v>
      </c>
      <c r="J1563" s="1" t="s">
        <v>58</v>
      </c>
      <c r="K1563" s="1" t="s">
        <v>25</v>
      </c>
      <c r="L1563" s="1" t="s">
        <v>26</v>
      </c>
      <c r="M1563" s="1"/>
      <c r="N1563" s="1" t="s">
        <v>27</v>
      </c>
      <c r="O1563" s="1" t="s">
        <v>114</v>
      </c>
      <c r="P1563" s="1" t="s">
        <v>268</v>
      </c>
      <c r="Q1563" s="1" t="s">
        <v>935</v>
      </c>
      <c r="R1563" s="1">
        <v>20877</v>
      </c>
      <c r="S1563" s="2">
        <v>42339</v>
      </c>
      <c r="T1563" s="1" t="s">
        <v>164</v>
      </c>
      <c r="U1563" s="1">
        <v>8</v>
      </c>
      <c r="V1563" s="1">
        <v>91228</v>
      </c>
    </row>
    <row r="1564" spans="1:22">
      <c r="A1564" s="1">
        <v>20097</v>
      </c>
      <c r="B1564" s="1" t="s">
        <v>21</v>
      </c>
      <c r="C1564" s="1">
        <v>205.99</v>
      </c>
      <c r="D1564" s="1">
        <v>0.1</v>
      </c>
      <c r="E1564" s="1">
        <v>2778</v>
      </c>
      <c r="F1564" s="1"/>
      <c r="G1564" s="1"/>
      <c r="H1564" s="1" t="s">
        <v>22</v>
      </c>
      <c r="I1564" s="1" t="s">
        <v>104</v>
      </c>
      <c r="J1564" s="1" t="s">
        <v>73</v>
      </c>
      <c r="K1564" s="1" t="s">
        <v>67</v>
      </c>
      <c r="L1564" s="1" t="s">
        <v>53</v>
      </c>
      <c r="M1564" s="1"/>
      <c r="N1564" s="1" t="s">
        <v>27</v>
      </c>
      <c r="O1564" s="1" t="s">
        <v>114</v>
      </c>
      <c r="P1564" s="1" t="s">
        <v>225</v>
      </c>
      <c r="Q1564" s="1" t="s">
        <v>469</v>
      </c>
      <c r="R1564" s="1">
        <v>28403</v>
      </c>
      <c r="S1564" s="2">
        <v>42310</v>
      </c>
      <c r="T1564" s="2">
        <v>42340</v>
      </c>
      <c r="U1564" s="1">
        <v>12</v>
      </c>
      <c r="V1564" s="1">
        <v>87160</v>
      </c>
    </row>
    <row r="1565" spans="1:22">
      <c r="A1565" s="1">
        <v>20098</v>
      </c>
      <c r="B1565" s="1" t="s">
        <v>21</v>
      </c>
      <c r="C1565" s="1">
        <v>205.99</v>
      </c>
      <c r="D1565" s="1">
        <v>0.1</v>
      </c>
      <c r="E1565" s="1">
        <v>2778</v>
      </c>
      <c r="F1565" s="1"/>
      <c r="G1565" s="1"/>
      <c r="H1565" s="1" t="s">
        <v>32</v>
      </c>
      <c r="I1565" s="1" t="s">
        <v>104</v>
      </c>
      <c r="J1565" s="1" t="s">
        <v>73</v>
      </c>
      <c r="K1565" s="1" t="s">
        <v>67</v>
      </c>
      <c r="L1565" s="1" t="s">
        <v>53</v>
      </c>
      <c r="M1565" s="1"/>
      <c r="N1565" s="1" t="s">
        <v>27</v>
      </c>
      <c r="O1565" s="1" t="s">
        <v>114</v>
      </c>
      <c r="P1565" s="1" t="s">
        <v>225</v>
      </c>
      <c r="Q1565" s="1" t="s">
        <v>469</v>
      </c>
      <c r="R1565" s="1">
        <v>28403</v>
      </c>
      <c r="S1565" s="2">
        <v>42310</v>
      </c>
      <c r="T1565" s="2">
        <v>42340</v>
      </c>
      <c r="U1565" s="1">
        <v>5</v>
      </c>
      <c r="V1565" s="1">
        <v>87160</v>
      </c>
    </row>
    <row r="1566" spans="1:22">
      <c r="A1566" s="1">
        <v>21707</v>
      </c>
      <c r="B1566" s="1" t="s">
        <v>41</v>
      </c>
      <c r="C1566" s="1">
        <v>35.99</v>
      </c>
      <c r="D1566" s="1">
        <v>0.05</v>
      </c>
      <c r="E1566" s="1">
        <v>2779</v>
      </c>
      <c r="F1566" s="1"/>
      <c r="G1566" s="1"/>
      <c r="H1566" s="1" t="s">
        <v>32</v>
      </c>
      <c r="I1566" s="1" t="s">
        <v>81</v>
      </c>
      <c r="J1566" s="1" t="s">
        <v>73</v>
      </c>
      <c r="K1566" s="1" t="s">
        <v>67</v>
      </c>
      <c r="L1566" s="1" t="s">
        <v>26</v>
      </c>
      <c r="M1566" s="1"/>
      <c r="N1566" s="1" t="s">
        <v>27</v>
      </c>
      <c r="O1566" s="1" t="s">
        <v>28</v>
      </c>
      <c r="P1566" s="1" t="s">
        <v>225</v>
      </c>
      <c r="Q1566" s="1" t="s">
        <v>936</v>
      </c>
      <c r="R1566" s="1">
        <v>27893</v>
      </c>
      <c r="S1566" s="2">
        <v>42314</v>
      </c>
      <c r="T1566" s="2">
        <v>42344</v>
      </c>
      <c r="U1566" s="1">
        <v>11</v>
      </c>
      <c r="V1566" s="1">
        <v>87161</v>
      </c>
    </row>
    <row r="1567" spans="1:22">
      <c r="A1567" s="1">
        <v>22095</v>
      </c>
      <c r="B1567" s="1" t="s">
        <v>98</v>
      </c>
      <c r="C1567" s="1">
        <v>2.16</v>
      </c>
      <c r="D1567" s="1">
        <v>0.05</v>
      </c>
      <c r="E1567" s="1">
        <v>2781</v>
      </c>
      <c r="F1567" s="1"/>
      <c r="G1567" s="1"/>
      <c r="H1567" s="1" t="s">
        <v>32</v>
      </c>
      <c r="I1567" s="1" t="s">
        <v>104</v>
      </c>
      <c r="J1567" s="1" t="s">
        <v>58</v>
      </c>
      <c r="K1567" s="1" t="s">
        <v>100</v>
      </c>
      <c r="L1567" s="1" t="s">
        <v>53</v>
      </c>
      <c r="M1567" s="1"/>
      <c r="N1567" s="1" t="s">
        <v>27</v>
      </c>
      <c r="O1567" s="1" t="s">
        <v>28</v>
      </c>
      <c r="P1567" s="1" t="s">
        <v>90</v>
      </c>
      <c r="Q1567" s="1" t="s">
        <v>937</v>
      </c>
      <c r="R1567" s="1">
        <v>97071</v>
      </c>
      <c r="S1567" s="1" t="s">
        <v>241</v>
      </c>
      <c r="T1567" s="2">
        <v>42096</v>
      </c>
      <c r="U1567" s="1">
        <v>2</v>
      </c>
      <c r="V1567" s="1">
        <v>87162</v>
      </c>
    </row>
    <row r="1568" spans="1:22">
      <c r="A1568" s="1">
        <v>22096</v>
      </c>
      <c r="B1568" s="1" t="s">
        <v>98</v>
      </c>
      <c r="C1568" s="1">
        <v>808.49</v>
      </c>
      <c r="D1568" s="1">
        <v>0.1</v>
      </c>
      <c r="E1568" s="1">
        <v>2781</v>
      </c>
      <c r="F1568" s="1"/>
      <c r="G1568" s="1"/>
      <c r="H1568" s="1" t="s">
        <v>22</v>
      </c>
      <c r="I1568" s="1" t="s">
        <v>104</v>
      </c>
      <c r="J1568" s="1" t="s">
        <v>73</v>
      </c>
      <c r="K1568" s="1" t="s">
        <v>74</v>
      </c>
      <c r="L1568" s="1" t="s">
        <v>36</v>
      </c>
      <c r="M1568" s="1"/>
      <c r="N1568" s="1" t="s">
        <v>27</v>
      </c>
      <c r="O1568" s="1" t="s">
        <v>28</v>
      </c>
      <c r="P1568" s="1" t="s">
        <v>90</v>
      </c>
      <c r="Q1568" s="1" t="s">
        <v>937</v>
      </c>
      <c r="R1568" s="1">
        <v>97071</v>
      </c>
      <c r="S1568" s="1" t="s">
        <v>241</v>
      </c>
      <c r="T1568" s="2">
        <v>42187</v>
      </c>
      <c r="U1568" s="1">
        <v>11</v>
      </c>
      <c r="V1568" s="1">
        <v>87162</v>
      </c>
    </row>
    <row r="1569" spans="1:22">
      <c r="A1569" s="1">
        <v>22097</v>
      </c>
      <c r="B1569" s="1" t="s">
        <v>98</v>
      </c>
      <c r="C1569" s="1">
        <v>6.48</v>
      </c>
      <c r="D1569" s="1">
        <v>0.05</v>
      </c>
      <c r="E1569" s="1">
        <v>2781</v>
      </c>
      <c r="F1569" s="1"/>
      <c r="G1569" s="1"/>
      <c r="H1569" s="1" t="s">
        <v>32</v>
      </c>
      <c r="I1569" s="1" t="s">
        <v>104</v>
      </c>
      <c r="J1569" s="1" t="s">
        <v>58</v>
      </c>
      <c r="K1569" s="1" t="s">
        <v>83</v>
      </c>
      <c r="L1569" s="1" t="s">
        <v>53</v>
      </c>
      <c r="M1569" s="1"/>
      <c r="N1569" s="1" t="s">
        <v>27</v>
      </c>
      <c r="O1569" s="1" t="s">
        <v>114</v>
      </c>
      <c r="P1569" s="1" t="s">
        <v>90</v>
      </c>
      <c r="Q1569" s="1" t="s">
        <v>937</v>
      </c>
      <c r="R1569" s="1">
        <v>97071</v>
      </c>
      <c r="S1569" s="1" t="s">
        <v>241</v>
      </c>
      <c r="T1569" s="2">
        <v>42187</v>
      </c>
      <c r="U1569" s="1">
        <v>3</v>
      </c>
      <c r="V1569" s="1">
        <v>87162</v>
      </c>
    </row>
    <row r="1570" spans="1:22">
      <c r="A1570" s="1">
        <v>21587</v>
      </c>
      <c r="B1570" s="1" t="s">
        <v>31</v>
      </c>
      <c r="C1570" s="1">
        <v>47.98</v>
      </c>
      <c r="D1570" s="1">
        <v>0.05</v>
      </c>
      <c r="E1570" s="1">
        <v>2787</v>
      </c>
      <c r="F1570" s="1"/>
      <c r="G1570" s="1"/>
      <c r="H1570" s="1" t="s">
        <v>22</v>
      </c>
      <c r="I1570" s="1" t="s">
        <v>104</v>
      </c>
      <c r="J1570" s="1" t="s">
        <v>73</v>
      </c>
      <c r="K1570" s="1" t="s">
        <v>144</v>
      </c>
      <c r="L1570" s="1" t="s">
        <v>44</v>
      </c>
      <c r="M1570" s="1"/>
      <c r="N1570" s="1" t="s">
        <v>27</v>
      </c>
      <c r="O1570" s="1" t="s">
        <v>54</v>
      </c>
      <c r="P1570" s="1" t="s">
        <v>138</v>
      </c>
      <c r="Q1570" s="1" t="s">
        <v>938</v>
      </c>
      <c r="R1570" s="1">
        <v>70003</v>
      </c>
      <c r="S1570" s="2">
        <v>42341</v>
      </c>
      <c r="T1570" s="1" t="s">
        <v>181</v>
      </c>
      <c r="U1570" s="1">
        <v>8</v>
      </c>
      <c r="V1570" s="1">
        <v>91316</v>
      </c>
    </row>
    <row r="1571" spans="1:22">
      <c r="A1571" s="1">
        <v>19860</v>
      </c>
      <c r="B1571" s="1" t="s">
        <v>41</v>
      </c>
      <c r="C1571" s="1">
        <v>2.88</v>
      </c>
      <c r="D1571" s="1">
        <v>0.05</v>
      </c>
      <c r="E1571" s="1">
        <v>2791</v>
      </c>
      <c r="F1571" s="1"/>
      <c r="G1571" s="1"/>
      <c r="H1571" s="1" t="s">
        <v>32</v>
      </c>
      <c r="I1571" s="1" t="s">
        <v>81</v>
      </c>
      <c r="J1571" s="1" t="s">
        <v>58</v>
      </c>
      <c r="K1571" s="1" t="s">
        <v>25</v>
      </c>
      <c r="L1571" s="1" t="s">
        <v>26</v>
      </c>
      <c r="M1571" s="1"/>
      <c r="N1571" s="1" t="s">
        <v>27</v>
      </c>
      <c r="O1571" s="1" t="s">
        <v>54</v>
      </c>
      <c r="P1571" s="1" t="s">
        <v>215</v>
      </c>
      <c r="Q1571" s="1" t="s">
        <v>939</v>
      </c>
      <c r="R1571" s="1">
        <v>48071</v>
      </c>
      <c r="S1571" s="1" t="s">
        <v>176</v>
      </c>
      <c r="T1571" s="1" t="s">
        <v>176</v>
      </c>
      <c r="U1571" s="1">
        <v>7</v>
      </c>
      <c r="V1571" s="1">
        <v>88758</v>
      </c>
    </row>
    <row r="1572" spans="1:22">
      <c r="A1572" s="1">
        <v>18361</v>
      </c>
      <c r="B1572" s="1" t="s">
        <v>50</v>
      </c>
      <c r="C1572" s="1">
        <v>2.61</v>
      </c>
      <c r="D1572" s="1">
        <v>0.05</v>
      </c>
      <c r="E1572" s="1">
        <v>2794</v>
      </c>
      <c r="F1572" s="1"/>
      <c r="G1572" s="1"/>
      <c r="H1572" s="1" t="s">
        <v>32</v>
      </c>
      <c r="I1572" s="1" t="s">
        <v>81</v>
      </c>
      <c r="J1572" s="1" t="s">
        <v>58</v>
      </c>
      <c r="K1572" s="1" t="s">
        <v>116</v>
      </c>
      <c r="L1572" s="1" t="s">
        <v>53</v>
      </c>
      <c r="M1572" s="1"/>
      <c r="N1572" s="1" t="s">
        <v>27</v>
      </c>
      <c r="O1572" s="1" t="s">
        <v>54</v>
      </c>
      <c r="P1572" s="1" t="s">
        <v>228</v>
      </c>
      <c r="Q1572" s="1" t="s">
        <v>940</v>
      </c>
      <c r="R1572" s="1">
        <v>50158</v>
      </c>
      <c r="S1572" s="1" t="s">
        <v>271</v>
      </c>
      <c r="T1572" s="1" t="s">
        <v>130</v>
      </c>
      <c r="U1572" s="1">
        <v>2</v>
      </c>
      <c r="V1572" s="1">
        <v>87554</v>
      </c>
    </row>
    <row r="1573" spans="1:22">
      <c r="A1573" s="1">
        <v>18895</v>
      </c>
      <c r="B1573" s="1" t="s">
        <v>21</v>
      </c>
      <c r="C1573" s="1">
        <v>4.76</v>
      </c>
      <c r="D1573" s="1">
        <v>0.05</v>
      </c>
      <c r="E1573" s="1">
        <v>2794</v>
      </c>
      <c r="F1573" s="1"/>
      <c r="G1573" s="1"/>
      <c r="H1573" s="1" t="s">
        <v>32</v>
      </c>
      <c r="I1573" s="1" t="s">
        <v>81</v>
      </c>
      <c r="J1573" s="1" t="s">
        <v>58</v>
      </c>
      <c r="K1573" s="1" t="s">
        <v>83</v>
      </c>
      <c r="L1573" s="1" t="s">
        <v>26</v>
      </c>
      <c r="M1573" s="1"/>
      <c r="N1573" s="1" t="s">
        <v>27</v>
      </c>
      <c r="O1573" s="1" t="s">
        <v>54</v>
      </c>
      <c r="P1573" s="1" t="s">
        <v>228</v>
      </c>
      <c r="Q1573" s="1" t="s">
        <v>940</v>
      </c>
      <c r="R1573" s="1">
        <v>50158</v>
      </c>
      <c r="S1573" s="2">
        <v>42191</v>
      </c>
      <c r="T1573" s="2">
        <v>42191</v>
      </c>
      <c r="U1573" s="1">
        <v>5</v>
      </c>
      <c r="V1573" s="1">
        <v>87555</v>
      </c>
    </row>
    <row r="1574" spans="1:22">
      <c r="A1574" s="1">
        <v>19486</v>
      </c>
      <c r="B1574" s="1" t="s">
        <v>98</v>
      </c>
      <c r="C1574" s="1">
        <v>3.57</v>
      </c>
      <c r="D1574" s="1">
        <v>0.05</v>
      </c>
      <c r="E1574" s="1">
        <v>2795</v>
      </c>
      <c r="F1574" s="1"/>
      <c r="G1574" s="1"/>
      <c r="H1574" s="1" t="s">
        <v>32</v>
      </c>
      <c r="I1574" s="1" t="s">
        <v>81</v>
      </c>
      <c r="J1574" s="1" t="s">
        <v>58</v>
      </c>
      <c r="K1574" s="1" t="s">
        <v>25</v>
      </c>
      <c r="L1574" s="1" t="s">
        <v>44</v>
      </c>
      <c r="M1574" s="1"/>
      <c r="N1574" s="1" t="s">
        <v>27</v>
      </c>
      <c r="O1574" s="1" t="s">
        <v>54</v>
      </c>
      <c r="P1574" s="1" t="s">
        <v>228</v>
      </c>
      <c r="Q1574" s="1" t="s">
        <v>941</v>
      </c>
      <c r="R1574" s="1">
        <v>50401</v>
      </c>
      <c r="S1574" s="1" t="s">
        <v>198</v>
      </c>
      <c r="T1574" s="1" t="s">
        <v>85</v>
      </c>
      <c r="U1574" s="1">
        <v>8</v>
      </c>
      <c r="V1574" s="1">
        <v>87556</v>
      </c>
    </row>
    <row r="1575" spans="1:22">
      <c r="A1575" s="1">
        <v>19487</v>
      </c>
      <c r="B1575" s="1" t="s">
        <v>98</v>
      </c>
      <c r="C1575" s="1">
        <v>200.99</v>
      </c>
      <c r="D1575" s="1">
        <v>0.1</v>
      </c>
      <c r="E1575" s="1">
        <v>2795</v>
      </c>
      <c r="F1575" s="1"/>
      <c r="G1575" s="1"/>
      <c r="H1575" s="1" t="s">
        <v>32</v>
      </c>
      <c r="I1575" s="1" t="s">
        <v>81</v>
      </c>
      <c r="J1575" s="1" t="s">
        <v>73</v>
      </c>
      <c r="K1575" s="1" t="s">
        <v>67</v>
      </c>
      <c r="L1575" s="1" t="s">
        <v>53</v>
      </c>
      <c r="M1575" s="1"/>
      <c r="N1575" s="1" t="s">
        <v>27</v>
      </c>
      <c r="O1575" s="1" t="s">
        <v>54</v>
      </c>
      <c r="P1575" s="1" t="s">
        <v>228</v>
      </c>
      <c r="Q1575" s="1" t="s">
        <v>941</v>
      </c>
      <c r="R1575" s="1">
        <v>50401</v>
      </c>
      <c r="S1575" s="1" t="s">
        <v>198</v>
      </c>
      <c r="T1575" s="1" t="s">
        <v>87</v>
      </c>
      <c r="U1575" s="1">
        <v>14</v>
      </c>
      <c r="V1575" s="1">
        <v>87556</v>
      </c>
    </row>
    <row r="1576" spans="1:22">
      <c r="A1576" s="1">
        <v>19488</v>
      </c>
      <c r="B1576" s="1" t="s">
        <v>98</v>
      </c>
      <c r="C1576" s="1">
        <v>195.99</v>
      </c>
      <c r="D1576" s="1">
        <v>0.1</v>
      </c>
      <c r="E1576" s="1">
        <v>2795</v>
      </c>
      <c r="F1576" s="1"/>
      <c r="G1576" s="1"/>
      <c r="H1576" s="1" t="s">
        <v>32</v>
      </c>
      <c r="I1576" s="1" t="s">
        <v>81</v>
      </c>
      <c r="J1576" s="1" t="s">
        <v>73</v>
      </c>
      <c r="K1576" s="1" t="s">
        <v>67</v>
      </c>
      <c r="L1576" s="1" t="s">
        <v>53</v>
      </c>
      <c r="M1576" s="1"/>
      <c r="N1576" s="1" t="s">
        <v>27</v>
      </c>
      <c r="O1576" s="1" t="s">
        <v>54</v>
      </c>
      <c r="P1576" s="1" t="s">
        <v>228</v>
      </c>
      <c r="Q1576" s="1" t="s">
        <v>941</v>
      </c>
      <c r="R1576" s="1">
        <v>50401</v>
      </c>
      <c r="S1576" s="1" t="s">
        <v>198</v>
      </c>
      <c r="T1576" s="1" t="s">
        <v>198</v>
      </c>
      <c r="U1576" s="1">
        <v>2</v>
      </c>
      <c r="V1576" s="1">
        <v>87556</v>
      </c>
    </row>
    <row r="1577" spans="1:22">
      <c r="A1577" s="1">
        <v>23351</v>
      </c>
      <c r="B1577" s="1" t="s">
        <v>50</v>
      </c>
      <c r="C1577" s="1">
        <v>30.44</v>
      </c>
      <c r="D1577" s="1">
        <v>0.05</v>
      </c>
      <c r="E1577" s="1">
        <v>2796</v>
      </c>
      <c r="F1577" s="1"/>
      <c r="G1577" s="1"/>
      <c r="H1577" s="1" t="s">
        <v>32</v>
      </c>
      <c r="I1577" s="1" t="s">
        <v>81</v>
      </c>
      <c r="J1577" s="1" t="s">
        <v>58</v>
      </c>
      <c r="K1577" s="1" t="s">
        <v>100</v>
      </c>
      <c r="L1577" s="1" t="s">
        <v>53</v>
      </c>
      <c r="M1577" s="1"/>
      <c r="N1577" s="1" t="s">
        <v>27</v>
      </c>
      <c r="O1577" s="1" t="s">
        <v>45</v>
      </c>
      <c r="P1577" s="1" t="s">
        <v>228</v>
      </c>
      <c r="Q1577" s="1" t="s">
        <v>942</v>
      </c>
      <c r="R1577" s="1">
        <v>51106</v>
      </c>
      <c r="S1577" s="1" t="s">
        <v>222</v>
      </c>
      <c r="T1577" s="1" t="s">
        <v>186</v>
      </c>
      <c r="U1577" s="1">
        <v>12</v>
      </c>
      <c r="V1577" s="1">
        <v>87553</v>
      </c>
    </row>
    <row r="1578" spans="1:22">
      <c r="A1578" s="1">
        <v>22787</v>
      </c>
      <c r="B1578" s="1" t="s">
        <v>50</v>
      </c>
      <c r="C1578" s="1">
        <v>5.0199999999999996</v>
      </c>
      <c r="D1578" s="1">
        <v>0.05</v>
      </c>
      <c r="E1578" s="1">
        <v>2797</v>
      </c>
      <c r="F1578" s="1"/>
      <c r="G1578" s="1"/>
      <c r="H1578" s="1" t="s">
        <v>32</v>
      </c>
      <c r="I1578" s="1" t="s">
        <v>104</v>
      </c>
      <c r="J1578" s="1" t="s">
        <v>73</v>
      </c>
      <c r="K1578" s="1" t="s">
        <v>144</v>
      </c>
      <c r="L1578" s="1" t="s">
        <v>44</v>
      </c>
      <c r="M1578" s="1"/>
      <c r="N1578" s="1" t="s">
        <v>27</v>
      </c>
      <c r="O1578" s="1" t="s">
        <v>45</v>
      </c>
      <c r="P1578" s="1" t="s">
        <v>174</v>
      </c>
      <c r="Q1578" s="1" t="s">
        <v>943</v>
      </c>
      <c r="R1578" s="1">
        <v>15122</v>
      </c>
      <c r="S1578" s="2">
        <v>42278</v>
      </c>
      <c r="T1578" s="2">
        <v>42309</v>
      </c>
      <c r="U1578" s="1">
        <v>8</v>
      </c>
      <c r="V1578" s="1">
        <v>87552</v>
      </c>
    </row>
    <row r="1579" spans="1:22">
      <c r="A1579" s="1">
        <v>23350</v>
      </c>
      <c r="B1579" s="1" t="s">
        <v>50</v>
      </c>
      <c r="C1579" s="1">
        <v>4.91</v>
      </c>
      <c r="D1579" s="1">
        <v>0.05</v>
      </c>
      <c r="E1579" s="1">
        <v>2797</v>
      </c>
      <c r="F1579" s="1"/>
      <c r="G1579" s="1"/>
      <c r="H1579" s="1" t="s">
        <v>32</v>
      </c>
      <c r="I1579" s="1" t="s">
        <v>81</v>
      </c>
      <c r="J1579" s="1" t="s">
        <v>58</v>
      </c>
      <c r="K1579" s="1" t="s">
        <v>116</v>
      </c>
      <c r="L1579" s="1" t="s">
        <v>53</v>
      </c>
      <c r="M1579" s="1"/>
      <c r="N1579" s="1" t="s">
        <v>27</v>
      </c>
      <c r="O1579" s="1" t="s">
        <v>28</v>
      </c>
      <c r="P1579" s="1" t="s">
        <v>174</v>
      </c>
      <c r="Q1579" s="1" t="s">
        <v>943</v>
      </c>
      <c r="R1579" s="1">
        <v>15122</v>
      </c>
      <c r="S1579" s="1" t="s">
        <v>222</v>
      </c>
      <c r="T1579" s="1" t="s">
        <v>97</v>
      </c>
      <c r="U1579" s="1">
        <v>9</v>
      </c>
      <c r="V1579" s="1">
        <v>87553</v>
      </c>
    </row>
    <row r="1580" spans="1:22">
      <c r="A1580" s="1">
        <v>20618</v>
      </c>
      <c r="B1580" s="1" t="s">
        <v>98</v>
      </c>
      <c r="C1580" s="1">
        <v>17.52</v>
      </c>
      <c r="D1580" s="1">
        <v>0.05</v>
      </c>
      <c r="E1580" s="1">
        <v>2801</v>
      </c>
      <c r="F1580" s="1"/>
      <c r="G1580" s="1"/>
      <c r="H1580" s="1" t="s">
        <v>32</v>
      </c>
      <c r="I1580" s="1" t="s">
        <v>42</v>
      </c>
      <c r="J1580" s="1" t="s">
        <v>58</v>
      </c>
      <c r="K1580" s="1" t="s">
        <v>196</v>
      </c>
      <c r="L1580" s="1" t="s">
        <v>75</v>
      </c>
      <c r="M1580" s="1"/>
      <c r="N1580" s="1" t="s">
        <v>27</v>
      </c>
      <c r="O1580" s="1" t="s">
        <v>28</v>
      </c>
      <c r="P1580" s="1" t="s">
        <v>250</v>
      </c>
      <c r="Q1580" s="1" t="s">
        <v>928</v>
      </c>
      <c r="R1580" s="1">
        <v>85224</v>
      </c>
      <c r="S1580" s="1" t="s">
        <v>325</v>
      </c>
      <c r="T1580" s="2">
        <v>42070</v>
      </c>
      <c r="U1580" s="1">
        <v>15</v>
      </c>
      <c r="V1580" s="1">
        <v>91049</v>
      </c>
    </row>
    <row r="1581" spans="1:22">
      <c r="A1581" s="1">
        <v>18070</v>
      </c>
      <c r="B1581" s="1" t="s">
        <v>50</v>
      </c>
      <c r="C1581" s="1">
        <v>500.98</v>
      </c>
      <c r="D1581" s="1">
        <v>0.1</v>
      </c>
      <c r="E1581" s="1">
        <v>2803</v>
      </c>
      <c r="F1581" s="1"/>
      <c r="G1581" s="1"/>
      <c r="H1581" s="1" t="s">
        <v>22</v>
      </c>
      <c r="I1581" s="1" t="s">
        <v>51</v>
      </c>
      <c r="J1581" s="1" t="s">
        <v>73</v>
      </c>
      <c r="K1581" s="1" t="s">
        <v>74</v>
      </c>
      <c r="L1581" s="1" t="s">
        <v>36</v>
      </c>
      <c r="M1581" s="1"/>
      <c r="N1581" s="1" t="s">
        <v>27</v>
      </c>
      <c r="O1581" s="1" t="s">
        <v>28</v>
      </c>
      <c r="P1581" s="1" t="s">
        <v>37</v>
      </c>
      <c r="Q1581" s="1" t="s">
        <v>944</v>
      </c>
      <c r="R1581" s="1">
        <v>90022</v>
      </c>
      <c r="S1581" s="2">
        <v>42126</v>
      </c>
      <c r="T1581" s="2">
        <v>42157</v>
      </c>
      <c r="U1581" s="1">
        <v>10</v>
      </c>
      <c r="V1581" s="1">
        <v>86227</v>
      </c>
    </row>
    <row r="1582" spans="1:22">
      <c r="A1582" s="1">
        <v>18071</v>
      </c>
      <c r="B1582" s="1" t="s">
        <v>50</v>
      </c>
      <c r="C1582" s="1">
        <v>178.47</v>
      </c>
      <c r="D1582" s="1">
        <v>0.1</v>
      </c>
      <c r="E1582" s="1">
        <v>2803</v>
      </c>
      <c r="F1582" s="1"/>
      <c r="G1582" s="1"/>
      <c r="H1582" s="1" t="s">
        <v>32</v>
      </c>
      <c r="I1582" s="1" t="s">
        <v>51</v>
      </c>
      <c r="J1582" s="1" t="s">
        <v>58</v>
      </c>
      <c r="K1582" s="1" t="s">
        <v>119</v>
      </c>
      <c r="L1582" s="1" t="s">
        <v>53</v>
      </c>
      <c r="M1582" s="1"/>
      <c r="N1582" s="1" t="s">
        <v>27</v>
      </c>
      <c r="O1582" s="1" t="s">
        <v>114</v>
      </c>
      <c r="P1582" s="1" t="s">
        <v>37</v>
      </c>
      <c r="Q1582" s="1" t="s">
        <v>944</v>
      </c>
      <c r="R1582" s="1">
        <v>90022</v>
      </c>
      <c r="S1582" s="2">
        <v>42126</v>
      </c>
      <c r="T1582" s="2">
        <v>42187</v>
      </c>
      <c r="U1582" s="1">
        <v>1</v>
      </c>
      <c r="V1582" s="1">
        <v>86227</v>
      </c>
    </row>
    <row r="1583" spans="1:22">
      <c r="A1583" s="1">
        <v>24604</v>
      </c>
      <c r="B1583" s="1" t="s">
        <v>50</v>
      </c>
      <c r="C1583" s="1">
        <v>30.56</v>
      </c>
      <c r="D1583" s="1">
        <v>0.05</v>
      </c>
      <c r="E1583" s="1">
        <v>2813</v>
      </c>
      <c r="F1583" s="1"/>
      <c r="G1583" s="1"/>
      <c r="H1583" s="1" t="s">
        <v>32</v>
      </c>
      <c r="I1583" s="1" t="s">
        <v>81</v>
      </c>
      <c r="J1583" s="1" t="s">
        <v>58</v>
      </c>
      <c r="K1583" s="1" t="s">
        <v>100</v>
      </c>
      <c r="L1583" s="1" t="s">
        <v>53</v>
      </c>
      <c r="M1583" s="1"/>
      <c r="N1583" s="1" t="s">
        <v>27</v>
      </c>
      <c r="O1583" s="1" t="s">
        <v>45</v>
      </c>
      <c r="P1583" s="1" t="s">
        <v>184</v>
      </c>
      <c r="Q1583" s="1" t="s">
        <v>945</v>
      </c>
      <c r="R1583" s="1">
        <v>37311</v>
      </c>
      <c r="S1583" s="2">
        <v>42187</v>
      </c>
      <c r="T1583" s="2">
        <v>42187</v>
      </c>
      <c r="U1583" s="1">
        <v>12</v>
      </c>
      <c r="V1583" s="1">
        <v>88819</v>
      </c>
    </row>
    <row r="1584" spans="1:22">
      <c r="A1584" s="1">
        <v>24044</v>
      </c>
      <c r="B1584" s="1" t="s">
        <v>21</v>
      </c>
      <c r="C1584" s="1">
        <v>4.71</v>
      </c>
      <c r="D1584" s="1">
        <v>0.05</v>
      </c>
      <c r="E1584" s="1">
        <v>2817</v>
      </c>
      <c r="F1584" s="1"/>
      <c r="G1584" s="1"/>
      <c r="H1584" s="1" t="s">
        <v>22</v>
      </c>
      <c r="I1584" s="1" t="s">
        <v>81</v>
      </c>
      <c r="J1584" s="1" t="s">
        <v>58</v>
      </c>
      <c r="K1584" s="1" t="s">
        <v>60</v>
      </c>
      <c r="L1584" s="1" t="s">
        <v>26</v>
      </c>
      <c r="M1584" s="1"/>
      <c r="N1584" s="1" t="s">
        <v>27</v>
      </c>
      <c r="O1584" s="1" t="s">
        <v>45</v>
      </c>
      <c r="P1584" s="1" t="s">
        <v>124</v>
      </c>
      <c r="Q1584" s="1" t="s">
        <v>262</v>
      </c>
      <c r="R1584" s="1">
        <v>43055</v>
      </c>
      <c r="S1584" s="2">
        <v>42010</v>
      </c>
      <c r="T1584" s="2">
        <v>42041</v>
      </c>
      <c r="U1584" s="1">
        <v>2</v>
      </c>
      <c r="V1584" s="1">
        <v>89743</v>
      </c>
    </row>
    <row r="1585" spans="1:22">
      <c r="A1585" s="1">
        <v>24045</v>
      </c>
      <c r="B1585" s="1" t="s">
        <v>21</v>
      </c>
      <c r="C1585" s="1">
        <v>55.99</v>
      </c>
      <c r="D1585" s="1">
        <v>0.05</v>
      </c>
      <c r="E1585" s="1">
        <v>2817</v>
      </c>
      <c r="F1585" s="1"/>
      <c r="G1585" s="1"/>
      <c r="H1585" s="1" t="s">
        <v>22</v>
      </c>
      <c r="I1585" s="1" t="s">
        <v>81</v>
      </c>
      <c r="J1585" s="1" t="s">
        <v>73</v>
      </c>
      <c r="K1585" s="1" t="s">
        <v>67</v>
      </c>
      <c r="L1585" s="1" t="s">
        <v>44</v>
      </c>
      <c r="M1585" s="1"/>
      <c r="N1585" s="1" t="s">
        <v>27</v>
      </c>
      <c r="O1585" s="1" t="s">
        <v>54</v>
      </c>
      <c r="P1585" s="1" t="s">
        <v>124</v>
      </c>
      <c r="Q1585" s="1" t="s">
        <v>262</v>
      </c>
      <c r="R1585" s="1">
        <v>43055</v>
      </c>
      <c r="S1585" s="2">
        <v>42010</v>
      </c>
      <c r="T1585" s="2">
        <v>42041</v>
      </c>
      <c r="U1585" s="1">
        <v>3</v>
      </c>
      <c r="V1585" s="1">
        <v>89743</v>
      </c>
    </row>
    <row r="1586" spans="1:22">
      <c r="A1586" s="1">
        <v>24373</v>
      </c>
      <c r="B1586" s="1" t="s">
        <v>98</v>
      </c>
      <c r="C1586" s="1">
        <v>6.48</v>
      </c>
      <c r="D1586" s="1">
        <v>0.05</v>
      </c>
      <c r="E1586" s="1">
        <v>2820</v>
      </c>
      <c r="F1586" s="1"/>
      <c r="G1586" s="1"/>
      <c r="H1586" s="1" t="s">
        <v>32</v>
      </c>
      <c r="I1586" s="1" t="s">
        <v>42</v>
      </c>
      <c r="J1586" s="1" t="s">
        <v>73</v>
      </c>
      <c r="K1586" s="1" t="s">
        <v>144</v>
      </c>
      <c r="L1586" s="1" t="s">
        <v>44</v>
      </c>
      <c r="M1586" s="1"/>
      <c r="N1586" s="1" t="s">
        <v>27</v>
      </c>
      <c r="O1586" s="1" t="s">
        <v>54</v>
      </c>
      <c r="P1586" s="1" t="s">
        <v>306</v>
      </c>
      <c r="Q1586" s="1" t="s">
        <v>946</v>
      </c>
      <c r="R1586" s="1">
        <v>63129</v>
      </c>
      <c r="S1586" s="2">
        <v>42282</v>
      </c>
      <c r="T1586" s="2">
        <v>42343</v>
      </c>
      <c r="U1586" s="1">
        <v>18</v>
      </c>
      <c r="V1586" s="1">
        <v>87899</v>
      </c>
    </row>
    <row r="1587" spans="1:22">
      <c r="A1587" s="1">
        <v>24746</v>
      </c>
      <c r="B1587" s="1" t="s">
        <v>31</v>
      </c>
      <c r="C1587" s="1">
        <v>22.01</v>
      </c>
      <c r="D1587" s="1">
        <v>0.05</v>
      </c>
      <c r="E1587" s="1">
        <v>2820</v>
      </c>
      <c r="F1587" s="1"/>
      <c r="G1587" s="1"/>
      <c r="H1587" s="1" t="s">
        <v>32</v>
      </c>
      <c r="I1587" s="1" t="s">
        <v>42</v>
      </c>
      <c r="J1587" s="1" t="s">
        <v>58</v>
      </c>
      <c r="K1587" s="1" t="s">
        <v>25</v>
      </c>
      <c r="L1587" s="1" t="s">
        <v>44</v>
      </c>
      <c r="M1587" s="1"/>
      <c r="N1587" s="1" t="s">
        <v>27</v>
      </c>
      <c r="O1587" s="1" t="s">
        <v>28</v>
      </c>
      <c r="P1587" s="1" t="s">
        <v>306</v>
      </c>
      <c r="Q1587" s="1" t="s">
        <v>946</v>
      </c>
      <c r="R1587" s="1">
        <v>63129</v>
      </c>
      <c r="S1587" s="1" t="s">
        <v>164</v>
      </c>
      <c r="T1587" s="1" t="s">
        <v>176</v>
      </c>
      <c r="U1587" s="1">
        <v>14</v>
      </c>
      <c r="V1587" s="1">
        <v>87900</v>
      </c>
    </row>
    <row r="1588" spans="1:22">
      <c r="A1588" s="1">
        <v>23803</v>
      </c>
      <c r="B1588" s="1" t="s">
        <v>98</v>
      </c>
      <c r="C1588" s="1">
        <v>21.98</v>
      </c>
      <c r="D1588" s="1">
        <v>0.05</v>
      </c>
      <c r="E1588" s="1">
        <v>2823</v>
      </c>
      <c r="F1588" s="1"/>
      <c r="G1588" s="1"/>
      <c r="H1588" s="1" t="s">
        <v>32</v>
      </c>
      <c r="I1588" s="1" t="s">
        <v>81</v>
      </c>
      <c r="J1588" s="1" t="s">
        <v>58</v>
      </c>
      <c r="K1588" s="1" t="s">
        <v>25</v>
      </c>
      <c r="L1588" s="1" t="s">
        <v>44</v>
      </c>
      <c r="M1588" s="1"/>
      <c r="N1588" s="1" t="s">
        <v>27</v>
      </c>
      <c r="O1588" s="1" t="s">
        <v>28</v>
      </c>
      <c r="P1588" s="1" t="s">
        <v>317</v>
      </c>
      <c r="Q1588" s="1" t="s">
        <v>947</v>
      </c>
      <c r="R1588" s="1">
        <v>89031</v>
      </c>
      <c r="S1588" s="1" t="s">
        <v>230</v>
      </c>
      <c r="T1588" s="2">
        <v>42040</v>
      </c>
      <c r="U1588" s="1">
        <v>11</v>
      </c>
      <c r="V1588" s="1">
        <v>87240</v>
      </c>
    </row>
    <row r="1589" spans="1:22">
      <c r="A1589" s="1">
        <v>22660</v>
      </c>
      <c r="B1589" s="1" t="s">
        <v>98</v>
      </c>
      <c r="C1589" s="1">
        <v>27.48</v>
      </c>
      <c r="D1589" s="1">
        <v>0.05</v>
      </c>
      <c r="E1589" s="1">
        <v>2825</v>
      </c>
      <c r="F1589" s="1"/>
      <c r="G1589" s="1"/>
      <c r="H1589" s="1" t="s">
        <v>32</v>
      </c>
      <c r="I1589" s="1" t="s">
        <v>104</v>
      </c>
      <c r="J1589" s="1" t="s">
        <v>73</v>
      </c>
      <c r="K1589" s="1" t="s">
        <v>144</v>
      </c>
      <c r="L1589" s="1" t="s">
        <v>53</v>
      </c>
      <c r="M1589" s="1"/>
      <c r="N1589" s="1" t="s">
        <v>27</v>
      </c>
      <c r="O1589" s="1" t="s">
        <v>28</v>
      </c>
      <c r="P1589" s="1" t="s">
        <v>682</v>
      </c>
      <c r="Q1589" s="1" t="s">
        <v>908</v>
      </c>
      <c r="R1589" s="1">
        <v>83701</v>
      </c>
      <c r="S1589" s="1" t="s">
        <v>249</v>
      </c>
      <c r="T1589" s="1" t="s">
        <v>295</v>
      </c>
      <c r="U1589" s="1">
        <v>3</v>
      </c>
      <c r="V1589" s="1">
        <v>89497</v>
      </c>
    </row>
    <row r="1590" spans="1:22">
      <c r="A1590" s="1">
        <v>22661</v>
      </c>
      <c r="B1590" s="1" t="s">
        <v>98</v>
      </c>
      <c r="C1590" s="1">
        <v>10.06</v>
      </c>
      <c r="D1590" s="1">
        <v>0.05</v>
      </c>
      <c r="E1590" s="1">
        <v>2825</v>
      </c>
      <c r="F1590" s="1"/>
      <c r="G1590" s="1"/>
      <c r="H1590" s="1" t="s">
        <v>32</v>
      </c>
      <c r="I1590" s="1" t="s">
        <v>104</v>
      </c>
      <c r="J1590" s="1" t="s">
        <v>58</v>
      </c>
      <c r="K1590" s="1" t="s">
        <v>83</v>
      </c>
      <c r="L1590" s="1" t="s">
        <v>26</v>
      </c>
      <c r="M1590" s="1"/>
      <c r="N1590" s="1" t="s">
        <v>27</v>
      </c>
      <c r="O1590" s="1" t="s">
        <v>28</v>
      </c>
      <c r="P1590" s="1" t="s">
        <v>682</v>
      </c>
      <c r="Q1590" s="1" t="s">
        <v>908</v>
      </c>
      <c r="R1590" s="1">
        <v>83701</v>
      </c>
      <c r="S1590" s="1" t="s">
        <v>249</v>
      </c>
      <c r="T1590" s="1" t="s">
        <v>289</v>
      </c>
      <c r="U1590" s="1">
        <v>4</v>
      </c>
      <c r="V1590" s="1">
        <v>89497</v>
      </c>
    </row>
    <row r="1591" spans="1:22">
      <c r="A1591" s="1">
        <v>24607</v>
      </c>
      <c r="B1591" s="1" t="s">
        <v>21</v>
      </c>
      <c r="C1591" s="1">
        <v>11.29</v>
      </c>
      <c r="D1591" s="1">
        <v>0.05</v>
      </c>
      <c r="E1591" s="1">
        <v>2828</v>
      </c>
      <c r="F1591" s="1"/>
      <c r="G1591" s="1"/>
      <c r="H1591" s="1" t="s">
        <v>32</v>
      </c>
      <c r="I1591" s="1" t="s">
        <v>81</v>
      </c>
      <c r="J1591" s="1" t="s">
        <v>58</v>
      </c>
      <c r="K1591" s="1" t="s">
        <v>119</v>
      </c>
      <c r="L1591" s="1" t="s">
        <v>53</v>
      </c>
      <c r="M1591" s="1"/>
      <c r="N1591" s="1" t="s">
        <v>27</v>
      </c>
      <c r="O1591" s="1" t="s">
        <v>28</v>
      </c>
      <c r="P1591" s="1" t="s">
        <v>37</v>
      </c>
      <c r="Q1591" s="1" t="s">
        <v>948</v>
      </c>
      <c r="R1591" s="1">
        <v>92243</v>
      </c>
      <c r="S1591" s="1" t="s">
        <v>398</v>
      </c>
      <c r="T1591" s="1" t="s">
        <v>207</v>
      </c>
      <c r="U1591" s="1">
        <v>8</v>
      </c>
      <c r="V1591" s="1">
        <v>87720</v>
      </c>
    </row>
    <row r="1592" spans="1:22">
      <c r="A1592" s="1">
        <v>23431</v>
      </c>
      <c r="B1592" s="1" t="s">
        <v>50</v>
      </c>
      <c r="C1592" s="1">
        <v>39.479999999999997</v>
      </c>
      <c r="D1592" s="1">
        <v>0.05</v>
      </c>
      <c r="E1592" s="1">
        <v>2828</v>
      </c>
      <c r="F1592" s="1"/>
      <c r="G1592" s="1"/>
      <c r="H1592" s="1" t="s">
        <v>32</v>
      </c>
      <c r="I1592" s="1" t="s">
        <v>81</v>
      </c>
      <c r="J1592" s="1" t="s">
        <v>73</v>
      </c>
      <c r="K1592" s="1" t="s">
        <v>144</v>
      </c>
      <c r="L1592" s="1" t="s">
        <v>44</v>
      </c>
      <c r="M1592" s="1"/>
      <c r="N1592" s="1" t="s">
        <v>27</v>
      </c>
      <c r="O1592" s="1" t="s">
        <v>54</v>
      </c>
      <c r="P1592" s="1" t="s">
        <v>37</v>
      </c>
      <c r="Q1592" s="1" t="s">
        <v>948</v>
      </c>
      <c r="R1592" s="1">
        <v>92243</v>
      </c>
      <c r="S1592" s="2">
        <v>42010</v>
      </c>
      <c r="T1592" s="2">
        <v>42041</v>
      </c>
      <c r="U1592" s="1">
        <v>12</v>
      </c>
      <c r="V1592" s="1">
        <v>87721</v>
      </c>
    </row>
    <row r="1593" spans="1:22">
      <c r="A1593" s="1">
        <v>20594</v>
      </c>
      <c r="B1593" s="1" t="s">
        <v>31</v>
      </c>
      <c r="C1593" s="1">
        <v>140.97999999999999</v>
      </c>
      <c r="D1593" s="1">
        <v>0.1</v>
      </c>
      <c r="E1593" s="1">
        <v>2833</v>
      </c>
      <c r="F1593" s="1"/>
      <c r="G1593" s="1"/>
      <c r="H1593" s="1" t="s">
        <v>22</v>
      </c>
      <c r="I1593" s="1" t="s">
        <v>51</v>
      </c>
      <c r="J1593" s="1" t="s">
        <v>34</v>
      </c>
      <c r="K1593" s="1" t="s">
        <v>151</v>
      </c>
      <c r="L1593" s="1" t="s">
        <v>108</v>
      </c>
      <c r="M1593" s="1"/>
      <c r="N1593" s="1" t="s">
        <v>27</v>
      </c>
      <c r="O1593" s="1" t="s">
        <v>54</v>
      </c>
      <c r="P1593" s="1" t="s">
        <v>55</v>
      </c>
      <c r="Q1593" s="1" t="s">
        <v>949</v>
      </c>
      <c r="R1593" s="1">
        <v>55076</v>
      </c>
      <c r="S1593" s="1" t="s">
        <v>132</v>
      </c>
      <c r="T1593" s="1" t="s">
        <v>94</v>
      </c>
      <c r="U1593" s="1">
        <v>4</v>
      </c>
      <c r="V1593" s="1">
        <v>91030</v>
      </c>
    </row>
    <row r="1594" spans="1:22">
      <c r="A1594" s="1">
        <v>20595</v>
      </c>
      <c r="B1594" s="1" t="s">
        <v>31</v>
      </c>
      <c r="C1594" s="1">
        <v>65.989999999999995</v>
      </c>
      <c r="D1594" s="1">
        <v>0.05</v>
      </c>
      <c r="E1594" s="1">
        <v>2833</v>
      </c>
      <c r="F1594" s="1"/>
      <c r="G1594" s="1"/>
      <c r="H1594" s="1" t="s">
        <v>32</v>
      </c>
      <c r="I1594" s="1" t="s">
        <v>51</v>
      </c>
      <c r="J1594" s="1" t="s">
        <v>73</v>
      </c>
      <c r="K1594" s="1" t="s">
        <v>67</v>
      </c>
      <c r="L1594" s="1" t="s">
        <v>53</v>
      </c>
      <c r="M1594" s="1"/>
      <c r="N1594" s="1" t="s">
        <v>27</v>
      </c>
      <c r="O1594" s="1" t="s">
        <v>54</v>
      </c>
      <c r="P1594" s="1" t="s">
        <v>55</v>
      </c>
      <c r="Q1594" s="1" t="s">
        <v>949</v>
      </c>
      <c r="R1594" s="1">
        <v>55076</v>
      </c>
      <c r="S1594" s="1" t="s">
        <v>132</v>
      </c>
      <c r="T1594" s="1" t="s">
        <v>267</v>
      </c>
      <c r="U1594" s="1">
        <v>15</v>
      </c>
      <c r="V1594" s="1">
        <v>91030</v>
      </c>
    </row>
    <row r="1595" spans="1:22">
      <c r="A1595" s="1">
        <v>19191</v>
      </c>
      <c r="B1595" s="1" t="s">
        <v>21</v>
      </c>
      <c r="C1595" s="1">
        <v>51.98</v>
      </c>
      <c r="D1595" s="1">
        <v>0.05</v>
      </c>
      <c r="E1595" s="1">
        <v>2837</v>
      </c>
      <c r="F1595" s="1"/>
      <c r="G1595" s="1"/>
      <c r="H1595" s="1" t="s">
        <v>32</v>
      </c>
      <c r="I1595" s="1" t="s">
        <v>42</v>
      </c>
      <c r="J1595" s="1" t="s">
        <v>73</v>
      </c>
      <c r="K1595" s="1" t="s">
        <v>74</v>
      </c>
      <c r="L1595" s="1" t="s">
        <v>75</v>
      </c>
      <c r="M1595" s="1"/>
      <c r="N1595" s="1" t="s">
        <v>27</v>
      </c>
      <c r="O1595" s="1" t="s">
        <v>54</v>
      </c>
      <c r="P1595" s="1" t="s">
        <v>217</v>
      </c>
      <c r="Q1595" s="1" t="s">
        <v>950</v>
      </c>
      <c r="R1595" s="1">
        <v>74133</v>
      </c>
      <c r="S1595" s="2">
        <v>42219</v>
      </c>
      <c r="T1595" s="2">
        <v>42280</v>
      </c>
      <c r="U1595" s="1">
        <v>13</v>
      </c>
      <c r="V1595" s="1">
        <v>89801</v>
      </c>
    </row>
    <row r="1596" spans="1:22">
      <c r="A1596" s="1">
        <v>19192</v>
      </c>
      <c r="B1596" s="1" t="s">
        <v>21</v>
      </c>
      <c r="C1596" s="1">
        <v>80.97</v>
      </c>
      <c r="D1596" s="1">
        <v>0.05</v>
      </c>
      <c r="E1596" s="1">
        <v>2837</v>
      </c>
      <c r="F1596" s="1"/>
      <c r="G1596" s="1"/>
      <c r="H1596" s="1" t="s">
        <v>22</v>
      </c>
      <c r="I1596" s="1" t="s">
        <v>42</v>
      </c>
      <c r="J1596" s="1" t="s">
        <v>73</v>
      </c>
      <c r="K1596" s="1" t="s">
        <v>74</v>
      </c>
      <c r="L1596" s="1" t="s">
        <v>36</v>
      </c>
      <c r="M1596" s="1"/>
      <c r="N1596" s="1" t="s">
        <v>27</v>
      </c>
      <c r="O1596" s="1" t="s">
        <v>114</v>
      </c>
      <c r="P1596" s="1" t="s">
        <v>217</v>
      </c>
      <c r="Q1596" s="1" t="s">
        <v>950</v>
      </c>
      <c r="R1596" s="1">
        <v>74133</v>
      </c>
      <c r="S1596" s="2">
        <v>42219</v>
      </c>
      <c r="T1596" s="2">
        <v>42311</v>
      </c>
      <c r="U1596" s="1">
        <v>3</v>
      </c>
      <c r="V1596" s="1">
        <v>89801</v>
      </c>
    </row>
    <row r="1597" spans="1:22">
      <c r="A1597" s="1">
        <v>18416</v>
      </c>
      <c r="B1597" s="1" t="s">
        <v>21</v>
      </c>
      <c r="C1597" s="1">
        <v>21.98</v>
      </c>
      <c r="D1597" s="1">
        <v>0.05</v>
      </c>
      <c r="E1597" s="1">
        <v>2840</v>
      </c>
      <c r="F1597" s="1"/>
      <c r="G1597" s="1"/>
      <c r="H1597" s="1" t="s">
        <v>32</v>
      </c>
      <c r="I1597" s="1" t="s">
        <v>81</v>
      </c>
      <c r="J1597" s="1" t="s">
        <v>58</v>
      </c>
      <c r="K1597" s="1" t="s">
        <v>25</v>
      </c>
      <c r="L1597" s="1" t="s">
        <v>44</v>
      </c>
      <c r="M1597" s="1"/>
      <c r="N1597" s="1" t="s">
        <v>27</v>
      </c>
      <c r="O1597" s="1" t="s">
        <v>114</v>
      </c>
      <c r="P1597" s="1" t="s">
        <v>242</v>
      </c>
      <c r="Q1597" s="1" t="s">
        <v>951</v>
      </c>
      <c r="R1597" s="1">
        <v>33161</v>
      </c>
      <c r="S1597" s="1" t="s">
        <v>99</v>
      </c>
      <c r="T1597" s="1" t="s">
        <v>271</v>
      </c>
      <c r="U1597" s="1">
        <v>16</v>
      </c>
      <c r="V1597" s="1">
        <v>87884</v>
      </c>
    </row>
    <row r="1598" spans="1:22">
      <c r="A1598" s="1">
        <v>18419</v>
      </c>
      <c r="B1598" s="1" t="s">
        <v>50</v>
      </c>
      <c r="C1598" s="1">
        <v>15.68</v>
      </c>
      <c r="D1598" s="1">
        <v>0.05</v>
      </c>
      <c r="E1598" s="1">
        <v>2840</v>
      </c>
      <c r="F1598" s="1"/>
      <c r="G1598" s="1"/>
      <c r="H1598" s="1" t="s">
        <v>32</v>
      </c>
      <c r="I1598" s="1" t="s">
        <v>81</v>
      </c>
      <c r="J1598" s="1" t="s">
        <v>34</v>
      </c>
      <c r="K1598" s="1" t="s">
        <v>52</v>
      </c>
      <c r="L1598" s="1" t="s">
        <v>44</v>
      </c>
      <c r="M1598" s="1"/>
      <c r="N1598" s="1" t="s">
        <v>27</v>
      </c>
      <c r="O1598" s="1" t="s">
        <v>114</v>
      </c>
      <c r="P1598" s="1" t="s">
        <v>242</v>
      </c>
      <c r="Q1598" s="1" t="s">
        <v>951</v>
      </c>
      <c r="R1598" s="1">
        <v>33161</v>
      </c>
      <c r="S1598" s="2">
        <v>42314</v>
      </c>
      <c r="T1598" s="1" t="s">
        <v>39</v>
      </c>
      <c r="U1598" s="1">
        <v>17</v>
      </c>
      <c r="V1598" s="1">
        <v>87885</v>
      </c>
    </row>
    <row r="1599" spans="1:22">
      <c r="A1599" s="1">
        <v>18420</v>
      </c>
      <c r="B1599" s="1" t="s">
        <v>50</v>
      </c>
      <c r="C1599" s="1">
        <v>14.98</v>
      </c>
      <c r="D1599" s="1">
        <v>0.05</v>
      </c>
      <c r="E1599" s="1">
        <v>2840</v>
      </c>
      <c r="F1599" s="1"/>
      <c r="G1599" s="1"/>
      <c r="H1599" s="1" t="s">
        <v>32</v>
      </c>
      <c r="I1599" s="1" t="s">
        <v>81</v>
      </c>
      <c r="J1599" s="1" t="s">
        <v>34</v>
      </c>
      <c r="K1599" s="1" t="s">
        <v>52</v>
      </c>
      <c r="L1599" s="1" t="s">
        <v>44</v>
      </c>
      <c r="M1599" s="1"/>
      <c r="N1599" s="1" t="s">
        <v>27</v>
      </c>
      <c r="O1599" s="1" t="s">
        <v>114</v>
      </c>
      <c r="P1599" s="1" t="s">
        <v>242</v>
      </c>
      <c r="Q1599" s="1" t="s">
        <v>951</v>
      </c>
      <c r="R1599" s="1">
        <v>33161</v>
      </c>
      <c r="S1599" s="2">
        <v>42314</v>
      </c>
      <c r="T1599" s="2">
        <v>42344</v>
      </c>
      <c r="U1599" s="1">
        <v>18</v>
      </c>
      <c r="V1599" s="1">
        <v>87885</v>
      </c>
    </row>
    <row r="1600" spans="1:22">
      <c r="A1600" s="1">
        <v>18421</v>
      </c>
      <c r="B1600" s="1" t="s">
        <v>50</v>
      </c>
      <c r="C1600" s="1">
        <v>38.76</v>
      </c>
      <c r="D1600" s="1">
        <v>0.05</v>
      </c>
      <c r="E1600" s="1">
        <v>2840</v>
      </c>
      <c r="F1600" s="1"/>
      <c r="G1600" s="1"/>
      <c r="H1600" s="1" t="s">
        <v>32</v>
      </c>
      <c r="I1600" s="1" t="s">
        <v>81</v>
      </c>
      <c r="J1600" s="1" t="s">
        <v>58</v>
      </c>
      <c r="K1600" s="1" t="s">
        <v>83</v>
      </c>
      <c r="L1600" s="1" t="s">
        <v>53</v>
      </c>
      <c r="M1600" s="1"/>
      <c r="N1600" s="1" t="s">
        <v>27</v>
      </c>
      <c r="O1600" s="1" t="s">
        <v>114</v>
      </c>
      <c r="P1600" s="1" t="s">
        <v>242</v>
      </c>
      <c r="Q1600" s="1" t="s">
        <v>951</v>
      </c>
      <c r="R1600" s="1">
        <v>33161</v>
      </c>
      <c r="S1600" s="2">
        <v>42314</v>
      </c>
      <c r="T1600" s="2">
        <v>42344</v>
      </c>
      <c r="U1600" s="1">
        <v>1</v>
      </c>
      <c r="V1600" s="1">
        <v>87885</v>
      </c>
    </row>
    <row r="1601" spans="1:22">
      <c r="A1601" s="1">
        <v>21855</v>
      </c>
      <c r="B1601" s="1" t="s">
        <v>31</v>
      </c>
      <c r="C1601" s="1">
        <v>90.48</v>
      </c>
      <c r="D1601" s="1">
        <v>0.05</v>
      </c>
      <c r="E1601" s="1">
        <v>2847</v>
      </c>
      <c r="F1601" s="1"/>
      <c r="G1601" s="1"/>
      <c r="H1601" s="1" t="s">
        <v>32</v>
      </c>
      <c r="I1601" s="1" t="s">
        <v>81</v>
      </c>
      <c r="J1601" s="1" t="s">
        <v>58</v>
      </c>
      <c r="K1601" s="1" t="s">
        <v>61</v>
      </c>
      <c r="L1601" s="1" t="s">
        <v>53</v>
      </c>
      <c r="M1601" s="1"/>
      <c r="N1601" s="1" t="s">
        <v>27</v>
      </c>
      <c r="O1601" s="1" t="s">
        <v>114</v>
      </c>
      <c r="P1601" s="1" t="s">
        <v>184</v>
      </c>
      <c r="Q1601" s="1" t="s">
        <v>952</v>
      </c>
      <c r="R1601" s="1">
        <v>38017</v>
      </c>
      <c r="S1601" s="2">
        <v>42251</v>
      </c>
      <c r="T1601" s="2">
        <v>42312</v>
      </c>
      <c r="U1601" s="1">
        <v>3</v>
      </c>
      <c r="V1601" s="1">
        <v>85928</v>
      </c>
    </row>
    <row r="1602" spans="1:22">
      <c r="A1602" s="1">
        <v>21856</v>
      </c>
      <c r="B1602" s="1" t="s">
        <v>31</v>
      </c>
      <c r="C1602" s="1">
        <v>9.77</v>
      </c>
      <c r="D1602" s="1">
        <v>0.05</v>
      </c>
      <c r="E1602" s="1">
        <v>2847</v>
      </c>
      <c r="F1602" s="1"/>
      <c r="G1602" s="1"/>
      <c r="H1602" s="1" t="s">
        <v>32</v>
      </c>
      <c r="I1602" s="1" t="s">
        <v>81</v>
      </c>
      <c r="J1602" s="1" t="s">
        <v>34</v>
      </c>
      <c r="K1602" s="1" t="s">
        <v>52</v>
      </c>
      <c r="L1602" s="1" t="s">
        <v>75</v>
      </c>
      <c r="M1602" s="1"/>
      <c r="N1602" s="1" t="s">
        <v>27</v>
      </c>
      <c r="O1602" s="1" t="s">
        <v>114</v>
      </c>
      <c r="P1602" s="1" t="s">
        <v>184</v>
      </c>
      <c r="Q1602" s="1" t="s">
        <v>952</v>
      </c>
      <c r="R1602" s="1">
        <v>38017</v>
      </c>
      <c r="S1602" s="2">
        <v>42251</v>
      </c>
      <c r="T1602" s="2">
        <v>42281</v>
      </c>
      <c r="U1602" s="1">
        <v>9</v>
      </c>
      <c r="V1602" s="1">
        <v>85928</v>
      </c>
    </row>
    <row r="1603" spans="1:22">
      <c r="A1603" s="1">
        <v>21857</v>
      </c>
      <c r="B1603" s="1" t="s">
        <v>31</v>
      </c>
      <c r="C1603" s="1">
        <v>34.99</v>
      </c>
      <c r="D1603" s="1">
        <v>0.05</v>
      </c>
      <c r="E1603" s="1">
        <v>2847</v>
      </c>
      <c r="F1603" s="1"/>
      <c r="G1603" s="1"/>
      <c r="H1603" s="1" t="s">
        <v>32</v>
      </c>
      <c r="I1603" s="1" t="s">
        <v>81</v>
      </c>
      <c r="J1603" s="1" t="s">
        <v>58</v>
      </c>
      <c r="K1603" s="1" t="s">
        <v>25</v>
      </c>
      <c r="L1603" s="1" t="s">
        <v>53</v>
      </c>
      <c r="M1603" s="1"/>
      <c r="N1603" s="1" t="s">
        <v>27</v>
      </c>
      <c r="O1603" s="1" t="s">
        <v>114</v>
      </c>
      <c r="P1603" s="1" t="s">
        <v>184</v>
      </c>
      <c r="Q1603" s="1" t="s">
        <v>952</v>
      </c>
      <c r="R1603" s="1">
        <v>38017</v>
      </c>
      <c r="S1603" s="2">
        <v>42251</v>
      </c>
      <c r="T1603" s="2">
        <v>42312</v>
      </c>
      <c r="U1603" s="1">
        <v>1</v>
      </c>
      <c r="V1603" s="1">
        <v>85928</v>
      </c>
    </row>
    <row r="1604" spans="1:22">
      <c r="A1604" s="1">
        <v>24455</v>
      </c>
      <c r="B1604" s="1" t="s">
        <v>50</v>
      </c>
      <c r="C1604" s="1">
        <v>49.99</v>
      </c>
      <c r="D1604" s="1">
        <v>0.05</v>
      </c>
      <c r="E1604" s="1">
        <v>2848</v>
      </c>
      <c r="F1604" s="1"/>
      <c r="G1604" s="1"/>
      <c r="H1604" s="1" t="s">
        <v>32</v>
      </c>
      <c r="I1604" s="1" t="s">
        <v>81</v>
      </c>
      <c r="J1604" s="1" t="s">
        <v>73</v>
      </c>
      <c r="K1604" s="1" t="s">
        <v>144</v>
      </c>
      <c r="L1604" s="1" t="s">
        <v>53</v>
      </c>
      <c r="M1604" s="1"/>
      <c r="N1604" s="1" t="s">
        <v>27</v>
      </c>
      <c r="O1604" s="1" t="s">
        <v>54</v>
      </c>
      <c r="P1604" s="1" t="s">
        <v>184</v>
      </c>
      <c r="Q1604" s="1" t="s">
        <v>953</v>
      </c>
      <c r="R1604" s="1">
        <v>38401</v>
      </c>
      <c r="S1604" s="2">
        <v>42161</v>
      </c>
      <c r="T1604" s="2">
        <v>42222</v>
      </c>
      <c r="U1604" s="1">
        <v>16</v>
      </c>
      <c r="V1604" s="1">
        <v>85929</v>
      </c>
    </row>
    <row r="1605" spans="1:22">
      <c r="A1605" s="1">
        <v>23622</v>
      </c>
      <c r="B1605" s="1" t="s">
        <v>98</v>
      </c>
      <c r="C1605" s="1">
        <v>115.99</v>
      </c>
      <c r="D1605" s="1">
        <v>0.1</v>
      </c>
      <c r="E1605" s="1">
        <v>2851</v>
      </c>
      <c r="F1605" s="1"/>
      <c r="G1605" s="1"/>
      <c r="H1605" s="1" t="s">
        <v>32</v>
      </c>
      <c r="I1605" s="1" t="s">
        <v>104</v>
      </c>
      <c r="J1605" s="1" t="s">
        <v>73</v>
      </c>
      <c r="K1605" s="1" t="s">
        <v>67</v>
      </c>
      <c r="L1605" s="1" t="s">
        <v>53</v>
      </c>
      <c r="M1605" s="1"/>
      <c r="N1605" s="1" t="s">
        <v>27</v>
      </c>
      <c r="O1605" s="1" t="s">
        <v>28</v>
      </c>
      <c r="P1605" s="1" t="s">
        <v>112</v>
      </c>
      <c r="Q1605" s="1" t="s">
        <v>954</v>
      </c>
      <c r="R1605" s="1">
        <v>79762</v>
      </c>
      <c r="S1605" s="2">
        <v>42251</v>
      </c>
      <c r="T1605" s="1" t="s">
        <v>204</v>
      </c>
      <c r="U1605" s="1">
        <v>11</v>
      </c>
      <c r="V1605" s="1">
        <v>86454</v>
      </c>
    </row>
    <row r="1606" spans="1:22">
      <c r="A1606" s="1">
        <v>23042</v>
      </c>
      <c r="B1606" s="1" t="s">
        <v>50</v>
      </c>
      <c r="C1606" s="1">
        <v>7.84</v>
      </c>
      <c r="D1606" s="1">
        <v>0.05</v>
      </c>
      <c r="E1606" s="1">
        <v>2855</v>
      </c>
      <c r="F1606" s="1"/>
      <c r="G1606" s="1"/>
      <c r="H1606" s="1" t="s">
        <v>32</v>
      </c>
      <c r="I1606" s="1" t="s">
        <v>81</v>
      </c>
      <c r="J1606" s="1" t="s">
        <v>58</v>
      </c>
      <c r="K1606" s="1" t="s">
        <v>100</v>
      </c>
      <c r="L1606" s="1" t="s">
        <v>53</v>
      </c>
      <c r="M1606" s="1"/>
      <c r="N1606" s="1" t="s">
        <v>27</v>
      </c>
      <c r="O1606" s="1" t="s">
        <v>28</v>
      </c>
      <c r="P1606" s="1" t="s">
        <v>29</v>
      </c>
      <c r="Q1606" s="1" t="s">
        <v>955</v>
      </c>
      <c r="R1606" s="1">
        <v>98198</v>
      </c>
      <c r="S1606" s="1" t="s">
        <v>222</v>
      </c>
      <c r="T1606" s="1" t="s">
        <v>97</v>
      </c>
      <c r="U1606" s="1">
        <v>10</v>
      </c>
      <c r="V1606" s="1">
        <v>87316</v>
      </c>
    </row>
    <row r="1607" spans="1:22">
      <c r="A1607" s="1">
        <v>23043</v>
      </c>
      <c r="B1607" s="1" t="s">
        <v>50</v>
      </c>
      <c r="C1607" s="1">
        <v>105.34</v>
      </c>
      <c r="D1607" s="1">
        <v>0.1</v>
      </c>
      <c r="E1607" s="1">
        <v>2855</v>
      </c>
      <c r="F1607" s="1"/>
      <c r="G1607" s="1"/>
      <c r="H1607" s="1" t="s">
        <v>32</v>
      </c>
      <c r="I1607" s="1" t="s">
        <v>81</v>
      </c>
      <c r="J1607" s="1" t="s">
        <v>34</v>
      </c>
      <c r="K1607" s="1" t="s">
        <v>52</v>
      </c>
      <c r="L1607" s="1" t="s">
        <v>178</v>
      </c>
      <c r="M1607" s="1"/>
      <c r="N1607" s="1" t="s">
        <v>27</v>
      </c>
      <c r="O1607" s="1" t="s">
        <v>28</v>
      </c>
      <c r="P1607" s="1" t="s">
        <v>29</v>
      </c>
      <c r="Q1607" s="1" t="s">
        <v>955</v>
      </c>
      <c r="R1607" s="1">
        <v>98198</v>
      </c>
      <c r="S1607" s="1" t="s">
        <v>222</v>
      </c>
      <c r="T1607" s="1" t="s">
        <v>97</v>
      </c>
      <c r="U1607" s="1">
        <v>10</v>
      </c>
      <c r="V1607" s="1">
        <v>87316</v>
      </c>
    </row>
    <row r="1608" spans="1:22">
      <c r="A1608" s="1">
        <v>23213</v>
      </c>
      <c r="B1608" s="1" t="s">
        <v>98</v>
      </c>
      <c r="C1608" s="1">
        <v>6783.02</v>
      </c>
      <c r="D1608" s="1">
        <v>0.15</v>
      </c>
      <c r="E1608" s="1">
        <v>2855</v>
      </c>
      <c r="F1608" s="1"/>
      <c r="G1608" s="1"/>
      <c r="H1608" s="1" t="s">
        <v>32</v>
      </c>
      <c r="I1608" s="1" t="s">
        <v>104</v>
      </c>
      <c r="J1608" s="1" t="s">
        <v>73</v>
      </c>
      <c r="K1608" s="1" t="s">
        <v>74</v>
      </c>
      <c r="L1608" s="1" t="s">
        <v>178</v>
      </c>
      <c r="M1608" s="1"/>
      <c r="N1608" s="1" t="s">
        <v>27</v>
      </c>
      <c r="O1608" s="1" t="s">
        <v>114</v>
      </c>
      <c r="P1608" s="1" t="s">
        <v>29</v>
      </c>
      <c r="Q1608" s="1" t="s">
        <v>955</v>
      </c>
      <c r="R1608" s="1">
        <v>98198</v>
      </c>
      <c r="S1608" s="2">
        <v>42280</v>
      </c>
      <c r="T1608" s="1" t="s">
        <v>297</v>
      </c>
      <c r="U1608" s="1">
        <v>1</v>
      </c>
      <c r="V1608" s="1">
        <v>87317</v>
      </c>
    </row>
    <row r="1609" spans="1:22">
      <c r="A1609" s="1">
        <v>18516</v>
      </c>
      <c r="B1609" s="1" t="s">
        <v>50</v>
      </c>
      <c r="C1609" s="1">
        <v>2.94</v>
      </c>
      <c r="D1609" s="1">
        <v>0.05</v>
      </c>
      <c r="E1609" s="1">
        <v>2858</v>
      </c>
      <c r="F1609" s="1"/>
      <c r="G1609" s="1"/>
      <c r="H1609" s="1" t="s">
        <v>32</v>
      </c>
      <c r="I1609" s="1" t="s">
        <v>81</v>
      </c>
      <c r="J1609" s="1" t="s">
        <v>58</v>
      </c>
      <c r="K1609" s="1" t="s">
        <v>25</v>
      </c>
      <c r="L1609" s="1" t="s">
        <v>26</v>
      </c>
      <c r="M1609" s="1"/>
      <c r="N1609" s="1" t="s">
        <v>27</v>
      </c>
      <c r="O1609" s="1" t="s">
        <v>114</v>
      </c>
      <c r="P1609" s="1" t="s">
        <v>242</v>
      </c>
      <c r="Q1609" s="1" t="s">
        <v>839</v>
      </c>
      <c r="R1609" s="1">
        <v>32259</v>
      </c>
      <c r="S1609" s="1" t="s">
        <v>134</v>
      </c>
      <c r="T1609" s="1" t="s">
        <v>135</v>
      </c>
      <c r="U1609" s="1">
        <v>3</v>
      </c>
      <c r="V1609" s="1">
        <v>88279</v>
      </c>
    </row>
    <row r="1610" spans="1:22">
      <c r="A1610" s="1">
        <v>18506</v>
      </c>
      <c r="B1610" s="1" t="s">
        <v>98</v>
      </c>
      <c r="C1610" s="1">
        <v>67.28</v>
      </c>
      <c r="D1610" s="1">
        <v>0.05</v>
      </c>
      <c r="E1610" s="1">
        <v>2858</v>
      </c>
      <c r="F1610" s="1"/>
      <c r="G1610" s="1"/>
      <c r="H1610" s="1" t="s">
        <v>32</v>
      </c>
      <c r="I1610" s="1" t="s">
        <v>81</v>
      </c>
      <c r="J1610" s="1" t="s">
        <v>58</v>
      </c>
      <c r="K1610" s="1" t="s">
        <v>100</v>
      </c>
      <c r="L1610" s="1" t="s">
        <v>53</v>
      </c>
      <c r="M1610" s="1"/>
      <c r="N1610" s="1" t="s">
        <v>27</v>
      </c>
      <c r="O1610" s="1" t="s">
        <v>114</v>
      </c>
      <c r="P1610" s="1" t="s">
        <v>242</v>
      </c>
      <c r="Q1610" s="1" t="s">
        <v>839</v>
      </c>
      <c r="R1610" s="1">
        <v>32259</v>
      </c>
      <c r="S1610" s="1" t="s">
        <v>78</v>
      </c>
      <c r="T1610" s="1" t="s">
        <v>64</v>
      </c>
      <c r="U1610" s="1">
        <v>30</v>
      </c>
      <c r="V1610" s="1">
        <v>88282</v>
      </c>
    </row>
    <row r="1611" spans="1:22">
      <c r="A1611" s="1">
        <v>18507</v>
      </c>
      <c r="B1611" s="1" t="s">
        <v>98</v>
      </c>
      <c r="C1611" s="1">
        <v>130.97999999999999</v>
      </c>
      <c r="D1611" s="1">
        <v>0.1</v>
      </c>
      <c r="E1611" s="1">
        <v>2858</v>
      </c>
      <c r="F1611" s="1"/>
      <c r="G1611" s="1"/>
      <c r="H1611" s="1" t="s">
        <v>22</v>
      </c>
      <c r="I1611" s="1" t="s">
        <v>81</v>
      </c>
      <c r="J1611" s="1" t="s">
        <v>34</v>
      </c>
      <c r="K1611" s="1" t="s">
        <v>151</v>
      </c>
      <c r="L1611" s="1" t="s">
        <v>108</v>
      </c>
      <c r="M1611" s="1"/>
      <c r="N1611" s="1" t="s">
        <v>27</v>
      </c>
      <c r="O1611" s="1" t="s">
        <v>114</v>
      </c>
      <c r="P1611" s="1" t="s">
        <v>242</v>
      </c>
      <c r="Q1611" s="1" t="s">
        <v>839</v>
      </c>
      <c r="R1611" s="1">
        <v>32259</v>
      </c>
      <c r="S1611" s="1" t="s">
        <v>78</v>
      </c>
      <c r="T1611" s="1" t="s">
        <v>78</v>
      </c>
      <c r="U1611" s="1">
        <v>42</v>
      </c>
      <c r="V1611" s="1">
        <v>88282</v>
      </c>
    </row>
    <row r="1612" spans="1:22">
      <c r="A1612" s="1">
        <v>18508</v>
      </c>
      <c r="B1612" s="1" t="s">
        <v>98</v>
      </c>
      <c r="C1612" s="1">
        <v>2.78</v>
      </c>
      <c r="D1612" s="1">
        <v>0.05</v>
      </c>
      <c r="E1612" s="1">
        <v>2858</v>
      </c>
      <c r="F1612" s="1"/>
      <c r="G1612" s="1"/>
      <c r="H1612" s="1" t="s">
        <v>32</v>
      </c>
      <c r="I1612" s="1" t="s">
        <v>81</v>
      </c>
      <c r="J1612" s="1" t="s">
        <v>58</v>
      </c>
      <c r="K1612" s="1" t="s">
        <v>25</v>
      </c>
      <c r="L1612" s="1" t="s">
        <v>26</v>
      </c>
      <c r="M1612" s="1"/>
      <c r="N1612" s="1" t="s">
        <v>27</v>
      </c>
      <c r="O1612" s="1" t="s">
        <v>114</v>
      </c>
      <c r="P1612" s="1" t="s">
        <v>242</v>
      </c>
      <c r="Q1612" s="1" t="s">
        <v>839</v>
      </c>
      <c r="R1612" s="1">
        <v>32259</v>
      </c>
      <c r="S1612" s="1" t="s">
        <v>78</v>
      </c>
      <c r="T1612" s="1" t="s">
        <v>78</v>
      </c>
      <c r="U1612" s="1">
        <v>28</v>
      </c>
      <c r="V1612" s="1">
        <v>88282</v>
      </c>
    </row>
    <row r="1613" spans="1:22">
      <c r="A1613" s="1">
        <v>20270</v>
      </c>
      <c r="B1613" s="1" t="s">
        <v>31</v>
      </c>
      <c r="C1613" s="1">
        <v>142.86000000000001</v>
      </c>
      <c r="D1613" s="1">
        <v>0.1</v>
      </c>
      <c r="E1613" s="1">
        <v>2859</v>
      </c>
      <c r="F1613" s="1"/>
      <c r="G1613" s="1"/>
      <c r="H1613" s="1" t="s">
        <v>32</v>
      </c>
      <c r="I1613" s="1" t="s">
        <v>81</v>
      </c>
      <c r="J1613" s="1" t="s">
        <v>58</v>
      </c>
      <c r="K1613" s="1" t="s">
        <v>119</v>
      </c>
      <c r="L1613" s="1" t="s">
        <v>53</v>
      </c>
      <c r="M1613" s="1"/>
      <c r="N1613" s="1" t="s">
        <v>27</v>
      </c>
      <c r="O1613" s="1" t="s">
        <v>54</v>
      </c>
      <c r="P1613" s="1" t="s">
        <v>242</v>
      </c>
      <c r="Q1613" s="1" t="s">
        <v>209</v>
      </c>
      <c r="R1613" s="1">
        <v>32601</v>
      </c>
      <c r="S1613" s="2">
        <v>42008</v>
      </c>
      <c r="T1613" s="2">
        <v>42067</v>
      </c>
      <c r="U1613" s="1">
        <v>23</v>
      </c>
      <c r="V1613" s="1">
        <v>88281</v>
      </c>
    </row>
    <row r="1614" spans="1:22">
      <c r="A1614" s="1">
        <v>23238</v>
      </c>
      <c r="B1614" s="1" t="s">
        <v>50</v>
      </c>
      <c r="C1614" s="1">
        <v>20.99</v>
      </c>
      <c r="D1614" s="1">
        <v>0.05</v>
      </c>
      <c r="E1614" s="1">
        <v>2861</v>
      </c>
      <c r="F1614" s="1"/>
      <c r="G1614" s="1"/>
      <c r="H1614" s="1" t="s">
        <v>32</v>
      </c>
      <c r="I1614" s="1" t="s">
        <v>81</v>
      </c>
      <c r="J1614" s="1" t="s">
        <v>73</v>
      </c>
      <c r="K1614" s="1" t="s">
        <v>67</v>
      </c>
      <c r="L1614" s="1" t="s">
        <v>75</v>
      </c>
      <c r="M1614" s="1"/>
      <c r="N1614" s="1" t="s">
        <v>27</v>
      </c>
      <c r="O1614" s="1" t="s">
        <v>54</v>
      </c>
      <c r="P1614" s="1" t="s">
        <v>145</v>
      </c>
      <c r="Q1614" s="1" t="s">
        <v>956</v>
      </c>
      <c r="R1614" s="1">
        <v>67601</v>
      </c>
      <c r="S1614" s="1" t="s">
        <v>386</v>
      </c>
      <c r="T1614" s="1" t="s">
        <v>386</v>
      </c>
      <c r="U1614" s="1">
        <v>11</v>
      </c>
      <c r="V1614" s="1">
        <v>88280</v>
      </c>
    </row>
    <row r="1615" spans="1:22">
      <c r="A1615" s="1">
        <v>25932</v>
      </c>
      <c r="B1615" s="1" t="s">
        <v>21</v>
      </c>
      <c r="C1615" s="1">
        <v>12.22</v>
      </c>
      <c r="D1615" s="1">
        <v>0.05</v>
      </c>
      <c r="E1615" s="1">
        <v>2862</v>
      </c>
      <c r="F1615" s="1"/>
      <c r="G1615" s="1"/>
      <c r="H1615" s="1" t="s">
        <v>32</v>
      </c>
      <c r="I1615" s="1" t="s">
        <v>81</v>
      </c>
      <c r="J1615" s="1" t="s">
        <v>34</v>
      </c>
      <c r="K1615" s="1" t="s">
        <v>52</v>
      </c>
      <c r="L1615" s="1" t="s">
        <v>44</v>
      </c>
      <c r="M1615" s="1"/>
      <c r="N1615" s="1" t="s">
        <v>27</v>
      </c>
      <c r="O1615" s="1" t="s">
        <v>54</v>
      </c>
      <c r="P1615" s="1" t="s">
        <v>302</v>
      </c>
      <c r="Q1615" s="1" t="s">
        <v>957</v>
      </c>
      <c r="R1615" s="1">
        <v>68128</v>
      </c>
      <c r="S1615" s="2">
        <v>42312</v>
      </c>
      <c r="T1615" s="2">
        <v>42342</v>
      </c>
      <c r="U1615" s="1">
        <v>9</v>
      </c>
      <c r="V1615" s="1">
        <v>88278</v>
      </c>
    </row>
    <row r="1616" spans="1:22">
      <c r="A1616" s="1">
        <v>23136</v>
      </c>
      <c r="B1616" s="1" t="s">
        <v>41</v>
      </c>
      <c r="C1616" s="1">
        <v>13.79</v>
      </c>
      <c r="D1616" s="1">
        <v>0.05</v>
      </c>
      <c r="E1616" s="1">
        <v>2865</v>
      </c>
      <c r="F1616" s="1"/>
      <c r="G1616" s="1"/>
      <c r="H1616" s="1" t="s">
        <v>32</v>
      </c>
      <c r="I1616" s="1" t="s">
        <v>81</v>
      </c>
      <c r="J1616" s="1" t="s">
        <v>34</v>
      </c>
      <c r="K1616" s="1" t="s">
        <v>52</v>
      </c>
      <c r="L1616" s="1" t="s">
        <v>53</v>
      </c>
      <c r="M1616" s="1"/>
      <c r="N1616" s="1" t="s">
        <v>27</v>
      </c>
      <c r="O1616" s="1" t="s">
        <v>54</v>
      </c>
      <c r="P1616" s="1" t="s">
        <v>112</v>
      </c>
      <c r="Q1616" s="1" t="s">
        <v>958</v>
      </c>
      <c r="R1616" s="1">
        <v>75460</v>
      </c>
      <c r="S1616" s="1" t="s">
        <v>93</v>
      </c>
      <c r="T1616" s="1" t="s">
        <v>457</v>
      </c>
      <c r="U1616" s="1">
        <v>4</v>
      </c>
      <c r="V1616" s="1">
        <v>90871</v>
      </c>
    </row>
    <row r="1617" spans="1:22">
      <c r="A1617" s="1">
        <v>23137</v>
      </c>
      <c r="B1617" s="1" t="s">
        <v>41</v>
      </c>
      <c r="C1617" s="1">
        <v>33.29</v>
      </c>
      <c r="D1617" s="1">
        <v>0.05</v>
      </c>
      <c r="E1617" s="1">
        <v>2865</v>
      </c>
      <c r="F1617" s="1"/>
      <c r="G1617" s="1"/>
      <c r="H1617" s="1" t="s">
        <v>32</v>
      </c>
      <c r="I1617" s="1" t="s">
        <v>81</v>
      </c>
      <c r="J1617" s="1" t="s">
        <v>58</v>
      </c>
      <c r="K1617" s="1" t="s">
        <v>119</v>
      </c>
      <c r="L1617" s="1" t="s">
        <v>53</v>
      </c>
      <c r="M1617" s="1"/>
      <c r="N1617" s="1" t="s">
        <v>27</v>
      </c>
      <c r="O1617" s="1" t="s">
        <v>45</v>
      </c>
      <c r="P1617" s="1" t="s">
        <v>112</v>
      </c>
      <c r="Q1617" s="1" t="s">
        <v>958</v>
      </c>
      <c r="R1617" s="1">
        <v>75460</v>
      </c>
      <c r="S1617" s="1" t="s">
        <v>93</v>
      </c>
      <c r="T1617" s="1" t="s">
        <v>235</v>
      </c>
      <c r="U1617" s="1">
        <v>8</v>
      </c>
      <c r="V1617" s="1">
        <v>90871</v>
      </c>
    </row>
    <row r="1618" spans="1:22">
      <c r="A1618" s="1">
        <v>1529</v>
      </c>
      <c r="B1618" s="1" t="s">
        <v>21</v>
      </c>
      <c r="C1618" s="1">
        <v>125.99</v>
      </c>
      <c r="D1618" s="1">
        <v>0.1</v>
      </c>
      <c r="E1618" s="1">
        <v>2867</v>
      </c>
      <c r="F1618" s="1"/>
      <c r="G1618" s="1"/>
      <c r="H1618" s="1" t="s">
        <v>32</v>
      </c>
      <c r="I1618" s="1" t="s">
        <v>81</v>
      </c>
      <c r="J1618" s="1" t="s">
        <v>73</v>
      </c>
      <c r="K1618" s="1" t="s">
        <v>67</v>
      </c>
      <c r="L1618" s="1" t="s">
        <v>53</v>
      </c>
      <c r="M1618" s="1"/>
      <c r="N1618" s="1" t="s">
        <v>27</v>
      </c>
      <c r="O1618" s="1" t="s">
        <v>28</v>
      </c>
      <c r="P1618" s="1" t="s">
        <v>466</v>
      </c>
      <c r="Q1618" s="1" t="s">
        <v>29</v>
      </c>
      <c r="R1618" s="1">
        <v>20016</v>
      </c>
      <c r="S1618" s="1" t="s">
        <v>299</v>
      </c>
      <c r="T1618" s="1" t="s">
        <v>349</v>
      </c>
      <c r="U1618" s="1">
        <v>2</v>
      </c>
      <c r="V1618" s="1">
        <v>11013</v>
      </c>
    </row>
    <row r="1619" spans="1:22">
      <c r="A1619" s="1">
        <v>18998</v>
      </c>
      <c r="B1619" s="1" t="s">
        <v>21</v>
      </c>
      <c r="C1619" s="1">
        <v>896.99</v>
      </c>
      <c r="D1619" s="1">
        <v>0.1</v>
      </c>
      <c r="E1619" s="1">
        <v>2868</v>
      </c>
      <c r="F1619" s="1"/>
      <c r="G1619" s="1"/>
      <c r="H1619" s="1" t="s">
        <v>32</v>
      </c>
      <c r="I1619" s="1" t="s">
        <v>81</v>
      </c>
      <c r="J1619" s="1" t="s">
        <v>58</v>
      </c>
      <c r="K1619" s="1" t="s">
        <v>100</v>
      </c>
      <c r="L1619" s="1" t="s">
        <v>53</v>
      </c>
      <c r="M1619" s="1"/>
      <c r="N1619" s="1" t="s">
        <v>27</v>
      </c>
      <c r="O1619" s="1" t="s">
        <v>28</v>
      </c>
      <c r="P1619" s="1" t="s">
        <v>29</v>
      </c>
      <c r="Q1619" s="1" t="s">
        <v>959</v>
      </c>
      <c r="R1619" s="1">
        <v>98026</v>
      </c>
      <c r="S1619" s="2">
        <v>42217</v>
      </c>
      <c r="T1619" s="2">
        <v>42278</v>
      </c>
      <c r="U1619" s="1">
        <v>6</v>
      </c>
      <c r="V1619" s="1">
        <v>85826</v>
      </c>
    </row>
    <row r="1620" spans="1:22">
      <c r="A1620" s="1">
        <v>19529</v>
      </c>
      <c r="B1620" s="1" t="s">
        <v>21</v>
      </c>
      <c r="C1620" s="1">
        <v>125.99</v>
      </c>
      <c r="D1620" s="1">
        <v>0.1</v>
      </c>
      <c r="E1620" s="1">
        <v>2868</v>
      </c>
      <c r="F1620" s="1"/>
      <c r="G1620" s="1"/>
      <c r="H1620" s="1" t="s">
        <v>32</v>
      </c>
      <c r="I1620" s="1" t="s">
        <v>81</v>
      </c>
      <c r="J1620" s="1" t="s">
        <v>73</v>
      </c>
      <c r="K1620" s="1" t="s">
        <v>67</v>
      </c>
      <c r="L1620" s="1" t="s">
        <v>53</v>
      </c>
      <c r="M1620" s="1"/>
      <c r="N1620" s="1" t="s">
        <v>27</v>
      </c>
      <c r="O1620" s="1" t="s">
        <v>28</v>
      </c>
      <c r="P1620" s="1" t="s">
        <v>29</v>
      </c>
      <c r="Q1620" s="1" t="s">
        <v>959</v>
      </c>
      <c r="R1620" s="1">
        <v>98026</v>
      </c>
      <c r="S1620" s="1" t="s">
        <v>299</v>
      </c>
      <c r="T1620" s="1" t="s">
        <v>349</v>
      </c>
      <c r="U1620" s="1">
        <v>1</v>
      </c>
      <c r="V1620" s="1">
        <v>85827</v>
      </c>
    </row>
    <row r="1621" spans="1:22">
      <c r="A1621" s="1">
        <v>19293</v>
      </c>
      <c r="B1621" s="1" t="s">
        <v>31</v>
      </c>
      <c r="C1621" s="1">
        <v>15.99</v>
      </c>
      <c r="D1621" s="1">
        <v>0.05</v>
      </c>
      <c r="E1621" s="1">
        <v>2868</v>
      </c>
      <c r="F1621" s="1"/>
      <c r="G1621" s="1"/>
      <c r="H1621" s="1" t="s">
        <v>22</v>
      </c>
      <c r="I1621" s="1" t="s">
        <v>81</v>
      </c>
      <c r="J1621" s="1" t="s">
        <v>58</v>
      </c>
      <c r="K1621" s="1" t="s">
        <v>100</v>
      </c>
      <c r="L1621" s="1" t="s">
        <v>53</v>
      </c>
      <c r="M1621" s="1"/>
      <c r="N1621" s="1" t="s">
        <v>27</v>
      </c>
      <c r="O1621" s="1" t="s">
        <v>114</v>
      </c>
      <c r="P1621" s="1" t="s">
        <v>29</v>
      </c>
      <c r="Q1621" s="1" t="s">
        <v>959</v>
      </c>
      <c r="R1621" s="1">
        <v>98026</v>
      </c>
      <c r="S1621" s="1" t="s">
        <v>168</v>
      </c>
      <c r="T1621" s="1" t="s">
        <v>295</v>
      </c>
      <c r="U1621" s="1">
        <v>4</v>
      </c>
      <c r="V1621" s="1">
        <v>85828</v>
      </c>
    </row>
    <row r="1622" spans="1:22">
      <c r="A1622" s="1">
        <v>25724</v>
      </c>
      <c r="B1622" s="1" t="s">
        <v>50</v>
      </c>
      <c r="C1622" s="1">
        <v>2.89</v>
      </c>
      <c r="D1622" s="1">
        <v>0.05</v>
      </c>
      <c r="E1622" s="1">
        <v>2873</v>
      </c>
      <c r="F1622" s="1"/>
      <c r="G1622" s="1"/>
      <c r="H1622" s="1" t="s">
        <v>32</v>
      </c>
      <c r="I1622" s="1" t="s">
        <v>51</v>
      </c>
      <c r="J1622" s="1" t="s">
        <v>58</v>
      </c>
      <c r="K1622" s="1" t="s">
        <v>116</v>
      </c>
      <c r="L1622" s="1" t="s">
        <v>53</v>
      </c>
      <c r="M1622" s="1"/>
      <c r="N1622" s="1" t="s">
        <v>27</v>
      </c>
      <c r="O1622" s="1" t="s">
        <v>114</v>
      </c>
      <c r="P1622" s="1" t="s">
        <v>242</v>
      </c>
      <c r="Q1622" s="1" t="s">
        <v>960</v>
      </c>
      <c r="R1622" s="1">
        <v>33012</v>
      </c>
      <c r="S1622" s="1" t="s">
        <v>97</v>
      </c>
      <c r="T1622" s="1" t="s">
        <v>259</v>
      </c>
      <c r="U1622" s="1">
        <v>12</v>
      </c>
      <c r="V1622" s="1">
        <v>89872</v>
      </c>
    </row>
    <row r="1623" spans="1:22">
      <c r="A1623" s="1">
        <v>25725</v>
      </c>
      <c r="B1623" s="1" t="s">
        <v>50</v>
      </c>
      <c r="C1623" s="1">
        <v>217.85</v>
      </c>
      <c r="D1623" s="1">
        <v>0.1</v>
      </c>
      <c r="E1623" s="1">
        <v>2873</v>
      </c>
      <c r="F1623" s="1"/>
      <c r="G1623" s="1"/>
      <c r="H1623" s="1" t="s">
        <v>22</v>
      </c>
      <c r="I1623" s="1" t="s">
        <v>51</v>
      </c>
      <c r="J1623" s="1" t="s">
        <v>34</v>
      </c>
      <c r="K1623" s="1" t="s">
        <v>123</v>
      </c>
      <c r="L1623" s="1" t="s">
        <v>108</v>
      </c>
      <c r="M1623" s="1"/>
      <c r="N1623" s="1" t="s">
        <v>27</v>
      </c>
      <c r="O1623" s="1" t="s">
        <v>54</v>
      </c>
      <c r="P1623" s="1" t="s">
        <v>242</v>
      </c>
      <c r="Q1623" s="1" t="s">
        <v>960</v>
      </c>
      <c r="R1623" s="1">
        <v>33012</v>
      </c>
      <c r="S1623" s="1" t="s">
        <v>97</v>
      </c>
      <c r="T1623" s="1" t="s">
        <v>186</v>
      </c>
      <c r="U1623" s="1">
        <v>10</v>
      </c>
      <c r="V1623" s="1">
        <v>89872</v>
      </c>
    </row>
    <row r="1624" spans="1:22">
      <c r="A1624" s="1">
        <v>21768</v>
      </c>
      <c r="B1624" s="1" t="s">
        <v>98</v>
      </c>
      <c r="C1624" s="1">
        <v>4.84</v>
      </c>
      <c r="D1624" s="1">
        <v>0.05</v>
      </c>
      <c r="E1624" s="1">
        <v>2874</v>
      </c>
      <c r="F1624" s="1"/>
      <c r="G1624" s="1"/>
      <c r="H1624" s="1" t="s">
        <v>32</v>
      </c>
      <c r="I1624" s="1" t="s">
        <v>42</v>
      </c>
      <c r="J1624" s="1" t="s">
        <v>58</v>
      </c>
      <c r="K1624" s="1" t="s">
        <v>25</v>
      </c>
      <c r="L1624" s="1" t="s">
        <v>26</v>
      </c>
      <c r="M1624" s="1"/>
      <c r="N1624" s="1" t="s">
        <v>27</v>
      </c>
      <c r="O1624" s="1" t="s">
        <v>54</v>
      </c>
      <c r="P1624" s="1" t="s">
        <v>302</v>
      </c>
      <c r="Q1624" s="1" t="s">
        <v>957</v>
      </c>
      <c r="R1624" s="1">
        <v>68128</v>
      </c>
      <c r="S1624" s="2">
        <v>42159</v>
      </c>
      <c r="T1624" s="1" t="s">
        <v>205</v>
      </c>
      <c r="U1624" s="1">
        <v>4</v>
      </c>
      <c r="V1624" s="1">
        <v>89873</v>
      </c>
    </row>
    <row r="1625" spans="1:22">
      <c r="A1625" s="1">
        <v>19246</v>
      </c>
      <c r="B1625" s="1" t="s">
        <v>41</v>
      </c>
      <c r="C1625" s="1">
        <v>304.99</v>
      </c>
      <c r="D1625" s="1">
        <v>0.1</v>
      </c>
      <c r="E1625" s="1">
        <v>2874</v>
      </c>
      <c r="F1625" s="1"/>
      <c r="G1625" s="1"/>
      <c r="H1625" s="1" t="s">
        <v>32</v>
      </c>
      <c r="I1625" s="1" t="s">
        <v>42</v>
      </c>
      <c r="J1625" s="1" t="s">
        <v>58</v>
      </c>
      <c r="K1625" s="1" t="s">
        <v>100</v>
      </c>
      <c r="L1625" s="1" t="s">
        <v>53</v>
      </c>
      <c r="M1625" s="1"/>
      <c r="N1625" s="1" t="s">
        <v>27</v>
      </c>
      <c r="O1625" s="1" t="s">
        <v>54</v>
      </c>
      <c r="P1625" s="1" t="s">
        <v>302</v>
      </c>
      <c r="Q1625" s="1" t="s">
        <v>957</v>
      </c>
      <c r="R1625" s="1">
        <v>68128</v>
      </c>
      <c r="S1625" s="1" t="s">
        <v>149</v>
      </c>
      <c r="T1625" s="1" t="s">
        <v>150</v>
      </c>
      <c r="U1625" s="1">
        <v>19</v>
      </c>
      <c r="V1625" s="1">
        <v>89874</v>
      </c>
    </row>
    <row r="1626" spans="1:22">
      <c r="A1626" s="1">
        <v>19247</v>
      </c>
      <c r="B1626" s="1" t="s">
        <v>41</v>
      </c>
      <c r="C1626" s="1">
        <v>65.989999999999995</v>
      </c>
      <c r="D1626" s="1">
        <v>0.05</v>
      </c>
      <c r="E1626" s="1">
        <v>2874</v>
      </c>
      <c r="F1626" s="1"/>
      <c r="G1626" s="1"/>
      <c r="H1626" s="1" t="s">
        <v>32</v>
      </c>
      <c r="I1626" s="1" t="s">
        <v>42</v>
      </c>
      <c r="J1626" s="1" t="s">
        <v>73</v>
      </c>
      <c r="K1626" s="1" t="s">
        <v>67</v>
      </c>
      <c r="L1626" s="1" t="s">
        <v>53</v>
      </c>
      <c r="M1626" s="1"/>
      <c r="N1626" s="1" t="s">
        <v>27</v>
      </c>
      <c r="O1626" s="1" t="s">
        <v>45</v>
      </c>
      <c r="P1626" s="1" t="s">
        <v>302</v>
      </c>
      <c r="Q1626" s="1" t="s">
        <v>957</v>
      </c>
      <c r="R1626" s="1">
        <v>68128</v>
      </c>
      <c r="S1626" s="1" t="s">
        <v>149</v>
      </c>
      <c r="T1626" s="1" t="s">
        <v>150</v>
      </c>
      <c r="U1626" s="1">
        <v>12</v>
      </c>
      <c r="V1626" s="1">
        <v>89874</v>
      </c>
    </row>
    <row r="1627" spans="1:22">
      <c r="A1627" s="1">
        <v>25599</v>
      </c>
      <c r="B1627" s="1" t="s">
        <v>31</v>
      </c>
      <c r="C1627" s="1">
        <v>8.33</v>
      </c>
      <c r="D1627" s="1">
        <v>0.05</v>
      </c>
      <c r="E1627" s="1">
        <v>2877</v>
      </c>
      <c r="F1627" s="1"/>
      <c r="G1627" s="1"/>
      <c r="H1627" s="1" t="s">
        <v>22</v>
      </c>
      <c r="I1627" s="1" t="s">
        <v>104</v>
      </c>
      <c r="J1627" s="1" t="s">
        <v>73</v>
      </c>
      <c r="K1627" s="1" t="s">
        <v>144</v>
      </c>
      <c r="L1627" s="1" t="s">
        <v>44</v>
      </c>
      <c r="M1627" s="1"/>
      <c r="N1627" s="1" t="s">
        <v>27</v>
      </c>
      <c r="O1627" s="1" t="s">
        <v>28</v>
      </c>
      <c r="P1627" s="1" t="s">
        <v>124</v>
      </c>
      <c r="Q1627" s="1" t="s">
        <v>961</v>
      </c>
      <c r="R1627" s="1">
        <v>44070</v>
      </c>
      <c r="S1627" s="2">
        <v>42038</v>
      </c>
      <c r="T1627" s="2">
        <v>42097</v>
      </c>
      <c r="U1627" s="1">
        <v>12</v>
      </c>
      <c r="V1627" s="1">
        <v>91492</v>
      </c>
    </row>
    <row r="1628" spans="1:22">
      <c r="A1628" s="1">
        <v>7599</v>
      </c>
      <c r="B1628" s="1" t="s">
        <v>31</v>
      </c>
      <c r="C1628" s="1">
        <v>8.33</v>
      </c>
      <c r="D1628" s="1">
        <v>0.05</v>
      </c>
      <c r="E1628" s="1">
        <v>2878</v>
      </c>
      <c r="F1628" s="1"/>
      <c r="G1628" s="1"/>
      <c r="H1628" s="1" t="s">
        <v>22</v>
      </c>
      <c r="I1628" s="1" t="s">
        <v>104</v>
      </c>
      <c r="J1628" s="1" t="s">
        <v>73</v>
      </c>
      <c r="K1628" s="1" t="s">
        <v>144</v>
      </c>
      <c r="L1628" s="1" t="s">
        <v>44</v>
      </c>
      <c r="M1628" s="1"/>
      <c r="N1628" s="1" t="s">
        <v>27</v>
      </c>
      <c r="O1628" s="1" t="s">
        <v>114</v>
      </c>
      <c r="P1628" s="1" t="s">
        <v>29</v>
      </c>
      <c r="Q1628" s="1" t="s">
        <v>160</v>
      </c>
      <c r="R1628" s="1">
        <v>98107</v>
      </c>
      <c r="S1628" s="2">
        <v>42038</v>
      </c>
      <c r="T1628" s="2">
        <v>42097</v>
      </c>
      <c r="U1628" s="1">
        <v>47</v>
      </c>
      <c r="V1628" s="1">
        <v>54369</v>
      </c>
    </row>
    <row r="1629" spans="1:22">
      <c r="A1629" s="1">
        <v>18642</v>
      </c>
      <c r="B1629" s="1" t="s">
        <v>50</v>
      </c>
      <c r="C1629" s="1">
        <v>6.68</v>
      </c>
      <c r="D1629" s="1">
        <v>0.05</v>
      </c>
      <c r="E1629" s="1">
        <v>2880</v>
      </c>
      <c r="F1629" s="1"/>
      <c r="G1629" s="1"/>
      <c r="H1629" s="1" t="s">
        <v>32</v>
      </c>
      <c r="I1629" s="1" t="s">
        <v>51</v>
      </c>
      <c r="J1629" s="1" t="s">
        <v>58</v>
      </c>
      <c r="K1629" s="1" t="s">
        <v>83</v>
      </c>
      <c r="L1629" s="1" t="s">
        <v>53</v>
      </c>
      <c r="M1629" s="1"/>
      <c r="N1629" s="1" t="s">
        <v>27</v>
      </c>
      <c r="O1629" s="1" t="s">
        <v>114</v>
      </c>
      <c r="P1629" s="1" t="s">
        <v>242</v>
      </c>
      <c r="Q1629" s="1" t="s">
        <v>962</v>
      </c>
      <c r="R1629" s="1">
        <v>33160</v>
      </c>
      <c r="S1629" s="1" t="s">
        <v>95</v>
      </c>
      <c r="T1629" s="1" t="s">
        <v>192</v>
      </c>
      <c r="U1629" s="1">
        <v>11</v>
      </c>
      <c r="V1629" s="1">
        <v>88626</v>
      </c>
    </row>
    <row r="1630" spans="1:22">
      <c r="A1630" s="1">
        <v>20315</v>
      </c>
      <c r="B1630" s="1" t="s">
        <v>98</v>
      </c>
      <c r="C1630" s="1">
        <v>243.98</v>
      </c>
      <c r="D1630" s="1">
        <v>0.1</v>
      </c>
      <c r="E1630" s="1">
        <v>2880</v>
      </c>
      <c r="F1630" s="1"/>
      <c r="G1630" s="1"/>
      <c r="H1630" s="1" t="s">
        <v>22</v>
      </c>
      <c r="I1630" s="1" t="s">
        <v>51</v>
      </c>
      <c r="J1630" s="1" t="s">
        <v>34</v>
      </c>
      <c r="K1630" s="1" t="s">
        <v>35</v>
      </c>
      <c r="L1630" s="1" t="s">
        <v>36</v>
      </c>
      <c r="M1630" s="1"/>
      <c r="N1630" s="1" t="s">
        <v>27</v>
      </c>
      <c r="O1630" s="1" t="s">
        <v>114</v>
      </c>
      <c r="P1630" s="1" t="s">
        <v>242</v>
      </c>
      <c r="Q1630" s="1" t="s">
        <v>962</v>
      </c>
      <c r="R1630" s="1">
        <v>33160</v>
      </c>
      <c r="S1630" s="2">
        <v>42221</v>
      </c>
      <c r="T1630" s="1" t="s">
        <v>59</v>
      </c>
      <c r="U1630" s="1">
        <v>25</v>
      </c>
      <c r="V1630" s="1">
        <v>88627</v>
      </c>
    </row>
    <row r="1631" spans="1:22">
      <c r="A1631" s="1">
        <v>7718</v>
      </c>
      <c r="B1631" s="1" t="s">
        <v>21</v>
      </c>
      <c r="C1631" s="1">
        <v>4.0599999999999996</v>
      </c>
      <c r="D1631" s="1">
        <v>0.05</v>
      </c>
      <c r="E1631" s="1">
        <v>2882</v>
      </c>
      <c r="F1631" s="1"/>
      <c r="G1631" s="1"/>
      <c r="H1631" s="1" t="s">
        <v>32</v>
      </c>
      <c r="I1631" s="1" t="s">
        <v>104</v>
      </c>
      <c r="J1631" s="1" t="s">
        <v>58</v>
      </c>
      <c r="K1631" s="1" t="s">
        <v>196</v>
      </c>
      <c r="L1631" s="1" t="s">
        <v>53</v>
      </c>
      <c r="M1631" s="1"/>
      <c r="N1631" s="1" t="s">
        <v>27</v>
      </c>
      <c r="O1631" s="1" t="s">
        <v>114</v>
      </c>
      <c r="P1631" s="1" t="s">
        <v>225</v>
      </c>
      <c r="Q1631" s="1" t="s">
        <v>257</v>
      </c>
      <c r="R1631" s="1">
        <v>28206</v>
      </c>
      <c r="S1631" s="1" t="s">
        <v>137</v>
      </c>
      <c r="T1631" s="1" t="s">
        <v>92</v>
      </c>
      <c r="U1631" s="1">
        <v>37</v>
      </c>
      <c r="V1631" s="1">
        <v>55300</v>
      </c>
    </row>
    <row r="1632" spans="1:22">
      <c r="A1632" s="1">
        <v>7719</v>
      </c>
      <c r="B1632" s="1" t="s">
        <v>21</v>
      </c>
      <c r="C1632" s="1">
        <v>3.75</v>
      </c>
      <c r="D1632" s="1">
        <v>0.05</v>
      </c>
      <c r="E1632" s="1">
        <v>2882</v>
      </c>
      <c r="F1632" s="1"/>
      <c r="G1632" s="1"/>
      <c r="H1632" s="1" t="s">
        <v>32</v>
      </c>
      <c r="I1632" s="1" t="s">
        <v>104</v>
      </c>
      <c r="J1632" s="1" t="s">
        <v>58</v>
      </c>
      <c r="K1632" s="1" t="s">
        <v>116</v>
      </c>
      <c r="L1632" s="1" t="s">
        <v>53</v>
      </c>
      <c r="M1632" s="1"/>
      <c r="N1632" s="1" t="s">
        <v>27</v>
      </c>
      <c r="O1632" s="1" t="s">
        <v>114</v>
      </c>
      <c r="P1632" s="1" t="s">
        <v>225</v>
      </c>
      <c r="Q1632" s="1" t="s">
        <v>257</v>
      </c>
      <c r="R1632" s="1">
        <v>28206</v>
      </c>
      <c r="S1632" s="1" t="s">
        <v>137</v>
      </c>
      <c r="T1632" s="1" t="s">
        <v>207</v>
      </c>
      <c r="U1632" s="1">
        <v>48</v>
      </c>
      <c r="V1632" s="1">
        <v>55300</v>
      </c>
    </row>
    <row r="1633" spans="1:22">
      <c r="A1633" s="1">
        <v>7720</v>
      </c>
      <c r="B1633" s="1" t="s">
        <v>21</v>
      </c>
      <c r="C1633" s="1">
        <v>10.68</v>
      </c>
      <c r="D1633" s="1">
        <v>0.05</v>
      </c>
      <c r="E1633" s="1">
        <v>2882</v>
      </c>
      <c r="F1633" s="1"/>
      <c r="G1633" s="1"/>
      <c r="H1633" s="1" t="s">
        <v>32</v>
      </c>
      <c r="I1633" s="1" t="s">
        <v>104</v>
      </c>
      <c r="J1633" s="1" t="s">
        <v>34</v>
      </c>
      <c r="K1633" s="1" t="s">
        <v>52</v>
      </c>
      <c r="L1633" s="1" t="s">
        <v>178</v>
      </c>
      <c r="M1633" s="1"/>
      <c r="N1633" s="1" t="s">
        <v>27</v>
      </c>
      <c r="O1633" s="1" t="s">
        <v>114</v>
      </c>
      <c r="P1633" s="1" t="s">
        <v>225</v>
      </c>
      <c r="Q1633" s="1" t="s">
        <v>257</v>
      </c>
      <c r="R1633" s="1">
        <v>28206</v>
      </c>
      <c r="S1633" s="1" t="s">
        <v>137</v>
      </c>
      <c r="T1633" s="1" t="s">
        <v>92</v>
      </c>
      <c r="U1633" s="1">
        <v>31</v>
      </c>
      <c r="V1633" s="1">
        <v>55300</v>
      </c>
    </row>
    <row r="1634" spans="1:22">
      <c r="A1634" s="1">
        <v>2314</v>
      </c>
      <c r="B1634" s="1" t="s">
        <v>21</v>
      </c>
      <c r="C1634" s="1">
        <v>28.99</v>
      </c>
      <c r="D1634" s="1">
        <v>0.05</v>
      </c>
      <c r="E1634" s="1">
        <v>2882</v>
      </c>
      <c r="F1634" s="1"/>
      <c r="G1634" s="1"/>
      <c r="H1634" s="1" t="s">
        <v>32</v>
      </c>
      <c r="I1634" s="1" t="s">
        <v>104</v>
      </c>
      <c r="J1634" s="1" t="s">
        <v>73</v>
      </c>
      <c r="K1634" s="1" t="s">
        <v>67</v>
      </c>
      <c r="L1634" s="1" t="s">
        <v>75</v>
      </c>
      <c r="M1634" s="1"/>
      <c r="N1634" s="1" t="s">
        <v>27</v>
      </c>
      <c r="O1634" s="1" t="s">
        <v>114</v>
      </c>
      <c r="P1634" s="1" t="s">
        <v>225</v>
      </c>
      <c r="Q1634" s="1" t="s">
        <v>257</v>
      </c>
      <c r="R1634" s="1">
        <v>28206</v>
      </c>
      <c r="S1634" s="1" t="s">
        <v>99</v>
      </c>
      <c r="T1634" s="1" t="s">
        <v>99</v>
      </c>
      <c r="U1634" s="1">
        <v>39</v>
      </c>
      <c r="V1634" s="1">
        <v>16676</v>
      </c>
    </row>
    <row r="1635" spans="1:22">
      <c r="A1635" s="1">
        <v>694</v>
      </c>
      <c r="B1635" s="1" t="s">
        <v>41</v>
      </c>
      <c r="C1635" s="1">
        <v>6.48</v>
      </c>
      <c r="D1635" s="1">
        <v>0.05</v>
      </c>
      <c r="E1635" s="1">
        <v>2882</v>
      </c>
      <c r="F1635" s="1"/>
      <c r="G1635" s="1"/>
      <c r="H1635" s="1" t="s">
        <v>32</v>
      </c>
      <c r="I1635" s="1" t="s">
        <v>104</v>
      </c>
      <c r="J1635" s="1" t="s">
        <v>58</v>
      </c>
      <c r="K1635" s="1" t="s">
        <v>83</v>
      </c>
      <c r="L1635" s="1" t="s">
        <v>53</v>
      </c>
      <c r="M1635" s="1"/>
      <c r="N1635" s="1" t="s">
        <v>27</v>
      </c>
      <c r="O1635" s="1" t="s">
        <v>114</v>
      </c>
      <c r="P1635" s="1" t="s">
        <v>225</v>
      </c>
      <c r="Q1635" s="1" t="s">
        <v>257</v>
      </c>
      <c r="R1635" s="1">
        <v>28206</v>
      </c>
      <c r="S1635" s="2">
        <v>42252</v>
      </c>
      <c r="T1635" s="2">
        <v>42252</v>
      </c>
      <c r="U1635" s="1">
        <v>35</v>
      </c>
      <c r="V1635" s="1">
        <v>4839</v>
      </c>
    </row>
    <row r="1636" spans="1:22">
      <c r="A1636" s="1">
        <v>3065</v>
      </c>
      <c r="B1636" s="1" t="s">
        <v>21</v>
      </c>
      <c r="C1636" s="1">
        <v>363.25</v>
      </c>
      <c r="D1636" s="1">
        <v>0.1</v>
      </c>
      <c r="E1636" s="1">
        <v>2882</v>
      </c>
      <c r="F1636" s="1"/>
      <c r="G1636" s="1"/>
      <c r="H1636" s="1" t="s">
        <v>32</v>
      </c>
      <c r="I1636" s="1" t="s">
        <v>104</v>
      </c>
      <c r="J1636" s="1" t="s">
        <v>58</v>
      </c>
      <c r="K1636" s="1" t="s">
        <v>196</v>
      </c>
      <c r="L1636" s="1" t="s">
        <v>53</v>
      </c>
      <c r="M1636" s="1"/>
      <c r="N1636" s="1" t="s">
        <v>27</v>
      </c>
      <c r="O1636" s="1" t="s">
        <v>114</v>
      </c>
      <c r="P1636" s="1" t="s">
        <v>225</v>
      </c>
      <c r="Q1636" s="1" t="s">
        <v>257</v>
      </c>
      <c r="R1636" s="1">
        <v>28206</v>
      </c>
      <c r="S1636" s="2">
        <v>42130</v>
      </c>
      <c r="T1636" s="2">
        <v>42161</v>
      </c>
      <c r="U1636" s="1">
        <v>21</v>
      </c>
      <c r="V1636" s="1">
        <v>21958</v>
      </c>
    </row>
    <row r="1637" spans="1:22">
      <c r="A1637" s="1">
        <v>5689</v>
      </c>
      <c r="B1637" s="1" t="s">
        <v>98</v>
      </c>
      <c r="C1637" s="1">
        <v>63.94</v>
      </c>
      <c r="D1637" s="1">
        <v>0.05</v>
      </c>
      <c r="E1637" s="1">
        <v>2882</v>
      </c>
      <c r="F1637" s="1"/>
      <c r="G1637" s="1"/>
      <c r="H1637" s="1" t="s">
        <v>22</v>
      </c>
      <c r="I1637" s="1" t="s">
        <v>104</v>
      </c>
      <c r="J1637" s="1" t="s">
        <v>34</v>
      </c>
      <c r="K1637" s="1" t="s">
        <v>52</v>
      </c>
      <c r="L1637" s="1" t="s">
        <v>53</v>
      </c>
      <c r="M1637" s="1"/>
      <c r="N1637" s="1" t="s">
        <v>27</v>
      </c>
      <c r="O1637" s="1" t="s">
        <v>114</v>
      </c>
      <c r="P1637" s="1" t="s">
        <v>225</v>
      </c>
      <c r="Q1637" s="1" t="s">
        <v>257</v>
      </c>
      <c r="R1637" s="1">
        <v>28206</v>
      </c>
      <c r="S1637" s="1" t="s">
        <v>416</v>
      </c>
      <c r="T1637" s="2">
        <v>42192</v>
      </c>
      <c r="U1637" s="1">
        <v>21</v>
      </c>
      <c r="V1637" s="1">
        <v>40224</v>
      </c>
    </row>
    <row r="1638" spans="1:22">
      <c r="A1638" s="1">
        <v>7137</v>
      </c>
      <c r="B1638" s="1" t="s">
        <v>98</v>
      </c>
      <c r="C1638" s="1">
        <v>43.98</v>
      </c>
      <c r="D1638" s="1">
        <v>0.05</v>
      </c>
      <c r="E1638" s="1">
        <v>2882</v>
      </c>
      <c r="F1638" s="1"/>
      <c r="G1638" s="1"/>
      <c r="H1638" s="1" t="s">
        <v>32</v>
      </c>
      <c r="I1638" s="1" t="s">
        <v>104</v>
      </c>
      <c r="J1638" s="1" t="s">
        <v>73</v>
      </c>
      <c r="K1638" s="1" t="s">
        <v>144</v>
      </c>
      <c r="L1638" s="1" t="s">
        <v>44</v>
      </c>
      <c r="M1638" s="1"/>
      <c r="N1638" s="1" t="s">
        <v>27</v>
      </c>
      <c r="O1638" s="1" t="s">
        <v>45</v>
      </c>
      <c r="P1638" s="1" t="s">
        <v>225</v>
      </c>
      <c r="Q1638" s="1" t="s">
        <v>257</v>
      </c>
      <c r="R1638" s="1">
        <v>28206</v>
      </c>
      <c r="S1638" s="1" t="s">
        <v>222</v>
      </c>
      <c r="T1638" s="1" t="s">
        <v>197</v>
      </c>
      <c r="U1638" s="1">
        <v>40</v>
      </c>
      <c r="V1638" s="1">
        <v>50917</v>
      </c>
    </row>
    <row r="1639" spans="1:22">
      <c r="A1639" s="1">
        <v>18694</v>
      </c>
      <c r="B1639" s="1" t="s">
        <v>41</v>
      </c>
      <c r="C1639" s="1">
        <v>6.48</v>
      </c>
      <c r="D1639" s="1">
        <v>0.05</v>
      </c>
      <c r="E1639" s="1">
        <v>2883</v>
      </c>
      <c r="F1639" s="1"/>
      <c r="G1639" s="1"/>
      <c r="H1639" s="1" t="s">
        <v>32</v>
      </c>
      <c r="I1639" s="1" t="s">
        <v>104</v>
      </c>
      <c r="J1639" s="1" t="s">
        <v>58</v>
      </c>
      <c r="K1639" s="1" t="s">
        <v>83</v>
      </c>
      <c r="L1639" s="1" t="s">
        <v>53</v>
      </c>
      <c r="M1639" s="1"/>
      <c r="N1639" s="1" t="s">
        <v>27</v>
      </c>
      <c r="O1639" s="1" t="s">
        <v>45</v>
      </c>
      <c r="P1639" s="1" t="s">
        <v>124</v>
      </c>
      <c r="Q1639" s="1" t="s">
        <v>961</v>
      </c>
      <c r="R1639" s="1">
        <v>44070</v>
      </c>
      <c r="S1639" s="2">
        <v>42252</v>
      </c>
      <c r="T1639" s="2">
        <v>42252</v>
      </c>
      <c r="U1639" s="1">
        <v>9</v>
      </c>
      <c r="V1639" s="1">
        <v>87632</v>
      </c>
    </row>
    <row r="1640" spans="1:22">
      <c r="A1640" s="1">
        <v>20314</v>
      </c>
      <c r="B1640" s="1" t="s">
        <v>21</v>
      </c>
      <c r="C1640" s="1">
        <v>28.99</v>
      </c>
      <c r="D1640" s="1">
        <v>0.05</v>
      </c>
      <c r="E1640" s="1">
        <v>2884</v>
      </c>
      <c r="F1640" s="1"/>
      <c r="G1640" s="1"/>
      <c r="H1640" s="1" t="s">
        <v>32</v>
      </c>
      <c r="I1640" s="1" t="s">
        <v>104</v>
      </c>
      <c r="J1640" s="1" t="s">
        <v>73</v>
      </c>
      <c r="K1640" s="1" t="s">
        <v>67</v>
      </c>
      <c r="L1640" s="1" t="s">
        <v>75</v>
      </c>
      <c r="M1640" s="1"/>
      <c r="N1640" s="1" t="s">
        <v>27</v>
      </c>
      <c r="O1640" s="1" t="s">
        <v>45</v>
      </c>
      <c r="P1640" s="1" t="s">
        <v>124</v>
      </c>
      <c r="Q1640" s="1" t="s">
        <v>963</v>
      </c>
      <c r="R1640" s="1">
        <v>44039</v>
      </c>
      <c r="S1640" s="1" t="s">
        <v>99</v>
      </c>
      <c r="T1640" s="1" t="s">
        <v>99</v>
      </c>
      <c r="U1640" s="1">
        <v>10</v>
      </c>
      <c r="V1640" s="1">
        <v>87631</v>
      </c>
    </row>
    <row r="1641" spans="1:22">
      <c r="A1641" s="1">
        <v>21065</v>
      </c>
      <c r="B1641" s="1" t="s">
        <v>21</v>
      </c>
      <c r="C1641" s="1">
        <v>363.25</v>
      </c>
      <c r="D1641" s="1">
        <v>0.1</v>
      </c>
      <c r="E1641" s="1">
        <v>2884</v>
      </c>
      <c r="F1641" s="1"/>
      <c r="G1641" s="1"/>
      <c r="H1641" s="1" t="s">
        <v>32</v>
      </c>
      <c r="I1641" s="1" t="s">
        <v>104</v>
      </c>
      <c r="J1641" s="1" t="s">
        <v>58</v>
      </c>
      <c r="K1641" s="1" t="s">
        <v>196</v>
      </c>
      <c r="L1641" s="1" t="s">
        <v>53</v>
      </c>
      <c r="M1641" s="1"/>
      <c r="N1641" s="1" t="s">
        <v>27</v>
      </c>
      <c r="O1641" s="1" t="s">
        <v>45</v>
      </c>
      <c r="P1641" s="1" t="s">
        <v>124</v>
      </c>
      <c r="Q1641" s="1" t="s">
        <v>963</v>
      </c>
      <c r="R1641" s="1">
        <v>44039</v>
      </c>
      <c r="S1641" s="2">
        <v>42130</v>
      </c>
      <c r="T1641" s="2">
        <v>42161</v>
      </c>
      <c r="U1641" s="1">
        <v>5</v>
      </c>
      <c r="V1641" s="1">
        <v>87633</v>
      </c>
    </row>
    <row r="1642" spans="1:22">
      <c r="A1642" s="1">
        <v>23689</v>
      </c>
      <c r="B1642" s="1" t="s">
        <v>98</v>
      </c>
      <c r="C1642" s="1">
        <v>63.94</v>
      </c>
      <c r="D1642" s="1">
        <v>0.05</v>
      </c>
      <c r="E1642" s="1">
        <v>2885</v>
      </c>
      <c r="F1642" s="1"/>
      <c r="G1642" s="1"/>
      <c r="H1642" s="1" t="s">
        <v>22</v>
      </c>
      <c r="I1642" s="1" t="s">
        <v>104</v>
      </c>
      <c r="J1642" s="1" t="s">
        <v>34</v>
      </c>
      <c r="K1642" s="1" t="s">
        <v>52</v>
      </c>
      <c r="L1642" s="1" t="s">
        <v>53</v>
      </c>
      <c r="M1642" s="1"/>
      <c r="N1642" s="1" t="s">
        <v>27</v>
      </c>
      <c r="O1642" s="1" t="s">
        <v>45</v>
      </c>
      <c r="P1642" s="1" t="s">
        <v>124</v>
      </c>
      <c r="Q1642" s="1" t="s">
        <v>964</v>
      </c>
      <c r="R1642" s="1">
        <v>44133</v>
      </c>
      <c r="S1642" s="1" t="s">
        <v>416</v>
      </c>
      <c r="T1642" s="2">
        <v>42192</v>
      </c>
      <c r="U1642" s="1">
        <v>5</v>
      </c>
      <c r="V1642" s="1">
        <v>87634</v>
      </c>
    </row>
    <row r="1643" spans="1:22">
      <c r="A1643" s="1">
        <v>25718</v>
      </c>
      <c r="B1643" s="1" t="s">
        <v>21</v>
      </c>
      <c r="C1643" s="1">
        <v>4.0599999999999996</v>
      </c>
      <c r="D1643" s="1">
        <v>0.05</v>
      </c>
      <c r="E1643" s="1">
        <v>2886</v>
      </c>
      <c r="F1643" s="1"/>
      <c r="G1643" s="1"/>
      <c r="H1643" s="1" t="s">
        <v>32</v>
      </c>
      <c r="I1643" s="1" t="s">
        <v>104</v>
      </c>
      <c r="J1643" s="1" t="s">
        <v>58</v>
      </c>
      <c r="K1643" s="1" t="s">
        <v>196</v>
      </c>
      <c r="L1643" s="1" t="s">
        <v>53</v>
      </c>
      <c r="M1643" s="1"/>
      <c r="N1643" s="1" t="s">
        <v>27</v>
      </c>
      <c r="O1643" s="1" t="s">
        <v>45</v>
      </c>
      <c r="P1643" s="1" t="s">
        <v>124</v>
      </c>
      <c r="Q1643" s="1" t="s">
        <v>965</v>
      </c>
      <c r="R1643" s="1">
        <v>44134</v>
      </c>
      <c r="S1643" s="1" t="s">
        <v>137</v>
      </c>
      <c r="T1643" s="1" t="s">
        <v>92</v>
      </c>
      <c r="U1643" s="1">
        <v>9</v>
      </c>
      <c r="V1643" s="1">
        <v>87630</v>
      </c>
    </row>
    <row r="1644" spans="1:22">
      <c r="A1644" s="1">
        <v>25719</v>
      </c>
      <c r="B1644" s="1" t="s">
        <v>21</v>
      </c>
      <c r="C1644" s="1">
        <v>3.75</v>
      </c>
      <c r="D1644" s="1">
        <v>0.05</v>
      </c>
      <c r="E1644" s="1">
        <v>2886</v>
      </c>
      <c r="F1644" s="1"/>
      <c r="G1644" s="1"/>
      <c r="H1644" s="1" t="s">
        <v>32</v>
      </c>
      <c r="I1644" s="1" t="s">
        <v>104</v>
      </c>
      <c r="J1644" s="1" t="s">
        <v>58</v>
      </c>
      <c r="K1644" s="1" t="s">
        <v>116</v>
      </c>
      <c r="L1644" s="1" t="s">
        <v>53</v>
      </c>
      <c r="M1644" s="1"/>
      <c r="N1644" s="1" t="s">
        <v>27</v>
      </c>
      <c r="O1644" s="1" t="s">
        <v>45</v>
      </c>
      <c r="P1644" s="1" t="s">
        <v>124</v>
      </c>
      <c r="Q1644" s="1" t="s">
        <v>965</v>
      </c>
      <c r="R1644" s="1">
        <v>44134</v>
      </c>
      <c r="S1644" s="1" t="s">
        <v>137</v>
      </c>
      <c r="T1644" s="1" t="s">
        <v>207</v>
      </c>
      <c r="U1644" s="1">
        <v>12</v>
      </c>
      <c r="V1644" s="1">
        <v>87630</v>
      </c>
    </row>
    <row r="1645" spans="1:22">
      <c r="A1645" s="1">
        <v>25720</v>
      </c>
      <c r="B1645" s="1" t="s">
        <v>21</v>
      </c>
      <c r="C1645" s="1">
        <v>10.68</v>
      </c>
      <c r="D1645" s="1">
        <v>0.05</v>
      </c>
      <c r="E1645" s="1">
        <v>2886</v>
      </c>
      <c r="F1645" s="1"/>
      <c r="G1645" s="1"/>
      <c r="H1645" s="1" t="s">
        <v>32</v>
      </c>
      <c r="I1645" s="1" t="s">
        <v>104</v>
      </c>
      <c r="J1645" s="1" t="s">
        <v>34</v>
      </c>
      <c r="K1645" s="1" t="s">
        <v>52</v>
      </c>
      <c r="L1645" s="1" t="s">
        <v>178</v>
      </c>
      <c r="M1645" s="1"/>
      <c r="N1645" s="1" t="s">
        <v>27</v>
      </c>
      <c r="O1645" s="1" t="s">
        <v>54</v>
      </c>
      <c r="P1645" s="1" t="s">
        <v>124</v>
      </c>
      <c r="Q1645" s="1" t="s">
        <v>965</v>
      </c>
      <c r="R1645" s="1">
        <v>44134</v>
      </c>
      <c r="S1645" s="1" t="s">
        <v>137</v>
      </c>
      <c r="T1645" s="1" t="s">
        <v>92</v>
      </c>
      <c r="U1645" s="1">
        <v>8</v>
      </c>
      <c r="V1645" s="1">
        <v>87630</v>
      </c>
    </row>
    <row r="1646" spans="1:22">
      <c r="A1646" s="1">
        <v>21514</v>
      </c>
      <c r="B1646" s="1" t="s">
        <v>21</v>
      </c>
      <c r="C1646" s="1">
        <v>209.37</v>
      </c>
      <c r="D1646" s="1">
        <v>0.1</v>
      </c>
      <c r="E1646" s="1">
        <v>2892</v>
      </c>
      <c r="F1646" s="1"/>
      <c r="G1646" s="1"/>
      <c r="H1646" s="1" t="s">
        <v>32</v>
      </c>
      <c r="I1646" s="1" t="s">
        <v>104</v>
      </c>
      <c r="J1646" s="1" t="s">
        <v>34</v>
      </c>
      <c r="K1646" s="1" t="s">
        <v>123</v>
      </c>
      <c r="L1646" s="1" t="s">
        <v>178</v>
      </c>
      <c r="M1646" s="1"/>
      <c r="N1646" s="1" t="s">
        <v>27</v>
      </c>
      <c r="O1646" s="1" t="s">
        <v>54</v>
      </c>
      <c r="P1646" s="1" t="s">
        <v>215</v>
      </c>
      <c r="Q1646" s="1" t="s">
        <v>966</v>
      </c>
      <c r="R1646" s="1">
        <v>48154</v>
      </c>
      <c r="S1646" s="1" t="s">
        <v>93</v>
      </c>
      <c r="T1646" s="1" t="s">
        <v>457</v>
      </c>
      <c r="U1646" s="1">
        <v>11</v>
      </c>
      <c r="V1646" s="1">
        <v>90011</v>
      </c>
    </row>
    <row r="1647" spans="1:22">
      <c r="A1647" s="1">
        <v>21515</v>
      </c>
      <c r="B1647" s="1" t="s">
        <v>21</v>
      </c>
      <c r="C1647" s="1">
        <v>4.9800000000000004</v>
      </c>
      <c r="D1647" s="1">
        <v>0.05</v>
      </c>
      <c r="E1647" s="1">
        <v>2893</v>
      </c>
      <c r="F1647" s="1"/>
      <c r="G1647" s="1"/>
      <c r="H1647" s="1" t="s">
        <v>32</v>
      </c>
      <c r="I1647" s="1" t="s">
        <v>104</v>
      </c>
      <c r="J1647" s="1" t="s">
        <v>58</v>
      </c>
      <c r="K1647" s="1" t="s">
        <v>83</v>
      </c>
      <c r="L1647" s="1" t="s">
        <v>53</v>
      </c>
      <c r="M1647" s="1"/>
      <c r="N1647" s="1" t="s">
        <v>27</v>
      </c>
      <c r="O1647" s="1" t="s">
        <v>54</v>
      </c>
      <c r="P1647" s="1" t="s">
        <v>215</v>
      </c>
      <c r="Q1647" s="1" t="s">
        <v>939</v>
      </c>
      <c r="R1647" s="1">
        <v>48071</v>
      </c>
      <c r="S1647" s="1" t="s">
        <v>93</v>
      </c>
      <c r="T1647" s="1" t="s">
        <v>235</v>
      </c>
      <c r="U1647" s="1">
        <v>9</v>
      </c>
      <c r="V1647" s="1">
        <v>90011</v>
      </c>
    </row>
    <row r="1648" spans="1:22">
      <c r="A1648" s="1">
        <v>19909</v>
      </c>
      <c r="B1648" s="1" t="s">
        <v>98</v>
      </c>
      <c r="C1648" s="1">
        <v>880.98</v>
      </c>
      <c r="D1648" s="1">
        <v>0.1</v>
      </c>
      <c r="E1648" s="1">
        <v>2896</v>
      </c>
      <c r="F1648" s="1"/>
      <c r="G1648" s="1"/>
      <c r="H1648" s="1" t="s">
        <v>22</v>
      </c>
      <c r="I1648" s="1" t="s">
        <v>42</v>
      </c>
      <c r="J1648" s="1" t="s">
        <v>34</v>
      </c>
      <c r="K1648" s="1" t="s">
        <v>151</v>
      </c>
      <c r="L1648" s="1" t="s">
        <v>108</v>
      </c>
      <c r="M1648" s="1"/>
      <c r="N1648" s="1" t="s">
        <v>27</v>
      </c>
      <c r="O1648" s="1" t="s">
        <v>54</v>
      </c>
      <c r="P1648" s="1" t="s">
        <v>55</v>
      </c>
      <c r="Q1648" s="1" t="s">
        <v>967</v>
      </c>
      <c r="R1648" s="1">
        <v>56001</v>
      </c>
      <c r="S1648" s="1" t="s">
        <v>97</v>
      </c>
      <c r="T1648" s="1" t="s">
        <v>198</v>
      </c>
      <c r="U1648" s="1">
        <v>8</v>
      </c>
      <c r="V1648" s="1">
        <v>86925</v>
      </c>
    </row>
    <row r="1649" spans="1:22">
      <c r="A1649" s="1">
        <v>18198</v>
      </c>
      <c r="B1649" s="1" t="s">
        <v>41</v>
      </c>
      <c r="C1649" s="1">
        <v>22.84</v>
      </c>
      <c r="D1649" s="1">
        <v>0.05</v>
      </c>
      <c r="E1649" s="1">
        <v>2896</v>
      </c>
      <c r="F1649" s="1"/>
      <c r="G1649" s="1"/>
      <c r="H1649" s="1" t="s">
        <v>32</v>
      </c>
      <c r="I1649" s="1" t="s">
        <v>42</v>
      </c>
      <c r="J1649" s="1" t="s">
        <v>58</v>
      </c>
      <c r="K1649" s="1" t="s">
        <v>83</v>
      </c>
      <c r="L1649" s="1" t="s">
        <v>53</v>
      </c>
      <c r="M1649" s="1"/>
      <c r="N1649" s="1" t="s">
        <v>27</v>
      </c>
      <c r="O1649" s="1" t="s">
        <v>54</v>
      </c>
      <c r="P1649" s="1" t="s">
        <v>55</v>
      </c>
      <c r="Q1649" s="1" t="s">
        <v>967</v>
      </c>
      <c r="R1649" s="1">
        <v>56001</v>
      </c>
      <c r="S1649" s="2">
        <v>42341</v>
      </c>
      <c r="T1649" s="1" t="s">
        <v>297</v>
      </c>
      <c r="U1649" s="1">
        <v>15</v>
      </c>
      <c r="V1649" s="1">
        <v>86927</v>
      </c>
    </row>
    <row r="1650" spans="1:22">
      <c r="A1650" s="1">
        <v>20304</v>
      </c>
      <c r="B1650" s="1" t="s">
        <v>21</v>
      </c>
      <c r="C1650" s="1">
        <v>80.97</v>
      </c>
      <c r="D1650" s="1">
        <v>0.05</v>
      </c>
      <c r="E1650" s="1">
        <v>2897</v>
      </c>
      <c r="F1650" s="1"/>
      <c r="G1650" s="1"/>
      <c r="H1650" s="1" t="s">
        <v>22</v>
      </c>
      <c r="I1650" s="1" t="s">
        <v>42</v>
      </c>
      <c r="J1650" s="1" t="s">
        <v>73</v>
      </c>
      <c r="K1650" s="1" t="s">
        <v>74</v>
      </c>
      <c r="L1650" s="1" t="s">
        <v>108</v>
      </c>
      <c r="M1650" s="1"/>
      <c r="N1650" s="1" t="s">
        <v>27</v>
      </c>
      <c r="O1650" s="1" t="s">
        <v>54</v>
      </c>
      <c r="P1650" s="1" t="s">
        <v>55</v>
      </c>
      <c r="Q1650" s="1" t="s">
        <v>968</v>
      </c>
      <c r="R1650" s="1">
        <v>55369</v>
      </c>
      <c r="S1650" s="1" t="s">
        <v>211</v>
      </c>
      <c r="T1650" s="1" t="s">
        <v>68</v>
      </c>
      <c r="U1650" s="1">
        <v>11</v>
      </c>
      <c r="V1650" s="1">
        <v>86926</v>
      </c>
    </row>
    <row r="1651" spans="1:22">
      <c r="A1651" s="1">
        <v>20305</v>
      </c>
      <c r="B1651" s="1" t="s">
        <v>21</v>
      </c>
      <c r="C1651" s="1">
        <v>6.48</v>
      </c>
      <c r="D1651" s="1">
        <v>0.05</v>
      </c>
      <c r="E1651" s="1">
        <v>2897</v>
      </c>
      <c r="F1651" s="1"/>
      <c r="G1651" s="1"/>
      <c r="H1651" s="1" t="s">
        <v>32</v>
      </c>
      <c r="I1651" s="1" t="s">
        <v>42</v>
      </c>
      <c r="J1651" s="1" t="s">
        <v>58</v>
      </c>
      <c r="K1651" s="1" t="s">
        <v>83</v>
      </c>
      <c r="L1651" s="1" t="s">
        <v>53</v>
      </c>
      <c r="M1651" s="1"/>
      <c r="N1651" s="1" t="s">
        <v>27</v>
      </c>
      <c r="O1651" s="1" t="s">
        <v>45</v>
      </c>
      <c r="P1651" s="1" t="s">
        <v>55</v>
      </c>
      <c r="Q1651" s="1" t="s">
        <v>968</v>
      </c>
      <c r="R1651" s="1">
        <v>55369</v>
      </c>
      <c r="S1651" s="1" t="s">
        <v>211</v>
      </c>
      <c r="T1651" s="1" t="s">
        <v>48</v>
      </c>
      <c r="U1651" s="1">
        <v>2</v>
      </c>
      <c r="V1651" s="1">
        <v>86926</v>
      </c>
    </row>
    <row r="1652" spans="1:22">
      <c r="A1652" s="1">
        <v>23151</v>
      </c>
      <c r="B1652" s="1" t="s">
        <v>31</v>
      </c>
      <c r="C1652" s="1">
        <v>70.89</v>
      </c>
      <c r="D1652" s="1">
        <v>0.05</v>
      </c>
      <c r="E1652" s="1">
        <v>2903</v>
      </c>
      <c r="F1652" s="1"/>
      <c r="G1652" s="1"/>
      <c r="H1652" s="1" t="s">
        <v>22</v>
      </c>
      <c r="I1652" s="1" t="s">
        <v>51</v>
      </c>
      <c r="J1652" s="1" t="s">
        <v>34</v>
      </c>
      <c r="K1652" s="1" t="s">
        <v>123</v>
      </c>
      <c r="L1652" s="1" t="s">
        <v>108</v>
      </c>
      <c r="M1652" s="1"/>
      <c r="N1652" s="1" t="s">
        <v>27</v>
      </c>
      <c r="O1652" s="1" t="s">
        <v>45</v>
      </c>
      <c r="P1652" s="1" t="s">
        <v>124</v>
      </c>
      <c r="Q1652" s="1" t="s">
        <v>969</v>
      </c>
      <c r="R1652" s="1">
        <v>43068</v>
      </c>
      <c r="S1652" s="1" t="s">
        <v>324</v>
      </c>
      <c r="T1652" s="1" t="s">
        <v>324</v>
      </c>
      <c r="U1652" s="1">
        <v>6</v>
      </c>
      <c r="V1652" s="1">
        <v>87374</v>
      </c>
    </row>
    <row r="1653" spans="1:22">
      <c r="A1653" s="1">
        <v>18611</v>
      </c>
      <c r="B1653" s="1" t="s">
        <v>21</v>
      </c>
      <c r="C1653" s="1">
        <v>4.13</v>
      </c>
      <c r="D1653" s="1">
        <v>0.05</v>
      </c>
      <c r="E1653" s="1">
        <v>2908</v>
      </c>
      <c r="F1653" s="1"/>
      <c r="G1653" s="1"/>
      <c r="H1653" s="1" t="s">
        <v>32</v>
      </c>
      <c r="I1653" s="1" t="s">
        <v>42</v>
      </c>
      <c r="J1653" s="1" t="s">
        <v>58</v>
      </c>
      <c r="K1653" s="1" t="s">
        <v>116</v>
      </c>
      <c r="L1653" s="1" t="s">
        <v>53</v>
      </c>
      <c r="M1653" s="1"/>
      <c r="N1653" s="1" t="s">
        <v>27</v>
      </c>
      <c r="O1653" s="1" t="s">
        <v>45</v>
      </c>
      <c r="P1653" s="1" t="s">
        <v>124</v>
      </c>
      <c r="Q1653" s="1" t="s">
        <v>970</v>
      </c>
      <c r="R1653" s="1">
        <v>44125</v>
      </c>
      <c r="S1653" s="2">
        <v>42217</v>
      </c>
      <c r="T1653" s="2">
        <v>42217</v>
      </c>
      <c r="U1653" s="1">
        <v>4</v>
      </c>
      <c r="V1653" s="1">
        <v>88156</v>
      </c>
    </row>
    <row r="1654" spans="1:22">
      <c r="A1654" s="1">
        <v>18612</v>
      </c>
      <c r="B1654" s="1" t="s">
        <v>21</v>
      </c>
      <c r="C1654" s="1">
        <v>22.72</v>
      </c>
      <c r="D1654" s="1">
        <v>0.05</v>
      </c>
      <c r="E1654" s="1">
        <v>2908</v>
      </c>
      <c r="F1654" s="1"/>
      <c r="G1654" s="1"/>
      <c r="H1654" s="1" t="s">
        <v>32</v>
      </c>
      <c r="I1654" s="1" t="s">
        <v>42</v>
      </c>
      <c r="J1654" s="1" t="s">
        <v>34</v>
      </c>
      <c r="K1654" s="1" t="s">
        <v>52</v>
      </c>
      <c r="L1654" s="1" t="s">
        <v>44</v>
      </c>
      <c r="M1654" s="1"/>
      <c r="N1654" s="1" t="s">
        <v>27</v>
      </c>
      <c r="O1654" s="1" t="s">
        <v>45</v>
      </c>
      <c r="P1654" s="1" t="s">
        <v>124</v>
      </c>
      <c r="Q1654" s="1" t="s">
        <v>970</v>
      </c>
      <c r="R1654" s="1">
        <v>44125</v>
      </c>
      <c r="S1654" s="2">
        <v>42217</v>
      </c>
      <c r="T1654" s="2">
        <v>42217</v>
      </c>
      <c r="U1654" s="1">
        <v>1</v>
      </c>
      <c r="V1654" s="1">
        <v>88156</v>
      </c>
    </row>
    <row r="1655" spans="1:22">
      <c r="A1655" s="1">
        <v>20827</v>
      </c>
      <c r="B1655" s="1" t="s">
        <v>31</v>
      </c>
      <c r="C1655" s="1">
        <v>34.979999999999997</v>
      </c>
      <c r="D1655" s="1">
        <v>0.05</v>
      </c>
      <c r="E1655" s="1">
        <v>2908</v>
      </c>
      <c r="F1655" s="1"/>
      <c r="G1655" s="1"/>
      <c r="H1655" s="1" t="s">
        <v>22</v>
      </c>
      <c r="I1655" s="1" t="s">
        <v>42</v>
      </c>
      <c r="J1655" s="1" t="s">
        <v>73</v>
      </c>
      <c r="K1655" s="1" t="s">
        <v>144</v>
      </c>
      <c r="L1655" s="1" t="s">
        <v>53</v>
      </c>
      <c r="M1655" s="1"/>
      <c r="N1655" s="1" t="s">
        <v>27</v>
      </c>
      <c r="O1655" s="1" t="s">
        <v>45</v>
      </c>
      <c r="P1655" s="1" t="s">
        <v>124</v>
      </c>
      <c r="Q1655" s="1" t="s">
        <v>970</v>
      </c>
      <c r="R1655" s="1">
        <v>44125</v>
      </c>
      <c r="S1655" s="1" t="s">
        <v>386</v>
      </c>
      <c r="T1655" s="2">
        <v>42066</v>
      </c>
      <c r="U1655" s="1">
        <v>16</v>
      </c>
      <c r="V1655" s="1">
        <v>88157</v>
      </c>
    </row>
    <row r="1656" spans="1:22">
      <c r="A1656" s="1">
        <v>20828</v>
      </c>
      <c r="B1656" s="1" t="s">
        <v>31</v>
      </c>
      <c r="C1656" s="1">
        <v>3.14</v>
      </c>
      <c r="D1656" s="1">
        <v>0.05</v>
      </c>
      <c r="E1656" s="1">
        <v>2908</v>
      </c>
      <c r="F1656" s="1"/>
      <c r="G1656" s="1"/>
      <c r="H1656" s="1" t="s">
        <v>32</v>
      </c>
      <c r="I1656" s="1" t="s">
        <v>42</v>
      </c>
      <c r="J1656" s="1" t="s">
        <v>58</v>
      </c>
      <c r="K1656" s="1" t="s">
        <v>141</v>
      </c>
      <c r="L1656" s="1" t="s">
        <v>26</v>
      </c>
      <c r="M1656" s="1"/>
      <c r="N1656" s="1" t="s">
        <v>27</v>
      </c>
      <c r="O1656" s="1" t="s">
        <v>54</v>
      </c>
      <c r="P1656" s="1" t="s">
        <v>124</v>
      </c>
      <c r="Q1656" s="1" t="s">
        <v>970</v>
      </c>
      <c r="R1656" s="1">
        <v>44125</v>
      </c>
      <c r="S1656" s="1" t="s">
        <v>386</v>
      </c>
      <c r="T1656" s="2">
        <v>42038</v>
      </c>
      <c r="U1656" s="1">
        <v>8</v>
      </c>
      <c r="V1656" s="1">
        <v>88157</v>
      </c>
    </row>
    <row r="1657" spans="1:22">
      <c r="A1657" s="1">
        <v>21290</v>
      </c>
      <c r="B1657" s="1" t="s">
        <v>21</v>
      </c>
      <c r="C1657" s="1">
        <v>4.13</v>
      </c>
      <c r="D1657" s="1">
        <v>0.05</v>
      </c>
      <c r="E1657" s="1">
        <v>2912</v>
      </c>
      <c r="F1657" s="1"/>
      <c r="G1657" s="1"/>
      <c r="H1657" s="1" t="s">
        <v>22</v>
      </c>
      <c r="I1657" s="1" t="s">
        <v>42</v>
      </c>
      <c r="J1657" s="1" t="s">
        <v>58</v>
      </c>
      <c r="K1657" s="1" t="s">
        <v>116</v>
      </c>
      <c r="L1657" s="1" t="s">
        <v>53</v>
      </c>
      <c r="M1657" s="1"/>
      <c r="N1657" s="1" t="s">
        <v>27</v>
      </c>
      <c r="O1657" s="1" t="s">
        <v>54</v>
      </c>
      <c r="P1657" s="1" t="s">
        <v>971</v>
      </c>
      <c r="Q1657" s="1" t="s">
        <v>972</v>
      </c>
      <c r="R1657" s="1">
        <v>58201</v>
      </c>
      <c r="S1657" s="1" t="s">
        <v>220</v>
      </c>
      <c r="T1657" s="1" t="s">
        <v>230</v>
      </c>
      <c r="U1657" s="1">
        <v>7</v>
      </c>
      <c r="V1657" s="1">
        <v>87396</v>
      </c>
    </row>
    <row r="1658" spans="1:22">
      <c r="A1658" s="1">
        <v>21291</v>
      </c>
      <c r="B1658" s="1" t="s">
        <v>21</v>
      </c>
      <c r="C1658" s="1">
        <v>55.48</v>
      </c>
      <c r="D1658" s="1">
        <v>0.05</v>
      </c>
      <c r="E1658" s="1">
        <v>2912</v>
      </c>
      <c r="F1658" s="1"/>
      <c r="G1658" s="1"/>
      <c r="H1658" s="1" t="s">
        <v>32</v>
      </c>
      <c r="I1658" s="1" t="s">
        <v>42</v>
      </c>
      <c r="J1658" s="1" t="s">
        <v>58</v>
      </c>
      <c r="K1658" s="1" t="s">
        <v>83</v>
      </c>
      <c r="L1658" s="1" t="s">
        <v>53</v>
      </c>
      <c r="M1658" s="1"/>
      <c r="N1658" s="1" t="s">
        <v>27</v>
      </c>
      <c r="O1658" s="1" t="s">
        <v>54</v>
      </c>
      <c r="P1658" s="1" t="s">
        <v>971</v>
      </c>
      <c r="Q1658" s="1" t="s">
        <v>972</v>
      </c>
      <c r="R1658" s="1">
        <v>58201</v>
      </c>
      <c r="S1658" s="1" t="s">
        <v>220</v>
      </c>
      <c r="T1658" s="1" t="s">
        <v>230</v>
      </c>
      <c r="U1658" s="1">
        <v>12</v>
      </c>
      <c r="V1658" s="1">
        <v>87396</v>
      </c>
    </row>
    <row r="1659" spans="1:22">
      <c r="A1659" s="1">
        <v>8310</v>
      </c>
      <c r="B1659" s="1" t="s">
        <v>50</v>
      </c>
      <c r="C1659" s="1">
        <v>535.64</v>
      </c>
      <c r="D1659" s="1">
        <v>0.1</v>
      </c>
      <c r="E1659" s="1">
        <v>2920</v>
      </c>
      <c r="F1659" s="1"/>
      <c r="G1659" s="1"/>
      <c r="H1659" s="1" t="s">
        <v>22</v>
      </c>
      <c r="I1659" s="1" t="s">
        <v>42</v>
      </c>
      <c r="J1659" s="1" t="s">
        <v>73</v>
      </c>
      <c r="K1659" s="1" t="s">
        <v>74</v>
      </c>
      <c r="L1659" s="1" t="s">
        <v>36</v>
      </c>
      <c r="M1659" s="1"/>
      <c r="N1659" s="1" t="s">
        <v>27</v>
      </c>
      <c r="O1659" s="1" t="s">
        <v>45</v>
      </c>
      <c r="P1659" s="1" t="s">
        <v>142</v>
      </c>
      <c r="Q1659" s="1" t="s">
        <v>143</v>
      </c>
      <c r="R1659" s="1">
        <v>60603</v>
      </c>
      <c r="S1659" s="2">
        <v>42191</v>
      </c>
      <c r="T1659" s="2">
        <v>42253</v>
      </c>
      <c r="U1659" s="1">
        <v>2</v>
      </c>
      <c r="V1659" s="1">
        <v>59365</v>
      </c>
    </row>
    <row r="1660" spans="1:22">
      <c r="A1660" s="1">
        <v>18166</v>
      </c>
      <c r="B1660" s="1" t="s">
        <v>50</v>
      </c>
      <c r="C1660" s="1">
        <v>6.37</v>
      </c>
      <c r="D1660" s="1">
        <v>0.05</v>
      </c>
      <c r="E1660" s="1">
        <v>2923</v>
      </c>
      <c r="F1660" s="1"/>
      <c r="G1660" s="1"/>
      <c r="H1660" s="1" t="s">
        <v>32</v>
      </c>
      <c r="I1660" s="1" t="s">
        <v>104</v>
      </c>
      <c r="J1660" s="1" t="s">
        <v>58</v>
      </c>
      <c r="K1660" s="1" t="s">
        <v>100</v>
      </c>
      <c r="L1660" s="1" t="s">
        <v>53</v>
      </c>
      <c r="M1660" s="1"/>
      <c r="N1660" s="1" t="s">
        <v>27</v>
      </c>
      <c r="O1660" s="1" t="s">
        <v>45</v>
      </c>
      <c r="P1660" s="1" t="s">
        <v>268</v>
      </c>
      <c r="Q1660" s="1" t="s">
        <v>973</v>
      </c>
      <c r="R1660" s="1">
        <v>21740</v>
      </c>
      <c r="S1660" s="1" t="s">
        <v>386</v>
      </c>
      <c r="T1660" s="2">
        <v>42038</v>
      </c>
      <c r="U1660" s="1">
        <v>15</v>
      </c>
      <c r="V1660" s="1">
        <v>86592</v>
      </c>
    </row>
    <row r="1661" spans="1:22">
      <c r="A1661" s="1">
        <v>18345</v>
      </c>
      <c r="B1661" s="1" t="s">
        <v>41</v>
      </c>
      <c r="C1661" s="1">
        <v>110.98</v>
      </c>
      <c r="D1661" s="1">
        <v>0.1</v>
      </c>
      <c r="E1661" s="1">
        <v>2924</v>
      </c>
      <c r="F1661" s="1"/>
      <c r="G1661" s="1"/>
      <c r="H1661" s="1" t="s">
        <v>32</v>
      </c>
      <c r="I1661" s="1" t="s">
        <v>104</v>
      </c>
      <c r="J1661" s="1" t="s">
        <v>34</v>
      </c>
      <c r="K1661" s="1" t="s">
        <v>52</v>
      </c>
      <c r="L1661" s="1" t="s">
        <v>75</v>
      </c>
      <c r="M1661" s="1"/>
      <c r="N1661" s="1" t="s">
        <v>27</v>
      </c>
      <c r="O1661" s="1" t="s">
        <v>45</v>
      </c>
      <c r="P1661" s="1" t="s">
        <v>268</v>
      </c>
      <c r="Q1661" s="1" t="s">
        <v>974</v>
      </c>
      <c r="R1661" s="1">
        <v>20707</v>
      </c>
      <c r="S1661" s="1" t="s">
        <v>189</v>
      </c>
      <c r="T1661" s="1" t="s">
        <v>201</v>
      </c>
      <c r="U1661" s="1">
        <v>2</v>
      </c>
      <c r="V1661" s="1">
        <v>86591</v>
      </c>
    </row>
    <row r="1662" spans="1:22">
      <c r="A1662" s="1">
        <v>18346</v>
      </c>
      <c r="B1662" s="1" t="s">
        <v>41</v>
      </c>
      <c r="C1662" s="1">
        <v>8.01</v>
      </c>
      <c r="D1662" s="1">
        <v>0.05</v>
      </c>
      <c r="E1662" s="1">
        <v>2924</v>
      </c>
      <c r="F1662" s="1"/>
      <c r="G1662" s="1"/>
      <c r="H1662" s="1" t="s">
        <v>32</v>
      </c>
      <c r="I1662" s="1" t="s">
        <v>104</v>
      </c>
      <c r="J1662" s="1" t="s">
        <v>58</v>
      </c>
      <c r="K1662" s="1" t="s">
        <v>83</v>
      </c>
      <c r="L1662" s="1" t="s">
        <v>26</v>
      </c>
      <c r="M1662" s="1"/>
      <c r="N1662" s="1" t="s">
        <v>27</v>
      </c>
      <c r="O1662" s="1" t="s">
        <v>114</v>
      </c>
      <c r="P1662" s="1" t="s">
        <v>268</v>
      </c>
      <c r="Q1662" s="1" t="s">
        <v>974</v>
      </c>
      <c r="R1662" s="1">
        <v>20707</v>
      </c>
      <c r="S1662" s="1" t="s">
        <v>189</v>
      </c>
      <c r="T1662" s="1" t="s">
        <v>201</v>
      </c>
      <c r="U1662" s="1">
        <v>8</v>
      </c>
      <c r="V1662" s="1">
        <v>86591</v>
      </c>
    </row>
    <row r="1663" spans="1:22">
      <c r="A1663" s="1">
        <v>25817</v>
      </c>
      <c r="B1663" s="1" t="s">
        <v>41</v>
      </c>
      <c r="C1663" s="1">
        <v>5.58</v>
      </c>
      <c r="D1663" s="1">
        <v>0.05</v>
      </c>
      <c r="E1663" s="1">
        <v>2928</v>
      </c>
      <c r="F1663" s="1"/>
      <c r="G1663" s="1"/>
      <c r="H1663" s="1" t="s">
        <v>32</v>
      </c>
      <c r="I1663" s="1" t="s">
        <v>104</v>
      </c>
      <c r="J1663" s="1" t="s">
        <v>58</v>
      </c>
      <c r="K1663" s="1" t="s">
        <v>100</v>
      </c>
      <c r="L1663" s="1" t="s">
        <v>53</v>
      </c>
      <c r="M1663" s="1"/>
      <c r="N1663" s="1" t="s">
        <v>27</v>
      </c>
      <c r="O1663" s="1" t="s">
        <v>114</v>
      </c>
      <c r="P1663" s="1" t="s">
        <v>443</v>
      </c>
      <c r="Q1663" s="1" t="s">
        <v>975</v>
      </c>
      <c r="R1663" s="1">
        <v>29418</v>
      </c>
      <c r="S1663" s="1" t="s">
        <v>169</v>
      </c>
      <c r="T1663" s="1" t="s">
        <v>64</v>
      </c>
      <c r="U1663" s="1">
        <v>42</v>
      </c>
      <c r="V1663" s="1">
        <v>90218</v>
      </c>
    </row>
    <row r="1664" spans="1:22">
      <c r="A1664" s="1">
        <v>25819</v>
      </c>
      <c r="B1664" s="1" t="s">
        <v>41</v>
      </c>
      <c r="C1664" s="1">
        <v>54.1</v>
      </c>
      <c r="D1664" s="1">
        <v>0.05</v>
      </c>
      <c r="E1664" s="1">
        <v>2928</v>
      </c>
      <c r="F1664" s="1"/>
      <c r="G1664" s="1"/>
      <c r="H1664" s="1" t="s">
        <v>32</v>
      </c>
      <c r="I1664" s="1" t="s">
        <v>104</v>
      </c>
      <c r="J1664" s="1" t="s">
        <v>58</v>
      </c>
      <c r="K1664" s="1" t="s">
        <v>119</v>
      </c>
      <c r="L1664" s="1" t="s">
        <v>53</v>
      </c>
      <c r="M1664" s="1"/>
      <c r="N1664" s="1" t="s">
        <v>27</v>
      </c>
      <c r="O1664" s="1" t="s">
        <v>28</v>
      </c>
      <c r="P1664" s="1" t="s">
        <v>443</v>
      </c>
      <c r="Q1664" s="1" t="s">
        <v>975</v>
      </c>
      <c r="R1664" s="1">
        <v>29418</v>
      </c>
      <c r="S1664" s="1" t="s">
        <v>169</v>
      </c>
      <c r="T1664" s="1" t="s">
        <v>295</v>
      </c>
      <c r="U1664" s="1">
        <v>36</v>
      </c>
      <c r="V1664" s="1">
        <v>90218</v>
      </c>
    </row>
    <row r="1665" spans="1:22">
      <c r="A1665" s="1">
        <v>21313</v>
      </c>
      <c r="B1665" s="1" t="s">
        <v>31</v>
      </c>
      <c r="C1665" s="1">
        <v>11.55</v>
      </c>
      <c r="D1665" s="1">
        <v>0.05</v>
      </c>
      <c r="E1665" s="1">
        <v>2931</v>
      </c>
      <c r="F1665" s="1"/>
      <c r="G1665" s="1"/>
      <c r="H1665" s="1" t="s">
        <v>32</v>
      </c>
      <c r="I1665" s="1" t="s">
        <v>51</v>
      </c>
      <c r="J1665" s="1" t="s">
        <v>58</v>
      </c>
      <c r="K1665" s="1" t="s">
        <v>25</v>
      </c>
      <c r="L1665" s="1" t="s">
        <v>26</v>
      </c>
      <c r="M1665" s="1"/>
      <c r="N1665" s="1" t="s">
        <v>27</v>
      </c>
      <c r="O1665" s="1" t="s">
        <v>45</v>
      </c>
      <c r="P1665" s="1" t="s">
        <v>37</v>
      </c>
      <c r="Q1665" s="1" t="s">
        <v>976</v>
      </c>
      <c r="R1665" s="1">
        <v>95630</v>
      </c>
      <c r="S1665" s="1" t="s">
        <v>386</v>
      </c>
      <c r="T1665" s="1" t="s">
        <v>386</v>
      </c>
      <c r="U1665" s="1">
        <v>12</v>
      </c>
      <c r="V1665" s="1">
        <v>87619</v>
      </c>
    </row>
    <row r="1666" spans="1:22">
      <c r="A1666" s="1">
        <v>24866</v>
      </c>
      <c r="B1666" s="1" t="s">
        <v>21</v>
      </c>
      <c r="C1666" s="1">
        <v>35.44</v>
      </c>
      <c r="D1666" s="1">
        <v>0.05</v>
      </c>
      <c r="E1666" s="1">
        <v>2932</v>
      </c>
      <c r="F1666" s="1"/>
      <c r="G1666" s="1"/>
      <c r="H1666" s="1" t="s">
        <v>32</v>
      </c>
      <c r="I1666" s="1" t="s">
        <v>51</v>
      </c>
      <c r="J1666" s="1" t="s">
        <v>58</v>
      </c>
      <c r="K1666" s="1" t="s">
        <v>83</v>
      </c>
      <c r="L1666" s="1" t="s">
        <v>53</v>
      </c>
      <c r="M1666" s="1"/>
      <c r="N1666" s="1" t="s">
        <v>27</v>
      </c>
      <c r="O1666" s="1" t="s">
        <v>45</v>
      </c>
      <c r="P1666" s="1" t="s">
        <v>171</v>
      </c>
      <c r="Q1666" s="1" t="s">
        <v>422</v>
      </c>
      <c r="R1666" s="1">
        <v>6614</v>
      </c>
      <c r="S1666" s="1" t="s">
        <v>187</v>
      </c>
      <c r="T1666" s="1" t="s">
        <v>182</v>
      </c>
      <c r="U1666" s="1">
        <v>1</v>
      </c>
      <c r="V1666" s="1">
        <v>87620</v>
      </c>
    </row>
    <row r="1667" spans="1:22">
      <c r="A1667" s="1">
        <v>24995</v>
      </c>
      <c r="B1667" s="1" t="s">
        <v>98</v>
      </c>
      <c r="C1667" s="1">
        <v>3.8</v>
      </c>
      <c r="D1667" s="1">
        <v>0.05</v>
      </c>
      <c r="E1667" s="1">
        <v>2935</v>
      </c>
      <c r="F1667" s="1"/>
      <c r="G1667" s="1"/>
      <c r="H1667" s="1" t="s">
        <v>32</v>
      </c>
      <c r="I1667" s="1" t="s">
        <v>51</v>
      </c>
      <c r="J1667" s="1" t="s">
        <v>58</v>
      </c>
      <c r="K1667" s="1" t="s">
        <v>100</v>
      </c>
      <c r="L1667" s="1" t="s">
        <v>53</v>
      </c>
      <c r="M1667" s="1"/>
      <c r="N1667" s="1" t="s">
        <v>27</v>
      </c>
      <c r="O1667" s="1" t="s">
        <v>45</v>
      </c>
      <c r="P1667" s="1" t="s">
        <v>152</v>
      </c>
      <c r="Q1667" s="1" t="s">
        <v>153</v>
      </c>
      <c r="R1667" s="1">
        <v>2215</v>
      </c>
      <c r="S1667" s="2">
        <v>42313</v>
      </c>
      <c r="T1667" s="1" t="s">
        <v>71</v>
      </c>
      <c r="U1667" s="1">
        <v>5</v>
      </c>
      <c r="V1667" s="1">
        <v>87617</v>
      </c>
    </row>
    <row r="1668" spans="1:22">
      <c r="A1668" s="1">
        <v>24865</v>
      </c>
      <c r="B1668" s="1" t="s">
        <v>21</v>
      </c>
      <c r="C1668" s="1">
        <v>47.9</v>
      </c>
      <c r="D1668" s="1">
        <v>0.05</v>
      </c>
      <c r="E1668" s="1">
        <v>2938</v>
      </c>
      <c r="F1668" s="1"/>
      <c r="G1668" s="1"/>
      <c r="H1668" s="1" t="s">
        <v>32</v>
      </c>
      <c r="I1668" s="1" t="s">
        <v>51</v>
      </c>
      <c r="J1668" s="1" t="s">
        <v>58</v>
      </c>
      <c r="K1668" s="1" t="s">
        <v>83</v>
      </c>
      <c r="L1668" s="1" t="s">
        <v>53</v>
      </c>
      <c r="M1668" s="1"/>
      <c r="N1668" s="1" t="s">
        <v>27</v>
      </c>
      <c r="O1668" s="1" t="s">
        <v>45</v>
      </c>
      <c r="P1668" s="1" t="s">
        <v>152</v>
      </c>
      <c r="Q1668" s="1" t="s">
        <v>977</v>
      </c>
      <c r="R1668" s="1">
        <v>2180</v>
      </c>
      <c r="S1668" s="1" t="s">
        <v>187</v>
      </c>
      <c r="T1668" s="1" t="s">
        <v>341</v>
      </c>
      <c r="U1668" s="1">
        <v>20</v>
      </c>
      <c r="V1668" s="1">
        <v>87620</v>
      </c>
    </row>
    <row r="1669" spans="1:22">
      <c r="A1669" s="1">
        <v>23567</v>
      </c>
      <c r="B1669" s="1" t="s">
        <v>41</v>
      </c>
      <c r="C1669" s="1">
        <v>2.62</v>
      </c>
      <c r="D1669" s="1">
        <v>0.05</v>
      </c>
      <c r="E1669" s="1">
        <v>2941</v>
      </c>
      <c r="F1669" s="1"/>
      <c r="G1669" s="1"/>
      <c r="H1669" s="1" t="s">
        <v>32</v>
      </c>
      <c r="I1669" s="1" t="s">
        <v>51</v>
      </c>
      <c r="J1669" s="1" t="s">
        <v>58</v>
      </c>
      <c r="K1669" s="1" t="s">
        <v>60</v>
      </c>
      <c r="L1669" s="1" t="s">
        <v>26</v>
      </c>
      <c r="M1669" s="1"/>
      <c r="N1669" s="1" t="s">
        <v>27</v>
      </c>
      <c r="O1669" s="1" t="s">
        <v>54</v>
      </c>
      <c r="P1669" s="1" t="s">
        <v>46</v>
      </c>
      <c r="Q1669" s="1" t="s">
        <v>298</v>
      </c>
      <c r="R1669" s="1">
        <v>7960</v>
      </c>
      <c r="S1669" s="1" t="s">
        <v>169</v>
      </c>
      <c r="T1669" s="1" t="s">
        <v>295</v>
      </c>
      <c r="U1669" s="1">
        <v>8</v>
      </c>
      <c r="V1669" s="1">
        <v>87618</v>
      </c>
    </row>
    <row r="1670" spans="1:22">
      <c r="A1670" s="1">
        <v>19575</v>
      </c>
      <c r="B1670" s="1" t="s">
        <v>98</v>
      </c>
      <c r="C1670" s="1">
        <v>4.55</v>
      </c>
      <c r="D1670" s="1">
        <v>0.05</v>
      </c>
      <c r="E1670" s="1">
        <v>2944</v>
      </c>
      <c r="F1670" s="1"/>
      <c r="G1670" s="1"/>
      <c r="H1670" s="1" t="s">
        <v>32</v>
      </c>
      <c r="I1670" s="1" t="s">
        <v>81</v>
      </c>
      <c r="J1670" s="1" t="s">
        <v>58</v>
      </c>
      <c r="K1670" s="1" t="s">
        <v>100</v>
      </c>
      <c r="L1670" s="1" t="s">
        <v>53</v>
      </c>
      <c r="M1670" s="1"/>
      <c r="N1670" s="1" t="s">
        <v>27</v>
      </c>
      <c r="O1670" s="1" t="s">
        <v>45</v>
      </c>
      <c r="P1670" s="1" t="s">
        <v>215</v>
      </c>
      <c r="Q1670" s="1" t="s">
        <v>740</v>
      </c>
      <c r="R1670" s="1">
        <v>48640</v>
      </c>
      <c r="S1670" s="2">
        <v>42127</v>
      </c>
      <c r="T1670" s="2">
        <v>42188</v>
      </c>
      <c r="U1670" s="1">
        <v>13</v>
      </c>
      <c r="V1670" s="1">
        <v>90309</v>
      </c>
    </row>
    <row r="1671" spans="1:22">
      <c r="A1671" s="1">
        <v>26054</v>
      </c>
      <c r="B1671" s="1" t="s">
        <v>31</v>
      </c>
      <c r="C1671" s="1">
        <v>7.64</v>
      </c>
      <c r="D1671" s="1">
        <v>0.05</v>
      </c>
      <c r="E1671" s="1">
        <v>2947</v>
      </c>
      <c r="F1671" s="1"/>
      <c r="G1671" s="1"/>
      <c r="H1671" s="1" t="s">
        <v>32</v>
      </c>
      <c r="I1671" s="1" t="s">
        <v>104</v>
      </c>
      <c r="J1671" s="1" t="s">
        <v>58</v>
      </c>
      <c r="K1671" s="1" t="s">
        <v>61</v>
      </c>
      <c r="L1671" s="1" t="s">
        <v>53</v>
      </c>
      <c r="M1671" s="1"/>
      <c r="N1671" s="1" t="s">
        <v>27</v>
      </c>
      <c r="O1671" s="1" t="s">
        <v>54</v>
      </c>
      <c r="P1671" s="1" t="s">
        <v>62</v>
      </c>
      <c r="Q1671" s="1" t="s">
        <v>978</v>
      </c>
      <c r="R1671" s="1">
        <v>14043</v>
      </c>
      <c r="S1671" s="2">
        <v>42096</v>
      </c>
      <c r="T1671" s="2">
        <v>42187</v>
      </c>
      <c r="U1671" s="1">
        <v>20</v>
      </c>
      <c r="V1671" s="1">
        <v>87511</v>
      </c>
    </row>
    <row r="1672" spans="1:22">
      <c r="A1672" s="1">
        <v>25051</v>
      </c>
      <c r="B1672" s="1" t="s">
        <v>50</v>
      </c>
      <c r="C1672" s="1">
        <v>42.98</v>
      </c>
      <c r="D1672" s="1">
        <v>0.05</v>
      </c>
      <c r="E1672" s="1">
        <v>2951</v>
      </c>
      <c r="F1672" s="1"/>
      <c r="G1672" s="1"/>
      <c r="H1672" s="1" t="s">
        <v>22</v>
      </c>
      <c r="I1672" s="1" t="s">
        <v>81</v>
      </c>
      <c r="J1672" s="1" t="s">
        <v>58</v>
      </c>
      <c r="K1672" s="1" t="s">
        <v>196</v>
      </c>
      <c r="L1672" s="1" t="s">
        <v>53</v>
      </c>
      <c r="M1672" s="1"/>
      <c r="N1672" s="1" t="s">
        <v>27</v>
      </c>
      <c r="O1672" s="1" t="s">
        <v>54</v>
      </c>
      <c r="P1672" s="1" t="s">
        <v>145</v>
      </c>
      <c r="Q1672" s="1" t="s">
        <v>956</v>
      </c>
      <c r="R1672" s="1">
        <v>67601</v>
      </c>
      <c r="S1672" s="1" t="s">
        <v>48</v>
      </c>
      <c r="T1672" s="1" t="s">
        <v>49</v>
      </c>
      <c r="U1672" s="1">
        <v>19</v>
      </c>
      <c r="V1672" s="1">
        <v>91397</v>
      </c>
    </row>
    <row r="1673" spans="1:22">
      <c r="A1673" s="1">
        <v>25052</v>
      </c>
      <c r="B1673" s="1" t="s">
        <v>50</v>
      </c>
      <c r="C1673" s="1">
        <v>89.99</v>
      </c>
      <c r="D1673" s="1">
        <v>0.05</v>
      </c>
      <c r="E1673" s="1">
        <v>2951</v>
      </c>
      <c r="F1673" s="1"/>
      <c r="G1673" s="1"/>
      <c r="H1673" s="1" t="s">
        <v>22</v>
      </c>
      <c r="I1673" s="1" t="s">
        <v>81</v>
      </c>
      <c r="J1673" s="1" t="s">
        <v>34</v>
      </c>
      <c r="K1673" s="1" t="s">
        <v>35</v>
      </c>
      <c r="L1673" s="1" t="s">
        <v>36</v>
      </c>
      <c r="M1673" s="1"/>
      <c r="N1673" s="1" t="s">
        <v>27</v>
      </c>
      <c r="O1673" s="1" t="s">
        <v>45</v>
      </c>
      <c r="P1673" s="1" t="s">
        <v>145</v>
      </c>
      <c r="Q1673" s="1" t="s">
        <v>956</v>
      </c>
      <c r="R1673" s="1">
        <v>67601</v>
      </c>
      <c r="S1673" s="1" t="s">
        <v>48</v>
      </c>
      <c r="T1673" s="1" t="s">
        <v>136</v>
      </c>
      <c r="U1673" s="1">
        <v>19</v>
      </c>
      <c r="V1673" s="1">
        <v>91397</v>
      </c>
    </row>
    <row r="1674" spans="1:22">
      <c r="A1674" s="1">
        <v>25970</v>
      </c>
      <c r="B1674" s="1" t="s">
        <v>50</v>
      </c>
      <c r="C1674" s="1">
        <v>5.74</v>
      </c>
      <c r="D1674" s="1">
        <v>0.05</v>
      </c>
      <c r="E1674" s="1">
        <v>2952</v>
      </c>
      <c r="F1674" s="1"/>
      <c r="G1674" s="1"/>
      <c r="H1674" s="1" t="s">
        <v>22</v>
      </c>
      <c r="I1674" s="1" t="s">
        <v>81</v>
      </c>
      <c r="J1674" s="1" t="s">
        <v>58</v>
      </c>
      <c r="K1674" s="1" t="s">
        <v>100</v>
      </c>
      <c r="L1674" s="1" t="s">
        <v>53</v>
      </c>
      <c r="M1674" s="1"/>
      <c r="N1674" s="1" t="s">
        <v>27</v>
      </c>
      <c r="O1674" s="1" t="s">
        <v>54</v>
      </c>
      <c r="P1674" s="1" t="s">
        <v>124</v>
      </c>
      <c r="Q1674" s="1" t="s">
        <v>979</v>
      </c>
      <c r="R1674" s="1">
        <v>43123</v>
      </c>
      <c r="S1674" s="1" t="s">
        <v>205</v>
      </c>
      <c r="T1674" s="1" t="s">
        <v>299</v>
      </c>
      <c r="U1674" s="1">
        <v>12</v>
      </c>
      <c r="V1674" s="1">
        <v>91398</v>
      </c>
    </row>
    <row r="1675" spans="1:22">
      <c r="A1675" s="1">
        <v>21200</v>
      </c>
      <c r="B1675" s="1" t="s">
        <v>98</v>
      </c>
      <c r="C1675" s="1">
        <v>12.22</v>
      </c>
      <c r="D1675" s="1">
        <v>0.05</v>
      </c>
      <c r="E1675" s="1">
        <v>2954</v>
      </c>
      <c r="F1675" s="1"/>
      <c r="G1675" s="1"/>
      <c r="H1675" s="1" t="s">
        <v>32</v>
      </c>
      <c r="I1675" s="1" t="s">
        <v>104</v>
      </c>
      <c r="J1675" s="1" t="s">
        <v>34</v>
      </c>
      <c r="K1675" s="1" t="s">
        <v>52</v>
      </c>
      <c r="L1675" s="1" t="s">
        <v>44</v>
      </c>
      <c r="M1675" s="1"/>
      <c r="N1675" s="1" t="s">
        <v>27</v>
      </c>
      <c r="O1675" s="1" t="s">
        <v>54</v>
      </c>
      <c r="P1675" s="1" t="s">
        <v>55</v>
      </c>
      <c r="Q1675" s="1" t="s">
        <v>980</v>
      </c>
      <c r="R1675" s="1">
        <v>55119</v>
      </c>
      <c r="S1675" s="1" t="s">
        <v>193</v>
      </c>
      <c r="T1675" s="1" t="s">
        <v>324</v>
      </c>
      <c r="U1675" s="1">
        <v>9</v>
      </c>
      <c r="V1675" s="1">
        <v>86427</v>
      </c>
    </row>
    <row r="1676" spans="1:22">
      <c r="A1676" s="1">
        <v>24817</v>
      </c>
      <c r="B1676" s="1" t="s">
        <v>50</v>
      </c>
      <c r="C1676" s="1">
        <v>37.94</v>
      </c>
      <c r="D1676" s="1">
        <v>0.05</v>
      </c>
      <c r="E1676" s="1">
        <v>2957</v>
      </c>
      <c r="F1676" s="1"/>
      <c r="G1676" s="1"/>
      <c r="H1676" s="1" t="s">
        <v>22</v>
      </c>
      <c r="I1676" s="1" t="s">
        <v>81</v>
      </c>
      <c r="J1676" s="1" t="s">
        <v>58</v>
      </c>
      <c r="K1676" s="1" t="s">
        <v>83</v>
      </c>
      <c r="L1676" s="1" t="s">
        <v>26</v>
      </c>
      <c r="M1676" s="1"/>
      <c r="N1676" s="1" t="s">
        <v>27</v>
      </c>
      <c r="O1676" s="1" t="s">
        <v>54</v>
      </c>
      <c r="P1676" s="1" t="s">
        <v>718</v>
      </c>
      <c r="Q1676" s="1" t="s">
        <v>981</v>
      </c>
      <c r="R1676" s="1">
        <v>53209</v>
      </c>
      <c r="S1676" s="2">
        <v>42039</v>
      </c>
      <c r="T1676" s="2">
        <v>42098</v>
      </c>
      <c r="U1676" s="1">
        <v>4</v>
      </c>
      <c r="V1676" s="1">
        <v>90264</v>
      </c>
    </row>
    <row r="1677" spans="1:22">
      <c r="A1677" s="1">
        <v>25709</v>
      </c>
      <c r="B1677" s="1" t="s">
        <v>98</v>
      </c>
      <c r="C1677" s="1">
        <v>20.99</v>
      </c>
      <c r="D1677" s="1">
        <v>0.05</v>
      </c>
      <c r="E1677" s="1">
        <v>2958</v>
      </c>
      <c r="F1677" s="1"/>
      <c r="G1677" s="1"/>
      <c r="H1677" s="1" t="s">
        <v>32</v>
      </c>
      <c r="I1677" s="1" t="s">
        <v>81</v>
      </c>
      <c r="J1677" s="1" t="s">
        <v>73</v>
      </c>
      <c r="K1677" s="1" t="s">
        <v>67</v>
      </c>
      <c r="L1677" s="1" t="s">
        <v>26</v>
      </c>
      <c r="M1677" s="1"/>
      <c r="N1677" s="1" t="s">
        <v>27</v>
      </c>
      <c r="O1677" s="1" t="s">
        <v>114</v>
      </c>
      <c r="P1677" s="1" t="s">
        <v>718</v>
      </c>
      <c r="Q1677" s="1" t="s">
        <v>982</v>
      </c>
      <c r="R1677" s="1">
        <v>54956</v>
      </c>
      <c r="S1677" s="1" t="s">
        <v>131</v>
      </c>
      <c r="T1677" s="1" t="s">
        <v>95</v>
      </c>
      <c r="U1677" s="1">
        <v>18</v>
      </c>
      <c r="V1677" s="1">
        <v>90265</v>
      </c>
    </row>
    <row r="1678" spans="1:22">
      <c r="A1678" s="1">
        <v>19923</v>
      </c>
      <c r="B1678" s="1" t="s">
        <v>31</v>
      </c>
      <c r="C1678" s="1">
        <v>36.549999999999997</v>
      </c>
      <c r="D1678" s="1">
        <v>0.05</v>
      </c>
      <c r="E1678" s="1">
        <v>2960</v>
      </c>
      <c r="F1678" s="1"/>
      <c r="G1678" s="1"/>
      <c r="H1678" s="1" t="s">
        <v>32</v>
      </c>
      <c r="I1678" s="1" t="s">
        <v>81</v>
      </c>
      <c r="J1678" s="1" t="s">
        <v>58</v>
      </c>
      <c r="K1678" s="1" t="s">
        <v>25</v>
      </c>
      <c r="L1678" s="1" t="s">
        <v>26</v>
      </c>
      <c r="M1678" s="1"/>
      <c r="N1678" s="1" t="s">
        <v>27</v>
      </c>
      <c r="O1678" s="1" t="s">
        <v>28</v>
      </c>
      <c r="P1678" s="1" t="s">
        <v>451</v>
      </c>
      <c r="Q1678" s="1" t="s">
        <v>983</v>
      </c>
      <c r="R1678" s="1">
        <v>72956</v>
      </c>
      <c r="S1678" s="2">
        <v>42128</v>
      </c>
      <c r="T1678" s="2">
        <v>42189</v>
      </c>
      <c r="U1678" s="1">
        <v>11</v>
      </c>
      <c r="V1678" s="1">
        <v>90646</v>
      </c>
    </row>
    <row r="1679" spans="1:22">
      <c r="A1679" s="1">
        <v>20390</v>
      </c>
      <c r="B1679" s="1" t="s">
        <v>21</v>
      </c>
      <c r="C1679" s="1">
        <v>4.76</v>
      </c>
      <c r="D1679" s="1">
        <v>0.05</v>
      </c>
      <c r="E1679" s="1">
        <v>2962</v>
      </c>
      <c r="F1679" s="1"/>
      <c r="G1679" s="1"/>
      <c r="H1679" s="1" t="s">
        <v>22</v>
      </c>
      <c r="I1679" s="1" t="s">
        <v>104</v>
      </c>
      <c r="J1679" s="1" t="s">
        <v>58</v>
      </c>
      <c r="K1679" s="1" t="s">
        <v>83</v>
      </c>
      <c r="L1679" s="1" t="s">
        <v>26</v>
      </c>
      <c r="M1679" s="1"/>
      <c r="N1679" s="1" t="s">
        <v>27</v>
      </c>
      <c r="O1679" s="1" t="s">
        <v>45</v>
      </c>
      <c r="P1679" s="1" t="s">
        <v>194</v>
      </c>
      <c r="Q1679" s="1" t="s">
        <v>231</v>
      </c>
      <c r="R1679" s="1">
        <v>80027</v>
      </c>
      <c r="S1679" s="2">
        <v>42190</v>
      </c>
      <c r="T1679" s="2">
        <v>42252</v>
      </c>
      <c r="U1679" s="1">
        <v>10</v>
      </c>
      <c r="V1679" s="1">
        <v>88611</v>
      </c>
    </row>
    <row r="1680" spans="1:22">
      <c r="A1680" s="1">
        <v>22175</v>
      </c>
      <c r="B1680" s="1" t="s">
        <v>41</v>
      </c>
      <c r="C1680" s="1">
        <v>7.98</v>
      </c>
      <c r="D1680" s="1">
        <v>0.05</v>
      </c>
      <c r="E1680" s="1">
        <v>2963</v>
      </c>
      <c r="F1680" s="1"/>
      <c r="G1680" s="1"/>
      <c r="H1680" s="1" t="s">
        <v>32</v>
      </c>
      <c r="I1680" s="1" t="s">
        <v>104</v>
      </c>
      <c r="J1680" s="1" t="s">
        <v>58</v>
      </c>
      <c r="K1680" s="1" t="s">
        <v>119</v>
      </c>
      <c r="L1680" s="1" t="s">
        <v>75</v>
      </c>
      <c r="M1680" s="1"/>
      <c r="N1680" s="1" t="s">
        <v>27</v>
      </c>
      <c r="O1680" s="1" t="s">
        <v>45</v>
      </c>
      <c r="P1680" s="1" t="s">
        <v>268</v>
      </c>
      <c r="Q1680" s="1" t="s">
        <v>984</v>
      </c>
      <c r="R1680" s="1">
        <v>21220</v>
      </c>
      <c r="S1680" s="1" t="s">
        <v>149</v>
      </c>
      <c r="T1680" s="1" t="s">
        <v>154</v>
      </c>
      <c r="U1680" s="1">
        <v>4</v>
      </c>
      <c r="V1680" s="1">
        <v>88612</v>
      </c>
    </row>
    <row r="1681" spans="1:22">
      <c r="A1681" s="1">
        <v>25953</v>
      </c>
      <c r="B1681" s="1" t="s">
        <v>21</v>
      </c>
      <c r="C1681" s="1">
        <v>42.98</v>
      </c>
      <c r="D1681" s="1">
        <v>0.05</v>
      </c>
      <c r="E1681" s="1">
        <v>2964</v>
      </c>
      <c r="F1681" s="1"/>
      <c r="G1681" s="1"/>
      <c r="H1681" s="1" t="s">
        <v>32</v>
      </c>
      <c r="I1681" s="1" t="s">
        <v>104</v>
      </c>
      <c r="J1681" s="1" t="s">
        <v>58</v>
      </c>
      <c r="K1681" s="1" t="s">
        <v>196</v>
      </c>
      <c r="L1681" s="1" t="s">
        <v>53</v>
      </c>
      <c r="M1681" s="1"/>
      <c r="N1681" s="1" t="s">
        <v>27</v>
      </c>
      <c r="O1681" s="1" t="s">
        <v>114</v>
      </c>
      <c r="P1681" s="1" t="s">
        <v>124</v>
      </c>
      <c r="Q1681" s="1" t="s">
        <v>747</v>
      </c>
      <c r="R1681" s="1">
        <v>43050</v>
      </c>
      <c r="S1681" s="1" t="s">
        <v>111</v>
      </c>
      <c r="T1681" s="1" t="s">
        <v>182</v>
      </c>
      <c r="U1681" s="1">
        <v>1</v>
      </c>
      <c r="V1681" s="1">
        <v>88610</v>
      </c>
    </row>
    <row r="1682" spans="1:22">
      <c r="A1682" s="1">
        <v>21390</v>
      </c>
      <c r="B1682" s="1" t="s">
        <v>31</v>
      </c>
      <c r="C1682" s="1">
        <v>9.68</v>
      </c>
      <c r="D1682" s="1">
        <v>0.05</v>
      </c>
      <c r="E1682" s="1">
        <v>2968</v>
      </c>
      <c r="F1682" s="1"/>
      <c r="G1682" s="1"/>
      <c r="H1682" s="1" t="s">
        <v>32</v>
      </c>
      <c r="I1682" s="1" t="s">
        <v>51</v>
      </c>
      <c r="J1682" s="1" t="s">
        <v>58</v>
      </c>
      <c r="K1682" s="1" t="s">
        <v>83</v>
      </c>
      <c r="L1682" s="1" t="s">
        <v>26</v>
      </c>
      <c r="M1682" s="1"/>
      <c r="N1682" s="1" t="s">
        <v>27</v>
      </c>
      <c r="O1682" s="1" t="s">
        <v>114</v>
      </c>
      <c r="P1682" s="1" t="s">
        <v>242</v>
      </c>
      <c r="Q1682" s="1" t="s">
        <v>985</v>
      </c>
      <c r="R1682" s="1">
        <v>33021</v>
      </c>
      <c r="S1682" s="1" t="s">
        <v>92</v>
      </c>
      <c r="T1682" s="1" t="s">
        <v>235</v>
      </c>
      <c r="U1682" s="1">
        <v>1</v>
      </c>
      <c r="V1682" s="1">
        <v>86085</v>
      </c>
    </row>
    <row r="1683" spans="1:22">
      <c r="A1683" s="1">
        <v>21391</v>
      </c>
      <c r="B1683" s="1" t="s">
        <v>31</v>
      </c>
      <c r="C1683" s="1">
        <v>150.97999999999999</v>
      </c>
      <c r="D1683" s="1">
        <v>0.1</v>
      </c>
      <c r="E1683" s="1">
        <v>2968</v>
      </c>
      <c r="F1683" s="1"/>
      <c r="G1683" s="1"/>
      <c r="H1683" s="1" t="s">
        <v>22</v>
      </c>
      <c r="I1683" s="1" t="s">
        <v>51</v>
      </c>
      <c r="J1683" s="1" t="s">
        <v>34</v>
      </c>
      <c r="K1683" s="1" t="s">
        <v>123</v>
      </c>
      <c r="L1683" s="1" t="s">
        <v>108</v>
      </c>
      <c r="M1683" s="1"/>
      <c r="N1683" s="1" t="s">
        <v>27</v>
      </c>
      <c r="O1683" s="1" t="s">
        <v>114</v>
      </c>
      <c r="P1683" s="1" t="s">
        <v>242</v>
      </c>
      <c r="Q1683" s="1" t="s">
        <v>985</v>
      </c>
      <c r="R1683" s="1">
        <v>33021</v>
      </c>
      <c r="S1683" s="1" t="s">
        <v>92</v>
      </c>
      <c r="T1683" s="1" t="s">
        <v>93</v>
      </c>
      <c r="U1683" s="1">
        <v>5</v>
      </c>
      <c r="V1683" s="1">
        <v>86085</v>
      </c>
    </row>
    <row r="1684" spans="1:22">
      <c r="A1684" s="1">
        <v>18041</v>
      </c>
      <c r="B1684" s="1" t="s">
        <v>21</v>
      </c>
      <c r="C1684" s="1">
        <v>363.25</v>
      </c>
      <c r="D1684" s="1">
        <v>0.1</v>
      </c>
      <c r="E1684" s="1">
        <v>2968</v>
      </c>
      <c r="F1684" s="1"/>
      <c r="G1684" s="1"/>
      <c r="H1684" s="1" t="s">
        <v>32</v>
      </c>
      <c r="I1684" s="1" t="s">
        <v>51</v>
      </c>
      <c r="J1684" s="1" t="s">
        <v>58</v>
      </c>
      <c r="K1684" s="1" t="s">
        <v>196</v>
      </c>
      <c r="L1684" s="1" t="s">
        <v>53</v>
      </c>
      <c r="M1684" s="1"/>
      <c r="N1684" s="1" t="s">
        <v>27</v>
      </c>
      <c r="O1684" s="1" t="s">
        <v>54</v>
      </c>
      <c r="P1684" s="1" t="s">
        <v>242</v>
      </c>
      <c r="Q1684" s="1" t="s">
        <v>985</v>
      </c>
      <c r="R1684" s="1">
        <v>33021</v>
      </c>
      <c r="S1684" s="1" t="s">
        <v>95</v>
      </c>
      <c r="T1684" s="1" t="s">
        <v>128</v>
      </c>
      <c r="U1684" s="1">
        <v>1</v>
      </c>
      <c r="V1684" s="1">
        <v>86086</v>
      </c>
    </row>
    <row r="1685" spans="1:22">
      <c r="A1685" s="1">
        <v>21096</v>
      </c>
      <c r="B1685" s="1" t="s">
        <v>21</v>
      </c>
      <c r="C1685" s="1">
        <v>30.97</v>
      </c>
      <c r="D1685" s="1">
        <v>0.05</v>
      </c>
      <c r="E1685" s="1">
        <v>2973</v>
      </c>
      <c r="F1685" s="1"/>
      <c r="G1685" s="1"/>
      <c r="H1685" s="1" t="s">
        <v>32</v>
      </c>
      <c r="I1685" s="1" t="s">
        <v>42</v>
      </c>
      <c r="J1685" s="1" t="s">
        <v>73</v>
      </c>
      <c r="K1685" s="1" t="s">
        <v>144</v>
      </c>
      <c r="L1685" s="1" t="s">
        <v>53</v>
      </c>
      <c r="M1685" s="1"/>
      <c r="N1685" s="1" t="s">
        <v>27</v>
      </c>
      <c r="O1685" s="1" t="s">
        <v>54</v>
      </c>
      <c r="P1685" s="1" t="s">
        <v>718</v>
      </c>
      <c r="Q1685" s="1" t="s">
        <v>986</v>
      </c>
      <c r="R1685" s="1">
        <v>53151</v>
      </c>
      <c r="S1685" s="1" t="s">
        <v>204</v>
      </c>
      <c r="T1685" s="1" t="s">
        <v>205</v>
      </c>
      <c r="U1685" s="1">
        <v>17</v>
      </c>
      <c r="V1685" s="1">
        <v>87186</v>
      </c>
    </row>
    <row r="1686" spans="1:22">
      <c r="A1686" s="1">
        <v>21097</v>
      </c>
      <c r="B1686" s="1" t="s">
        <v>21</v>
      </c>
      <c r="C1686" s="1">
        <v>125.99</v>
      </c>
      <c r="D1686" s="1">
        <v>0.1</v>
      </c>
      <c r="E1686" s="1">
        <v>2973</v>
      </c>
      <c r="F1686" s="1"/>
      <c r="G1686" s="1"/>
      <c r="H1686" s="1" t="s">
        <v>32</v>
      </c>
      <c r="I1686" s="1" t="s">
        <v>42</v>
      </c>
      <c r="J1686" s="1" t="s">
        <v>73</v>
      </c>
      <c r="K1686" s="1" t="s">
        <v>67</v>
      </c>
      <c r="L1686" s="1" t="s">
        <v>53</v>
      </c>
      <c r="M1686" s="1"/>
      <c r="N1686" s="1" t="s">
        <v>27</v>
      </c>
      <c r="O1686" s="1" t="s">
        <v>54</v>
      </c>
      <c r="P1686" s="1" t="s">
        <v>718</v>
      </c>
      <c r="Q1686" s="1" t="s">
        <v>986</v>
      </c>
      <c r="R1686" s="1">
        <v>53151</v>
      </c>
      <c r="S1686" s="1" t="s">
        <v>204</v>
      </c>
      <c r="T1686" s="1" t="s">
        <v>205</v>
      </c>
      <c r="U1686" s="1">
        <v>23</v>
      </c>
      <c r="V1686" s="1">
        <v>87186</v>
      </c>
    </row>
    <row r="1687" spans="1:22">
      <c r="A1687" s="1">
        <v>24770</v>
      </c>
      <c r="B1687" s="1" t="s">
        <v>41</v>
      </c>
      <c r="C1687" s="1">
        <v>442.14</v>
      </c>
      <c r="D1687" s="1">
        <v>0.1</v>
      </c>
      <c r="E1687" s="1">
        <v>2973</v>
      </c>
      <c r="F1687" s="1"/>
      <c r="G1687" s="1"/>
      <c r="H1687" s="1" t="s">
        <v>22</v>
      </c>
      <c r="I1687" s="1" t="s">
        <v>42</v>
      </c>
      <c r="J1687" s="1" t="s">
        <v>73</v>
      </c>
      <c r="K1687" s="1" t="s">
        <v>74</v>
      </c>
      <c r="L1687" s="1" t="s">
        <v>36</v>
      </c>
      <c r="M1687" s="1"/>
      <c r="N1687" s="1" t="s">
        <v>27</v>
      </c>
      <c r="O1687" s="1" t="s">
        <v>54</v>
      </c>
      <c r="P1687" s="1" t="s">
        <v>718</v>
      </c>
      <c r="Q1687" s="1" t="s">
        <v>986</v>
      </c>
      <c r="R1687" s="1">
        <v>53151</v>
      </c>
      <c r="S1687" s="1" t="s">
        <v>249</v>
      </c>
      <c r="T1687" s="1" t="s">
        <v>77</v>
      </c>
      <c r="U1687" s="1">
        <v>6</v>
      </c>
      <c r="V1687" s="1">
        <v>87187</v>
      </c>
    </row>
    <row r="1688" spans="1:22">
      <c r="A1688" s="1">
        <v>19599</v>
      </c>
      <c r="B1688" s="1" t="s">
        <v>50</v>
      </c>
      <c r="C1688" s="1">
        <v>35.99</v>
      </c>
      <c r="D1688" s="1">
        <v>0.05</v>
      </c>
      <c r="E1688" s="1">
        <v>2976</v>
      </c>
      <c r="F1688" s="1"/>
      <c r="G1688" s="1"/>
      <c r="H1688" s="1" t="s">
        <v>32</v>
      </c>
      <c r="I1688" s="1" t="s">
        <v>51</v>
      </c>
      <c r="J1688" s="1" t="s">
        <v>73</v>
      </c>
      <c r="K1688" s="1" t="s">
        <v>67</v>
      </c>
      <c r="L1688" s="1" t="s">
        <v>44</v>
      </c>
      <c r="M1688" s="1"/>
      <c r="N1688" s="1" t="s">
        <v>27</v>
      </c>
      <c r="O1688" s="1" t="s">
        <v>54</v>
      </c>
      <c r="P1688" s="1" t="s">
        <v>718</v>
      </c>
      <c r="Q1688" s="1" t="s">
        <v>987</v>
      </c>
      <c r="R1688" s="1">
        <v>53154</v>
      </c>
      <c r="S1688" s="1" t="s">
        <v>80</v>
      </c>
      <c r="T1688" s="1" t="s">
        <v>78</v>
      </c>
      <c r="U1688" s="1">
        <v>41</v>
      </c>
      <c r="V1688" s="1">
        <v>89047</v>
      </c>
    </row>
    <row r="1689" spans="1:22">
      <c r="A1689" s="1">
        <v>20182</v>
      </c>
      <c r="B1689" s="1" t="s">
        <v>41</v>
      </c>
      <c r="C1689" s="1">
        <v>2.94</v>
      </c>
      <c r="D1689" s="1">
        <v>0.05</v>
      </c>
      <c r="E1689" s="1">
        <v>2979</v>
      </c>
      <c r="F1689" s="1"/>
      <c r="G1689" s="1"/>
      <c r="H1689" s="1" t="s">
        <v>32</v>
      </c>
      <c r="I1689" s="1" t="s">
        <v>81</v>
      </c>
      <c r="J1689" s="1" t="s">
        <v>58</v>
      </c>
      <c r="K1689" s="1" t="s">
        <v>25</v>
      </c>
      <c r="L1689" s="1" t="s">
        <v>26</v>
      </c>
      <c r="M1689" s="1"/>
      <c r="N1689" s="1" t="s">
        <v>27</v>
      </c>
      <c r="O1689" s="1" t="s">
        <v>54</v>
      </c>
      <c r="P1689" s="1" t="s">
        <v>971</v>
      </c>
      <c r="Q1689" s="1" t="s">
        <v>988</v>
      </c>
      <c r="R1689" s="1">
        <v>58601</v>
      </c>
      <c r="S1689" s="1" t="s">
        <v>167</v>
      </c>
      <c r="T1689" s="1" t="s">
        <v>85</v>
      </c>
      <c r="U1689" s="1">
        <v>9</v>
      </c>
      <c r="V1689" s="1">
        <v>86544</v>
      </c>
    </row>
    <row r="1690" spans="1:22">
      <c r="A1690" s="1">
        <v>18169</v>
      </c>
      <c r="B1690" s="1" t="s">
        <v>41</v>
      </c>
      <c r="C1690" s="1">
        <v>5.34</v>
      </c>
      <c r="D1690" s="1">
        <v>0.05</v>
      </c>
      <c r="E1690" s="1">
        <v>2979</v>
      </c>
      <c r="F1690" s="1"/>
      <c r="G1690" s="1"/>
      <c r="H1690" s="1" t="s">
        <v>32</v>
      </c>
      <c r="I1690" s="1" t="s">
        <v>81</v>
      </c>
      <c r="J1690" s="1" t="s">
        <v>58</v>
      </c>
      <c r="K1690" s="1" t="s">
        <v>100</v>
      </c>
      <c r="L1690" s="1" t="s">
        <v>53</v>
      </c>
      <c r="M1690" s="1"/>
      <c r="N1690" s="1" t="s">
        <v>27</v>
      </c>
      <c r="O1690" s="1" t="s">
        <v>54</v>
      </c>
      <c r="P1690" s="1" t="s">
        <v>971</v>
      </c>
      <c r="Q1690" s="1" t="s">
        <v>988</v>
      </c>
      <c r="R1690" s="1">
        <v>58601</v>
      </c>
      <c r="S1690" s="1" t="s">
        <v>367</v>
      </c>
      <c r="T1690" s="1" t="s">
        <v>386</v>
      </c>
      <c r="U1690" s="1">
        <v>6</v>
      </c>
      <c r="V1690" s="1">
        <v>86545</v>
      </c>
    </row>
    <row r="1691" spans="1:22">
      <c r="A1691" s="1">
        <v>18170</v>
      </c>
      <c r="B1691" s="1" t="s">
        <v>41</v>
      </c>
      <c r="C1691" s="1">
        <v>40.98</v>
      </c>
      <c r="D1691" s="1">
        <v>0.05</v>
      </c>
      <c r="E1691" s="1">
        <v>2979</v>
      </c>
      <c r="F1691" s="1"/>
      <c r="G1691" s="1"/>
      <c r="H1691" s="1" t="s">
        <v>32</v>
      </c>
      <c r="I1691" s="1" t="s">
        <v>81</v>
      </c>
      <c r="J1691" s="1" t="s">
        <v>58</v>
      </c>
      <c r="K1691" s="1" t="s">
        <v>100</v>
      </c>
      <c r="L1691" s="1" t="s">
        <v>53</v>
      </c>
      <c r="M1691" s="1"/>
      <c r="N1691" s="1" t="s">
        <v>27</v>
      </c>
      <c r="O1691" s="1" t="s">
        <v>54</v>
      </c>
      <c r="P1691" s="1" t="s">
        <v>971</v>
      </c>
      <c r="Q1691" s="1" t="s">
        <v>988</v>
      </c>
      <c r="R1691" s="1">
        <v>58601</v>
      </c>
      <c r="S1691" s="1" t="s">
        <v>367</v>
      </c>
      <c r="T1691" s="1" t="s">
        <v>368</v>
      </c>
      <c r="U1691" s="1">
        <v>6</v>
      </c>
      <c r="V1691" s="1">
        <v>86545</v>
      </c>
    </row>
    <row r="1692" spans="1:22">
      <c r="A1692" s="1">
        <v>18133</v>
      </c>
      <c r="B1692" s="1" t="s">
        <v>31</v>
      </c>
      <c r="C1692" s="1">
        <v>5.84</v>
      </c>
      <c r="D1692" s="1">
        <v>0.05</v>
      </c>
      <c r="E1692" s="1">
        <v>2979</v>
      </c>
      <c r="F1692" s="1"/>
      <c r="G1692" s="1"/>
      <c r="H1692" s="1" t="s">
        <v>32</v>
      </c>
      <c r="I1692" s="1" t="s">
        <v>81</v>
      </c>
      <c r="J1692" s="1" t="s">
        <v>58</v>
      </c>
      <c r="K1692" s="1" t="s">
        <v>25</v>
      </c>
      <c r="L1692" s="1" t="s">
        <v>26</v>
      </c>
      <c r="M1692" s="1"/>
      <c r="N1692" s="1" t="s">
        <v>27</v>
      </c>
      <c r="O1692" s="1" t="s">
        <v>45</v>
      </c>
      <c r="P1692" s="1" t="s">
        <v>971</v>
      </c>
      <c r="Q1692" s="1" t="s">
        <v>988</v>
      </c>
      <c r="R1692" s="1">
        <v>58601</v>
      </c>
      <c r="S1692" s="1" t="s">
        <v>115</v>
      </c>
      <c r="T1692" s="1" t="s">
        <v>103</v>
      </c>
      <c r="U1692" s="1">
        <v>4</v>
      </c>
      <c r="V1692" s="1">
        <v>86546</v>
      </c>
    </row>
    <row r="1693" spans="1:22">
      <c r="A1693" s="1">
        <v>20183</v>
      </c>
      <c r="B1693" s="1" t="s">
        <v>41</v>
      </c>
      <c r="C1693" s="1">
        <v>43.98</v>
      </c>
      <c r="D1693" s="1">
        <v>0.05</v>
      </c>
      <c r="E1693" s="1">
        <v>2980</v>
      </c>
      <c r="F1693" s="1"/>
      <c r="G1693" s="1"/>
      <c r="H1693" s="1" t="s">
        <v>32</v>
      </c>
      <c r="I1693" s="1" t="s">
        <v>81</v>
      </c>
      <c r="J1693" s="1" t="s">
        <v>58</v>
      </c>
      <c r="K1693" s="1" t="s">
        <v>25</v>
      </c>
      <c r="L1693" s="1" t="s">
        <v>44</v>
      </c>
      <c r="M1693" s="1"/>
      <c r="N1693" s="1" t="s">
        <v>27</v>
      </c>
      <c r="O1693" s="1" t="s">
        <v>45</v>
      </c>
      <c r="P1693" s="1" t="s">
        <v>124</v>
      </c>
      <c r="Q1693" s="1" t="s">
        <v>989</v>
      </c>
      <c r="R1693" s="1">
        <v>44870</v>
      </c>
      <c r="S1693" s="1" t="s">
        <v>167</v>
      </c>
      <c r="T1693" s="1" t="s">
        <v>86</v>
      </c>
      <c r="U1693" s="1">
        <v>10</v>
      </c>
      <c r="V1693" s="1">
        <v>86544</v>
      </c>
    </row>
    <row r="1694" spans="1:22">
      <c r="A1694" s="1">
        <v>20184</v>
      </c>
      <c r="B1694" s="1" t="s">
        <v>41</v>
      </c>
      <c r="C1694" s="1">
        <v>1.1399999999999999</v>
      </c>
      <c r="D1694" s="1">
        <v>0.05</v>
      </c>
      <c r="E1694" s="1">
        <v>2980</v>
      </c>
      <c r="F1694" s="1"/>
      <c r="G1694" s="1"/>
      <c r="H1694" s="1" t="s">
        <v>32</v>
      </c>
      <c r="I1694" s="1" t="s">
        <v>81</v>
      </c>
      <c r="J1694" s="1" t="s">
        <v>58</v>
      </c>
      <c r="K1694" s="1" t="s">
        <v>60</v>
      </c>
      <c r="L1694" s="1" t="s">
        <v>26</v>
      </c>
      <c r="M1694" s="1"/>
      <c r="N1694" s="1" t="s">
        <v>27</v>
      </c>
      <c r="O1694" s="1" t="s">
        <v>45</v>
      </c>
      <c r="P1694" s="1" t="s">
        <v>124</v>
      </c>
      <c r="Q1694" s="1" t="s">
        <v>989</v>
      </c>
      <c r="R1694" s="1">
        <v>44870</v>
      </c>
      <c r="S1694" s="1" t="s">
        <v>167</v>
      </c>
      <c r="T1694" s="1" t="s">
        <v>87</v>
      </c>
      <c r="U1694" s="1">
        <v>13</v>
      </c>
      <c r="V1694" s="1">
        <v>86544</v>
      </c>
    </row>
    <row r="1695" spans="1:22">
      <c r="A1695" s="1">
        <v>20435</v>
      </c>
      <c r="B1695" s="1" t="s">
        <v>50</v>
      </c>
      <c r="C1695" s="1">
        <v>2.61</v>
      </c>
      <c r="D1695" s="1">
        <v>0.05</v>
      </c>
      <c r="E1695" s="1">
        <v>2980</v>
      </c>
      <c r="F1695" s="1"/>
      <c r="G1695" s="1"/>
      <c r="H1695" s="1" t="s">
        <v>32</v>
      </c>
      <c r="I1695" s="1" t="s">
        <v>81</v>
      </c>
      <c r="J1695" s="1" t="s">
        <v>58</v>
      </c>
      <c r="K1695" s="1" t="s">
        <v>116</v>
      </c>
      <c r="L1695" s="1" t="s">
        <v>53</v>
      </c>
      <c r="M1695" s="1"/>
      <c r="N1695" s="1" t="s">
        <v>27</v>
      </c>
      <c r="O1695" s="1" t="s">
        <v>45</v>
      </c>
      <c r="P1695" s="1" t="s">
        <v>124</v>
      </c>
      <c r="Q1695" s="1" t="s">
        <v>989</v>
      </c>
      <c r="R1695" s="1">
        <v>44870</v>
      </c>
      <c r="S1695" s="1" t="s">
        <v>457</v>
      </c>
      <c r="T1695" s="1" t="s">
        <v>368</v>
      </c>
      <c r="U1695" s="1">
        <v>6</v>
      </c>
      <c r="V1695" s="1">
        <v>86547</v>
      </c>
    </row>
    <row r="1696" spans="1:22">
      <c r="A1696" s="1">
        <v>23110</v>
      </c>
      <c r="B1696" s="1" t="s">
        <v>98</v>
      </c>
      <c r="C1696" s="1">
        <v>2.88</v>
      </c>
      <c r="D1696" s="1">
        <v>0.05</v>
      </c>
      <c r="E1696" s="1">
        <v>2980</v>
      </c>
      <c r="F1696" s="1"/>
      <c r="G1696" s="1"/>
      <c r="H1696" s="1" t="s">
        <v>32</v>
      </c>
      <c r="I1696" s="1" t="s">
        <v>81</v>
      </c>
      <c r="J1696" s="1" t="s">
        <v>58</v>
      </c>
      <c r="K1696" s="1" t="s">
        <v>25</v>
      </c>
      <c r="L1696" s="1" t="s">
        <v>26</v>
      </c>
      <c r="M1696" s="1"/>
      <c r="N1696" s="1" t="s">
        <v>27</v>
      </c>
      <c r="O1696" s="1" t="s">
        <v>54</v>
      </c>
      <c r="P1696" s="1" t="s">
        <v>124</v>
      </c>
      <c r="Q1696" s="1" t="s">
        <v>989</v>
      </c>
      <c r="R1696" s="1">
        <v>44870</v>
      </c>
      <c r="S1696" s="1" t="s">
        <v>330</v>
      </c>
      <c r="T1696" s="2">
        <v>42100</v>
      </c>
      <c r="U1696" s="1">
        <v>39</v>
      </c>
      <c r="V1696" s="1">
        <v>86548</v>
      </c>
    </row>
    <row r="1697" spans="1:22">
      <c r="A1697" s="1">
        <v>20816</v>
      </c>
      <c r="B1697" s="1" t="s">
        <v>41</v>
      </c>
      <c r="C1697" s="1">
        <v>100.98</v>
      </c>
      <c r="D1697" s="1">
        <v>0.1</v>
      </c>
      <c r="E1697" s="1">
        <v>2987</v>
      </c>
      <c r="F1697" s="1"/>
      <c r="G1697" s="1"/>
      <c r="H1697" s="1" t="s">
        <v>22</v>
      </c>
      <c r="I1697" s="1" t="s">
        <v>42</v>
      </c>
      <c r="J1697" s="1" t="s">
        <v>34</v>
      </c>
      <c r="K1697" s="1" t="s">
        <v>151</v>
      </c>
      <c r="L1697" s="1" t="s">
        <v>108</v>
      </c>
      <c r="M1697" s="1"/>
      <c r="N1697" s="1" t="s">
        <v>27</v>
      </c>
      <c r="O1697" s="1" t="s">
        <v>54</v>
      </c>
      <c r="P1697" s="1" t="s">
        <v>228</v>
      </c>
      <c r="Q1697" s="1" t="s">
        <v>990</v>
      </c>
      <c r="R1697" s="1">
        <v>50265</v>
      </c>
      <c r="S1697" s="1" t="s">
        <v>325</v>
      </c>
      <c r="T1697" s="1" t="s">
        <v>325</v>
      </c>
      <c r="U1697" s="1">
        <v>17</v>
      </c>
      <c r="V1697" s="1">
        <v>91180</v>
      </c>
    </row>
    <row r="1698" spans="1:22">
      <c r="A1698" s="1">
        <v>20817</v>
      </c>
      <c r="B1698" s="1" t="s">
        <v>41</v>
      </c>
      <c r="C1698" s="1">
        <v>5.78</v>
      </c>
      <c r="D1698" s="1">
        <v>0.05</v>
      </c>
      <c r="E1698" s="1">
        <v>2987</v>
      </c>
      <c r="F1698" s="1"/>
      <c r="G1698" s="1"/>
      <c r="H1698" s="1" t="s">
        <v>32</v>
      </c>
      <c r="I1698" s="1" t="s">
        <v>42</v>
      </c>
      <c r="J1698" s="1" t="s">
        <v>58</v>
      </c>
      <c r="K1698" s="1" t="s">
        <v>83</v>
      </c>
      <c r="L1698" s="1" t="s">
        <v>53</v>
      </c>
      <c r="M1698" s="1"/>
      <c r="N1698" s="1" t="s">
        <v>27</v>
      </c>
      <c r="O1698" s="1" t="s">
        <v>54</v>
      </c>
      <c r="P1698" s="1" t="s">
        <v>228</v>
      </c>
      <c r="Q1698" s="1" t="s">
        <v>990</v>
      </c>
      <c r="R1698" s="1">
        <v>50265</v>
      </c>
      <c r="S1698" s="1" t="s">
        <v>325</v>
      </c>
      <c r="T1698" s="1" t="s">
        <v>325</v>
      </c>
      <c r="U1698" s="1">
        <v>6</v>
      </c>
      <c r="V1698" s="1">
        <v>91180</v>
      </c>
    </row>
    <row r="1699" spans="1:22">
      <c r="A1699" s="1">
        <v>22473</v>
      </c>
      <c r="B1699" s="1" t="s">
        <v>98</v>
      </c>
      <c r="C1699" s="1">
        <v>70.97</v>
      </c>
      <c r="D1699" s="1">
        <v>0.05</v>
      </c>
      <c r="E1699" s="1">
        <v>2991</v>
      </c>
      <c r="F1699" s="1"/>
      <c r="G1699" s="1"/>
      <c r="H1699" s="1" t="s">
        <v>32</v>
      </c>
      <c r="I1699" s="1" t="s">
        <v>42</v>
      </c>
      <c r="J1699" s="1" t="s">
        <v>58</v>
      </c>
      <c r="K1699" s="1" t="s">
        <v>196</v>
      </c>
      <c r="L1699" s="1" t="s">
        <v>53</v>
      </c>
      <c r="M1699" s="1"/>
      <c r="N1699" s="1" t="s">
        <v>27</v>
      </c>
      <c r="O1699" s="1" t="s">
        <v>54</v>
      </c>
      <c r="P1699" s="1" t="s">
        <v>718</v>
      </c>
      <c r="Q1699" s="1" t="s">
        <v>991</v>
      </c>
      <c r="R1699" s="1">
        <v>53402</v>
      </c>
      <c r="S1699" s="2">
        <v>42221</v>
      </c>
      <c r="T1699" s="1" t="s">
        <v>59</v>
      </c>
      <c r="U1699" s="1">
        <v>2</v>
      </c>
      <c r="V1699" s="1">
        <v>91466</v>
      </c>
    </row>
    <row r="1700" spans="1:22">
      <c r="A1700" s="1">
        <v>22476</v>
      </c>
      <c r="B1700" s="1" t="s">
        <v>98</v>
      </c>
      <c r="C1700" s="1">
        <v>5.28</v>
      </c>
      <c r="D1700" s="1">
        <v>0.05</v>
      </c>
      <c r="E1700" s="1">
        <v>2992</v>
      </c>
      <c r="F1700" s="1"/>
      <c r="G1700" s="1"/>
      <c r="H1700" s="1" t="s">
        <v>32</v>
      </c>
      <c r="I1700" s="1" t="s">
        <v>42</v>
      </c>
      <c r="J1700" s="1" t="s">
        <v>58</v>
      </c>
      <c r="K1700" s="1" t="s">
        <v>83</v>
      </c>
      <c r="L1700" s="1" t="s">
        <v>53</v>
      </c>
      <c r="M1700" s="1"/>
      <c r="N1700" s="1" t="s">
        <v>27</v>
      </c>
      <c r="O1700" s="1" t="s">
        <v>54</v>
      </c>
      <c r="P1700" s="1" t="s">
        <v>718</v>
      </c>
      <c r="Q1700" s="1" t="s">
        <v>992</v>
      </c>
      <c r="R1700" s="1">
        <v>53081</v>
      </c>
      <c r="S1700" s="2">
        <v>42221</v>
      </c>
      <c r="T1700" s="1" t="s">
        <v>71</v>
      </c>
      <c r="U1700" s="1">
        <v>36</v>
      </c>
      <c r="V1700" s="1">
        <v>91466</v>
      </c>
    </row>
    <row r="1701" spans="1:22">
      <c r="A1701" s="1">
        <v>20891</v>
      </c>
      <c r="B1701" s="1" t="s">
        <v>31</v>
      </c>
      <c r="C1701" s="1">
        <v>10.98</v>
      </c>
      <c r="D1701" s="1">
        <v>0.05</v>
      </c>
      <c r="E1701" s="1">
        <v>2999</v>
      </c>
      <c r="F1701" s="1"/>
      <c r="G1701" s="1"/>
      <c r="H1701" s="1" t="s">
        <v>32</v>
      </c>
      <c r="I1701" s="1" t="s">
        <v>104</v>
      </c>
      <c r="J1701" s="1" t="s">
        <v>58</v>
      </c>
      <c r="K1701" s="1" t="s">
        <v>141</v>
      </c>
      <c r="L1701" s="1" t="s">
        <v>44</v>
      </c>
      <c r="M1701" s="1"/>
      <c r="N1701" s="1" t="s">
        <v>27</v>
      </c>
      <c r="O1701" s="1" t="s">
        <v>54</v>
      </c>
      <c r="P1701" s="1" t="s">
        <v>215</v>
      </c>
      <c r="Q1701" s="1" t="s">
        <v>993</v>
      </c>
      <c r="R1701" s="1">
        <v>48237</v>
      </c>
      <c r="S1701" s="2">
        <v>42281</v>
      </c>
      <c r="T1701" s="2">
        <v>42312</v>
      </c>
      <c r="U1701" s="1">
        <v>5</v>
      </c>
      <c r="V1701" s="1">
        <v>87041</v>
      </c>
    </row>
    <row r="1702" spans="1:22">
      <c r="A1702" s="1">
        <v>21499</v>
      </c>
      <c r="B1702" s="1" t="s">
        <v>98</v>
      </c>
      <c r="C1702" s="1">
        <v>10.14</v>
      </c>
      <c r="D1702" s="1">
        <v>0.05</v>
      </c>
      <c r="E1702" s="1">
        <v>3000</v>
      </c>
      <c r="F1702" s="1"/>
      <c r="G1702" s="1"/>
      <c r="H1702" s="1" t="s">
        <v>32</v>
      </c>
      <c r="I1702" s="1" t="s">
        <v>104</v>
      </c>
      <c r="J1702" s="1" t="s">
        <v>58</v>
      </c>
      <c r="K1702" s="1" t="s">
        <v>83</v>
      </c>
      <c r="L1702" s="1" t="s">
        <v>26</v>
      </c>
      <c r="M1702" s="1"/>
      <c r="N1702" s="1" t="s">
        <v>27</v>
      </c>
      <c r="O1702" s="1" t="s">
        <v>54</v>
      </c>
      <c r="P1702" s="1" t="s">
        <v>215</v>
      </c>
      <c r="Q1702" s="1" t="s">
        <v>994</v>
      </c>
      <c r="R1702" s="1">
        <v>48342</v>
      </c>
      <c r="S1702" s="1" t="s">
        <v>198</v>
      </c>
      <c r="T1702" s="1" t="s">
        <v>85</v>
      </c>
      <c r="U1702" s="1">
        <v>4</v>
      </c>
      <c r="V1702" s="1">
        <v>87042</v>
      </c>
    </row>
    <row r="1703" spans="1:22">
      <c r="A1703" s="1">
        <v>23836</v>
      </c>
      <c r="B1703" s="1" t="s">
        <v>31</v>
      </c>
      <c r="C1703" s="1">
        <v>5.4</v>
      </c>
      <c r="D1703" s="1">
        <v>0.05</v>
      </c>
      <c r="E1703" s="1">
        <v>3001</v>
      </c>
      <c r="F1703" s="1"/>
      <c r="G1703" s="1"/>
      <c r="H1703" s="1" t="s">
        <v>32</v>
      </c>
      <c r="I1703" s="1" t="s">
        <v>104</v>
      </c>
      <c r="J1703" s="1" t="s">
        <v>58</v>
      </c>
      <c r="K1703" s="1" t="s">
        <v>100</v>
      </c>
      <c r="L1703" s="1" t="s">
        <v>53</v>
      </c>
      <c r="M1703" s="1"/>
      <c r="N1703" s="1" t="s">
        <v>27</v>
      </c>
      <c r="O1703" s="1" t="s">
        <v>28</v>
      </c>
      <c r="P1703" s="1" t="s">
        <v>215</v>
      </c>
      <c r="Q1703" s="1" t="s">
        <v>995</v>
      </c>
      <c r="R1703" s="1">
        <v>48060</v>
      </c>
      <c r="S1703" s="1" t="s">
        <v>281</v>
      </c>
      <c r="T1703" s="1" t="s">
        <v>99</v>
      </c>
      <c r="U1703" s="1">
        <v>21</v>
      </c>
      <c r="V1703" s="1">
        <v>87043</v>
      </c>
    </row>
    <row r="1704" spans="1:22">
      <c r="A1704" s="1">
        <v>25282</v>
      </c>
      <c r="B1704" s="1" t="s">
        <v>50</v>
      </c>
      <c r="C1704" s="1">
        <v>85.99</v>
      </c>
      <c r="D1704" s="1">
        <v>0.05</v>
      </c>
      <c r="E1704" s="1">
        <v>3003</v>
      </c>
      <c r="F1704" s="1"/>
      <c r="G1704" s="1"/>
      <c r="H1704" s="1" t="s">
        <v>32</v>
      </c>
      <c r="I1704" s="1" t="s">
        <v>42</v>
      </c>
      <c r="J1704" s="1" t="s">
        <v>73</v>
      </c>
      <c r="K1704" s="1" t="s">
        <v>67</v>
      </c>
      <c r="L1704" s="1" t="s">
        <v>26</v>
      </c>
      <c r="M1704" s="1"/>
      <c r="N1704" s="1" t="s">
        <v>27</v>
      </c>
      <c r="O1704" s="1" t="s">
        <v>28</v>
      </c>
      <c r="P1704" s="1" t="s">
        <v>682</v>
      </c>
      <c r="Q1704" s="1" t="s">
        <v>996</v>
      </c>
      <c r="R1704" s="1">
        <v>83814</v>
      </c>
      <c r="S1704" s="2">
        <v>42127</v>
      </c>
      <c r="T1704" s="2">
        <v>42158</v>
      </c>
      <c r="U1704" s="1">
        <v>20</v>
      </c>
      <c r="V1704" s="1">
        <v>91586</v>
      </c>
    </row>
    <row r="1705" spans="1:22">
      <c r="A1705" s="1">
        <v>7664</v>
      </c>
      <c r="B1705" s="1" t="s">
        <v>98</v>
      </c>
      <c r="C1705" s="1">
        <v>6.48</v>
      </c>
      <c r="D1705" s="1">
        <v>0.05</v>
      </c>
      <c r="E1705" s="1">
        <v>3004</v>
      </c>
      <c r="F1705" s="1"/>
      <c r="G1705" s="1"/>
      <c r="H1705" s="1" t="s">
        <v>32</v>
      </c>
      <c r="I1705" s="1" t="s">
        <v>81</v>
      </c>
      <c r="J1705" s="1" t="s">
        <v>58</v>
      </c>
      <c r="K1705" s="1" t="s">
        <v>83</v>
      </c>
      <c r="L1705" s="1" t="s">
        <v>53</v>
      </c>
      <c r="M1705" s="1"/>
      <c r="N1705" s="1" t="s">
        <v>27</v>
      </c>
      <c r="O1705" s="1" t="s">
        <v>28</v>
      </c>
      <c r="P1705" s="1" t="s">
        <v>37</v>
      </c>
      <c r="Q1705" s="1" t="s">
        <v>361</v>
      </c>
      <c r="R1705" s="1">
        <v>90049</v>
      </c>
      <c r="S1705" s="2">
        <v>42279</v>
      </c>
      <c r="T1705" s="1" t="s">
        <v>48</v>
      </c>
      <c r="U1705" s="1">
        <v>58</v>
      </c>
      <c r="V1705" s="1">
        <v>54949</v>
      </c>
    </row>
    <row r="1706" spans="1:22">
      <c r="A1706" s="1">
        <v>7665</v>
      </c>
      <c r="B1706" s="1" t="s">
        <v>98</v>
      </c>
      <c r="C1706" s="1">
        <v>20.98</v>
      </c>
      <c r="D1706" s="1">
        <v>0.05</v>
      </c>
      <c r="E1706" s="1">
        <v>3004</v>
      </c>
      <c r="F1706" s="1"/>
      <c r="G1706" s="1"/>
      <c r="H1706" s="1" t="s">
        <v>22</v>
      </c>
      <c r="I1706" s="1" t="s">
        <v>81</v>
      </c>
      <c r="J1706" s="1" t="s">
        <v>58</v>
      </c>
      <c r="K1706" s="1" t="s">
        <v>119</v>
      </c>
      <c r="L1706" s="1" t="s">
        <v>36</v>
      </c>
      <c r="M1706" s="1"/>
      <c r="N1706" s="1" t="s">
        <v>27</v>
      </c>
      <c r="O1706" s="1" t="s">
        <v>28</v>
      </c>
      <c r="P1706" s="1" t="s">
        <v>37</v>
      </c>
      <c r="Q1706" s="1" t="s">
        <v>361</v>
      </c>
      <c r="R1706" s="1">
        <v>90049</v>
      </c>
      <c r="S1706" s="2">
        <v>42279</v>
      </c>
      <c r="T1706" s="1" t="s">
        <v>49</v>
      </c>
      <c r="U1706" s="1">
        <v>13</v>
      </c>
      <c r="V1706" s="1">
        <v>54949</v>
      </c>
    </row>
    <row r="1707" spans="1:22">
      <c r="A1707" s="1">
        <v>23295</v>
      </c>
      <c r="B1707" s="1" t="s">
        <v>41</v>
      </c>
      <c r="C1707" s="1">
        <v>122.99</v>
      </c>
      <c r="D1707" s="1">
        <v>0.1</v>
      </c>
      <c r="E1707" s="1">
        <v>3005</v>
      </c>
      <c r="F1707" s="1"/>
      <c r="G1707" s="1"/>
      <c r="H1707" s="1" t="s">
        <v>22</v>
      </c>
      <c r="I1707" s="1" t="s">
        <v>81</v>
      </c>
      <c r="J1707" s="1" t="s">
        <v>58</v>
      </c>
      <c r="K1707" s="1" t="s">
        <v>100</v>
      </c>
      <c r="L1707" s="1" t="s">
        <v>53</v>
      </c>
      <c r="M1707" s="1"/>
      <c r="N1707" s="1" t="s">
        <v>27</v>
      </c>
      <c r="O1707" s="1" t="s">
        <v>28</v>
      </c>
      <c r="P1707" s="1" t="s">
        <v>682</v>
      </c>
      <c r="Q1707" s="1" t="s">
        <v>996</v>
      </c>
      <c r="R1707" s="1">
        <v>83814</v>
      </c>
      <c r="S1707" s="2">
        <v>42222</v>
      </c>
      <c r="T1707" s="2">
        <v>42314</v>
      </c>
      <c r="U1707" s="1">
        <v>12</v>
      </c>
      <c r="V1707" s="1">
        <v>91389</v>
      </c>
    </row>
    <row r="1708" spans="1:22">
      <c r="A1708" s="1">
        <v>25664</v>
      </c>
      <c r="B1708" s="1" t="s">
        <v>98</v>
      </c>
      <c r="C1708" s="1">
        <v>6.48</v>
      </c>
      <c r="D1708" s="1">
        <v>0.05</v>
      </c>
      <c r="E1708" s="1">
        <v>3006</v>
      </c>
      <c r="F1708" s="1"/>
      <c r="G1708" s="1"/>
      <c r="H1708" s="1" t="s">
        <v>32</v>
      </c>
      <c r="I1708" s="1" t="s">
        <v>81</v>
      </c>
      <c r="J1708" s="1" t="s">
        <v>58</v>
      </c>
      <c r="K1708" s="1" t="s">
        <v>83</v>
      </c>
      <c r="L1708" s="1" t="s">
        <v>53</v>
      </c>
      <c r="M1708" s="1"/>
      <c r="N1708" s="1" t="s">
        <v>27</v>
      </c>
      <c r="O1708" s="1" t="s">
        <v>28</v>
      </c>
      <c r="P1708" s="1" t="s">
        <v>682</v>
      </c>
      <c r="Q1708" s="1" t="s">
        <v>997</v>
      </c>
      <c r="R1708" s="1">
        <v>83402</v>
      </c>
      <c r="S1708" s="2">
        <v>42279</v>
      </c>
      <c r="T1708" s="1" t="s">
        <v>48</v>
      </c>
      <c r="U1708" s="1">
        <v>14</v>
      </c>
      <c r="V1708" s="1">
        <v>91388</v>
      </c>
    </row>
    <row r="1709" spans="1:22">
      <c r="A1709" s="1">
        <v>25665</v>
      </c>
      <c r="B1709" s="1" t="s">
        <v>98</v>
      </c>
      <c r="C1709" s="1">
        <v>20.98</v>
      </c>
      <c r="D1709" s="1">
        <v>0.05</v>
      </c>
      <c r="E1709" s="1">
        <v>3006</v>
      </c>
      <c r="F1709" s="1"/>
      <c r="G1709" s="1"/>
      <c r="H1709" s="1" t="s">
        <v>22</v>
      </c>
      <c r="I1709" s="1" t="s">
        <v>81</v>
      </c>
      <c r="J1709" s="1" t="s">
        <v>58</v>
      </c>
      <c r="K1709" s="1" t="s">
        <v>119</v>
      </c>
      <c r="L1709" s="1" t="s">
        <v>36</v>
      </c>
      <c r="M1709" s="1"/>
      <c r="N1709" s="1" t="s">
        <v>27</v>
      </c>
      <c r="O1709" s="1" t="s">
        <v>54</v>
      </c>
      <c r="P1709" s="1" t="s">
        <v>682</v>
      </c>
      <c r="Q1709" s="1" t="s">
        <v>997</v>
      </c>
      <c r="R1709" s="1">
        <v>83402</v>
      </c>
      <c r="S1709" s="2">
        <v>42279</v>
      </c>
      <c r="T1709" s="1" t="s">
        <v>49</v>
      </c>
      <c r="U1709" s="1">
        <v>3</v>
      </c>
      <c r="V1709" s="1">
        <v>91388</v>
      </c>
    </row>
    <row r="1710" spans="1:22">
      <c r="A1710" s="1">
        <v>23627</v>
      </c>
      <c r="B1710" s="1" t="s">
        <v>41</v>
      </c>
      <c r="C1710" s="1">
        <v>9.99</v>
      </c>
      <c r="D1710" s="1">
        <v>0.05</v>
      </c>
      <c r="E1710" s="1">
        <v>3008</v>
      </c>
      <c r="F1710" s="1"/>
      <c r="G1710" s="1"/>
      <c r="H1710" s="1" t="s">
        <v>32</v>
      </c>
      <c r="I1710" s="1" t="s">
        <v>42</v>
      </c>
      <c r="J1710" s="1" t="s">
        <v>58</v>
      </c>
      <c r="K1710" s="1" t="s">
        <v>83</v>
      </c>
      <c r="L1710" s="1" t="s">
        <v>53</v>
      </c>
      <c r="M1710" s="1"/>
      <c r="N1710" s="1" t="s">
        <v>27</v>
      </c>
      <c r="O1710" s="1" t="s">
        <v>54</v>
      </c>
      <c r="P1710" s="1" t="s">
        <v>55</v>
      </c>
      <c r="Q1710" s="1" t="s">
        <v>998</v>
      </c>
      <c r="R1710" s="1">
        <v>55343</v>
      </c>
      <c r="S1710" s="2">
        <v>42158</v>
      </c>
      <c r="T1710" s="2">
        <v>42188</v>
      </c>
      <c r="U1710" s="1">
        <v>20</v>
      </c>
      <c r="V1710" s="1">
        <v>89414</v>
      </c>
    </row>
    <row r="1711" spans="1:22">
      <c r="A1711" s="1">
        <v>24908</v>
      </c>
      <c r="B1711" s="1" t="s">
        <v>21</v>
      </c>
      <c r="C1711" s="1">
        <v>12.28</v>
      </c>
      <c r="D1711" s="1">
        <v>0.05</v>
      </c>
      <c r="E1711" s="1">
        <v>3008</v>
      </c>
      <c r="F1711" s="1"/>
      <c r="G1711" s="1"/>
      <c r="H1711" s="1" t="s">
        <v>32</v>
      </c>
      <c r="I1711" s="1" t="s">
        <v>42</v>
      </c>
      <c r="J1711" s="1" t="s">
        <v>58</v>
      </c>
      <c r="K1711" s="1" t="s">
        <v>83</v>
      </c>
      <c r="L1711" s="1" t="s">
        <v>53</v>
      </c>
      <c r="M1711" s="1"/>
      <c r="N1711" s="1" t="s">
        <v>27</v>
      </c>
      <c r="O1711" s="1" t="s">
        <v>45</v>
      </c>
      <c r="P1711" s="1" t="s">
        <v>55</v>
      </c>
      <c r="Q1711" s="1" t="s">
        <v>998</v>
      </c>
      <c r="R1711" s="1">
        <v>55343</v>
      </c>
      <c r="S1711" s="2">
        <v>42314</v>
      </c>
      <c r="T1711" s="2">
        <v>42344</v>
      </c>
      <c r="U1711" s="1">
        <v>12</v>
      </c>
      <c r="V1711" s="1">
        <v>89415</v>
      </c>
    </row>
    <row r="1712" spans="1:22">
      <c r="A1712" s="1">
        <v>7898</v>
      </c>
      <c r="B1712" s="1" t="s">
        <v>41</v>
      </c>
      <c r="C1712" s="1">
        <v>5.98</v>
      </c>
      <c r="D1712" s="1">
        <v>0.05</v>
      </c>
      <c r="E1712" s="1">
        <v>3011</v>
      </c>
      <c r="F1712" s="1"/>
      <c r="G1712" s="1"/>
      <c r="H1712" s="1" t="s">
        <v>32</v>
      </c>
      <c r="I1712" s="1" t="s">
        <v>81</v>
      </c>
      <c r="J1712" s="1" t="s">
        <v>58</v>
      </c>
      <c r="K1712" s="1" t="s">
        <v>83</v>
      </c>
      <c r="L1712" s="1" t="s">
        <v>53</v>
      </c>
      <c r="M1712" s="1"/>
      <c r="N1712" s="1" t="s">
        <v>27</v>
      </c>
      <c r="O1712" s="1" t="s">
        <v>45</v>
      </c>
      <c r="P1712" s="1" t="s">
        <v>152</v>
      </c>
      <c r="Q1712" s="1" t="s">
        <v>153</v>
      </c>
      <c r="R1712" s="1">
        <v>2113</v>
      </c>
      <c r="S1712" s="1" t="s">
        <v>64</v>
      </c>
      <c r="T1712" s="1" t="s">
        <v>238</v>
      </c>
      <c r="U1712" s="1">
        <v>16</v>
      </c>
      <c r="V1712" s="1">
        <v>56486</v>
      </c>
    </row>
    <row r="1713" spans="1:22">
      <c r="A1713" s="1">
        <v>1041</v>
      </c>
      <c r="B1713" s="1" t="s">
        <v>41</v>
      </c>
      <c r="C1713" s="1">
        <v>300.64999999999998</v>
      </c>
      <c r="D1713" s="1">
        <v>0.1</v>
      </c>
      <c r="E1713" s="1">
        <v>3011</v>
      </c>
      <c r="F1713" s="1"/>
      <c r="G1713" s="1"/>
      <c r="H1713" s="1" t="s">
        <v>32</v>
      </c>
      <c r="I1713" s="1" t="s">
        <v>81</v>
      </c>
      <c r="J1713" s="1" t="s">
        <v>58</v>
      </c>
      <c r="K1713" s="1" t="s">
        <v>196</v>
      </c>
      <c r="L1713" s="1" t="s">
        <v>178</v>
      </c>
      <c r="M1713" s="1"/>
      <c r="N1713" s="1" t="s">
        <v>27</v>
      </c>
      <c r="O1713" s="1" t="s">
        <v>45</v>
      </c>
      <c r="P1713" s="1" t="s">
        <v>152</v>
      </c>
      <c r="Q1713" s="1" t="s">
        <v>153</v>
      </c>
      <c r="R1713" s="1">
        <v>2113</v>
      </c>
      <c r="S1713" s="1" t="s">
        <v>220</v>
      </c>
      <c r="T1713" s="1" t="s">
        <v>230</v>
      </c>
      <c r="U1713" s="1">
        <v>32</v>
      </c>
      <c r="V1713" s="1">
        <v>7623</v>
      </c>
    </row>
    <row r="1714" spans="1:22">
      <c r="A1714" s="1">
        <v>1042</v>
      </c>
      <c r="B1714" s="1" t="s">
        <v>41</v>
      </c>
      <c r="C1714" s="1">
        <v>49.99</v>
      </c>
      <c r="D1714" s="1">
        <v>0.05</v>
      </c>
      <c r="E1714" s="1">
        <v>3011</v>
      </c>
      <c r="F1714" s="1"/>
      <c r="G1714" s="1"/>
      <c r="H1714" s="1" t="s">
        <v>32</v>
      </c>
      <c r="I1714" s="1" t="s">
        <v>81</v>
      </c>
      <c r="J1714" s="1" t="s">
        <v>73</v>
      </c>
      <c r="K1714" s="1" t="s">
        <v>144</v>
      </c>
      <c r="L1714" s="1" t="s">
        <v>53</v>
      </c>
      <c r="M1714" s="1"/>
      <c r="N1714" s="1" t="s">
        <v>27</v>
      </c>
      <c r="O1714" s="1" t="s">
        <v>45</v>
      </c>
      <c r="P1714" s="1" t="s">
        <v>152</v>
      </c>
      <c r="Q1714" s="1" t="s">
        <v>153</v>
      </c>
      <c r="R1714" s="1">
        <v>2113</v>
      </c>
      <c r="S1714" s="1" t="s">
        <v>220</v>
      </c>
      <c r="T1714" s="1" t="s">
        <v>230</v>
      </c>
      <c r="U1714" s="1">
        <v>67</v>
      </c>
      <c r="V1714" s="1">
        <v>7623</v>
      </c>
    </row>
    <row r="1715" spans="1:22">
      <c r="A1715" s="1">
        <v>1043</v>
      </c>
      <c r="B1715" s="1" t="s">
        <v>41</v>
      </c>
      <c r="C1715" s="1">
        <v>104.85</v>
      </c>
      <c r="D1715" s="1">
        <v>0.1</v>
      </c>
      <c r="E1715" s="1">
        <v>3011</v>
      </c>
      <c r="F1715" s="1"/>
      <c r="G1715" s="1"/>
      <c r="H1715" s="1" t="s">
        <v>32</v>
      </c>
      <c r="I1715" s="1" t="s">
        <v>81</v>
      </c>
      <c r="J1715" s="1" t="s">
        <v>58</v>
      </c>
      <c r="K1715" s="1" t="s">
        <v>83</v>
      </c>
      <c r="L1715" s="1" t="s">
        <v>53</v>
      </c>
      <c r="M1715" s="1"/>
      <c r="N1715" s="1" t="s">
        <v>27</v>
      </c>
      <c r="O1715" s="1" t="s">
        <v>45</v>
      </c>
      <c r="P1715" s="1" t="s">
        <v>152</v>
      </c>
      <c r="Q1715" s="1" t="s">
        <v>153</v>
      </c>
      <c r="R1715" s="1">
        <v>2113</v>
      </c>
      <c r="S1715" s="1" t="s">
        <v>220</v>
      </c>
      <c r="T1715" s="1" t="s">
        <v>382</v>
      </c>
      <c r="U1715" s="1">
        <v>58</v>
      </c>
      <c r="V1715" s="1">
        <v>7623</v>
      </c>
    </row>
    <row r="1716" spans="1:22">
      <c r="A1716" s="1">
        <v>19041</v>
      </c>
      <c r="B1716" s="1" t="s">
        <v>41</v>
      </c>
      <c r="C1716" s="1">
        <v>300.64999999999998</v>
      </c>
      <c r="D1716" s="1">
        <v>0.1</v>
      </c>
      <c r="E1716" s="1">
        <v>3012</v>
      </c>
      <c r="F1716" s="1"/>
      <c r="G1716" s="1"/>
      <c r="H1716" s="1" t="s">
        <v>32</v>
      </c>
      <c r="I1716" s="1" t="s">
        <v>81</v>
      </c>
      <c r="J1716" s="1" t="s">
        <v>58</v>
      </c>
      <c r="K1716" s="1" t="s">
        <v>196</v>
      </c>
      <c r="L1716" s="1" t="s">
        <v>178</v>
      </c>
      <c r="M1716" s="1"/>
      <c r="N1716" s="1" t="s">
        <v>27</v>
      </c>
      <c r="O1716" s="1" t="s">
        <v>45</v>
      </c>
      <c r="P1716" s="1" t="s">
        <v>62</v>
      </c>
      <c r="Q1716" s="1" t="s">
        <v>999</v>
      </c>
      <c r="R1716" s="1">
        <v>14609</v>
      </c>
      <c r="S1716" s="1" t="s">
        <v>220</v>
      </c>
      <c r="T1716" s="1" t="s">
        <v>230</v>
      </c>
      <c r="U1716" s="1">
        <v>8</v>
      </c>
      <c r="V1716" s="1">
        <v>86346</v>
      </c>
    </row>
    <row r="1717" spans="1:22">
      <c r="A1717" s="1">
        <v>19042</v>
      </c>
      <c r="B1717" s="1" t="s">
        <v>41</v>
      </c>
      <c r="C1717" s="1">
        <v>49.99</v>
      </c>
      <c r="D1717" s="1">
        <v>0.05</v>
      </c>
      <c r="E1717" s="1">
        <v>3012</v>
      </c>
      <c r="F1717" s="1"/>
      <c r="G1717" s="1"/>
      <c r="H1717" s="1" t="s">
        <v>32</v>
      </c>
      <c r="I1717" s="1" t="s">
        <v>81</v>
      </c>
      <c r="J1717" s="1" t="s">
        <v>73</v>
      </c>
      <c r="K1717" s="1" t="s">
        <v>144</v>
      </c>
      <c r="L1717" s="1" t="s">
        <v>53</v>
      </c>
      <c r="M1717" s="1"/>
      <c r="N1717" s="1" t="s">
        <v>27</v>
      </c>
      <c r="O1717" s="1" t="s">
        <v>45</v>
      </c>
      <c r="P1717" s="1" t="s">
        <v>62</v>
      </c>
      <c r="Q1717" s="1" t="s">
        <v>999</v>
      </c>
      <c r="R1717" s="1">
        <v>14609</v>
      </c>
      <c r="S1717" s="1" t="s">
        <v>220</v>
      </c>
      <c r="T1717" s="1" t="s">
        <v>230</v>
      </c>
      <c r="U1717" s="1">
        <v>17</v>
      </c>
      <c r="V1717" s="1">
        <v>86346</v>
      </c>
    </row>
    <row r="1718" spans="1:22">
      <c r="A1718" s="1">
        <v>19043</v>
      </c>
      <c r="B1718" s="1" t="s">
        <v>41</v>
      </c>
      <c r="C1718" s="1">
        <v>104.85</v>
      </c>
      <c r="D1718" s="1">
        <v>0.1</v>
      </c>
      <c r="E1718" s="1">
        <v>3012</v>
      </c>
      <c r="F1718" s="1"/>
      <c r="G1718" s="1"/>
      <c r="H1718" s="1" t="s">
        <v>32</v>
      </c>
      <c r="I1718" s="1" t="s">
        <v>81</v>
      </c>
      <c r="J1718" s="1" t="s">
        <v>58</v>
      </c>
      <c r="K1718" s="1" t="s">
        <v>83</v>
      </c>
      <c r="L1718" s="1" t="s">
        <v>53</v>
      </c>
      <c r="M1718" s="1"/>
      <c r="N1718" s="1" t="s">
        <v>27</v>
      </c>
      <c r="O1718" s="1" t="s">
        <v>28</v>
      </c>
      <c r="P1718" s="1" t="s">
        <v>62</v>
      </c>
      <c r="Q1718" s="1" t="s">
        <v>999</v>
      </c>
      <c r="R1718" s="1">
        <v>14609</v>
      </c>
      <c r="S1718" s="1" t="s">
        <v>220</v>
      </c>
      <c r="T1718" s="1" t="s">
        <v>382</v>
      </c>
      <c r="U1718" s="1">
        <v>14</v>
      </c>
      <c r="V1718" s="1">
        <v>86346</v>
      </c>
    </row>
    <row r="1719" spans="1:22">
      <c r="A1719" s="1">
        <v>22064</v>
      </c>
      <c r="B1719" s="1" t="s">
        <v>41</v>
      </c>
      <c r="C1719" s="1">
        <v>5.58</v>
      </c>
      <c r="D1719" s="1">
        <v>0.05</v>
      </c>
      <c r="E1719" s="1">
        <v>3017</v>
      </c>
      <c r="F1719" s="1"/>
      <c r="G1719" s="1"/>
      <c r="H1719" s="1" t="s">
        <v>32</v>
      </c>
      <c r="I1719" s="1" t="s">
        <v>81</v>
      </c>
      <c r="J1719" s="1" t="s">
        <v>58</v>
      </c>
      <c r="K1719" s="1" t="s">
        <v>61</v>
      </c>
      <c r="L1719" s="1" t="s">
        <v>53</v>
      </c>
      <c r="M1719" s="1"/>
      <c r="N1719" s="1" t="s">
        <v>27</v>
      </c>
      <c r="O1719" s="1" t="s">
        <v>28</v>
      </c>
      <c r="P1719" s="1" t="s">
        <v>37</v>
      </c>
      <c r="Q1719" s="1" t="s">
        <v>1000</v>
      </c>
      <c r="R1719" s="1">
        <v>92024</v>
      </c>
      <c r="S1719" s="2">
        <v>42248</v>
      </c>
      <c r="T1719" s="2">
        <v>42278</v>
      </c>
      <c r="U1719" s="1">
        <v>1</v>
      </c>
      <c r="V1719" s="1">
        <v>89071</v>
      </c>
    </row>
    <row r="1720" spans="1:22">
      <c r="A1720" s="1">
        <v>22065</v>
      </c>
      <c r="B1720" s="1" t="s">
        <v>41</v>
      </c>
      <c r="C1720" s="1">
        <v>3.98</v>
      </c>
      <c r="D1720" s="1">
        <v>0.05</v>
      </c>
      <c r="E1720" s="1">
        <v>3017</v>
      </c>
      <c r="F1720" s="1"/>
      <c r="G1720" s="1"/>
      <c r="H1720" s="1" t="s">
        <v>32</v>
      </c>
      <c r="I1720" s="1" t="s">
        <v>81</v>
      </c>
      <c r="J1720" s="1" t="s">
        <v>58</v>
      </c>
      <c r="K1720" s="1" t="s">
        <v>25</v>
      </c>
      <c r="L1720" s="1" t="s">
        <v>26</v>
      </c>
      <c r="M1720" s="1"/>
      <c r="N1720" s="1" t="s">
        <v>27</v>
      </c>
      <c r="O1720" s="1" t="s">
        <v>54</v>
      </c>
      <c r="P1720" s="1" t="s">
        <v>37</v>
      </c>
      <c r="Q1720" s="1" t="s">
        <v>1000</v>
      </c>
      <c r="R1720" s="1">
        <v>92024</v>
      </c>
      <c r="S1720" s="2">
        <v>42248</v>
      </c>
      <c r="T1720" s="2">
        <v>42278</v>
      </c>
      <c r="U1720" s="1">
        <v>11</v>
      </c>
      <c r="V1720" s="1">
        <v>89071</v>
      </c>
    </row>
    <row r="1721" spans="1:22">
      <c r="A1721" s="1">
        <v>18950</v>
      </c>
      <c r="B1721" s="1" t="s">
        <v>98</v>
      </c>
      <c r="C1721" s="1">
        <v>4.9800000000000004</v>
      </c>
      <c r="D1721" s="1">
        <v>0.05</v>
      </c>
      <c r="E1721" s="1">
        <v>3035</v>
      </c>
      <c r="F1721" s="1"/>
      <c r="G1721" s="1"/>
      <c r="H1721" s="1" t="s">
        <v>32</v>
      </c>
      <c r="I1721" s="1" t="s">
        <v>42</v>
      </c>
      <c r="J1721" s="1" t="s">
        <v>58</v>
      </c>
      <c r="K1721" s="1" t="s">
        <v>83</v>
      </c>
      <c r="L1721" s="1" t="s">
        <v>53</v>
      </c>
      <c r="M1721" s="1"/>
      <c r="N1721" s="1" t="s">
        <v>27</v>
      </c>
      <c r="O1721" s="1" t="s">
        <v>54</v>
      </c>
      <c r="P1721" s="1" t="s">
        <v>142</v>
      </c>
      <c r="Q1721" s="1" t="s">
        <v>1001</v>
      </c>
      <c r="R1721" s="1">
        <v>60148</v>
      </c>
      <c r="S1721" s="1" t="s">
        <v>176</v>
      </c>
      <c r="T1721" s="1" t="s">
        <v>96</v>
      </c>
      <c r="U1721" s="1">
        <v>10</v>
      </c>
      <c r="V1721" s="1">
        <v>89128</v>
      </c>
    </row>
    <row r="1722" spans="1:22">
      <c r="A1722" s="1">
        <v>18951</v>
      </c>
      <c r="B1722" s="1" t="s">
        <v>98</v>
      </c>
      <c r="C1722" s="1">
        <v>6.35</v>
      </c>
      <c r="D1722" s="1">
        <v>0.05</v>
      </c>
      <c r="E1722" s="1">
        <v>3035</v>
      </c>
      <c r="F1722" s="1"/>
      <c r="G1722" s="1"/>
      <c r="H1722" s="1" t="s">
        <v>32</v>
      </c>
      <c r="I1722" s="1" t="s">
        <v>42</v>
      </c>
      <c r="J1722" s="1" t="s">
        <v>58</v>
      </c>
      <c r="K1722" s="1" t="s">
        <v>83</v>
      </c>
      <c r="L1722" s="1" t="s">
        <v>26</v>
      </c>
      <c r="M1722" s="1"/>
      <c r="N1722" s="1" t="s">
        <v>27</v>
      </c>
      <c r="O1722" s="1" t="s">
        <v>54</v>
      </c>
      <c r="P1722" s="1" t="s">
        <v>142</v>
      </c>
      <c r="Q1722" s="1" t="s">
        <v>1001</v>
      </c>
      <c r="R1722" s="1">
        <v>60148</v>
      </c>
      <c r="S1722" s="1" t="s">
        <v>176</v>
      </c>
      <c r="T1722" s="1" t="s">
        <v>96</v>
      </c>
      <c r="U1722" s="1">
        <v>12</v>
      </c>
      <c r="V1722" s="1">
        <v>89128</v>
      </c>
    </row>
    <row r="1723" spans="1:22">
      <c r="A1723" s="1">
        <v>19849</v>
      </c>
      <c r="B1723" s="1" t="s">
        <v>31</v>
      </c>
      <c r="C1723" s="1">
        <v>12.99</v>
      </c>
      <c r="D1723" s="1">
        <v>0.05</v>
      </c>
      <c r="E1723" s="1">
        <v>3036</v>
      </c>
      <c r="F1723" s="1"/>
      <c r="G1723" s="1"/>
      <c r="H1723" s="1" t="s">
        <v>32</v>
      </c>
      <c r="I1723" s="1" t="s">
        <v>42</v>
      </c>
      <c r="J1723" s="1" t="s">
        <v>34</v>
      </c>
      <c r="K1723" s="1" t="s">
        <v>52</v>
      </c>
      <c r="L1723" s="1" t="s">
        <v>178</v>
      </c>
      <c r="M1723" s="1"/>
      <c r="N1723" s="1" t="s">
        <v>27</v>
      </c>
      <c r="O1723" s="1" t="s">
        <v>54</v>
      </c>
      <c r="P1723" s="1" t="s">
        <v>971</v>
      </c>
      <c r="Q1723" s="1" t="s">
        <v>1002</v>
      </c>
      <c r="R1723" s="1">
        <v>58554</v>
      </c>
      <c r="S1723" s="1" t="s">
        <v>189</v>
      </c>
      <c r="T1723" s="1" t="s">
        <v>201</v>
      </c>
      <c r="U1723" s="1">
        <v>5</v>
      </c>
      <c r="V1723" s="1">
        <v>89129</v>
      </c>
    </row>
    <row r="1724" spans="1:22">
      <c r="A1724" s="1">
        <v>19850</v>
      </c>
      <c r="B1724" s="1" t="s">
        <v>31</v>
      </c>
      <c r="C1724" s="1">
        <v>35.44</v>
      </c>
      <c r="D1724" s="1">
        <v>0.05</v>
      </c>
      <c r="E1724" s="1">
        <v>3036</v>
      </c>
      <c r="F1724" s="1"/>
      <c r="G1724" s="1"/>
      <c r="H1724" s="1" t="s">
        <v>32</v>
      </c>
      <c r="I1724" s="1" t="s">
        <v>42</v>
      </c>
      <c r="J1724" s="1" t="s">
        <v>58</v>
      </c>
      <c r="K1724" s="1" t="s">
        <v>83</v>
      </c>
      <c r="L1724" s="1" t="s">
        <v>53</v>
      </c>
      <c r="M1724" s="1"/>
      <c r="N1724" s="1" t="s">
        <v>27</v>
      </c>
      <c r="O1724" s="1" t="s">
        <v>54</v>
      </c>
      <c r="P1724" s="1" t="s">
        <v>971</v>
      </c>
      <c r="Q1724" s="1" t="s">
        <v>1002</v>
      </c>
      <c r="R1724" s="1">
        <v>58554</v>
      </c>
      <c r="S1724" s="1" t="s">
        <v>189</v>
      </c>
      <c r="T1724" s="1" t="s">
        <v>201</v>
      </c>
      <c r="U1724" s="1">
        <v>7</v>
      </c>
      <c r="V1724" s="1">
        <v>89129</v>
      </c>
    </row>
    <row r="1725" spans="1:22">
      <c r="A1725" s="1">
        <v>19851</v>
      </c>
      <c r="B1725" s="1" t="s">
        <v>31</v>
      </c>
      <c r="C1725" s="1">
        <v>12.98</v>
      </c>
      <c r="D1725" s="1">
        <v>0.05</v>
      </c>
      <c r="E1725" s="1">
        <v>3036</v>
      </c>
      <c r="F1725" s="1"/>
      <c r="G1725" s="1"/>
      <c r="H1725" s="1" t="s">
        <v>32</v>
      </c>
      <c r="I1725" s="1" t="s">
        <v>42</v>
      </c>
      <c r="J1725" s="1" t="s">
        <v>58</v>
      </c>
      <c r="K1725" s="1" t="s">
        <v>141</v>
      </c>
      <c r="L1725" s="1" t="s">
        <v>44</v>
      </c>
      <c r="M1725" s="1"/>
      <c r="N1725" s="1" t="s">
        <v>27</v>
      </c>
      <c r="O1725" s="1" t="s">
        <v>54</v>
      </c>
      <c r="P1725" s="1" t="s">
        <v>971</v>
      </c>
      <c r="Q1725" s="1" t="s">
        <v>1002</v>
      </c>
      <c r="R1725" s="1">
        <v>58554</v>
      </c>
      <c r="S1725" s="1" t="s">
        <v>189</v>
      </c>
      <c r="T1725" s="1" t="s">
        <v>246</v>
      </c>
      <c r="U1725" s="1">
        <v>14</v>
      </c>
      <c r="V1725" s="1">
        <v>89129</v>
      </c>
    </row>
    <row r="1726" spans="1:22">
      <c r="A1726" s="1">
        <v>22201</v>
      </c>
      <c r="B1726" s="1" t="s">
        <v>41</v>
      </c>
      <c r="C1726" s="1">
        <v>178.47</v>
      </c>
      <c r="D1726" s="1">
        <v>0.1</v>
      </c>
      <c r="E1726" s="1">
        <v>3036</v>
      </c>
      <c r="F1726" s="1"/>
      <c r="G1726" s="1"/>
      <c r="H1726" s="1" t="s">
        <v>32</v>
      </c>
      <c r="I1726" s="1" t="s">
        <v>42</v>
      </c>
      <c r="J1726" s="1" t="s">
        <v>58</v>
      </c>
      <c r="K1726" s="1" t="s">
        <v>119</v>
      </c>
      <c r="L1726" s="1" t="s">
        <v>53</v>
      </c>
      <c r="M1726" s="1"/>
      <c r="N1726" s="1" t="s">
        <v>27</v>
      </c>
      <c r="O1726" s="1" t="s">
        <v>54</v>
      </c>
      <c r="P1726" s="1" t="s">
        <v>971</v>
      </c>
      <c r="Q1726" s="1" t="s">
        <v>1002</v>
      </c>
      <c r="R1726" s="1">
        <v>58554</v>
      </c>
      <c r="S1726" s="1" t="s">
        <v>181</v>
      </c>
      <c r="T1726" s="1" t="s">
        <v>179</v>
      </c>
      <c r="U1726" s="1">
        <v>22</v>
      </c>
      <c r="V1726" s="1">
        <v>89130</v>
      </c>
    </row>
    <row r="1727" spans="1:22">
      <c r="A1727" s="1">
        <v>19381</v>
      </c>
      <c r="B1727" s="1" t="s">
        <v>31</v>
      </c>
      <c r="C1727" s="1">
        <v>73.98</v>
      </c>
      <c r="D1727" s="1">
        <v>0.05</v>
      </c>
      <c r="E1727" s="1">
        <v>3041</v>
      </c>
      <c r="F1727" s="1"/>
      <c r="G1727" s="1"/>
      <c r="H1727" s="1" t="s">
        <v>32</v>
      </c>
      <c r="I1727" s="1" t="s">
        <v>81</v>
      </c>
      <c r="J1727" s="1" t="s">
        <v>73</v>
      </c>
      <c r="K1727" s="1" t="s">
        <v>144</v>
      </c>
      <c r="L1727" s="1" t="s">
        <v>53</v>
      </c>
      <c r="M1727" s="1"/>
      <c r="N1727" s="1" t="s">
        <v>27</v>
      </c>
      <c r="O1727" s="1" t="s">
        <v>54</v>
      </c>
      <c r="P1727" s="1" t="s">
        <v>145</v>
      </c>
      <c r="Q1727" s="1" t="s">
        <v>762</v>
      </c>
      <c r="R1727" s="1">
        <v>67846</v>
      </c>
      <c r="S1727" s="1" t="s">
        <v>71</v>
      </c>
      <c r="T1727" s="1" t="s">
        <v>135</v>
      </c>
      <c r="U1727" s="1">
        <v>17</v>
      </c>
      <c r="V1727" s="1">
        <v>86102</v>
      </c>
    </row>
    <row r="1728" spans="1:22">
      <c r="A1728" s="1">
        <v>19382</v>
      </c>
      <c r="B1728" s="1" t="s">
        <v>31</v>
      </c>
      <c r="C1728" s="1">
        <v>3.68</v>
      </c>
      <c r="D1728" s="1">
        <v>0.05</v>
      </c>
      <c r="E1728" s="1">
        <v>3041</v>
      </c>
      <c r="F1728" s="1"/>
      <c r="G1728" s="1"/>
      <c r="H1728" s="1" t="s">
        <v>32</v>
      </c>
      <c r="I1728" s="1" t="s">
        <v>81</v>
      </c>
      <c r="J1728" s="1" t="s">
        <v>58</v>
      </c>
      <c r="K1728" s="1" t="s">
        <v>141</v>
      </c>
      <c r="L1728" s="1" t="s">
        <v>26</v>
      </c>
      <c r="M1728" s="1"/>
      <c r="N1728" s="1" t="s">
        <v>27</v>
      </c>
      <c r="O1728" s="1" t="s">
        <v>54</v>
      </c>
      <c r="P1728" s="1" t="s">
        <v>145</v>
      </c>
      <c r="Q1728" s="1" t="s">
        <v>762</v>
      </c>
      <c r="R1728" s="1">
        <v>67846</v>
      </c>
      <c r="S1728" s="1" t="s">
        <v>71</v>
      </c>
      <c r="T1728" s="1" t="s">
        <v>134</v>
      </c>
      <c r="U1728" s="1">
        <v>8</v>
      </c>
      <c r="V1728" s="1">
        <v>86102</v>
      </c>
    </row>
    <row r="1729" spans="1:22">
      <c r="A1729" s="1">
        <v>20049</v>
      </c>
      <c r="B1729" s="1" t="s">
        <v>50</v>
      </c>
      <c r="C1729" s="1">
        <v>14.48</v>
      </c>
      <c r="D1729" s="1">
        <v>0.05</v>
      </c>
      <c r="E1729" s="1">
        <v>3042</v>
      </c>
      <c r="F1729" s="1"/>
      <c r="G1729" s="1"/>
      <c r="H1729" s="1" t="s">
        <v>32</v>
      </c>
      <c r="I1729" s="1" t="s">
        <v>51</v>
      </c>
      <c r="J1729" s="1" t="s">
        <v>58</v>
      </c>
      <c r="K1729" s="1" t="s">
        <v>100</v>
      </c>
      <c r="L1729" s="1" t="s">
        <v>53</v>
      </c>
      <c r="M1729" s="1"/>
      <c r="N1729" s="1" t="s">
        <v>27</v>
      </c>
      <c r="O1729" s="1" t="s">
        <v>54</v>
      </c>
      <c r="P1729" s="1" t="s">
        <v>145</v>
      </c>
      <c r="Q1729" s="1" t="s">
        <v>1003</v>
      </c>
      <c r="R1729" s="1">
        <v>67501</v>
      </c>
      <c r="S1729" s="2">
        <v>42096</v>
      </c>
      <c r="T1729" s="2">
        <v>42126</v>
      </c>
      <c r="U1729" s="1">
        <v>12</v>
      </c>
      <c r="V1729" s="1">
        <v>86101</v>
      </c>
    </row>
    <row r="1730" spans="1:22">
      <c r="A1730" s="1">
        <v>21475</v>
      </c>
      <c r="B1730" s="1" t="s">
        <v>21</v>
      </c>
      <c r="C1730" s="1">
        <v>6.48</v>
      </c>
      <c r="D1730" s="1">
        <v>0.05</v>
      </c>
      <c r="E1730" s="1">
        <v>3045</v>
      </c>
      <c r="F1730" s="1"/>
      <c r="G1730" s="1"/>
      <c r="H1730" s="1" t="s">
        <v>32</v>
      </c>
      <c r="I1730" s="1" t="s">
        <v>51</v>
      </c>
      <c r="J1730" s="1" t="s">
        <v>58</v>
      </c>
      <c r="K1730" s="1" t="s">
        <v>83</v>
      </c>
      <c r="L1730" s="1" t="s">
        <v>53</v>
      </c>
      <c r="M1730" s="1"/>
      <c r="N1730" s="1" t="s">
        <v>27</v>
      </c>
      <c r="O1730" s="1" t="s">
        <v>54</v>
      </c>
      <c r="P1730" s="1" t="s">
        <v>145</v>
      </c>
      <c r="Q1730" s="1" t="s">
        <v>1004</v>
      </c>
      <c r="R1730" s="1">
        <v>66048</v>
      </c>
      <c r="S1730" s="2">
        <v>42161</v>
      </c>
      <c r="T1730" s="2">
        <v>42191</v>
      </c>
      <c r="U1730" s="1">
        <v>12</v>
      </c>
      <c r="V1730" s="1">
        <v>86104</v>
      </c>
    </row>
    <row r="1731" spans="1:22">
      <c r="A1731" s="1">
        <v>24415</v>
      </c>
      <c r="B1731" s="1" t="s">
        <v>21</v>
      </c>
      <c r="C1731" s="1">
        <v>120.98</v>
      </c>
      <c r="D1731" s="1">
        <v>0.1</v>
      </c>
      <c r="E1731" s="1">
        <v>3046</v>
      </c>
      <c r="F1731" s="1"/>
      <c r="G1731" s="1"/>
      <c r="H1731" s="1" t="s">
        <v>22</v>
      </c>
      <c r="I1731" s="1" t="s">
        <v>51</v>
      </c>
      <c r="J1731" s="1" t="s">
        <v>34</v>
      </c>
      <c r="K1731" s="1" t="s">
        <v>35</v>
      </c>
      <c r="L1731" s="1" t="s">
        <v>36</v>
      </c>
      <c r="M1731" s="1"/>
      <c r="N1731" s="1" t="s">
        <v>27</v>
      </c>
      <c r="O1731" s="1" t="s">
        <v>28</v>
      </c>
      <c r="P1731" s="1" t="s">
        <v>145</v>
      </c>
      <c r="Q1731" s="1" t="s">
        <v>1005</v>
      </c>
      <c r="R1731" s="1">
        <v>66209</v>
      </c>
      <c r="S1731" s="2">
        <v>42340</v>
      </c>
      <c r="T1731" s="1" t="s">
        <v>68</v>
      </c>
      <c r="U1731" s="1">
        <v>2</v>
      </c>
      <c r="V1731" s="1">
        <v>86103</v>
      </c>
    </row>
    <row r="1732" spans="1:22">
      <c r="A1732" s="1">
        <v>23188</v>
      </c>
      <c r="B1732" s="1" t="s">
        <v>21</v>
      </c>
      <c r="C1732" s="1">
        <v>276.2</v>
      </c>
      <c r="D1732" s="1">
        <v>0.1</v>
      </c>
      <c r="E1732" s="1">
        <v>3048</v>
      </c>
      <c r="F1732" s="1"/>
      <c r="G1732" s="1"/>
      <c r="H1732" s="1" t="s">
        <v>22</v>
      </c>
      <c r="I1732" s="1" t="s">
        <v>81</v>
      </c>
      <c r="J1732" s="1" t="s">
        <v>34</v>
      </c>
      <c r="K1732" s="1" t="s">
        <v>35</v>
      </c>
      <c r="L1732" s="1" t="s">
        <v>178</v>
      </c>
      <c r="M1732" s="1"/>
      <c r="N1732" s="1" t="s">
        <v>27</v>
      </c>
      <c r="O1732" s="1" t="s">
        <v>114</v>
      </c>
      <c r="P1732" s="1" t="s">
        <v>37</v>
      </c>
      <c r="Q1732" s="1" t="s">
        <v>1006</v>
      </c>
      <c r="R1732" s="1">
        <v>94704</v>
      </c>
      <c r="S1732" s="2">
        <v>42127</v>
      </c>
      <c r="T1732" s="2">
        <v>42188</v>
      </c>
      <c r="U1732" s="1">
        <v>10</v>
      </c>
      <c r="V1732" s="1">
        <v>89789</v>
      </c>
    </row>
    <row r="1733" spans="1:22">
      <c r="A1733" s="1">
        <v>25904</v>
      </c>
      <c r="B1733" s="1" t="s">
        <v>50</v>
      </c>
      <c r="C1733" s="1">
        <v>125.99</v>
      </c>
      <c r="D1733" s="1">
        <v>0.1</v>
      </c>
      <c r="E1733" s="1">
        <v>3053</v>
      </c>
      <c r="F1733" s="1"/>
      <c r="G1733" s="1"/>
      <c r="H1733" s="1" t="s">
        <v>32</v>
      </c>
      <c r="I1733" s="1" t="s">
        <v>81</v>
      </c>
      <c r="J1733" s="1" t="s">
        <v>73</v>
      </c>
      <c r="K1733" s="1" t="s">
        <v>67</v>
      </c>
      <c r="L1733" s="1" t="s">
        <v>53</v>
      </c>
      <c r="M1733" s="1"/>
      <c r="N1733" s="1" t="s">
        <v>27</v>
      </c>
      <c r="O1733" s="1" t="s">
        <v>28</v>
      </c>
      <c r="P1733" s="1" t="s">
        <v>347</v>
      </c>
      <c r="Q1733" s="1" t="s">
        <v>224</v>
      </c>
      <c r="R1733" s="1">
        <v>42071</v>
      </c>
      <c r="S1733" s="2">
        <v>42065</v>
      </c>
      <c r="T1733" s="2">
        <v>42126</v>
      </c>
      <c r="U1733" s="1">
        <v>11</v>
      </c>
      <c r="V1733" s="1">
        <v>86662</v>
      </c>
    </row>
    <row r="1734" spans="1:22">
      <c r="A1734" s="1">
        <v>20516</v>
      </c>
      <c r="B1734" s="1" t="s">
        <v>50</v>
      </c>
      <c r="C1734" s="1">
        <v>8.33</v>
      </c>
      <c r="D1734" s="1">
        <v>0.05</v>
      </c>
      <c r="E1734" s="1">
        <v>3063</v>
      </c>
      <c r="F1734" s="1"/>
      <c r="G1734" s="1"/>
      <c r="H1734" s="1" t="s">
        <v>32</v>
      </c>
      <c r="I1734" s="1" t="s">
        <v>104</v>
      </c>
      <c r="J1734" s="1" t="s">
        <v>73</v>
      </c>
      <c r="K1734" s="1" t="s">
        <v>144</v>
      </c>
      <c r="L1734" s="1" t="s">
        <v>44</v>
      </c>
      <c r="M1734" s="1"/>
      <c r="N1734" s="1" t="s">
        <v>27</v>
      </c>
      <c r="O1734" s="1" t="s">
        <v>28</v>
      </c>
      <c r="P1734" s="1" t="s">
        <v>29</v>
      </c>
      <c r="Q1734" s="1" t="s">
        <v>1007</v>
      </c>
      <c r="R1734" s="1">
        <v>98034</v>
      </c>
      <c r="S1734" s="1" t="s">
        <v>367</v>
      </c>
      <c r="T1734" s="1" t="s">
        <v>386</v>
      </c>
      <c r="U1734" s="1">
        <v>6</v>
      </c>
      <c r="V1734" s="1">
        <v>88447</v>
      </c>
    </row>
    <row r="1735" spans="1:22">
      <c r="A1735" s="1">
        <v>20517</v>
      </c>
      <c r="B1735" s="1" t="s">
        <v>50</v>
      </c>
      <c r="C1735" s="1">
        <v>499.99</v>
      </c>
      <c r="D1735" s="1">
        <v>0.1</v>
      </c>
      <c r="E1735" s="1">
        <v>3063</v>
      </c>
      <c r="F1735" s="1"/>
      <c r="G1735" s="1"/>
      <c r="H1735" s="1" t="s">
        <v>32</v>
      </c>
      <c r="I1735" s="1" t="s">
        <v>104</v>
      </c>
      <c r="J1735" s="1" t="s">
        <v>73</v>
      </c>
      <c r="K1735" s="1" t="s">
        <v>340</v>
      </c>
      <c r="L1735" s="1" t="s">
        <v>178</v>
      </c>
      <c r="M1735" s="1"/>
      <c r="N1735" s="1" t="s">
        <v>27</v>
      </c>
      <c r="O1735" s="1" t="s">
        <v>28</v>
      </c>
      <c r="P1735" s="1" t="s">
        <v>29</v>
      </c>
      <c r="Q1735" s="1" t="s">
        <v>1007</v>
      </c>
      <c r="R1735" s="1">
        <v>98034</v>
      </c>
      <c r="S1735" s="1" t="s">
        <v>367</v>
      </c>
      <c r="T1735" s="1" t="s">
        <v>368</v>
      </c>
      <c r="U1735" s="1">
        <v>5</v>
      </c>
      <c r="V1735" s="1">
        <v>88447</v>
      </c>
    </row>
    <row r="1736" spans="1:22">
      <c r="A1736" s="1">
        <v>19652</v>
      </c>
      <c r="B1736" s="1" t="s">
        <v>31</v>
      </c>
      <c r="C1736" s="1">
        <v>20.99</v>
      </c>
      <c r="D1736" s="1">
        <v>0.05</v>
      </c>
      <c r="E1736" s="1">
        <v>3063</v>
      </c>
      <c r="F1736" s="1"/>
      <c r="G1736" s="1"/>
      <c r="H1736" s="1" t="s">
        <v>32</v>
      </c>
      <c r="I1736" s="1" t="s">
        <v>104</v>
      </c>
      <c r="J1736" s="1" t="s">
        <v>73</v>
      </c>
      <c r="K1736" s="1" t="s">
        <v>67</v>
      </c>
      <c r="L1736" s="1" t="s">
        <v>26</v>
      </c>
      <c r="M1736" s="1"/>
      <c r="N1736" s="1" t="s">
        <v>27</v>
      </c>
      <c r="O1736" s="1" t="s">
        <v>28</v>
      </c>
      <c r="P1736" s="1" t="s">
        <v>29</v>
      </c>
      <c r="Q1736" s="1" t="s">
        <v>1007</v>
      </c>
      <c r="R1736" s="1">
        <v>98034</v>
      </c>
      <c r="S1736" s="1" t="s">
        <v>289</v>
      </c>
      <c r="T1736" s="1" t="s">
        <v>169</v>
      </c>
      <c r="U1736" s="1">
        <v>9</v>
      </c>
      <c r="V1736" s="1">
        <v>88449</v>
      </c>
    </row>
    <row r="1737" spans="1:22">
      <c r="A1737" s="1">
        <v>23811</v>
      </c>
      <c r="B1737" s="1" t="s">
        <v>98</v>
      </c>
      <c r="C1737" s="1">
        <v>6.45</v>
      </c>
      <c r="D1737" s="1">
        <v>0.05</v>
      </c>
      <c r="E1737" s="1">
        <v>3064</v>
      </c>
      <c r="F1737" s="1"/>
      <c r="G1737" s="1"/>
      <c r="H1737" s="1" t="s">
        <v>32</v>
      </c>
      <c r="I1737" s="1" t="s">
        <v>104</v>
      </c>
      <c r="J1737" s="1" t="s">
        <v>58</v>
      </c>
      <c r="K1737" s="1" t="s">
        <v>83</v>
      </c>
      <c r="L1737" s="1" t="s">
        <v>26</v>
      </c>
      <c r="M1737" s="1"/>
      <c r="N1737" s="1" t="s">
        <v>27</v>
      </c>
      <c r="O1737" s="1" t="s">
        <v>45</v>
      </c>
      <c r="P1737" s="1" t="s">
        <v>29</v>
      </c>
      <c r="Q1737" s="1" t="s">
        <v>1008</v>
      </c>
      <c r="R1737" s="1">
        <v>98503</v>
      </c>
      <c r="S1737" s="1" t="s">
        <v>164</v>
      </c>
      <c r="T1737" s="1" t="s">
        <v>246</v>
      </c>
      <c r="U1737" s="1">
        <v>9</v>
      </c>
      <c r="V1737" s="1">
        <v>88448</v>
      </c>
    </row>
    <row r="1738" spans="1:22">
      <c r="A1738" s="1">
        <v>25239</v>
      </c>
      <c r="B1738" s="1" t="s">
        <v>31</v>
      </c>
      <c r="C1738" s="1">
        <v>355.98</v>
      </c>
      <c r="D1738" s="1">
        <v>0.1</v>
      </c>
      <c r="E1738" s="1">
        <v>3067</v>
      </c>
      <c r="F1738" s="1"/>
      <c r="G1738" s="1"/>
      <c r="H1738" s="1" t="s">
        <v>22</v>
      </c>
      <c r="I1738" s="1" t="s">
        <v>104</v>
      </c>
      <c r="J1738" s="1" t="s">
        <v>34</v>
      </c>
      <c r="K1738" s="1" t="s">
        <v>35</v>
      </c>
      <c r="L1738" s="1" t="s">
        <v>36</v>
      </c>
      <c r="M1738" s="1"/>
      <c r="N1738" s="1" t="s">
        <v>27</v>
      </c>
      <c r="O1738" s="1" t="s">
        <v>54</v>
      </c>
      <c r="P1738" s="1" t="s">
        <v>124</v>
      </c>
      <c r="Q1738" s="1" t="s">
        <v>1009</v>
      </c>
      <c r="R1738" s="1">
        <v>44515</v>
      </c>
      <c r="S1738" s="2">
        <v>42038</v>
      </c>
      <c r="T1738" s="2">
        <v>42066</v>
      </c>
      <c r="U1738" s="1">
        <v>14</v>
      </c>
      <c r="V1738" s="1">
        <v>91376</v>
      </c>
    </row>
    <row r="1739" spans="1:22">
      <c r="A1739" s="1">
        <v>21027</v>
      </c>
      <c r="B1739" s="1" t="s">
        <v>21</v>
      </c>
      <c r="C1739" s="1">
        <v>120.98</v>
      </c>
      <c r="D1739" s="1">
        <v>0.1</v>
      </c>
      <c r="E1739" s="1">
        <v>3069</v>
      </c>
      <c r="F1739" s="1"/>
      <c r="G1739" s="1"/>
      <c r="H1739" s="1" t="s">
        <v>22</v>
      </c>
      <c r="I1739" s="1" t="s">
        <v>104</v>
      </c>
      <c r="J1739" s="1" t="s">
        <v>34</v>
      </c>
      <c r="K1739" s="1" t="s">
        <v>35</v>
      </c>
      <c r="L1739" s="1" t="s">
        <v>36</v>
      </c>
      <c r="M1739" s="1"/>
      <c r="N1739" s="1" t="s">
        <v>27</v>
      </c>
      <c r="O1739" s="1" t="s">
        <v>54</v>
      </c>
      <c r="P1739" s="1" t="s">
        <v>55</v>
      </c>
      <c r="Q1739" s="1" t="s">
        <v>1010</v>
      </c>
      <c r="R1739" s="1">
        <v>55128</v>
      </c>
      <c r="S1739" s="2">
        <v>42010</v>
      </c>
      <c r="T1739" s="2">
        <v>42069</v>
      </c>
      <c r="U1739" s="1">
        <v>15</v>
      </c>
      <c r="V1739" s="1">
        <v>88191</v>
      </c>
    </row>
    <row r="1740" spans="1:22">
      <c r="A1740" s="1">
        <v>21028</v>
      </c>
      <c r="B1740" s="1" t="s">
        <v>21</v>
      </c>
      <c r="C1740" s="1">
        <v>15.68</v>
      </c>
      <c r="D1740" s="1">
        <v>0.05</v>
      </c>
      <c r="E1740" s="1">
        <v>3069</v>
      </c>
      <c r="F1740" s="1"/>
      <c r="G1740" s="1"/>
      <c r="H1740" s="1" t="s">
        <v>32</v>
      </c>
      <c r="I1740" s="1" t="s">
        <v>104</v>
      </c>
      <c r="J1740" s="1" t="s">
        <v>34</v>
      </c>
      <c r="K1740" s="1" t="s">
        <v>52</v>
      </c>
      <c r="L1740" s="1" t="s">
        <v>44</v>
      </c>
      <c r="M1740" s="1"/>
      <c r="N1740" s="1" t="s">
        <v>27</v>
      </c>
      <c r="O1740" s="1" t="s">
        <v>54</v>
      </c>
      <c r="P1740" s="1" t="s">
        <v>55</v>
      </c>
      <c r="Q1740" s="1" t="s">
        <v>1010</v>
      </c>
      <c r="R1740" s="1">
        <v>55128</v>
      </c>
      <c r="S1740" s="2">
        <v>42010</v>
      </c>
      <c r="T1740" s="2">
        <v>42069</v>
      </c>
      <c r="U1740" s="1">
        <v>12</v>
      </c>
      <c r="V1740" s="1">
        <v>88191</v>
      </c>
    </row>
    <row r="1741" spans="1:22">
      <c r="A1741" s="1">
        <v>22213</v>
      </c>
      <c r="B1741" s="1" t="s">
        <v>41</v>
      </c>
      <c r="C1741" s="1">
        <v>1.82</v>
      </c>
      <c r="D1741" s="1">
        <v>0.05</v>
      </c>
      <c r="E1741" s="1">
        <v>3069</v>
      </c>
      <c r="F1741" s="1"/>
      <c r="G1741" s="1"/>
      <c r="H1741" s="1" t="s">
        <v>32</v>
      </c>
      <c r="I1741" s="1" t="s">
        <v>104</v>
      </c>
      <c r="J1741" s="1" t="s">
        <v>58</v>
      </c>
      <c r="K1741" s="1" t="s">
        <v>25</v>
      </c>
      <c r="L1741" s="1" t="s">
        <v>26</v>
      </c>
      <c r="M1741" s="1"/>
      <c r="N1741" s="1" t="s">
        <v>27</v>
      </c>
      <c r="O1741" s="1" t="s">
        <v>28</v>
      </c>
      <c r="P1741" s="1" t="s">
        <v>55</v>
      </c>
      <c r="Q1741" s="1" t="s">
        <v>1010</v>
      </c>
      <c r="R1741" s="1">
        <v>55128</v>
      </c>
      <c r="S1741" s="1" t="s">
        <v>68</v>
      </c>
      <c r="T1741" s="1" t="s">
        <v>48</v>
      </c>
      <c r="U1741" s="1">
        <v>22</v>
      </c>
      <c r="V1741" s="1">
        <v>88192</v>
      </c>
    </row>
    <row r="1742" spans="1:22">
      <c r="A1742" s="1">
        <v>2063</v>
      </c>
      <c r="B1742" s="1" t="s">
        <v>98</v>
      </c>
      <c r="C1742" s="1">
        <v>19.23</v>
      </c>
      <c r="D1742" s="1">
        <v>0.05</v>
      </c>
      <c r="E1742" s="1">
        <v>3075</v>
      </c>
      <c r="F1742" s="1"/>
      <c r="G1742" s="1"/>
      <c r="H1742" s="1" t="s">
        <v>32</v>
      </c>
      <c r="I1742" s="1" t="s">
        <v>81</v>
      </c>
      <c r="J1742" s="1" t="s">
        <v>34</v>
      </c>
      <c r="K1742" s="1" t="s">
        <v>52</v>
      </c>
      <c r="L1742" s="1" t="s">
        <v>44</v>
      </c>
      <c r="M1742" s="1"/>
      <c r="N1742" s="1" t="s">
        <v>27</v>
      </c>
      <c r="O1742" s="1" t="s">
        <v>45</v>
      </c>
      <c r="P1742" s="1" t="s">
        <v>37</v>
      </c>
      <c r="Q1742" s="1" t="s">
        <v>361</v>
      </c>
      <c r="R1742" s="1">
        <v>90061</v>
      </c>
      <c r="S1742" s="1" t="s">
        <v>386</v>
      </c>
      <c r="T1742" s="1" t="s">
        <v>386</v>
      </c>
      <c r="U1742" s="1">
        <v>4</v>
      </c>
      <c r="V1742" s="1">
        <v>14756</v>
      </c>
    </row>
    <row r="1743" spans="1:22">
      <c r="A1743" s="1">
        <v>19739</v>
      </c>
      <c r="B1743" s="1" t="s">
        <v>50</v>
      </c>
      <c r="C1743" s="1">
        <v>137.47999999999999</v>
      </c>
      <c r="D1743" s="1">
        <v>0.1</v>
      </c>
      <c r="E1743" s="1">
        <v>3076</v>
      </c>
      <c r="F1743" s="1"/>
      <c r="G1743" s="1"/>
      <c r="H1743" s="1" t="s">
        <v>22</v>
      </c>
      <c r="I1743" s="1" t="s">
        <v>51</v>
      </c>
      <c r="J1743" s="1" t="s">
        <v>34</v>
      </c>
      <c r="K1743" s="1" t="s">
        <v>151</v>
      </c>
      <c r="L1743" s="1" t="s">
        <v>108</v>
      </c>
      <c r="M1743" s="1"/>
      <c r="N1743" s="1" t="s">
        <v>27</v>
      </c>
      <c r="O1743" s="1" t="s">
        <v>45</v>
      </c>
      <c r="P1743" s="1" t="s">
        <v>124</v>
      </c>
      <c r="Q1743" s="1" t="s">
        <v>1011</v>
      </c>
      <c r="R1743" s="1">
        <v>44224</v>
      </c>
      <c r="S1743" s="2">
        <v>42186</v>
      </c>
      <c r="T1743" s="2">
        <v>42217</v>
      </c>
      <c r="U1743" s="1">
        <v>2</v>
      </c>
      <c r="V1743" s="1">
        <v>88241</v>
      </c>
    </row>
    <row r="1744" spans="1:22">
      <c r="A1744" s="1">
        <v>23816</v>
      </c>
      <c r="B1744" s="1" t="s">
        <v>50</v>
      </c>
      <c r="C1744" s="1">
        <v>300.97000000000003</v>
      </c>
      <c r="D1744" s="1">
        <v>0.1</v>
      </c>
      <c r="E1744" s="1">
        <v>3077</v>
      </c>
      <c r="F1744" s="1"/>
      <c r="G1744" s="1"/>
      <c r="H1744" s="1" t="s">
        <v>32</v>
      </c>
      <c r="I1744" s="1" t="s">
        <v>51</v>
      </c>
      <c r="J1744" s="1" t="s">
        <v>73</v>
      </c>
      <c r="K1744" s="1" t="s">
        <v>144</v>
      </c>
      <c r="L1744" s="1" t="s">
        <v>53</v>
      </c>
      <c r="M1744" s="1"/>
      <c r="N1744" s="1" t="s">
        <v>27</v>
      </c>
      <c r="O1744" s="1" t="s">
        <v>45</v>
      </c>
      <c r="P1744" s="1" t="s">
        <v>124</v>
      </c>
      <c r="Q1744" s="1" t="s">
        <v>1012</v>
      </c>
      <c r="R1744" s="1">
        <v>44136</v>
      </c>
      <c r="S1744" s="2">
        <v>42190</v>
      </c>
      <c r="T1744" s="2">
        <v>42252</v>
      </c>
      <c r="U1744" s="1">
        <v>2</v>
      </c>
      <c r="V1744" s="1">
        <v>88239</v>
      </c>
    </row>
    <row r="1745" spans="1:22">
      <c r="A1745" s="1">
        <v>25489</v>
      </c>
      <c r="B1745" s="1" t="s">
        <v>31</v>
      </c>
      <c r="C1745" s="1">
        <v>35.44</v>
      </c>
      <c r="D1745" s="1">
        <v>0.05</v>
      </c>
      <c r="E1745" s="1">
        <v>3078</v>
      </c>
      <c r="F1745" s="1"/>
      <c r="G1745" s="1"/>
      <c r="H1745" s="1" t="s">
        <v>32</v>
      </c>
      <c r="I1745" s="1" t="s">
        <v>51</v>
      </c>
      <c r="J1745" s="1" t="s">
        <v>58</v>
      </c>
      <c r="K1745" s="1" t="s">
        <v>83</v>
      </c>
      <c r="L1745" s="1" t="s">
        <v>53</v>
      </c>
      <c r="M1745" s="1"/>
      <c r="N1745" s="1" t="s">
        <v>27</v>
      </c>
      <c r="O1745" s="1" t="s">
        <v>45</v>
      </c>
      <c r="P1745" s="1" t="s">
        <v>124</v>
      </c>
      <c r="Q1745" s="1" t="s">
        <v>1013</v>
      </c>
      <c r="R1745" s="1">
        <v>43615</v>
      </c>
      <c r="S1745" s="2">
        <v>42314</v>
      </c>
      <c r="T1745" s="2">
        <v>42314</v>
      </c>
      <c r="U1745" s="1">
        <v>5</v>
      </c>
      <c r="V1745" s="1">
        <v>88240</v>
      </c>
    </row>
    <row r="1746" spans="1:22">
      <c r="A1746" s="1">
        <v>25490</v>
      </c>
      <c r="B1746" s="1" t="s">
        <v>31</v>
      </c>
      <c r="C1746" s="1">
        <v>3.98</v>
      </c>
      <c r="D1746" s="1">
        <v>0.05</v>
      </c>
      <c r="E1746" s="1">
        <v>3078</v>
      </c>
      <c r="F1746" s="1"/>
      <c r="G1746" s="1"/>
      <c r="H1746" s="1" t="s">
        <v>32</v>
      </c>
      <c r="I1746" s="1" t="s">
        <v>51</v>
      </c>
      <c r="J1746" s="1" t="s">
        <v>58</v>
      </c>
      <c r="K1746" s="1" t="s">
        <v>25</v>
      </c>
      <c r="L1746" s="1" t="s">
        <v>26</v>
      </c>
      <c r="M1746" s="1"/>
      <c r="N1746" s="1" t="s">
        <v>27</v>
      </c>
      <c r="O1746" s="1" t="s">
        <v>45</v>
      </c>
      <c r="P1746" s="1" t="s">
        <v>124</v>
      </c>
      <c r="Q1746" s="1" t="s">
        <v>1013</v>
      </c>
      <c r="R1746" s="1">
        <v>43615</v>
      </c>
      <c r="S1746" s="2">
        <v>42314</v>
      </c>
      <c r="T1746" s="1" t="s">
        <v>115</v>
      </c>
      <c r="U1746" s="1">
        <v>9</v>
      </c>
      <c r="V1746" s="1">
        <v>88240</v>
      </c>
    </row>
    <row r="1747" spans="1:22">
      <c r="A1747" s="1">
        <v>5816</v>
      </c>
      <c r="B1747" s="1" t="s">
        <v>50</v>
      </c>
      <c r="C1747" s="1">
        <v>300.97000000000003</v>
      </c>
      <c r="D1747" s="1">
        <v>0.1</v>
      </c>
      <c r="E1747" s="1">
        <v>3079</v>
      </c>
      <c r="F1747" s="1"/>
      <c r="G1747" s="1"/>
      <c r="H1747" s="1" t="s">
        <v>32</v>
      </c>
      <c r="I1747" s="1" t="s">
        <v>51</v>
      </c>
      <c r="J1747" s="1" t="s">
        <v>73</v>
      </c>
      <c r="K1747" s="1" t="s">
        <v>144</v>
      </c>
      <c r="L1747" s="1" t="s">
        <v>53</v>
      </c>
      <c r="M1747" s="1"/>
      <c r="N1747" s="1" t="s">
        <v>27</v>
      </c>
      <c r="O1747" s="1" t="s">
        <v>45</v>
      </c>
      <c r="P1747" s="1" t="s">
        <v>174</v>
      </c>
      <c r="Q1747" s="1" t="s">
        <v>555</v>
      </c>
      <c r="R1747" s="1">
        <v>19112</v>
      </c>
      <c r="S1747" s="2">
        <v>42190</v>
      </c>
      <c r="T1747" s="2">
        <v>42252</v>
      </c>
      <c r="U1747" s="1">
        <v>7</v>
      </c>
      <c r="V1747" s="1">
        <v>41253</v>
      </c>
    </row>
    <row r="1748" spans="1:22">
      <c r="A1748" s="1">
        <v>7489</v>
      </c>
      <c r="B1748" s="1" t="s">
        <v>31</v>
      </c>
      <c r="C1748" s="1">
        <v>35.44</v>
      </c>
      <c r="D1748" s="1">
        <v>0.05</v>
      </c>
      <c r="E1748" s="1">
        <v>3079</v>
      </c>
      <c r="F1748" s="1"/>
      <c r="G1748" s="1"/>
      <c r="H1748" s="1" t="s">
        <v>32</v>
      </c>
      <c r="I1748" s="1" t="s">
        <v>51</v>
      </c>
      <c r="J1748" s="1" t="s">
        <v>58</v>
      </c>
      <c r="K1748" s="1" t="s">
        <v>83</v>
      </c>
      <c r="L1748" s="1" t="s">
        <v>53</v>
      </c>
      <c r="M1748" s="1"/>
      <c r="N1748" s="1" t="s">
        <v>27</v>
      </c>
      <c r="O1748" s="1" t="s">
        <v>45</v>
      </c>
      <c r="P1748" s="1" t="s">
        <v>174</v>
      </c>
      <c r="Q1748" s="1" t="s">
        <v>555</v>
      </c>
      <c r="R1748" s="1">
        <v>19112</v>
      </c>
      <c r="S1748" s="2">
        <v>42314</v>
      </c>
      <c r="T1748" s="2">
        <v>42314</v>
      </c>
      <c r="U1748" s="1">
        <v>21</v>
      </c>
      <c r="V1748" s="1">
        <v>53476</v>
      </c>
    </row>
    <row r="1749" spans="1:22">
      <c r="A1749" s="1">
        <v>7490</v>
      </c>
      <c r="B1749" s="1" t="s">
        <v>31</v>
      </c>
      <c r="C1749" s="1">
        <v>3.98</v>
      </c>
      <c r="D1749" s="1">
        <v>0.05</v>
      </c>
      <c r="E1749" s="1">
        <v>3079</v>
      </c>
      <c r="F1749" s="1"/>
      <c r="G1749" s="1"/>
      <c r="H1749" s="1" t="s">
        <v>32</v>
      </c>
      <c r="I1749" s="1" t="s">
        <v>51</v>
      </c>
      <c r="J1749" s="1" t="s">
        <v>58</v>
      </c>
      <c r="K1749" s="1" t="s">
        <v>25</v>
      </c>
      <c r="L1749" s="1" t="s">
        <v>26</v>
      </c>
      <c r="M1749" s="1"/>
      <c r="N1749" s="1" t="s">
        <v>27</v>
      </c>
      <c r="O1749" s="1" t="s">
        <v>45</v>
      </c>
      <c r="P1749" s="1" t="s">
        <v>174</v>
      </c>
      <c r="Q1749" s="1" t="s">
        <v>555</v>
      </c>
      <c r="R1749" s="1">
        <v>19112</v>
      </c>
      <c r="S1749" s="2">
        <v>42314</v>
      </c>
      <c r="T1749" s="1" t="s">
        <v>115</v>
      </c>
      <c r="U1749" s="1">
        <v>36</v>
      </c>
      <c r="V1749" s="1">
        <v>53476</v>
      </c>
    </row>
    <row r="1750" spans="1:22">
      <c r="A1750" s="1">
        <v>7491</v>
      </c>
      <c r="B1750" s="1" t="s">
        <v>31</v>
      </c>
      <c r="C1750" s="1">
        <v>1.76</v>
      </c>
      <c r="D1750" s="1">
        <v>0.05</v>
      </c>
      <c r="E1750" s="1">
        <v>3079</v>
      </c>
      <c r="F1750" s="1"/>
      <c r="G1750" s="1"/>
      <c r="H1750" s="1" t="s">
        <v>32</v>
      </c>
      <c r="I1750" s="1" t="s">
        <v>51</v>
      </c>
      <c r="J1750" s="1" t="s">
        <v>58</v>
      </c>
      <c r="K1750" s="1" t="s">
        <v>25</v>
      </c>
      <c r="L1750" s="1" t="s">
        <v>26</v>
      </c>
      <c r="M1750" s="1"/>
      <c r="N1750" s="1" t="s">
        <v>27</v>
      </c>
      <c r="O1750" s="1" t="s">
        <v>45</v>
      </c>
      <c r="P1750" s="1" t="s">
        <v>174</v>
      </c>
      <c r="Q1750" s="1" t="s">
        <v>555</v>
      </c>
      <c r="R1750" s="1">
        <v>19112</v>
      </c>
      <c r="S1750" s="2">
        <v>42314</v>
      </c>
      <c r="T1750" s="2">
        <v>42344</v>
      </c>
      <c r="U1750" s="1">
        <v>71</v>
      </c>
      <c r="V1750" s="1">
        <v>53476</v>
      </c>
    </row>
    <row r="1751" spans="1:22">
      <c r="A1751" s="1">
        <v>7492</v>
      </c>
      <c r="B1751" s="1" t="s">
        <v>31</v>
      </c>
      <c r="C1751" s="1">
        <v>193.17</v>
      </c>
      <c r="D1751" s="1">
        <v>0.1</v>
      </c>
      <c r="E1751" s="1">
        <v>3079</v>
      </c>
      <c r="F1751" s="1"/>
      <c r="G1751" s="1"/>
      <c r="H1751" s="1" t="s">
        <v>22</v>
      </c>
      <c r="I1751" s="1" t="s">
        <v>51</v>
      </c>
      <c r="J1751" s="1" t="s">
        <v>58</v>
      </c>
      <c r="K1751" s="1" t="s">
        <v>119</v>
      </c>
      <c r="L1751" s="1" t="s">
        <v>53</v>
      </c>
      <c r="M1751" s="1"/>
      <c r="N1751" s="1" t="s">
        <v>27</v>
      </c>
      <c r="O1751" s="1" t="s">
        <v>45</v>
      </c>
      <c r="P1751" s="1" t="s">
        <v>174</v>
      </c>
      <c r="Q1751" s="1" t="s">
        <v>555</v>
      </c>
      <c r="R1751" s="1">
        <v>19112</v>
      </c>
      <c r="S1751" s="2">
        <v>42314</v>
      </c>
      <c r="T1751" s="2">
        <v>42314</v>
      </c>
      <c r="U1751" s="1">
        <v>63</v>
      </c>
      <c r="V1751" s="1">
        <v>53476</v>
      </c>
    </row>
    <row r="1752" spans="1:22">
      <c r="A1752" s="1">
        <v>1739</v>
      </c>
      <c r="B1752" s="1" t="s">
        <v>50</v>
      </c>
      <c r="C1752" s="1">
        <v>137.47999999999999</v>
      </c>
      <c r="D1752" s="1">
        <v>0.1</v>
      </c>
      <c r="E1752" s="1">
        <v>3079</v>
      </c>
      <c r="F1752" s="1"/>
      <c r="G1752" s="1"/>
      <c r="H1752" s="1" t="s">
        <v>22</v>
      </c>
      <c r="I1752" s="1" t="s">
        <v>51</v>
      </c>
      <c r="J1752" s="1" t="s">
        <v>34</v>
      </c>
      <c r="K1752" s="1" t="s">
        <v>151</v>
      </c>
      <c r="L1752" s="1" t="s">
        <v>108</v>
      </c>
      <c r="M1752" s="1"/>
      <c r="N1752" s="1" t="s">
        <v>27</v>
      </c>
      <c r="O1752" s="1" t="s">
        <v>45</v>
      </c>
      <c r="P1752" s="1" t="s">
        <v>174</v>
      </c>
      <c r="Q1752" s="1" t="s">
        <v>555</v>
      </c>
      <c r="R1752" s="1">
        <v>19112</v>
      </c>
      <c r="S1752" s="2">
        <v>42186</v>
      </c>
      <c r="T1752" s="2">
        <v>42217</v>
      </c>
      <c r="U1752" s="1">
        <v>10</v>
      </c>
      <c r="V1752" s="1">
        <v>12480</v>
      </c>
    </row>
    <row r="1753" spans="1:22">
      <c r="A1753" s="1">
        <v>6807</v>
      </c>
      <c r="B1753" s="1" t="s">
        <v>41</v>
      </c>
      <c r="C1753" s="1">
        <v>2.21</v>
      </c>
      <c r="D1753" s="1">
        <v>0.05</v>
      </c>
      <c r="E1753" s="1">
        <v>3079</v>
      </c>
      <c r="F1753" s="1"/>
      <c r="G1753" s="1"/>
      <c r="H1753" s="1" t="s">
        <v>22</v>
      </c>
      <c r="I1753" s="1" t="s">
        <v>51</v>
      </c>
      <c r="J1753" s="1" t="s">
        <v>58</v>
      </c>
      <c r="K1753" s="1" t="s">
        <v>25</v>
      </c>
      <c r="L1753" s="1" t="s">
        <v>26</v>
      </c>
      <c r="M1753" s="1"/>
      <c r="N1753" s="1" t="s">
        <v>27</v>
      </c>
      <c r="O1753" s="1" t="s">
        <v>28</v>
      </c>
      <c r="P1753" s="1" t="s">
        <v>174</v>
      </c>
      <c r="Q1753" s="1" t="s">
        <v>555</v>
      </c>
      <c r="R1753" s="1">
        <v>19112</v>
      </c>
      <c r="S1753" s="2">
        <v>42283</v>
      </c>
      <c r="T1753" s="2">
        <v>42314</v>
      </c>
      <c r="U1753" s="1">
        <v>33</v>
      </c>
      <c r="V1753" s="1">
        <v>48483</v>
      </c>
    </row>
    <row r="1754" spans="1:22">
      <c r="A1754" s="1">
        <v>19756</v>
      </c>
      <c r="B1754" s="1" t="s">
        <v>21</v>
      </c>
      <c r="C1754" s="1">
        <v>65.989999999999995</v>
      </c>
      <c r="D1754" s="1">
        <v>0.05</v>
      </c>
      <c r="E1754" s="1">
        <v>3084</v>
      </c>
      <c r="F1754" s="1"/>
      <c r="G1754" s="1"/>
      <c r="H1754" s="1" t="s">
        <v>22</v>
      </c>
      <c r="I1754" s="1" t="s">
        <v>51</v>
      </c>
      <c r="J1754" s="1" t="s">
        <v>73</v>
      </c>
      <c r="K1754" s="1" t="s">
        <v>67</v>
      </c>
      <c r="L1754" s="1" t="s">
        <v>53</v>
      </c>
      <c r="M1754" s="1"/>
      <c r="N1754" s="1" t="s">
        <v>27</v>
      </c>
      <c r="O1754" s="1" t="s">
        <v>28</v>
      </c>
      <c r="P1754" s="1" t="s">
        <v>29</v>
      </c>
      <c r="Q1754" s="1" t="s">
        <v>1008</v>
      </c>
      <c r="R1754" s="1">
        <v>98503</v>
      </c>
      <c r="S1754" s="1" t="s">
        <v>110</v>
      </c>
      <c r="T1754" s="1" t="s">
        <v>187</v>
      </c>
      <c r="U1754" s="1">
        <v>14</v>
      </c>
      <c r="V1754" s="1">
        <v>89879</v>
      </c>
    </row>
    <row r="1755" spans="1:22">
      <c r="A1755" s="1">
        <v>20589</v>
      </c>
      <c r="B1755" s="1" t="s">
        <v>31</v>
      </c>
      <c r="C1755" s="1">
        <v>7.1</v>
      </c>
      <c r="D1755" s="1">
        <v>0.05</v>
      </c>
      <c r="E1755" s="1">
        <v>3084</v>
      </c>
      <c r="F1755" s="1"/>
      <c r="G1755" s="1"/>
      <c r="H1755" s="1" t="s">
        <v>32</v>
      </c>
      <c r="I1755" s="1" t="s">
        <v>51</v>
      </c>
      <c r="J1755" s="1" t="s">
        <v>58</v>
      </c>
      <c r="K1755" s="1" t="s">
        <v>100</v>
      </c>
      <c r="L1755" s="1" t="s">
        <v>53</v>
      </c>
      <c r="M1755" s="1"/>
      <c r="N1755" s="1" t="s">
        <v>27</v>
      </c>
      <c r="O1755" s="1" t="s">
        <v>28</v>
      </c>
      <c r="P1755" s="1" t="s">
        <v>29</v>
      </c>
      <c r="Q1755" s="1" t="s">
        <v>1008</v>
      </c>
      <c r="R1755" s="1">
        <v>98503</v>
      </c>
      <c r="S1755" s="1" t="s">
        <v>150</v>
      </c>
      <c r="T1755" s="1" t="s">
        <v>324</v>
      </c>
      <c r="U1755" s="1">
        <v>18</v>
      </c>
      <c r="V1755" s="1">
        <v>89880</v>
      </c>
    </row>
    <row r="1756" spans="1:22">
      <c r="A1756" s="1">
        <v>20590</v>
      </c>
      <c r="B1756" s="1" t="s">
        <v>31</v>
      </c>
      <c r="C1756" s="1">
        <v>18.97</v>
      </c>
      <c r="D1756" s="1">
        <v>0.05</v>
      </c>
      <c r="E1756" s="1">
        <v>3084</v>
      </c>
      <c r="F1756" s="1"/>
      <c r="G1756" s="1"/>
      <c r="H1756" s="1" t="s">
        <v>32</v>
      </c>
      <c r="I1756" s="1" t="s">
        <v>51</v>
      </c>
      <c r="J1756" s="1" t="s">
        <v>58</v>
      </c>
      <c r="K1756" s="1" t="s">
        <v>83</v>
      </c>
      <c r="L1756" s="1" t="s">
        <v>53</v>
      </c>
      <c r="M1756" s="1"/>
      <c r="N1756" s="1" t="s">
        <v>27</v>
      </c>
      <c r="O1756" s="1" t="s">
        <v>114</v>
      </c>
      <c r="P1756" s="1" t="s">
        <v>29</v>
      </c>
      <c r="Q1756" s="1" t="s">
        <v>1008</v>
      </c>
      <c r="R1756" s="1">
        <v>98503</v>
      </c>
      <c r="S1756" s="1" t="s">
        <v>150</v>
      </c>
      <c r="T1756" s="1" t="s">
        <v>324</v>
      </c>
      <c r="U1756" s="1">
        <v>5</v>
      </c>
      <c r="V1756" s="1">
        <v>89880</v>
      </c>
    </row>
    <row r="1757" spans="1:22">
      <c r="A1757" s="1">
        <v>20008</v>
      </c>
      <c r="B1757" s="1" t="s">
        <v>21</v>
      </c>
      <c r="C1757" s="1">
        <v>39.99</v>
      </c>
      <c r="D1757" s="1">
        <v>0.05</v>
      </c>
      <c r="E1757" s="1">
        <v>3086</v>
      </c>
      <c r="F1757" s="1"/>
      <c r="G1757" s="1"/>
      <c r="H1757" s="1" t="s">
        <v>22</v>
      </c>
      <c r="I1757" s="1" t="s">
        <v>104</v>
      </c>
      <c r="J1757" s="1" t="s">
        <v>73</v>
      </c>
      <c r="K1757" s="1" t="s">
        <v>144</v>
      </c>
      <c r="L1757" s="1" t="s">
        <v>53</v>
      </c>
      <c r="M1757" s="1"/>
      <c r="N1757" s="1" t="s">
        <v>27</v>
      </c>
      <c r="O1757" s="1" t="s">
        <v>54</v>
      </c>
      <c r="P1757" s="1" t="s">
        <v>242</v>
      </c>
      <c r="Q1757" s="1" t="s">
        <v>1014</v>
      </c>
      <c r="R1757" s="1">
        <v>34287</v>
      </c>
      <c r="S1757" s="1" t="s">
        <v>135</v>
      </c>
      <c r="T1757" s="1" t="s">
        <v>140</v>
      </c>
      <c r="U1757" s="1">
        <v>3</v>
      </c>
      <c r="V1757" s="1">
        <v>88380</v>
      </c>
    </row>
    <row r="1758" spans="1:22">
      <c r="A1758" s="1">
        <v>21085</v>
      </c>
      <c r="B1758" s="1" t="s">
        <v>98</v>
      </c>
      <c r="C1758" s="1">
        <v>49.43</v>
      </c>
      <c r="D1758" s="1">
        <v>0.05</v>
      </c>
      <c r="E1758" s="1">
        <v>3089</v>
      </c>
      <c r="F1758" s="1"/>
      <c r="G1758" s="1"/>
      <c r="H1758" s="1" t="s">
        <v>32</v>
      </c>
      <c r="I1758" s="1" t="s">
        <v>81</v>
      </c>
      <c r="J1758" s="1" t="s">
        <v>58</v>
      </c>
      <c r="K1758" s="1" t="s">
        <v>196</v>
      </c>
      <c r="L1758" s="1" t="s">
        <v>53</v>
      </c>
      <c r="M1758" s="1"/>
      <c r="N1758" s="1" t="s">
        <v>27</v>
      </c>
      <c r="O1758" s="1" t="s">
        <v>45</v>
      </c>
      <c r="P1758" s="1" t="s">
        <v>145</v>
      </c>
      <c r="Q1758" s="1" t="s">
        <v>1005</v>
      </c>
      <c r="R1758" s="1">
        <v>66209</v>
      </c>
      <c r="S1758" s="1" t="s">
        <v>259</v>
      </c>
      <c r="T1758" s="1" t="s">
        <v>86</v>
      </c>
      <c r="U1758" s="1">
        <v>6</v>
      </c>
      <c r="V1758" s="1">
        <v>91219</v>
      </c>
    </row>
    <row r="1759" spans="1:22">
      <c r="A1759" s="1">
        <v>20357</v>
      </c>
      <c r="B1759" s="1" t="s">
        <v>41</v>
      </c>
      <c r="C1759" s="1">
        <v>207.48</v>
      </c>
      <c r="D1759" s="1">
        <v>0.1</v>
      </c>
      <c r="E1759" s="1">
        <v>3095</v>
      </c>
      <c r="F1759" s="1"/>
      <c r="G1759" s="1"/>
      <c r="H1759" s="1" t="s">
        <v>32</v>
      </c>
      <c r="I1759" s="1" t="s">
        <v>104</v>
      </c>
      <c r="J1759" s="1" t="s">
        <v>58</v>
      </c>
      <c r="K1759" s="1" t="s">
        <v>196</v>
      </c>
      <c r="L1759" s="1" t="s">
        <v>53</v>
      </c>
      <c r="M1759" s="1"/>
      <c r="N1759" s="1" t="s">
        <v>27</v>
      </c>
      <c r="O1759" s="1" t="s">
        <v>45</v>
      </c>
      <c r="P1759" s="1" t="s">
        <v>124</v>
      </c>
      <c r="Q1759" s="1" t="s">
        <v>1015</v>
      </c>
      <c r="R1759" s="1">
        <v>45011</v>
      </c>
      <c r="S1759" s="1" t="s">
        <v>246</v>
      </c>
      <c r="T1759" s="1" t="s">
        <v>222</v>
      </c>
      <c r="U1759" s="1">
        <v>5</v>
      </c>
      <c r="V1759" s="1">
        <v>86220</v>
      </c>
    </row>
    <row r="1760" spans="1:22">
      <c r="A1760" s="1">
        <v>21235</v>
      </c>
      <c r="B1760" s="1" t="s">
        <v>21</v>
      </c>
      <c r="C1760" s="1">
        <v>40.98</v>
      </c>
      <c r="D1760" s="1">
        <v>0.05</v>
      </c>
      <c r="E1760" s="1">
        <v>3096</v>
      </c>
      <c r="F1760" s="1"/>
      <c r="G1760" s="1"/>
      <c r="H1760" s="1" t="s">
        <v>22</v>
      </c>
      <c r="I1760" s="1" t="s">
        <v>104</v>
      </c>
      <c r="J1760" s="1" t="s">
        <v>58</v>
      </c>
      <c r="K1760" s="1" t="s">
        <v>196</v>
      </c>
      <c r="L1760" s="1" t="s">
        <v>53</v>
      </c>
      <c r="M1760" s="1"/>
      <c r="N1760" s="1" t="s">
        <v>27</v>
      </c>
      <c r="O1760" s="1" t="s">
        <v>45</v>
      </c>
      <c r="P1760" s="1" t="s">
        <v>124</v>
      </c>
      <c r="Q1760" s="1" t="s">
        <v>679</v>
      </c>
      <c r="R1760" s="1">
        <v>43026</v>
      </c>
      <c r="S1760" s="1" t="s">
        <v>289</v>
      </c>
      <c r="T1760" s="1" t="s">
        <v>168</v>
      </c>
      <c r="U1760" s="1">
        <v>3</v>
      </c>
      <c r="V1760" s="1">
        <v>86221</v>
      </c>
    </row>
    <row r="1761" spans="1:22">
      <c r="A1761" s="1">
        <v>21236</v>
      </c>
      <c r="B1761" s="1" t="s">
        <v>21</v>
      </c>
      <c r="C1761" s="1">
        <v>8.1199999999999992</v>
      </c>
      <c r="D1761" s="1">
        <v>0.05</v>
      </c>
      <c r="E1761" s="1">
        <v>3096</v>
      </c>
      <c r="F1761" s="1"/>
      <c r="G1761" s="1"/>
      <c r="H1761" s="1" t="s">
        <v>22</v>
      </c>
      <c r="I1761" s="1" t="s">
        <v>104</v>
      </c>
      <c r="J1761" s="1" t="s">
        <v>73</v>
      </c>
      <c r="K1761" s="1" t="s">
        <v>144</v>
      </c>
      <c r="L1761" s="1" t="s">
        <v>44</v>
      </c>
      <c r="M1761" s="1"/>
      <c r="N1761" s="1" t="s">
        <v>27</v>
      </c>
      <c r="O1761" s="1" t="s">
        <v>45</v>
      </c>
      <c r="P1761" s="1" t="s">
        <v>124</v>
      </c>
      <c r="Q1761" s="1" t="s">
        <v>679</v>
      </c>
      <c r="R1761" s="1">
        <v>43026</v>
      </c>
      <c r="S1761" s="1" t="s">
        <v>289</v>
      </c>
      <c r="T1761" s="1" t="s">
        <v>168</v>
      </c>
      <c r="U1761" s="1">
        <v>12</v>
      </c>
      <c r="V1761" s="1">
        <v>86221</v>
      </c>
    </row>
    <row r="1762" spans="1:22">
      <c r="A1762" s="1">
        <v>21237</v>
      </c>
      <c r="B1762" s="1" t="s">
        <v>21</v>
      </c>
      <c r="C1762" s="1">
        <v>262.11</v>
      </c>
      <c r="D1762" s="1">
        <v>0.1</v>
      </c>
      <c r="E1762" s="1">
        <v>3096</v>
      </c>
      <c r="F1762" s="1"/>
      <c r="G1762" s="1"/>
      <c r="H1762" s="1" t="s">
        <v>22</v>
      </c>
      <c r="I1762" s="1" t="s">
        <v>104</v>
      </c>
      <c r="J1762" s="1" t="s">
        <v>34</v>
      </c>
      <c r="K1762" s="1" t="s">
        <v>123</v>
      </c>
      <c r="L1762" s="1" t="s">
        <v>108</v>
      </c>
      <c r="M1762" s="1"/>
      <c r="N1762" s="1" t="s">
        <v>27</v>
      </c>
      <c r="O1762" s="1" t="s">
        <v>45</v>
      </c>
      <c r="P1762" s="1" t="s">
        <v>124</v>
      </c>
      <c r="Q1762" s="1" t="s">
        <v>679</v>
      </c>
      <c r="R1762" s="1">
        <v>43026</v>
      </c>
      <c r="S1762" s="1" t="s">
        <v>289</v>
      </c>
      <c r="T1762" s="1" t="s">
        <v>168</v>
      </c>
      <c r="U1762" s="1">
        <v>9</v>
      </c>
      <c r="V1762" s="1">
        <v>86221</v>
      </c>
    </row>
    <row r="1763" spans="1:22">
      <c r="A1763" s="1">
        <v>25999</v>
      </c>
      <c r="B1763" s="1" t="s">
        <v>41</v>
      </c>
      <c r="C1763" s="1">
        <v>33.89</v>
      </c>
      <c r="D1763" s="1">
        <v>0.05</v>
      </c>
      <c r="E1763" s="1">
        <v>3096</v>
      </c>
      <c r="F1763" s="1"/>
      <c r="G1763" s="1"/>
      <c r="H1763" s="1" t="s">
        <v>22</v>
      </c>
      <c r="I1763" s="1" t="s">
        <v>104</v>
      </c>
      <c r="J1763" s="1" t="s">
        <v>58</v>
      </c>
      <c r="K1763" s="1" t="s">
        <v>119</v>
      </c>
      <c r="L1763" s="1" t="s">
        <v>53</v>
      </c>
      <c r="M1763" s="1"/>
      <c r="N1763" s="1" t="s">
        <v>27</v>
      </c>
      <c r="O1763" s="1" t="s">
        <v>45</v>
      </c>
      <c r="P1763" s="1" t="s">
        <v>124</v>
      </c>
      <c r="Q1763" s="1" t="s">
        <v>679</v>
      </c>
      <c r="R1763" s="1">
        <v>43026</v>
      </c>
      <c r="S1763" s="1" t="s">
        <v>102</v>
      </c>
      <c r="T1763" s="1" t="s">
        <v>193</v>
      </c>
      <c r="U1763" s="1">
        <v>6</v>
      </c>
      <c r="V1763" s="1">
        <v>86222</v>
      </c>
    </row>
    <row r="1764" spans="1:22">
      <c r="A1764" s="1">
        <v>19816</v>
      </c>
      <c r="B1764" s="1" t="s">
        <v>41</v>
      </c>
      <c r="C1764" s="1">
        <v>35.44</v>
      </c>
      <c r="D1764" s="1">
        <v>0.05</v>
      </c>
      <c r="E1764" s="1">
        <v>3098</v>
      </c>
      <c r="F1764" s="1"/>
      <c r="G1764" s="1"/>
      <c r="H1764" s="1" t="s">
        <v>32</v>
      </c>
      <c r="I1764" s="1" t="s">
        <v>104</v>
      </c>
      <c r="J1764" s="1" t="s">
        <v>58</v>
      </c>
      <c r="K1764" s="1" t="s">
        <v>83</v>
      </c>
      <c r="L1764" s="1" t="s">
        <v>53</v>
      </c>
      <c r="M1764" s="1"/>
      <c r="N1764" s="1" t="s">
        <v>27</v>
      </c>
      <c r="O1764" s="1" t="s">
        <v>45</v>
      </c>
      <c r="P1764" s="1" t="s">
        <v>62</v>
      </c>
      <c r="Q1764" s="1" t="s">
        <v>1016</v>
      </c>
      <c r="R1764" s="1">
        <v>11967</v>
      </c>
      <c r="S1764" s="2">
        <v>42220</v>
      </c>
      <c r="T1764" s="2">
        <v>42251</v>
      </c>
      <c r="U1764" s="1">
        <v>10</v>
      </c>
      <c r="V1764" s="1">
        <v>89314</v>
      </c>
    </row>
    <row r="1765" spans="1:22">
      <c r="A1765" s="1">
        <v>22503</v>
      </c>
      <c r="B1765" s="1" t="s">
        <v>98</v>
      </c>
      <c r="C1765" s="1">
        <v>11.7</v>
      </c>
      <c r="D1765" s="1">
        <v>0.05</v>
      </c>
      <c r="E1765" s="1">
        <v>3098</v>
      </c>
      <c r="F1765" s="1"/>
      <c r="G1765" s="1"/>
      <c r="H1765" s="1" t="s">
        <v>22</v>
      </c>
      <c r="I1765" s="1" t="s">
        <v>104</v>
      </c>
      <c r="J1765" s="1" t="s">
        <v>58</v>
      </c>
      <c r="K1765" s="1" t="s">
        <v>196</v>
      </c>
      <c r="L1765" s="1" t="s">
        <v>75</v>
      </c>
      <c r="M1765" s="1"/>
      <c r="N1765" s="1" t="s">
        <v>27</v>
      </c>
      <c r="O1765" s="1" t="s">
        <v>45</v>
      </c>
      <c r="P1765" s="1" t="s">
        <v>62</v>
      </c>
      <c r="Q1765" s="1" t="s">
        <v>1016</v>
      </c>
      <c r="R1765" s="1">
        <v>11967</v>
      </c>
      <c r="S1765" s="1" t="s">
        <v>102</v>
      </c>
      <c r="T1765" s="1" t="s">
        <v>310</v>
      </c>
      <c r="U1765" s="1">
        <v>10</v>
      </c>
      <c r="V1765" s="1">
        <v>89315</v>
      </c>
    </row>
    <row r="1766" spans="1:22">
      <c r="A1766" s="1">
        <v>18930</v>
      </c>
      <c r="B1766" s="1" t="s">
        <v>98</v>
      </c>
      <c r="C1766" s="1">
        <v>2.89</v>
      </c>
      <c r="D1766" s="1">
        <v>0.05</v>
      </c>
      <c r="E1766" s="1">
        <v>3098</v>
      </c>
      <c r="F1766" s="1"/>
      <c r="G1766" s="1"/>
      <c r="H1766" s="1" t="s">
        <v>32</v>
      </c>
      <c r="I1766" s="1" t="s">
        <v>104</v>
      </c>
      <c r="J1766" s="1" t="s">
        <v>58</v>
      </c>
      <c r="K1766" s="1" t="s">
        <v>116</v>
      </c>
      <c r="L1766" s="1" t="s">
        <v>53</v>
      </c>
      <c r="M1766" s="1"/>
      <c r="N1766" s="1" t="s">
        <v>27</v>
      </c>
      <c r="O1766" s="1" t="s">
        <v>114</v>
      </c>
      <c r="P1766" s="1" t="s">
        <v>62</v>
      </c>
      <c r="Q1766" s="1" t="s">
        <v>1016</v>
      </c>
      <c r="R1766" s="1">
        <v>11967</v>
      </c>
      <c r="S1766" s="1" t="s">
        <v>386</v>
      </c>
      <c r="T1766" s="1" t="s">
        <v>386</v>
      </c>
      <c r="U1766" s="1">
        <v>5</v>
      </c>
      <c r="V1766" s="1">
        <v>89316</v>
      </c>
    </row>
    <row r="1767" spans="1:22">
      <c r="A1767" s="1">
        <v>19805</v>
      </c>
      <c r="B1767" s="1" t="s">
        <v>41</v>
      </c>
      <c r="C1767" s="1">
        <v>35.99</v>
      </c>
      <c r="D1767" s="1">
        <v>0.05</v>
      </c>
      <c r="E1767" s="1">
        <v>3100</v>
      </c>
      <c r="F1767" s="1"/>
      <c r="G1767" s="1"/>
      <c r="H1767" s="1" t="s">
        <v>32</v>
      </c>
      <c r="I1767" s="1" t="s">
        <v>104</v>
      </c>
      <c r="J1767" s="1" t="s">
        <v>73</v>
      </c>
      <c r="K1767" s="1" t="s">
        <v>67</v>
      </c>
      <c r="L1767" s="1" t="s">
        <v>26</v>
      </c>
      <c r="M1767" s="1"/>
      <c r="N1767" s="1" t="s">
        <v>27</v>
      </c>
      <c r="O1767" s="1" t="s">
        <v>114</v>
      </c>
      <c r="P1767" s="1" t="s">
        <v>242</v>
      </c>
      <c r="Q1767" s="1" t="s">
        <v>1017</v>
      </c>
      <c r="R1767" s="1">
        <v>33334</v>
      </c>
      <c r="S1767" s="1" t="s">
        <v>132</v>
      </c>
      <c r="T1767" s="1" t="s">
        <v>94</v>
      </c>
      <c r="U1767" s="1">
        <v>1</v>
      </c>
      <c r="V1767" s="1">
        <v>89988</v>
      </c>
    </row>
    <row r="1768" spans="1:22">
      <c r="A1768" s="1">
        <v>18087</v>
      </c>
      <c r="B1768" s="1" t="s">
        <v>41</v>
      </c>
      <c r="C1768" s="1">
        <v>3.08</v>
      </c>
      <c r="D1768" s="1">
        <v>0.05</v>
      </c>
      <c r="E1768" s="1">
        <v>3105</v>
      </c>
      <c r="F1768" s="1"/>
      <c r="G1768" s="1"/>
      <c r="H1768" s="1" t="s">
        <v>32</v>
      </c>
      <c r="I1768" s="1" t="s">
        <v>42</v>
      </c>
      <c r="J1768" s="1" t="s">
        <v>58</v>
      </c>
      <c r="K1768" s="1" t="s">
        <v>116</v>
      </c>
      <c r="L1768" s="1" t="s">
        <v>53</v>
      </c>
      <c r="M1768" s="1"/>
      <c r="N1768" s="1" t="s">
        <v>27</v>
      </c>
      <c r="O1768" s="1" t="s">
        <v>114</v>
      </c>
      <c r="P1768" s="1" t="s">
        <v>347</v>
      </c>
      <c r="Q1768" s="1" t="s">
        <v>224</v>
      </c>
      <c r="R1768" s="1">
        <v>42071</v>
      </c>
      <c r="S1768" s="1" t="s">
        <v>271</v>
      </c>
      <c r="T1768" s="1" t="s">
        <v>236</v>
      </c>
      <c r="U1768" s="1">
        <v>19</v>
      </c>
      <c r="V1768" s="1">
        <v>86327</v>
      </c>
    </row>
    <row r="1769" spans="1:22">
      <c r="A1769" s="1">
        <v>18088</v>
      </c>
      <c r="B1769" s="1" t="s">
        <v>41</v>
      </c>
      <c r="C1769" s="1">
        <v>6.48</v>
      </c>
      <c r="D1769" s="1">
        <v>0.05</v>
      </c>
      <c r="E1769" s="1">
        <v>3105</v>
      </c>
      <c r="F1769" s="1"/>
      <c r="G1769" s="1"/>
      <c r="H1769" s="1" t="s">
        <v>32</v>
      </c>
      <c r="I1769" s="1" t="s">
        <v>42</v>
      </c>
      <c r="J1769" s="1" t="s">
        <v>58</v>
      </c>
      <c r="K1769" s="1" t="s">
        <v>83</v>
      </c>
      <c r="L1769" s="1" t="s">
        <v>53</v>
      </c>
      <c r="M1769" s="1"/>
      <c r="N1769" s="1" t="s">
        <v>27</v>
      </c>
      <c r="O1769" s="1" t="s">
        <v>114</v>
      </c>
      <c r="P1769" s="1" t="s">
        <v>347</v>
      </c>
      <c r="Q1769" s="1" t="s">
        <v>224</v>
      </c>
      <c r="R1769" s="1">
        <v>42071</v>
      </c>
      <c r="S1769" s="1" t="s">
        <v>271</v>
      </c>
      <c r="T1769" s="1" t="s">
        <v>236</v>
      </c>
      <c r="U1769" s="1">
        <v>13</v>
      </c>
      <c r="V1769" s="1">
        <v>86327</v>
      </c>
    </row>
    <row r="1770" spans="1:22">
      <c r="A1770" s="1">
        <v>18089</v>
      </c>
      <c r="B1770" s="1" t="s">
        <v>41</v>
      </c>
      <c r="C1770" s="1">
        <v>125.99</v>
      </c>
      <c r="D1770" s="1">
        <v>0.1</v>
      </c>
      <c r="E1770" s="1">
        <v>3105</v>
      </c>
      <c r="F1770" s="1"/>
      <c r="G1770" s="1"/>
      <c r="H1770" s="1" t="s">
        <v>32</v>
      </c>
      <c r="I1770" s="1" t="s">
        <v>42</v>
      </c>
      <c r="J1770" s="1" t="s">
        <v>73</v>
      </c>
      <c r="K1770" s="1" t="s">
        <v>67</v>
      </c>
      <c r="L1770" s="1" t="s">
        <v>53</v>
      </c>
      <c r="M1770" s="1"/>
      <c r="N1770" s="1" t="s">
        <v>27</v>
      </c>
      <c r="O1770" s="1" t="s">
        <v>54</v>
      </c>
      <c r="P1770" s="1" t="s">
        <v>347</v>
      </c>
      <c r="Q1770" s="1" t="s">
        <v>224</v>
      </c>
      <c r="R1770" s="1">
        <v>42071</v>
      </c>
      <c r="S1770" s="1" t="s">
        <v>271</v>
      </c>
      <c r="T1770" s="1" t="s">
        <v>130</v>
      </c>
      <c r="U1770" s="1">
        <v>12</v>
      </c>
      <c r="V1770" s="1">
        <v>86327</v>
      </c>
    </row>
    <row r="1771" spans="1:22">
      <c r="A1771" s="1">
        <v>87</v>
      </c>
      <c r="B1771" s="1" t="s">
        <v>41</v>
      </c>
      <c r="C1771" s="1">
        <v>3.08</v>
      </c>
      <c r="D1771" s="1">
        <v>0.05</v>
      </c>
      <c r="E1771" s="1">
        <v>3106</v>
      </c>
      <c r="F1771" s="1"/>
      <c r="G1771" s="1"/>
      <c r="H1771" s="1" t="s">
        <v>32</v>
      </c>
      <c r="I1771" s="1" t="s">
        <v>42</v>
      </c>
      <c r="J1771" s="1" t="s">
        <v>58</v>
      </c>
      <c r="K1771" s="1" t="s">
        <v>116</v>
      </c>
      <c r="L1771" s="1" t="s">
        <v>53</v>
      </c>
      <c r="M1771" s="1"/>
      <c r="N1771" s="1" t="s">
        <v>27</v>
      </c>
      <c r="O1771" s="1" t="s">
        <v>54</v>
      </c>
      <c r="P1771" s="1" t="s">
        <v>112</v>
      </c>
      <c r="Q1771" s="1" t="s">
        <v>814</v>
      </c>
      <c r="R1771" s="1">
        <v>77041</v>
      </c>
      <c r="S1771" s="1" t="s">
        <v>271</v>
      </c>
      <c r="T1771" s="1" t="s">
        <v>236</v>
      </c>
      <c r="U1771" s="1">
        <v>75</v>
      </c>
      <c r="V1771" s="1">
        <v>548</v>
      </c>
    </row>
    <row r="1772" spans="1:22">
      <c r="A1772" s="1">
        <v>88</v>
      </c>
      <c r="B1772" s="1" t="s">
        <v>41</v>
      </c>
      <c r="C1772" s="1">
        <v>6.48</v>
      </c>
      <c r="D1772" s="1">
        <v>0.05</v>
      </c>
      <c r="E1772" s="1">
        <v>3106</v>
      </c>
      <c r="F1772" s="1"/>
      <c r="G1772" s="1"/>
      <c r="H1772" s="1" t="s">
        <v>32</v>
      </c>
      <c r="I1772" s="1" t="s">
        <v>42</v>
      </c>
      <c r="J1772" s="1" t="s">
        <v>58</v>
      </c>
      <c r="K1772" s="1" t="s">
        <v>83</v>
      </c>
      <c r="L1772" s="1" t="s">
        <v>53</v>
      </c>
      <c r="M1772" s="1"/>
      <c r="N1772" s="1" t="s">
        <v>27</v>
      </c>
      <c r="O1772" s="1" t="s">
        <v>54</v>
      </c>
      <c r="P1772" s="1" t="s">
        <v>112</v>
      </c>
      <c r="Q1772" s="1" t="s">
        <v>814</v>
      </c>
      <c r="R1772" s="1">
        <v>77041</v>
      </c>
      <c r="S1772" s="1" t="s">
        <v>271</v>
      </c>
      <c r="T1772" s="1" t="s">
        <v>236</v>
      </c>
      <c r="U1772" s="1">
        <v>53</v>
      </c>
      <c r="V1772" s="1">
        <v>548</v>
      </c>
    </row>
    <row r="1773" spans="1:22">
      <c r="A1773" s="1">
        <v>89</v>
      </c>
      <c r="B1773" s="1" t="s">
        <v>41</v>
      </c>
      <c r="C1773" s="1">
        <v>125.99</v>
      </c>
      <c r="D1773" s="1">
        <v>0.1</v>
      </c>
      <c r="E1773" s="1">
        <v>3106</v>
      </c>
      <c r="F1773" s="1"/>
      <c r="G1773" s="1"/>
      <c r="H1773" s="1" t="s">
        <v>32</v>
      </c>
      <c r="I1773" s="1" t="s">
        <v>42</v>
      </c>
      <c r="J1773" s="1" t="s">
        <v>73</v>
      </c>
      <c r="K1773" s="1" t="s">
        <v>67</v>
      </c>
      <c r="L1773" s="1" t="s">
        <v>53</v>
      </c>
      <c r="M1773" s="1"/>
      <c r="N1773" s="1" t="s">
        <v>27</v>
      </c>
      <c r="O1773" s="1" t="s">
        <v>114</v>
      </c>
      <c r="P1773" s="1" t="s">
        <v>112</v>
      </c>
      <c r="Q1773" s="1" t="s">
        <v>814</v>
      </c>
      <c r="R1773" s="1">
        <v>77041</v>
      </c>
      <c r="S1773" s="1" t="s">
        <v>271</v>
      </c>
      <c r="T1773" s="1" t="s">
        <v>130</v>
      </c>
      <c r="U1773" s="1">
        <v>47</v>
      </c>
      <c r="V1773" s="1">
        <v>548</v>
      </c>
    </row>
    <row r="1774" spans="1:22">
      <c r="A1774" s="1">
        <v>21120</v>
      </c>
      <c r="B1774" s="1" t="s">
        <v>31</v>
      </c>
      <c r="C1774" s="1">
        <v>34.54</v>
      </c>
      <c r="D1774" s="1">
        <v>0.05</v>
      </c>
      <c r="E1774" s="1">
        <v>3113</v>
      </c>
      <c r="F1774" s="1"/>
      <c r="G1774" s="1"/>
      <c r="H1774" s="1" t="s">
        <v>32</v>
      </c>
      <c r="I1774" s="1" t="s">
        <v>81</v>
      </c>
      <c r="J1774" s="1" t="s">
        <v>58</v>
      </c>
      <c r="K1774" s="1" t="s">
        <v>100</v>
      </c>
      <c r="L1774" s="1" t="s">
        <v>53</v>
      </c>
      <c r="M1774" s="1"/>
      <c r="N1774" s="1" t="s">
        <v>27</v>
      </c>
      <c r="O1774" s="1" t="s">
        <v>114</v>
      </c>
      <c r="P1774" s="1" t="s">
        <v>138</v>
      </c>
      <c r="Q1774" s="1" t="s">
        <v>1018</v>
      </c>
      <c r="R1774" s="1">
        <v>70560</v>
      </c>
      <c r="S1774" s="1" t="s">
        <v>134</v>
      </c>
      <c r="T1774" s="1" t="s">
        <v>135</v>
      </c>
      <c r="U1774" s="1">
        <v>17</v>
      </c>
      <c r="V1774" s="1">
        <v>86860</v>
      </c>
    </row>
    <row r="1775" spans="1:22">
      <c r="A1775" s="1">
        <v>21121</v>
      </c>
      <c r="B1775" s="1" t="s">
        <v>31</v>
      </c>
      <c r="C1775" s="1">
        <v>12.28</v>
      </c>
      <c r="D1775" s="1">
        <v>0.05</v>
      </c>
      <c r="E1775" s="1">
        <v>3113</v>
      </c>
      <c r="F1775" s="1"/>
      <c r="G1775" s="1"/>
      <c r="H1775" s="1" t="s">
        <v>32</v>
      </c>
      <c r="I1775" s="1" t="s">
        <v>81</v>
      </c>
      <c r="J1775" s="1" t="s">
        <v>58</v>
      </c>
      <c r="K1775" s="1" t="s">
        <v>83</v>
      </c>
      <c r="L1775" s="1" t="s">
        <v>53</v>
      </c>
      <c r="M1775" s="1"/>
      <c r="N1775" s="1" t="s">
        <v>27</v>
      </c>
      <c r="O1775" s="1" t="s">
        <v>114</v>
      </c>
      <c r="P1775" s="1" t="s">
        <v>138</v>
      </c>
      <c r="Q1775" s="1" t="s">
        <v>1018</v>
      </c>
      <c r="R1775" s="1">
        <v>70560</v>
      </c>
      <c r="S1775" s="1" t="s">
        <v>134</v>
      </c>
      <c r="T1775" s="1" t="s">
        <v>134</v>
      </c>
      <c r="U1775" s="1">
        <v>9</v>
      </c>
      <c r="V1775" s="1">
        <v>86860</v>
      </c>
    </row>
    <row r="1776" spans="1:22">
      <c r="A1776" s="1">
        <v>21122</v>
      </c>
      <c r="B1776" s="1" t="s">
        <v>31</v>
      </c>
      <c r="C1776" s="1">
        <v>34.58</v>
      </c>
      <c r="D1776" s="1">
        <v>0.05</v>
      </c>
      <c r="E1776" s="1">
        <v>3113</v>
      </c>
      <c r="F1776" s="1"/>
      <c r="G1776" s="1"/>
      <c r="H1776" s="1" t="s">
        <v>22</v>
      </c>
      <c r="I1776" s="1" t="s">
        <v>81</v>
      </c>
      <c r="J1776" s="1" t="s">
        <v>58</v>
      </c>
      <c r="K1776" s="1" t="s">
        <v>25</v>
      </c>
      <c r="L1776" s="1" t="s">
        <v>44</v>
      </c>
      <c r="M1776" s="1"/>
      <c r="N1776" s="1" t="s">
        <v>27</v>
      </c>
      <c r="O1776" s="1" t="s">
        <v>114</v>
      </c>
      <c r="P1776" s="1" t="s">
        <v>138</v>
      </c>
      <c r="Q1776" s="1" t="s">
        <v>1018</v>
      </c>
      <c r="R1776" s="1">
        <v>70560</v>
      </c>
      <c r="S1776" s="1" t="s">
        <v>134</v>
      </c>
      <c r="T1776" s="1" t="s">
        <v>140</v>
      </c>
      <c r="U1776" s="1">
        <v>13</v>
      </c>
      <c r="V1776" s="1">
        <v>86860</v>
      </c>
    </row>
    <row r="1777" spans="1:22">
      <c r="A1777" s="1">
        <v>20795</v>
      </c>
      <c r="B1777" s="1" t="s">
        <v>41</v>
      </c>
      <c r="C1777" s="1">
        <v>349.45</v>
      </c>
      <c r="D1777" s="1">
        <v>0.1</v>
      </c>
      <c r="E1777" s="1">
        <v>3119</v>
      </c>
      <c r="F1777" s="1"/>
      <c r="G1777" s="1"/>
      <c r="H1777" s="1" t="s">
        <v>22</v>
      </c>
      <c r="I1777" s="1" t="s">
        <v>81</v>
      </c>
      <c r="J1777" s="1" t="s">
        <v>34</v>
      </c>
      <c r="K1777" s="1" t="s">
        <v>123</v>
      </c>
      <c r="L1777" s="1" t="s">
        <v>36</v>
      </c>
      <c r="M1777" s="1"/>
      <c r="N1777" s="1" t="s">
        <v>27</v>
      </c>
      <c r="O1777" s="1" t="s">
        <v>114</v>
      </c>
      <c r="P1777" s="1" t="s">
        <v>242</v>
      </c>
      <c r="Q1777" s="1" t="s">
        <v>1019</v>
      </c>
      <c r="R1777" s="1">
        <v>32839</v>
      </c>
      <c r="S1777" s="1" t="s">
        <v>416</v>
      </c>
      <c r="T1777" s="2">
        <v>42042</v>
      </c>
      <c r="U1777" s="1">
        <v>11</v>
      </c>
      <c r="V1777" s="1">
        <v>86432</v>
      </c>
    </row>
    <row r="1778" spans="1:22">
      <c r="A1778" s="1">
        <v>25473</v>
      </c>
      <c r="B1778" s="1" t="s">
        <v>31</v>
      </c>
      <c r="C1778" s="1">
        <v>315.98</v>
      </c>
      <c r="D1778" s="1">
        <v>0.1</v>
      </c>
      <c r="E1778" s="1">
        <v>3120</v>
      </c>
      <c r="F1778" s="1"/>
      <c r="G1778" s="1"/>
      <c r="H1778" s="1" t="s">
        <v>32</v>
      </c>
      <c r="I1778" s="1" t="s">
        <v>42</v>
      </c>
      <c r="J1778" s="1" t="s">
        <v>58</v>
      </c>
      <c r="K1778" s="1" t="s">
        <v>100</v>
      </c>
      <c r="L1778" s="1" t="s">
        <v>53</v>
      </c>
      <c r="M1778" s="1"/>
      <c r="N1778" s="1" t="s">
        <v>27</v>
      </c>
      <c r="O1778" s="1" t="s">
        <v>54</v>
      </c>
      <c r="P1778" s="1" t="s">
        <v>138</v>
      </c>
      <c r="Q1778" s="1" t="s">
        <v>1020</v>
      </c>
      <c r="R1778" s="1">
        <v>70117</v>
      </c>
      <c r="S1778" s="1" t="s">
        <v>115</v>
      </c>
      <c r="T1778" s="1" t="s">
        <v>115</v>
      </c>
      <c r="U1778" s="1">
        <v>9</v>
      </c>
      <c r="V1778" s="1">
        <v>90160</v>
      </c>
    </row>
    <row r="1779" spans="1:22">
      <c r="A1779" s="1">
        <v>23764</v>
      </c>
      <c r="B1779" s="1" t="s">
        <v>98</v>
      </c>
      <c r="C1779" s="1">
        <v>7.1</v>
      </c>
      <c r="D1779" s="1">
        <v>0.05</v>
      </c>
      <c r="E1779" s="1">
        <v>3123</v>
      </c>
      <c r="F1779" s="1"/>
      <c r="G1779" s="1"/>
      <c r="H1779" s="1" t="s">
        <v>32</v>
      </c>
      <c r="I1779" s="1" t="s">
        <v>42</v>
      </c>
      <c r="J1779" s="1" t="s">
        <v>58</v>
      </c>
      <c r="K1779" s="1" t="s">
        <v>100</v>
      </c>
      <c r="L1779" s="1" t="s">
        <v>53</v>
      </c>
      <c r="M1779" s="1"/>
      <c r="N1779" s="1" t="s">
        <v>27</v>
      </c>
      <c r="O1779" s="1" t="s">
        <v>54</v>
      </c>
      <c r="P1779" s="1" t="s">
        <v>142</v>
      </c>
      <c r="Q1779" s="1" t="s">
        <v>1021</v>
      </c>
      <c r="R1779" s="1">
        <v>60160</v>
      </c>
      <c r="S1779" s="2">
        <v>42186</v>
      </c>
      <c r="T1779" s="2">
        <v>42248</v>
      </c>
      <c r="U1779" s="1">
        <v>8</v>
      </c>
      <c r="V1779" s="1">
        <v>87287</v>
      </c>
    </row>
    <row r="1780" spans="1:22">
      <c r="A1780" s="1">
        <v>25060</v>
      </c>
      <c r="B1780" s="1" t="s">
        <v>31</v>
      </c>
      <c r="C1780" s="1">
        <v>120.98</v>
      </c>
      <c r="D1780" s="1">
        <v>0.1</v>
      </c>
      <c r="E1780" s="1">
        <v>3124</v>
      </c>
      <c r="F1780" s="1"/>
      <c r="G1780" s="1"/>
      <c r="H1780" s="1" t="s">
        <v>32</v>
      </c>
      <c r="I1780" s="1" t="s">
        <v>42</v>
      </c>
      <c r="J1780" s="1" t="s">
        <v>58</v>
      </c>
      <c r="K1780" s="1" t="s">
        <v>100</v>
      </c>
      <c r="L1780" s="1" t="s">
        <v>53</v>
      </c>
      <c r="M1780" s="1"/>
      <c r="N1780" s="1" t="s">
        <v>27</v>
      </c>
      <c r="O1780" s="1" t="s">
        <v>54</v>
      </c>
      <c r="P1780" s="1" t="s">
        <v>142</v>
      </c>
      <c r="Q1780" s="1" t="s">
        <v>1022</v>
      </c>
      <c r="R1780" s="1">
        <v>61265</v>
      </c>
      <c r="S1780" s="1" t="s">
        <v>330</v>
      </c>
      <c r="T1780" s="1" t="s">
        <v>674</v>
      </c>
      <c r="U1780" s="1">
        <v>11</v>
      </c>
      <c r="V1780" s="1">
        <v>87286</v>
      </c>
    </row>
    <row r="1781" spans="1:22">
      <c r="A1781" s="1">
        <v>25352</v>
      </c>
      <c r="B1781" s="1" t="s">
        <v>21</v>
      </c>
      <c r="C1781" s="1">
        <v>120.97</v>
      </c>
      <c r="D1781" s="1">
        <v>0.1</v>
      </c>
      <c r="E1781" s="1">
        <v>3125</v>
      </c>
      <c r="F1781" s="1"/>
      <c r="G1781" s="1"/>
      <c r="H1781" s="1" t="s">
        <v>22</v>
      </c>
      <c r="I1781" s="1" t="s">
        <v>42</v>
      </c>
      <c r="J1781" s="1" t="s">
        <v>73</v>
      </c>
      <c r="K1781" s="1" t="s">
        <v>74</v>
      </c>
      <c r="L1781" s="1" t="s">
        <v>36</v>
      </c>
      <c r="M1781" s="1"/>
      <c r="N1781" s="1" t="s">
        <v>27</v>
      </c>
      <c r="O1781" s="1" t="s">
        <v>114</v>
      </c>
      <c r="P1781" s="1" t="s">
        <v>142</v>
      </c>
      <c r="Q1781" s="1" t="s">
        <v>1023</v>
      </c>
      <c r="R1781" s="1">
        <v>60056</v>
      </c>
      <c r="S1781" s="2">
        <v>42125</v>
      </c>
      <c r="T1781" s="2">
        <v>42186</v>
      </c>
      <c r="U1781" s="1">
        <v>2</v>
      </c>
      <c r="V1781" s="1">
        <v>87285</v>
      </c>
    </row>
    <row r="1782" spans="1:22">
      <c r="A1782" s="1">
        <v>24457</v>
      </c>
      <c r="B1782" s="1" t="s">
        <v>98</v>
      </c>
      <c r="C1782" s="1">
        <v>3.69</v>
      </c>
      <c r="D1782" s="1">
        <v>0.05</v>
      </c>
      <c r="E1782" s="1">
        <v>3128</v>
      </c>
      <c r="F1782" s="1"/>
      <c r="G1782" s="1"/>
      <c r="H1782" s="1" t="s">
        <v>32</v>
      </c>
      <c r="I1782" s="1" t="s">
        <v>51</v>
      </c>
      <c r="J1782" s="1" t="s">
        <v>58</v>
      </c>
      <c r="K1782" s="1" t="s">
        <v>61</v>
      </c>
      <c r="L1782" s="1" t="s">
        <v>53</v>
      </c>
      <c r="M1782" s="1"/>
      <c r="N1782" s="1" t="s">
        <v>27</v>
      </c>
      <c r="O1782" s="1" t="s">
        <v>54</v>
      </c>
      <c r="P1782" s="1" t="s">
        <v>138</v>
      </c>
      <c r="Q1782" s="1" t="s">
        <v>1024</v>
      </c>
      <c r="R1782" s="1">
        <v>71109</v>
      </c>
      <c r="S1782" s="1" t="s">
        <v>324</v>
      </c>
      <c r="T1782" s="1" t="s">
        <v>416</v>
      </c>
      <c r="U1782" s="1">
        <v>9</v>
      </c>
      <c r="V1782" s="1">
        <v>89810</v>
      </c>
    </row>
    <row r="1783" spans="1:22">
      <c r="A1783" s="1">
        <v>20483</v>
      </c>
      <c r="B1783" s="1" t="s">
        <v>21</v>
      </c>
      <c r="C1783" s="1">
        <v>180.98</v>
      </c>
      <c r="D1783" s="1">
        <v>0.1</v>
      </c>
      <c r="E1783" s="1">
        <v>3132</v>
      </c>
      <c r="F1783" s="1"/>
      <c r="G1783" s="1"/>
      <c r="H1783" s="1" t="s">
        <v>22</v>
      </c>
      <c r="I1783" s="1" t="s">
        <v>81</v>
      </c>
      <c r="J1783" s="1" t="s">
        <v>34</v>
      </c>
      <c r="K1783" s="1" t="s">
        <v>35</v>
      </c>
      <c r="L1783" s="1" t="s">
        <v>36</v>
      </c>
      <c r="M1783" s="1"/>
      <c r="N1783" s="1" t="s">
        <v>27</v>
      </c>
      <c r="O1783" s="1" t="s">
        <v>54</v>
      </c>
      <c r="P1783" s="1" t="s">
        <v>142</v>
      </c>
      <c r="Q1783" s="1" t="s">
        <v>1025</v>
      </c>
      <c r="R1783" s="1">
        <v>60060</v>
      </c>
      <c r="S1783" s="1" t="s">
        <v>149</v>
      </c>
      <c r="T1783" s="1" t="s">
        <v>154</v>
      </c>
      <c r="U1783" s="1">
        <v>3</v>
      </c>
      <c r="V1783" s="1">
        <v>86790</v>
      </c>
    </row>
    <row r="1784" spans="1:22">
      <c r="A1784" s="1">
        <v>19258</v>
      </c>
      <c r="B1784" s="1" t="s">
        <v>50</v>
      </c>
      <c r="C1784" s="1">
        <v>62.05</v>
      </c>
      <c r="D1784" s="1">
        <v>0.05</v>
      </c>
      <c r="E1784" s="1">
        <v>3132</v>
      </c>
      <c r="F1784" s="1"/>
      <c r="G1784" s="1"/>
      <c r="H1784" s="1" t="s">
        <v>32</v>
      </c>
      <c r="I1784" s="1" t="s">
        <v>81</v>
      </c>
      <c r="J1784" s="1" t="s">
        <v>58</v>
      </c>
      <c r="K1784" s="1" t="s">
        <v>196</v>
      </c>
      <c r="L1784" s="1" t="s">
        <v>53</v>
      </c>
      <c r="M1784" s="1"/>
      <c r="N1784" s="1" t="s">
        <v>27</v>
      </c>
      <c r="O1784" s="1" t="s">
        <v>54</v>
      </c>
      <c r="P1784" s="1" t="s">
        <v>142</v>
      </c>
      <c r="Q1784" s="1" t="s">
        <v>1025</v>
      </c>
      <c r="R1784" s="1">
        <v>60060</v>
      </c>
      <c r="S1784" s="1" t="s">
        <v>134</v>
      </c>
      <c r="T1784" s="1" t="s">
        <v>135</v>
      </c>
      <c r="U1784" s="1">
        <v>40</v>
      </c>
      <c r="V1784" s="1">
        <v>86794</v>
      </c>
    </row>
    <row r="1785" spans="1:22">
      <c r="A1785" s="1">
        <v>22459</v>
      </c>
      <c r="B1785" s="1" t="s">
        <v>50</v>
      </c>
      <c r="C1785" s="1">
        <v>5.81</v>
      </c>
      <c r="D1785" s="1">
        <v>0.05</v>
      </c>
      <c r="E1785" s="1">
        <v>3133</v>
      </c>
      <c r="F1785" s="1"/>
      <c r="G1785" s="1"/>
      <c r="H1785" s="1" t="s">
        <v>32</v>
      </c>
      <c r="I1785" s="1" t="s">
        <v>81</v>
      </c>
      <c r="J1785" s="1" t="s">
        <v>58</v>
      </c>
      <c r="K1785" s="1" t="s">
        <v>100</v>
      </c>
      <c r="L1785" s="1" t="s">
        <v>53</v>
      </c>
      <c r="M1785" s="1"/>
      <c r="N1785" s="1" t="s">
        <v>27</v>
      </c>
      <c r="O1785" s="1" t="s">
        <v>54</v>
      </c>
      <c r="P1785" s="1" t="s">
        <v>142</v>
      </c>
      <c r="Q1785" s="1" t="s">
        <v>1026</v>
      </c>
      <c r="R1785" s="1">
        <v>60540</v>
      </c>
      <c r="S1785" s="1" t="s">
        <v>189</v>
      </c>
      <c r="T1785" s="1" t="s">
        <v>177</v>
      </c>
      <c r="U1785" s="1">
        <v>12</v>
      </c>
      <c r="V1785" s="1">
        <v>86789</v>
      </c>
    </row>
    <row r="1786" spans="1:22">
      <c r="A1786" s="1">
        <v>22460</v>
      </c>
      <c r="B1786" s="1" t="s">
        <v>50</v>
      </c>
      <c r="C1786" s="1">
        <v>1.81</v>
      </c>
      <c r="D1786" s="1">
        <v>0.05</v>
      </c>
      <c r="E1786" s="1">
        <v>3133</v>
      </c>
      <c r="F1786" s="1"/>
      <c r="G1786" s="1"/>
      <c r="H1786" s="1" t="s">
        <v>32</v>
      </c>
      <c r="I1786" s="1" t="s">
        <v>81</v>
      </c>
      <c r="J1786" s="1" t="s">
        <v>58</v>
      </c>
      <c r="K1786" s="1" t="s">
        <v>60</v>
      </c>
      <c r="L1786" s="1" t="s">
        <v>26</v>
      </c>
      <c r="M1786" s="1"/>
      <c r="N1786" s="1" t="s">
        <v>27</v>
      </c>
      <c r="O1786" s="1" t="s">
        <v>54</v>
      </c>
      <c r="P1786" s="1" t="s">
        <v>142</v>
      </c>
      <c r="Q1786" s="1" t="s">
        <v>1026</v>
      </c>
      <c r="R1786" s="1">
        <v>60540</v>
      </c>
      <c r="S1786" s="1" t="s">
        <v>189</v>
      </c>
      <c r="T1786" s="1" t="s">
        <v>177</v>
      </c>
      <c r="U1786" s="1">
        <v>10</v>
      </c>
      <c r="V1786" s="1">
        <v>86789</v>
      </c>
    </row>
    <row r="1787" spans="1:22">
      <c r="A1787" s="1">
        <v>21719</v>
      </c>
      <c r="B1787" s="1" t="s">
        <v>41</v>
      </c>
      <c r="C1787" s="1">
        <v>5.4</v>
      </c>
      <c r="D1787" s="1">
        <v>0.05</v>
      </c>
      <c r="E1787" s="1">
        <v>3133</v>
      </c>
      <c r="F1787" s="1"/>
      <c r="G1787" s="1"/>
      <c r="H1787" s="1" t="s">
        <v>32</v>
      </c>
      <c r="I1787" s="1" t="s">
        <v>81</v>
      </c>
      <c r="J1787" s="1" t="s">
        <v>58</v>
      </c>
      <c r="K1787" s="1" t="s">
        <v>100</v>
      </c>
      <c r="L1787" s="1" t="s">
        <v>53</v>
      </c>
      <c r="M1787" s="1"/>
      <c r="N1787" s="1" t="s">
        <v>27</v>
      </c>
      <c r="O1787" s="1" t="s">
        <v>54</v>
      </c>
      <c r="P1787" s="1" t="s">
        <v>142</v>
      </c>
      <c r="Q1787" s="1" t="s">
        <v>1026</v>
      </c>
      <c r="R1787" s="1">
        <v>60540</v>
      </c>
      <c r="S1787" s="2">
        <v>42097</v>
      </c>
      <c r="T1787" s="2">
        <v>42097</v>
      </c>
      <c r="U1787" s="1">
        <v>4</v>
      </c>
      <c r="V1787" s="1">
        <v>86792</v>
      </c>
    </row>
    <row r="1788" spans="1:22">
      <c r="A1788" s="1">
        <v>21720</v>
      </c>
      <c r="B1788" s="1" t="s">
        <v>41</v>
      </c>
      <c r="C1788" s="1">
        <v>8.4600000000000009</v>
      </c>
      <c r="D1788" s="1">
        <v>0.05</v>
      </c>
      <c r="E1788" s="1">
        <v>3133</v>
      </c>
      <c r="F1788" s="1"/>
      <c r="G1788" s="1"/>
      <c r="H1788" s="1" t="s">
        <v>22</v>
      </c>
      <c r="I1788" s="1" t="s">
        <v>81</v>
      </c>
      <c r="J1788" s="1" t="s">
        <v>73</v>
      </c>
      <c r="K1788" s="1" t="s">
        <v>144</v>
      </c>
      <c r="L1788" s="1" t="s">
        <v>44</v>
      </c>
      <c r="M1788" s="1"/>
      <c r="N1788" s="1" t="s">
        <v>27</v>
      </c>
      <c r="O1788" s="1" t="s">
        <v>54</v>
      </c>
      <c r="P1788" s="1" t="s">
        <v>142</v>
      </c>
      <c r="Q1788" s="1" t="s">
        <v>1026</v>
      </c>
      <c r="R1788" s="1">
        <v>60540</v>
      </c>
      <c r="S1788" s="2">
        <v>42097</v>
      </c>
      <c r="T1788" s="2">
        <v>42188</v>
      </c>
      <c r="U1788" s="1">
        <v>5</v>
      </c>
      <c r="V1788" s="1">
        <v>86792</v>
      </c>
    </row>
    <row r="1789" spans="1:22">
      <c r="A1789" s="1">
        <v>21721</v>
      </c>
      <c r="B1789" s="1" t="s">
        <v>41</v>
      </c>
      <c r="C1789" s="1">
        <v>14.98</v>
      </c>
      <c r="D1789" s="1">
        <v>0.05</v>
      </c>
      <c r="E1789" s="1">
        <v>3133</v>
      </c>
      <c r="F1789" s="1"/>
      <c r="G1789" s="1"/>
      <c r="H1789" s="1" t="s">
        <v>32</v>
      </c>
      <c r="I1789" s="1" t="s">
        <v>81</v>
      </c>
      <c r="J1789" s="1" t="s">
        <v>34</v>
      </c>
      <c r="K1789" s="1" t="s">
        <v>52</v>
      </c>
      <c r="L1789" s="1" t="s">
        <v>44</v>
      </c>
      <c r="M1789" s="1"/>
      <c r="N1789" s="1" t="s">
        <v>27</v>
      </c>
      <c r="O1789" s="1" t="s">
        <v>54</v>
      </c>
      <c r="P1789" s="1" t="s">
        <v>142</v>
      </c>
      <c r="Q1789" s="1" t="s">
        <v>1026</v>
      </c>
      <c r="R1789" s="1">
        <v>60540</v>
      </c>
      <c r="S1789" s="2">
        <v>42097</v>
      </c>
      <c r="T1789" s="2">
        <v>42127</v>
      </c>
      <c r="U1789" s="1">
        <v>10</v>
      </c>
      <c r="V1789" s="1">
        <v>86792</v>
      </c>
    </row>
    <row r="1790" spans="1:22">
      <c r="A1790" s="1">
        <v>21722</v>
      </c>
      <c r="B1790" s="1" t="s">
        <v>41</v>
      </c>
      <c r="C1790" s="1">
        <v>155.99</v>
      </c>
      <c r="D1790" s="1">
        <v>0.1</v>
      </c>
      <c r="E1790" s="1">
        <v>3133</v>
      </c>
      <c r="F1790" s="1"/>
      <c r="G1790" s="1"/>
      <c r="H1790" s="1" t="s">
        <v>32</v>
      </c>
      <c r="I1790" s="1" t="s">
        <v>81</v>
      </c>
      <c r="J1790" s="1" t="s">
        <v>73</v>
      </c>
      <c r="K1790" s="1" t="s">
        <v>67</v>
      </c>
      <c r="L1790" s="1" t="s">
        <v>53</v>
      </c>
      <c r="M1790" s="1"/>
      <c r="N1790" s="1" t="s">
        <v>27</v>
      </c>
      <c r="O1790" s="1" t="s">
        <v>45</v>
      </c>
      <c r="P1790" s="1" t="s">
        <v>142</v>
      </c>
      <c r="Q1790" s="1" t="s">
        <v>1026</v>
      </c>
      <c r="R1790" s="1">
        <v>60540</v>
      </c>
      <c r="S1790" s="2">
        <v>42097</v>
      </c>
      <c r="T1790" s="2">
        <v>42127</v>
      </c>
      <c r="U1790" s="1">
        <v>22</v>
      </c>
      <c r="V1790" s="1">
        <v>86792</v>
      </c>
    </row>
    <row r="1791" spans="1:22">
      <c r="A1791" s="1">
        <v>23898</v>
      </c>
      <c r="B1791" s="1" t="s">
        <v>41</v>
      </c>
      <c r="C1791" s="1">
        <v>150.88999999999999</v>
      </c>
      <c r="D1791" s="1">
        <v>0.1</v>
      </c>
      <c r="E1791" s="1">
        <v>3136</v>
      </c>
      <c r="F1791" s="1"/>
      <c r="G1791" s="1"/>
      <c r="H1791" s="1" t="s">
        <v>22</v>
      </c>
      <c r="I1791" s="1" t="s">
        <v>104</v>
      </c>
      <c r="J1791" s="1" t="s">
        <v>34</v>
      </c>
      <c r="K1791" s="1" t="s">
        <v>35</v>
      </c>
      <c r="L1791" s="1" t="s">
        <v>36</v>
      </c>
      <c r="M1791" s="1"/>
      <c r="N1791" s="1" t="s">
        <v>27</v>
      </c>
      <c r="O1791" s="1" t="s">
        <v>45</v>
      </c>
      <c r="P1791" s="1" t="s">
        <v>147</v>
      </c>
      <c r="Q1791" s="1" t="s">
        <v>276</v>
      </c>
      <c r="R1791" s="1">
        <v>4073</v>
      </c>
      <c r="S1791" s="1" t="s">
        <v>92</v>
      </c>
      <c r="T1791" s="1" t="s">
        <v>92</v>
      </c>
      <c r="U1791" s="1">
        <v>23</v>
      </c>
      <c r="V1791" s="1">
        <v>86791</v>
      </c>
    </row>
    <row r="1792" spans="1:22">
      <c r="A1792" s="1">
        <v>24691</v>
      </c>
      <c r="B1792" s="1" t="s">
        <v>31</v>
      </c>
      <c r="C1792" s="1">
        <v>304.99</v>
      </c>
      <c r="D1792" s="1">
        <v>0.1</v>
      </c>
      <c r="E1792" s="1">
        <v>3137</v>
      </c>
      <c r="F1792" s="1"/>
      <c r="G1792" s="1"/>
      <c r="H1792" s="1" t="s">
        <v>32</v>
      </c>
      <c r="I1792" s="1" t="s">
        <v>81</v>
      </c>
      <c r="J1792" s="1" t="s">
        <v>58</v>
      </c>
      <c r="K1792" s="1" t="s">
        <v>100</v>
      </c>
      <c r="L1792" s="1" t="s">
        <v>53</v>
      </c>
      <c r="M1792" s="1"/>
      <c r="N1792" s="1" t="s">
        <v>27</v>
      </c>
      <c r="O1792" s="1" t="s">
        <v>45</v>
      </c>
      <c r="P1792" s="1" t="s">
        <v>155</v>
      </c>
      <c r="Q1792" s="1" t="s">
        <v>1027</v>
      </c>
      <c r="R1792" s="1">
        <v>3246</v>
      </c>
      <c r="S1792" s="2">
        <v>42222</v>
      </c>
      <c r="T1792" s="2">
        <v>42253</v>
      </c>
      <c r="U1792" s="1">
        <v>8</v>
      </c>
      <c r="V1792" s="1">
        <v>86795</v>
      </c>
    </row>
    <row r="1793" spans="1:22">
      <c r="A1793" s="1">
        <v>23706</v>
      </c>
      <c r="B1793" s="1" t="s">
        <v>31</v>
      </c>
      <c r="C1793" s="1">
        <v>4.0599999999999996</v>
      </c>
      <c r="D1793" s="1">
        <v>0.05</v>
      </c>
      <c r="E1793" s="1">
        <v>3138</v>
      </c>
      <c r="F1793" s="1"/>
      <c r="G1793" s="1"/>
      <c r="H1793" s="1" t="s">
        <v>22</v>
      </c>
      <c r="I1793" s="1" t="s">
        <v>81</v>
      </c>
      <c r="J1793" s="1" t="s">
        <v>58</v>
      </c>
      <c r="K1793" s="1" t="s">
        <v>196</v>
      </c>
      <c r="L1793" s="1" t="s">
        <v>53</v>
      </c>
      <c r="M1793" s="1"/>
      <c r="N1793" s="1" t="s">
        <v>27</v>
      </c>
      <c r="O1793" s="1" t="s">
        <v>45</v>
      </c>
      <c r="P1793" s="1" t="s">
        <v>155</v>
      </c>
      <c r="Q1793" s="1" t="s">
        <v>1028</v>
      </c>
      <c r="R1793" s="1">
        <v>3053</v>
      </c>
      <c r="S1793" s="1" t="s">
        <v>310</v>
      </c>
      <c r="T1793" s="1" t="s">
        <v>264</v>
      </c>
      <c r="U1793" s="1">
        <v>22</v>
      </c>
      <c r="V1793" s="1">
        <v>86796</v>
      </c>
    </row>
    <row r="1794" spans="1:22">
      <c r="A1794" s="1">
        <v>23427</v>
      </c>
      <c r="B1794" s="1" t="s">
        <v>41</v>
      </c>
      <c r="C1794" s="1">
        <v>280.98</v>
      </c>
      <c r="D1794" s="1">
        <v>0.1</v>
      </c>
      <c r="E1794" s="1">
        <v>3139</v>
      </c>
      <c r="F1794" s="1"/>
      <c r="G1794" s="1"/>
      <c r="H1794" s="1" t="s">
        <v>22</v>
      </c>
      <c r="I1794" s="1" t="s">
        <v>42</v>
      </c>
      <c r="J1794" s="1" t="s">
        <v>34</v>
      </c>
      <c r="K1794" s="1" t="s">
        <v>35</v>
      </c>
      <c r="L1794" s="1" t="s">
        <v>36</v>
      </c>
      <c r="M1794" s="1"/>
      <c r="N1794" s="1" t="s">
        <v>27</v>
      </c>
      <c r="O1794" s="1" t="s">
        <v>54</v>
      </c>
      <c r="P1794" s="1" t="s">
        <v>46</v>
      </c>
      <c r="Q1794" s="1" t="s">
        <v>424</v>
      </c>
      <c r="R1794" s="1">
        <v>7016</v>
      </c>
      <c r="S1794" s="2">
        <v>42040</v>
      </c>
      <c r="T1794" s="2">
        <v>42129</v>
      </c>
      <c r="U1794" s="1">
        <v>31</v>
      </c>
      <c r="V1794" s="1">
        <v>86793</v>
      </c>
    </row>
    <row r="1795" spans="1:22">
      <c r="A1795" s="1">
        <v>18917</v>
      </c>
      <c r="B1795" s="1" t="s">
        <v>98</v>
      </c>
      <c r="C1795" s="1">
        <v>6.84</v>
      </c>
      <c r="D1795" s="1">
        <v>0.05</v>
      </c>
      <c r="E1795" s="1">
        <v>3141</v>
      </c>
      <c r="F1795" s="1"/>
      <c r="G1795" s="1"/>
      <c r="H1795" s="1" t="s">
        <v>32</v>
      </c>
      <c r="I1795" s="1" t="s">
        <v>104</v>
      </c>
      <c r="J1795" s="1" t="s">
        <v>58</v>
      </c>
      <c r="K1795" s="1" t="s">
        <v>141</v>
      </c>
      <c r="L1795" s="1" t="s">
        <v>44</v>
      </c>
      <c r="M1795" s="1"/>
      <c r="N1795" s="1" t="s">
        <v>27</v>
      </c>
      <c r="O1795" s="1" t="s">
        <v>54</v>
      </c>
      <c r="P1795" s="1" t="s">
        <v>112</v>
      </c>
      <c r="Q1795" s="1" t="s">
        <v>783</v>
      </c>
      <c r="R1795" s="1">
        <v>77506</v>
      </c>
      <c r="S1795" s="2">
        <v>42010</v>
      </c>
      <c r="T1795" s="2">
        <v>42222</v>
      </c>
      <c r="U1795" s="1">
        <v>13</v>
      </c>
      <c r="V1795" s="1">
        <v>86369</v>
      </c>
    </row>
    <row r="1796" spans="1:22">
      <c r="A1796" s="1">
        <v>18918</v>
      </c>
      <c r="B1796" s="1" t="s">
        <v>98</v>
      </c>
      <c r="C1796" s="1">
        <v>48.91</v>
      </c>
      <c r="D1796" s="1">
        <v>0.05</v>
      </c>
      <c r="E1796" s="1">
        <v>3141</v>
      </c>
      <c r="F1796" s="1"/>
      <c r="G1796" s="1"/>
      <c r="H1796" s="1" t="s">
        <v>22</v>
      </c>
      <c r="I1796" s="1" t="s">
        <v>104</v>
      </c>
      <c r="J1796" s="1" t="s">
        <v>58</v>
      </c>
      <c r="K1796" s="1" t="s">
        <v>119</v>
      </c>
      <c r="L1796" s="1" t="s">
        <v>178</v>
      </c>
      <c r="M1796" s="1"/>
      <c r="N1796" s="1" t="s">
        <v>27</v>
      </c>
      <c r="O1796" s="1" t="s">
        <v>54</v>
      </c>
      <c r="P1796" s="1" t="s">
        <v>112</v>
      </c>
      <c r="Q1796" s="1" t="s">
        <v>783</v>
      </c>
      <c r="R1796" s="1">
        <v>77506</v>
      </c>
      <c r="S1796" s="2">
        <v>42010</v>
      </c>
      <c r="T1796" s="2">
        <v>42069</v>
      </c>
      <c r="U1796" s="1">
        <v>15</v>
      </c>
      <c r="V1796" s="1">
        <v>86369</v>
      </c>
    </row>
    <row r="1797" spans="1:22">
      <c r="A1797" s="1">
        <v>26039</v>
      </c>
      <c r="B1797" s="1" t="s">
        <v>50</v>
      </c>
      <c r="C1797" s="1">
        <v>15.42</v>
      </c>
      <c r="D1797" s="1">
        <v>0.05</v>
      </c>
      <c r="E1797" s="1">
        <v>3143</v>
      </c>
      <c r="F1797" s="1"/>
      <c r="G1797" s="1"/>
      <c r="H1797" s="1" t="s">
        <v>32</v>
      </c>
      <c r="I1797" s="1" t="s">
        <v>104</v>
      </c>
      <c r="J1797" s="1" t="s">
        <v>58</v>
      </c>
      <c r="K1797" s="1" t="s">
        <v>119</v>
      </c>
      <c r="L1797" s="1" t="s">
        <v>53</v>
      </c>
      <c r="M1797" s="1"/>
      <c r="N1797" s="1" t="s">
        <v>27</v>
      </c>
      <c r="O1797" s="1" t="s">
        <v>54</v>
      </c>
      <c r="P1797" s="1" t="s">
        <v>112</v>
      </c>
      <c r="Q1797" s="1" t="s">
        <v>1029</v>
      </c>
      <c r="R1797" s="1">
        <v>78660</v>
      </c>
      <c r="S1797" s="1" t="s">
        <v>384</v>
      </c>
      <c r="T1797" s="1" t="s">
        <v>132</v>
      </c>
      <c r="U1797" s="1">
        <v>2</v>
      </c>
      <c r="V1797" s="1">
        <v>86368</v>
      </c>
    </row>
    <row r="1798" spans="1:22">
      <c r="A1798" s="1">
        <v>19193</v>
      </c>
      <c r="B1798" s="1" t="s">
        <v>41</v>
      </c>
      <c r="C1798" s="1">
        <v>3.36</v>
      </c>
      <c r="D1798" s="1">
        <v>0.05</v>
      </c>
      <c r="E1798" s="1">
        <v>3146</v>
      </c>
      <c r="F1798" s="1"/>
      <c r="G1798" s="1"/>
      <c r="H1798" s="1" t="s">
        <v>32</v>
      </c>
      <c r="I1798" s="1" t="s">
        <v>81</v>
      </c>
      <c r="J1798" s="1" t="s">
        <v>58</v>
      </c>
      <c r="K1798" s="1" t="s">
        <v>100</v>
      </c>
      <c r="L1798" s="1" t="s">
        <v>53</v>
      </c>
      <c r="M1798" s="1"/>
      <c r="N1798" s="1" t="s">
        <v>27</v>
      </c>
      <c r="O1798" s="1" t="s">
        <v>54</v>
      </c>
      <c r="P1798" s="1" t="s">
        <v>112</v>
      </c>
      <c r="Q1798" s="1" t="s">
        <v>1030</v>
      </c>
      <c r="R1798" s="1">
        <v>78577</v>
      </c>
      <c r="S1798" s="2">
        <v>42095</v>
      </c>
      <c r="T1798" s="2">
        <v>42125</v>
      </c>
      <c r="U1798" s="1">
        <v>4</v>
      </c>
      <c r="V1798" s="1">
        <v>85850</v>
      </c>
    </row>
    <row r="1799" spans="1:22">
      <c r="A1799" s="1">
        <v>19194</v>
      </c>
      <c r="B1799" s="1" t="s">
        <v>41</v>
      </c>
      <c r="C1799" s="1">
        <v>3.71</v>
      </c>
      <c r="D1799" s="1">
        <v>0.05</v>
      </c>
      <c r="E1799" s="1">
        <v>3146</v>
      </c>
      <c r="F1799" s="1"/>
      <c r="G1799" s="1"/>
      <c r="H1799" s="1" t="s">
        <v>22</v>
      </c>
      <c r="I1799" s="1" t="s">
        <v>81</v>
      </c>
      <c r="J1799" s="1" t="s">
        <v>58</v>
      </c>
      <c r="K1799" s="1" t="s">
        <v>83</v>
      </c>
      <c r="L1799" s="1" t="s">
        <v>26</v>
      </c>
      <c r="M1799" s="1"/>
      <c r="N1799" s="1" t="s">
        <v>27</v>
      </c>
      <c r="O1799" s="1" t="s">
        <v>28</v>
      </c>
      <c r="P1799" s="1" t="s">
        <v>112</v>
      </c>
      <c r="Q1799" s="1" t="s">
        <v>1030</v>
      </c>
      <c r="R1799" s="1">
        <v>78577</v>
      </c>
      <c r="S1799" s="2">
        <v>42095</v>
      </c>
      <c r="T1799" s="2">
        <v>42156</v>
      </c>
      <c r="U1799" s="1">
        <v>11</v>
      </c>
      <c r="V1799" s="1">
        <v>85850</v>
      </c>
    </row>
    <row r="1800" spans="1:22">
      <c r="A1800" s="1">
        <v>24200</v>
      </c>
      <c r="B1800" s="1" t="s">
        <v>50</v>
      </c>
      <c r="C1800" s="1">
        <v>19.989999999999998</v>
      </c>
      <c r="D1800" s="1">
        <v>0.05</v>
      </c>
      <c r="E1800" s="1">
        <v>3148</v>
      </c>
      <c r="F1800" s="1"/>
      <c r="G1800" s="1"/>
      <c r="H1800" s="1" t="s">
        <v>32</v>
      </c>
      <c r="I1800" s="1" t="s">
        <v>81</v>
      </c>
      <c r="J1800" s="1" t="s">
        <v>34</v>
      </c>
      <c r="K1800" s="1" t="s">
        <v>52</v>
      </c>
      <c r="L1800" s="1" t="s">
        <v>178</v>
      </c>
      <c r="M1800" s="1"/>
      <c r="N1800" s="1" t="s">
        <v>27</v>
      </c>
      <c r="O1800" s="1" t="s">
        <v>28</v>
      </c>
      <c r="P1800" s="1" t="s">
        <v>682</v>
      </c>
      <c r="Q1800" s="1" t="s">
        <v>1031</v>
      </c>
      <c r="R1800" s="1">
        <v>83854</v>
      </c>
      <c r="S1800" s="1" t="s">
        <v>164</v>
      </c>
      <c r="T1800" s="1" t="s">
        <v>164</v>
      </c>
      <c r="U1800" s="1">
        <v>7</v>
      </c>
      <c r="V1800" s="1">
        <v>89716</v>
      </c>
    </row>
    <row r="1801" spans="1:22">
      <c r="A1801" s="1">
        <v>24202</v>
      </c>
      <c r="B1801" s="1" t="s">
        <v>50</v>
      </c>
      <c r="C1801" s="1">
        <v>320.98</v>
      </c>
      <c r="D1801" s="1">
        <v>0.1</v>
      </c>
      <c r="E1801" s="1">
        <v>3149</v>
      </c>
      <c r="F1801" s="1"/>
      <c r="G1801" s="1"/>
      <c r="H1801" s="1" t="s">
        <v>22</v>
      </c>
      <c r="I1801" s="1" t="s">
        <v>81</v>
      </c>
      <c r="J1801" s="1" t="s">
        <v>34</v>
      </c>
      <c r="K1801" s="1" t="s">
        <v>35</v>
      </c>
      <c r="L1801" s="1" t="s">
        <v>36</v>
      </c>
      <c r="M1801" s="1"/>
      <c r="N1801" s="1" t="s">
        <v>27</v>
      </c>
      <c r="O1801" s="1" t="s">
        <v>28</v>
      </c>
      <c r="P1801" s="1" t="s">
        <v>682</v>
      </c>
      <c r="Q1801" s="1" t="s">
        <v>1032</v>
      </c>
      <c r="R1801" s="1">
        <v>83440</v>
      </c>
      <c r="S1801" s="1" t="s">
        <v>164</v>
      </c>
      <c r="T1801" s="1" t="s">
        <v>189</v>
      </c>
      <c r="U1801" s="1">
        <v>6</v>
      </c>
      <c r="V1801" s="1">
        <v>89716</v>
      </c>
    </row>
    <row r="1802" spans="1:22">
      <c r="A1802" s="1">
        <v>19625</v>
      </c>
      <c r="B1802" s="1" t="s">
        <v>31</v>
      </c>
      <c r="C1802" s="1">
        <v>145.97999999999999</v>
      </c>
      <c r="D1802" s="1">
        <v>0.1</v>
      </c>
      <c r="E1802" s="1">
        <v>3151</v>
      </c>
      <c r="F1802" s="1"/>
      <c r="G1802" s="1"/>
      <c r="H1802" s="1" t="s">
        <v>22</v>
      </c>
      <c r="I1802" s="1" t="s">
        <v>81</v>
      </c>
      <c r="J1802" s="1" t="s">
        <v>34</v>
      </c>
      <c r="K1802" s="1" t="s">
        <v>123</v>
      </c>
      <c r="L1802" s="1" t="s">
        <v>108</v>
      </c>
      <c r="M1802" s="1"/>
      <c r="N1802" s="1" t="s">
        <v>27</v>
      </c>
      <c r="O1802" s="1" t="s">
        <v>28</v>
      </c>
      <c r="P1802" s="1" t="s">
        <v>37</v>
      </c>
      <c r="Q1802" s="1" t="s">
        <v>1033</v>
      </c>
      <c r="R1802" s="1">
        <v>92277</v>
      </c>
      <c r="S1802" s="2">
        <v>42069</v>
      </c>
      <c r="T1802" s="2">
        <v>42069</v>
      </c>
      <c r="U1802" s="1">
        <v>9</v>
      </c>
      <c r="V1802" s="1">
        <v>88543</v>
      </c>
    </row>
    <row r="1803" spans="1:22">
      <c r="A1803" s="1">
        <v>19618</v>
      </c>
      <c r="B1803" s="1" t="s">
        <v>41</v>
      </c>
      <c r="C1803" s="1">
        <v>3502.14</v>
      </c>
      <c r="D1803" s="1">
        <v>0.15</v>
      </c>
      <c r="E1803" s="1">
        <v>3151</v>
      </c>
      <c r="F1803" s="1"/>
      <c r="G1803" s="1"/>
      <c r="H1803" s="1" t="s">
        <v>22</v>
      </c>
      <c r="I1803" s="1" t="s">
        <v>81</v>
      </c>
      <c r="J1803" s="1" t="s">
        <v>73</v>
      </c>
      <c r="K1803" s="1" t="s">
        <v>74</v>
      </c>
      <c r="L1803" s="1" t="s">
        <v>108</v>
      </c>
      <c r="M1803" s="1"/>
      <c r="N1803" s="1" t="s">
        <v>27</v>
      </c>
      <c r="O1803" s="1" t="s">
        <v>28</v>
      </c>
      <c r="P1803" s="1" t="s">
        <v>37</v>
      </c>
      <c r="Q1803" s="1" t="s">
        <v>1033</v>
      </c>
      <c r="R1803" s="1">
        <v>92277</v>
      </c>
      <c r="S1803" s="2">
        <v>42096</v>
      </c>
      <c r="T1803" s="2">
        <v>42126</v>
      </c>
      <c r="U1803" s="1">
        <v>1</v>
      </c>
      <c r="V1803" s="1">
        <v>88544</v>
      </c>
    </row>
    <row r="1804" spans="1:22">
      <c r="A1804" s="1">
        <v>19619</v>
      </c>
      <c r="B1804" s="1" t="s">
        <v>41</v>
      </c>
      <c r="C1804" s="1">
        <v>15.73</v>
      </c>
      <c r="D1804" s="1">
        <v>0.05</v>
      </c>
      <c r="E1804" s="1">
        <v>3151</v>
      </c>
      <c r="F1804" s="1"/>
      <c r="G1804" s="1"/>
      <c r="H1804" s="1" t="s">
        <v>32</v>
      </c>
      <c r="I1804" s="1" t="s">
        <v>81</v>
      </c>
      <c r="J1804" s="1" t="s">
        <v>58</v>
      </c>
      <c r="K1804" s="1" t="s">
        <v>141</v>
      </c>
      <c r="L1804" s="1" t="s">
        <v>44</v>
      </c>
      <c r="M1804" s="1"/>
      <c r="N1804" s="1" t="s">
        <v>27</v>
      </c>
      <c r="O1804" s="1" t="s">
        <v>28</v>
      </c>
      <c r="P1804" s="1" t="s">
        <v>37</v>
      </c>
      <c r="Q1804" s="1" t="s">
        <v>1033</v>
      </c>
      <c r="R1804" s="1">
        <v>92277</v>
      </c>
      <c r="S1804" s="2">
        <v>42096</v>
      </c>
      <c r="T1804" s="2">
        <v>42126</v>
      </c>
      <c r="U1804" s="1">
        <v>4</v>
      </c>
      <c r="V1804" s="1">
        <v>88544</v>
      </c>
    </row>
    <row r="1805" spans="1:22">
      <c r="A1805" s="1">
        <v>23322</v>
      </c>
      <c r="B1805" s="1" t="s">
        <v>31</v>
      </c>
      <c r="C1805" s="1">
        <v>25.99</v>
      </c>
      <c r="D1805" s="1">
        <v>0.05</v>
      </c>
      <c r="E1805" s="1">
        <v>3151</v>
      </c>
      <c r="F1805" s="1"/>
      <c r="G1805" s="1"/>
      <c r="H1805" s="1" t="s">
        <v>22</v>
      </c>
      <c r="I1805" s="1" t="s">
        <v>81</v>
      </c>
      <c r="J1805" s="1" t="s">
        <v>58</v>
      </c>
      <c r="K1805" s="1" t="s">
        <v>25</v>
      </c>
      <c r="L1805" s="1" t="s">
        <v>53</v>
      </c>
      <c r="M1805" s="1"/>
      <c r="N1805" s="1" t="s">
        <v>27</v>
      </c>
      <c r="O1805" s="1" t="s">
        <v>28</v>
      </c>
      <c r="P1805" s="1" t="s">
        <v>37</v>
      </c>
      <c r="Q1805" s="1" t="s">
        <v>1033</v>
      </c>
      <c r="R1805" s="1">
        <v>92277</v>
      </c>
      <c r="S1805" s="1" t="s">
        <v>270</v>
      </c>
      <c r="T1805" s="1" t="s">
        <v>136</v>
      </c>
      <c r="U1805" s="1">
        <v>18</v>
      </c>
      <c r="V1805" s="1">
        <v>88545</v>
      </c>
    </row>
    <row r="1806" spans="1:22">
      <c r="A1806" s="1">
        <v>24723</v>
      </c>
      <c r="B1806" s="1" t="s">
        <v>50</v>
      </c>
      <c r="C1806" s="1">
        <v>17.239999999999998</v>
      </c>
      <c r="D1806" s="1">
        <v>0.05</v>
      </c>
      <c r="E1806" s="1">
        <v>3151</v>
      </c>
      <c r="F1806" s="1"/>
      <c r="G1806" s="1"/>
      <c r="H1806" s="1" t="s">
        <v>32</v>
      </c>
      <c r="I1806" s="1" t="s">
        <v>42</v>
      </c>
      <c r="J1806" s="1" t="s">
        <v>58</v>
      </c>
      <c r="K1806" s="1" t="s">
        <v>141</v>
      </c>
      <c r="L1806" s="1" t="s">
        <v>44</v>
      </c>
      <c r="M1806" s="1"/>
      <c r="N1806" s="1" t="s">
        <v>27</v>
      </c>
      <c r="O1806" s="1" t="s">
        <v>28</v>
      </c>
      <c r="P1806" s="1" t="s">
        <v>37</v>
      </c>
      <c r="Q1806" s="1" t="s">
        <v>1033</v>
      </c>
      <c r="R1806" s="1">
        <v>92277</v>
      </c>
      <c r="S1806" s="1" t="s">
        <v>386</v>
      </c>
      <c r="T1806" s="1" t="s">
        <v>386</v>
      </c>
      <c r="U1806" s="1">
        <v>7</v>
      </c>
      <c r="V1806" s="1">
        <v>88546</v>
      </c>
    </row>
    <row r="1807" spans="1:22">
      <c r="A1807" s="1">
        <v>24329</v>
      </c>
      <c r="B1807" s="1" t="s">
        <v>50</v>
      </c>
      <c r="C1807" s="1">
        <v>5.98</v>
      </c>
      <c r="D1807" s="1">
        <v>0.05</v>
      </c>
      <c r="E1807" s="1">
        <v>3151</v>
      </c>
      <c r="F1807" s="1"/>
      <c r="G1807" s="1"/>
      <c r="H1807" s="1" t="s">
        <v>32</v>
      </c>
      <c r="I1807" s="1" t="s">
        <v>81</v>
      </c>
      <c r="J1807" s="1" t="s">
        <v>58</v>
      </c>
      <c r="K1807" s="1" t="s">
        <v>100</v>
      </c>
      <c r="L1807" s="1" t="s">
        <v>53</v>
      </c>
      <c r="M1807" s="1"/>
      <c r="N1807" s="1" t="s">
        <v>27</v>
      </c>
      <c r="O1807" s="1" t="s">
        <v>28</v>
      </c>
      <c r="P1807" s="1" t="s">
        <v>37</v>
      </c>
      <c r="Q1807" s="1" t="s">
        <v>1033</v>
      </c>
      <c r="R1807" s="1">
        <v>92277</v>
      </c>
      <c r="S1807" s="2">
        <v>42311</v>
      </c>
      <c r="T1807" s="2">
        <v>42341</v>
      </c>
      <c r="U1807" s="1">
        <v>10</v>
      </c>
      <c r="V1807" s="1">
        <v>88547</v>
      </c>
    </row>
    <row r="1808" spans="1:22">
      <c r="A1808" s="1">
        <v>21734</v>
      </c>
      <c r="B1808" s="1" t="s">
        <v>21</v>
      </c>
      <c r="C1808" s="1">
        <v>99.23</v>
      </c>
      <c r="D1808" s="1">
        <v>0.05</v>
      </c>
      <c r="E1808" s="1">
        <v>3151</v>
      </c>
      <c r="F1808" s="1"/>
      <c r="G1808" s="1"/>
      <c r="H1808" s="1" t="s">
        <v>32</v>
      </c>
      <c r="I1808" s="1" t="s">
        <v>81</v>
      </c>
      <c r="J1808" s="1" t="s">
        <v>34</v>
      </c>
      <c r="K1808" s="1" t="s">
        <v>52</v>
      </c>
      <c r="L1808" s="1" t="s">
        <v>44</v>
      </c>
      <c r="M1808" s="1"/>
      <c r="N1808" s="1" t="s">
        <v>27</v>
      </c>
      <c r="O1808" s="1" t="s">
        <v>114</v>
      </c>
      <c r="P1808" s="1" t="s">
        <v>37</v>
      </c>
      <c r="Q1808" s="1" t="s">
        <v>1033</v>
      </c>
      <c r="R1808" s="1">
        <v>92277</v>
      </c>
      <c r="S1808" s="1" t="s">
        <v>192</v>
      </c>
      <c r="T1808" s="2">
        <v>42039</v>
      </c>
      <c r="U1808" s="1">
        <v>1</v>
      </c>
      <c r="V1808" s="1">
        <v>88548</v>
      </c>
    </row>
    <row r="1809" spans="1:22">
      <c r="A1809" s="1">
        <v>21436</v>
      </c>
      <c r="B1809" s="1" t="s">
        <v>21</v>
      </c>
      <c r="C1809" s="1">
        <v>150.97999999999999</v>
      </c>
      <c r="D1809" s="1">
        <v>0.1</v>
      </c>
      <c r="E1809" s="1">
        <v>3154</v>
      </c>
      <c r="F1809" s="1"/>
      <c r="G1809" s="1"/>
      <c r="H1809" s="1" t="s">
        <v>22</v>
      </c>
      <c r="I1809" s="1" t="s">
        <v>81</v>
      </c>
      <c r="J1809" s="1" t="s">
        <v>73</v>
      </c>
      <c r="K1809" s="1" t="s">
        <v>74</v>
      </c>
      <c r="L1809" s="1" t="s">
        <v>75</v>
      </c>
      <c r="M1809" s="1"/>
      <c r="N1809" s="1" t="s">
        <v>27</v>
      </c>
      <c r="O1809" s="1" t="s">
        <v>114</v>
      </c>
      <c r="P1809" s="1" t="s">
        <v>242</v>
      </c>
      <c r="Q1809" s="1" t="s">
        <v>1034</v>
      </c>
      <c r="R1809" s="1">
        <v>33710</v>
      </c>
      <c r="S1809" s="1" t="s">
        <v>198</v>
      </c>
      <c r="T1809" s="1" t="s">
        <v>167</v>
      </c>
      <c r="U1809" s="1">
        <v>8</v>
      </c>
      <c r="V1809" s="1">
        <v>86899</v>
      </c>
    </row>
    <row r="1810" spans="1:22">
      <c r="A1810" s="1">
        <v>20253</v>
      </c>
      <c r="B1810" s="1" t="s">
        <v>41</v>
      </c>
      <c r="C1810" s="1">
        <v>17.7</v>
      </c>
      <c r="D1810" s="1">
        <v>0.05</v>
      </c>
      <c r="E1810" s="1">
        <v>3154</v>
      </c>
      <c r="F1810" s="1"/>
      <c r="G1810" s="1"/>
      <c r="H1810" s="1" t="s">
        <v>32</v>
      </c>
      <c r="I1810" s="1" t="s">
        <v>104</v>
      </c>
      <c r="J1810" s="1" t="s">
        <v>58</v>
      </c>
      <c r="K1810" s="1" t="s">
        <v>119</v>
      </c>
      <c r="L1810" s="1" t="s">
        <v>53</v>
      </c>
      <c r="M1810" s="1"/>
      <c r="N1810" s="1" t="s">
        <v>27</v>
      </c>
      <c r="O1810" s="1" t="s">
        <v>114</v>
      </c>
      <c r="P1810" s="1" t="s">
        <v>242</v>
      </c>
      <c r="Q1810" s="1" t="s">
        <v>1034</v>
      </c>
      <c r="R1810" s="1">
        <v>33710</v>
      </c>
      <c r="S1810" s="1" t="s">
        <v>64</v>
      </c>
      <c r="T1810" s="1" t="s">
        <v>330</v>
      </c>
      <c r="U1810" s="1">
        <v>11</v>
      </c>
      <c r="V1810" s="1">
        <v>86900</v>
      </c>
    </row>
    <row r="1811" spans="1:22">
      <c r="A1811" s="1">
        <v>18635</v>
      </c>
      <c r="B1811" s="1" t="s">
        <v>41</v>
      </c>
      <c r="C1811" s="1">
        <v>21.38</v>
      </c>
      <c r="D1811" s="1">
        <v>0.05</v>
      </c>
      <c r="E1811" s="1">
        <v>3154</v>
      </c>
      <c r="F1811" s="1"/>
      <c r="G1811" s="1"/>
      <c r="H1811" s="1" t="s">
        <v>32</v>
      </c>
      <c r="I1811" s="1" t="s">
        <v>81</v>
      </c>
      <c r="J1811" s="1" t="s">
        <v>58</v>
      </c>
      <c r="K1811" s="1" t="s">
        <v>25</v>
      </c>
      <c r="L1811" s="1" t="s">
        <v>44</v>
      </c>
      <c r="M1811" s="1"/>
      <c r="N1811" s="1" t="s">
        <v>27</v>
      </c>
      <c r="O1811" s="1" t="s">
        <v>114</v>
      </c>
      <c r="P1811" s="1" t="s">
        <v>242</v>
      </c>
      <c r="Q1811" s="1" t="s">
        <v>1034</v>
      </c>
      <c r="R1811" s="1">
        <v>33710</v>
      </c>
      <c r="S1811" s="1" t="s">
        <v>128</v>
      </c>
      <c r="T1811" s="1" t="s">
        <v>128</v>
      </c>
      <c r="U1811" s="1">
        <v>21</v>
      </c>
      <c r="V1811" s="1">
        <v>86901</v>
      </c>
    </row>
    <row r="1812" spans="1:22">
      <c r="A1812" s="1">
        <v>23392</v>
      </c>
      <c r="B1812" s="1" t="s">
        <v>41</v>
      </c>
      <c r="C1812" s="1">
        <v>60.22</v>
      </c>
      <c r="D1812" s="1">
        <v>0.05</v>
      </c>
      <c r="E1812" s="1">
        <v>3155</v>
      </c>
      <c r="F1812" s="1"/>
      <c r="G1812" s="1"/>
      <c r="H1812" s="1" t="s">
        <v>32</v>
      </c>
      <c r="I1812" s="1" t="s">
        <v>81</v>
      </c>
      <c r="J1812" s="1" t="s">
        <v>58</v>
      </c>
      <c r="K1812" s="1" t="s">
        <v>196</v>
      </c>
      <c r="L1812" s="1" t="s">
        <v>53</v>
      </c>
      <c r="M1812" s="1"/>
      <c r="N1812" s="1" t="s">
        <v>27</v>
      </c>
      <c r="O1812" s="1" t="s">
        <v>114</v>
      </c>
      <c r="P1812" s="1" t="s">
        <v>242</v>
      </c>
      <c r="Q1812" s="1" t="s">
        <v>276</v>
      </c>
      <c r="R1812" s="1">
        <v>32771</v>
      </c>
      <c r="S1812" s="1" t="s">
        <v>96</v>
      </c>
      <c r="T1812" s="1" t="s">
        <v>222</v>
      </c>
      <c r="U1812" s="1">
        <v>9</v>
      </c>
      <c r="V1812" s="1">
        <v>86898</v>
      </c>
    </row>
    <row r="1813" spans="1:22">
      <c r="A1813" s="1">
        <v>21437</v>
      </c>
      <c r="B1813" s="1" t="s">
        <v>21</v>
      </c>
      <c r="C1813" s="1">
        <v>25.98</v>
      </c>
      <c r="D1813" s="1">
        <v>0.05</v>
      </c>
      <c r="E1813" s="1">
        <v>3155</v>
      </c>
      <c r="F1813" s="1"/>
      <c r="G1813" s="1"/>
      <c r="H1813" s="1" t="s">
        <v>22</v>
      </c>
      <c r="I1813" s="1" t="s">
        <v>81</v>
      </c>
      <c r="J1813" s="1" t="s">
        <v>34</v>
      </c>
      <c r="K1813" s="1" t="s">
        <v>35</v>
      </c>
      <c r="L1813" s="1" t="s">
        <v>36</v>
      </c>
      <c r="M1813" s="1"/>
      <c r="N1813" s="1" t="s">
        <v>27</v>
      </c>
      <c r="O1813" s="1" t="s">
        <v>114</v>
      </c>
      <c r="P1813" s="1" t="s">
        <v>242</v>
      </c>
      <c r="Q1813" s="1" t="s">
        <v>276</v>
      </c>
      <c r="R1813" s="1">
        <v>32771</v>
      </c>
      <c r="S1813" s="1" t="s">
        <v>198</v>
      </c>
      <c r="T1813" s="1" t="s">
        <v>167</v>
      </c>
      <c r="U1813" s="1">
        <v>4</v>
      </c>
      <c r="V1813" s="1">
        <v>86899</v>
      </c>
    </row>
    <row r="1814" spans="1:22">
      <c r="A1814" s="1">
        <v>21438</v>
      </c>
      <c r="B1814" s="1" t="s">
        <v>21</v>
      </c>
      <c r="C1814" s="1">
        <v>32.479999999999997</v>
      </c>
      <c r="D1814" s="1">
        <v>0.05</v>
      </c>
      <c r="E1814" s="1">
        <v>3155</v>
      </c>
      <c r="F1814" s="1"/>
      <c r="G1814" s="1"/>
      <c r="H1814" s="1" t="s">
        <v>32</v>
      </c>
      <c r="I1814" s="1" t="s">
        <v>81</v>
      </c>
      <c r="J1814" s="1" t="s">
        <v>58</v>
      </c>
      <c r="K1814" s="1" t="s">
        <v>119</v>
      </c>
      <c r="L1814" s="1" t="s">
        <v>178</v>
      </c>
      <c r="M1814" s="1"/>
      <c r="N1814" s="1" t="s">
        <v>27</v>
      </c>
      <c r="O1814" s="1" t="s">
        <v>114</v>
      </c>
      <c r="P1814" s="1" t="s">
        <v>242</v>
      </c>
      <c r="Q1814" s="1" t="s">
        <v>276</v>
      </c>
      <c r="R1814" s="1">
        <v>32771</v>
      </c>
      <c r="S1814" s="1" t="s">
        <v>198</v>
      </c>
      <c r="T1814" s="1" t="s">
        <v>167</v>
      </c>
      <c r="U1814" s="1">
        <v>10</v>
      </c>
      <c r="V1814" s="1">
        <v>86899</v>
      </c>
    </row>
    <row r="1815" spans="1:22">
      <c r="A1815" s="1">
        <v>22015</v>
      </c>
      <c r="B1815" s="1" t="s">
        <v>41</v>
      </c>
      <c r="C1815" s="1">
        <v>159.99</v>
      </c>
      <c r="D1815" s="1">
        <v>0.1</v>
      </c>
      <c r="E1815" s="1">
        <v>3155</v>
      </c>
      <c r="F1815" s="1"/>
      <c r="G1815" s="1"/>
      <c r="H1815" s="1" t="s">
        <v>32</v>
      </c>
      <c r="I1815" s="1" t="s">
        <v>104</v>
      </c>
      <c r="J1815" s="1" t="s">
        <v>73</v>
      </c>
      <c r="K1815" s="1" t="s">
        <v>144</v>
      </c>
      <c r="L1815" s="1" t="s">
        <v>53</v>
      </c>
      <c r="M1815" s="1"/>
      <c r="N1815" s="1" t="s">
        <v>27</v>
      </c>
      <c r="O1815" s="1" t="s">
        <v>114</v>
      </c>
      <c r="P1815" s="1" t="s">
        <v>242</v>
      </c>
      <c r="Q1815" s="1" t="s">
        <v>276</v>
      </c>
      <c r="R1815" s="1">
        <v>32771</v>
      </c>
      <c r="S1815" s="1" t="s">
        <v>190</v>
      </c>
      <c r="T1815" s="1" t="s">
        <v>111</v>
      </c>
      <c r="U1815" s="1">
        <v>23</v>
      </c>
      <c r="V1815" s="1">
        <v>86902</v>
      </c>
    </row>
    <row r="1816" spans="1:22">
      <c r="A1816" s="1">
        <v>19374</v>
      </c>
      <c r="B1816" s="1" t="s">
        <v>31</v>
      </c>
      <c r="C1816" s="1">
        <v>280.98</v>
      </c>
      <c r="D1816" s="1">
        <v>0.1</v>
      </c>
      <c r="E1816" s="1">
        <v>3167</v>
      </c>
      <c r="F1816" s="1"/>
      <c r="G1816" s="1"/>
      <c r="H1816" s="1" t="s">
        <v>22</v>
      </c>
      <c r="I1816" s="1" t="s">
        <v>81</v>
      </c>
      <c r="J1816" s="1" t="s">
        <v>34</v>
      </c>
      <c r="K1816" s="1" t="s">
        <v>35</v>
      </c>
      <c r="L1816" s="1" t="s">
        <v>36</v>
      </c>
      <c r="M1816" s="1"/>
      <c r="N1816" s="1" t="s">
        <v>27</v>
      </c>
      <c r="O1816" s="1" t="s">
        <v>114</v>
      </c>
      <c r="P1816" s="1" t="s">
        <v>242</v>
      </c>
      <c r="Q1816" s="1" t="s">
        <v>1035</v>
      </c>
      <c r="R1816" s="1">
        <v>32004</v>
      </c>
      <c r="S1816" s="1" t="s">
        <v>310</v>
      </c>
      <c r="T1816" s="1" t="s">
        <v>311</v>
      </c>
      <c r="U1816" s="1">
        <v>14</v>
      </c>
      <c r="V1816" s="1">
        <v>86491</v>
      </c>
    </row>
    <row r="1817" spans="1:22">
      <c r="A1817" s="1">
        <v>19375</v>
      </c>
      <c r="B1817" s="1" t="s">
        <v>31</v>
      </c>
      <c r="C1817" s="1">
        <v>4.9800000000000004</v>
      </c>
      <c r="D1817" s="1">
        <v>0.05</v>
      </c>
      <c r="E1817" s="1">
        <v>3167</v>
      </c>
      <c r="F1817" s="1"/>
      <c r="G1817" s="1"/>
      <c r="H1817" s="1" t="s">
        <v>32</v>
      </c>
      <c r="I1817" s="1" t="s">
        <v>81</v>
      </c>
      <c r="J1817" s="1" t="s">
        <v>58</v>
      </c>
      <c r="K1817" s="1" t="s">
        <v>83</v>
      </c>
      <c r="L1817" s="1" t="s">
        <v>53</v>
      </c>
      <c r="M1817" s="1"/>
      <c r="N1817" s="1" t="s">
        <v>27</v>
      </c>
      <c r="O1817" s="1" t="s">
        <v>114</v>
      </c>
      <c r="P1817" s="1" t="s">
        <v>242</v>
      </c>
      <c r="Q1817" s="1" t="s">
        <v>1035</v>
      </c>
      <c r="R1817" s="1">
        <v>32004</v>
      </c>
      <c r="S1817" s="1" t="s">
        <v>310</v>
      </c>
      <c r="T1817" s="1" t="s">
        <v>264</v>
      </c>
      <c r="U1817" s="1">
        <v>15</v>
      </c>
      <c r="V1817" s="1">
        <v>86491</v>
      </c>
    </row>
    <row r="1818" spans="1:22">
      <c r="A1818" s="1">
        <v>19376</v>
      </c>
      <c r="B1818" s="1" t="s">
        <v>31</v>
      </c>
      <c r="C1818" s="1">
        <v>3.98</v>
      </c>
      <c r="D1818" s="1">
        <v>0.05</v>
      </c>
      <c r="E1818" s="1">
        <v>3167</v>
      </c>
      <c r="F1818" s="1"/>
      <c r="G1818" s="1"/>
      <c r="H1818" s="1" t="s">
        <v>32</v>
      </c>
      <c r="I1818" s="1" t="s">
        <v>81</v>
      </c>
      <c r="J1818" s="1" t="s">
        <v>58</v>
      </c>
      <c r="K1818" s="1" t="s">
        <v>25</v>
      </c>
      <c r="L1818" s="1" t="s">
        <v>26</v>
      </c>
      <c r="M1818" s="1"/>
      <c r="N1818" s="1" t="s">
        <v>27</v>
      </c>
      <c r="O1818" s="1" t="s">
        <v>114</v>
      </c>
      <c r="P1818" s="1" t="s">
        <v>242</v>
      </c>
      <c r="Q1818" s="1" t="s">
        <v>1035</v>
      </c>
      <c r="R1818" s="1">
        <v>32004</v>
      </c>
      <c r="S1818" s="1" t="s">
        <v>310</v>
      </c>
      <c r="T1818" s="1" t="s">
        <v>264</v>
      </c>
      <c r="U1818" s="1">
        <v>11</v>
      </c>
      <c r="V1818" s="1">
        <v>86491</v>
      </c>
    </row>
    <row r="1819" spans="1:22">
      <c r="A1819" s="1">
        <v>25683</v>
      </c>
      <c r="B1819" s="1" t="s">
        <v>41</v>
      </c>
      <c r="C1819" s="1">
        <v>7.28</v>
      </c>
      <c r="D1819" s="1">
        <v>0.05</v>
      </c>
      <c r="E1819" s="1">
        <v>3169</v>
      </c>
      <c r="F1819" s="1"/>
      <c r="G1819" s="1"/>
      <c r="H1819" s="1" t="s">
        <v>22</v>
      </c>
      <c r="I1819" s="1" t="s">
        <v>51</v>
      </c>
      <c r="J1819" s="1" t="s">
        <v>58</v>
      </c>
      <c r="K1819" s="1" t="s">
        <v>83</v>
      </c>
      <c r="L1819" s="1" t="s">
        <v>53</v>
      </c>
      <c r="M1819" s="1"/>
      <c r="N1819" s="1" t="s">
        <v>27</v>
      </c>
      <c r="O1819" s="1" t="s">
        <v>114</v>
      </c>
      <c r="P1819" s="1" t="s">
        <v>242</v>
      </c>
      <c r="Q1819" s="1" t="s">
        <v>1036</v>
      </c>
      <c r="R1819" s="1">
        <v>32127</v>
      </c>
      <c r="S1819" s="1" t="s">
        <v>204</v>
      </c>
      <c r="T1819" s="1" t="s">
        <v>252</v>
      </c>
      <c r="U1819" s="1">
        <v>1</v>
      </c>
      <c r="V1819" s="1">
        <v>86490</v>
      </c>
    </row>
    <row r="1820" spans="1:22">
      <c r="A1820" s="1">
        <v>26055</v>
      </c>
      <c r="B1820" s="1" t="s">
        <v>50</v>
      </c>
      <c r="C1820" s="1">
        <v>7.28</v>
      </c>
      <c r="D1820" s="1">
        <v>0.05</v>
      </c>
      <c r="E1820" s="1">
        <v>3170</v>
      </c>
      <c r="F1820" s="1"/>
      <c r="G1820" s="1"/>
      <c r="H1820" s="1" t="s">
        <v>32</v>
      </c>
      <c r="I1820" s="1" t="s">
        <v>81</v>
      </c>
      <c r="J1820" s="1" t="s">
        <v>58</v>
      </c>
      <c r="K1820" s="1" t="s">
        <v>83</v>
      </c>
      <c r="L1820" s="1" t="s">
        <v>53</v>
      </c>
      <c r="M1820" s="1"/>
      <c r="N1820" s="1" t="s">
        <v>27</v>
      </c>
      <c r="O1820" s="1" t="s">
        <v>114</v>
      </c>
      <c r="P1820" s="1" t="s">
        <v>242</v>
      </c>
      <c r="Q1820" s="1" t="s">
        <v>1037</v>
      </c>
      <c r="R1820" s="1">
        <v>34952</v>
      </c>
      <c r="S1820" s="1" t="s">
        <v>211</v>
      </c>
      <c r="T1820" s="1" t="s">
        <v>211</v>
      </c>
      <c r="U1820" s="1">
        <v>12</v>
      </c>
      <c r="V1820" s="1">
        <v>86489</v>
      </c>
    </row>
    <row r="1821" spans="1:22">
      <c r="A1821" s="1">
        <v>21961</v>
      </c>
      <c r="B1821" s="1" t="s">
        <v>21</v>
      </c>
      <c r="C1821" s="1">
        <v>10.97</v>
      </c>
      <c r="D1821" s="1">
        <v>0.05</v>
      </c>
      <c r="E1821" s="1">
        <v>3176</v>
      </c>
      <c r="F1821" s="1"/>
      <c r="G1821" s="1"/>
      <c r="H1821" s="1" t="s">
        <v>32</v>
      </c>
      <c r="I1821" s="1" t="s">
        <v>104</v>
      </c>
      <c r="J1821" s="1" t="s">
        <v>73</v>
      </c>
      <c r="K1821" s="1" t="s">
        <v>144</v>
      </c>
      <c r="L1821" s="1" t="s">
        <v>53</v>
      </c>
      <c r="M1821" s="1"/>
      <c r="N1821" s="1" t="s">
        <v>27</v>
      </c>
      <c r="O1821" s="1" t="s">
        <v>114</v>
      </c>
      <c r="P1821" s="1" t="s">
        <v>242</v>
      </c>
      <c r="Q1821" s="1" t="s">
        <v>1038</v>
      </c>
      <c r="R1821" s="1">
        <v>32216</v>
      </c>
      <c r="S1821" s="2">
        <v>42099</v>
      </c>
      <c r="T1821" s="2">
        <v>42160</v>
      </c>
      <c r="U1821" s="1">
        <v>19</v>
      </c>
      <c r="V1821" s="1">
        <v>90820</v>
      </c>
    </row>
    <row r="1822" spans="1:22">
      <c r="A1822" s="1">
        <v>20964</v>
      </c>
      <c r="B1822" s="1" t="s">
        <v>98</v>
      </c>
      <c r="C1822" s="1">
        <v>58.14</v>
      </c>
      <c r="D1822" s="1">
        <v>0.05</v>
      </c>
      <c r="E1822" s="1">
        <v>3176</v>
      </c>
      <c r="F1822" s="1"/>
      <c r="G1822" s="1"/>
      <c r="H1822" s="1" t="s">
        <v>22</v>
      </c>
      <c r="I1822" s="1" t="s">
        <v>104</v>
      </c>
      <c r="J1822" s="1" t="s">
        <v>34</v>
      </c>
      <c r="K1822" s="1" t="s">
        <v>151</v>
      </c>
      <c r="L1822" s="1" t="s">
        <v>108</v>
      </c>
      <c r="M1822" s="1"/>
      <c r="N1822" s="1" t="s">
        <v>27</v>
      </c>
      <c r="O1822" s="1" t="s">
        <v>114</v>
      </c>
      <c r="P1822" s="1" t="s">
        <v>242</v>
      </c>
      <c r="Q1822" s="1" t="s">
        <v>1038</v>
      </c>
      <c r="R1822" s="1">
        <v>32216</v>
      </c>
      <c r="S1822" s="1" t="s">
        <v>324</v>
      </c>
      <c r="T1822" s="2">
        <v>42011</v>
      </c>
      <c r="U1822" s="1">
        <v>22</v>
      </c>
      <c r="V1822" s="1">
        <v>90821</v>
      </c>
    </row>
    <row r="1823" spans="1:22">
      <c r="A1823" s="1">
        <v>20965</v>
      </c>
      <c r="B1823" s="1" t="s">
        <v>98</v>
      </c>
      <c r="C1823" s="1">
        <v>15.57</v>
      </c>
      <c r="D1823" s="1">
        <v>0.05</v>
      </c>
      <c r="E1823" s="1">
        <v>3176</v>
      </c>
      <c r="F1823" s="1"/>
      <c r="G1823" s="1"/>
      <c r="H1823" s="1" t="s">
        <v>32</v>
      </c>
      <c r="I1823" s="1" t="s">
        <v>104</v>
      </c>
      <c r="J1823" s="1" t="s">
        <v>58</v>
      </c>
      <c r="K1823" s="1" t="s">
        <v>61</v>
      </c>
      <c r="L1823" s="1" t="s">
        <v>53</v>
      </c>
      <c r="M1823" s="1"/>
      <c r="N1823" s="1" t="s">
        <v>27</v>
      </c>
      <c r="O1823" s="1" t="s">
        <v>114</v>
      </c>
      <c r="P1823" s="1" t="s">
        <v>242</v>
      </c>
      <c r="Q1823" s="1" t="s">
        <v>1038</v>
      </c>
      <c r="R1823" s="1">
        <v>32216</v>
      </c>
      <c r="S1823" s="1" t="s">
        <v>324</v>
      </c>
      <c r="T1823" s="2">
        <v>42011</v>
      </c>
      <c r="U1823" s="1">
        <v>22</v>
      </c>
      <c r="V1823" s="1">
        <v>90821</v>
      </c>
    </row>
    <row r="1824" spans="1:22">
      <c r="A1824" s="1">
        <v>24493</v>
      </c>
      <c r="B1824" s="1" t="s">
        <v>31</v>
      </c>
      <c r="C1824" s="1">
        <v>62.18</v>
      </c>
      <c r="D1824" s="1">
        <v>0.05</v>
      </c>
      <c r="E1824" s="1">
        <v>3177</v>
      </c>
      <c r="F1824" s="1"/>
      <c r="G1824" s="1"/>
      <c r="H1824" s="1" t="s">
        <v>32</v>
      </c>
      <c r="I1824" s="1" t="s">
        <v>104</v>
      </c>
      <c r="J1824" s="1" t="s">
        <v>34</v>
      </c>
      <c r="K1824" s="1" t="s">
        <v>52</v>
      </c>
      <c r="L1824" s="1" t="s">
        <v>75</v>
      </c>
      <c r="M1824" s="1"/>
      <c r="N1824" s="1" t="s">
        <v>27</v>
      </c>
      <c r="O1824" s="1" t="s">
        <v>114</v>
      </c>
      <c r="P1824" s="1" t="s">
        <v>242</v>
      </c>
      <c r="Q1824" s="1" t="s">
        <v>1039</v>
      </c>
      <c r="R1824" s="1">
        <v>33458</v>
      </c>
      <c r="S1824" s="1" t="s">
        <v>297</v>
      </c>
      <c r="T1824" s="1" t="s">
        <v>179</v>
      </c>
      <c r="U1824" s="1">
        <v>9</v>
      </c>
      <c r="V1824" s="1">
        <v>90818</v>
      </c>
    </row>
    <row r="1825" spans="1:22">
      <c r="A1825" s="1">
        <v>22086</v>
      </c>
      <c r="B1825" s="1" t="s">
        <v>41</v>
      </c>
      <c r="C1825" s="1">
        <v>1.68</v>
      </c>
      <c r="D1825" s="1">
        <v>0.05</v>
      </c>
      <c r="E1825" s="1">
        <v>3177</v>
      </c>
      <c r="F1825" s="1"/>
      <c r="G1825" s="1"/>
      <c r="H1825" s="1" t="s">
        <v>32</v>
      </c>
      <c r="I1825" s="1" t="s">
        <v>104</v>
      </c>
      <c r="J1825" s="1" t="s">
        <v>58</v>
      </c>
      <c r="K1825" s="1" t="s">
        <v>25</v>
      </c>
      <c r="L1825" s="1" t="s">
        <v>26</v>
      </c>
      <c r="M1825" s="1"/>
      <c r="N1825" s="1" t="s">
        <v>27</v>
      </c>
      <c r="O1825" s="1" t="s">
        <v>54</v>
      </c>
      <c r="P1825" s="1" t="s">
        <v>242</v>
      </c>
      <c r="Q1825" s="1" t="s">
        <v>1039</v>
      </c>
      <c r="R1825" s="1">
        <v>33458</v>
      </c>
      <c r="S1825" s="1" t="s">
        <v>256</v>
      </c>
      <c r="T1825" s="2">
        <v>42039</v>
      </c>
      <c r="U1825" s="1">
        <v>5</v>
      </c>
      <c r="V1825" s="1">
        <v>90819</v>
      </c>
    </row>
    <row r="1826" spans="1:22">
      <c r="A1826" s="1">
        <v>21554</v>
      </c>
      <c r="B1826" s="1" t="s">
        <v>98</v>
      </c>
      <c r="C1826" s="1">
        <v>35.44</v>
      </c>
      <c r="D1826" s="1">
        <v>0.05</v>
      </c>
      <c r="E1826" s="1">
        <v>3179</v>
      </c>
      <c r="F1826" s="1"/>
      <c r="G1826" s="1"/>
      <c r="H1826" s="1" t="s">
        <v>32</v>
      </c>
      <c r="I1826" s="1" t="s">
        <v>81</v>
      </c>
      <c r="J1826" s="1" t="s">
        <v>58</v>
      </c>
      <c r="K1826" s="1" t="s">
        <v>83</v>
      </c>
      <c r="L1826" s="1" t="s">
        <v>53</v>
      </c>
      <c r="M1826" s="1"/>
      <c r="N1826" s="1" t="s">
        <v>27</v>
      </c>
      <c r="O1826" s="1" t="s">
        <v>114</v>
      </c>
      <c r="P1826" s="1" t="s">
        <v>55</v>
      </c>
      <c r="Q1826" s="1" t="s">
        <v>1040</v>
      </c>
      <c r="R1826" s="1">
        <v>55060</v>
      </c>
      <c r="S1826" s="2">
        <v>42344</v>
      </c>
      <c r="T1826" s="1" t="s">
        <v>310</v>
      </c>
      <c r="U1826" s="1">
        <v>11</v>
      </c>
      <c r="V1826" s="1">
        <v>86989</v>
      </c>
    </row>
    <row r="1827" spans="1:22">
      <c r="A1827" s="1">
        <v>24464</v>
      </c>
      <c r="B1827" s="1" t="s">
        <v>21</v>
      </c>
      <c r="C1827" s="1">
        <v>170.98</v>
      </c>
      <c r="D1827" s="1">
        <v>0.1</v>
      </c>
      <c r="E1827" s="1">
        <v>3187</v>
      </c>
      <c r="F1827" s="1"/>
      <c r="G1827" s="1"/>
      <c r="H1827" s="1" t="s">
        <v>22</v>
      </c>
      <c r="I1827" s="1" t="s">
        <v>51</v>
      </c>
      <c r="J1827" s="1" t="s">
        <v>34</v>
      </c>
      <c r="K1827" s="1" t="s">
        <v>151</v>
      </c>
      <c r="L1827" s="1" t="s">
        <v>108</v>
      </c>
      <c r="M1827" s="1"/>
      <c r="N1827" s="1" t="s">
        <v>27</v>
      </c>
      <c r="O1827" s="1" t="s">
        <v>54</v>
      </c>
      <c r="P1827" s="1" t="s">
        <v>242</v>
      </c>
      <c r="Q1827" s="1" t="s">
        <v>1041</v>
      </c>
      <c r="R1827" s="1">
        <v>33569</v>
      </c>
      <c r="S1827" s="2">
        <v>42038</v>
      </c>
      <c r="T1827" s="2">
        <v>42097</v>
      </c>
      <c r="U1827" s="1">
        <v>1</v>
      </c>
      <c r="V1827" s="1">
        <v>89025</v>
      </c>
    </row>
    <row r="1828" spans="1:22">
      <c r="A1828" s="1">
        <v>20127</v>
      </c>
      <c r="B1828" s="1" t="s">
        <v>41</v>
      </c>
      <c r="C1828" s="1">
        <v>20.99</v>
      </c>
      <c r="D1828" s="1">
        <v>0.05</v>
      </c>
      <c r="E1828" s="1">
        <v>3191</v>
      </c>
      <c r="F1828" s="1"/>
      <c r="G1828" s="1"/>
      <c r="H1828" s="1" t="s">
        <v>32</v>
      </c>
      <c r="I1828" s="1" t="s">
        <v>81</v>
      </c>
      <c r="J1828" s="1" t="s">
        <v>73</v>
      </c>
      <c r="K1828" s="1" t="s">
        <v>67</v>
      </c>
      <c r="L1828" s="1" t="s">
        <v>75</v>
      </c>
      <c r="M1828" s="1"/>
      <c r="N1828" s="1" t="s">
        <v>27</v>
      </c>
      <c r="O1828" s="1" t="s">
        <v>54</v>
      </c>
      <c r="P1828" s="1" t="s">
        <v>718</v>
      </c>
      <c r="Q1828" s="1" t="s">
        <v>1042</v>
      </c>
      <c r="R1828" s="1">
        <v>54481</v>
      </c>
      <c r="S1828" s="1" t="s">
        <v>282</v>
      </c>
      <c r="T1828" s="1" t="s">
        <v>282</v>
      </c>
      <c r="U1828" s="1">
        <v>5</v>
      </c>
      <c r="V1828" s="1">
        <v>86447</v>
      </c>
    </row>
    <row r="1829" spans="1:22">
      <c r="A1829" s="1">
        <v>20303</v>
      </c>
      <c r="B1829" s="1" t="s">
        <v>21</v>
      </c>
      <c r="C1829" s="1">
        <v>35.94</v>
      </c>
      <c r="D1829" s="1">
        <v>0.05</v>
      </c>
      <c r="E1829" s="1">
        <v>3191</v>
      </c>
      <c r="F1829" s="1"/>
      <c r="G1829" s="1"/>
      <c r="H1829" s="1" t="s">
        <v>32</v>
      </c>
      <c r="I1829" s="1" t="s">
        <v>81</v>
      </c>
      <c r="J1829" s="1" t="s">
        <v>58</v>
      </c>
      <c r="K1829" s="1" t="s">
        <v>61</v>
      </c>
      <c r="L1829" s="1" t="s">
        <v>53</v>
      </c>
      <c r="M1829" s="1"/>
      <c r="N1829" s="1" t="s">
        <v>27</v>
      </c>
      <c r="O1829" s="1" t="s">
        <v>114</v>
      </c>
      <c r="P1829" s="1" t="s">
        <v>718</v>
      </c>
      <c r="Q1829" s="1" t="s">
        <v>1042</v>
      </c>
      <c r="R1829" s="1">
        <v>54481</v>
      </c>
      <c r="S1829" s="2">
        <v>42281</v>
      </c>
      <c r="T1829" s="2">
        <v>42342</v>
      </c>
      <c r="U1829" s="1">
        <v>9</v>
      </c>
      <c r="V1829" s="1">
        <v>86448</v>
      </c>
    </row>
    <row r="1830" spans="1:22">
      <c r="A1830" s="1">
        <v>22846</v>
      </c>
      <c r="B1830" s="1" t="s">
        <v>50</v>
      </c>
      <c r="C1830" s="1">
        <v>4.9800000000000004</v>
      </c>
      <c r="D1830" s="1">
        <v>0.05</v>
      </c>
      <c r="E1830" s="1">
        <v>3194</v>
      </c>
      <c r="F1830" s="1"/>
      <c r="G1830" s="1"/>
      <c r="H1830" s="1" t="s">
        <v>32</v>
      </c>
      <c r="I1830" s="1" t="s">
        <v>104</v>
      </c>
      <c r="J1830" s="1" t="s">
        <v>58</v>
      </c>
      <c r="K1830" s="1" t="s">
        <v>83</v>
      </c>
      <c r="L1830" s="1" t="s">
        <v>53</v>
      </c>
      <c r="M1830" s="1"/>
      <c r="N1830" s="1" t="s">
        <v>27</v>
      </c>
      <c r="O1830" s="1" t="s">
        <v>114</v>
      </c>
      <c r="P1830" s="1" t="s">
        <v>242</v>
      </c>
      <c r="Q1830" s="1" t="s">
        <v>448</v>
      </c>
      <c r="R1830" s="1">
        <v>34609</v>
      </c>
      <c r="S1830" s="2">
        <v>42280</v>
      </c>
      <c r="T1830" s="2">
        <v>42311</v>
      </c>
      <c r="U1830" s="1">
        <v>9</v>
      </c>
      <c r="V1830" s="1">
        <v>89805</v>
      </c>
    </row>
    <row r="1831" spans="1:22">
      <c r="A1831" s="1">
        <v>22847</v>
      </c>
      <c r="B1831" s="1" t="s">
        <v>50</v>
      </c>
      <c r="C1831" s="1">
        <v>22.84</v>
      </c>
      <c r="D1831" s="1">
        <v>0.05</v>
      </c>
      <c r="E1831" s="1">
        <v>3194</v>
      </c>
      <c r="F1831" s="1"/>
      <c r="G1831" s="1"/>
      <c r="H1831" s="1" t="s">
        <v>32</v>
      </c>
      <c r="I1831" s="1" t="s">
        <v>104</v>
      </c>
      <c r="J1831" s="1" t="s">
        <v>58</v>
      </c>
      <c r="K1831" s="1" t="s">
        <v>83</v>
      </c>
      <c r="L1831" s="1" t="s">
        <v>53</v>
      </c>
      <c r="M1831" s="1"/>
      <c r="N1831" s="1" t="s">
        <v>27</v>
      </c>
      <c r="O1831" s="1" t="s">
        <v>28</v>
      </c>
      <c r="P1831" s="1" t="s">
        <v>242</v>
      </c>
      <c r="Q1831" s="1" t="s">
        <v>448</v>
      </c>
      <c r="R1831" s="1">
        <v>34609</v>
      </c>
      <c r="S1831" s="2">
        <v>42280</v>
      </c>
      <c r="T1831" s="2">
        <v>42341</v>
      </c>
      <c r="U1831" s="1">
        <v>6</v>
      </c>
      <c r="V1831" s="1">
        <v>89805</v>
      </c>
    </row>
    <row r="1832" spans="1:22">
      <c r="A1832" s="1">
        <v>3406</v>
      </c>
      <c r="B1832" s="1" t="s">
        <v>31</v>
      </c>
      <c r="C1832" s="1">
        <v>200.97</v>
      </c>
      <c r="D1832" s="1">
        <v>0.1</v>
      </c>
      <c r="E1832" s="1">
        <v>3196</v>
      </c>
      <c r="F1832" s="1"/>
      <c r="G1832" s="1"/>
      <c r="H1832" s="1" t="s">
        <v>22</v>
      </c>
      <c r="I1832" s="1" t="s">
        <v>42</v>
      </c>
      <c r="J1832" s="1" t="s">
        <v>73</v>
      </c>
      <c r="K1832" s="1" t="s">
        <v>74</v>
      </c>
      <c r="L1832" s="1" t="s">
        <v>36</v>
      </c>
      <c r="M1832" s="1"/>
      <c r="N1832" s="1" t="s">
        <v>27</v>
      </c>
      <c r="O1832" s="1" t="s">
        <v>54</v>
      </c>
      <c r="P1832" s="1" t="s">
        <v>37</v>
      </c>
      <c r="Q1832" s="1" t="s">
        <v>206</v>
      </c>
      <c r="R1832" s="1">
        <v>94109</v>
      </c>
      <c r="S1832" s="2">
        <v>42037</v>
      </c>
      <c r="T1832" s="2">
        <v>42065</v>
      </c>
      <c r="U1832" s="1">
        <v>43</v>
      </c>
      <c r="V1832" s="1">
        <v>24294</v>
      </c>
    </row>
    <row r="1833" spans="1:22">
      <c r="A1833" s="1">
        <v>21406</v>
      </c>
      <c r="B1833" s="1" t="s">
        <v>31</v>
      </c>
      <c r="C1833" s="1">
        <v>200.97</v>
      </c>
      <c r="D1833" s="1">
        <v>0.1</v>
      </c>
      <c r="E1833" s="1">
        <v>3197</v>
      </c>
      <c r="F1833" s="1"/>
      <c r="G1833" s="1"/>
      <c r="H1833" s="1" t="s">
        <v>22</v>
      </c>
      <c r="I1833" s="1" t="s">
        <v>42</v>
      </c>
      <c r="J1833" s="1" t="s">
        <v>73</v>
      </c>
      <c r="K1833" s="1" t="s">
        <v>74</v>
      </c>
      <c r="L1833" s="1" t="s">
        <v>36</v>
      </c>
      <c r="M1833" s="1"/>
      <c r="N1833" s="1" t="s">
        <v>27</v>
      </c>
      <c r="O1833" s="1" t="s">
        <v>28</v>
      </c>
      <c r="P1833" s="1" t="s">
        <v>142</v>
      </c>
      <c r="Q1833" s="1" t="s">
        <v>1043</v>
      </c>
      <c r="R1833" s="1">
        <v>60062</v>
      </c>
      <c r="S1833" s="2">
        <v>42037</v>
      </c>
      <c r="T1833" s="2">
        <v>42065</v>
      </c>
      <c r="U1833" s="1">
        <v>11</v>
      </c>
      <c r="V1833" s="1">
        <v>90850</v>
      </c>
    </row>
    <row r="1834" spans="1:22">
      <c r="A1834" s="1">
        <v>18437</v>
      </c>
      <c r="B1834" s="1" t="s">
        <v>98</v>
      </c>
      <c r="C1834" s="1">
        <v>5.98</v>
      </c>
      <c r="D1834" s="1">
        <v>0.05</v>
      </c>
      <c r="E1834" s="1">
        <v>3205</v>
      </c>
      <c r="F1834" s="1"/>
      <c r="G1834" s="1"/>
      <c r="H1834" s="1" t="s">
        <v>32</v>
      </c>
      <c r="I1834" s="1" t="s">
        <v>104</v>
      </c>
      <c r="J1834" s="1" t="s">
        <v>58</v>
      </c>
      <c r="K1834" s="1" t="s">
        <v>25</v>
      </c>
      <c r="L1834" s="1" t="s">
        <v>26</v>
      </c>
      <c r="M1834" s="1"/>
      <c r="N1834" s="1" t="s">
        <v>27</v>
      </c>
      <c r="O1834" s="1" t="s">
        <v>28</v>
      </c>
      <c r="P1834" s="1" t="s">
        <v>682</v>
      </c>
      <c r="Q1834" s="1" t="s">
        <v>1032</v>
      </c>
      <c r="R1834" s="1">
        <v>83440</v>
      </c>
      <c r="S1834" s="1" t="s">
        <v>128</v>
      </c>
      <c r="T1834" s="2">
        <v>42067</v>
      </c>
      <c r="U1834" s="1">
        <v>10</v>
      </c>
      <c r="V1834" s="1">
        <v>87933</v>
      </c>
    </row>
    <row r="1835" spans="1:22">
      <c r="A1835" s="1">
        <v>18438</v>
      </c>
      <c r="B1835" s="1" t="s">
        <v>98</v>
      </c>
      <c r="C1835" s="1">
        <v>39.979999999999997</v>
      </c>
      <c r="D1835" s="1">
        <v>0.05</v>
      </c>
      <c r="E1835" s="1">
        <v>3206</v>
      </c>
      <c r="F1835" s="1"/>
      <c r="G1835" s="1"/>
      <c r="H1835" s="1" t="s">
        <v>32</v>
      </c>
      <c r="I1835" s="1" t="s">
        <v>104</v>
      </c>
      <c r="J1835" s="1" t="s">
        <v>73</v>
      </c>
      <c r="K1835" s="1" t="s">
        <v>144</v>
      </c>
      <c r="L1835" s="1" t="s">
        <v>53</v>
      </c>
      <c r="M1835" s="1"/>
      <c r="N1835" s="1" t="s">
        <v>27</v>
      </c>
      <c r="O1835" s="1" t="s">
        <v>28</v>
      </c>
      <c r="P1835" s="1" t="s">
        <v>682</v>
      </c>
      <c r="Q1835" s="1" t="s">
        <v>1044</v>
      </c>
      <c r="R1835" s="1">
        <v>83301</v>
      </c>
      <c r="S1835" s="1" t="s">
        <v>128</v>
      </c>
      <c r="T1835" s="2">
        <v>42098</v>
      </c>
      <c r="U1835" s="1">
        <v>6</v>
      </c>
      <c r="V1835" s="1">
        <v>87933</v>
      </c>
    </row>
    <row r="1836" spans="1:22">
      <c r="A1836" s="1">
        <v>21229</v>
      </c>
      <c r="B1836" s="1" t="s">
        <v>31</v>
      </c>
      <c r="C1836" s="1">
        <v>218.08</v>
      </c>
      <c r="D1836" s="1">
        <v>0.1</v>
      </c>
      <c r="E1836" s="1">
        <v>3206</v>
      </c>
      <c r="F1836" s="1"/>
      <c r="G1836" s="1"/>
      <c r="H1836" s="1" t="s">
        <v>22</v>
      </c>
      <c r="I1836" s="1" t="s">
        <v>104</v>
      </c>
      <c r="J1836" s="1" t="s">
        <v>34</v>
      </c>
      <c r="K1836" s="1" t="s">
        <v>35</v>
      </c>
      <c r="L1836" s="1" t="s">
        <v>178</v>
      </c>
      <c r="M1836" s="1"/>
      <c r="N1836" s="1" t="s">
        <v>27</v>
      </c>
      <c r="O1836" s="1" t="s">
        <v>28</v>
      </c>
      <c r="P1836" s="1" t="s">
        <v>682</v>
      </c>
      <c r="Q1836" s="1" t="s">
        <v>1044</v>
      </c>
      <c r="R1836" s="1">
        <v>83301</v>
      </c>
      <c r="S1836" s="1" t="s">
        <v>77</v>
      </c>
      <c r="T1836" s="1" t="s">
        <v>78</v>
      </c>
      <c r="U1836" s="1">
        <v>7</v>
      </c>
      <c r="V1836" s="1">
        <v>87934</v>
      </c>
    </row>
    <row r="1837" spans="1:22">
      <c r="A1837" s="1">
        <v>20156</v>
      </c>
      <c r="B1837" s="1" t="s">
        <v>31</v>
      </c>
      <c r="C1837" s="1">
        <v>35.44</v>
      </c>
      <c r="D1837" s="1">
        <v>0.05</v>
      </c>
      <c r="E1837" s="1">
        <v>3206</v>
      </c>
      <c r="F1837" s="1"/>
      <c r="G1837" s="1"/>
      <c r="H1837" s="1" t="s">
        <v>32</v>
      </c>
      <c r="I1837" s="1" t="s">
        <v>104</v>
      </c>
      <c r="J1837" s="1" t="s">
        <v>58</v>
      </c>
      <c r="K1837" s="1" t="s">
        <v>83</v>
      </c>
      <c r="L1837" s="1" t="s">
        <v>53</v>
      </c>
      <c r="M1837" s="1"/>
      <c r="N1837" s="1" t="s">
        <v>27</v>
      </c>
      <c r="O1837" s="1" t="s">
        <v>28</v>
      </c>
      <c r="P1837" s="1" t="s">
        <v>682</v>
      </c>
      <c r="Q1837" s="1" t="s">
        <v>1044</v>
      </c>
      <c r="R1837" s="1">
        <v>83301</v>
      </c>
      <c r="S1837" s="1" t="s">
        <v>64</v>
      </c>
      <c r="T1837" s="1" t="s">
        <v>238</v>
      </c>
      <c r="U1837" s="1">
        <v>23</v>
      </c>
      <c r="V1837" s="1">
        <v>87935</v>
      </c>
    </row>
    <row r="1838" spans="1:22">
      <c r="A1838" s="1">
        <v>24637</v>
      </c>
      <c r="B1838" s="1" t="s">
        <v>41</v>
      </c>
      <c r="C1838" s="1">
        <v>4.9800000000000004</v>
      </c>
      <c r="D1838" s="1">
        <v>0.05</v>
      </c>
      <c r="E1838" s="1">
        <v>3209</v>
      </c>
      <c r="F1838" s="1"/>
      <c r="G1838" s="1"/>
      <c r="H1838" s="1" t="s">
        <v>22</v>
      </c>
      <c r="I1838" s="1" t="s">
        <v>81</v>
      </c>
      <c r="J1838" s="1" t="s">
        <v>73</v>
      </c>
      <c r="K1838" s="1" t="s">
        <v>144</v>
      </c>
      <c r="L1838" s="1" t="s">
        <v>44</v>
      </c>
      <c r="M1838" s="1"/>
      <c r="N1838" s="1" t="s">
        <v>27</v>
      </c>
      <c r="O1838" s="1" t="s">
        <v>54</v>
      </c>
      <c r="P1838" s="1" t="s">
        <v>37</v>
      </c>
      <c r="Q1838" s="1" t="s">
        <v>1045</v>
      </c>
      <c r="R1838" s="1">
        <v>90210</v>
      </c>
      <c r="S1838" s="1" t="s">
        <v>325</v>
      </c>
      <c r="T1838" s="1" t="s">
        <v>521</v>
      </c>
      <c r="U1838" s="1">
        <v>8</v>
      </c>
      <c r="V1838" s="1">
        <v>90739</v>
      </c>
    </row>
    <row r="1839" spans="1:22">
      <c r="A1839" s="1">
        <v>22804</v>
      </c>
      <c r="B1839" s="1" t="s">
        <v>21</v>
      </c>
      <c r="C1839" s="1">
        <v>7.31</v>
      </c>
      <c r="D1839" s="1">
        <v>0.05</v>
      </c>
      <c r="E1839" s="1">
        <v>3211</v>
      </c>
      <c r="F1839" s="1"/>
      <c r="G1839" s="1"/>
      <c r="H1839" s="1" t="s">
        <v>32</v>
      </c>
      <c r="I1839" s="1" t="s">
        <v>81</v>
      </c>
      <c r="J1839" s="1" t="s">
        <v>58</v>
      </c>
      <c r="K1839" s="1" t="s">
        <v>116</v>
      </c>
      <c r="L1839" s="1" t="s">
        <v>53</v>
      </c>
      <c r="M1839" s="1"/>
      <c r="N1839" s="1" t="s">
        <v>27</v>
      </c>
      <c r="O1839" s="1" t="s">
        <v>54</v>
      </c>
      <c r="P1839" s="1" t="s">
        <v>142</v>
      </c>
      <c r="Q1839" s="1" t="s">
        <v>1046</v>
      </c>
      <c r="R1839" s="1">
        <v>60101</v>
      </c>
      <c r="S1839" s="1" t="s">
        <v>48</v>
      </c>
      <c r="T1839" s="1" t="s">
        <v>270</v>
      </c>
      <c r="U1839" s="1">
        <v>12</v>
      </c>
      <c r="V1839" s="1">
        <v>91522</v>
      </c>
    </row>
    <row r="1840" spans="1:22">
      <c r="A1840" s="1">
        <v>22805</v>
      </c>
      <c r="B1840" s="1" t="s">
        <v>21</v>
      </c>
      <c r="C1840" s="1">
        <v>20.99</v>
      </c>
      <c r="D1840" s="1">
        <v>0.05</v>
      </c>
      <c r="E1840" s="1">
        <v>3211</v>
      </c>
      <c r="F1840" s="1"/>
      <c r="G1840" s="1"/>
      <c r="H1840" s="1" t="s">
        <v>32</v>
      </c>
      <c r="I1840" s="1" t="s">
        <v>81</v>
      </c>
      <c r="J1840" s="1" t="s">
        <v>73</v>
      </c>
      <c r="K1840" s="1" t="s">
        <v>67</v>
      </c>
      <c r="L1840" s="1" t="s">
        <v>26</v>
      </c>
      <c r="M1840" s="1"/>
      <c r="N1840" s="1" t="s">
        <v>27</v>
      </c>
      <c r="O1840" s="1" t="s">
        <v>114</v>
      </c>
      <c r="P1840" s="1" t="s">
        <v>142</v>
      </c>
      <c r="Q1840" s="1" t="s">
        <v>1046</v>
      </c>
      <c r="R1840" s="1">
        <v>60101</v>
      </c>
      <c r="S1840" s="1" t="s">
        <v>48</v>
      </c>
      <c r="T1840" s="1" t="s">
        <v>270</v>
      </c>
      <c r="U1840" s="1">
        <v>23</v>
      </c>
      <c r="V1840" s="1">
        <v>91522</v>
      </c>
    </row>
    <row r="1841" spans="1:22">
      <c r="A1841" s="1">
        <v>23736</v>
      </c>
      <c r="B1841" s="1" t="s">
        <v>31</v>
      </c>
      <c r="C1841" s="1">
        <v>6.68</v>
      </c>
      <c r="D1841" s="1">
        <v>0.05</v>
      </c>
      <c r="E1841" s="1">
        <v>3221</v>
      </c>
      <c r="F1841" s="1"/>
      <c r="G1841" s="1"/>
      <c r="H1841" s="1" t="s">
        <v>32</v>
      </c>
      <c r="I1841" s="1" t="s">
        <v>81</v>
      </c>
      <c r="J1841" s="1" t="s">
        <v>58</v>
      </c>
      <c r="K1841" s="1" t="s">
        <v>25</v>
      </c>
      <c r="L1841" s="1" t="s">
        <v>26</v>
      </c>
      <c r="M1841" s="1"/>
      <c r="N1841" s="1" t="s">
        <v>27</v>
      </c>
      <c r="O1841" s="1" t="s">
        <v>114</v>
      </c>
      <c r="P1841" s="1" t="s">
        <v>242</v>
      </c>
      <c r="Q1841" s="1" t="s">
        <v>1047</v>
      </c>
      <c r="R1841" s="1">
        <v>33322</v>
      </c>
      <c r="S1841" s="2">
        <v>42342</v>
      </c>
      <c r="T1841" s="1" t="s">
        <v>204</v>
      </c>
      <c r="U1841" s="1">
        <v>7</v>
      </c>
      <c r="V1841" s="1">
        <v>90815</v>
      </c>
    </row>
    <row r="1842" spans="1:22">
      <c r="A1842" s="1">
        <v>25605</v>
      </c>
      <c r="B1842" s="1" t="s">
        <v>21</v>
      </c>
      <c r="C1842" s="1">
        <v>39.479999999999997</v>
      </c>
      <c r="D1842" s="1">
        <v>0.05</v>
      </c>
      <c r="E1842" s="1">
        <v>3222</v>
      </c>
      <c r="F1842" s="1"/>
      <c r="G1842" s="1"/>
      <c r="H1842" s="1" t="s">
        <v>22</v>
      </c>
      <c r="I1842" s="1" t="s">
        <v>81</v>
      </c>
      <c r="J1842" s="1" t="s">
        <v>73</v>
      </c>
      <c r="K1842" s="1" t="s">
        <v>144</v>
      </c>
      <c r="L1842" s="1" t="s">
        <v>44</v>
      </c>
      <c r="M1842" s="1"/>
      <c r="N1842" s="1" t="s">
        <v>27</v>
      </c>
      <c r="O1842" s="1" t="s">
        <v>114</v>
      </c>
      <c r="P1842" s="1" t="s">
        <v>242</v>
      </c>
      <c r="Q1842" s="1" t="s">
        <v>1048</v>
      </c>
      <c r="R1842" s="1">
        <v>32303</v>
      </c>
      <c r="S1842" s="1" t="s">
        <v>99</v>
      </c>
      <c r="T1842" s="1" t="s">
        <v>99</v>
      </c>
      <c r="U1842" s="1">
        <v>8</v>
      </c>
      <c r="V1842" s="1">
        <v>90814</v>
      </c>
    </row>
    <row r="1843" spans="1:22">
      <c r="A1843" s="1">
        <v>25606</v>
      </c>
      <c r="B1843" s="1" t="s">
        <v>21</v>
      </c>
      <c r="C1843" s="1">
        <v>8.1199999999999992</v>
      </c>
      <c r="D1843" s="1">
        <v>0.05</v>
      </c>
      <c r="E1843" s="1">
        <v>3222</v>
      </c>
      <c r="F1843" s="1"/>
      <c r="G1843" s="1"/>
      <c r="H1843" s="1" t="s">
        <v>32</v>
      </c>
      <c r="I1843" s="1" t="s">
        <v>81</v>
      </c>
      <c r="J1843" s="1" t="s">
        <v>73</v>
      </c>
      <c r="K1843" s="1" t="s">
        <v>144</v>
      </c>
      <c r="L1843" s="1" t="s">
        <v>44</v>
      </c>
      <c r="M1843" s="1"/>
      <c r="N1843" s="1" t="s">
        <v>27</v>
      </c>
      <c r="O1843" s="1" t="s">
        <v>114</v>
      </c>
      <c r="P1843" s="1" t="s">
        <v>242</v>
      </c>
      <c r="Q1843" s="1" t="s">
        <v>1048</v>
      </c>
      <c r="R1843" s="1">
        <v>32303</v>
      </c>
      <c r="S1843" s="1" t="s">
        <v>99</v>
      </c>
      <c r="T1843" s="1" t="s">
        <v>271</v>
      </c>
      <c r="U1843" s="1">
        <v>17</v>
      </c>
      <c r="V1843" s="1">
        <v>90814</v>
      </c>
    </row>
    <row r="1844" spans="1:22">
      <c r="A1844" s="1">
        <v>19517</v>
      </c>
      <c r="B1844" s="1" t="s">
        <v>41</v>
      </c>
      <c r="C1844" s="1">
        <v>60.98</v>
      </c>
      <c r="D1844" s="1">
        <v>0.05</v>
      </c>
      <c r="E1844" s="1">
        <v>3224</v>
      </c>
      <c r="F1844" s="1"/>
      <c r="G1844" s="1"/>
      <c r="H1844" s="1" t="s">
        <v>22</v>
      </c>
      <c r="I1844" s="1" t="s">
        <v>51</v>
      </c>
      <c r="J1844" s="1" t="s">
        <v>34</v>
      </c>
      <c r="K1844" s="1" t="s">
        <v>35</v>
      </c>
      <c r="L1844" s="1" t="s">
        <v>36</v>
      </c>
      <c r="M1844" s="1"/>
      <c r="N1844" s="1" t="s">
        <v>27</v>
      </c>
      <c r="O1844" s="1" t="s">
        <v>114</v>
      </c>
      <c r="P1844" s="1" t="s">
        <v>184</v>
      </c>
      <c r="Q1844" s="1" t="s">
        <v>1049</v>
      </c>
      <c r="R1844" s="1">
        <v>37066</v>
      </c>
      <c r="S1844" s="2">
        <v>42008</v>
      </c>
      <c r="T1844" s="2">
        <v>42039</v>
      </c>
      <c r="U1844" s="1">
        <v>2</v>
      </c>
      <c r="V1844" s="1">
        <v>86508</v>
      </c>
    </row>
    <row r="1845" spans="1:22">
      <c r="A1845" s="1">
        <v>22291</v>
      </c>
      <c r="B1845" s="1" t="s">
        <v>31</v>
      </c>
      <c r="C1845" s="1">
        <v>208.16</v>
      </c>
      <c r="D1845" s="1">
        <v>0.1</v>
      </c>
      <c r="E1845" s="1">
        <v>3225</v>
      </c>
      <c r="F1845" s="1"/>
      <c r="G1845" s="1"/>
      <c r="H1845" s="1" t="s">
        <v>22</v>
      </c>
      <c r="I1845" s="1" t="s">
        <v>51</v>
      </c>
      <c r="J1845" s="1" t="s">
        <v>58</v>
      </c>
      <c r="K1845" s="1" t="s">
        <v>196</v>
      </c>
      <c r="L1845" s="1" t="s">
        <v>36</v>
      </c>
      <c r="M1845" s="1"/>
      <c r="N1845" s="1" t="s">
        <v>27</v>
      </c>
      <c r="O1845" s="1" t="s">
        <v>114</v>
      </c>
      <c r="P1845" s="1" t="s">
        <v>184</v>
      </c>
      <c r="Q1845" s="1" t="s">
        <v>1050</v>
      </c>
      <c r="R1845" s="1">
        <v>38138</v>
      </c>
      <c r="S1845" s="1" t="s">
        <v>164</v>
      </c>
      <c r="T1845" s="1" t="s">
        <v>164</v>
      </c>
      <c r="U1845" s="1">
        <v>4</v>
      </c>
      <c r="V1845" s="1">
        <v>86507</v>
      </c>
    </row>
    <row r="1846" spans="1:22">
      <c r="A1846" s="1">
        <v>22292</v>
      </c>
      <c r="B1846" s="1" t="s">
        <v>31</v>
      </c>
      <c r="C1846" s="1">
        <v>90.48</v>
      </c>
      <c r="D1846" s="1">
        <v>0.05</v>
      </c>
      <c r="E1846" s="1">
        <v>3226</v>
      </c>
      <c r="F1846" s="1"/>
      <c r="G1846" s="1"/>
      <c r="H1846" s="1" t="s">
        <v>32</v>
      </c>
      <c r="I1846" s="1" t="s">
        <v>51</v>
      </c>
      <c r="J1846" s="1" t="s">
        <v>58</v>
      </c>
      <c r="K1846" s="1" t="s">
        <v>61</v>
      </c>
      <c r="L1846" s="1" t="s">
        <v>53</v>
      </c>
      <c r="M1846" s="1"/>
      <c r="N1846" s="1" t="s">
        <v>27</v>
      </c>
      <c r="O1846" s="1" t="s">
        <v>114</v>
      </c>
      <c r="P1846" s="1" t="s">
        <v>184</v>
      </c>
      <c r="Q1846" s="1" t="s">
        <v>1051</v>
      </c>
      <c r="R1846" s="1">
        <v>37075</v>
      </c>
      <c r="S1846" s="1" t="s">
        <v>164</v>
      </c>
      <c r="T1846" s="1" t="s">
        <v>176</v>
      </c>
      <c r="U1846" s="1">
        <v>2</v>
      </c>
      <c r="V1846" s="1">
        <v>86507</v>
      </c>
    </row>
    <row r="1847" spans="1:22">
      <c r="A1847" s="1">
        <v>22293</v>
      </c>
      <c r="B1847" s="1" t="s">
        <v>31</v>
      </c>
      <c r="C1847" s="1">
        <v>9.48</v>
      </c>
      <c r="D1847" s="1">
        <v>0.05</v>
      </c>
      <c r="E1847" s="1">
        <v>3226</v>
      </c>
      <c r="F1847" s="1"/>
      <c r="G1847" s="1"/>
      <c r="H1847" s="1" t="s">
        <v>22</v>
      </c>
      <c r="I1847" s="1" t="s">
        <v>51</v>
      </c>
      <c r="J1847" s="1" t="s">
        <v>34</v>
      </c>
      <c r="K1847" s="1" t="s">
        <v>52</v>
      </c>
      <c r="L1847" s="1" t="s">
        <v>44</v>
      </c>
      <c r="M1847" s="1"/>
      <c r="N1847" s="1" t="s">
        <v>27</v>
      </c>
      <c r="O1847" s="1" t="s">
        <v>114</v>
      </c>
      <c r="P1847" s="1" t="s">
        <v>184</v>
      </c>
      <c r="Q1847" s="1" t="s">
        <v>1051</v>
      </c>
      <c r="R1847" s="1">
        <v>37075</v>
      </c>
      <c r="S1847" s="1" t="s">
        <v>164</v>
      </c>
      <c r="T1847" s="1" t="s">
        <v>189</v>
      </c>
      <c r="U1847" s="1">
        <v>1</v>
      </c>
      <c r="V1847" s="1">
        <v>86507</v>
      </c>
    </row>
    <row r="1848" spans="1:22">
      <c r="A1848" s="1">
        <v>22294</v>
      </c>
      <c r="B1848" s="1" t="s">
        <v>31</v>
      </c>
      <c r="C1848" s="1">
        <v>4.28</v>
      </c>
      <c r="D1848" s="1">
        <v>0.05</v>
      </c>
      <c r="E1848" s="1">
        <v>3226</v>
      </c>
      <c r="F1848" s="1"/>
      <c r="G1848" s="1"/>
      <c r="H1848" s="1" t="s">
        <v>32</v>
      </c>
      <c r="I1848" s="1" t="s">
        <v>51</v>
      </c>
      <c r="J1848" s="1" t="s">
        <v>58</v>
      </c>
      <c r="K1848" s="1" t="s">
        <v>25</v>
      </c>
      <c r="L1848" s="1" t="s">
        <v>26</v>
      </c>
      <c r="M1848" s="1"/>
      <c r="N1848" s="1" t="s">
        <v>27</v>
      </c>
      <c r="O1848" s="1" t="s">
        <v>114</v>
      </c>
      <c r="P1848" s="1" t="s">
        <v>184</v>
      </c>
      <c r="Q1848" s="1" t="s">
        <v>1051</v>
      </c>
      <c r="R1848" s="1">
        <v>37075</v>
      </c>
      <c r="S1848" s="1" t="s">
        <v>164</v>
      </c>
      <c r="T1848" s="1" t="s">
        <v>176</v>
      </c>
      <c r="U1848" s="1">
        <v>4</v>
      </c>
      <c r="V1848" s="1">
        <v>86507</v>
      </c>
    </row>
    <row r="1849" spans="1:22">
      <c r="A1849" s="1">
        <v>24343</v>
      </c>
      <c r="B1849" s="1" t="s">
        <v>50</v>
      </c>
      <c r="C1849" s="1">
        <v>22.24</v>
      </c>
      <c r="D1849" s="1">
        <v>0.05</v>
      </c>
      <c r="E1849" s="1">
        <v>3226</v>
      </c>
      <c r="F1849" s="1"/>
      <c r="G1849" s="1"/>
      <c r="H1849" s="1" t="s">
        <v>32</v>
      </c>
      <c r="I1849" s="1" t="s">
        <v>51</v>
      </c>
      <c r="J1849" s="1" t="s">
        <v>73</v>
      </c>
      <c r="K1849" s="1" t="s">
        <v>144</v>
      </c>
      <c r="L1849" s="1" t="s">
        <v>44</v>
      </c>
      <c r="M1849" s="1"/>
      <c r="N1849" s="1" t="s">
        <v>27</v>
      </c>
      <c r="O1849" s="1" t="s">
        <v>54</v>
      </c>
      <c r="P1849" s="1" t="s">
        <v>184</v>
      </c>
      <c r="Q1849" s="1" t="s">
        <v>1051</v>
      </c>
      <c r="R1849" s="1">
        <v>37075</v>
      </c>
      <c r="S1849" s="1" t="s">
        <v>325</v>
      </c>
      <c r="T1849" s="1" t="s">
        <v>416</v>
      </c>
      <c r="U1849" s="1">
        <v>12</v>
      </c>
      <c r="V1849" s="1">
        <v>86509</v>
      </c>
    </row>
    <row r="1850" spans="1:22">
      <c r="A1850" s="1">
        <v>18940</v>
      </c>
      <c r="B1850" s="1" t="s">
        <v>31</v>
      </c>
      <c r="C1850" s="1">
        <v>24.95</v>
      </c>
      <c r="D1850" s="1">
        <v>0.05</v>
      </c>
      <c r="E1850" s="1">
        <v>3229</v>
      </c>
      <c r="F1850" s="1"/>
      <c r="G1850" s="1"/>
      <c r="H1850" s="1" t="s">
        <v>32</v>
      </c>
      <c r="I1850" s="1" t="s">
        <v>51</v>
      </c>
      <c r="J1850" s="1" t="s">
        <v>58</v>
      </c>
      <c r="K1850" s="1" t="s">
        <v>100</v>
      </c>
      <c r="L1850" s="1" t="s">
        <v>53</v>
      </c>
      <c r="M1850" s="1"/>
      <c r="N1850" s="1" t="s">
        <v>27</v>
      </c>
      <c r="O1850" s="1" t="s">
        <v>54</v>
      </c>
      <c r="P1850" s="1" t="s">
        <v>718</v>
      </c>
      <c r="Q1850" s="1" t="s">
        <v>1052</v>
      </c>
      <c r="R1850" s="1">
        <v>54880</v>
      </c>
      <c r="S1850" s="1" t="s">
        <v>222</v>
      </c>
      <c r="T1850" s="1" t="s">
        <v>97</v>
      </c>
      <c r="U1850" s="1">
        <v>15</v>
      </c>
      <c r="V1850" s="1">
        <v>87435</v>
      </c>
    </row>
    <row r="1851" spans="1:22">
      <c r="A1851" s="1">
        <v>18941</v>
      </c>
      <c r="B1851" s="1" t="s">
        <v>31</v>
      </c>
      <c r="C1851" s="1">
        <v>15.98</v>
      </c>
      <c r="D1851" s="1">
        <v>0.05</v>
      </c>
      <c r="E1851" s="1">
        <v>3230</v>
      </c>
      <c r="F1851" s="1"/>
      <c r="G1851" s="1"/>
      <c r="H1851" s="1" t="s">
        <v>32</v>
      </c>
      <c r="I1851" s="1" t="s">
        <v>51</v>
      </c>
      <c r="J1851" s="1" t="s">
        <v>73</v>
      </c>
      <c r="K1851" s="1" t="s">
        <v>144</v>
      </c>
      <c r="L1851" s="1" t="s">
        <v>44</v>
      </c>
      <c r="M1851" s="1"/>
      <c r="N1851" s="1" t="s">
        <v>27</v>
      </c>
      <c r="O1851" s="1" t="s">
        <v>54</v>
      </c>
      <c r="P1851" s="1" t="s">
        <v>718</v>
      </c>
      <c r="Q1851" s="1" t="s">
        <v>1053</v>
      </c>
      <c r="R1851" s="1">
        <v>53186</v>
      </c>
      <c r="S1851" s="1" t="s">
        <v>222</v>
      </c>
      <c r="T1851" s="1" t="s">
        <v>186</v>
      </c>
      <c r="U1851" s="1">
        <v>9</v>
      </c>
      <c r="V1851" s="1">
        <v>87435</v>
      </c>
    </row>
    <row r="1852" spans="1:22">
      <c r="A1852" s="1">
        <v>19062</v>
      </c>
      <c r="B1852" s="1" t="s">
        <v>41</v>
      </c>
      <c r="C1852" s="1">
        <v>4.91</v>
      </c>
      <c r="D1852" s="1">
        <v>0.05</v>
      </c>
      <c r="E1852" s="1">
        <v>3230</v>
      </c>
      <c r="F1852" s="1"/>
      <c r="G1852" s="1"/>
      <c r="H1852" s="1" t="s">
        <v>22</v>
      </c>
      <c r="I1852" s="1" t="s">
        <v>51</v>
      </c>
      <c r="J1852" s="1" t="s">
        <v>58</v>
      </c>
      <c r="K1852" s="1" t="s">
        <v>100</v>
      </c>
      <c r="L1852" s="1" t="s">
        <v>53</v>
      </c>
      <c r="M1852" s="1"/>
      <c r="N1852" s="1" t="s">
        <v>27</v>
      </c>
      <c r="O1852" s="1" t="s">
        <v>54</v>
      </c>
      <c r="P1852" s="1" t="s">
        <v>718</v>
      </c>
      <c r="Q1852" s="1" t="s">
        <v>1053</v>
      </c>
      <c r="R1852" s="1">
        <v>53186</v>
      </c>
      <c r="S1852" s="1" t="s">
        <v>39</v>
      </c>
      <c r="T1852" s="1" t="s">
        <v>39</v>
      </c>
      <c r="U1852" s="1">
        <v>10</v>
      </c>
      <c r="V1852" s="1">
        <v>87436</v>
      </c>
    </row>
    <row r="1853" spans="1:22">
      <c r="A1853" s="1">
        <v>19063</v>
      </c>
      <c r="B1853" s="1" t="s">
        <v>41</v>
      </c>
      <c r="C1853" s="1">
        <v>48.94</v>
      </c>
      <c r="D1853" s="1">
        <v>0.05</v>
      </c>
      <c r="E1853" s="1">
        <v>3230</v>
      </c>
      <c r="F1853" s="1"/>
      <c r="G1853" s="1"/>
      <c r="H1853" s="1" t="s">
        <v>22</v>
      </c>
      <c r="I1853" s="1" t="s">
        <v>51</v>
      </c>
      <c r="J1853" s="1" t="s">
        <v>58</v>
      </c>
      <c r="K1853" s="1" t="s">
        <v>83</v>
      </c>
      <c r="L1853" s="1" t="s">
        <v>53</v>
      </c>
      <c r="M1853" s="1"/>
      <c r="N1853" s="1" t="s">
        <v>27</v>
      </c>
      <c r="O1853" s="1" t="s">
        <v>28</v>
      </c>
      <c r="P1853" s="1" t="s">
        <v>718</v>
      </c>
      <c r="Q1853" s="1" t="s">
        <v>1053</v>
      </c>
      <c r="R1853" s="1">
        <v>53186</v>
      </c>
      <c r="S1853" s="1" t="s">
        <v>39</v>
      </c>
      <c r="T1853" s="1" t="s">
        <v>115</v>
      </c>
      <c r="U1853" s="1">
        <v>21</v>
      </c>
      <c r="V1853" s="1">
        <v>87436</v>
      </c>
    </row>
    <row r="1854" spans="1:22">
      <c r="A1854" s="1">
        <v>19179</v>
      </c>
      <c r="B1854" s="1" t="s">
        <v>98</v>
      </c>
      <c r="C1854" s="1">
        <v>115.99</v>
      </c>
      <c r="D1854" s="1">
        <v>0.1</v>
      </c>
      <c r="E1854" s="1">
        <v>3238</v>
      </c>
      <c r="F1854" s="1"/>
      <c r="G1854" s="1"/>
      <c r="H1854" s="1" t="s">
        <v>32</v>
      </c>
      <c r="I1854" s="1" t="s">
        <v>81</v>
      </c>
      <c r="J1854" s="1" t="s">
        <v>73</v>
      </c>
      <c r="K1854" s="1" t="s">
        <v>67</v>
      </c>
      <c r="L1854" s="1" t="s">
        <v>53</v>
      </c>
      <c r="M1854" s="1"/>
      <c r="N1854" s="1" t="s">
        <v>27</v>
      </c>
      <c r="O1854" s="1" t="s">
        <v>45</v>
      </c>
      <c r="P1854" s="1" t="s">
        <v>90</v>
      </c>
      <c r="Q1854" s="1" t="s">
        <v>1054</v>
      </c>
      <c r="R1854" s="1">
        <v>97330</v>
      </c>
      <c r="S1854" s="2">
        <v>42100</v>
      </c>
      <c r="T1854" s="2">
        <v>42161</v>
      </c>
      <c r="U1854" s="1">
        <v>5</v>
      </c>
      <c r="V1854" s="1">
        <v>89564</v>
      </c>
    </row>
    <row r="1855" spans="1:22">
      <c r="A1855" s="1">
        <v>23084</v>
      </c>
      <c r="B1855" s="1" t="s">
        <v>21</v>
      </c>
      <c r="C1855" s="1">
        <v>7.28</v>
      </c>
      <c r="D1855" s="1">
        <v>0.05</v>
      </c>
      <c r="E1855" s="1">
        <v>3243</v>
      </c>
      <c r="F1855" s="1"/>
      <c r="G1855" s="1"/>
      <c r="H1855" s="1" t="s">
        <v>32</v>
      </c>
      <c r="I1855" s="1" t="s">
        <v>51</v>
      </c>
      <c r="J1855" s="1" t="s">
        <v>73</v>
      </c>
      <c r="K1855" s="1" t="s">
        <v>144</v>
      </c>
      <c r="L1855" s="1" t="s">
        <v>44</v>
      </c>
      <c r="M1855" s="1"/>
      <c r="N1855" s="1" t="s">
        <v>27</v>
      </c>
      <c r="O1855" s="1" t="s">
        <v>45</v>
      </c>
      <c r="P1855" s="1" t="s">
        <v>171</v>
      </c>
      <c r="Q1855" s="1" t="s">
        <v>439</v>
      </c>
      <c r="R1855" s="1">
        <v>6010</v>
      </c>
      <c r="S1855" s="2">
        <v>42283</v>
      </c>
      <c r="T1855" s="2">
        <v>42283</v>
      </c>
      <c r="U1855" s="1">
        <v>3</v>
      </c>
      <c r="V1855" s="1">
        <v>88329</v>
      </c>
    </row>
    <row r="1856" spans="1:22">
      <c r="A1856" s="1">
        <v>23267</v>
      </c>
      <c r="B1856" s="1" t="s">
        <v>98</v>
      </c>
      <c r="C1856" s="1">
        <v>5.18</v>
      </c>
      <c r="D1856" s="1">
        <v>0.05</v>
      </c>
      <c r="E1856" s="1">
        <v>3246</v>
      </c>
      <c r="F1856" s="1"/>
      <c r="G1856" s="1"/>
      <c r="H1856" s="1" t="s">
        <v>32</v>
      </c>
      <c r="I1856" s="1" t="s">
        <v>51</v>
      </c>
      <c r="J1856" s="1" t="s">
        <v>58</v>
      </c>
      <c r="K1856" s="1" t="s">
        <v>83</v>
      </c>
      <c r="L1856" s="1" t="s">
        <v>26</v>
      </c>
      <c r="M1856" s="1"/>
      <c r="N1856" s="1" t="s">
        <v>27</v>
      </c>
      <c r="O1856" s="1" t="s">
        <v>114</v>
      </c>
      <c r="P1856" s="1" t="s">
        <v>155</v>
      </c>
      <c r="Q1856" s="1" t="s">
        <v>1055</v>
      </c>
      <c r="R1856" s="1">
        <v>3051</v>
      </c>
      <c r="S1856" s="2">
        <v>42008</v>
      </c>
      <c r="T1856" s="2">
        <v>42008</v>
      </c>
      <c r="U1856" s="1">
        <v>4</v>
      </c>
      <c r="V1856" s="1">
        <v>88330</v>
      </c>
    </row>
    <row r="1857" spans="1:22">
      <c r="A1857" s="1">
        <v>18265</v>
      </c>
      <c r="B1857" s="1" t="s">
        <v>21</v>
      </c>
      <c r="C1857" s="1">
        <v>2.78</v>
      </c>
      <c r="D1857" s="1">
        <v>0.05</v>
      </c>
      <c r="E1857" s="1">
        <v>3248</v>
      </c>
      <c r="F1857" s="1"/>
      <c r="G1857" s="1"/>
      <c r="H1857" s="1" t="s">
        <v>32</v>
      </c>
      <c r="I1857" s="1" t="s">
        <v>51</v>
      </c>
      <c r="J1857" s="1" t="s">
        <v>58</v>
      </c>
      <c r="K1857" s="1" t="s">
        <v>100</v>
      </c>
      <c r="L1857" s="1" t="s">
        <v>53</v>
      </c>
      <c r="M1857" s="1"/>
      <c r="N1857" s="1" t="s">
        <v>27</v>
      </c>
      <c r="O1857" s="1" t="s">
        <v>45</v>
      </c>
      <c r="P1857" s="1" t="s">
        <v>138</v>
      </c>
      <c r="Q1857" s="1" t="s">
        <v>1056</v>
      </c>
      <c r="R1857" s="1">
        <v>70458</v>
      </c>
      <c r="S1857" s="2">
        <v>42190</v>
      </c>
      <c r="T1857" s="2">
        <v>42221</v>
      </c>
      <c r="U1857" s="1">
        <v>17</v>
      </c>
      <c r="V1857" s="1">
        <v>87297</v>
      </c>
    </row>
    <row r="1858" spans="1:22">
      <c r="A1858" s="1">
        <v>25820</v>
      </c>
      <c r="B1858" s="1" t="s">
        <v>21</v>
      </c>
      <c r="C1858" s="1">
        <v>42.8</v>
      </c>
      <c r="D1858" s="1">
        <v>0.05</v>
      </c>
      <c r="E1858" s="1">
        <v>3249</v>
      </c>
      <c r="F1858" s="1"/>
      <c r="G1858" s="1"/>
      <c r="H1858" s="1" t="s">
        <v>32</v>
      </c>
      <c r="I1858" s="1" t="s">
        <v>81</v>
      </c>
      <c r="J1858" s="1" t="s">
        <v>58</v>
      </c>
      <c r="K1858" s="1" t="s">
        <v>100</v>
      </c>
      <c r="L1858" s="1" t="s">
        <v>53</v>
      </c>
      <c r="M1858" s="1"/>
      <c r="N1858" s="1" t="s">
        <v>27</v>
      </c>
      <c r="O1858" s="1" t="s">
        <v>45</v>
      </c>
      <c r="P1858" s="1" t="s">
        <v>268</v>
      </c>
      <c r="Q1858" s="1" t="s">
        <v>1057</v>
      </c>
      <c r="R1858" s="1">
        <v>21403</v>
      </c>
      <c r="S1858" s="1" t="s">
        <v>78</v>
      </c>
      <c r="T1858" s="1" t="s">
        <v>289</v>
      </c>
      <c r="U1858" s="1">
        <v>16</v>
      </c>
      <c r="V1858" s="1">
        <v>87298</v>
      </c>
    </row>
    <row r="1859" spans="1:22">
      <c r="A1859" s="1">
        <v>5511</v>
      </c>
      <c r="B1859" s="1" t="s">
        <v>41</v>
      </c>
      <c r="C1859" s="1">
        <v>5.28</v>
      </c>
      <c r="D1859" s="1">
        <v>0.05</v>
      </c>
      <c r="E1859" s="1">
        <v>3251</v>
      </c>
      <c r="F1859" s="1"/>
      <c r="G1859" s="1"/>
      <c r="H1859" s="1" t="s">
        <v>32</v>
      </c>
      <c r="I1859" s="1" t="s">
        <v>81</v>
      </c>
      <c r="J1859" s="1" t="s">
        <v>58</v>
      </c>
      <c r="K1859" s="1" t="s">
        <v>83</v>
      </c>
      <c r="L1859" s="1" t="s">
        <v>53</v>
      </c>
      <c r="M1859" s="1"/>
      <c r="N1859" s="1" t="s">
        <v>27</v>
      </c>
      <c r="O1859" s="1" t="s">
        <v>45</v>
      </c>
      <c r="P1859" s="1" t="s">
        <v>62</v>
      </c>
      <c r="Q1859" s="1" t="s">
        <v>79</v>
      </c>
      <c r="R1859" s="1">
        <v>10112</v>
      </c>
      <c r="S1859" s="2">
        <v>42314</v>
      </c>
      <c r="T1859" s="2">
        <v>42344</v>
      </c>
      <c r="U1859" s="1">
        <v>76</v>
      </c>
      <c r="V1859" s="1">
        <v>39076</v>
      </c>
    </row>
    <row r="1860" spans="1:22">
      <c r="A1860" s="1">
        <v>23324</v>
      </c>
      <c r="B1860" s="1" t="s">
        <v>41</v>
      </c>
      <c r="C1860" s="1">
        <v>11.34</v>
      </c>
      <c r="D1860" s="1">
        <v>0.05</v>
      </c>
      <c r="E1860" s="1">
        <v>3252</v>
      </c>
      <c r="F1860" s="1"/>
      <c r="G1860" s="1"/>
      <c r="H1860" s="1" t="s">
        <v>32</v>
      </c>
      <c r="I1860" s="1" t="s">
        <v>51</v>
      </c>
      <c r="J1860" s="1" t="s">
        <v>58</v>
      </c>
      <c r="K1860" s="1" t="s">
        <v>83</v>
      </c>
      <c r="L1860" s="1" t="s">
        <v>53</v>
      </c>
      <c r="M1860" s="1"/>
      <c r="N1860" s="1" t="s">
        <v>27</v>
      </c>
      <c r="O1860" s="1" t="s">
        <v>45</v>
      </c>
      <c r="P1860" s="1" t="s">
        <v>62</v>
      </c>
      <c r="Q1860" s="1" t="s">
        <v>1058</v>
      </c>
      <c r="R1860" s="1">
        <v>12306</v>
      </c>
      <c r="S1860" s="1" t="s">
        <v>128</v>
      </c>
      <c r="T1860" s="2">
        <v>42008</v>
      </c>
      <c r="U1860" s="1">
        <v>1</v>
      </c>
      <c r="V1860" s="1">
        <v>87296</v>
      </c>
    </row>
    <row r="1861" spans="1:22">
      <c r="A1861" s="1">
        <v>23511</v>
      </c>
      <c r="B1861" s="1" t="s">
        <v>41</v>
      </c>
      <c r="C1861" s="1">
        <v>5.28</v>
      </c>
      <c r="D1861" s="1">
        <v>0.05</v>
      </c>
      <c r="E1861" s="1">
        <v>3252</v>
      </c>
      <c r="F1861" s="1"/>
      <c r="G1861" s="1"/>
      <c r="H1861" s="1" t="s">
        <v>32</v>
      </c>
      <c r="I1861" s="1" t="s">
        <v>81</v>
      </c>
      <c r="J1861" s="1" t="s">
        <v>58</v>
      </c>
      <c r="K1861" s="1" t="s">
        <v>83</v>
      </c>
      <c r="L1861" s="1" t="s">
        <v>53</v>
      </c>
      <c r="M1861" s="1"/>
      <c r="N1861" s="1" t="s">
        <v>27</v>
      </c>
      <c r="O1861" s="1" t="s">
        <v>114</v>
      </c>
      <c r="P1861" s="1" t="s">
        <v>62</v>
      </c>
      <c r="Q1861" s="1" t="s">
        <v>1058</v>
      </c>
      <c r="R1861" s="1">
        <v>12306</v>
      </c>
      <c r="S1861" s="2">
        <v>42314</v>
      </c>
      <c r="T1861" s="2">
        <v>42344</v>
      </c>
      <c r="U1861" s="1">
        <v>19</v>
      </c>
      <c r="V1861" s="1">
        <v>87299</v>
      </c>
    </row>
    <row r="1862" spans="1:22">
      <c r="A1862" s="1">
        <v>21046</v>
      </c>
      <c r="B1862" s="1" t="s">
        <v>41</v>
      </c>
      <c r="C1862" s="1">
        <v>47.98</v>
      </c>
      <c r="D1862" s="1">
        <v>0.05</v>
      </c>
      <c r="E1862" s="1">
        <v>3255</v>
      </c>
      <c r="F1862" s="1"/>
      <c r="G1862" s="1"/>
      <c r="H1862" s="1" t="s">
        <v>32</v>
      </c>
      <c r="I1862" s="1" t="s">
        <v>42</v>
      </c>
      <c r="J1862" s="1" t="s">
        <v>73</v>
      </c>
      <c r="K1862" s="1" t="s">
        <v>144</v>
      </c>
      <c r="L1862" s="1" t="s">
        <v>44</v>
      </c>
      <c r="M1862" s="1"/>
      <c r="N1862" s="1" t="s">
        <v>27</v>
      </c>
      <c r="O1862" s="1" t="s">
        <v>28</v>
      </c>
      <c r="P1862" s="1" t="s">
        <v>242</v>
      </c>
      <c r="Q1862" s="1" t="s">
        <v>1059</v>
      </c>
      <c r="R1862" s="1">
        <v>33319</v>
      </c>
      <c r="S1862" s="1" t="s">
        <v>136</v>
      </c>
      <c r="T1862" s="1" t="s">
        <v>137</v>
      </c>
      <c r="U1862" s="1">
        <v>2</v>
      </c>
      <c r="V1862" s="1">
        <v>90488</v>
      </c>
    </row>
    <row r="1863" spans="1:22">
      <c r="A1863" s="1">
        <v>18728</v>
      </c>
      <c r="B1863" s="1" t="s">
        <v>31</v>
      </c>
      <c r="C1863" s="1">
        <v>349.45</v>
      </c>
      <c r="D1863" s="1">
        <v>0.1</v>
      </c>
      <c r="E1863" s="1">
        <v>3257</v>
      </c>
      <c r="F1863" s="1"/>
      <c r="G1863" s="1"/>
      <c r="H1863" s="1" t="s">
        <v>22</v>
      </c>
      <c r="I1863" s="1" t="s">
        <v>104</v>
      </c>
      <c r="J1863" s="1" t="s">
        <v>34</v>
      </c>
      <c r="K1863" s="1" t="s">
        <v>123</v>
      </c>
      <c r="L1863" s="1" t="s">
        <v>36</v>
      </c>
      <c r="M1863" s="1"/>
      <c r="N1863" s="1" t="s">
        <v>27</v>
      </c>
      <c r="O1863" s="1" t="s">
        <v>28</v>
      </c>
      <c r="P1863" s="1" t="s">
        <v>29</v>
      </c>
      <c r="Q1863" s="1" t="s">
        <v>1060</v>
      </c>
      <c r="R1863" s="1">
        <v>98632</v>
      </c>
      <c r="S1863" s="1" t="s">
        <v>169</v>
      </c>
      <c r="T1863" s="1" t="s">
        <v>295</v>
      </c>
      <c r="U1863" s="1">
        <v>15</v>
      </c>
      <c r="V1863" s="1">
        <v>88825</v>
      </c>
    </row>
    <row r="1864" spans="1:22">
      <c r="A1864" s="1">
        <v>21852</v>
      </c>
      <c r="B1864" s="1" t="s">
        <v>50</v>
      </c>
      <c r="C1864" s="1">
        <v>25.38</v>
      </c>
      <c r="D1864" s="1">
        <v>0.05</v>
      </c>
      <c r="E1864" s="1">
        <v>3257</v>
      </c>
      <c r="F1864" s="1"/>
      <c r="G1864" s="1"/>
      <c r="H1864" s="1" t="s">
        <v>32</v>
      </c>
      <c r="I1864" s="1" t="s">
        <v>104</v>
      </c>
      <c r="J1864" s="1" t="s">
        <v>34</v>
      </c>
      <c r="K1864" s="1" t="s">
        <v>52</v>
      </c>
      <c r="L1864" s="1" t="s">
        <v>44</v>
      </c>
      <c r="M1864" s="1"/>
      <c r="N1864" s="1" t="s">
        <v>27</v>
      </c>
      <c r="O1864" s="1" t="s">
        <v>28</v>
      </c>
      <c r="P1864" s="1" t="s">
        <v>29</v>
      </c>
      <c r="Q1864" s="1" t="s">
        <v>1060</v>
      </c>
      <c r="R1864" s="1">
        <v>98632</v>
      </c>
      <c r="S1864" s="1" t="s">
        <v>59</v>
      </c>
      <c r="T1864" s="1" t="s">
        <v>71</v>
      </c>
      <c r="U1864" s="1">
        <v>26</v>
      </c>
      <c r="V1864" s="1">
        <v>88826</v>
      </c>
    </row>
    <row r="1865" spans="1:22">
      <c r="A1865" s="1">
        <v>23010</v>
      </c>
      <c r="B1865" s="1" t="s">
        <v>31</v>
      </c>
      <c r="C1865" s="1">
        <v>55.94</v>
      </c>
      <c r="D1865" s="1">
        <v>0.05</v>
      </c>
      <c r="E1865" s="1">
        <v>3258</v>
      </c>
      <c r="F1865" s="1"/>
      <c r="G1865" s="1"/>
      <c r="H1865" s="1" t="s">
        <v>32</v>
      </c>
      <c r="I1865" s="1" t="s">
        <v>104</v>
      </c>
      <c r="J1865" s="1" t="s">
        <v>73</v>
      </c>
      <c r="K1865" s="1" t="s">
        <v>144</v>
      </c>
      <c r="L1865" s="1" t="s">
        <v>53</v>
      </c>
      <c r="M1865" s="1"/>
      <c r="N1865" s="1" t="s">
        <v>27</v>
      </c>
      <c r="O1865" s="1" t="s">
        <v>54</v>
      </c>
      <c r="P1865" s="1" t="s">
        <v>29</v>
      </c>
      <c r="Q1865" s="1" t="s">
        <v>1061</v>
      </c>
      <c r="R1865" s="1">
        <v>98037</v>
      </c>
      <c r="S1865" s="1" t="s">
        <v>236</v>
      </c>
      <c r="T1865" s="1" t="s">
        <v>131</v>
      </c>
      <c r="U1865" s="1">
        <v>11</v>
      </c>
      <c r="V1865" s="1">
        <v>88824</v>
      </c>
    </row>
    <row r="1866" spans="1:22">
      <c r="A1866" s="1">
        <v>22576</v>
      </c>
      <c r="B1866" s="1" t="s">
        <v>31</v>
      </c>
      <c r="C1866" s="1">
        <v>105.34</v>
      </c>
      <c r="D1866" s="1">
        <v>0.1</v>
      </c>
      <c r="E1866" s="1">
        <v>3261</v>
      </c>
      <c r="F1866" s="1"/>
      <c r="G1866" s="1"/>
      <c r="H1866" s="1" t="s">
        <v>22</v>
      </c>
      <c r="I1866" s="1" t="s">
        <v>104</v>
      </c>
      <c r="J1866" s="1" t="s">
        <v>34</v>
      </c>
      <c r="K1866" s="1" t="s">
        <v>52</v>
      </c>
      <c r="L1866" s="1" t="s">
        <v>178</v>
      </c>
      <c r="M1866" s="1"/>
      <c r="N1866" s="1" t="s">
        <v>27</v>
      </c>
      <c r="O1866" s="1" t="s">
        <v>28</v>
      </c>
      <c r="P1866" s="1" t="s">
        <v>215</v>
      </c>
      <c r="Q1866" s="1" t="s">
        <v>1062</v>
      </c>
      <c r="R1866" s="1">
        <v>49221</v>
      </c>
      <c r="S1866" s="1" t="s">
        <v>324</v>
      </c>
      <c r="T1866" s="1" t="s">
        <v>421</v>
      </c>
      <c r="U1866" s="1">
        <v>10</v>
      </c>
      <c r="V1866" s="1">
        <v>90296</v>
      </c>
    </row>
    <row r="1867" spans="1:22">
      <c r="A1867" s="1">
        <v>19214</v>
      </c>
      <c r="B1867" s="1" t="s">
        <v>50</v>
      </c>
      <c r="C1867" s="1">
        <v>9.99</v>
      </c>
      <c r="D1867" s="1">
        <v>0.05</v>
      </c>
      <c r="E1867" s="1">
        <v>3264</v>
      </c>
      <c r="F1867" s="1"/>
      <c r="G1867" s="1"/>
      <c r="H1867" s="1" t="s">
        <v>32</v>
      </c>
      <c r="I1867" s="1" t="s">
        <v>81</v>
      </c>
      <c r="J1867" s="1" t="s">
        <v>58</v>
      </c>
      <c r="K1867" s="1" t="s">
        <v>83</v>
      </c>
      <c r="L1867" s="1" t="s">
        <v>53</v>
      </c>
      <c r="M1867" s="1"/>
      <c r="N1867" s="1" t="s">
        <v>27</v>
      </c>
      <c r="O1867" s="1" t="s">
        <v>45</v>
      </c>
      <c r="P1867" s="1" t="s">
        <v>37</v>
      </c>
      <c r="Q1867" s="1" t="s">
        <v>1063</v>
      </c>
      <c r="R1867" s="1">
        <v>95501</v>
      </c>
      <c r="S1867" s="1" t="s">
        <v>140</v>
      </c>
      <c r="T1867" s="1" t="s">
        <v>77</v>
      </c>
      <c r="U1867" s="1">
        <v>5</v>
      </c>
      <c r="V1867" s="1">
        <v>89835</v>
      </c>
    </row>
    <row r="1868" spans="1:22">
      <c r="A1868" s="1">
        <v>21459</v>
      </c>
      <c r="B1868" s="1" t="s">
        <v>41</v>
      </c>
      <c r="C1868" s="1">
        <v>122.99</v>
      </c>
      <c r="D1868" s="1">
        <v>0.1</v>
      </c>
      <c r="E1868" s="1">
        <v>3266</v>
      </c>
      <c r="F1868" s="1"/>
      <c r="G1868" s="1"/>
      <c r="H1868" s="1" t="s">
        <v>22</v>
      </c>
      <c r="I1868" s="1" t="s">
        <v>81</v>
      </c>
      <c r="J1868" s="1" t="s">
        <v>34</v>
      </c>
      <c r="K1868" s="1" t="s">
        <v>35</v>
      </c>
      <c r="L1868" s="1" t="s">
        <v>36</v>
      </c>
      <c r="M1868" s="1"/>
      <c r="N1868" s="1" t="s">
        <v>27</v>
      </c>
      <c r="O1868" s="1" t="s">
        <v>45</v>
      </c>
      <c r="P1868" s="1" t="s">
        <v>147</v>
      </c>
      <c r="Q1868" s="1" t="s">
        <v>276</v>
      </c>
      <c r="R1868" s="1">
        <v>4073</v>
      </c>
      <c r="S1868" s="1" t="s">
        <v>85</v>
      </c>
      <c r="T1868" s="1" t="s">
        <v>86</v>
      </c>
      <c r="U1868" s="1">
        <v>14</v>
      </c>
      <c r="V1868" s="1">
        <v>89836</v>
      </c>
    </row>
    <row r="1869" spans="1:22">
      <c r="A1869" s="1">
        <v>21458</v>
      </c>
      <c r="B1869" s="1" t="s">
        <v>41</v>
      </c>
      <c r="C1869" s="1">
        <v>60.97</v>
      </c>
      <c r="D1869" s="1">
        <v>0.05</v>
      </c>
      <c r="E1869" s="1">
        <v>3269</v>
      </c>
      <c r="F1869" s="1"/>
      <c r="G1869" s="1"/>
      <c r="H1869" s="1" t="s">
        <v>22</v>
      </c>
      <c r="I1869" s="1" t="s">
        <v>81</v>
      </c>
      <c r="J1869" s="1" t="s">
        <v>58</v>
      </c>
      <c r="K1869" s="1" t="s">
        <v>196</v>
      </c>
      <c r="L1869" s="1" t="s">
        <v>53</v>
      </c>
      <c r="M1869" s="1"/>
      <c r="N1869" s="1" t="s">
        <v>27</v>
      </c>
      <c r="O1869" s="1" t="s">
        <v>28</v>
      </c>
      <c r="P1869" s="1" t="s">
        <v>46</v>
      </c>
      <c r="Q1869" s="1" t="s">
        <v>1064</v>
      </c>
      <c r="R1869" s="1">
        <v>7060</v>
      </c>
      <c r="S1869" s="1" t="s">
        <v>85</v>
      </c>
      <c r="T1869" s="1" t="s">
        <v>87</v>
      </c>
      <c r="U1869" s="1">
        <v>12</v>
      </c>
      <c r="V1869" s="1">
        <v>89836</v>
      </c>
    </row>
    <row r="1870" spans="1:22">
      <c r="A1870" s="1">
        <v>19047</v>
      </c>
      <c r="B1870" s="1" t="s">
        <v>98</v>
      </c>
      <c r="C1870" s="1">
        <v>13.48</v>
      </c>
      <c r="D1870" s="1">
        <v>0.05</v>
      </c>
      <c r="E1870" s="1">
        <v>3275</v>
      </c>
      <c r="F1870" s="1"/>
      <c r="G1870" s="1"/>
      <c r="H1870" s="1" t="s">
        <v>32</v>
      </c>
      <c r="I1870" s="1" t="s">
        <v>42</v>
      </c>
      <c r="J1870" s="1" t="s">
        <v>58</v>
      </c>
      <c r="K1870" s="1" t="s">
        <v>119</v>
      </c>
      <c r="L1870" s="1" t="s">
        <v>53</v>
      </c>
      <c r="M1870" s="1"/>
      <c r="N1870" s="1" t="s">
        <v>27</v>
      </c>
      <c r="O1870" s="1" t="s">
        <v>28</v>
      </c>
      <c r="P1870" s="1" t="s">
        <v>29</v>
      </c>
      <c r="Q1870" s="1" t="s">
        <v>747</v>
      </c>
      <c r="R1870" s="1">
        <v>98273</v>
      </c>
      <c r="S1870" s="1" t="s">
        <v>236</v>
      </c>
      <c r="T1870" s="1" t="s">
        <v>131</v>
      </c>
      <c r="U1870" s="1">
        <v>9</v>
      </c>
      <c r="V1870" s="1">
        <v>86233</v>
      </c>
    </row>
    <row r="1871" spans="1:22">
      <c r="A1871" s="1">
        <v>19232</v>
      </c>
      <c r="B1871" s="1" t="s">
        <v>98</v>
      </c>
      <c r="C1871" s="1">
        <v>449.99</v>
      </c>
      <c r="D1871" s="1">
        <v>0.1</v>
      </c>
      <c r="E1871" s="1">
        <v>3275</v>
      </c>
      <c r="F1871" s="1"/>
      <c r="G1871" s="1"/>
      <c r="H1871" s="1" t="s">
        <v>32</v>
      </c>
      <c r="I1871" s="1" t="s">
        <v>51</v>
      </c>
      <c r="J1871" s="1" t="s">
        <v>73</v>
      </c>
      <c r="K1871" s="1" t="s">
        <v>340</v>
      </c>
      <c r="L1871" s="1" t="s">
        <v>178</v>
      </c>
      <c r="M1871" s="1"/>
      <c r="N1871" s="1" t="s">
        <v>27</v>
      </c>
      <c r="O1871" s="1" t="s">
        <v>28</v>
      </c>
      <c r="P1871" s="1" t="s">
        <v>29</v>
      </c>
      <c r="Q1871" s="1" t="s">
        <v>747</v>
      </c>
      <c r="R1871" s="1">
        <v>98273</v>
      </c>
      <c r="S1871" s="2">
        <v>42005</v>
      </c>
      <c r="T1871" s="2">
        <v>42125</v>
      </c>
      <c r="U1871" s="1">
        <v>12</v>
      </c>
      <c r="V1871" s="1">
        <v>86234</v>
      </c>
    </row>
    <row r="1872" spans="1:22">
      <c r="A1872" s="1">
        <v>19233</v>
      </c>
      <c r="B1872" s="1" t="s">
        <v>98</v>
      </c>
      <c r="C1872" s="1">
        <v>5.84</v>
      </c>
      <c r="D1872" s="1">
        <v>0.05</v>
      </c>
      <c r="E1872" s="1">
        <v>3275</v>
      </c>
      <c r="F1872" s="1"/>
      <c r="G1872" s="1"/>
      <c r="H1872" s="1" t="s">
        <v>32</v>
      </c>
      <c r="I1872" s="1" t="s">
        <v>51</v>
      </c>
      <c r="J1872" s="1" t="s">
        <v>58</v>
      </c>
      <c r="K1872" s="1" t="s">
        <v>25</v>
      </c>
      <c r="L1872" s="1" t="s">
        <v>26</v>
      </c>
      <c r="M1872" s="1"/>
      <c r="N1872" s="1" t="s">
        <v>27</v>
      </c>
      <c r="O1872" s="1" t="s">
        <v>114</v>
      </c>
      <c r="P1872" s="1" t="s">
        <v>29</v>
      </c>
      <c r="Q1872" s="1" t="s">
        <v>747</v>
      </c>
      <c r="R1872" s="1">
        <v>98273</v>
      </c>
      <c r="S1872" s="2">
        <v>42005</v>
      </c>
      <c r="T1872" s="2">
        <v>42278</v>
      </c>
      <c r="U1872" s="1">
        <v>6</v>
      </c>
      <c r="V1872" s="1">
        <v>86234</v>
      </c>
    </row>
    <row r="1873" spans="1:22">
      <c r="A1873" s="1">
        <v>20039</v>
      </c>
      <c r="B1873" s="1" t="s">
        <v>21</v>
      </c>
      <c r="C1873" s="1">
        <v>89.83</v>
      </c>
      <c r="D1873" s="1">
        <v>0.05</v>
      </c>
      <c r="E1873" s="1">
        <v>3279</v>
      </c>
      <c r="F1873" s="1"/>
      <c r="G1873" s="1"/>
      <c r="H1873" s="1" t="s">
        <v>32</v>
      </c>
      <c r="I1873" s="1" t="s">
        <v>42</v>
      </c>
      <c r="J1873" s="1" t="s">
        <v>58</v>
      </c>
      <c r="K1873" s="1" t="s">
        <v>119</v>
      </c>
      <c r="L1873" s="1" t="s">
        <v>178</v>
      </c>
      <c r="M1873" s="1"/>
      <c r="N1873" s="1" t="s">
        <v>27</v>
      </c>
      <c r="O1873" s="1" t="s">
        <v>114</v>
      </c>
      <c r="P1873" s="1" t="s">
        <v>443</v>
      </c>
      <c r="Q1873" s="1" t="s">
        <v>953</v>
      </c>
      <c r="R1873" s="1">
        <v>29203</v>
      </c>
      <c r="S1873" s="2">
        <v>42159</v>
      </c>
      <c r="T1873" s="2">
        <v>42220</v>
      </c>
      <c r="U1873" s="1">
        <v>4</v>
      </c>
      <c r="V1873" s="1">
        <v>90766</v>
      </c>
    </row>
    <row r="1874" spans="1:22">
      <c r="A1874" s="1">
        <v>20040</v>
      </c>
      <c r="B1874" s="1" t="s">
        <v>21</v>
      </c>
      <c r="C1874" s="1">
        <v>13.43</v>
      </c>
      <c r="D1874" s="1">
        <v>0.05</v>
      </c>
      <c r="E1874" s="1">
        <v>3279</v>
      </c>
      <c r="F1874" s="1"/>
      <c r="G1874" s="1"/>
      <c r="H1874" s="1" t="s">
        <v>32</v>
      </c>
      <c r="I1874" s="1" t="s">
        <v>42</v>
      </c>
      <c r="J1874" s="1" t="s">
        <v>58</v>
      </c>
      <c r="K1874" s="1" t="s">
        <v>119</v>
      </c>
      <c r="L1874" s="1" t="s">
        <v>53</v>
      </c>
      <c r="M1874" s="1"/>
      <c r="N1874" s="1" t="s">
        <v>27</v>
      </c>
      <c r="O1874" s="1" t="s">
        <v>114</v>
      </c>
      <c r="P1874" s="1" t="s">
        <v>443</v>
      </c>
      <c r="Q1874" s="1" t="s">
        <v>953</v>
      </c>
      <c r="R1874" s="1">
        <v>29203</v>
      </c>
      <c r="S1874" s="2">
        <v>42159</v>
      </c>
      <c r="T1874" s="2">
        <v>42220</v>
      </c>
      <c r="U1874" s="1">
        <v>12</v>
      </c>
      <c r="V1874" s="1">
        <v>90766</v>
      </c>
    </row>
    <row r="1875" spans="1:22">
      <c r="A1875" s="1">
        <v>20041</v>
      </c>
      <c r="B1875" s="1" t="s">
        <v>21</v>
      </c>
      <c r="C1875" s="1">
        <v>125.99</v>
      </c>
      <c r="D1875" s="1">
        <v>0.1</v>
      </c>
      <c r="E1875" s="1">
        <v>3279</v>
      </c>
      <c r="F1875" s="1"/>
      <c r="G1875" s="1"/>
      <c r="H1875" s="1" t="s">
        <v>32</v>
      </c>
      <c r="I1875" s="1" t="s">
        <v>42</v>
      </c>
      <c r="J1875" s="1" t="s">
        <v>73</v>
      </c>
      <c r="K1875" s="1" t="s">
        <v>67</v>
      </c>
      <c r="L1875" s="1" t="s">
        <v>53</v>
      </c>
      <c r="M1875" s="1"/>
      <c r="N1875" s="1" t="s">
        <v>27</v>
      </c>
      <c r="O1875" s="1" t="s">
        <v>114</v>
      </c>
      <c r="P1875" s="1" t="s">
        <v>443</v>
      </c>
      <c r="Q1875" s="1" t="s">
        <v>953</v>
      </c>
      <c r="R1875" s="1">
        <v>29203</v>
      </c>
      <c r="S1875" s="2">
        <v>42159</v>
      </c>
      <c r="T1875" s="2">
        <v>42159</v>
      </c>
      <c r="U1875" s="1">
        <v>11</v>
      </c>
      <c r="V1875" s="1">
        <v>90766</v>
      </c>
    </row>
    <row r="1876" spans="1:22">
      <c r="A1876" s="1">
        <v>21620</v>
      </c>
      <c r="B1876" s="1" t="s">
        <v>50</v>
      </c>
      <c r="C1876" s="1">
        <v>45.99</v>
      </c>
      <c r="D1876" s="1">
        <v>0.05</v>
      </c>
      <c r="E1876" s="1">
        <v>3279</v>
      </c>
      <c r="F1876" s="1"/>
      <c r="G1876" s="1"/>
      <c r="H1876" s="1" t="s">
        <v>32</v>
      </c>
      <c r="I1876" s="1" t="s">
        <v>42</v>
      </c>
      <c r="J1876" s="1" t="s">
        <v>73</v>
      </c>
      <c r="K1876" s="1" t="s">
        <v>67</v>
      </c>
      <c r="L1876" s="1" t="s">
        <v>53</v>
      </c>
      <c r="M1876" s="1"/>
      <c r="N1876" s="1" t="s">
        <v>27</v>
      </c>
      <c r="O1876" s="1" t="s">
        <v>114</v>
      </c>
      <c r="P1876" s="1" t="s">
        <v>443</v>
      </c>
      <c r="Q1876" s="1" t="s">
        <v>953</v>
      </c>
      <c r="R1876" s="1">
        <v>29203</v>
      </c>
      <c r="S1876" s="1" t="s">
        <v>297</v>
      </c>
      <c r="T1876" s="1" t="s">
        <v>179</v>
      </c>
      <c r="U1876" s="1">
        <v>3</v>
      </c>
      <c r="V1876" s="1">
        <v>90767</v>
      </c>
    </row>
    <row r="1877" spans="1:22">
      <c r="A1877" s="1">
        <v>23022</v>
      </c>
      <c r="B1877" s="1" t="s">
        <v>41</v>
      </c>
      <c r="C1877" s="1">
        <v>363.25</v>
      </c>
      <c r="D1877" s="1">
        <v>0.1</v>
      </c>
      <c r="E1877" s="1">
        <v>3283</v>
      </c>
      <c r="F1877" s="1"/>
      <c r="G1877" s="1"/>
      <c r="H1877" s="1" t="s">
        <v>22</v>
      </c>
      <c r="I1877" s="1" t="s">
        <v>81</v>
      </c>
      <c r="J1877" s="1" t="s">
        <v>58</v>
      </c>
      <c r="K1877" s="1" t="s">
        <v>196</v>
      </c>
      <c r="L1877" s="1" t="s">
        <v>53</v>
      </c>
      <c r="M1877" s="1"/>
      <c r="N1877" s="1" t="s">
        <v>27</v>
      </c>
      <c r="O1877" s="1" t="s">
        <v>114</v>
      </c>
      <c r="P1877" s="1" t="s">
        <v>242</v>
      </c>
      <c r="Q1877" s="1" t="s">
        <v>1065</v>
      </c>
      <c r="R1877" s="1">
        <v>33156</v>
      </c>
      <c r="S1877" s="1" t="s">
        <v>111</v>
      </c>
      <c r="T1877" s="1" t="s">
        <v>111</v>
      </c>
      <c r="U1877" s="1">
        <v>5</v>
      </c>
      <c r="V1877" s="1">
        <v>90752</v>
      </c>
    </row>
    <row r="1878" spans="1:22">
      <c r="A1878" s="1">
        <v>23211</v>
      </c>
      <c r="B1878" s="1" t="s">
        <v>21</v>
      </c>
      <c r="C1878" s="1">
        <v>17.48</v>
      </c>
      <c r="D1878" s="1">
        <v>0.05</v>
      </c>
      <c r="E1878" s="1">
        <v>3283</v>
      </c>
      <c r="F1878" s="1"/>
      <c r="G1878" s="1"/>
      <c r="H1878" s="1" t="s">
        <v>32</v>
      </c>
      <c r="I1878" s="1" t="s">
        <v>81</v>
      </c>
      <c r="J1878" s="1" t="s">
        <v>73</v>
      </c>
      <c r="K1878" s="1" t="s">
        <v>144</v>
      </c>
      <c r="L1878" s="1" t="s">
        <v>44</v>
      </c>
      <c r="M1878" s="1"/>
      <c r="N1878" s="1" t="s">
        <v>27</v>
      </c>
      <c r="O1878" s="1" t="s">
        <v>114</v>
      </c>
      <c r="P1878" s="1" t="s">
        <v>242</v>
      </c>
      <c r="Q1878" s="1" t="s">
        <v>1065</v>
      </c>
      <c r="R1878" s="1">
        <v>33156</v>
      </c>
      <c r="S1878" s="2">
        <v>42282</v>
      </c>
      <c r="T1878" s="2">
        <v>42313</v>
      </c>
      <c r="U1878" s="1">
        <v>31</v>
      </c>
      <c r="V1878" s="1">
        <v>90753</v>
      </c>
    </row>
    <row r="1879" spans="1:22">
      <c r="A1879" s="1">
        <v>26141</v>
      </c>
      <c r="B1879" s="1" t="s">
        <v>21</v>
      </c>
      <c r="C1879" s="1">
        <v>19.23</v>
      </c>
      <c r="D1879" s="1">
        <v>0.05</v>
      </c>
      <c r="E1879" s="1">
        <v>3284</v>
      </c>
      <c r="F1879" s="1"/>
      <c r="G1879" s="1"/>
      <c r="H1879" s="1" t="s">
        <v>22</v>
      </c>
      <c r="I1879" s="1" t="s">
        <v>81</v>
      </c>
      <c r="J1879" s="1" t="s">
        <v>34</v>
      </c>
      <c r="K1879" s="1" t="s">
        <v>52</v>
      </c>
      <c r="L1879" s="1" t="s">
        <v>44</v>
      </c>
      <c r="M1879" s="1"/>
      <c r="N1879" s="1" t="s">
        <v>27</v>
      </c>
      <c r="O1879" s="1" t="s">
        <v>114</v>
      </c>
      <c r="P1879" s="1" t="s">
        <v>242</v>
      </c>
      <c r="Q1879" s="1" t="s">
        <v>1066</v>
      </c>
      <c r="R1879" s="1">
        <v>34741</v>
      </c>
      <c r="S1879" s="1" t="s">
        <v>137</v>
      </c>
      <c r="T1879" s="1" t="s">
        <v>92</v>
      </c>
      <c r="U1879" s="1">
        <v>6</v>
      </c>
      <c r="V1879" s="1">
        <v>90751</v>
      </c>
    </row>
    <row r="1880" spans="1:22">
      <c r="A1880" s="1">
        <v>20350</v>
      </c>
      <c r="B1880" s="1" t="s">
        <v>31</v>
      </c>
      <c r="C1880" s="1">
        <v>1.7</v>
      </c>
      <c r="D1880" s="1">
        <v>0.05</v>
      </c>
      <c r="E1880" s="1">
        <v>3285</v>
      </c>
      <c r="F1880" s="1"/>
      <c r="G1880" s="1"/>
      <c r="H1880" s="1" t="s">
        <v>32</v>
      </c>
      <c r="I1880" s="1" t="s">
        <v>104</v>
      </c>
      <c r="J1880" s="1" t="s">
        <v>73</v>
      </c>
      <c r="K1880" s="1" t="s">
        <v>144</v>
      </c>
      <c r="L1880" s="1" t="s">
        <v>44</v>
      </c>
      <c r="M1880" s="1"/>
      <c r="N1880" s="1" t="s">
        <v>27</v>
      </c>
      <c r="O1880" s="1" t="s">
        <v>114</v>
      </c>
      <c r="P1880" s="1" t="s">
        <v>117</v>
      </c>
      <c r="Q1880" s="1" t="s">
        <v>1067</v>
      </c>
      <c r="R1880" s="1">
        <v>20170</v>
      </c>
      <c r="S1880" s="2">
        <v>42156</v>
      </c>
      <c r="T1880" s="2">
        <v>42186</v>
      </c>
      <c r="U1880" s="1">
        <v>7</v>
      </c>
      <c r="V1880" s="1">
        <v>90750</v>
      </c>
    </row>
    <row r="1881" spans="1:22">
      <c r="A1881" s="1">
        <v>20351</v>
      </c>
      <c r="B1881" s="1" t="s">
        <v>31</v>
      </c>
      <c r="C1881" s="1">
        <v>30.98</v>
      </c>
      <c r="D1881" s="1">
        <v>0.05</v>
      </c>
      <c r="E1881" s="1">
        <v>3285</v>
      </c>
      <c r="F1881" s="1"/>
      <c r="G1881" s="1"/>
      <c r="H1881" s="1" t="s">
        <v>32</v>
      </c>
      <c r="I1881" s="1" t="s">
        <v>104</v>
      </c>
      <c r="J1881" s="1" t="s">
        <v>58</v>
      </c>
      <c r="K1881" s="1" t="s">
        <v>83</v>
      </c>
      <c r="L1881" s="1" t="s">
        <v>53</v>
      </c>
      <c r="M1881" s="1"/>
      <c r="N1881" s="1" t="s">
        <v>27</v>
      </c>
      <c r="O1881" s="1" t="s">
        <v>28</v>
      </c>
      <c r="P1881" s="1" t="s">
        <v>117</v>
      </c>
      <c r="Q1881" s="1" t="s">
        <v>1067</v>
      </c>
      <c r="R1881" s="1">
        <v>20170</v>
      </c>
      <c r="S1881" s="2">
        <v>42156</v>
      </c>
      <c r="T1881" s="2">
        <v>42217</v>
      </c>
      <c r="U1881" s="1">
        <v>9</v>
      </c>
      <c r="V1881" s="1">
        <v>90750</v>
      </c>
    </row>
    <row r="1882" spans="1:22">
      <c r="A1882" s="1">
        <v>21567</v>
      </c>
      <c r="B1882" s="1" t="s">
        <v>98</v>
      </c>
      <c r="C1882" s="1">
        <v>30.56</v>
      </c>
      <c r="D1882" s="1">
        <v>0.05</v>
      </c>
      <c r="E1882" s="1">
        <v>3287</v>
      </c>
      <c r="F1882" s="1"/>
      <c r="G1882" s="1"/>
      <c r="H1882" s="1" t="s">
        <v>32</v>
      </c>
      <c r="I1882" s="1" t="s">
        <v>51</v>
      </c>
      <c r="J1882" s="1" t="s">
        <v>58</v>
      </c>
      <c r="K1882" s="1" t="s">
        <v>100</v>
      </c>
      <c r="L1882" s="1" t="s">
        <v>53</v>
      </c>
      <c r="M1882" s="1"/>
      <c r="N1882" s="1" t="s">
        <v>27</v>
      </c>
      <c r="O1882" s="1" t="s">
        <v>114</v>
      </c>
      <c r="P1882" s="1" t="s">
        <v>37</v>
      </c>
      <c r="Q1882" s="1" t="s">
        <v>1068</v>
      </c>
      <c r="R1882" s="1">
        <v>95746</v>
      </c>
      <c r="S1882" s="1" t="s">
        <v>168</v>
      </c>
      <c r="T1882" s="1" t="s">
        <v>295</v>
      </c>
      <c r="U1882" s="1">
        <v>17</v>
      </c>
      <c r="V1882" s="1">
        <v>89897</v>
      </c>
    </row>
    <row r="1883" spans="1:22">
      <c r="A1883" s="1">
        <v>23198</v>
      </c>
      <c r="B1883" s="1" t="s">
        <v>98</v>
      </c>
      <c r="C1883" s="1">
        <v>33.89</v>
      </c>
      <c r="D1883" s="1">
        <v>0.05</v>
      </c>
      <c r="E1883" s="1">
        <v>3303</v>
      </c>
      <c r="F1883" s="1"/>
      <c r="G1883" s="1"/>
      <c r="H1883" s="1" t="s">
        <v>32</v>
      </c>
      <c r="I1883" s="1" t="s">
        <v>42</v>
      </c>
      <c r="J1883" s="1" t="s">
        <v>58</v>
      </c>
      <c r="K1883" s="1" t="s">
        <v>119</v>
      </c>
      <c r="L1883" s="1" t="s">
        <v>53</v>
      </c>
      <c r="M1883" s="1"/>
      <c r="N1883" s="1" t="s">
        <v>27</v>
      </c>
      <c r="O1883" s="1" t="s">
        <v>45</v>
      </c>
      <c r="P1883" s="1" t="s">
        <v>242</v>
      </c>
      <c r="Q1883" s="1" t="s">
        <v>1069</v>
      </c>
      <c r="R1883" s="1">
        <v>33461</v>
      </c>
      <c r="S1883" s="2">
        <v>42186</v>
      </c>
      <c r="T1883" s="2">
        <v>42339</v>
      </c>
      <c r="U1883" s="1">
        <v>6</v>
      </c>
      <c r="V1883" s="1">
        <v>87795</v>
      </c>
    </row>
    <row r="1884" spans="1:22">
      <c r="A1884" s="1">
        <v>20447</v>
      </c>
      <c r="B1884" s="1" t="s">
        <v>50</v>
      </c>
      <c r="C1884" s="1">
        <v>11.33</v>
      </c>
      <c r="D1884" s="1">
        <v>0.05</v>
      </c>
      <c r="E1884" s="1">
        <v>3306</v>
      </c>
      <c r="F1884" s="1"/>
      <c r="G1884" s="1"/>
      <c r="H1884" s="1" t="s">
        <v>32</v>
      </c>
      <c r="I1884" s="1" t="s">
        <v>51</v>
      </c>
      <c r="J1884" s="1" t="s">
        <v>58</v>
      </c>
      <c r="K1884" s="1" t="s">
        <v>196</v>
      </c>
      <c r="L1884" s="1" t="s">
        <v>75</v>
      </c>
      <c r="M1884" s="1"/>
      <c r="N1884" s="1" t="s">
        <v>27</v>
      </c>
      <c r="O1884" s="1" t="s">
        <v>45</v>
      </c>
      <c r="P1884" s="1" t="s">
        <v>171</v>
      </c>
      <c r="Q1884" s="1" t="s">
        <v>1070</v>
      </c>
      <c r="R1884" s="1">
        <v>6320</v>
      </c>
      <c r="S1884" s="2">
        <v>42008</v>
      </c>
      <c r="T1884" s="2">
        <v>42067</v>
      </c>
      <c r="U1884" s="1">
        <v>1</v>
      </c>
      <c r="V1884" s="1">
        <v>90461</v>
      </c>
    </row>
    <row r="1885" spans="1:22">
      <c r="A1885" s="1">
        <v>22732</v>
      </c>
      <c r="B1885" s="1" t="s">
        <v>98</v>
      </c>
      <c r="C1885" s="1">
        <v>16.739999999999998</v>
      </c>
      <c r="D1885" s="1">
        <v>0.05</v>
      </c>
      <c r="E1885" s="1">
        <v>3307</v>
      </c>
      <c r="F1885" s="1"/>
      <c r="G1885" s="1"/>
      <c r="H1885" s="1" t="s">
        <v>32</v>
      </c>
      <c r="I1885" s="1" t="s">
        <v>51</v>
      </c>
      <c r="J1885" s="1" t="s">
        <v>58</v>
      </c>
      <c r="K1885" s="1" t="s">
        <v>119</v>
      </c>
      <c r="L1885" s="1" t="s">
        <v>53</v>
      </c>
      <c r="M1885" s="1"/>
      <c r="N1885" s="1" t="s">
        <v>27</v>
      </c>
      <c r="O1885" s="1" t="s">
        <v>45</v>
      </c>
      <c r="P1885" s="1" t="s">
        <v>152</v>
      </c>
      <c r="Q1885" s="1" t="s">
        <v>1071</v>
      </c>
      <c r="R1885" s="1">
        <v>1001</v>
      </c>
      <c r="S1885" s="1" t="s">
        <v>198</v>
      </c>
      <c r="T1885" s="2">
        <v>42037</v>
      </c>
      <c r="U1885" s="1">
        <v>5</v>
      </c>
      <c r="V1885" s="1">
        <v>90462</v>
      </c>
    </row>
    <row r="1886" spans="1:22">
      <c r="A1886" s="1">
        <v>23451</v>
      </c>
      <c r="B1886" s="1" t="s">
        <v>41</v>
      </c>
      <c r="C1886" s="1">
        <v>6.64</v>
      </c>
      <c r="D1886" s="1">
        <v>0.05</v>
      </c>
      <c r="E1886" s="1">
        <v>3309</v>
      </c>
      <c r="F1886" s="1"/>
      <c r="G1886" s="1"/>
      <c r="H1886" s="1" t="s">
        <v>32</v>
      </c>
      <c r="I1886" s="1" t="s">
        <v>51</v>
      </c>
      <c r="J1886" s="1" t="s">
        <v>34</v>
      </c>
      <c r="K1886" s="1" t="s">
        <v>52</v>
      </c>
      <c r="L1886" s="1" t="s">
        <v>44</v>
      </c>
      <c r="M1886" s="1"/>
      <c r="N1886" s="1" t="s">
        <v>27</v>
      </c>
      <c r="O1886" s="1" t="s">
        <v>45</v>
      </c>
      <c r="P1886" s="1" t="s">
        <v>152</v>
      </c>
      <c r="Q1886" s="1" t="s">
        <v>1072</v>
      </c>
      <c r="R1886" s="1">
        <v>1760</v>
      </c>
      <c r="S1886" s="1" t="s">
        <v>384</v>
      </c>
      <c r="T1886" s="1" t="s">
        <v>267</v>
      </c>
      <c r="U1886" s="1">
        <v>4</v>
      </c>
      <c r="V1886" s="1">
        <v>90460</v>
      </c>
    </row>
    <row r="1887" spans="1:22">
      <c r="A1887" s="1">
        <v>23452</v>
      </c>
      <c r="B1887" s="1" t="s">
        <v>41</v>
      </c>
      <c r="C1887" s="1">
        <v>90.48</v>
      </c>
      <c r="D1887" s="1">
        <v>0.05</v>
      </c>
      <c r="E1887" s="1">
        <v>3310</v>
      </c>
      <c r="F1887" s="1"/>
      <c r="G1887" s="1"/>
      <c r="H1887" s="1" t="s">
        <v>32</v>
      </c>
      <c r="I1887" s="1" t="s">
        <v>51</v>
      </c>
      <c r="J1887" s="1" t="s">
        <v>58</v>
      </c>
      <c r="K1887" s="1" t="s">
        <v>61</v>
      </c>
      <c r="L1887" s="1" t="s">
        <v>53</v>
      </c>
      <c r="M1887" s="1"/>
      <c r="N1887" s="1" t="s">
        <v>27</v>
      </c>
      <c r="O1887" s="1" t="s">
        <v>45</v>
      </c>
      <c r="P1887" s="1" t="s">
        <v>152</v>
      </c>
      <c r="Q1887" s="1" t="s">
        <v>1073</v>
      </c>
      <c r="R1887" s="1">
        <v>2563</v>
      </c>
      <c r="S1887" s="1" t="s">
        <v>384</v>
      </c>
      <c r="T1887" s="1" t="s">
        <v>132</v>
      </c>
      <c r="U1887" s="1">
        <v>4</v>
      </c>
      <c r="V1887" s="1">
        <v>90460</v>
      </c>
    </row>
    <row r="1888" spans="1:22">
      <c r="A1888" s="1">
        <v>22734</v>
      </c>
      <c r="B1888" s="1" t="s">
        <v>98</v>
      </c>
      <c r="C1888" s="1">
        <v>6.45</v>
      </c>
      <c r="D1888" s="1">
        <v>0.05</v>
      </c>
      <c r="E1888" s="1">
        <v>3311</v>
      </c>
      <c r="F1888" s="1"/>
      <c r="G1888" s="1"/>
      <c r="H1888" s="1" t="s">
        <v>32</v>
      </c>
      <c r="I1888" s="1" t="s">
        <v>51</v>
      </c>
      <c r="J1888" s="1" t="s">
        <v>58</v>
      </c>
      <c r="K1888" s="1" t="s">
        <v>83</v>
      </c>
      <c r="L1888" s="1" t="s">
        <v>26</v>
      </c>
      <c r="M1888" s="1"/>
      <c r="N1888" s="1" t="s">
        <v>27</v>
      </c>
      <c r="O1888" s="1" t="s">
        <v>45</v>
      </c>
      <c r="P1888" s="1" t="s">
        <v>152</v>
      </c>
      <c r="Q1888" s="1" t="s">
        <v>913</v>
      </c>
      <c r="R1888" s="1">
        <v>1890</v>
      </c>
      <c r="S1888" s="1" t="s">
        <v>198</v>
      </c>
      <c r="T1888" s="1" t="s">
        <v>241</v>
      </c>
      <c r="U1888" s="1">
        <v>9</v>
      </c>
      <c r="V1888" s="1">
        <v>90462</v>
      </c>
    </row>
    <row r="1889" spans="1:22">
      <c r="A1889" s="1">
        <v>22733</v>
      </c>
      <c r="B1889" s="1" t="s">
        <v>98</v>
      </c>
      <c r="C1889" s="1">
        <v>122.99</v>
      </c>
      <c r="D1889" s="1">
        <v>0.1</v>
      </c>
      <c r="E1889" s="1">
        <v>3314</v>
      </c>
      <c r="F1889" s="1"/>
      <c r="G1889" s="1"/>
      <c r="H1889" s="1" t="s">
        <v>22</v>
      </c>
      <c r="I1889" s="1" t="s">
        <v>51</v>
      </c>
      <c r="J1889" s="1" t="s">
        <v>34</v>
      </c>
      <c r="K1889" s="1" t="s">
        <v>35</v>
      </c>
      <c r="L1889" s="1" t="s">
        <v>36</v>
      </c>
      <c r="M1889" s="1"/>
      <c r="N1889" s="1" t="s">
        <v>27</v>
      </c>
      <c r="O1889" s="1" t="s">
        <v>114</v>
      </c>
      <c r="P1889" s="1" t="s">
        <v>46</v>
      </c>
      <c r="Q1889" s="1" t="s">
        <v>203</v>
      </c>
      <c r="R1889" s="1">
        <v>7024</v>
      </c>
      <c r="S1889" s="1" t="s">
        <v>198</v>
      </c>
      <c r="T1889" s="1" t="s">
        <v>87</v>
      </c>
      <c r="U1889" s="1">
        <v>4</v>
      </c>
      <c r="V1889" s="1">
        <v>90462</v>
      </c>
    </row>
    <row r="1890" spans="1:22">
      <c r="A1890" s="1">
        <v>19422</v>
      </c>
      <c r="B1890" s="1" t="s">
        <v>98</v>
      </c>
      <c r="C1890" s="1">
        <v>20.98</v>
      </c>
      <c r="D1890" s="1">
        <v>0.05</v>
      </c>
      <c r="E1890" s="1">
        <v>3319</v>
      </c>
      <c r="F1890" s="1"/>
      <c r="G1890" s="1"/>
      <c r="H1890" s="1" t="s">
        <v>32</v>
      </c>
      <c r="I1890" s="1" t="s">
        <v>51</v>
      </c>
      <c r="J1890" s="1" t="s">
        <v>58</v>
      </c>
      <c r="K1890" s="1" t="s">
        <v>100</v>
      </c>
      <c r="L1890" s="1" t="s">
        <v>53</v>
      </c>
      <c r="M1890" s="1"/>
      <c r="N1890" s="1" t="s">
        <v>27</v>
      </c>
      <c r="O1890" s="1" t="s">
        <v>114</v>
      </c>
      <c r="P1890" s="1" t="s">
        <v>184</v>
      </c>
      <c r="Q1890" s="1" t="s">
        <v>1051</v>
      </c>
      <c r="R1890" s="1">
        <v>37075</v>
      </c>
      <c r="S1890" s="1" t="s">
        <v>77</v>
      </c>
      <c r="T1890" s="1" t="s">
        <v>77</v>
      </c>
      <c r="U1890" s="1">
        <v>20</v>
      </c>
      <c r="V1890" s="1">
        <v>90104</v>
      </c>
    </row>
    <row r="1891" spans="1:22">
      <c r="A1891" s="1">
        <v>20203</v>
      </c>
      <c r="B1891" s="1" t="s">
        <v>31</v>
      </c>
      <c r="C1891" s="1">
        <v>3.28</v>
      </c>
      <c r="D1891" s="1">
        <v>0.05</v>
      </c>
      <c r="E1891" s="1">
        <v>3320</v>
      </c>
      <c r="F1891" s="1"/>
      <c r="G1891" s="1"/>
      <c r="H1891" s="1" t="s">
        <v>32</v>
      </c>
      <c r="I1891" s="1" t="s">
        <v>51</v>
      </c>
      <c r="J1891" s="1" t="s">
        <v>58</v>
      </c>
      <c r="K1891" s="1" t="s">
        <v>25</v>
      </c>
      <c r="L1891" s="1" t="s">
        <v>26</v>
      </c>
      <c r="M1891" s="1"/>
      <c r="N1891" s="1" t="s">
        <v>27</v>
      </c>
      <c r="O1891" s="1" t="s">
        <v>114</v>
      </c>
      <c r="P1891" s="1" t="s">
        <v>184</v>
      </c>
      <c r="Q1891" s="1" t="s">
        <v>650</v>
      </c>
      <c r="R1891" s="1">
        <v>38301</v>
      </c>
      <c r="S1891" s="1" t="s">
        <v>219</v>
      </c>
      <c r="T1891" s="1" t="s">
        <v>220</v>
      </c>
      <c r="U1891" s="1">
        <v>18</v>
      </c>
      <c r="V1891" s="1">
        <v>90103</v>
      </c>
    </row>
    <row r="1892" spans="1:22">
      <c r="A1892" s="1">
        <v>20204</v>
      </c>
      <c r="B1892" s="1" t="s">
        <v>31</v>
      </c>
      <c r="C1892" s="1">
        <v>40.97</v>
      </c>
      <c r="D1892" s="1">
        <v>0.05</v>
      </c>
      <c r="E1892" s="1">
        <v>3320</v>
      </c>
      <c r="F1892" s="1"/>
      <c r="G1892" s="1"/>
      <c r="H1892" s="1" t="s">
        <v>22</v>
      </c>
      <c r="I1892" s="1" t="s">
        <v>51</v>
      </c>
      <c r="J1892" s="1" t="s">
        <v>58</v>
      </c>
      <c r="K1892" s="1" t="s">
        <v>25</v>
      </c>
      <c r="L1892" s="1" t="s">
        <v>44</v>
      </c>
      <c r="M1892" s="1"/>
      <c r="N1892" s="1" t="s">
        <v>27</v>
      </c>
      <c r="O1892" s="1" t="s">
        <v>28</v>
      </c>
      <c r="P1892" s="1" t="s">
        <v>184</v>
      </c>
      <c r="Q1892" s="1" t="s">
        <v>650</v>
      </c>
      <c r="R1892" s="1">
        <v>38301</v>
      </c>
      <c r="S1892" s="1" t="s">
        <v>219</v>
      </c>
      <c r="T1892" s="1" t="s">
        <v>382</v>
      </c>
      <c r="U1892" s="1">
        <v>22</v>
      </c>
      <c r="V1892" s="1">
        <v>90103</v>
      </c>
    </row>
    <row r="1893" spans="1:22">
      <c r="A1893" s="1">
        <v>25330</v>
      </c>
      <c r="B1893" s="1" t="s">
        <v>50</v>
      </c>
      <c r="C1893" s="1">
        <v>6.48</v>
      </c>
      <c r="D1893" s="1">
        <v>0.05</v>
      </c>
      <c r="E1893" s="1">
        <v>3324</v>
      </c>
      <c r="F1893" s="1"/>
      <c r="G1893" s="1"/>
      <c r="H1893" s="1" t="s">
        <v>32</v>
      </c>
      <c r="I1893" s="1" t="s">
        <v>104</v>
      </c>
      <c r="J1893" s="1" t="s">
        <v>58</v>
      </c>
      <c r="K1893" s="1" t="s">
        <v>83</v>
      </c>
      <c r="L1893" s="1" t="s">
        <v>53</v>
      </c>
      <c r="M1893" s="1"/>
      <c r="N1893" s="1" t="s">
        <v>27</v>
      </c>
      <c r="O1893" s="1" t="s">
        <v>28</v>
      </c>
      <c r="P1893" s="1" t="s">
        <v>250</v>
      </c>
      <c r="Q1893" s="1" t="s">
        <v>1074</v>
      </c>
      <c r="R1893" s="1">
        <v>85335</v>
      </c>
      <c r="S1893" s="2">
        <v>42340</v>
      </c>
      <c r="T1893" s="1" t="s">
        <v>48</v>
      </c>
      <c r="U1893" s="1">
        <v>9</v>
      </c>
      <c r="V1893" s="1">
        <v>90985</v>
      </c>
    </row>
    <row r="1894" spans="1:22">
      <c r="A1894" s="1">
        <v>20488</v>
      </c>
      <c r="B1894" s="1" t="s">
        <v>98</v>
      </c>
      <c r="C1894" s="1">
        <v>8.74</v>
      </c>
      <c r="D1894" s="1">
        <v>0.05</v>
      </c>
      <c r="E1894" s="1">
        <v>3325</v>
      </c>
      <c r="F1894" s="1"/>
      <c r="G1894" s="1"/>
      <c r="H1894" s="1" t="s">
        <v>32</v>
      </c>
      <c r="I1894" s="1" t="s">
        <v>104</v>
      </c>
      <c r="J1894" s="1" t="s">
        <v>58</v>
      </c>
      <c r="K1894" s="1" t="s">
        <v>61</v>
      </c>
      <c r="L1894" s="1" t="s">
        <v>53</v>
      </c>
      <c r="M1894" s="1"/>
      <c r="N1894" s="1" t="s">
        <v>27</v>
      </c>
      <c r="O1894" s="1" t="s">
        <v>28</v>
      </c>
      <c r="P1894" s="1" t="s">
        <v>90</v>
      </c>
      <c r="Q1894" s="1" t="s">
        <v>574</v>
      </c>
      <c r="R1894" s="1">
        <v>97420</v>
      </c>
      <c r="S1894" s="1" t="s">
        <v>150</v>
      </c>
      <c r="T1894" s="1" t="s">
        <v>421</v>
      </c>
      <c r="U1894" s="1">
        <v>14</v>
      </c>
      <c r="V1894" s="1">
        <v>90986</v>
      </c>
    </row>
    <row r="1895" spans="1:22">
      <c r="A1895" s="1">
        <v>23476</v>
      </c>
      <c r="B1895" s="1" t="s">
        <v>41</v>
      </c>
      <c r="C1895" s="1">
        <v>5.58</v>
      </c>
      <c r="D1895" s="1">
        <v>0.05</v>
      </c>
      <c r="E1895" s="1">
        <v>3325</v>
      </c>
      <c r="F1895" s="1"/>
      <c r="G1895" s="1"/>
      <c r="H1895" s="1" t="s">
        <v>32</v>
      </c>
      <c r="I1895" s="1" t="s">
        <v>104</v>
      </c>
      <c r="J1895" s="1" t="s">
        <v>58</v>
      </c>
      <c r="K1895" s="1" t="s">
        <v>25</v>
      </c>
      <c r="L1895" s="1" t="s">
        <v>26</v>
      </c>
      <c r="M1895" s="1"/>
      <c r="N1895" s="1" t="s">
        <v>27</v>
      </c>
      <c r="O1895" s="1" t="s">
        <v>54</v>
      </c>
      <c r="P1895" s="1" t="s">
        <v>90</v>
      </c>
      <c r="Q1895" s="1" t="s">
        <v>574</v>
      </c>
      <c r="R1895" s="1">
        <v>97420</v>
      </c>
      <c r="S1895" s="1" t="s">
        <v>183</v>
      </c>
      <c r="T1895" s="1" t="s">
        <v>191</v>
      </c>
      <c r="U1895" s="1">
        <v>23</v>
      </c>
      <c r="V1895" s="1">
        <v>90987</v>
      </c>
    </row>
    <row r="1896" spans="1:22">
      <c r="A1896" s="1">
        <v>18259</v>
      </c>
      <c r="B1896" s="1" t="s">
        <v>31</v>
      </c>
      <c r="C1896" s="1">
        <v>113.98</v>
      </c>
      <c r="D1896" s="1">
        <v>0.1</v>
      </c>
      <c r="E1896" s="1">
        <v>3327</v>
      </c>
      <c r="F1896" s="1"/>
      <c r="G1896" s="1"/>
      <c r="H1896" s="1" t="s">
        <v>22</v>
      </c>
      <c r="I1896" s="1" t="s">
        <v>51</v>
      </c>
      <c r="J1896" s="1" t="s">
        <v>34</v>
      </c>
      <c r="K1896" s="1" t="s">
        <v>35</v>
      </c>
      <c r="L1896" s="1" t="s">
        <v>36</v>
      </c>
      <c r="M1896" s="1"/>
      <c r="N1896" s="1" t="s">
        <v>27</v>
      </c>
      <c r="O1896" s="1" t="s">
        <v>54</v>
      </c>
      <c r="P1896" s="1" t="s">
        <v>215</v>
      </c>
      <c r="Q1896" s="1" t="s">
        <v>995</v>
      </c>
      <c r="R1896" s="1">
        <v>48060</v>
      </c>
      <c r="S1896" s="2">
        <v>42158</v>
      </c>
      <c r="T1896" s="2">
        <v>42219</v>
      </c>
      <c r="U1896" s="1">
        <v>3</v>
      </c>
      <c r="V1896" s="1">
        <v>87272</v>
      </c>
    </row>
    <row r="1897" spans="1:22">
      <c r="A1897" s="1">
        <v>18260</v>
      </c>
      <c r="B1897" s="1" t="s">
        <v>31</v>
      </c>
      <c r="C1897" s="1">
        <v>6.48</v>
      </c>
      <c r="D1897" s="1">
        <v>0.05</v>
      </c>
      <c r="E1897" s="1">
        <v>3327</v>
      </c>
      <c r="F1897" s="1"/>
      <c r="G1897" s="1"/>
      <c r="H1897" s="1" t="s">
        <v>32</v>
      </c>
      <c r="I1897" s="1" t="s">
        <v>51</v>
      </c>
      <c r="J1897" s="1" t="s">
        <v>58</v>
      </c>
      <c r="K1897" s="1" t="s">
        <v>83</v>
      </c>
      <c r="L1897" s="1" t="s">
        <v>53</v>
      </c>
      <c r="M1897" s="1"/>
      <c r="N1897" s="1" t="s">
        <v>27</v>
      </c>
      <c r="O1897" s="1" t="s">
        <v>114</v>
      </c>
      <c r="P1897" s="1" t="s">
        <v>215</v>
      </c>
      <c r="Q1897" s="1" t="s">
        <v>995</v>
      </c>
      <c r="R1897" s="1">
        <v>48060</v>
      </c>
      <c r="S1897" s="2">
        <v>42158</v>
      </c>
      <c r="T1897" s="2">
        <v>42219</v>
      </c>
      <c r="U1897" s="1">
        <v>4</v>
      </c>
      <c r="V1897" s="1">
        <v>87272</v>
      </c>
    </row>
    <row r="1898" spans="1:22">
      <c r="A1898" s="1">
        <v>21588</v>
      </c>
      <c r="B1898" s="1" t="s">
        <v>50</v>
      </c>
      <c r="C1898" s="1">
        <v>5.98</v>
      </c>
      <c r="D1898" s="1">
        <v>0.05</v>
      </c>
      <c r="E1898" s="1">
        <v>3331</v>
      </c>
      <c r="F1898" s="1"/>
      <c r="G1898" s="1"/>
      <c r="H1898" s="1" t="s">
        <v>32</v>
      </c>
      <c r="I1898" s="1" t="s">
        <v>81</v>
      </c>
      <c r="J1898" s="1" t="s">
        <v>58</v>
      </c>
      <c r="K1898" s="1" t="s">
        <v>119</v>
      </c>
      <c r="L1898" s="1" t="s">
        <v>53</v>
      </c>
      <c r="M1898" s="1"/>
      <c r="N1898" s="1" t="s">
        <v>27</v>
      </c>
      <c r="O1898" s="1" t="s">
        <v>114</v>
      </c>
      <c r="P1898" s="1" t="s">
        <v>242</v>
      </c>
      <c r="Q1898" s="1" t="s">
        <v>1075</v>
      </c>
      <c r="R1898" s="1">
        <v>32174</v>
      </c>
      <c r="S1898" s="2">
        <v>42125</v>
      </c>
      <c r="T1898" s="2">
        <v>42156</v>
      </c>
      <c r="U1898" s="1">
        <v>11</v>
      </c>
      <c r="V1898" s="1">
        <v>86283</v>
      </c>
    </row>
    <row r="1899" spans="1:22">
      <c r="A1899" s="1">
        <v>23294</v>
      </c>
      <c r="B1899" s="1" t="s">
        <v>31</v>
      </c>
      <c r="C1899" s="1">
        <v>4</v>
      </c>
      <c r="D1899" s="1">
        <v>0.05</v>
      </c>
      <c r="E1899" s="1">
        <v>3331</v>
      </c>
      <c r="F1899" s="1"/>
      <c r="G1899" s="1"/>
      <c r="H1899" s="1" t="s">
        <v>32</v>
      </c>
      <c r="I1899" s="1" t="s">
        <v>81</v>
      </c>
      <c r="J1899" s="1" t="s">
        <v>58</v>
      </c>
      <c r="K1899" s="1" t="s">
        <v>83</v>
      </c>
      <c r="L1899" s="1" t="s">
        <v>26</v>
      </c>
      <c r="M1899" s="1"/>
      <c r="N1899" s="1" t="s">
        <v>27</v>
      </c>
      <c r="O1899" s="1" t="s">
        <v>114</v>
      </c>
      <c r="P1899" s="1" t="s">
        <v>242</v>
      </c>
      <c r="Q1899" s="1" t="s">
        <v>1075</v>
      </c>
      <c r="R1899" s="1">
        <v>32174</v>
      </c>
      <c r="S1899" s="2">
        <v>42248</v>
      </c>
      <c r="T1899" s="2">
        <v>42248</v>
      </c>
      <c r="U1899" s="1">
        <v>12</v>
      </c>
      <c r="V1899" s="1">
        <v>86284</v>
      </c>
    </row>
    <row r="1900" spans="1:22">
      <c r="A1900" s="1">
        <v>21429</v>
      </c>
      <c r="B1900" s="1" t="s">
        <v>21</v>
      </c>
      <c r="C1900" s="1">
        <v>6.48</v>
      </c>
      <c r="D1900" s="1">
        <v>0.05</v>
      </c>
      <c r="E1900" s="1">
        <v>3338</v>
      </c>
      <c r="F1900" s="1"/>
      <c r="G1900" s="1"/>
      <c r="H1900" s="1" t="s">
        <v>32</v>
      </c>
      <c r="I1900" s="1" t="s">
        <v>104</v>
      </c>
      <c r="J1900" s="1" t="s">
        <v>58</v>
      </c>
      <c r="K1900" s="1" t="s">
        <v>83</v>
      </c>
      <c r="L1900" s="1" t="s">
        <v>53</v>
      </c>
      <c r="M1900" s="1"/>
      <c r="N1900" s="1" t="s">
        <v>27</v>
      </c>
      <c r="O1900" s="1" t="s">
        <v>114</v>
      </c>
      <c r="P1900" s="1" t="s">
        <v>242</v>
      </c>
      <c r="Q1900" s="1" t="s">
        <v>1076</v>
      </c>
      <c r="R1900" s="1">
        <v>33614</v>
      </c>
      <c r="S1900" s="2">
        <v>42190</v>
      </c>
      <c r="T1900" s="2">
        <v>42190</v>
      </c>
      <c r="U1900" s="1">
        <v>7</v>
      </c>
      <c r="V1900" s="1">
        <v>85979</v>
      </c>
    </row>
    <row r="1901" spans="1:22">
      <c r="A1901" s="1">
        <v>25613</v>
      </c>
      <c r="B1901" s="1" t="s">
        <v>21</v>
      </c>
      <c r="C1901" s="1">
        <v>2.61</v>
      </c>
      <c r="D1901" s="1">
        <v>0.05</v>
      </c>
      <c r="E1901" s="1">
        <v>3339</v>
      </c>
      <c r="F1901" s="1"/>
      <c r="G1901" s="1"/>
      <c r="H1901" s="1" t="s">
        <v>32</v>
      </c>
      <c r="I1901" s="1" t="s">
        <v>104</v>
      </c>
      <c r="J1901" s="1" t="s">
        <v>58</v>
      </c>
      <c r="K1901" s="1" t="s">
        <v>116</v>
      </c>
      <c r="L1901" s="1" t="s">
        <v>53</v>
      </c>
      <c r="M1901" s="1"/>
      <c r="N1901" s="1" t="s">
        <v>27</v>
      </c>
      <c r="O1901" s="1" t="s">
        <v>114</v>
      </c>
      <c r="P1901" s="1" t="s">
        <v>242</v>
      </c>
      <c r="Q1901" s="1" t="s">
        <v>1077</v>
      </c>
      <c r="R1901" s="1">
        <v>32780</v>
      </c>
      <c r="S1901" s="1" t="s">
        <v>115</v>
      </c>
      <c r="T1901" s="1" t="s">
        <v>40</v>
      </c>
      <c r="U1901" s="1">
        <v>7</v>
      </c>
      <c r="V1901" s="1">
        <v>85981</v>
      </c>
    </row>
    <row r="1902" spans="1:22">
      <c r="A1902" s="1">
        <v>25614</v>
      </c>
      <c r="B1902" s="1" t="s">
        <v>21</v>
      </c>
      <c r="C1902" s="1">
        <v>11.66</v>
      </c>
      <c r="D1902" s="1">
        <v>0.05</v>
      </c>
      <c r="E1902" s="1">
        <v>3339</v>
      </c>
      <c r="F1902" s="1"/>
      <c r="G1902" s="1"/>
      <c r="H1902" s="1" t="s">
        <v>32</v>
      </c>
      <c r="I1902" s="1" t="s">
        <v>104</v>
      </c>
      <c r="J1902" s="1" t="s">
        <v>58</v>
      </c>
      <c r="K1902" s="1" t="s">
        <v>25</v>
      </c>
      <c r="L1902" s="1" t="s">
        <v>44</v>
      </c>
      <c r="M1902" s="1"/>
      <c r="N1902" s="1" t="s">
        <v>27</v>
      </c>
      <c r="O1902" s="1" t="s">
        <v>28</v>
      </c>
      <c r="P1902" s="1" t="s">
        <v>242</v>
      </c>
      <c r="Q1902" s="1" t="s">
        <v>1077</v>
      </c>
      <c r="R1902" s="1">
        <v>32780</v>
      </c>
      <c r="S1902" s="1" t="s">
        <v>115</v>
      </c>
      <c r="T1902" s="1" t="s">
        <v>40</v>
      </c>
      <c r="U1902" s="1">
        <v>16</v>
      </c>
      <c r="V1902" s="1">
        <v>85981</v>
      </c>
    </row>
    <row r="1903" spans="1:22">
      <c r="A1903" s="1">
        <v>22857</v>
      </c>
      <c r="B1903" s="1" t="s">
        <v>50</v>
      </c>
      <c r="C1903" s="1">
        <v>125.99</v>
      </c>
      <c r="D1903" s="1">
        <v>0.1</v>
      </c>
      <c r="E1903" s="1">
        <v>3340</v>
      </c>
      <c r="F1903" s="1"/>
      <c r="G1903" s="1"/>
      <c r="H1903" s="1" t="s">
        <v>32</v>
      </c>
      <c r="I1903" s="1" t="s">
        <v>104</v>
      </c>
      <c r="J1903" s="1" t="s">
        <v>73</v>
      </c>
      <c r="K1903" s="1" t="s">
        <v>67</v>
      </c>
      <c r="L1903" s="1" t="s">
        <v>53</v>
      </c>
      <c r="M1903" s="1"/>
      <c r="N1903" s="1" t="s">
        <v>27</v>
      </c>
      <c r="O1903" s="1" t="s">
        <v>45</v>
      </c>
      <c r="P1903" s="1" t="s">
        <v>90</v>
      </c>
      <c r="Q1903" s="1" t="s">
        <v>1078</v>
      </c>
      <c r="R1903" s="1">
        <v>97060</v>
      </c>
      <c r="S1903" s="1" t="s">
        <v>163</v>
      </c>
      <c r="T1903" s="1" t="s">
        <v>164</v>
      </c>
      <c r="U1903" s="1">
        <v>14</v>
      </c>
      <c r="V1903" s="1">
        <v>85980</v>
      </c>
    </row>
    <row r="1904" spans="1:22">
      <c r="A1904" s="1">
        <v>2986</v>
      </c>
      <c r="B1904" s="1" t="s">
        <v>41</v>
      </c>
      <c r="C1904" s="1">
        <v>194.3</v>
      </c>
      <c r="D1904" s="1">
        <v>0.1</v>
      </c>
      <c r="E1904" s="1">
        <v>3342</v>
      </c>
      <c r="F1904" s="1"/>
      <c r="G1904" s="1"/>
      <c r="H1904" s="1" t="s">
        <v>32</v>
      </c>
      <c r="I1904" s="1" t="s">
        <v>42</v>
      </c>
      <c r="J1904" s="1" t="s">
        <v>34</v>
      </c>
      <c r="K1904" s="1" t="s">
        <v>52</v>
      </c>
      <c r="L1904" s="1" t="s">
        <v>178</v>
      </c>
      <c r="M1904" s="1"/>
      <c r="N1904" s="1" t="s">
        <v>27</v>
      </c>
      <c r="O1904" s="1" t="s">
        <v>54</v>
      </c>
      <c r="P1904" s="1" t="s">
        <v>466</v>
      </c>
      <c r="Q1904" s="1" t="s">
        <v>29</v>
      </c>
      <c r="R1904" s="1">
        <v>20006</v>
      </c>
      <c r="S1904" s="1" t="s">
        <v>211</v>
      </c>
      <c r="T1904" s="1" t="s">
        <v>48</v>
      </c>
      <c r="U1904" s="1">
        <v>42</v>
      </c>
      <c r="V1904" s="1">
        <v>21572</v>
      </c>
    </row>
    <row r="1905" spans="1:22">
      <c r="A1905" s="1">
        <v>20986</v>
      </c>
      <c r="B1905" s="1" t="s">
        <v>41</v>
      </c>
      <c r="C1905" s="1">
        <v>194.3</v>
      </c>
      <c r="D1905" s="1">
        <v>0.1</v>
      </c>
      <c r="E1905" s="1">
        <v>3344</v>
      </c>
      <c r="F1905" s="1"/>
      <c r="G1905" s="1"/>
      <c r="H1905" s="1" t="s">
        <v>32</v>
      </c>
      <c r="I1905" s="1" t="s">
        <v>42</v>
      </c>
      <c r="J1905" s="1" t="s">
        <v>34</v>
      </c>
      <c r="K1905" s="1" t="s">
        <v>52</v>
      </c>
      <c r="L1905" s="1" t="s">
        <v>178</v>
      </c>
      <c r="M1905" s="1"/>
      <c r="N1905" s="1" t="s">
        <v>27</v>
      </c>
      <c r="O1905" s="1" t="s">
        <v>114</v>
      </c>
      <c r="P1905" s="1" t="s">
        <v>215</v>
      </c>
      <c r="Q1905" s="1" t="s">
        <v>1079</v>
      </c>
      <c r="R1905" s="1">
        <v>48307</v>
      </c>
      <c r="S1905" s="1" t="s">
        <v>211</v>
      </c>
      <c r="T1905" s="1" t="s">
        <v>48</v>
      </c>
      <c r="U1905" s="1">
        <v>11</v>
      </c>
      <c r="V1905" s="1">
        <v>89928</v>
      </c>
    </row>
    <row r="1906" spans="1:22">
      <c r="A1906" s="1">
        <v>18947</v>
      </c>
      <c r="B1906" s="1" t="s">
        <v>50</v>
      </c>
      <c r="C1906" s="1">
        <v>7.68</v>
      </c>
      <c r="D1906" s="1">
        <v>0.05</v>
      </c>
      <c r="E1906" s="1">
        <v>3347</v>
      </c>
      <c r="F1906" s="1"/>
      <c r="G1906" s="1"/>
      <c r="H1906" s="1" t="s">
        <v>22</v>
      </c>
      <c r="I1906" s="1" t="s">
        <v>104</v>
      </c>
      <c r="J1906" s="1" t="s">
        <v>58</v>
      </c>
      <c r="K1906" s="1" t="s">
        <v>100</v>
      </c>
      <c r="L1906" s="1" t="s">
        <v>53</v>
      </c>
      <c r="M1906" s="1"/>
      <c r="N1906" s="1" t="s">
        <v>27</v>
      </c>
      <c r="O1906" s="1" t="s">
        <v>114</v>
      </c>
      <c r="P1906" s="1" t="s">
        <v>242</v>
      </c>
      <c r="Q1906" s="1" t="s">
        <v>1080</v>
      </c>
      <c r="R1906" s="1">
        <v>33411</v>
      </c>
      <c r="S1906" s="2">
        <v>42156</v>
      </c>
      <c r="T1906" s="2">
        <v>42217</v>
      </c>
      <c r="U1906" s="1">
        <v>1</v>
      </c>
      <c r="V1906" s="1">
        <v>89355</v>
      </c>
    </row>
    <row r="1907" spans="1:22">
      <c r="A1907" s="1">
        <v>18948</v>
      </c>
      <c r="B1907" s="1" t="s">
        <v>50</v>
      </c>
      <c r="C1907" s="1">
        <v>6.64</v>
      </c>
      <c r="D1907" s="1">
        <v>0.05</v>
      </c>
      <c r="E1907" s="1">
        <v>3347</v>
      </c>
      <c r="F1907" s="1"/>
      <c r="G1907" s="1"/>
      <c r="H1907" s="1" t="s">
        <v>22</v>
      </c>
      <c r="I1907" s="1" t="s">
        <v>104</v>
      </c>
      <c r="J1907" s="1" t="s">
        <v>34</v>
      </c>
      <c r="K1907" s="1" t="s">
        <v>52</v>
      </c>
      <c r="L1907" s="1" t="s">
        <v>44</v>
      </c>
      <c r="M1907" s="1"/>
      <c r="N1907" s="1" t="s">
        <v>27</v>
      </c>
      <c r="O1907" s="1" t="s">
        <v>114</v>
      </c>
      <c r="P1907" s="1" t="s">
        <v>242</v>
      </c>
      <c r="Q1907" s="1" t="s">
        <v>1080</v>
      </c>
      <c r="R1907" s="1">
        <v>33411</v>
      </c>
      <c r="S1907" s="2">
        <v>42156</v>
      </c>
      <c r="T1907" s="2">
        <v>42217</v>
      </c>
      <c r="U1907" s="1">
        <v>5</v>
      </c>
      <c r="V1907" s="1">
        <v>89355</v>
      </c>
    </row>
    <row r="1908" spans="1:22">
      <c r="A1908" s="1">
        <v>19461</v>
      </c>
      <c r="B1908" s="1" t="s">
        <v>50</v>
      </c>
      <c r="C1908" s="1">
        <v>110.99</v>
      </c>
      <c r="D1908" s="1">
        <v>0.1</v>
      </c>
      <c r="E1908" s="1">
        <v>3347</v>
      </c>
      <c r="F1908" s="1"/>
      <c r="G1908" s="1"/>
      <c r="H1908" s="1" t="s">
        <v>32</v>
      </c>
      <c r="I1908" s="1" t="s">
        <v>104</v>
      </c>
      <c r="J1908" s="1" t="s">
        <v>73</v>
      </c>
      <c r="K1908" s="1" t="s">
        <v>67</v>
      </c>
      <c r="L1908" s="1" t="s">
        <v>53</v>
      </c>
      <c r="M1908" s="1"/>
      <c r="N1908" s="1" t="s">
        <v>27</v>
      </c>
      <c r="O1908" s="1" t="s">
        <v>28</v>
      </c>
      <c r="P1908" s="1" t="s">
        <v>242</v>
      </c>
      <c r="Q1908" s="1" t="s">
        <v>1080</v>
      </c>
      <c r="R1908" s="1">
        <v>33411</v>
      </c>
      <c r="S1908" s="1" t="s">
        <v>167</v>
      </c>
      <c r="T1908" s="1" t="s">
        <v>86</v>
      </c>
      <c r="U1908" s="1">
        <v>1</v>
      </c>
      <c r="V1908" s="1">
        <v>89356</v>
      </c>
    </row>
    <row r="1909" spans="1:22">
      <c r="A1909" s="1">
        <v>21485</v>
      </c>
      <c r="B1909" s="1" t="s">
        <v>50</v>
      </c>
      <c r="C1909" s="1">
        <v>73.98</v>
      </c>
      <c r="D1909" s="1">
        <v>0.05</v>
      </c>
      <c r="E1909" s="1">
        <v>3350</v>
      </c>
      <c r="F1909" s="1"/>
      <c r="G1909" s="1"/>
      <c r="H1909" s="1" t="s">
        <v>32</v>
      </c>
      <c r="I1909" s="1" t="s">
        <v>51</v>
      </c>
      <c r="J1909" s="1" t="s">
        <v>73</v>
      </c>
      <c r="K1909" s="1" t="s">
        <v>144</v>
      </c>
      <c r="L1909" s="1" t="s">
        <v>53</v>
      </c>
      <c r="M1909" s="1"/>
      <c r="N1909" s="1" t="s">
        <v>27</v>
      </c>
      <c r="O1909" s="1" t="s">
        <v>28</v>
      </c>
      <c r="P1909" s="1" t="s">
        <v>29</v>
      </c>
      <c r="Q1909" s="1" t="s">
        <v>1081</v>
      </c>
      <c r="R1909" s="1">
        <v>98444</v>
      </c>
      <c r="S1909" s="1" t="s">
        <v>186</v>
      </c>
      <c r="T1909" s="1" t="s">
        <v>197</v>
      </c>
      <c r="U1909" s="1">
        <v>5</v>
      </c>
      <c r="V1909" s="1">
        <v>91296</v>
      </c>
    </row>
    <row r="1910" spans="1:22">
      <c r="A1910" s="1">
        <v>23248</v>
      </c>
      <c r="B1910" s="1" t="s">
        <v>41</v>
      </c>
      <c r="C1910" s="1">
        <v>10.89</v>
      </c>
      <c r="D1910" s="1">
        <v>0.05</v>
      </c>
      <c r="E1910" s="1">
        <v>3351</v>
      </c>
      <c r="F1910" s="1"/>
      <c r="G1910" s="1"/>
      <c r="H1910" s="1" t="s">
        <v>32</v>
      </c>
      <c r="I1910" s="1" t="s">
        <v>51</v>
      </c>
      <c r="J1910" s="1" t="s">
        <v>58</v>
      </c>
      <c r="K1910" s="1" t="s">
        <v>196</v>
      </c>
      <c r="L1910" s="1" t="s">
        <v>53</v>
      </c>
      <c r="M1910" s="1"/>
      <c r="N1910" s="1" t="s">
        <v>27</v>
      </c>
      <c r="O1910" s="1" t="s">
        <v>28</v>
      </c>
      <c r="P1910" s="1" t="s">
        <v>29</v>
      </c>
      <c r="Q1910" s="1" t="s">
        <v>1082</v>
      </c>
      <c r="R1910" s="1">
        <v>99301</v>
      </c>
      <c r="S1910" s="2">
        <v>42096</v>
      </c>
      <c r="T1910" s="2">
        <v>42157</v>
      </c>
      <c r="U1910" s="1">
        <v>17</v>
      </c>
      <c r="V1910" s="1">
        <v>91297</v>
      </c>
    </row>
    <row r="1911" spans="1:22">
      <c r="A1911" s="1">
        <v>23474</v>
      </c>
      <c r="B1911" s="1" t="s">
        <v>21</v>
      </c>
      <c r="C1911" s="1">
        <v>6.7</v>
      </c>
      <c r="D1911" s="1">
        <v>0.05</v>
      </c>
      <c r="E1911" s="1">
        <v>3351</v>
      </c>
      <c r="F1911" s="1"/>
      <c r="G1911" s="1"/>
      <c r="H1911" s="1" t="s">
        <v>22</v>
      </c>
      <c r="I1911" s="1" t="s">
        <v>51</v>
      </c>
      <c r="J1911" s="1" t="s">
        <v>58</v>
      </c>
      <c r="K1911" s="1" t="s">
        <v>25</v>
      </c>
      <c r="L1911" s="1" t="s">
        <v>26</v>
      </c>
      <c r="M1911" s="1"/>
      <c r="N1911" s="1" t="s">
        <v>27</v>
      </c>
      <c r="O1911" s="1" t="s">
        <v>28</v>
      </c>
      <c r="P1911" s="1" t="s">
        <v>29</v>
      </c>
      <c r="Q1911" s="1" t="s">
        <v>1082</v>
      </c>
      <c r="R1911" s="1">
        <v>99301</v>
      </c>
      <c r="S1911" s="2">
        <v>42187</v>
      </c>
      <c r="T1911" s="2">
        <v>42249</v>
      </c>
      <c r="U1911" s="1">
        <v>12</v>
      </c>
      <c r="V1911" s="1">
        <v>91298</v>
      </c>
    </row>
    <row r="1912" spans="1:22">
      <c r="A1912" s="1">
        <v>19838</v>
      </c>
      <c r="B1912" s="1" t="s">
        <v>21</v>
      </c>
      <c r="C1912" s="1">
        <v>28.53</v>
      </c>
      <c r="D1912" s="1">
        <v>0.05</v>
      </c>
      <c r="E1912" s="1">
        <v>3354</v>
      </c>
      <c r="F1912" s="1"/>
      <c r="G1912" s="1"/>
      <c r="H1912" s="1" t="s">
        <v>32</v>
      </c>
      <c r="I1912" s="1" t="s">
        <v>81</v>
      </c>
      <c r="J1912" s="1" t="s">
        <v>58</v>
      </c>
      <c r="K1912" s="1" t="s">
        <v>100</v>
      </c>
      <c r="L1912" s="1" t="s">
        <v>53</v>
      </c>
      <c r="M1912" s="1"/>
      <c r="N1912" s="1" t="s">
        <v>27</v>
      </c>
      <c r="O1912" s="1" t="s">
        <v>28</v>
      </c>
      <c r="P1912" s="1" t="s">
        <v>37</v>
      </c>
      <c r="Q1912" s="1" t="s">
        <v>1083</v>
      </c>
      <c r="R1912" s="1">
        <v>92231</v>
      </c>
      <c r="S1912" s="1" t="s">
        <v>72</v>
      </c>
      <c r="T1912" s="1" t="s">
        <v>134</v>
      </c>
      <c r="U1912" s="1">
        <v>7</v>
      </c>
      <c r="V1912" s="1">
        <v>88589</v>
      </c>
    </row>
    <row r="1913" spans="1:22">
      <c r="A1913" s="1">
        <v>19839</v>
      </c>
      <c r="B1913" s="1" t="s">
        <v>21</v>
      </c>
      <c r="C1913" s="1">
        <v>5.98</v>
      </c>
      <c r="D1913" s="1">
        <v>0.05</v>
      </c>
      <c r="E1913" s="1">
        <v>3354</v>
      </c>
      <c r="F1913" s="1"/>
      <c r="G1913" s="1"/>
      <c r="H1913" s="1" t="s">
        <v>32</v>
      </c>
      <c r="I1913" s="1" t="s">
        <v>81</v>
      </c>
      <c r="J1913" s="1" t="s">
        <v>58</v>
      </c>
      <c r="K1913" s="1" t="s">
        <v>83</v>
      </c>
      <c r="L1913" s="1" t="s">
        <v>53</v>
      </c>
      <c r="M1913" s="1"/>
      <c r="N1913" s="1" t="s">
        <v>27</v>
      </c>
      <c r="O1913" s="1" t="s">
        <v>28</v>
      </c>
      <c r="P1913" s="1" t="s">
        <v>37</v>
      </c>
      <c r="Q1913" s="1" t="s">
        <v>1083</v>
      </c>
      <c r="R1913" s="1">
        <v>92231</v>
      </c>
      <c r="S1913" s="1" t="s">
        <v>72</v>
      </c>
      <c r="T1913" s="1" t="s">
        <v>135</v>
      </c>
      <c r="U1913" s="1">
        <v>6</v>
      </c>
      <c r="V1913" s="1">
        <v>88589</v>
      </c>
    </row>
    <row r="1914" spans="1:22">
      <c r="A1914" s="1">
        <v>19666</v>
      </c>
      <c r="B1914" s="1" t="s">
        <v>31</v>
      </c>
      <c r="C1914" s="1">
        <v>3.69</v>
      </c>
      <c r="D1914" s="1">
        <v>0.05</v>
      </c>
      <c r="E1914" s="1">
        <v>3354</v>
      </c>
      <c r="F1914" s="1"/>
      <c r="G1914" s="1"/>
      <c r="H1914" s="1" t="s">
        <v>32</v>
      </c>
      <c r="I1914" s="1" t="s">
        <v>81</v>
      </c>
      <c r="J1914" s="1" t="s">
        <v>58</v>
      </c>
      <c r="K1914" s="1" t="s">
        <v>116</v>
      </c>
      <c r="L1914" s="1" t="s">
        <v>53</v>
      </c>
      <c r="M1914" s="1"/>
      <c r="N1914" s="1" t="s">
        <v>27</v>
      </c>
      <c r="O1914" s="1" t="s">
        <v>28</v>
      </c>
      <c r="P1914" s="1" t="s">
        <v>37</v>
      </c>
      <c r="Q1914" s="1" t="s">
        <v>1083</v>
      </c>
      <c r="R1914" s="1">
        <v>92231</v>
      </c>
      <c r="S1914" s="1" t="s">
        <v>94</v>
      </c>
      <c r="T1914" s="1" t="s">
        <v>192</v>
      </c>
      <c r="U1914" s="1">
        <v>19</v>
      </c>
      <c r="V1914" s="1">
        <v>88590</v>
      </c>
    </row>
    <row r="1915" spans="1:22">
      <c r="A1915" s="1">
        <v>23906</v>
      </c>
      <c r="B1915" s="1" t="s">
        <v>98</v>
      </c>
      <c r="C1915" s="1">
        <v>120.98</v>
      </c>
      <c r="D1915" s="1">
        <v>0.1</v>
      </c>
      <c r="E1915" s="1">
        <v>3355</v>
      </c>
      <c r="F1915" s="1"/>
      <c r="G1915" s="1"/>
      <c r="H1915" s="1" t="s">
        <v>32</v>
      </c>
      <c r="I1915" s="1" t="s">
        <v>81</v>
      </c>
      <c r="J1915" s="1" t="s">
        <v>58</v>
      </c>
      <c r="K1915" s="1" t="s">
        <v>100</v>
      </c>
      <c r="L1915" s="1" t="s">
        <v>53</v>
      </c>
      <c r="M1915" s="1"/>
      <c r="N1915" s="1" t="s">
        <v>27</v>
      </c>
      <c r="O1915" s="1" t="s">
        <v>28</v>
      </c>
      <c r="P1915" s="1" t="s">
        <v>37</v>
      </c>
      <c r="Q1915" s="1" t="s">
        <v>1084</v>
      </c>
      <c r="R1915" s="1">
        <v>93010</v>
      </c>
      <c r="S1915" s="1" t="s">
        <v>386</v>
      </c>
      <c r="T1915" s="2">
        <v>42250</v>
      </c>
      <c r="U1915" s="1">
        <v>5</v>
      </c>
      <c r="V1915" s="1">
        <v>88587</v>
      </c>
    </row>
    <row r="1916" spans="1:22">
      <c r="A1916" s="1">
        <v>23907</v>
      </c>
      <c r="B1916" s="1" t="s">
        <v>98</v>
      </c>
      <c r="C1916" s="1">
        <v>8.32</v>
      </c>
      <c r="D1916" s="1">
        <v>0.05</v>
      </c>
      <c r="E1916" s="1">
        <v>3355</v>
      </c>
      <c r="F1916" s="1"/>
      <c r="G1916" s="1"/>
      <c r="H1916" s="1" t="s">
        <v>22</v>
      </c>
      <c r="I1916" s="1" t="s">
        <v>81</v>
      </c>
      <c r="J1916" s="1" t="s">
        <v>73</v>
      </c>
      <c r="K1916" s="1" t="s">
        <v>144</v>
      </c>
      <c r="L1916" s="1" t="s">
        <v>44</v>
      </c>
      <c r="M1916" s="1"/>
      <c r="N1916" s="1" t="s">
        <v>27</v>
      </c>
      <c r="O1916" s="1" t="s">
        <v>28</v>
      </c>
      <c r="P1916" s="1" t="s">
        <v>37</v>
      </c>
      <c r="Q1916" s="1" t="s">
        <v>1084</v>
      </c>
      <c r="R1916" s="1">
        <v>93010</v>
      </c>
      <c r="S1916" s="1" t="s">
        <v>386</v>
      </c>
      <c r="T1916" s="2">
        <v>42097</v>
      </c>
      <c r="U1916" s="1">
        <v>6</v>
      </c>
      <c r="V1916" s="1">
        <v>88587</v>
      </c>
    </row>
    <row r="1917" spans="1:22">
      <c r="A1917" s="1">
        <v>23908</v>
      </c>
      <c r="B1917" s="1" t="s">
        <v>98</v>
      </c>
      <c r="C1917" s="1">
        <v>125.99</v>
      </c>
      <c r="D1917" s="1">
        <v>0.1</v>
      </c>
      <c r="E1917" s="1">
        <v>3355</v>
      </c>
      <c r="F1917" s="1"/>
      <c r="G1917" s="1"/>
      <c r="H1917" s="1" t="s">
        <v>32</v>
      </c>
      <c r="I1917" s="1" t="s">
        <v>81</v>
      </c>
      <c r="J1917" s="1" t="s">
        <v>73</v>
      </c>
      <c r="K1917" s="1" t="s">
        <v>67</v>
      </c>
      <c r="L1917" s="1" t="s">
        <v>53</v>
      </c>
      <c r="M1917" s="1"/>
      <c r="N1917" s="1" t="s">
        <v>27</v>
      </c>
      <c r="O1917" s="1" t="s">
        <v>28</v>
      </c>
      <c r="P1917" s="1" t="s">
        <v>37</v>
      </c>
      <c r="Q1917" s="1" t="s">
        <v>1084</v>
      </c>
      <c r="R1917" s="1">
        <v>93010</v>
      </c>
      <c r="S1917" s="1" t="s">
        <v>386</v>
      </c>
      <c r="T1917" s="1" t="s">
        <v>386</v>
      </c>
      <c r="U1917" s="1">
        <v>7</v>
      </c>
      <c r="V1917" s="1">
        <v>88587</v>
      </c>
    </row>
    <row r="1918" spans="1:22">
      <c r="A1918" s="1">
        <v>18628</v>
      </c>
      <c r="B1918" s="1" t="s">
        <v>50</v>
      </c>
      <c r="C1918" s="1">
        <v>5.34</v>
      </c>
      <c r="D1918" s="1">
        <v>0.05</v>
      </c>
      <c r="E1918" s="1">
        <v>3356</v>
      </c>
      <c r="F1918" s="1"/>
      <c r="G1918" s="1"/>
      <c r="H1918" s="1" t="s">
        <v>32</v>
      </c>
      <c r="I1918" s="1" t="s">
        <v>81</v>
      </c>
      <c r="J1918" s="1" t="s">
        <v>58</v>
      </c>
      <c r="K1918" s="1" t="s">
        <v>100</v>
      </c>
      <c r="L1918" s="1" t="s">
        <v>53</v>
      </c>
      <c r="M1918" s="1"/>
      <c r="N1918" s="1" t="s">
        <v>27</v>
      </c>
      <c r="O1918" s="1" t="s">
        <v>28</v>
      </c>
      <c r="P1918" s="1" t="s">
        <v>682</v>
      </c>
      <c r="Q1918" s="1" t="s">
        <v>1085</v>
      </c>
      <c r="R1918" s="1">
        <v>83616</v>
      </c>
      <c r="S1918" s="2">
        <v>42099</v>
      </c>
      <c r="T1918" s="2">
        <v>42160</v>
      </c>
      <c r="U1918" s="1">
        <v>13</v>
      </c>
      <c r="V1918" s="1">
        <v>88588</v>
      </c>
    </row>
    <row r="1919" spans="1:22">
      <c r="A1919" s="1">
        <v>18629</v>
      </c>
      <c r="B1919" s="1" t="s">
        <v>50</v>
      </c>
      <c r="C1919" s="1">
        <v>160.97999999999999</v>
      </c>
      <c r="D1919" s="1">
        <v>0.1</v>
      </c>
      <c r="E1919" s="1">
        <v>3356</v>
      </c>
      <c r="F1919" s="1"/>
      <c r="G1919" s="1"/>
      <c r="H1919" s="1" t="s">
        <v>22</v>
      </c>
      <c r="I1919" s="1" t="s">
        <v>81</v>
      </c>
      <c r="J1919" s="1" t="s">
        <v>34</v>
      </c>
      <c r="K1919" s="1" t="s">
        <v>35</v>
      </c>
      <c r="L1919" s="1" t="s">
        <v>36</v>
      </c>
      <c r="M1919" s="1"/>
      <c r="N1919" s="1" t="s">
        <v>27</v>
      </c>
      <c r="O1919" s="1" t="s">
        <v>28</v>
      </c>
      <c r="P1919" s="1" t="s">
        <v>682</v>
      </c>
      <c r="Q1919" s="1" t="s">
        <v>1085</v>
      </c>
      <c r="R1919" s="1">
        <v>83616</v>
      </c>
      <c r="S1919" s="2">
        <v>42099</v>
      </c>
      <c r="T1919" s="2">
        <v>42129</v>
      </c>
      <c r="U1919" s="1">
        <v>18</v>
      </c>
      <c r="V1919" s="1">
        <v>88588</v>
      </c>
    </row>
    <row r="1920" spans="1:22">
      <c r="A1920" s="1">
        <v>18630</v>
      </c>
      <c r="B1920" s="1" t="s">
        <v>50</v>
      </c>
      <c r="C1920" s="1">
        <v>65.989999999999995</v>
      </c>
      <c r="D1920" s="1">
        <v>0.05</v>
      </c>
      <c r="E1920" s="1">
        <v>3356</v>
      </c>
      <c r="F1920" s="1"/>
      <c r="G1920" s="1"/>
      <c r="H1920" s="1" t="s">
        <v>22</v>
      </c>
      <c r="I1920" s="1" t="s">
        <v>81</v>
      </c>
      <c r="J1920" s="1" t="s">
        <v>73</v>
      </c>
      <c r="K1920" s="1" t="s">
        <v>67</v>
      </c>
      <c r="L1920" s="1" t="s">
        <v>53</v>
      </c>
      <c r="M1920" s="1"/>
      <c r="N1920" s="1" t="s">
        <v>27</v>
      </c>
      <c r="O1920" s="1" t="s">
        <v>54</v>
      </c>
      <c r="P1920" s="1" t="s">
        <v>682</v>
      </c>
      <c r="Q1920" s="1" t="s">
        <v>1085</v>
      </c>
      <c r="R1920" s="1">
        <v>83616</v>
      </c>
      <c r="S1920" s="2">
        <v>42099</v>
      </c>
      <c r="T1920" s="2">
        <v>42099</v>
      </c>
      <c r="U1920" s="1">
        <v>15</v>
      </c>
      <c r="V1920" s="1">
        <v>88588</v>
      </c>
    </row>
    <row r="1921" spans="1:22">
      <c r="A1921" s="1">
        <v>22597</v>
      </c>
      <c r="B1921" s="1" t="s">
        <v>21</v>
      </c>
      <c r="C1921" s="1">
        <v>28.53</v>
      </c>
      <c r="D1921" s="1">
        <v>0.05</v>
      </c>
      <c r="E1921" s="1">
        <v>3359</v>
      </c>
      <c r="F1921" s="1"/>
      <c r="G1921" s="1"/>
      <c r="H1921" s="1" t="s">
        <v>32</v>
      </c>
      <c r="I1921" s="1" t="s">
        <v>42</v>
      </c>
      <c r="J1921" s="1" t="s">
        <v>58</v>
      </c>
      <c r="K1921" s="1" t="s">
        <v>100</v>
      </c>
      <c r="L1921" s="1" t="s">
        <v>53</v>
      </c>
      <c r="M1921" s="1"/>
      <c r="N1921" s="1" t="s">
        <v>27</v>
      </c>
      <c r="O1921" s="1" t="s">
        <v>54</v>
      </c>
      <c r="P1921" s="1" t="s">
        <v>718</v>
      </c>
      <c r="Q1921" s="1" t="s">
        <v>1086</v>
      </c>
      <c r="R1921" s="1">
        <v>53213</v>
      </c>
      <c r="S1921" s="1" t="s">
        <v>220</v>
      </c>
      <c r="T1921" s="1" t="s">
        <v>230</v>
      </c>
      <c r="U1921" s="1">
        <v>6</v>
      </c>
      <c r="V1921" s="1">
        <v>91437</v>
      </c>
    </row>
    <row r="1922" spans="1:22">
      <c r="A1922" s="1">
        <v>23359</v>
      </c>
      <c r="B1922" s="1" t="s">
        <v>31</v>
      </c>
      <c r="C1922" s="1">
        <v>9.11</v>
      </c>
      <c r="D1922" s="1">
        <v>0.05</v>
      </c>
      <c r="E1922" s="1">
        <v>3360</v>
      </c>
      <c r="F1922" s="1"/>
      <c r="G1922" s="1"/>
      <c r="H1922" s="1" t="s">
        <v>32</v>
      </c>
      <c r="I1922" s="1" t="s">
        <v>42</v>
      </c>
      <c r="J1922" s="1" t="s">
        <v>58</v>
      </c>
      <c r="K1922" s="1" t="s">
        <v>83</v>
      </c>
      <c r="L1922" s="1" t="s">
        <v>26</v>
      </c>
      <c r="M1922" s="1"/>
      <c r="N1922" s="1" t="s">
        <v>27</v>
      </c>
      <c r="O1922" s="1" t="s">
        <v>54</v>
      </c>
      <c r="P1922" s="1" t="s">
        <v>718</v>
      </c>
      <c r="Q1922" s="1" t="s">
        <v>1087</v>
      </c>
      <c r="R1922" s="1">
        <v>53214</v>
      </c>
      <c r="S1922" s="1" t="s">
        <v>271</v>
      </c>
      <c r="T1922" s="1" t="s">
        <v>130</v>
      </c>
      <c r="U1922" s="1">
        <v>3</v>
      </c>
      <c r="V1922" s="1">
        <v>91435</v>
      </c>
    </row>
    <row r="1923" spans="1:22">
      <c r="A1923" s="1">
        <v>23360</v>
      </c>
      <c r="B1923" s="1" t="s">
        <v>31</v>
      </c>
      <c r="C1923" s="1">
        <v>12.64</v>
      </c>
      <c r="D1923" s="1">
        <v>0.05</v>
      </c>
      <c r="E1923" s="1">
        <v>3361</v>
      </c>
      <c r="F1923" s="1"/>
      <c r="G1923" s="1"/>
      <c r="H1923" s="1" t="s">
        <v>32</v>
      </c>
      <c r="I1923" s="1" t="s">
        <v>42</v>
      </c>
      <c r="J1923" s="1" t="s">
        <v>34</v>
      </c>
      <c r="K1923" s="1" t="s">
        <v>52</v>
      </c>
      <c r="L1923" s="1" t="s">
        <v>44</v>
      </c>
      <c r="M1923" s="1"/>
      <c r="N1923" s="1" t="s">
        <v>27</v>
      </c>
      <c r="O1923" s="1" t="s">
        <v>54</v>
      </c>
      <c r="P1923" s="1" t="s">
        <v>718</v>
      </c>
      <c r="Q1923" s="1" t="s">
        <v>1088</v>
      </c>
      <c r="R1923" s="1">
        <v>53095</v>
      </c>
      <c r="S1923" s="1" t="s">
        <v>271</v>
      </c>
      <c r="T1923" s="1" t="s">
        <v>130</v>
      </c>
      <c r="U1923" s="1">
        <v>8</v>
      </c>
      <c r="V1923" s="1">
        <v>91435</v>
      </c>
    </row>
    <row r="1924" spans="1:22">
      <c r="A1924" s="1">
        <v>24802</v>
      </c>
      <c r="B1924" s="1" t="s">
        <v>50</v>
      </c>
      <c r="C1924" s="1">
        <v>7.96</v>
      </c>
      <c r="D1924" s="1">
        <v>0.05</v>
      </c>
      <c r="E1924" s="1">
        <v>3361</v>
      </c>
      <c r="F1924" s="1"/>
      <c r="G1924" s="1"/>
      <c r="H1924" s="1" t="s">
        <v>32</v>
      </c>
      <c r="I1924" s="1" t="s">
        <v>42</v>
      </c>
      <c r="J1924" s="1" t="s">
        <v>34</v>
      </c>
      <c r="K1924" s="1" t="s">
        <v>52</v>
      </c>
      <c r="L1924" s="1" t="s">
        <v>53</v>
      </c>
      <c r="M1924" s="1"/>
      <c r="N1924" s="1" t="s">
        <v>27</v>
      </c>
      <c r="O1924" s="1" t="s">
        <v>54</v>
      </c>
      <c r="P1924" s="1" t="s">
        <v>718</v>
      </c>
      <c r="Q1924" s="1" t="s">
        <v>1088</v>
      </c>
      <c r="R1924" s="1">
        <v>53095</v>
      </c>
      <c r="S1924" s="1" t="s">
        <v>198</v>
      </c>
      <c r="T1924" s="1" t="s">
        <v>198</v>
      </c>
      <c r="U1924" s="1">
        <v>15</v>
      </c>
      <c r="V1924" s="1">
        <v>91436</v>
      </c>
    </row>
    <row r="1925" spans="1:22">
      <c r="A1925" s="1">
        <v>23887</v>
      </c>
      <c r="B1925" s="1" t="s">
        <v>50</v>
      </c>
      <c r="C1925" s="1">
        <v>4.9800000000000004</v>
      </c>
      <c r="D1925" s="1">
        <v>0.05</v>
      </c>
      <c r="E1925" s="1">
        <v>3361</v>
      </c>
      <c r="F1925" s="1"/>
      <c r="G1925" s="1"/>
      <c r="H1925" s="1" t="s">
        <v>32</v>
      </c>
      <c r="I1925" s="1" t="s">
        <v>42</v>
      </c>
      <c r="J1925" s="1" t="s">
        <v>58</v>
      </c>
      <c r="K1925" s="1" t="s">
        <v>100</v>
      </c>
      <c r="L1925" s="1" t="s">
        <v>53</v>
      </c>
      <c r="M1925" s="1"/>
      <c r="N1925" s="1" t="s">
        <v>27</v>
      </c>
      <c r="O1925" s="1" t="s">
        <v>45</v>
      </c>
      <c r="P1925" s="1" t="s">
        <v>718</v>
      </c>
      <c r="Q1925" s="1" t="s">
        <v>1088</v>
      </c>
      <c r="R1925" s="1">
        <v>53095</v>
      </c>
      <c r="S1925" s="2">
        <v>42253</v>
      </c>
      <c r="T1925" s="2">
        <v>42314</v>
      </c>
      <c r="U1925" s="1">
        <v>19</v>
      </c>
      <c r="V1925" s="1">
        <v>91438</v>
      </c>
    </row>
    <row r="1926" spans="1:22">
      <c r="A1926" s="1">
        <v>19749</v>
      </c>
      <c r="B1926" s="1" t="s">
        <v>98</v>
      </c>
      <c r="C1926" s="1">
        <v>80.97</v>
      </c>
      <c r="D1926" s="1">
        <v>0.05</v>
      </c>
      <c r="E1926" s="1">
        <v>3366</v>
      </c>
      <c r="F1926" s="1"/>
      <c r="G1926" s="1"/>
      <c r="H1926" s="1" t="s">
        <v>22</v>
      </c>
      <c r="I1926" s="1" t="s">
        <v>42</v>
      </c>
      <c r="J1926" s="1" t="s">
        <v>73</v>
      </c>
      <c r="K1926" s="1" t="s">
        <v>74</v>
      </c>
      <c r="L1926" s="1" t="s">
        <v>36</v>
      </c>
      <c r="M1926" s="1"/>
      <c r="N1926" s="1" t="s">
        <v>27</v>
      </c>
      <c r="O1926" s="1" t="s">
        <v>45</v>
      </c>
      <c r="P1926" s="1" t="s">
        <v>124</v>
      </c>
      <c r="Q1926" s="1" t="s">
        <v>221</v>
      </c>
      <c r="R1926" s="1">
        <v>45373</v>
      </c>
      <c r="S1926" s="1" t="s">
        <v>289</v>
      </c>
      <c r="T1926" s="1" t="s">
        <v>238</v>
      </c>
      <c r="U1926" s="1">
        <v>11</v>
      </c>
      <c r="V1926" s="1">
        <v>90501</v>
      </c>
    </row>
    <row r="1927" spans="1:22">
      <c r="A1927" s="1">
        <v>19750</v>
      </c>
      <c r="B1927" s="1" t="s">
        <v>98</v>
      </c>
      <c r="C1927" s="1">
        <v>6.48</v>
      </c>
      <c r="D1927" s="1">
        <v>0.05</v>
      </c>
      <c r="E1927" s="1">
        <v>3366</v>
      </c>
      <c r="F1927" s="1"/>
      <c r="G1927" s="1"/>
      <c r="H1927" s="1" t="s">
        <v>32</v>
      </c>
      <c r="I1927" s="1" t="s">
        <v>42</v>
      </c>
      <c r="J1927" s="1" t="s">
        <v>58</v>
      </c>
      <c r="K1927" s="1" t="s">
        <v>83</v>
      </c>
      <c r="L1927" s="1" t="s">
        <v>53</v>
      </c>
      <c r="M1927" s="1"/>
      <c r="N1927" s="1" t="s">
        <v>27</v>
      </c>
      <c r="O1927" s="1" t="s">
        <v>45</v>
      </c>
      <c r="P1927" s="1" t="s">
        <v>124</v>
      </c>
      <c r="Q1927" s="1" t="s">
        <v>221</v>
      </c>
      <c r="R1927" s="1">
        <v>45373</v>
      </c>
      <c r="S1927" s="1" t="s">
        <v>289</v>
      </c>
      <c r="T1927" s="1" t="s">
        <v>64</v>
      </c>
      <c r="U1927" s="1">
        <v>8</v>
      </c>
      <c r="V1927" s="1">
        <v>90501</v>
      </c>
    </row>
    <row r="1928" spans="1:22">
      <c r="A1928" s="1">
        <v>23428</v>
      </c>
      <c r="B1928" s="1" t="s">
        <v>41</v>
      </c>
      <c r="C1928" s="1">
        <v>30.97</v>
      </c>
      <c r="D1928" s="1">
        <v>0.05</v>
      </c>
      <c r="E1928" s="1">
        <v>3367</v>
      </c>
      <c r="F1928" s="1"/>
      <c r="G1928" s="1"/>
      <c r="H1928" s="1" t="s">
        <v>32</v>
      </c>
      <c r="I1928" s="1" t="s">
        <v>42</v>
      </c>
      <c r="J1928" s="1" t="s">
        <v>73</v>
      </c>
      <c r="K1928" s="1" t="s">
        <v>144</v>
      </c>
      <c r="L1928" s="1" t="s">
        <v>53</v>
      </c>
      <c r="M1928" s="1"/>
      <c r="N1928" s="1" t="s">
        <v>27</v>
      </c>
      <c r="O1928" s="1" t="s">
        <v>45</v>
      </c>
      <c r="P1928" s="1" t="s">
        <v>124</v>
      </c>
      <c r="Q1928" s="1" t="s">
        <v>1089</v>
      </c>
      <c r="R1928" s="1">
        <v>43221</v>
      </c>
      <c r="S1928" s="2">
        <v>42040</v>
      </c>
      <c r="T1928" s="2">
        <v>42068</v>
      </c>
      <c r="U1928" s="1">
        <v>26</v>
      </c>
      <c r="V1928" s="1">
        <v>90502</v>
      </c>
    </row>
    <row r="1929" spans="1:22">
      <c r="A1929" s="1">
        <v>23429</v>
      </c>
      <c r="B1929" s="1" t="s">
        <v>41</v>
      </c>
      <c r="C1929" s="1">
        <v>4.13</v>
      </c>
      <c r="D1929" s="1">
        <v>0.05</v>
      </c>
      <c r="E1929" s="1">
        <v>3367</v>
      </c>
      <c r="F1929" s="1"/>
      <c r="G1929" s="1"/>
      <c r="H1929" s="1" t="s">
        <v>22</v>
      </c>
      <c r="I1929" s="1" t="s">
        <v>42</v>
      </c>
      <c r="J1929" s="1" t="s">
        <v>58</v>
      </c>
      <c r="K1929" s="1" t="s">
        <v>116</v>
      </c>
      <c r="L1929" s="1" t="s">
        <v>53</v>
      </c>
      <c r="M1929" s="1"/>
      <c r="N1929" s="1" t="s">
        <v>27</v>
      </c>
      <c r="O1929" s="1" t="s">
        <v>45</v>
      </c>
      <c r="P1929" s="1" t="s">
        <v>124</v>
      </c>
      <c r="Q1929" s="1" t="s">
        <v>1089</v>
      </c>
      <c r="R1929" s="1">
        <v>43221</v>
      </c>
      <c r="S1929" s="2">
        <v>42040</v>
      </c>
      <c r="T1929" s="2">
        <v>42099</v>
      </c>
      <c r="U1929" s="1">
        <v>18</v>
      </c>
      <c r="V1929" s="1">
        <v>90502</v>
      </c>
    </row>
    <row r="1930" spans="1:22">
      <c r="A1930" s="1">
        <v>26104</v>
      </c>
      <c r="B1930" s="1" t="s">
        <v>50</v>
      </c>
      <c r="C1930" s="1">
        <v>7.1</v>
      </c>
      <c r="D1930" s="1">
        <v>0.05</v>
      </c>
      <c r="E1930" s="1">
        <v>3369</v>
      </c>
      <c r="F1930" s="1"/>
      <c r="G1930" s="1"/>
      <c r="H1930" s="1" t="s">
        <v>32</v>
      </c>
      <c r="I1930" s="1" t="s">
        <v>42</v>
      </c>
      <c r="J1930" s="1" t="s">
        <v>58</v>
      </c>
      <c r="K1930" s="1" t="s">
        <v>100</v>
      </c>
      <c r="L1930" s="1" t="s">
        <v>53</v>
      </c>
      <c r="M1930" s="1"/>
      <c r="N1930" s="1" t="s">
        <v>27</v>
      </c>
      <c r="O1930" s="1" t="s">
        <v>45</v>
      </c>
      <c r="P1930" s="1" t="s">
        <v>124</v>
      </c>
      <c r="Q1930" s="1" t="s">
        <v>609</v>
      </c>
      <c r="R1930" s="1">
        <v>43081</v>
      </c>
      <c r="S1930" s="2">
        <v>42340</v>
      </c>
      <c r="T1930" s="1" t="s">
        <v>211</v>
      </c>
      <c r="U1930" s="1">
        <v>4</v>
      </c>
      <c r="V1930" s="1">
        <v>90500</v>
      </c>
    </row>
    <row r="1931" spans="1:22">
      <c r="A1931" s="1">
        <v>18311</v>
      </c>
      <c r="B1931" s="1" t="s">
        <v>50</v>
      </c>
      <c r="C1931" s="1">
        <v>179.29</v>
      </c>
      <c r="D1931" s="1">
        <v>0.1</v>
      </c>
      <c r="E1931" s="1">
        <v>3374</v>
      </c>
      <c r="F1931" s="1"/>
      <c r="G1931" s="1"/>
      <c r="H1931" s="1" t="s">
        <v>22</v>
      </c>
      <c r="I1931" s="1" t="s">
        <v>81</v>
      </c>
      <c r="J1931" s="1" t="s">
        <v>34</v>
      </c>
      <c r="K1931" s="1" t="s">
        <v>123</v>
      </c>
      <c r="L1931" s="1" t="s">
        <v>108</v>
      </c>
      <c r="M1931" s="1"/>
      <c r="N1931" s="1" t="s">
        <v>27</v>
      </c>
      <c r="O1931" s="1" t="s">
        <v>45</v>
      </c>
      <c r="P1931" s="1" t="s">
        <v>268</v>
      </c>
      <c r="Q1931" s="1" t="s">
        <v>1090</v>
      </c>
      <c r="R1931" s="1">
        <v>21113</v>
      </c>
      <c r="S1931" s="2">
        <v>42041</v>
      </c>
      <c r="T1931" s="2">
        <v>42100</v>
      </c>
      <c r="U1931" s="1">
        <v>8</v>
      </c>
      <c r="V1931" s="1">
        <v>87473</v>
      </c>
    </row>
    <row r="1932" spans="1:22">
      <c r="A1932" s="1">
        <v>18320</v>
      </c>
      <c r="B1932" s="1" t="s">
        <v>21</v>
      </c>
      <c r="C1932" s="1">
        <v>73.98</v>
      </c>
      <c r="D1932" s="1">
        <v>0.05</v>
      </c>
      <c r="E1932" s="1">
        <v>3374</v>
      </c>
      <c r="F1932" s="1"/>
      <c r="G1932" s="1"/>
      <c r="H1932" s="1" t="s">
        <v>32</v>
      </c>
      <c r="I1932" s="1" t="s">
        <v>42</v>
      </c>
      <c r="J1932" s="1" t="s">
        <v>73</v>
      </c>
      <c r="K1932" s="1" t="s">
        <v>144</v>
      </c>
      <c r="L1932" s="1" t="s">
        <v>53</v>
      </c>
      <c r="M1932" s="1"/>
      <c r="N1932" s="1" t="s">
        <v>27</v>
      </c>
      <c r="O1932" s="1" t="s">
        <v>45</v>
      </c>
      <c r="P1932" s="1" t="s">
        <v>268</v>
      </c>
      <c r="Q1932" s="1" t="s">
        <v>1090</v>
      </c>
      <c r="R1932" s="1">
        <v>21113</v>
      </c>
      <c r="S1932" s="1" t="s">
        <v>521</v>
      </c>
      <c r="T1932" s="1" t="s">
        <v>416</v>
      </c>
      <c r="U1932" s="1">
        <v>8</v>
      </c>
      <c r="V1932" s="1">
        <v>87474</v>
      </c>
    </row>
    <row r="1933" spans="1:22">
      <c r="A1933" s="1">
        <v>18321</v>
      </c>
      <c r="B1933" s="1" t="s">
        <v>21</v>
      </c>
      <c r="C1933" s="1">
        <v>5.98</v>
      </c>
      <c r="D1933" s="1">
        <v>0.05</v>
      </c>
      <c r="E1933" s="1">
        <v>3374</v>
      </c>
      <c r="F1933" s="1"/>
      <c r="G1933" s="1"/>
      <c r="H1933" s="1" t="s">
        <v>32</v>
      </c>
      <c r="I1933" s="1" t="s">
        <v>42</v>
      </c>
      <c r="J1933" s="1" t="s">
        <v>58</v>
      </c>
      <c r="K1933" s="1" t="s">
        <v>83</v>
      </c>
      <c r="L1933" s="1" t="s">
        <v>53</v>
      </c>
      <c r="M1933" s="1"/>
      <c r="N1933" s="1" t="s">
        <v>27</v>
      </c>
      <c r="O1933" s="1" t="s">
        <v>45</v>
      </c>
      <c r="P1933" s="1" t="s">
        <v>268</v>
      </c>
      <c r="Q1933" s="1" t="s">
        <v>1090</v>
      </c>
      <c r="R1933" s="1">
        <v>21113</v>
      </c>
      <c r="S1933" s="1" t="s">
        <v>521</v>
      </c>
      <c r="T1933" s="2">
        <v>42011</v>
      </c>
      <c r="U1933" s="1">
        <v>5</v>
      </c>
      <c r="V1933" s="1">
        <v>87474</v>
      </c>
    </row>
    <row r="1934" spans="1:22">
      <c r="A1934" s="1">
        <v>18322</v>
      </c>
      <c r="B1934" s="1" t="s">
        <v>21</v>
      </c>
      <c r="C1934" s="1">
        <v>3.57</v>
      </c>
      <c r="D1934" s="1">
        <v>0.05</v>
      </c>
      <c r="E1934" s="1">
        <v>3374</v>
      </c>
      <c r="F1934" s="1"/>
      <c r="G1934" s="1"/>
      <c r="H1934" s="1" t="s">
        <v>32</v>
      </c>
      <c r="I1934" s="1" t="s">
        <v>42</v>
      </c>
      <c r="J1934" s="1" t="s">
        <v>58</v>
      </c>
      <c r="K1934" s="1" t="s">
        <v>25</v>
      </c>
      <c r="L1934" s="1" t="s">
        <v>44</v>
      </c>
      <c r="M1934" s="1"/>
      <c r="N1934" s="1" t="s">
        <v>27</v>
      </c>
      <c r="O1934" s="1" t="s">
        <v>114</v>
      </c>
      <c r="P1934" s="1" t="s">
        <v>268</v>
      </c>
      <c r="Q1934" s="1" t="s">
        <v>1090</v>
      </c>
      <c r="R1934" s="1">
        <v>21113</v>
      </c>
      <c r="S1934" s="1" t="s">
        <v>521</v>
      </c>
      <c r="T1934" s="2">
        <v>42011</v>
      </c>
      <c r="U1934" s="1">
        <v>9</v>
      </c>
      <c r="V1934" s="1">
        <v>87474</v>
      </c>
    </row>
    <row r="1935" spans="1:22">
      <c r="A1935" s="1">
        <v>22378</v>
      </c>
      <c r="B1935" s="1" t="s">
        <v>41</v>
      </c>
      <c r="C1935" s="1">
        <v>19.98</v>
      </c>
      <c r="D1935" s="1">
        <v>0.05</v>
      </c>
      <c r="E1935" s="1">
        <v>3379</v>
      </c>
      <c r="F1935" s="1"/>
      <c r="G1935" s="1"/>
      <c r="H1935" s="1" t="s">
        <v>22</v>
      </c>
      <c r="I1935" s="1" t="s">
        <v>81</v>
      </c>
      <c r="J1935" s="1" t="s">
        <v>58</v>
      </c>
      <c r="K1935" s="1" t="s">
        <v>83</v>
      </c>
      <c r="L1935" s="1" t="s">
        <v>53</v>
      </c>
      <c r="M1935" s="1"/>
      <c r="N1935" s="1" t="s">
        <v>27</v>
      </c>
      <c r="O1935" s="1" t="s">
        <v>114</v>
      </c>
      <c r="P1935" s="1" t="s">
        <v>254</v>
      </c>
      <c r="Q1935" s="1" t="s">
        <v>1091</v>
      </c>
      <c r="R1935" s="1">
        <v>30144</v>
      </c>
      <c r="S1935" s="1" t="s">
        <v>267</v>
      </c>
      <c r="T1935" s="1" t="s">
        <v>192</v>
      </c>
      <c r="U1935" s="1">
        <v>12</v>
      </c>
      <c r="V1935" s="1">
        <v>88837</v>
      </c>
    </row>
    <row r="1936" spans="1:22">
      <c r="A1936" s="1">
        <v>20366</v>
      </c>
      <c r="B1936" s="1" t="s">
        <v>41</v>
      </c>
      <c r="C1936" s="1">
        <v>3.14</v>
      </c>
      <c r="D1936" s="1">
        <v>0.05</v>
      </c>
      <c r="E1936" s="1">
        <v>3379</v>
      </c>
      <c r="F1936" s="1"/>
      <c r="G1936" s="1"/>
      <c r="H1936" s="1" t="s">
        <v>22</v>
      </c>
      <c r="I1936" s="1" t="s">
        <v>42</v>
      </c>
      <c r="J1936" s="1" t="s">
        <v>58</v>
      </c>
      <c r="K1936" s="1" t="s">
        <v>141</v>
      </c>
      <c r="L1936" s="1" t="s">
        <v>26</v>
      </c>
      <c r="M1936" s="1"/>
      <c r="N1936" s="1" t="s">
        <v>27</v>
      </c>
      <c r="O1936" s="1" t="s">
        <v>114</v>
      </c>
      <c r="P1936" s="1" t="s">
        <v>254</v>
      </c>
      <c r="Q1936" s="1" t="s">
        <v>1091</v>
      </c>
      <c r="R1936" s="1">
        <v>30144</v>
      </c>
      <c r="S1936" s="1" t="s">
        <v>341</v>
      </c>
      <c r="T1936" s="1" t="s">
        <v>191</v>
      </c>
      <c r="U1936" s="1">
        <v>18</v>
      </c>
      <c r="V1936" s="1">
        <v>88839</v>
      </c>
    </row>
    <row r="1937" spans="1:22">
      <c r="A1937" s="1">
        <v>23181</v>
      </c>
      <c r="B1937" s="1" t="s">
        <v>41</v>
      </c>
      <c r="C1937" s="1">
        <v>315.98</v>
      </c>
      <c r="D1937" s="1">
        <v>0.1</v>
      </c>
      <c r="E1937" s="1">
        <v>3380</v>
      </c>
      <c r="F1937" s="1"/>
      <c r="G1937" s="1"/>
      <c r="H1937" s="1" t="s">
        <v>32</v>
      </c>
      <c r="I1937" s="1" t="s">
        <v>42</v>
      </c>
      <c r="J1937" s="1" t="s">
        <v>58</v>
      </c>
      <c r="K1937" s="1" t="s">
        <v>100</v>
      </c>
      <c r="L1937" s="1" t="s">
        <v>53</v>
      </c>
      <c r="M1937" s="1"/>
      <c r="N1937" s="1" t="s">
        <v>27</v>
      </c>
      <c r="O1937" s="1" t="s">
        <v>114</v>
      </c>
      <c r="P1937" s="1" t="s">
        <v>254</v>
      </c>
      <c r="Q1937" s="1" t="s">
        <v>1092</v>
      </c>
      <c r="R1937" s="1">
        <v>30240</v>
      </c>
      <c r="S1937" s="1" t="s">
        <v>110</v>
      </c>
      <c r="T1937" s="1" t="s">
        <v>187</v>
      </c>
      <c r="U1937" s="1">
        <v>18</v>
      </c>
      <c r="V1937" s="1">
        <v>88838</v>
      </c>
    </row>
    <row r="1938" spans="1:22">
      <c r="A1938" s="1">
        <v>23182</v>
      </c>
      <c r="B1938" s="1" t="s">
        <v>41</v>
      </c>
      <c r="C1938" s="1">
        <v>276.2</v>
      </c>
      <c r="D1938" s="1">
        <v>0.1</v>
      </c>
      <c r="E1938" s="1">
        <v>3380</v>
      </c>
      <c r="F1938" s="1"/>
      <c r="G1938" s="1"/>
      <c r="H1938" s="1" t="s">
        <v>32</v>
      </c>
      <c r="I1938" s="1" t="s">
        <v>42</v>
      </c>
      <c r="J1938" s="1" t="s">
        <v>34</v>
      </c>
      <c r="K1938" s="1" t="s">
        <v>35</v>
      </c>
      <c r="L1938" s="1" t="s">
        <v>178</v>
      </c>
      <c r="M1938" s="1"/>
      <c r="N1938" s="1" t="s">
        <v>27</v>
      </c>
      <c r="O1938" s="1" t="s">
        <v>114</v>
      </c>
      <c r="P1938" s="1" t="s">
        <v>254</v>
      </c>
      <c r="Q1938" s="1" t="s">
        <v>1092</v>
      </c>
      <c r="R1938" s="1">
        <v>30240</v>
      </c>
      <c r="S1938" s="1" t="s">
        <v>110</v>
      </c>
      <c r="T1938" s="1" t="s">
        <v>111</v>
      </c>
      <c r="U1938" s="1">
        <v>11</v>
      </c>
      <c r="V1938" s="1">
        <v>88838</v>
      </c>
    </row>
    <row r="1939" spans="1:22">
      <c r="A1939" s="1">
        <v>23183</v>
      </c>
      <c r="B1939" s="1" t="s">
        <v>41</v>
      </c>
      <c r="C1939" s="1">
        <v>63.94</v>
      </c>
      <c r="D1939" s="1">
        <v>0.05</v>
      </c>
      <c r="E1939" s="1">
        <v>3380</v>
      </c>
      <c r="F1939" s="1"/>
      <c r="G1939" s="1"/>
      <c r="H1939" s="1" t="s">
        <v>32</v>
      </c>
      <c r="I1939" s="1" t="s">
        <v>42</v>
      </c>
      <c r="J1939" s="1" t="s">
        <v>34</v>
      </c>
      <c r="K1939" s="1" t="s">
        <v>52</v>
      </c>
      <c r="L1939" s="1" t="s">
        <v>53</v>
      </c>
      <c r="M1939" s="1"/>
      <c r="N1939" s="1" t="s">
        <v>27</v>
      </c>
      <c r="O1939" s="1" t="s">
        <v>114</v>
      </c>
      <c r="P1939" s="1" t="s">
        <v>254</v>
      </c>
      <c r="Q1939" s="1" t="s">
        <v>1092</v>
      </c>
      <c r="R1939" s="1">
        <v>30240</v>
      </c>
      <c r="S1939" s="1" t="s">
        <v>110</v>
      </c>
      <c r="T1939" s="1" t="s">
        <v>111</v>
      </c>
      <c r="U1939" s="1">
        <v>8</v>
      </c>
      <c r="V1939" s="1">
        <v>88838</v>
      </c>
    </row>
    <row r="1940" spans="1:22">
      <c r="A1940" s="1">
        <v>24161</v>
      </c>
      <c r="B1940" s="1" t="s">
        <v>31</v>
      </c>
      <c r="C1940" s="1">
        <v>11.97</v>
      </c>
      <c r="D1940" s="1">
        <v>0.05</v>
      </c>
      <c r="E1940" s="1">
        <v>3381</v>
      </c>
      <c r="F1940" s="1"/>
      <c r="G1940" s="1"/>
      <c r="H1940" s="1" t="s">
        <v>32</v>
      </c>
      <c r="I1940" s="1" t="s">
        <v>81</v>
      </c>
      <c r="J1940" s="1" t="s">
        <v>58</v>
      </c>
      <c r="K1940" s="1" t="s">
        <v>25</v>
      </c>
      <c r="L1940" s="1" t="s">
        <v>44</v>
      </c>
      <c r="M1940" s="1"/>
      <c r="N1940" s="1" t="s">
        <v>27</v>
      </c>
      <c r="O1940" s="1" t="s">
        <v>114</v>
      </c>
      <c r="P1940" s="1" t="s">
        <v>254</v>
      </c>
      <c r="Q1940" s="1" t="s">
        <v>1093</v>
      </c>
      <c r="R1940" s="1">
        <v>31204</v>
      </c>
      <c r="S1940" s="1" t="s">
        <v>131</v>
      </c>
      <c r="T1940" s="1" t="s">
        <v>132</v>
      </c>
      <c r="U1940" s="1">
        <v>2</v>
      </c>
      <c r="V1940" s="1">
        <v>88836</v>
      </c>
    </row>
    <row r="1941" spans="1:22">
      <c r="A1941" s="1">
        <v>25841</v>
      </c>
      <c r="B1941" s="1" t="s">
        <v>50</v>
      </c>
      <c r="C1941" s="1">
        <v>28.53</v>
      </c>
      <c r="D1941" s="1">
        <v>0.05</v>
      </c>
      <c r="E1941" s="1">
        <v>3381</v>
      </c>
      <c r="F1941" s="1"/>
      <c r="G1941" s="1"/>
      <c r="H1941" s="1" t="s">
        <v>32</v>
      </c>
      <c r="I1941" s="1" t="s">
        <v>42</v>
      </c>
      <c r="J1941" s="1" t="s">
        <v>58</v>
      </c>
      <c r="K1941" s="1" t="s">
        <v>100</v>
      </c>
      <c r="L1941" s="1" t="s">
        <v>53</v>
      </c>
      <c r="M1941" s="1"/>
      <c r="N1941" s="1" t="s">
        <v>27</v>
      </c>
      <c r="O1941" s="1" t="s">
        <v>45</v>
      </c>
      <c r="P1941" s="1" t="s">
        <v>254</v>
      </c>
      <c r="Q1941" s="1" t="s">
        <v>1093</v>
      </c>
      <c r="R1941" s="1">
        <v>31204</v>
      </c>
      <c r="S1941" s="1" t="s">
        <v>382</v>
      </c>
      <c r="T1941" s="1" t="s">
        <v>382</v>
      </c>
      <c r="U1941" s="1">
        <v>18</v>
      </c>
      <c r="V1941" s="1">
        <v>88840</v>
      </c>
    </row>
    <row r="1942" spans="1:22">
      <c r="A1942" s="1">
        <v>22341</v>
      </c>
      <c r="B1942" s="1" t="s">
        <v>98</v>
      </c>
      <c r="C1942" s="1">
        <v>2.98</v>
      </c>
      <c r="D1942" s="1">
        <v>0.05</v>
      </c>
      <c r="E1942" s="1">
        <v>3385</v>
      </c>
      <c r="F1942" s="1"/>
      <c r="G1942" s="1"/>
      <c r="H1942" s="1" t="s">
        <v>22</v>
      </c>
      <c r="I1942" s="1" t="s">
        <v>81</v>
      </c>
      <c r="J1942" s="1" t="s">
        <v>58</v>
      </c>
      <c r="K1942" s="1" t="s">
        <v>25</v>
      </c>
      <c r="L1942" s="1" t="s">
        <v>26</v>
      </c>
      <c r="M1942" s="1"/>
      <c r="N1942" s="1" t="s">
        <v>27</v>
      </c>
      <c r="O1942" s="1" t="s">
        <v>45</v>
      </c>
      <c r="P1942" s="1" t="s">
        <v>124</v>
      </c>
      <c r="Q1942" s="1" t="s">
        <v>1094</v>
      </c>
      <c r="R1942" s="1">
        <v>44512</v>
      </c>
      <c r="S1942" s="1" t="s">
        <v>189</v>
      </c>
      <c r="T1942" s="1" t="s">
        <v>189</v>
      </c>
      <c r="U1942" s="1">
        <v>5</v>
      </c>
      <c r="V1942" s="1">
        <v>88745</v>
      </c>
    </row>
    <row r="1943" spans="1:22">
      <c r="A1943" s="1">
        <v>22342</v>
      </c>
      <c r="B1943" s="1" t="s">
        <v>98</v>
      </c>
      <c r="C1943" s="1">
        <v>125.99</v>
      </c>
      <c r="D1943" s="1">
        <v>0.1</v>
      </c>
      <c r="E1943" s="1">
        <v>3385</v>
      </c>
      <c r="F1943" s="1"/>
      <c r="G1943" s="1"/>
      <c r="H1943" s="1" t="s">
        <v>32</v>
      </c>
      <c r="I1943" s="1" t="s">
        <v>81</v>
      </c>
      <c r="J1943" s="1" t="s">
        <v>73</v>
      </c>
      <c r="K1943" s="1" t="s">
        <v>67</v>
      </c>
      <c r="L1943" s="1" t="s">
        <v>53</v>
      </c>
      <c r="M1943" s="1"/>
      <c r="N1943" s="1" t="s">
        <v>27</v>
      </c>
      <c r="O1943" s="1" t="s">
        <v>45</v>
      </c>
      <c r="P1943" s="1" t="s">
        <v>124</v>
      </c>
      <c r="Q1943" s="1" t="s">
        <v>1094</v>
      </c>
      <c r="R1943" s="1">
        <v>44512</v>
      </c>
      <c r="S1943" s="1" t="s">
        <v>189</v>
      </c>
      <c r="T1943" s="1" t="s">
        <v>222</v>
      </c>
      <c r="U1943" s="1">
        <v>6</v>
      </c>
      <c r="V1943" s="1">
        <v>88745</v>
      </c>
    </row>
    <row r="1944" spans="1:22">
      <c r="A1944" s="1">
        <v>23190</v>
      </c>
      <c r="B1944" s="1" t="s">
        <v>41</v>
      </c>
      <c r="C1944" s="1">
        <v>2.61</v>
      </c>
      <c r="D1944" s="1">
        <v>0.05</v>
      </c>
      <c r="E1944" s="1">
        <v>3386</v>
      </c>
      <c r="F1944" s="1"/>
      <c r="G1944" s="1"/>
      <c r="H1944" s="1" t="s">
        <v>32</v>
      </c>
      <c r="I1944" s="1" t="s">
        <v>81</v>
      </c>
      <c r="J1944" s="1" t="s">
        <v>58</v>
      </c>
      <c r="K1944" s="1" t="s">
        <v>116</v>
      </c>
      <c r="L1944" s="1" t="s">
        <v>53</v>
      </c>
      <c r="M1944" s="1"/>
      <c r="N1944" s="1" t="s">
        <v>27</v>
      </c>
      <c r="O1944" s="1" t="s">
        <v>45</v>
      </c>
      <c r="P1944" s="1" t="s">
        <v>124</v>
      </c>
      <c r="Q1944" s="1" t="s">
        <v>348</v>
      </c>
      <c r="R1944" s="1">
        <v>43402</v>
      </c>
      <c r="S1944" s="2">
        <v>42068</v>
      </c>
      <c r="T1944" s="2">
        <v>42129</v>
      </c>
      <c r="U1944" s="1">
        <v>10</v>
      </c>
      <c r="V1944" s="1">
        <v>88746</v>
      </c>
    </row>
    <row r="1945" spans="1:22">
      <c r="A1945" s="1">
        <v>23191</v>
      </c>
      <c r="B1945" s="1" t="s">
        <v>41</v>
      </c>
      <c r="C1945" s="1">
        <v>25.38</v>
      </c>
      <c r="D1945" s="1">
        <v>0.05</v>
      </c>
      <c r="E1945" s="1">
        <v>3386</v>
      </c>
      <c r="F1945" s="1"/>
      <c r="G1945" s="1"/>
      <c r="H1945" s="1" t="s">
        <v>22</v>
      </c>
      <c r="I1945" s="1" t="s">
        <v>81</v>
      </c>
      <c r="J1945" s="1" t="s">
        <v>34</v>
      </c>
      <c r="K1945" s="1" t="s">
        <v>52</v>
      </c>
      <c r="L1945" s="1" t="s">
        <v>44</v>
      </c>
      <c r="M1945" s="1"/>
      <c r="N1945" s="1" t="s">
        <v>27</v>
      </c>
      <c r="O1945" s="1" t="s">
        <v>28</v>
      </c>
      <c r="P1945" s="1" t="s">
        <v>124</v>
      </c>
      <c r="Q1945" s="1" t="s">
        <v>348</v>
      </c>
      <c r="R1945" s="1">
        <v>43402</v>
      </c>
      <c r="S1945" s="2">
        <v>42068</v>
      </c>
      <c r="T1945" s="2">
        <v>42160</v>
      </c>
      <c r="U1945" s="1">
        <v>35</v>
      </c>
      <c r="V1945" s="1">
        <v>88746</v>
      </c>
    </row>
    <row r="1946" spans="1:22">
      <c r="A1946" s="1">
        <v>19464</v>
      </c>
      <c r="B1946" s="1" t="s">
        <v>31</v>
      </c>
      <c r="C1946" s="1">
        <v>95.99</v>
      </c>
      <c r="D1946" s="1">
        <v>0.05</v>
      </c>
      <c r="E1946" s="1">
        <v>3388</v>
      </c>
      <c r="F1946" s="1"/>
      <c r="G1946" s="1"/>
      <c r="H1946" s="1" t="s">
        <v>32</v>
      </c>
      <c r="I1946" s="1" t="s">
        <v>81</v>
      </c>
      <c r="J1946" s="1" t="s">
        <v>58</v>
      </c>
      <c r="K1946" s="1" t="s">
        <v>119</v>
      </c>
      <c r="L1946" s="1" t="s">
        <v>178</v>
      </c>
      <c r="M1946" s="1"/>
      <c r="N1946" s="1" t="s">
        <v>27</v>
      </c>
      <c r="O1946" s="1" t="s">
        <v>28</v>
      </c>
      <c r="P1946" s="1" t="s">
        <v>37</v>
      </c>
      <c r="Q1946" s="1" t="s">
        <v>258</v>
      </c>
      <c r="R1946" s="1">
        <v>94533</v>
      </c>
      <c r="S1946" s="2">
        <v>42313</v>
      </c>
      <c r="T1946" s="2">
        <v>42343</v>
      </c>
      <c r="U1946" s="1">
        <v>9</v>
      </c>
      <c r="V1946" s="1">
        <v>90154</v>
      </c>
    </row>
    <row r="1947" spans="1:22">
      <c r="A1947" s="1">
        <v>18640</v>
      </c>
      <c r="B1947" s="1" t="s">
        <v>50</v>
      </c>
      <c r="C1947" s="1">
        <v>125.99</v>
      </c>
      <c r="D1947" s="1">
        <v>0.1</v>
      </c>
      <c r="E1947" s="1">
        <v>3393</v>
      </c>
      <c r="F1947" s="1"/>
      <c r="G1947" s="1"/>
      <c r="H1947" s="1" t="s">
        <v>32</v>
      </c>
      <c r="I1947" s="1" t="s">
        <v>104</v>
      </c>
      <c r="J1947" s="1" t="s">
        <v>73</v>
      </c>
      <c r="K1947" s="1" t="s">
        <v>67</v>
      </c>
      <c r="L1947" s="1" t="s">
        <v>53</v>
      </c>
      <c r="M1947" s="1"/>
      <c r="N1947" s="1" t="s">
        <v>27</v>
      </c>
      <c r="O1947" s="1" t="s">
        <v>28</v>
      </c>
      <c r="P1947" s="1" t="s">
        <v>29</v>
      </c>
      <c r="Q1947" s="1" t="s">
        <v>1095</v>
      </c>
      <c r="R1947" s="1">
        <v>99163</v>
      </c>
      <c r="S1947" s="1" t="s">
        <v>382</v>
      </c>
      <c r="T1947" s="1" t="s">
        <v>230</v>
      </c>
      <c r="U1947" s="1">
        <v>7</v>
      </c>
      <c r="V1947" s="1">
        <v>87908</v>
      </c>
    </row>
    <row r="1948" spans="1:22">
      <c r="A1948" s="1">
        <v>19635</v>
      </c>
      <c r="B1948" s="1" t="s">
        <v>41</v>
      </c>
      <c r="C1948" s="1">
        <v>4.4800000000000004</v>
      </c>
      <c r="D1948" s="1">
        <v>0.05</v>
      </c>
      <c r="E1948" s="1">
        <v>3393</v>
      </c>
      <c r="F1948" s="1"/>
      <c r="G1948" s="1"/>
      <c r="H1948" s="1" t="s">
        <v>32</v>
      </c>
      <c r="I1948" s="1" t="s">
        <v>104</v>
      </c>
      <c r="J1948" s="1" t="s">
        <v>58</v>
      </c>
      <c r="K1948" s="1" t="s">
        <v>61</v>
      </c>
      <c r="L1948" s="1" t="s">
        <v>53</v>
      </c>
      <c r="M1948" s="1"/>
      <c r="N1948" s="1" t="s">
        <v>27</v>
      </c>
      <c r="O1948" s="1" t="s">
        <v>54</v>
      </c>
      <c r="P1948" s="1" t="s">
        <v>29</v>
      </c>
      <c r="Q1948" s="1" t="s">
        <v>1095</v>
      </c>
      <c r="R1948" s="1">
        <v>99163</v>
      </c>
      <c r="S1948" s="1" t="s">
        <v>68</v>
      </c>
      <c r="T1948" s="1" t="s">
        <v>48</v>
      </c>
      <c r="U1948" s="1">
        <v>19</v>
      </c>
      <c r="V1948" s="1">
        <v>87909</v>
      </c>
    </row>
    <row r="1949" spans="1:22">
      <c r="A1949" s="1">
        <v>20624</v>
      </c>
      <c r="B1949" s="1" t="s">
        <v>98</v>
      </c>
      <c r="C1949" s="1">
        <v>1270.99</v>
      </c>
      <c r="D1949" s="1">
        <v>0.15</v>
      </c>
      <c r="E1949" s="1">
        <v>3397</v>
      </c>
      <c r="F1949" s="1"/>
      <c r="G1949" s="1"/>
      <c r="H1949" s="1" t="s">
        <v>32</v>
      </c>
      <c r="I1949" s="1" t="s">
        <v>51</v>
      </c>
      <c r="J1949" s="1" t="s">
        <v>58</v>
      </c>
      <c r="K1949" s="1" t="s">
        <v>100</v>
      </c>
      <c r="L1949" s="1" t="s">
        <v>53</v>
      </c>
      <c r="M1949" s="1"/>
      <c r="N1949" s="1" t="s">
        <v>27</v>
      </c>
      <c r="O1949" s="1" t="s">
        <v>54</v>
      </c>
      <c r="P1949" s="1" t="s">
        <v>142</v>
      </c>
      <c r="Q1949" s="1" t="s">
        <v>564</v>
      </c>
      <c r="R1949" s="1">
        <v>61832</v>
      </c>
      <c r="S1949" s="2">
        <v>42191</v>
      </c>
      <c r="T1949" s="2">
        <v>42253</v>
      </c>
      <c r="U1949" s="1">
        <v>7</v>
      </c>
      <c r="V1949" s="1">
        <v>87535</v>
      </c>
    </row>
    <row r="1950" spans="1:22">
      <c r="A1950" s="1">
        <v>19842</v>
      </c>
      <c r="B1950" s="1" t="s">
        <v>21</v>
      </c>
      <c r="C1950" s="1">
        <v>10.9</v>
      </c>
      <c r="D1950" s="1">
        <v>0.05</v>
      </c>
      <c r="E1950" s="1">
        <v>3397</v>
      </c>
      <c r="F1950" s="1"/>
      <c r="G1950" s="1"/>
      <c r="H1950" s="1" t="s">
        <v>32</v>
      </c>
      <c r="I1950" s="1" t="s">
        <v>51</v>
      </c>
      <c r="J1950" s="1" t="s">
        <v>58</v>
      </c>
      <c r="K1950" s="1" t="s">
        <v>119</v>
      </c>
      <c r="L1950" s="1" t="s">
        <v>53</v>
      </c>
      <c r="M1950" s="1"/>
      <c r="N1950" s="1" t="s">
        <v>27</v>
      </c>
      <c r="O1950" s="1" t="s">
        <v>54</v>
      </c>
      <c r="P1950" s="1" t="s">
        <v>142</v>
      </c>
      <c r="Q1950" s="1" t="s">
        <v>564</v>
      </c>
      <c r="R1950" s="1">
        <v>61832</v>
      </c>
      <c r="S1950" s="2">
        <v>42311</v>
      </c>
      <c r="T1950" s="2">
        <v>42341</v>
      </c>
      <c r="U1950" s="1">
        <v>18</v>
      </c>
      <c r="V1950" s="1">
        <v>87536</v>
      </c>
    </row>
    <row r="1951" spans="1:22">
      <c r="A1951" s="1">
        <v>19843</v>
      </c>
      <c r="B1951" s="1" t="s">
        <v>21</v>
      </c>
      <c r="C1951" s="1">
        <v>7.99</v>
      </c>
      <c r="D1951" s="1">
        <v>0.05</v>
      </c>
      <c r="E1951" s="1">
        <v>3397</v>
      </c>
      <c r="F1951" s="1"/>
      <c r="G1951" s="1"/>
      <c r="H1951" s="1" t="s">
        <v>32</v>
      </c>
      <c r="I1951" s="1" t="s">
        <v>51</v>
      </c>
      <c r="J1951" s="1" t="s">
        <v>73</v>
      </c>
      <c r="K1951" s="1" t="s">
        <v>67</v>
      </c>
      <c r="L1951" s="1" t="s">
        <v>75</v>
      </c>
      <c r="M1951" s="1"/>
      <c r="N1951" s="1" t="s">
        <v>27</v>
      </c>
      <c r="O1951" s="1" t="s">
        <v>54</v>
      </c>
      <c r="P1951" s="1" t="s">
        <v>142</v>
      </c>
      <c r="Q1951" s="1" t="s">
        <v>564</v>
      </c>
      <c r="R1951" s="1">
        <v>61832</v>
      </c>
      <c r="S1951" s="2">
        <v>42311</v>
      </c>
      <c r="T1951" s="2">
        <v>42341</v>
      </c>
      <c r="U1951" s="1">
        <v>22</v>
      </c>
      <c r="V1951" s="1">
        <v>87536</v>
      </c>
    </row>
    <row r="1952" spans="1:22">
      <c r="A1952" s="1">
        <v>26208</v>
      </c>
      <c r="B1952" s="1" t="s">
        <v>31</v>
      </c>
      <c r="C1952" s="1">
        <v>11.97</v>
      </c>
      <c r="D1952" s="1">
        <v>0.05</v>
      </c>
      <c r="E1952" s="1">
        <v>3399</v>
      </c>
      <c r="F1952" s="1"/>
      <c r="G1952" s="1"/>
      <c r="H1952" s="1" t="s">
        <v>32</v>
      </c>
      <c r="I1952" s="1" t="s">
        <v>51</v>
      </c>
      <c r="J1952" s="1" t="s">
        <v>58</v>
      </c>
      <c r="K1952" s="1" t="s">
        <v>25</v>
      </c>
      <c r="L1952" s="1" t="s">
        <v>44</v>
      </c>
      <c r="M1952" s="1"/>
      <c r="N1952" s="1" t="s">
        <v>27</v>
      </c>
      <c r="O1952" s="1" t="s">
        <v>45</v>
      </c>
      <c r="P1952" s="1" t="s">
        <v>142</v>
      </c>
      <c r="Q1952" s="1" t="s">
        <v>612</v>
      </c>
      <c r="R1952" s="1">
        <v>60016</v>
      </c>
      <c r="S1952" s="1" t="s">
        <v>192</v>
      </c>
      <c r="T1952" s="1" t="s">
        <v>256</v>
      </c>
      <c r="U1952" s="1">
        <v>5</v>
      </c>
      <c r="V1952" s="1">
        <v>87534</v>
      </c>
    </row>
    <row r="1953" spans="1:22">
      <c r="A1953" s="1">
        <v>24911</v>
      </c>
      <c r="B1953" s="1" t="s">
        <v>50</v>
      </c>
      <c r="C1953" s="1">
        <v>9.3800000000000008</v>
      </c>
      <c r="D1953" s="1">
        <v>0.05</v>
      </c>
      <c r="E1953" s="1">
        <v>3400</v>
      </c>
      <c r="F1953" s="1"/>
      <c r="G1953" s="1"/>
      <c r="H1953" s="1" t="s">
        <v>22</v>
      </c>
      <c r="I1953" s="1" t="s">
        <v>51</v>
      </c>
      <c r="J1953" s="1" t="s">
        <v>34</v>
      </c>
      <c r="K1953" s="1" t="s">
        <v>52</v>
      </c>
      <c r="L1953" s="1" t="s">
        <v>53</v>
      </c>
      <c r="M1953" s="1"/>
      <c r="N1953" s="1" t="s">
        <v>27</v>
      </c>
      <c r="O1953" s="1" t="s">
        <v>28</v>
      </c>
      <c r="P1953" s="1" t="s">
        <v>356</v>
      </c>
      <c r="Q1953" s="1" t="s">
        <v>1096</v>
      </c>
      <c r="R1953" s="1">
        <v>26554</v>
      </c>
      <c r="S1953" s="2">
        <v>42098</v>
      </c>
      <c r="T1953" s="2">
        <v>42098</v>
      </c>
      <c r="U1953" s="1">
        <v>15</v>
      </c>
      <c r="V1953" s="1">
        <v>87537</v>
      </c>
    </row>
    <row r="1954" spans="1:22">
      <c r="A1954" s="1">
        <v>25914</v>
      </c>
      <c r="B1954" s="1" t="s">
        <v>21</v>
      </c>
      <c r="C1954" s="1">
        <v>105.98</v>
      </c>
      <c r="D1954" s="1">
        <v>0.1</v>
      </c>
      <c r="E1954" s="1">
        <v>3403</v>
      </c>
      <c r="F1954" s="1"/>
      <c r="G1954" s="1"/>
      <c r="H1954" s="1" t="s">
        <v>22</v>
      </c>
      <c r="I1954" s="1" t="s">
        <v>104</v>
      </c>
      <c r="J1954" s="1" t="s">
        <v>34</v>
      </c>
      <c r="K1954" s="1" t="s">
        <v>52</v>
      </c>
      <c r="L1954" s="1" t="s">
        <v>75</v>
      </c>
      <c r="M1954" s="1"/>
      <c r="N1954" s="1" t="s">
        <v>27</v>
      </c>
      <c r="O1954" s="1" t="s">
        <v>1097</v>
      </c>
      <c r="P1954" s="1" t="s">
        <v>836</v>
      </c>
      <c r="Q1954" s="1" t="s">
        <v>1098</v>
      </c>
      <c r="R1954" s="1">
        <v>82001</v>
      </c>
      <c r="S1954" s="2">
        <v>42218</v>
      </c>
      <c r="T1954" s="2">
        <v>42310</v>
      </c>
      <c r="U1954" s="1">
        <v>5</v>
      </c>
      <c r="V1954" s="1">
        <v>87530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Q1955"/>
  <sheetViews>
    <sheetView workbookViewId="0">
      <selection activeCell="E9" sqref="E9"/>
    </sheetView>
  </sheetViews>
  <sheetFormatPr defaultRowHeight="14"/>
  <cols>
    <col min="1" max="1" width="15.1640625" bestFit="1" customWidth="1"/>
    <col min="2" max="2" width="22.5" customWidth="1"/>
    <col min="3" max="3" width="10.6640625" customWidth="1"/>
    <col min="4" max="4" width="14" customWidth="1"/>
    <col min="5" max="5" width="17.75" customWidth="1"/>
    <col min="6" max="6" width="16.6640625" customWidth="1"/>
    <col min="7" max="7" width="13.58203125" bestFit="1" customWidth="1"/>
    <col min="8" max="9" width="14" customWidth="1"/>
    <col min="10" max="10" width="13.9140625" customWidth="1"/>
    <col min="11" max="11" width="19.58203125" bestFit="1" customWidth="1"/>
    <col min="12" max="12" width="14.4140625" bestFit="1" customWidth="1"/>
    <col min="13" max="13" width="15" customWidth="1"/>
    <col min="14" max="14" width="11.33203125" customWidth="1"/>
  </cols>
  <sheetData>
    <row r="1" spans="1:17" ht="14.5">
      <c r="A1" s="10" t="s">
        <v>4</v>
      </c>
      <c r="B1" s="10" t="s">
        <v>5</v>
      </c>
      <c r="C1" s="10" t="s">
        <v>20</v>
      </c>
      <c r="D1" s="10" t="s">
        <v>17</v>
      </c>
      <c r="E1" s="10" t="s">
        <v>18</v>
      </c>
      <c r="F1" s="10" t="s">
        <v>11</v>
      </c>
      <c r="G1" s="11" t="s">
        <v>8</v>
      </c>
      <c r="H1" s="10" t="s">
        <v>9</v>
      </c>
      <c r="I1" s="10" t="s">
        <v>19</v>
      </c>
      <c r="J1" s="10" t="s">
        <v>2</v>
      </c>
      <c r="K1" s="10" t="s">
        <v>3</v>
      </c>
      <c r="L1" s="10" t="s">
        <v>1</v>
      </c>
      <c r="M1" s="10" t="s">
        <v>7</v>
      </c>
      <c r="N1" s="10" t="s">
        <v>13</v>
      </c>
      <c r="O1" s="10" t="s">
        <v>14</v>
      </c>
      <c r="P1" s="10" t="s">
        <v>15</v>
      </c>
      <c r="Q1" s="10" t="s">
        <v>6</v>
      </c>
    </row>
    <row r="2" spans="1:17" ht="14.5">
      <c r="A2" s="9">
        <v>3</v>
      </c>
      <c r="B2" s="9" t="str">
        <f>VLOOKUP(Table1[[#This Row],[Customer ID]],'Customer Lookup'!A:B,2,0)</f>
        <v>Bonnie Potter</v>
      </c>
      <c r="C2" s="9">
        <v>88522</v>
      </c>
      <c r="D2" s="30">
        <v>42011</v>
      </c>
      <c r="E2" s="30">
        <v>42012</v>
      </c>
      <c r="F2" s="8" t="s">
        <v>2231</v>
      </c>
      <c r="G2" s="13" t="str">
        <f ca="1">TRIM(Table1[[#This Row],[Product Category]])</f>
        <v>Furniture</v>
      </c>
      <c r="H2" s="13" t="str">
        <f ca="1">PROPER(Table1[[#This Row],[Product Sub-Category]])</f>
        <v>Pens &amp; Art Supplies</v>
      </c>
      <c r="I2" s="14">
        <v>4</v>
      </c>
      <c r="J2" s="15">
        <v>2.84</v>
      </c>
      <c r="K2" s="9">
        <v>0.05</v>
      </c>
      <c r="L2" s="9" t="s">
        <v>21</v>
      </c>
      <c r="M2" s="9" t="s">
        <v>81</v>
      </c>
      <c r="N2" s="16" t="str">
        <f ca="1">PROPER(Table1[[#This Row],[Region]])</f>
        <v>West</v>
      </c>
      <c r="O2" s="9" t="s">
        <v>29</v>
      </c>
      <c r="P2" s="9" t="s">
        <v>30</v>
      </c>
      <c r="Q2" s="9" t="s">
        <v>22</v>
      </c>
    </row>
    <row r="3" spans="1:17" ht="14.5">
      <c r="A3" s="9">
        <v>5</v>
      </c>
      <c r="B3" s="9" t="str">
        <f>VLOOKUP(Table1[[#This Row],[Customer ID]],'Customer Lookup'!A:B,2,0)</f>
        <v>Ronnie Proctor</v>
      </c>
      <c r="C3" s="9">
        <v>90193</v>
      </c>
      <c r="D3" s="30">
        <v>42168</v>
      </c>
      <c r="E3" s="30">
        <v>42170</v>
      </c>
      <c r="F3" s="9" t="s">
        <v>2232</v>
      </c>
      <c r="G3" s="13" t="str">
        <f ca="1">TRIM(Table1[[#This Row],[Product Category]])</f>
        <v>Furniture</v>
      </c>
      <c r="H3" s="13" t="str">
        <f ca="1">PROPER(Table1[[#This Row],[Product Sub-Category]])</f>
        <v>Chairs &amp; Chairmats</v>
      </c>
      <c r="I3" s="14">
        <v>12</v>
      </c>
      <c r="J3" s="15">
        <v>500.98</v>
      </c>
      <c r="K3" s="9">
        <v>0.1</v>
      </c>
      <c r="L3" s="9" t="s">
        <v>31</v>
      </c>
      <c r="M3" s="9" t="s">
        <v>42</v>
      </c>
      <c r="N3" s="16" t="str">
        <f ca="1">PROPER(Table1[[#This Row],[Region]])</f>
        <v>West</v>
      </c>
      <c r="O3" s="9" t="s">
        <v>37</v>
      </c>
      <c r="P3" s="9" t="s">
        <v>38</v>
      </c>
      <c r="Q3" s="9" t="s">
        <v>32</v>
      </c>
    </row>
    <row r="4" spans="1:17" ht="14.5">
      <c r="A4" s="9">
        <v>11</v>
      </c>
      <c r="B4" s="9" t="str">
        <f>VLOOKUP(Table1[[#This Row],[Customer ID]],'Customer Lookup'!A:B,2,0)</f>
        <v>Marcus Dunlap</v>
      </c>
      <c r="C4" s="9">
        <v>90192</v>
      </c>
      <c r="D4" s="30">
        <v>42050</v>
      </c>
      <c r="E4" s="30">
        <v>42052</v>
      </c>
      <c r="F4" s="8" t="s">
        <v>2233</v>
      </c>
      <c r="G4" s="13" t="str">
        <f ca="1">TRIM(Table1[[#This Row],[Product Category]])</f>
        <v>Furniture</v>
      </c>
      <c r="H4" s="13" t="str">
        <f ca="1">PROPER(Table1[[#This Row],[Product Sub-Category]])</f>
        <v>Office Furnishings</v>
      </c>
      <c r="I4" s="14">
        <v>22</v>
      </c>
      <c r="J4" s="15">
        <v>9.48</v>
      </c>
      <c r="K4" s="9">
        <v>0.05</v>
      </c>
      <c r="L4" s="9" t="s">
        <v>41</v>
      </c>
      <c r="M4" s="9" t="s">
        <v>42</v>
      </c>
      <c r="N4" s="16" t="str">
        <f ca="1">PROPER(Table1[[#This Row],[Region]])</f>
        <v>East</v>
      </c>
      <c r="O4" s="9" t="s">
        <v>46</v>
      </c>
      <c r="P4" s="9" t="s">
        <v>47</v>
      </c>
      <c r="Q4" s="9" t="s">
        <v>32</v>
      </c>
    </row>
    <row r="5" spans="1:17" ht="14.5">
      <c r="A5" s="9">
        <v>14</v>
      </c>
      <c r="B5" s="9" t="str">
        <f>VLOOKUP(Table1[[#This Row],[Customer ID]],'Customer Lookup'!A:B,2,0)</f>
        <v>Gwendolyn F Tyson</v>
      </c>
      <c r="C5" s="9">
        <v>86838</v>
      </c>
      <c r="D5" s="30">
        <v>42136</v>
      </c>
      <c r="E5" s="30">
        <v>42138</v>
      </c>
      <c r="F5" s="9" t="s">
        <v>2233</v>
      </c>
      <c r="G5" s="13" t="str">
        <f ca="1">TRIM(Table1[[#This Row],[Product Category]])</f>
        <v>Office Supplies</v>
      </c>
      <c r="H5" s="13" t="str">
        <f ca="1">PROPER(Table1[[#This Row],[Product Sub-Category]])</f>
        <v>Office Furnishings</v>
      </c>
      <c r="I5" s="14">
        <v>16</v>
      </c>
      <c r="J5" s="15">
        <v>78.69</v>
      </c>
      <c r="K5" s="9">
        <v>0.05</v>
      </c>
      <c r="L5" s="9" t="s">
        <v>50</v>
      </c>
      <c r="M5" s="9" t="s">
        <v>51</v>
      </c>
      <c r="N5" s="16" t="str">
        <f ca="1">PROPER(Table1[[#This Row],[Region]])</f>
        <v>Central</v>
      </c>
      <c r="O5" s="9" t="s">
        <v>55</v>
      </c>
      <c r="P5" s="9" t="s">
        <v>56</v>
      </c>
      <c r="Q5" s="9" t="s">
        <v>32</v>
      </c>
    </row>
    <row r="6" spans="1:17" ht="14.5">
      <c r="A6" s="9">
        <v>14</v>
      </c>
      <c r="B6" s="9" t="str">
        <f>VLOOKUP(Table1[[#This Row],[Customer ID]],'Customer Lookup'!A:B,2,0)</f>
        <v>Gwendolyn F Tyson</v>
      </c>
      <c r="C6" s="9">
        <v>86838</v>
      </c>
      <c r="D6" s="30">
        <v>42136</v>
      </c>
      <c r="E6" s="30">
        <v>42137</v>
      </c>
      <c r="F6" s="8" t="s">
        <v>2231</v>
      </c>
      <c r="G6" s="13" t="str">
        <f ca="1">TRIM(Table1[[#This Row],[Product Category]])</f>
        <v>Office Supplies</v>
      </c>
      <c r="H6" s="13" t="str">
        <f ca="1">PROPER(Table1[[#This Row],[Product Sub-Category]])</f>
        <v>Pens &amp; Art Supplies</v>
      </c>
      <c r="I6" s="14">
        <v>7</v>
      </c>
      <c r="J6" s="15">
        <v>3.28</v>
      </c>
      <c r="K6" s="9">
        <v>0.05</v>
      </c>
      <c r="L6" s="9" t="s">
        <v>50</v>
      </c>
      <c r="M6" s="9" t="s">
        <v>51</v>
      </c>
      <c r="N6" s="16" t="str">
        <f ca="1">PROPER(Table1[[#This Row],[Region]])</f>
        <v>Central</v>
      </c>
      <c r="O6" s="9" t="s">
        <v>55</v>
      </c>
      <c r="P6" s="9" t="s">
        <v>56</v>
      </c>
      <c r="Q6" s="9" t="s">
        <v>32</v>
      </c>
    </row>
    <row r="7" spans="1:17" ht="14.5">
      <c r="A7" s="9">
        <v>14</v>
      </c>
      <c r="B7" s="9" t="str">
        <f>VLOOKUP(Table1[[#This Row],[Customer ID]],'Customer Lookup'!A:B,2,0)</f>
        <v>Gwendolyn F Tyson</v>
      </c>
      <c r="C7" s="9">
        <v>86838</v>
      </c>
      <c r="D7" s="30">
        <v>42136</v>
      </c>
      <c r="E7" s="30">
        <v>42137</v>
      </c>
      <c r="F7" s="9" t="s">
        <v>2231</v>
      </c>
      <c r="G7" s="13" t="str">
        <f ca="1">TRIM(Table1[[#This Row],[Product Category]])</f>
        <v>Office Supplies</v>
      </c>
      <c r="H7" s="13" t="str">
        <f ca="1">PROPER(Table1[[#This Row],[Product Sub-Category]])</f>
        <v>Pens &amp; Art Supplies</v>
      </c>
      <c r="I7" s="14">
        <v>7</v>
      </c>
      <c r="J7" s="15">
        <v>3.28</v>
      </c>
      <c r="K7" s="9">
        <v>0.05</v>
      </c>
      <c r="L7" s="9" t="s">
        <v>50</v>
      </c>
      <c r="M7" s="9" t="s">
        <v>51</v>
      </c>
      <c r="N7" s="16" t="str">
        <f ca="1">PROPER(Table1[[#This Row],[Region]])</f>
        <v>Central</v>
      </c>
      <c r="O7" s="9" t="s">
        <v>55</v>
      </c>
      <c r="P7" s="9" t="s">
        <v>56</v>
      </c>
      <c r="Q7" s="9" t="s">
        <v>32</v>
      </c>
    </row>
    <row r="8" spans="1:17" ht="14.5">
      <c r="A8" s="9">
        <v>14</v>
      </c>
      <c r="B8" s="9" t="str">
        <f>VLOOKUP(Table1[[#This Row],[Customer ID]],'Customer Lookup'!A:B,2,0)</f>
        <v>Gwendolyn F Tyson</v>
      </c>
      <c r="C8" s="9">
        <v>86838</v>
      </c>
      <c r="D8" s="30">
        <v>42136</v>
      </c>
      <c r="E8" s="30">
        <v>42137</v>
      </c>
      <c r="F8" s="8" t="s">
        <v>2231</v>
      </c>
      <c r="G8" s="13" t="str">
        <f ca="1">TRIM(Table1[[#This Row],[Product Category]])</f>
        <v>Office Supplies</v>
      </c>
      <c r="H8" s="13" t="str">
        <f ca="1">PROPER(Table1[[#This Row],[Product Sub-Category]])</f>
        <v>Pens &amp; Art Supplies</v>
      </c>
      <c r="I8" s="14">
        <v>4</v>
      </c>
      <c r="J8" s="15">
        <v>3.28</v>
      </c>
      <c r="K8" s="9">
        <v>0.05</v>
      </c>
      <c r="L8" s="9" t="s">
        <v>50</v>
      </c>
      <c r="M8" s="9" t="s">
        <v>51</v>
      </c>
      <c r="N8" s="16" t="str">
        <f ca="1">PROPER(Table1[[#This Row],[Region]])</f>
        <v>Central</v>
      </c>
      <c r="O8" s="9" t="s">
        <v>55</v>
      </c>
      <c r="P8" s="9" t="s">
        <v>56</v>
      </c>
      <c r="Q8" s="9" t="s">
        <v>32</v>
      </c>
    </row>
    <row r="9" spans="1:17" ht="14.5">
      <c r="A9" s="9">
        <v>14</v>
      </c>
      <c r="B9" s="9" t="str">
        <f>VLOOKUP(Table1[[#This Row],[Customer ID]],'Customer Lookup'!A:B,2,0)</f>
        <v>Gwendolyn F Tyson</v>
      </c>
      <c r="C9" s="9">
        <v>86838</v>
      </c>
      <c r="D9" s="30">
        <v>42136</v>
      </c>
      <c r="E9" s="30">
        <v>42137</v>
      </c>
      <c r="F9" s="9" t="s">
        <v>60</v>
      </c>
      <c r="G9" s="13" t="str">
        <f ca="1">TRIM(Table1[[#This Row],[Product Category]])</f>
        <v>Office Supplies</v>
      </c>
      <c r="H9" s="13" t="str">
        <f ca="1">PROPER(Table1[[#This Row],[Product Sub-Category]])</f>
        <v>Rubber Bands</v>
      </c>
      <c r="I9" s="14">
        <v>4</v>
      </c>
      <c r="J9" s="15">
        <v>3.58</v>
      </c>
      <c r="K9" s="9">
        <v>0.05</v>
      </c>
      <c r="L9" s="9" t="s">
        <v>50</v>
      </c>
      <c r="M9" s="9" t="s">
        <v>51</v>
      </c>
      <c r="N9" s="16" t="str">
        <f ca="1">PROPER(Table1[[#This Row],[Region]])</f>
        <v>East</v>
      </c>
      <c r="O9" s="9" t="s">
        <v>55</v>
      </c>
      <c r="P9" s="9" t="s">
        <v>56</v>
      </c>
      <c r="Q9" s="9" t="s">
        <v>32</v>
      </c>
    </row>
    <row r="10" spans="1:17" ht="14.5">
      <c r="A10" s="9">
        <v>15</v>
      </c>
      <c r="B10" s="9" t="str">
        <f>VLOOKUP(Table1[[#This Row],[Customer ID]],'Customer Lookup'!A:B,2,0)</f>
        <v>Timothy Reese</v>
      </c>
      <c r="C10" s="9">
        <v>86837</v>
      </c>
      <c r="D10" s="30">
        <v>42102</v>
      </c>
      <c r="E10" s="30">
        <v>42103</v>
      </c>
      <c r="F10" s="8" t="s">
        <v>61</v>
      </c>
      <c r="G10" s="13" t="str">
        <f ca="1">TRIM(Table1[[#This Row],[Product Category]])</f>
        <v>Office Supplies</v>
      </c>
      <c r="H10" s="13" t="str">
        <f ca="1">PROPER(Table1[[#This Row],[Product Sub-Category]])</f>
        <v>Envelopes</v>
      </c>
      <c r="I10" s="14">
        <v>7</v>
      </c>
      <c r="J10" s="15">
        <v>4.42</v>
      </c>
      <c r="K10" s="9">
        <v>0.05</v>
      </c>
      <c r="L10" s="9" t="s">
        <v>41</v>
      </c>
      <c r="M10" s="9" t="s">
        <v>51</v>
      </c>
      <c r="N10" s="16" t="str">
        <f ca="1">PROPER(Table1[[#This Row],[Region]])</f>
        <v>East</v>
      </c>
      <c r="O10" s="9" t="s">
        <v>62</v>
      </c>
      <c r="P10" s="9" t="s">
        <v>63</v>
      </c>
      <c r="Q10" s="9" t="s">
        <v>32</v>
      </c>
    </row>
    <row r="11" spans="1:17" ht="14.5">
      <c r="A11" s="9">
        <v>15</v>
      </c>
      <c r="B11" s="9" t="str">
        <f>VLOOKUP(Table1[[#This Row],[Customer ID]],'Customer Lookup'!A:B,2,0)</f>
        <v>Timothy Reese</v>
      </c>
      <c r="C11" s="9">
        <v>86839</v>
      </c>
      <c r="D11" s="30">
        <v>42152</v>
      </c>
      <c r="E11" s="30">
        <v>42152</v>
      </c>
      <c r="F11" s="9" t="s">
        <v>61</v>
      </c>
      <c r="G11" s="13" t="str">
        <f ca="1">TRIM(Table1[[#This Row],[Product Category]])</f>
        <v>Office Supplies</v>
      </c>
      <c r="H11" s="13" t="str">
        <f ca="1">PROPER(Table1[[#This Row],[Product Sub-Category]])</f>
        <v>Envelopes</v>
      </c>
      <c r="I11" s="14">
        <v>10</v>
      </c>
      <c r="J11" s="15">
        <v>35.94</v>
      </c>
      <c r="K11" s="9">
        <v>0.05</v>
      </c>
      <c r="L11" s="9" t="s">
        <v>50</v>
      </c>
      <c r="M11" s="9" t="s">
        <v>51</v>
      </c>
      <c r="N11" s="16" t="str">
        <f ca="1">PROPER(Table1[[#This Row],[Region]])</f>
        <v>East</v>
      </c>
      <c r="O11" s="9" t="s">
        <v>62</v>
      </c>
      <c r="P11" s="9" t="s">
        <v>63</v>
      </c>
      <c r="Q11" s="9" t="s">
        <v>32</v>
      </c>
    </row>
    <row r="12" spans="1:17" ht="14.5">
      <c r="A12" s="9">
        <v>16</v>
      </c>
      <c r="B12" s="9" t="str">
        <f>VLOOKUP(Table1[[#This Row],[Customer ID]],'Customer Lookup'!A:B,2,0)</f>
        <v>Sarah Ramsey</v>
      </c>
      <c r="C12" s="9">
        <v>86836</v>
      </c>
      <c r="D12" s="30">
        <v>42047</v>
      </c>
      <c r="E12" s="30">
        <v>42050</v>
      </c>
      <c r="F12" s="8" t="s">
        <v>60</v>
      </c>
      <c r="G12" s="13" t="str">
        <f ca="1">TRIM(Table1[[#This Row],[Product Category]])</f>
        <v>Technology</v>
      </c>
      <c r="H12" s="13" t="str">
        <f ca="1">PROPER(Table1[[#This Row],[Product Sub-Category]])</f>
        <v>Rubber Bands</v>
      </c>
      <c r="I12" s="14">
        <v>6</v>
      </c>
      <c r="J12" s="15">
        <v>2.98</v>
      </c>
      <c r="K12" s="9">
        <v>0.05</v>
      </c>
      <c r="L12" s="9" t="s">
        <v>21</v>
      </c>
      <c r="M12" s="9" t="s">
        <v>51</v>
      </c>
      <c r="N12" s="16" t="str">
        <f ca="1">PROPER(Table1[[#This Row],[Region]])</f>
        <v>East</v>
      </c>
      <c r="O12" s="9" t="s">
        <v>62</v>
      </c>
      <c r="P12" s="9" t="s">
        <v>65</v>
      </c>
      <c r="Q12" s="9" t="s">
        <v>32</v>
      </c>
    </row>
    <row r="13" spans="1:17" ht="14.5">
      <c r="A13" s="9">
        <v>16</v>
      </c>
      <c r="B13" s="9" t="str">
        <f>VLOOKUP(Table1[[#This Row],[Customer ID]],'Customer Lookup'!A:B,2,0)</f>
        <v>Sarah Ramsey</v>
      </c>
      <c r="C13" s="9">
        <v>86836</v>
      </c>
      <c r="D13" s="30">
        <v>42047</v>
      </c>
      <c r="E13" s="30">
        <v>42049</v>
      </c>
      <c r="F13" s="9" t="s">
        <v>2235</v>
      </c>
      <c r="G13" s="13" t="str">
        <f ca="1">TRIM(Table1[[#This Row],[Product Category]])</f>
        <v>Furniture</v>
      </c>
      <c r="H13" s="13" t="str">
        <f ca="1">PROPER(Table1[[#This Row],[Product Sub-Category]])</f>
        <v>Telephones And Communication</v>
      </c>
      <c r="I13" s="14">
        <v>10</v>
      </c>
      <c r="J13" s="15">
        <v>115.99</v>
      </c>
      <c r="K13" s="9">
        <v>0.1</v>
      </c>
      <c r="L13" s="9" t="s">
        <v>21</v>
      </c>
      <c r="M13" s="9" t="s">
        <v>51</v>
      </c>
      <c r="N13" s="16" t="str">
        <f ca="1">PROPER(Table1[[#This Row],[Region]])</f>
        <v>West</v>
      </c>
      <c r="O13" s="9" t="s">
        <v>62</v>
      </c>
      <c r="P13" s="9" t="s">
        <v>65</v>
      </c>
      <c r="Q13" s="9" t="s">
        <v>32</v>
      </c>
    </row>
    <row r="14" spans="1:17" ht="14.5">
      <c r="A14" s="9">
        <v>18</v>
      </c>
      <c r="B14" s="9" t="str">
        <f>VLOOKUP(Table1[[#This Row],[Customer ID]],'Customer Lookup'!A:B,2,0)</f>
        <v>Laurie Hanna</v>
      </c>
      <c r="C14" s="9">
        <v>90031</v>
      </c>
      <c r="D14" s="30">
        <v>42139</v>
      </c>
      <c r="E14" s="30">
        <v>42140</v>
      </c>
      <c r="F14" s="8" t="s">
        <v>2233</v>
      </c>
      <c r="G14" s="13" t="str">
        <f ca="1">TRIM(Table1[[#This Row],[Product Category]])</f>
        <v>Technology</v>
      </c>
      <c r="H14" s="13" t="str">
        <f ca="1">PROPER(Table1[[#This Row],[Product Sub-Category]])</f>
        <v>Office Furnishings</v>
      </c>
      <c r="I14" s="14">
        <v>17</v>
      </c>
      <c r="J14" s="15">
        <v>26.48</v>
      </c>
      <c r="K14" s="9">
        <v>0.05</v>
      </c>
      <c r="L14" s="9" t="s">
        <v>21</v>
      </c>
      <c r="M14" s="9" t="s">
        <v>51</v>
      </c>
      <c r="N14" s="16" t="str">
        <f ca="1">PROPER(Table1[[#This Row],[Region]])</f>
        <v>West</v>
      </c>
      <c r="O14" s="9" t="s">
        <v>69</v>
      </c>
      <c r="P14" s="9" t="s">
        <v>70</v>
      </c>
      <c r="Q14" s="9" t="s">
        <v>32</v>
      </c>
    </row>
    <row r="15" spans="1:17" ht="14.5">
      <c r="A15" s="9">
        <v>19</v>
      </c>
      <c r="B15" s="9" t="str">
        <f>VLOOKUP(Table1[[#This Row],[Customer ID]],'Customer Lookup'!A:B,2,0)</f>
        <v>Jim Rodgers</v>
      </c>
      <c r="C15" s="9">
        <v>90032</v>
      </c>
      <c r="D15" s="30">
        <v>42145</v>
      </c>
      <c r="E15" s="30">
        <v>42147</v>
      </c>
      <c r="F15" s="9" t="s">
        <v>74</v>
      </c>
      <c r="G15" s="13" t="str">
        <f ca="1">TRIM(Table1[[#This Row],[Product Category]])</f>
        <v>Furniture</v>
      </c>
      <c r="H15" s="13" t="str">
        <f ca="1">PROPER(Table1[[#This Row],[Product Sub-Category]])</f>
        <v>Office Machines</v>
      </c>
      <c r="I15" s="14">
        <v>18</v>
      </c>
      <c r="J15" s="15">
        <v>12.99</v>
      </c>
      <c r="K15" s="9">
        <v>0.05</v>
      </c>
      <c r="L15" s="9" t="s">
        <v>31</v>
      </c>
      <c r="M15" s="9" t="s">
        <v>51</v>
      </c>
      <c r="N15" s="16" t="str">
        <f ca="1">PROPER(Table1[[#This Row],[Region]])</f>
        <v>East</v>
      </c>
      <c r="O15" s="9" t="s">
        <v>69</v>
      </c>
      <c r="P15" s="9" t="s">
        <v>76</v>
      </c>
      <c r="Q15" s="9" t="s">
        <v>32</v>
      </c>
    </row>
    <row r="16" spans="1:17" ht="14.5">
      <c r="A16" s="9">
        <v>21</v>
      </c>
      <c r="B16" s="9" t="str">
        <f>VLOOKUP(Table1[[#This Row],[Customer ID]],'Customer Lookup'!A:B,2,0)</f>
        <v>Tony Wilkins Winters</v>
      </c>
      <c r="C16" s="9">
        <v>41793</v>
      </c>
      <c r="D16" s="30">
        <v>42139</v>
      </c>
      <c r="E16" s="30">
        <v>42140</v>
      </c>
      <c r="F16" s="8" t="s">
        <v>2233</v>
      </c>
      <c r="G16" s="13" t="str">
        <f ca="1">TRIM(Table1[[#This Row],[Product Category]])</f>
        <v>Office Supplies</v>
      </c>
      <c r="H16" s="13" t="str">
        <f ca="1">PROPER(Table1[[#This Row],[Product Sub-Category]])</f>
        <v>Office Furnishings</v>
      </c>
      <c r="I16" s="14">
        <v>70</v>
      </c>
      <c r="J16" s="15">
        <v>26.48</v>
      </c>
      <c r="K16" s="9">
        <v>0.05</v>
      </c>
      <c r="L16" s="9" t="s">
        <v>21</v>
      </c>
      <c r="M16" s="9" t="s">
        <v>51</v>
      </c>
      <c r="N16" s="16" t="str">
        <f ca="1">PROPER(Table1[[#This Row],[Region]])</f>
        <v>East</v>
      </c>
      <c r="O16" s="9" t="s">
        <v>62</v>
      </c>
      <c r="P16" s="9" t="s">
        <v>79</v>
      </c>
      <c r="Q16" s="9" t="s">
        <v>32</v>
      </c>
    </row>
    <row r="17" spans="1:17" ht="14.5">
      <c r="A17" s="9">
        <v>21</v>
      </c>
      <c r="B17" s="9" t="str">
        <f>VLOOKUP(Table1[[#This Row],[Customer ID]],'Customer Lookup'!A:B,2,0)</f>
        <v>Tony Wilkins Winters</v>
      </c>
      <c r="C17" s="9">
        <v>42949</v>
      </c>
      <c r="D17" s="30">
        <v>42145</v>
      </c>
      <c r="E17" s="30">
        <v>42146</v>
      </c>
      <c r="F17" s="9" t="s">
        <v>60</v>
      </c>
      <c r="G17" s="13" t="str">
        <f ca="1">TRIM(Table1[[#This Row],[Product Category]])</f>
        <v>Technology</v>
      </c>
      <c r="H17" s="13" t="str">
        <f ca="1">PROPER(Table1[[#This Row],[Product Sub-Category]])</f>
        <v>Rubber Bands</v>
      </c>
      <c r="I17" s="14">
        <v>58</v>
      </c>
      <c r="J17" s="15">
        <v>5</v>
      </c>
      <c r="K17" s="9">
        <v>0.05</v>
      </c>
      <c r="L17" s="9" t="s">
        <v>31</v>
      </c>
      <c r="M17" s="9" t="s">
        <v>51</v>
      </c>
      <c r="N17" s="16" t="str">
        <f ca="1">PROPER(Table1[[#This Row],[Region]])</f>
        <v>East</v>
      </c>
      <c r="O17" s="9" t="s">
        <v>62</v>
      </c>
      <c r="P17" s="9" t="s">
        <v>79</v>
      </c>
      <c r="Q17" s="9" t="s">
        <v>32</v>
      </c>
    </row>
    <row r="18" spans="1:17" ht="14.5">
      <c r="A18" s="9">
        <v>21</v>
      </c>
      <c r="B18" s="9" t="str">
        <f>VLOOKUP(Table1[[#This Row],[Customer ID]],'Customer Lookup'!A:B,2,0)</f>
        <v>Tony Wilkins Winters</v>
      </c>
      <c r="C18" s="9">
        <v>42949</v>
      </c>
      <c r="D18" s="30">
        <v>42145</v>
      </c>
      <c r="E18" s="30">
        <v>42147</v>
      </c>
      <c r="F18" s="8" t="s">
        <v>74</v>
      </c>
      <c r="G18" s="13" t="str">
        <f ca="1">TRIM(Table1[[#This Row],[Product Category]])</f>
        <v>Office Supplies</v>
      </c>
      <c r="H18" s="13" t="str">
        <f ca="1">PROPER(Table1[[#This Row],[Product Sub-Category]])</f>
        <v>Office Machines</v>
      </c>
      <c r="I18" s="14">
        <v>71</v>
      </c>
      <c r="J18" s="15">
        <v>12.99</v>
      </c>
      <c r="K18" s="9">
        <v>0.05</v>
      </c>
      <c r="L18" s="9" t="s">
        <v>31</v>
      </c>
      <c r="M18" s="9" t="s">
        <v>51</v>
      </c>
      <c r="N18" s="16" t="str">
        <f ca="1">PROPER(Table1[[#This Row],[Region]])</f>
        <v>West</v>
      </c>
      <c r="O18" s="9" t="s">
        <v>62</v>
      </c>
      <c r="P18" s="9" t="s">
        <v>79</v>
      </c>
      <c r="Q18" s="9" t="s">
        <v>32</v>
      </c>
    </row>
    <row r="19" spans="1:17" ht="14.5">
      <c r="A19" s="9">
        <v>24</v>
      </c>
      <c r="B19" s="9" t="str">
        <f>VLOOKUP(Table1[[#This Row],[Customer ID]],'Customer Lookup'!A:B,2,0)</f>
        <v>Edna Thomas</v>
      </c>
      <c r="C19" s="9">
        <v>87651</v>
      </c>
      <c r="D19" s="30">
        <v>42032</v>
      </c>
      <c r="E19" s="30">
        <v>42033</v>
      </c>
      <c r="F19" s="9" t="s">
        <v>83</v>
      </c>
      <c r="G19" s="13" t="str">
        <f ca="1">TRIM(Table1[[#This Row],[Product Category]])</f>
        <v>Office Supplies</v>
      </c>
      <c r="H19" s="13" t="str">
        <f ca="1">PROPER(Table1[[#This Row],[Product Sub-Category]])</f>
        <v>Paper</v>
      </c>
      <c r="I19" s="14">
        <v>1</v>
      </c>
      <c r="J19" s="15">
        <v>55.48</v>
      </c>
      <c r="K19" s="9">
        <v>0.05</v>
      </c>
      <c r="L19" s="9" t="s">
        <v>21</v>
      </c>
      <c r="M19" s="9" t="s">
        <v>81</v>
      </c>
      <c r="N19" s="16" t="str">
        <f ca="1">PROPER(Table1[[#This Row],[Region]])</f>
        <v>West</v>
      </c>
      <c r="O19" s="9" t="s">
        <v>37</v>
      </c>
      <c r="P19" s="9" t="s">
        <v>84</v>
      </c>
      <c r="Q19" s="9" t="s">
        <v>32</v>
      </c>
    </row>
    <row r="20" spans="1:17" ht="14.5">
      <c r="A20" s="9">
        <v>24</v>
      </c>
      <c r="B20" s="9" t="str">
        <f>VLOOKUP(Table1[[#This Row],[Customer ID]],'Customer Lookup'!A:B,2,0)</f>
        <v>Edna Thomas</v>
      </c>
      <c r="C20" s="9">
        <v>87651</v>
      </c>
      <c r="D20" s="30">
        <v>42032</v>
      </c>
      <c r="E20" s="30">
        <v>42034</v>
      </c>
      <c r="F20" s="8" t="s">
        <v>2231</v>
      </c>
      <c r="G20" s="13" t="str">
        <f ca="1">TRIM(Table1[[#This Row],[Product Category]])</f>
        <v>Furniture</v>
      </c>
      <c r="H20" s="13" t="str">
        <f ca="1">PROPER(Table1[[#This Row],[Product Sub-Category]])</f>
        <v>Pens &amp; Art Supplies</v>
      </c>
      <c r="I20" s="14">
        <v>1</v>
      </c>
      <c r="J20" s="15">
        <v>1.68</v>
      </c>
      <c r="K20" s="9">
        <v>0.05</v>
      </c>
      <c r="L20" s="9" t="s">
        <v>21</v>
      </c>
      <c r="M20" s="9" t="s">
        <v>81</v>
      </c>
      <c r="N20" s="16" t="str">
        <f ca="1">PROPER(Table1[[#This Row],[Region]])</f>
        <v>West</v>
      </c>
      <c r="O20" s="9" t="s">
        <v>37</v>
      </c>
      <c r="P20" s="9" t="s">
        <v>84</v>
      </c>
      <c r="Q20" s="9" t="s">
        <v>32</v>
      </c>
    </row>
    <row r="21" spans="1:17" ht="14.5">
      <c r="A21" s="9">
        <v>27</v>
      </c>
      <c r="B21" s="9" t="str">
        <f>VLOOKUP(Table1[[#This Row],[Customer ID]],'Customer Lookup'!A:B,2,0)</f>
        <v>Guy Gallagher</v>
      </c>
      <c r="C21" s="9">
        <v>87652</v>
      </c>
      <c r="D21" s="30">
        <v>42126</v>
      </c>
      <c r="E21" s="30">
        <v>42128</v>
      </c>
      <c r="F21" s="9" t="s">
        <v>2233</v>
      </c>
      <c r="G21" s="13" t="str">
        <f ca="1">TRIM(Table1[[#This Row],[Product Category]])</f>
        <v>Office Supplies</v>
      </c>
      <c r="H21" s="13" t="str">
        <f ca="1">PROPER(Table1[[#This Row],[Product Sub-Category]])</f>
        <v>Office Furnishings</v>
      </c>
      <c r="I21" s="14">
        <v>12</v>
      </c>
      <c r="J21" s="15">
        <v>4.1399999999999997</v>
      </c>
      <c r="K21" s="9">
        <v>0.05</v>
      </c>
      <c r="L21" s="9" t="s">
        <v>31</v>
      </c>
      <c r="M21" s="9" t="s">
        <v>81</v>
      </c>
      <c r="N21" s="16" t="str">
        <f ca="1">PROPER(Table1[[#This Row],[Region]])</f>
        <v>West</v>
      </c>
      <c r="O21" s="9" t="s">
        <v>37</v>
      </c>
      <c r="P21" s="9" t="s">
        <v>88</v>
      </c>
      <c r="Q21" s="9" t="s">
        <v>32</v>
      </c>
    </row>
    <row r="22" spans="1:17" ht="14.5">
      <c r="A22" s="9">
        <v>32</v>
      </c>
      <c r="B22" s="9" t="str">
        <f>VLOOKUP(Table1[[#This Row],[Customer ID]],'Customer Lookup'!A:B,2,0)</f>
        <v>Matthew Berman</v>
      </c>
      <c r="C22" s="9">
        <v>89199</v>
      </c>
      <c r="D22" s="30">
        <v>42057</v>
      </c>
      <c r="E22" s="30">
        <v>42058</v>
      </c>
      <c r="F22" s="8" t="s">
        <v>2231</v>
      </c>
      <c r="G22" s="13" t="str">
        <f ca="1">TRIM(Table1[[#This Row],[Product Category]])</f>
        <v>Technology</v>
      </c>
      <c r="H22" s="13" t="str">
        <f ca="1">PROPER(Table1[[#This Row],[Product Sub-Category]])</f>
        <v>Pens &amp; Art Supplies</v>
      </c>
      <c r="I22" s="14">
        <v>13</v>
      </c>
      <c r="J22" s="15">
        <v>34.99</v>
      </c>
      <c r="K22" s="9">
        <v>0.05</v>
      </c>
      <c r="L22" s="9" t="s">
        <v>21</v>
      </c>
      <c r="M22" s="9" t="s">
        <v>81</v>
      </c>
      <c r="N22" s="16" t="str">
        <f ca="1">PROPER(Table1[[#This Row],[Region]])</f>
        <v>West</v>
      </c>
      <c r="O22" s="9" t="s">
        <v>90</v>
      </c>
      <c r="P22" s="9" t="s">
        <v>91</v>
      </c>
      <c r="Q22" s="9" t="s">
        <v>32</v>
      </c>
    </row>
    <row r="23" spans="1:17" ht="14.5">
      <c r="A23" s="9">
        <v>32</v>
      </c>
      <c r="B23" s="9" t="str">
        <f>VLOOKUP(Table1[[#This Row],[Customer ID]],'Customer Lookup'!A:B,2,0)</f>
        <v>Matthew Berman</v>
      </c>
      <c r="C23" s="9">
        <v>89200</v>
      </c>
      <c r="D23" s="30">
        <v>42090</v>
      </c>
      <c r="E23" s="30">
        <v>42091</v>
      </c>
      <c r="F23" s="9" t="s">
        <v>74</v>
      </c>
      <c r="G23" s="13" t="str">
        <f ca="1">TRIM(Table1[[#This Row],[Product Category]])</f>
        <v>Technology</v>
      </c>
      <c r="H23" s="13" t="str">
        <f ca="1">PROPER(Table1[[#This Row],[Product Sub-Category]])</f>
        <v>Office Machines</v>
      </c>
      <c r="I23" s="14">
        <v>2</v>
      </c>
      <c r="J23" s="15">
        <v>17.98</v>
      </c>
      <c r="K23" s="9">
        <v>0.05</v>
      </c>
      <c r="L23" s="9" t="s">
        <v>21</v>
      </c>
      <c r="M23" s="9" t="s">
        <v>81</v>
      </c>
      <c r="N23" s="16" t="str">
        <f ca="1">PROPER(Table1[[#This Row],[Region]])</f>
        <v>West</v>
      </c>
      <c r="O23" s="9" t="s">
        <v>90</v>
      </c>
      <c r="P23" s="9" t="s">
        <v>91</v>
      </c>
      <c r="Q23" s="9" t="s">
        <v>32</v>
      </c>
    </row>
    <row r="24" spans="1:17" ht="14.5">
      <c r="A24" s="9">
        <v>32</v>
      </c>
      <c r="B24" s="9" t="str">
        <f>VLOOKUP(Table1[[#This Row],[Customer ID]],'Customer Lookup'!A:B,2,0)</f>
        <v>Matthew Berman</v>
      </c>
      <c r="C24" s="9">
        <v>89202</v>
      </c>
      <c r="D24" s="30">
        <v>42024</v>
      </c>
      <c r="E24" s="30">
        <v>42026</v>
      </c>
      <c r="F24" s="8" t="s">
        <v>2235</v>
      </c>
      <c r="G24" s="13" t="str">
        <f ca="1">TRIM(Table1[[#This Row],[Product Category]])</f>
        <v>Technology</v>
      </c>
      <c r="H24" s="13" t="str">
        <f ca="1">PROPER(Table1[[#This Row],[Product Sub-Category]])</f>
        <v>Telephones And Communication</v>
      </c>
      <c r="I24" s="14">
        <v>8</v>
      </c>
      <c r="J24" s="15">
        <v>125.99</v>
      </c>
      <c r="K24" s="9">
        <v>0.1</v>
      </c>
      <c r="L24" s="9" t="s">
        <v>50</v>
      </c>
      <c r="M24" s="9" t="s">
        <v>81</v>
      </c>
      <c r="N24" s="16" t="str">
        <f ca="1">PROPER(Table1[[#This Row],[Region]])</f>
        <v>West</v>
      </c>
      <c r="O24" s="9" t="s">
        <v>90</v>
      </c>
      <c r="P24" s="9" t="s">
        <v>91</v>
      </c>
      <c r="Q24" s="9" t="s">
        <v>22</v>
      </c>
    </row>
    <row r="25" spans="1:17" ht="14.5">
      <c r="A25" s="9">
        <v>32</v>
      </c>
      <c r="B25" s="9" t="str">
        <f>VLOOKUP(Table1[[#This Row],[Customer ID]],'Customer Lookup'!A:B,2,0)</f>
        <v>Matthew Berman</v>
      </c>
      <c r="C25" s="9">
        <v>89203</v>
      </c>
      <c r="D25" s="30">
        <v>42075</v>
      </c>
      <c r="E25" s="30">
        <v>42082</v>
      </c>
      <c r="F25" s="9" t="s">
        <v>2235</v>
      </c>
      <c r="G25" s="13" t="str">
        <f ca="1">TRIM(Table1[[#This Row],[Product Category]])</f>
        <v>Office Supplies</v>
      </c>
      <c r="H25" s="13" t="str">
        <f ca="1">PROPER(Table1[[#This Row],[Product Sub-Category]])</f>
        <v>Telephones And Communication</v>
      </c>
      <c r="I25" s="14">
        <v>22</v>
      </c>
      <c r="J25" s="15">
        <v>205.99</v>
      </c>
      <c r="K25" s="9">
        <v>0.1</v>
      </c>
      <c r="L25" s="9" t="s">
        <v>98</v>
      </c>
      <c r="M25" s="9" t="s">
        <v>81</v>
      </c>
      <c r="N25" s="16" t="str">
        <f ca="1">PROPER(Table1[[#This Row],[Region]])</f>
        <v>West</v>
      </c>
      <c r="O25" s="9" t="s">
        <v>90</v>
      </c>
      <c r="P25" s="9" t="s">
        <v>91</v>
      </c>
      <c r="Q25" s="9" t="s">
        <v>32</v>
      </c>
    </row>
    <row r="26" spans="1:17" ht="14.5">
      <c r="A26" s="9">
        <v>33</v>
      </c>
      <c r="B26" s="9" t="str">
        <f>VLOOKUP(Table1[[#This Row],[Customer ID]],'Customer Lookup'!A:B,2,0)</f>
        <v>Ricky Hensley</v>
      </c>
      <c r="C26" s="9">
        <v>89201</v>
      </c>
      <c r="D26" s="30">
        <v>42170</v>
      </c>
      <c r="E26" s="30">
        <v>42172</v>
      </c>
      <c r="F26" s="8" t="s">
        <v>2237</v>
      </c>
      <c r="G26" s="13" t="str">
        <f ca="1">TRIM(Table1[[#This Row],[Product Category]])</f>
        <v>Office Supplies</v>
      </c>
      <c r="H26" s="13" t="str">
        <f ca="1">PROPER(Table1[[#This Row],[Product Sub-Category]])</f>
        <v>Binders And Binder Accessories</v>
      </c>
      <c r="I26" s="14">
        <v>13</v>
      </c>
      <c r="J26" s="15">
        <v>4.24</v>
      </c>
      <c r="K26" s="9">
        <v>0.05</v>
      </c>
      <c r="L26" s="9" t="s">
        <v>31</v>
      </c>
      <c r="M26" s="9" t="s">
        <v>81</v>
      </c>
      <c r="N26" s="16" t="str">
        <f ca="1">PROPER(Table1[[#This Row],[Region]])</f>
        <v>West</v>
      </c>
      <c r="O26" s="9" t="s">
        <v>90</v>
      </c>
      <c r="P26" s="9" t="s">
        <v>101</v>
      </c>
      <c r="Q26" s="9" t="s">
        <v>32</v>
      </c>
    </row>
    <row r="27" spans="1:17" ht="14.5">
      <c r="A27" s="9">
        <v>33</v>
      </c>
      <c r="B27" s="9" t="str">
        <f>VLOOKUP(Table1[[#This Row],[Customer ID]],'Customer Lookup'!A:B,2,0)</f>
        <v>Ricky Hensley</v>
      </c>
      <c r="C27" s="9">
        <v>89201</v>
      </c>
      <c r="D27" s="30">
        <v>42170</v>
      </c>
      <c r="E27" s="30">
        <v>42171</v>
      </c>
      <c r="F27" s="9" t="s">
        <v>2231</v>
      </c>
      <c r="G27" s="13" t="str">
        <f ca="1">TRIM(Table1[[#This Row],[Product Category]])</f>
        <v>Technology</v>
      </c>
      <c r="H27" s="13" t="str">
        <f ca="1">PROPER(Table1[[#This Row],[Product Sub-Category]])</f>
        <v>Pens &amp; Art Supplies</v>
      </c>
      <c r="I27" s="14">
        <v>18</v>
      </c>
      <c r="J27" s="15">
        <v>2.94</v>
      </c>
      <c r="K27" s="9">
        <v>0.05</v>
      </c>
      <c r="L27" s="9" t="s">
        <v>31</v>
      </c>
      <c r="M27" s="9" t="s">
        <v>81</v>
      </c>
      <c r="N27" s="16" t="str">
        <f ca="1">PROPER(Table1[[#This Row],[Region]])</f>
        <v>West</v>
      </c>
      <c r="O27" s="9" t="s">
        <v>90</v>
      </c>
      <c r="P27" s="9" t="s">
        <v>101</v>
      </c>
      <c r="Q27" s="9" t="s">
        <v>32</v>
      </c>
    </row>
    <row r="28" spans="1:17" ht="14.5">
      <c r="A28" s="9">
        <v>43</v>
      </c>
      <c r="B28" s="9" t="str">
        <f>VLOOKUP(Table1[[#This Row],[Customer ID]],'Customer Lookup'!A:B,2,0)</f>
        <v>Theodore Moran</v>
      </c>
      <c r="C28" s="9">
        <v>91454</v>
      </c>
      <c r="D28" s="30">
        <v>42134</v>
      </c>
      <c r="E28" s="30">
        <v>42135</v>
      </c>
      <c r="F28" s="8" t="s">
        <v>74</v>
      </c>
      <c r="G28" s="13" t="str">
        <f ca="1">TRIM(Table1[[#This Row],[Product Category]])</f>
        <v>Technology</v>
      </c>
      <c r="H28" s="13" t="str">
        <f ca="1">PROPER(Table1[[#This Row],[Product Sub-Category]])</f>
        <v>Office Machines</v>
      </c>
      <c r="I28" s="14">
        <v>6</v>
      </c>
      <c r="J28" s="15">
        <v>99.99</v>
      </c>
      <c r="K28" s="9">
        <v>0.05</v>
      </c>
      <c r="L28" s="9" t="s">
        <v>21</v>
      </c>
      <c r="M28" s="9" t="s">
        <v>104</v>
      </c>
      <c r="N28" s="16" t="str">
        <f ca="1">PROPER(Table1[[#This Row],[Region]])</f>
        <v>West</v>
      </c>
      <c r="O28" s="9" t="s">
        <v>29</v>
      </c>
      <c r="P28" s="9" t="s">
        <v>105</v>
      </c>
      <c r="Q28" s="9" t="s">
        <v>32</v>
      </c>
    </row>
    <row r="29" spans="1:17" ht="14.5">
      <c r="A29" s="9">
        <v>52</v>
      </c>
      <c r="B29" s="9" t="str">
        <f>VLOOKUP(Table1[[#This Row],[Customer ID]],'Customer Lookup'!A:B,2,0)</f>
        <v>Lorraine Kelly</v>
      </c>
      <c r="C29" s="9">
        <v>88426</v>
      </c>
      <c r="D29" s="30">
        <v>42073</v>
      </c>
      <c r="E29" s="30">
        <v>42073</v>
      </c>
      <c r="F29" s="9" t="s">
        <v>2235</v>
      </c>
      <c r="G29" s="13" t="str">
        <f ca="1">TRIM(Table1[[#This Row],[Product Category]])</f>
        <v>Technology</v>
      </c>
      <c r="H29" s="13" t="str">
        <f ca="1">PROPER(Table1[[#This Row],[Product Sub-Category]])</f>
        <v>Telephones And Communication</v>
      </c>
      <c r="I29" s="14">
        <v>6</v>
      </c>
      <c r="J29" s="15">
        <v>115.99</v>
      </c>
      <c r="K29" s="9">
        <v>0.1</v>
      </c>
      <c r="L29" s="9" t="s">
        <v>31</v>
      </c>
      <c r="M29" s="9" t="s">
        <v>81</v>
      </c>
      <c r="N29" s="16" t="str">
        <f ca="1">PROPER(Table1[[#This Row],[Region]])</f>
        <v>West</v>
      </c>
      <c r="O29" s="9" t="s">
        <v>29</v>
      </c>
      <c r="P29" s="9" t="s">
        <v>107</v>
      </c>
      <c r="Q29" s="9" t="s">
        <v>32</v>
      </c>
    </row>
    <row r="30" spans="1:17" ht="14.5">
      <c r="A30" s="9">
        <v>53</v>
      </c>
      <c r="B30" s="9" t="str">
        <f>VLOOKUP(Table1[[#This Row],[Customer ID]],'Customer Lookup'!A:B,2,0)</f>
        <v>Sidney Russell Austin</v>
      </c>
      <c r="C30" s="9">
        <v>88425</v>
      </c>
      <c r="D30" s="30">
        <v>42032</v>
      </c>
      <c r="E30" s="30">
        <v>42034</v>
      </c>
      <c r="F30" s="8" t="s">
        <v>74</v>
      </c>
      <c r="G30" s="13" t="str">
        <f ca="1">TRIM(Table1[[#This Row],[Product Category]])</f>
        <v>Office Supplies</v>
      </c>
      <c r="H30" s="13" t="str">
        <f ca="1">PROPER(Table1[[#This Row],[Product Sub-Category]])</f>
        <v>Office Machines</v>
      </c>
      <c r="I30" s="14">
        <v>1</v>
      </c>
      <c r="J30" s="15">
        <v>3502.14</v>
      </c>
      <c r="K30" s="9">
        <v>0.15</v>
      </c>
      <c r="L30" s="9" t="s">
        <v>41</v>
      </c>
      <c r="M30" s="9" t="s">
        <v>81</v>
      </c>
      <c r="N30" s="16" t="str">
        <f ca="1">PROPER(Table1[[#This Row],[Region]])</f>
        <v>West</v>
      </c>
      <c r="O30" s="9" t="s">
        <v>29</v>
      </c>
      <c r="P30" s="9" t="s">
        <v>105</v>
      </c>
      <c r="Q30" s="9" t="s">
        <v>32</v>
      </c>
    </row>
    <row r="31" spans="1:17" ht="14.5">
      <c r="A31" s="9">
        <v>53</v>
      </c>
      <c r="B31" s="9" t="str">
        <f>VLOOKUP(Table1[[#This Row],[Customer ID]],'Customer Lookup'!A:B,2,0)</f>
        <v>Sidney Russell Austin</v>
      </c>
      <c r="C31" s="9">
        <v>88426</v>
      </c>
      <c r="D31" s="30">
        <v>42073</v>
      </c>
      <c r="E31" s="30">
        <v>42074</v>
      </c>
      <c r="F31" s="9" t="s">
        <v>83</v>
      </c>
      <c r="G31" s="13" t="str">
        <f ca="1">TRIM(Table1[[#This Row],[Product Category]])</f>
        <v>Office Supplies</v>
      </c>
      <c r="H31" s="13" t="str">
        <f ca="1">PROPER(Table1[[#This Row],[Product Sub-Category]])</f>
        <v>Paper</v>
      </c>
      <c r="I31" s="14">
        <v>17</v>
      </c>
      <c r="J31" s="15">
        <v>5.98</v>
      </c>
      <c r="K31" s="9">
        <v>0.05</v>
      </c>
      <c r="L31" s="9" t="s">
        <v>31</v>
      </c>
      <c r="M31" s="9" t="s">
        <v>81</v>
      </c>
      <c r="N31" s="16" t="str">
        <f ca="1">PROPER(Table1[[#This Row],[Region]])</f>
        <v>East</v>
      </c>
      <c r="O31" s="9" t="s">
        <v>29</v>
      </c>
      <c r="P31" s="9" t="s">
        <v>105</v>
      </c>
      <c r="Q31" s="9" t="s">
        <v>32</v>
      </c>
    </row>
    <row r="32" spans="1:17" ht="14.5">
      <c r="A32" s="9">
        <v>56</v>
      </c>
      <c r="B32" s="9" t="str">
        <f>VLOOKUP(Table1[[#This Row],[Customer ID]],'Customer Lookup'!A:B,2,0)</f>
        <v>Randall Montgomery</v>
      </c>
      <c r="C32" s="9">
        <v>88075</v>
      </c>
      <c r="D32" s="30">
        <v>42114</v>
      </c>
      <c r="E32" s="30">
        <v>42115</v>
      </c>
      <c r="F32" s="8" t="s">
        <v>2237</v>
      </c>
      <c r="G32" s="13" t="str">
        <f ca="1">TRIM(Table1[[#This Row],[Product Category]])</f>
        <v>Office Supplies</v>
      </c>
      <c r="H32" s="13" t="str">
        <f ca="1">PROPER(Table1[[#This Row],[Product Sub-Category]])</f>
        <v>Binders And Binder Accessories</v>
      </c>
      <c r="I32" s="14">
        <v>20</v>
      </c>
      <c r="J32" s="15">
        <v>3.8</v>
      </c>
      <c r="K32" s="9">
        <v>0.05</v>
      </c>
      <c r="L32" s="9" t="s">
        <v>50</v>
      </c>
      <c r="M32" s="9" t="s">
        <v>104</v>
      </c>
      <c r="N32" s="16" t="str">
        <f ca="1">PROPER(Table1[[#This Row],[Region]])</f>
        <v>East</v>
      </c>
      <c r="O32" s="9" t="s">
        <v>62</v>
      </c>
      <c r="P32" s="9" t="s">
        <v>109</v>
      </c>
      <c r="Q32" s="9" t="s">
        <v>32</v>
      </c>
    </row>
    <row r="33" spans="1:17" ht="14.5">
      <c r="A33" s="9">
        <v>56</v>
      </c>
      <c r="B33" s="9" t="str">
        <f>VLOOKUP(Table1[[#This Row],[Customer ID]],'Customer Lookup'!A:B,2,0)</f>
        <v>Randall Montgomery</v>
      </c>
      <c r="C33" s="9">
        <v>88075</v>
      </c>
      <c r="D33" s="30">
        <v>42114</v>
      </c>
      <c r="E33" s="30">
        <v>42115</v>
      </c>
      <c r="F33" s="9" t="s">
        <v>2231</v>
      </c>
      <c r="G33" s="13" t="str">
        <f ca="1">TRIM(Table1[[#This Row],[Product Category]])</f>
        <v>Office Supplies</v>
      </c>
      <c r="H33" s="13" t="str">
        <f ca="1">PROPER(Table1[[#This Row],[Product Sub-Category]])</f>
        <v>Pens &amp; Art Supplies</v>
      </c>
      <c r="I33" s="14">
        <v>17</v>
      </c>
      <c r="J33" s="15">
        <v>1.76</v>
      </c>
      <c r="K33" s="9">
        <v>0.05</v>
      </c>
      <c r="L33" s="9" t="s">
        <v>50</v>
      </c>
      <c r="M33" s="9" t="s">
        <v>104</v>
      </c>
      <c r="N33" s="16" t="str">
        <f ca="1">PROPER(Table1[[#This Row],[Region]])</f>
        <v>Central</v>
      </c>
      <c r="O33" s="9" t="s">
        <v>62</v>
      </c>
      <c r="P33" s="9" t="s">
        <v>109</v>
      </c>
      <c r="Q33" s="9" t="s">
        <v>32</v>
      </c>
    </row>
    <row r="34" spans="1:17" ht="14.5">
      <c r="A34" s="9">
        <v>62</v>
      </c>
      <c r="B34" s="9" t="str">
        <f>VLOOKUP(Table1[[#This Row],[Customer ID]],'Customer Lookup'!A:B,2,0)</f>
        <v>Pam Gilbert</v>
      </c>
      <c r="C34" s="9">
        <v>87407</v>
      </c>
      <c r="D34" s="30">
        <v>42133</v>
      </c>
      <c r="E34" s="30">
        <v>42135</v>
      </c>
      <c r="F34" s="8" t="s">
        <v>83</v>
      </c>
      <c r="G34" s="13" t="str">
        <f ca="1">TRIM(Table1[[#This Row],[Product Category]])</f>
        <v>Office Supplies</v>
      </c>
      <c r="H34" s="13" t="str">
        <f ca="1">PROPER(Table1[[#This Row],[Product Sub-Category]])</f>
        <v>Paper</v>
      </c>
      <c r="I34" s="14">
        <v>3</v>
      </c>
      <c r="J34" s="15">
        <v>5.98</v>
      </c>
      <c r="K34" s="9">
        <v>0.05</v>
      </c>
      <c r="L34" s="9" t="s">
        <v>21</v>
      </c>
      <c r="M34" s="9" t="s">
        <v>81</v>
      </c>
      <c r="N34" s="16" t="str">
        <f ca="1">PROPER(Table1[[#This Row],[Region]])</f>
        <v>Central</v>
      </c>
      <c r="O34" s="9" t="s">
        <v>112</v>
      </c>
      <c r="P34" s="9" t="s">
        <v>113</v>
      </c>
      <c r="Q34" s="9" t="s">
        <v>32</v>
      </c>
    </row>
    <row r="35" spans="1:17" ht="14.5">
      <c r="A35" s="9">
        <v>62</v>
      </c>
      <c r="B35" s="9" t="str">
        <f>VLOOKUP(Table1[[#This Row],[Customer ID]],'Customer Lookup'!A:B,2,0)</f>
        <v>Pam Gilbert</v>
      </c>
      <c r="C35" s="9">
        <v>87408</v>
      </c>
      <c r="D35" s="30">
        <v>42167</v>
      </c>
      <c r="E35" s="30">
        <v>42169</v>
      </c>
      <c r="F35" s="9" t="s">
        <v>83</v>
      </c>
      <c r="G35" s="13" t="str">
        <f ca="1">TRIM(Table1[[#This Row],[Product Category]])</f>
        <v>Office Supplies</v>
      </c>
      <c r="H35" s="13" t="str">
        <f ca="1">PROPER(Table1[[#This Row],[Product Sub-Category]])</f>
        <v>Paper</v>
      </c>
      <c r="I35" s="14">
        <v>17</v>
      </c>
      <c r="J35" s="15">
        <v>29.14</v>
      </c>
      <c r="K35" s="9">
        <v>0.05</v>
      </c>
      <c r="L35" s="9" t="s">
        <v>21</v>
      </c>
      <c r="M35" s="9" t="s">
        <v>81</v>
      </c>
      <c r="N35" s="16" t="str">
        <f ca="1">PROPER(Table1[[#This Row],[Region]])</f>
        <v>South</v>
      </c>
      <c r="O35" s="9" t="s">
        <v>112</v>
      </c>
      <c r="P35" s="9" t="s">
        <v>113</v>
      </c>
      <c r="Q35" s="9" t="s">
        <v>32</v>
      </c>
    </row>
    <row r="36" spans="1:17" ht="14.5">
      <c r="A36" s="9">
        <v>64</v>
      </c>
      <c r="B36" s="9" t="str">
        <f>VLOOKUP(Table1[[#This Row],[Customer ID]],'Customer Lookup'!A:B,2,0)</f>
        <v>Lynn Morrow</v>
      </c>
      <c r="C36" s="9">
        <v>87406</v>
      </c>
      <c r="D36" s="30">
        <v>42065</v>
      </c>
      <c r="E36" s="30">
        <v>42067</v>
      </c>
      <c r="F36" s="8" t="s">
        <v>116</v>
      </c>
      <c r="G36" s="13" t="str">
        <f ca="1">TRIM(Table1[[#This Row],[Product Category]])</f>
        <v>Technology</v>
      </c>
      <c r="H36" s="13" t="str">
        <f ca="1">PROPER(Table1[[#This Row],[Product Sub-Category]])</f>
        <v>Labels</v>
      </c>
      <c r="I36" s="14">
        <v>1</v>
      </c>
      <c r="J36" s="15">
        <v>3.69</v>
      </c>
      <c r="K36" s="9">
        <v>0.05</v>
      </c>
      <c r="L36" s="9" t="s">
        <v>31</v>
      </c>
      <c r="M36" s="9" t="s">
        <v>51</v>
      </c>
      <c r="N36" s="16" t="str">
        <f ca="1">PROPER(Table1[[#This Row],[Region]])</f>
        <v>South</v>
      </c>
      <c r="O36" s="9" t="s">
        <v>117</v>
      </c>
      <c r="P36" s="9" t="s">
        <v>118</v>
      </c>
      <c r="Q36" s="9" t="s">
        <v>32</v>
      </c>
    </row>
    <row r="37" spans="1:17" ht="14.5">
      <c r="A37" s="9">
        <v>64</v>
      </c>
      <c r="B37" s="9" t="str">
        <f>VLOOKUP(Table1[[#This Row],[Customer ID]],'Customer Lookup'!A:B,2,0)</f>
        <v>Lynn Morrow</v>
      </c>
      <c r="C37" s="9">
        <v>87406</v>
      </c>
      <c r="D37" s="30">
        <v>42065</v>
      </c>
      <c r="E37" s="30">
        <v>42065</v>
      </c>
      <c r="F37" s="9" t="s">
        <v>2235</v>
      </c>
      <c r="G37" s="13" t="str">
        <f ca="1">TRIM(Table1[[#This Row],[Product Category]])</f>
        <v>Office Supplies</v>
      </c>
      <c r="H37" s="13" t="str">
        <f ca="1">PROPER(Table1[[#This Row],[Product Sub-Category]])</f>
        <v>Telephones And Communication</v>
      </c>
      <c r="I37" s="14">
        <v>4</v>
      </c>
      <c r="J37" s="15">
        <v>175.99</v>
      </c>
      <c r="K37" s="9">
        <v>0.1</v>
      </c>
      <c r="L37" s="9" t="s">
        <v>31</v>
      </c>
      <c r="M37" s="9" t="s">
        <v>51</v>
      </c>
      <c r="N37" s="16" t="str">
        <f ca="1">PROPER(Table1[[#This Row],[Region]])</f>
        <v>West</v>
      </c>
      <c r="O37" s="9" t="s">
        <v>117</v>
      </c>
      <c r="P37" s="9" t="s">
        <v>118</v>
      </c>
      <c r="Q37" s="9" t="s">
        <v>22</v>
      </c>
    </row>
    <row r="38" spans="1:17" ht="14.5">
      <c r="A38" s="9">
        <v>67</v>
      </c>
      <c r="B38" s="9" t="str">
        <f>VLOOKUP(Table1[[#This Row],[Customer ID]],'Customer Lookup'!A:B,2,0)</f>
        <v>Ellen McCormick</v>
      </c>
      <c r="C38" s="9">
        <v>87946</v>
      </c>
      <c r="D38" s="30">
        <v>42006</v>
      </c>
      <c r="E38" s="30">
        <v>42013</v>
      </c>
      <c r="F38" s="8" t="s">
        <v>2238</v>
      </c>
      <c r="G38" s="13" t="str">
        <f ca="1">TRIM(Table1[[#This Row],[Product Category]])</f>
        <v>Furniture</v>
      </c>
      <c r="H38" s="13" t="str">
        <f ca="1">PROPER(Table1[[#This Row],[Product Sub-Category]])</f>
        <v>Storage &amp; Organization</v>
      </c>
      <c r="I38" s="14">
        <v>8</v>
      </c>
      <c r="J38" s="15">
        <v>155.06</v>
      </c>
      <c r="K38" s="9">
        <v>0.1</v>
      </c>
      <c r="L38" s="9" t="s">
        <v>98</v>
      </c>
      <c r="M38" s="9" t="s">
        <v>81</v>
      </c>
      <c r="N38" s="16" t="str">
        <f ca="1">PROPER(Table1[[#This Row],[Region]])</f>
        <v>East</v>
      </c>
      <c r="O38" s="9" t="s">
        <v>37</v>
      </c>
      <c r="P38" s="9" t="s">
        <v>120</v>
      </c>
      <c r="Q38" s="9" t="s">
        <v>32</v>
      </c>
    </row>
    <row r="39" spans="1:17" ht="14.5">
      <c r="A39" s="9">
        <v>68</v>
      </c>
      <c r="B39" s="9" t="str">
        <f>VLOOKUP(Table1[[#This Row],[Customer ID]],'Customer Lookup'!A:B,2,0)</f>
        <v>Scott Bunn</v>
      </c>
      <c r="C39" s="9">
        <v>37537</v>
      </c>
      <c r="D39" s="30">
        <v>42006</v>
      </c>
      <c r="E39" s="30">
        <v>42006</v>
      </c>
      <c r="F39" s="9" t="s">
        <v>2232</v>
      </c>
      <c r="G39" s="13" t="str">
        <f ca="1">TRIM(Table1[[#This Row],[Product Category]])</f>
        <v>Furniture</v>
      </c>
      <c r="H39" s="13" t="str">
        <f ca="1">PROPER(Table1[[#This Row],[Product Sub-Category]])</f>
        <v>Chairs &amp; Chairmats</v>
      </c>
      <c r="I39" s="14">
        <v>4</v>
      </c>
      <c r="J39" s="15">
        <v>291.73</v>
      </c>
      <c r="K39" s="9">
        <v>0.1</v>
      </c>
      <c r="L39" s="9" t="s">
        <v>98</v>
      </c>
      <c r="M39" s="9" t="s">
        <v>81</v>
      </c>
      <c r="N39" s="16" t="str">
        <f ca="1">PROPER(Table1[[#This Row],[Region]])</f>
        <v>East</v>
      </c>
      <c r="O39" s="9" t="s">
        <v>62</v>
      </c>
      <c r="P39" s="9" t="s">
        <v>79</v>
      </c>
      <c r="Q39" s="9" t="s">
        <v>32</v>
      </c>
    </row>
    <row r="40" spans="1:17" ht="14.5">
      <c r="A40" s="9">
        <v>68</v>
      </c>
      <c r="B40" s="9" t="str">
        <f>VLOOKUP(Table1[[#This Row],[Customer ID]],'Customer Lookup'!A:B,2,0)</f>
        <v>Scott Bunn</v>
      </c>
      <c r="C40" s="9">
        <v>37537</v>
      </c>
      <c r="D40" s="30">
        <v>42006</v>
      </c>
      <c r="E40" s="30">
        <v>42008</v>
      </c>
      <c r="F40" s="8" t="s">
        <v>2232</v>
      </c>
      <c r="G40" s="13" t="str">
        <f ca="1">TRIM(Table1[[#This Row],[Product Category]])</f>
        <v>Office Supplies</v>
      </c>
      <c r="H40" s="13" t="str">
        <f ca="1">PROPER(Table1[[#This Row],[Product Sub-Category]])</f>
        <v>Chairs &amp; Chairmats</v>
      </c>
      <c r="I40" s="14">
        <v>43</v>
      </c>
      <c r="J40" s="15">
        <v>100.98</v>
      </c>
      <c r="K40" s="9">
        <v>0.1</v>
      </c>
      <c r="L40" s="9" t="s">
        <v>98</v>
      </c>
      <c r="M40" s="9" t="s">
        <v>81</v>
      </c>
      <c r="N40" s="16" t="str">
        <f ca="1">PROPER(Table1[[#This Row],[Region]])</f>
        <v>East</v>
      </c>
      <c r="O40" s="9" t="s">
        <v>62</v>
      </c>
      <c r="P40" s="9" t="s">
        <v>79</v>
      </c>
      <c r="Q40" s="9" t="s">
        <v>32</v>
      </c>
    </row>
    <row r="41" spans="1:17" ht="14.5">
      <c r="A41" s="9">
        <v>68</v>
      </c>
      <c r="B41" s="9" t="str">
        <f>VLOOKUP(Table1[[#This Row],[Customer ID]],'Customer Lookup'!A:B,2,0)</f>
        <v>Scott Bunn</v>
      </c>
      <c r="C41" s="9">
        <v>37537</v>
      </c>
      <c r="D41" s="30">
        <v>42006</v>
      </c>
      <c r="E41" s="30">
        <v>42013</v>
      </c>
      <c r="F41" s="9" t="s">
        <v>2238</v>
      </c>
      <c r="G41" s="13" t="str">
        <f ca="1">TRIM(Table1[[#This Row],[Product Category]])</f>
        <v>Furniture</v>
      </c>
      <c r="H41" s="13" t="str">
        <f ca="1">PROPER(Table1[[#This Row],[Product Sub-Category]])</f>
        <v>Storage &amp; Organization</v>
      </c>
      <c r="I41" s="14">
        <v>32</v>
      </c>
      <c r="J41" s="15">
        <v>155.06</v>
      </c>
      <c r="K41" s="9">
        <v>0.1</v>
      </c>
      <c r="L41" s="9" t="s">
        <v>98</v>
      </c>
      <c r="M41" s="9" t="s">
        <v>81</v>
      </c>
      <c r="N41" s="16" t="str">
        <f ca="1">PROPER(Table1[[#This Row],[Region]])</f>
        <v>East</v>
      </c>
      <c r="O41" s="9" t="s">
        <v>62</v>
      </c>
      <c r="P41" s="9" t="s">
        <v>79</v>
      </c>
      <c r="Q41" s="9" t="s">
        <v>32</v>
      </c>
    </row>
    <row r="42" spans="1:17" ht="14.5">
      <c r="A42" s="9">
        <v>68</v>
      </c>
      <c r="B42" s="9" t="str">
        <f>VLOOKUP(Table1[[#This Row],[Customer ID]],'Customer Lookup'!A:B,2,0)</f>
        <v>Scott Bunn</v>
      </c>
      <c r="C42" s="9">
        <v>55713</v>
      </c>
      <c r="D42" s="30">
        <v>42037</v>
      </c>
      <c r="E42" s="30">
        <v>42039</v>
      </c>
      <c r="F42" s="8" t="s">
        <v>2232</v>
      </c>
      <c r="G42" s="13" t="str">
        <f ca="1">TRIM(Table1[[#This Row],[Product Category]])</f>
        <v>Furniture</v>
      </c>
      <c r="H42" s="13" t="str">
        <f ca="1">PROPER(Table1[[#This Row],[Product Sub-Category]])</f>
        <v>Chairs &amp; Chairmats</v>
      </c>
      <c r="I42" s="14">
        <v>49</v>
      </c>
      <c r="J42" s="15">
        <v>122.99</v>
      </c>
      <c r="K42" s="9">
        <v>0.1</v>
      </c>
      <c r="L42" s="9" t="s">
        <v>21</v>
      </c>
      <c r="M42" s="9" t="s">
        <v>81</v>
      </c>
      <c r="N42" s="16" t="str">
        <f ca="1">PROPER(Table1[[#This Row],[Region]])</f>
        <v>East</v>
      </c>
      <c r="O42" s="9" t="s">
        <v>62</v>
      </c>
      <c r="P42" s="9" t="s">
        <v>79</v>
      </c>
      <c r="Q42" s="9" t="s">
        <v>32</v>
      </c>
    </row>
    <row r="43" spans="1:17" ht="14.5">
      <c r="A43" s="9">
        <v>70</v>
      </c>
      <c r="B43" s="9" t="str">
        <f>VLOOKUP(Table1[[#This Row],[Customer ID]],'Customer Lookup'!A:B,2,0)</f>
        <v>Annette Boone</v>
      </c>
      <c r="C43" s="9">
        <v>87947</v>
      </c>
      <c r="D43" s="30">
        <v>42037</v>
      </c>
      <c r="E43" s="30">
        <v>42039</v>
      </c>
      <c r="F43" s="9" t="s">
        <v>2232</v>
      </c>
      <c r="G43" s="13" t="str">
        <f ca="1">TRIM(Table1[[#This Row],[Product Category]])</f>
        <v>Furniture</v>
      </c>
      <c r="H43" s="13" t="str">
        <f ca="1">PROPER(Table1[[#This Row],[Product Sub-Category]])</f>
        <v>Chairs &amp; Chairmats</v>
      </c>
      <c r="I43" s="14">
        <v>12</v>
      </c>
      <c r="J43" s="15">
        <v>122.99</v>
      </c>
      <c r="K43" s="9">
        <v>0.1</v>
      </c>
      <c r="L43" s="9" t="s">
        <v>21</v>
      </c>
      <c r="M43" s="9" t="s">
        <v>81</v>
      </c>
      <c r="N43" s="16" t="str">
        <f ca="1">PROPER(Table1[[#This Row],[Region]])</f>
        <v>East</v>
      </c>
      <c r="O43" s="9" t="s">
        <v>121</v>
      </c>
      <c r="P43" s="9" t="s">
        <v>122</v>
      </c>
      <c r="Q43" s="9" t="s">
        <v>32</v>
      </c>
    </row>
    <row r="44" spans="1:17" ht="14.5">
      <c r="A44" s="9">
        <v>83</v>
      </c>
      <c r="B44" s="9" t="str">
        <f>VLOOKUP(Table1[[#This Row],[Customer ID]],'Customer Lookup'!A:B,2,0)</f>
        <v>Edgar Stone</v>
      </c>
      <c r="C44" s="9">
        <v>87365</v>
      </c>
      <c r="D44" s="30">
        <v>42078</v>
      </c>
      <c r="E44" s="30">
        <v>42078</v>
      </c>
      <c r="F44" s="8" t="s">
        <v>123</v>
      </c>
      <c r="G44" s="13" t="str">
        <f ca="1">TRIM(Table1[[#This Row],[Product Category]])</f>
        <v>Furniture</v>
      </c>
      <c r="H44" s="13" t="str">
        <f ca="1">PROPER(Table1[[#This Row],[Product Sub-Category]])</f>
        <v>Tables</v>
      </c>
      <c r="I44" s="14">
        <v>6</v>
      </c>
      <c r="J44" s="15">
        <v>296.18</v>
      </c>
      <c r="K44" s="9">
        <v>0.1</v>
      </c>
      <c r="L44" s="9" t="s">
        <v>21</v>
      </c>
      <c r="M44" s="9" t="s">
        <v>81</v>
      </c>
      <c r="N44" s="16" t="str">
        <f ca="1">PROPER(Table1[[#This Row],[Region]])</f>
        <v>East</v>
      </c>
      <c r="O44" s="9" t="s">
        <v>124</v>
      </c>
      <c r="P44" s="9" t="s">
        <v>125</v>
      </c>
      <c r="Q44" s="9" t="s">
        <v>32</v>
      </c>
    </row>
    <row r="45" spans="1:17" ht="14.5">
      <c r="A45" s="9">
        <v>84</v>
      </c>
      <c r="B45" s="9" t="str">
        <f>VLOOKUP(Table1[[#This Row],[Customer ID]],'Customer Lookup'!A:B,2,0)</f>
        <v>Helen Stein</v>
      </c>
      <c r="C45" s="9">
        <v>87364</v>
      </c>
      <c r="D45" s="30">
        <v>42037</v>
      </c>
      <c r="E45" s="30">
        <v>42038</v>
      </c>
      <c r="F45" s="9" t="s">
        <v>2233</v>
      </c>
      <c r="G45" s="13" t="str">
        <f ca="1">TRIM(Table1[[#This Row],[Product Category]])</f>
        <v>Office Supplies</v>
      </c>
      <c r="H45" s="13" t="str">
        <f ca="1">PROPER(Table1[[#This Row],[Product Sub-Category]])</f>
        <v>Office Furnishings</v>
      </c>
      <c r="I45" s="14">
        <v>11</v>
      </c>
      <c r="J45" s="15">
        <v>8.09</v>
      </c>
      <c r="K45" s="9">
        <v>0.05</v>
      </c>
      <c r="L45" s="9" t="s">
        <v>31</v>
      </c>
      <c r="M45" s="9" t="s">
        <v>104</v>
      </c>
      <c r="N45" s="16" t="str">
        <f ca="1">PROPER(Table1[[#This Row],[Region]])</f>
        <v>East</v>
      </c>
      <c r="O45" s="9" t="s">
        <v>124</v>
      </c>
      <c r="P45" s="9" t="s">
        <v>127</v>
      </c>
      <c r="Q45" s="9" t="s">
        <v>32</v>
      </c>
    </row>
    <row r="46" spans="1:17" ht="14.5">
      <c r="A46" s="9">
        <v>84</v>
      </c>
      <c r="B46" s="9" t="str">
        <f>VLOOKUP(Table1[[#This Row],[Customer ID]],'Customer Lookup'!A:B,2,0)</f>
        <v>Helen Stein</v>
      </c>
      <c r="C46" s="9">
        <v>87366</v>
      </c>
      <c r="D46" s="30">
        <v>42093</v>
      </c>
      <c r="E46" s="30">
        <v>42096</v>
      </c>
      <c r="F46" s="8" t="s">
        <v>2237</v>
      </c>
      <c r="G46" s="13" t="str">
        <f ca="1">TRIM(Table1[[#This Row],[Product Category]])</f>
        <v>Office Supplies</v>
      </c>
      <c r="H46" s="13" t="str">
        <f ca="1">PROPER(Table1[[#This Row],[Product Sub-Category]])</f>
        <v>Binders And Binder Accessories</v>
      </c>
      <c r="I46" s="14">
        <v>13</v>
      </c>
      <c r="J46" s="15">
        <v>896.99</v>
      </c>
      <c r="K46" s="9">
        <v>0.1</v>
      </c>
      <c r="L46" s="9" t="s">
        <v>21</v>
      </c>
      <c r="M46" s="9" t="s">
        <v>81</v>
      </c>
      <c r="N46" s="16" t="str">
        <f ca="1">PROPER(Table1[[#This Row],[Region]])</f>
        <v>West</v>
      </c>
      <c r="O46" s="9" t="s">
        <v>124</v>
      </c>
      <c r="P46" s="9" t="s">
        <v>127</v>
      </c>
      <c r="Q46" s="9" t="s">
        <v>32</v>
      </c>
    </row>
    <row r="47" spans="1:17" ht="14.5">
      <c r="A47" s="9">
        <v>87</v>
      </c>
      <c r="B47" s="9" t="str">
        <f>VLOOKUP(Table1[[#This Row],[Customer ID]],'Customer Lookup'!A:B,2,0)</f>
        <v>Norman Shields</v>
      </c>
      <c r="C47" s="9">
        <v>90596</v>
      </c>
      <c r="D47" s="30">
        <v>42158</v>
      </c>
      <c r="E47" s="30">
        <v>42163</v>
      </c>
      <c r="F47" s="9" t="s">
        <v>2238</v>
      </c>
      <c r="G47" s="13" t="str">
        <f ca="1">TRIM(Table1[[#This Row],[Product Category]])</f>
        <v>Office Supplies</v>
      </c>
      <c r="H47" s="13" t="str">
        <f ca="1">PROPER(Table1[[#This Row],[Product Sub-Category]])</f>
        <v>Storage &amp; Organization</v>
      </c>
      <c r="I47" s="14">
        <v>19</v>
      </c>
      <c r="J47" s="15">
        <v>161.55000000000001</v>
      </c>
      <c r="K47" s="9">
        <v>0.1</v>
      </c>
      <c r="L47" s="9" t="s">
        <v>98</v>
      </c>
      <c r="M47" s="9" t="s">
        <v>81</v>
      </c>
      <c r="N47" s="16" t="str">
        <f ca="1">PROPER(Table1[[#This Row],[Region]])</f>
        <v>West</v>
      </c>
      <c r="O47" s="9" t="s">
        <v>37</v>
      </c>
      <c r="P47" s="9" t="s">
        <v>129</v>
      </c>
      <c r="Q47" s="9" t="s">
        <v>32</v>
      </c>
    </row>
    <row r="48" spans="1:17" ht="14.5">
      <c r="A48" s="9">
        <v>87</v>
      </c>
      <c r="B48" s="9" t="str">
        <f>VLOOKUP(Table1[[#This Row],[Customer ID]],'Customer Lookup'!A:B,2,0)</f>
        <v>Norman Shields</v>
      </c>
      <c r="C48" s="9">
        <v>90597</v>
      </c>
      <c r="D48" s="30">
        <v>42085</v>
      </c>
      <c r="E48" s="30">
        <v>42086</v>
      </c>
      <c r="F48" s="8" t="s">
        <v>116</v>
      </c>
      <c r="G48" s="13" t="str">
        <f ca="1">TRIM(Table1[[#This Row],[Product Category]])</f>
        <v>Furniture</v>
      </c>
      <c r="H48" s="13" t="str">
        <f ca="1">PROPER(Table1[[#This Row],[Product Sub-Category]])</f>
        <v>Labels</v>
      </c>
      <c r="I48" s="14">
        <v>9</v>
      </c>
      <c r="J48" s="15">
        <v>4.91</v>
      </c>
      <c r="K48" s="9">
        <v>0.05</v>
      </c>
      <c r="L48" s="9" t="s">
        <v>21</v>
      </c>
      <c r="M48" s="9" t="s">
        <v>81</v>
      </c>
      <c r="N48" s="16" t="str">
        <f ca="1">PROPER(Table1[[#This Row],[Region]])</f>
        <v>West</v>
      </c>
      <c r="O48" s="9" t="s">
        <v>37</v>
      </c>
      <c r="P48" s="9" t="s">
        <v>129</v>
      </c>
      <c r="Q48" s="9" t="s">
        <v>32</v>
      </c>
    </row>
    <row r="49" spans="1:17" ht="14.5">
      <c r="A49" s="9">
        <v>87</v>
      </c>
      <c r="B49" s="9" t="str">
        <f>VLOOKUP(Table1[[#This Row],[Customer ID]],'Customer Lookup'!A:B,2,0)</f>
        <v>Norman Shields</v>
      </c>
      <c r="C49" s="9">
        <v>90597</v>
      </c>
      <c r="D49" s="30">
        <v>42085</v>
      </c>
      <c r="E49" s="30">
        <v>42088</v>
      </c>
      <c r="F49" s="9" t="s">
        <v>123</v>
      </c>
      <c r="G49" s="13" t="str">
        <f ca="1">TRIM(Table1[[#This Row],[Product Category]])</f>
        <v>Office Supplies</v>
      </c>
      <c r="H49" s="13" t="str">
        <f ca="1">PROPER(Table1[[#This Row],[Product Sub-Category]])</f>
        <v>Tables</v>
      </c>
      <c r="I49" s="14">
        <v>9</v>
      </c>
      <c r="J49" s="15">
        <v>296.18</v>
      </c>
      <c r="K49" s="9">
        <v>0.1</v>
      </c>
      <c r="L49" s="9" t="s">
        <v>21</v>
      </c>
      <c r="M49" s="9" t="s">
        <v>81</v>
      </c>
      <c r="N49" s="16" t="str">
        <f ca="1">PROPER(Table1[[#This Row],[Region]])</f>
        <v>West</v>
      </c>
      <c r="O49" s="9" t="s">
        <v>37</v>
      </c>
      <c r="P49" s="9" t="s">
        <v>129</v>
      </c>
      <c r="Q49" s="9" t="s">
        <v>32</v>
      </c>
    </row>
    <row r="50" spans="1:17" ht="14.5">
      <c r="A50" s="9">
        <v>91</v>
      </c>
      <c r="B50" s="9" t="str">
        <f>VLOOKUP(Table1[[#This Row],[Customer ID]],'Customer Lookup'!A:B,2,0)</f>
        <v>Wallace Werner</v>
      </c>
      <c r="C50" s="9">
        <v>87175</v>
      </c>
      <c r="D50" s="30">
        <v>42141</v>
      </c>
      <c r="E50" s="30">
        <v>42142</v>
      </c>
      <c r="F50" s="8" t="s">
        <v>2231</v>
      </c>
      <c r="G50" s="13" t="str">
        <f ca="1">TRIM(Table1[[#This Row],[Product Category]])</f>
        <v>Office Supplies</v>
      </c>
      <c r="H50" s="13" t="str">
        <f ca="1">PROPER(Table1[[#This Row],[Product Sub-Category]])</f>
        <v>Pens &amp; Art Supplies</v>
      </c>
      <c r="I50" s="14">
        <v>9</v>
      </c>
      <c r="J50" s="15">
        <v>19.84</v>
      </c>
      <c r="K50" s="9">
        <v>0.05</v>
      </c>
      <c r="L50" s="9" t="s">
        <v>21</v>
      </c>
      <c r="M50" s="9" t="s">
        <v>42</v>
      </c>
      <c r="N50" s="16" t="str">
        <f ca="1">PROPER(Table1[[#This Row],[Region]])</f>
        <v>West</v>
      </c>
      <c r="O50" s="9" t="s">
        <v>37</v>
      </c>
      <c r="P50" s="9" t="s">
        <v>133</v>
      </c>
      <c r="Q50" s="9" t="s">
        <v>32</v>
      </c>
    </row>
    <row r="51" spans="1:17" ht="14.5">
      <c r="A51" s="9">
        <v>91</v>
      </c>
      <c r="B51" s="9" t="str">
        <f>VLOOKUP(Table1[[#This Row],[Customer ID]],'Customer Lookup'!A:B,2,0)</f>
        <v>Wallace Werner</v>
      </c>
      <c r="C51" s="9">
        <v>87176</v>
      </c>
      <c r="D51" s="30">
        <v>42053</v>
      </c>
      <c r="E51" s="30">
        <v>42055</v>
      </c>
      <c r="F51" s="9" t="s">
        <v>83</v>
      </c>
      <c r="G51" s="13" t="str">
        <f ca="1">TRIM(Table1[[#This Row],[Product Category]])</f>
        <v>Technology</v>
      </c>
      <c r="H51" s="13" t="str">
        <f ca="1">PROPER(Table1[[#This Row],[Product Sub-Category]])</f>
        <v>Paper</v>
      </c>
      <c r="I51" s="14">
        <v>10</v>
      </c>
      <c r="J51" s="15">
        <v>5.18</v>
      </c>
      <c r="K51" s="9">
        <v>0.05</v>
      </c>
      <c r="L51" s="9" t="s">
        <v>50</v>
      </c>
      <c r="M51" s="9" t="s">
        <v>42</v>
      </c>
      <c r="N51" s="16" t="str">
        <f ca="1">PROPER(Table1[[#This Row],[Region]])</f>
        <v>West</v>
      </c>
      <c r="O51" s="9" t="s">
        <v>37</v>
      </c>
      <c r="P51" s="9" t="s">
        <v>133</v>
      </c>
      <c r="Q51" s="9" t="s">
        <v>32</v>
      </c>
    </row>
    <row r="52" spans="1:17" ht="14.5">
      <c r="A52" s="9">
        <v>91</v>
      </c>
      <c r="B52" s="9" t="str">
        <f>VLOOKUP(Table1[[#This Row],[Customer ID]],'Customer Lookup'!A:B,2,0)</f>
        <v>Wallace Werner</v>
      </c>
      <c r="C52" s="9">
        <v>87177</v>
      </c>
      <c r="D52" s="30">
        <v>42067</v>
      </c>
      <c r="E52" s="30">
        <v>42069</v>
      </c>
      <c r="F52" s="8" t="s">
        <v>2235</v>
      </c>
      <c r="G52" s="13" t="str">
        <f ca="1">TRIM(Table1[[#This Row],[Product Category]])</f>
        <v>Office Supplies</v>
      </c>
      <c r="H52" s="13" t="str">
        <f ca="1">PROPER(Table1[[#This Row],[Product Sub-Category]])</f>
        <v>Telephones And Communication</v>
      </c>
      <c r="I52" s="14">
        <v>23</v>
      </c>
      <c r="J52" s="15">
        <v>175.99</v>
      </c>
      <c r="K52" s="9">
        <v>0.1</v>
      </c>
      <c r="L52" s="9" t="s">
        <v>50</v>
      </c>
      <c r="M52" s="9" t="s">
        <v>81</v>
      </c>
      <c r="N52" s="16" t="str">
        <f ca="1">PROPER(Table1[[#This Row],[Region]])</f>
        <v>South</v>
      </c>
      <c r="O52" s="9" t="s">
        <v>37</v>
      </c>
      <c r="P52" s="9" t="s">
        <v>133</v>
      </c>
      <c r="Q52" s="9" t="s">
        <v>32</v>
      </c>
    </row>
    <row r="53" spans="1:17" ht="14.5">
      <c r="A53" s="9">
        <v>92</v>
      </c>
      <c r="B53" s="9" t="str">
        <f>VLOOKUP(Table1[[#This Row],[Customer ID]],'Customer Lookup'!A:B,2,0)</f>
        <v>Victoria Baker Hoover</v>
      </c>
      <c r="C53" s="9">
        <v>87175</v>
      </c>
      <c r="D53" s="30">
        <v>42141</v>
      </c>
      <c r="E53" s="30">
        <v>42143</v>
      </c>
      <c r="F53" s="9" t="s">
        <v>83</v>
      </c>
      <c r="G53" s="13" t="str">
        <f ca="1">TRIM(Table1[[#This Row],[Product Category]])</f>
        <v>Office Supplies</v>
      </c>
      <c r="H53" s="13" t="str">
        <f ca="1">PROPER(Table1[[#This Row],[Product Sub-Category]])</f>
        <v>Paper</v>
      </c>
      <c r="I53" s="14">
        <v>16</v>
      </c>
      <c r="J53" s="15">
        <v>8.34</v>
      </c>
      <c r="K53" s="9">
        <v>0.05</v>
      </c>
      <c r="L53" s="9" t="s">
        <v>21</v>
      </c>
      <c r="M53" s="9" t="s">
        <v>42</v>
      </c>
      <c r="N53" s="16" t="str">
        <f ca="1">PROPER(Table1[[#This Row],[Region]])</f>
        <v>South</v>
      </c>
      <c r="O53" s="9" t="s">
        <v>138</v>
      </c>
      <c r="P53" s="9" t="s">
        <v>139</v>
      </c>
      <c r="Q53" s="9" t="s">
        <v>32</v>
      </c>
    </row>
    <row r="54" spans="1:17" ht="14.5">
      <c r="A54" s="9">
        <v>92</v>
      </c>
      <c r="B54" s="9" t="str">
        <f>VLOOKUP(Table1[[#This Row],[Customer ID]],'Customer Lookup'!A:B,2,0)</f>
        <v>Victoria Baker Hoover</v>
      </c>
      <c r="C54" s="9">
        <v>87175</v>
      </c>
      <c r="D54" s="30">
        <v>42141</v>
      </c>
      <c r="E54" s="30">
        <v>42142</v>
      </c>
      <c r="F54" s="8" t="s">
        <v>83</v>
      </c>
      <c r="G54" s="13" t="str">
        <f ca="1">TRIM(Table1[[#This Row],[Product Category]])</f>
        <v>Office Supplies</v>
      </c>
      <c r="H54" s="13" t="str">
        <f ca="1">PROPER(Table1[[#This Row],[Product Sub-Category]])</f>
        <v>Paper</v>
      </c>
      <c r="I54" s="14">
        <v>9</v>
      </c>
      <c r="J54" s="15">
        <v>4.9800000000000004</v>
      </c>
      <c r="K54" s="9">
        <v>0.05</v>
      </c>
      <c r="L54" s="9" t="s">
        <v>21</v>
      </c>
      <c r="M54" s="9" t="s">
        <v>42</v>
      </c>
      <c r="N54" s="16" t="str">
        <f ca="1">PROPER(Table1[[#This Row],[Region]])</f>
        <v>South</v>
      </c>
      <c r="O54" s="9" t="s">
        <v>138</v>
      </c>
      <c r="P54" s="9" t="s">
        <v>139</v>
      </c>
      <c r="Q54" s="9" t="s">
        <v>32</v>
      </c>
    </row>
    <row r="55" spans="1:17" ht="14.5">
      <c r="A55" s="9">
        <v>92</v>
      </c>
      <c r="B55" s="9" t="str">
        <f>VLOOKUP(Table1[[#This Row],[Customer ID]],'Customer Lookup'!A:B,2,0)</f>
        <v>Victoria Baker Hoover</v>
      </c>
      <c r="C55" s="9">
        <v>87178</v>
      </c>
      <c r="D55" s="30">
        <v>42162</v>
      </c>
      <c r="E55" s="30">
        <v>42164</v>
      </c>
      <c r="F55" s="9" t="s">
        <v>2240</v>
      </c>
      <c r="G55" s="13" t="str">
        <f ca="1">TRIM(Table1[[#This Row],[Product Category]])</f>
        <v>Furniture</v>
      </c>
      <c r="H55" s="13" t="str">
        <f ca="1">PROPER(Table1[[#This Row],[Product Sub-Category]])</f>
        <v>Scissors, Rulers And Trimmers</v>
      </c>
      <c r="I55" s="14">
        <v>16</v>
      </c>
      <c r="J55" s="15">
        <v>12.98</v>
      </c>
      <c r="K55" s="9">
        <v>0.05</v>
      </c>
      <c r="L55" s="9" t="s">
        <v>50</v>
      </c>
      <c r="M55" s="9" t="s">
        <v>81</v>
      </c>
      <c r="N55" s="16" t="str">
        <f ca="1">PROPER(Table1[[#This Row],[Region]])</f>
        <v>Central</v>
      </c>
      <c r="O55" s="9" t="s">
        <v>138</v>
      </c>
      <c r="P55" s="9" t="s">
        <v>139</v>
      </c>
      <c r="Q55" s="9" t="s">
        <v>22</v>
      </c>
    </row>
    <row r="56" spans="1:17" ht="14.5">
      <c r="A56" s="9">
        <v>94</v>
      </c>
      <c r="B56" s="9" t="str">
        <f>VLOOKUP(Table1[[#This Row],[Customer ID]],'Customer Lookup'!A:B,2,0)</f>
        <v>Eddie House Mueller</v>
      </c>
      <c r="C56" s="9">
        <v>44231</v>
      </c>
      <c r="D56" s="30">
        <v>42127</v>
      </c>
      <c r="E56" s="30">
        <v>42129</v>
      </c>
      <c r="F56" s="8" t="s">
        <v>2232</v>
      </c>
      <c r="G56" s="13" t="str">
        <f ca="1">TRIM(Table1[[#This Row],[Product Category]])</f>
        <v>Technology</v>
      </c>
      <c r="H56" s="13" t="str">
        <f ca="1">PROPER(Table1[[#This Row],[Product Sub-Category]])</f>
        <v>Chairs &amp; Chairmats</v>
      </c>
      <c r="I56" s="14">
        <v>37</v>
      </c>
      <c r="J56" s="15">
        <v>160.97999999999999</v>
      </c>
      <c r="K56" s="9">
        <v>0.1</v>
      </c>
      <c r="L56" s="9" t="s">
        <v>31</v>
      </c>
      <c r="M56" s="9" t="s">
        <v>42</v>
      </c>
      <c r="N56" s="16" t="str">
        <f ca="1">PROPER(Table1[[#This Row],[Region]])</f>
        <v>Central</v>
      </c>
      <c r="O56" s="9" t="s">
        <v>142</v>
      </c>
      <c r="P56" s="9" t="s">
        <v>143</v>
      </c>
      <c r="Q56" s="9" t="s">
        <v>32</v>
      </c>
    </row>
    <row r="57" spans="1:17" ht="14.5">
      <c r="A57" s="9">
        <v>94</v>
      </c>
      <c r="B57" s="9" t="str">
        <f>VLOOKUP(Table1[[#This Row],[Customer ID]],'Customer Lookup'!A:B,2,0)</f>
        <v>Eddie House Mueller</v>
      </c>
      <c r="C57" s="9">
        <v>44231</v>
      </c>
      <c r="D57" s="30">
        <v>42127</v>
      </c>
      <c r="E57" s="30">
        <v>42129</v>
      </c>
      <c r="F57" s="9" t="s">
        <v>144</v>
      </c>
      <c r="G57" s="13" t="str">
        <f ca="1">TRIM(Table1[[#This Row],[Product Category]])</f>
        <v>Furniture</v>
      </c>
      <c r="H57" s="13" t="str">
        <f ca="1">PROPER(Table1[[#This Row],[Product Sub-Category]])</f>
        <v>Computer Peripherals</v>
      </c>
      <c r="I57" s="14">
        <v>146</v>
      </c>
      <c r="J57" s="15">
        <v>17.98</v>
      </c>
      <c r="K57" s="9">
        <v>0.05</v>
      </c>
      <c r="L57" s="9" t="s">
        <v>31</v>
      </c>
      <c r="M57" s="9" t="s">
        <v>42</v>
      </c>
      <c r="N57" s="16" t="str">
        <f ca="1">PROPER(Table1[[#This Row],[Region]])</f>
        <v>Central</v>
      </c>
      <c r="O57" s="9" t="s">
        <v>142</v>
      </c>
      <c r="P57" s="9" t="s">
        <v>143</v>
      </c>
      <c r="Q57" s="9" t="s">
        <v>32</v>
      </c>
    </row>
    <row r="58" spans="1:17" ht="14.5">
      <c r="A58" s="9">
        <v>97</v>
      </c>
      <c r="B58" s="9" t="str">
        <f>VLOOKUP(Table1[[#This Row],[Customer ID]],'Customer Lookup'!A:B,2,0)</f>
        <v>Max McKenna</v>
      </c>
      <c r="C58" s="9">
        <v>87306</v>
      </c>
      <c r="D58" s="30">
        <v>42127</v>
      </c>
      <c r="E58" s="30">
        <v>42129</v>
      </c>
      <c r="F58" s="8" t="s">
        <v>2232</v>
      </c>
      <c r="G58" s="13" t="str">
        <f ca="1">TRIM(Table1[[#This Row],[Product Category]])</f>
        <v>Technology</v>
      </c>
      <c r="H58" s="13" t="str">
        <f ca="1">PROPER(Table1[[#This Row],[Product Sub-Category]])</f>
        <v>Chairs &amp; Chairmats</v>
      </c>
      <c r="I58" s="14">
        <v>9</v>
      </c>
      <c r="J58" s="15">
        <v>160.97999999999999</v>
      </c>
      <c r="K58" s="9">
        <v>0.1</v>
      </c>
      <c r="L58" s="9" t="s">
        <v>31</v>
      </c>
      <c r="M58" s="9" t="s">
        <v>42</v>
      </c>
      <c r="N58" s="16" t="str">
        <f ca="1">PROPER(Table1[[#This Row],[Region]])</f>
        <v>Central</v>
      </c>
      <c r="O58" s="9" t="s">
        <v>145</v>
      </c>
      <c r="P58" s="9" t="s">
        <v>146</v>
      </c>
      <c r="Q58" s="9" t="s">
        <v>32</v>
      </c>
    </row>
    <row r="59" spans="1:17" ht="14.5">
      <c r="A59" s="9">
        <v>97</v>
      </c>
      <c r="B59" s="9" t="str">
        <f>VLOOKUP(Table1[[#This Row],[Customer ID]],'Customer Lookup'!A:B,2,0)</f>
        <v>Max McKenna</v>
      </c>
      <c r="C59" s="9">
        <v>87306</v>
      </c>
      <c r="D59" s="30">
        <v>42127</v>
      </c>
      <c r="E59" s="30">
        <v>42128</v>
      </c>
      <c r="F59" s="9" t="s">
        <v>2235</v>
      </c>
      <c r="G59" s="13" t="str">
        <f ca="1">TRIM(Table1[[#This Row],[Product Category]])</f>
        <v>Technology</v>
      </c>
      <c r="H59" s="13" t="str">
        <f ca="1">PROPER(Table1[[#This Row],[Product Sub-Category]])</f>
        <v>Telephones And Communication</v>
      </c>
      <c r="I59" s="14">
        <v>20</v>
      </c>
      <c r="J59" s="15">
        <v>115.99</v>
      </c>
      <c r="K59" s="9">
        <v>0.1</v>
      </c>
      <c r="L59" s="9" t="s">
        <v>31</v>
      </c>
      <c r="M59" s="9" t="s">
        <v>42</v>
      </c>
      <c r="N59" s="16" t="str">
        <f ca="1">PROPER(Table1[[#This Row],[Region]])</f>
        <v>East</v>
      </c>
      <c r="O59" s="9" t="s">
        <v>145</v>
      </c>
      <c r="P59" s="9" t="s">
        <v>146</v>
      </c>
      <c r="Q59" s="9" t="s">
        <v>32</v>
      </c>
    </row>
    <row r="60" spans="1:17" ht="14.5">
      <c r="A60" s="9">
        <v>101</v>
      </c>
      <c r="B60" s="9" t="str">
        <f>VLOOKUP(Table1[[#This Row],[Customer ID]],'Customer Lookup'!A:B,2,0)</f>
        <v>Claudia Boyle</v>
      </c>
      <c r="C60" s="9">
        <v>88205</v>
      </c>
      <c r="D60" s="30">
        <v>42177</v>
      </c>
      <c r="E60" s="30">
        <v>42179</v>
      </c>
      <c r="F60" s="8" t="s">
        <v>144</v>
      </c>
      <c r="G60" s="13" t="str">
        <f ca="1">TRIM(Table1[[#This Row],[Product Category]])</f>
        <v>Furniture</v>
      </c>
      <c r="H60" s="13" t="str">
        <f ca="1">PROPER(Table1[[#This Row],[Product Sub-Category]])</f>
        <v>Computer Peripherals</v>
      </c>
      <c r="I60" s="14">
        <v>16</v>
      </c>
      <c r="J60" s="15">
        <v>19.98</v>
      </c>
      <c r="K60" s="9">
        <v>0.05</v>
      </c>
      <c r="L60" s="9" t="s">
        <v>50</v>
      </c>
      <c r="M60" s="9" t="s">
        <v>104</v>
      </c>
      <c r="N60" s="16" t="str">
        <f ca="1">PROPER(Table1[[#This Row],[Region]])</f>
        <v>East</v>
      </c>
      <c r="O60" s="9" t="s">
        <v>147</v>
      </c>
      <c r="P60" s="9" t="s">
        <v>148</v>
      </c>
      <c r="Q60" s="9" t="s">
        <v>32</v>
      </c>
    </row>
    <row r="61" spans="1:17" ht="14.5">
      <c r="A61" s="9">
        <v>102</v>
      </c>
      <c r="B61" s="9" t="str">
        <f>VLOOKUP(Table1[[#This Row],[Customer ID]],'Customer Lookup'!A:B,2,0)</f>
        <v>Caroline Johnston</v>
      </c>
      <c r="C61" s="9">
        <v>42599</v>
      </c>
      <c r="D61" s="30">
        <v>42100</v>
      </c>
      <c r="E61" s="30">
        <v>42101</v>
      </c>
      <c r="F61" s="9" t="s">
        <v>151</v>
      </c>
      <c r="G61" s="13" t="str">
        <f ca="1">TRIM(Table1[[#This Row],[Product Category]])</f>
        <v>Technology</v>
      </c>
      <c r="H61" s="13" t="str">
        <f ca="1">PROPER(Table1[[#This Row],[Product Sub-Category]])</f>
        <v>Bookcases</v>
      </c>
      <c r="I61" s="14">
        <v>31</v>
      </c>
      <c r="J61" s="15">
        <v>300.98</v>
      </c>
      <c r="K61" s="9">
        <v>0.1</v>
      </c>
      <c r="L61" s="9" t="s">
        <v>50</v>
      </c>
      <c r="M61" s="9" t="s">
        <v>104</v>
      </c>
      <c r="N61" s="16" t="str">
        <f ca="1">PROPER(Table1[[#This Row],[Region]])</f>
        <v>East</v>
      </c>
      <c r="O61" s="9" t="s">
        <v>152</v>
      </c>
      <c r="P61" s="9" t="s">
        <v>153</v>
      </c>
      <c r="Q61" s="9" t="s">
        <v>32</v>
      </c>
    </row>
    <row r="62" spans="1:17" ht="14.5">
      <c r="A62" s="9">
        <v>102</v>
      </c>
      <c r="B62" s="9" t="str">
        <f>VLOOKUP(Table1[[#This Row],[Customer ID]],'Customer Lookup'!A:B,2,0)</f>
        <v>Caroline Johnston</v>
      </c>
      <c r="C62" s="9">
        <v>3397</v>
      </c>
      <c r="D62" s="30">
        <v>42177</v>
      </c>
      <c r="E62" s="30">
        <v>42179</v>
      </c>
      <c r="F62" s="8" t="s">
        <v>144</v>
      </c>
      <c r="G62" s="13" t="str">
        <f ca="1">TRIM(Table1[[#This Row],[Product Category]])</f>
        <v>Office Supplies</v>
      </c>
      <c r="H62" s="13" t="str">
        <f ca="1">PROPER(Table1[[#This Row],[Product Sub-Category]])</f>
        <v>Computer Peripherals</v>
      </c>
      <c r="I62" s="14">
        <v>65</v>
      </c>
      <c r="J62" s="15">
        <v>19.98</v>
      </c>
      <c r="K62" s="9">
        <v>0.05</v>
      </c>
      <c r="L62" s="9" t="s">
        <v>50</v>
      </c>
      <c r="M62" s="9" t="s">
        <v>104</v>
      </c>
      <c r="N62" s="16" t="str">
        <f ca="1">PROPER(Table1[[#This Row],[Region]])</f>
        <v>East</v>
      </c>
      <c r="O62" s="9" t="s">
        <v>152</v>
      </c>
      <c r="P62" s="9" t="s">
        <v>153</v>
      </c>
      <c r="Q62" s="9" t="s">
        <v>32</v>
      </c>
    </row>
    <row r="63" spans="1:17" ht="14.5">
      <c r="A63" s="9">
        <v>102</v>
      </c>
      <c r="B63" s="9" t="str">
        <f>VLOOKUP(Table1[[#This Row],[Customer ID]],'Customer Lookup'!A:B,2,0)</f>
        <v>Caroline Johnston</v>
      </c>
      <c r="C63" s="9">
        <v>3397</v>
      </c>
      <c r="D63" s="30">
        <v>42177</v>
      </c>
      <c r="E63" s="30">
        <v>42178</v>
      </c>
      <c r="F63" s="9" t="s">
        <v>2237</v>
      </c>
      <c r="G63" s="13" t="str">
        <f ca="1">TRIM(Table1[[#This Row],[Product Category]])</f>
        <v>Furniture</v>
      </c>
      <c r="H63" s="13" t="str">
        <f ca="1">PROPER(Table1[[#This Row],[Product Sub-Category]])</f>
        <v>Binders And Binder Accessories</v>
      </c>
      <c r="I63" s="14">
        <v>17</v>
      </c>
      <c r="J63" s="15">
        <v>2.88</v>
      </c>
      <c r="K63" s="9">
        <v>0.05</v>
      </c>
      <c r="L63" s="9" t="s">
        <v>50</v>
      </c>
      <c r="M63" s="9" t="s">
        <v>104</v>
      </c>
      <c r="N63" s="16" t="str">
        <f ca="1">PROPER(Table1[[#This Row],[Region]])</f>
        <v>East</v>
      </c>
      <c r="O63" s="9" t="s">
        <v>152</v>
      </c>
      <c r="P63" s="9" t="s">
        <v>153</v>
      </c>
      <c r="Q63" s="9" t="s">
        <v>32</v>
      </c>
    </row>
    <row r="64" spans="1:17" ht="14.5">
      <c r="A64" s="9">
        <v>107</v>
      </c>
      <c r="B64" s="9" t="str">
        <f>VLOOKUP(Table1[[#This Row],[Customer ID]],'Customer Lookup'!A:B,2,0)</f>
        <v>Lois Hamilton</v>
      </c>
      <c r="C64" s="9">
        <v>88204</v>
      </c>
      <c r="D64" s="30">
        <v>42100</v>
      </c>
      <c r="E64" s="30">
        <v>42101</v>
      </c>
      <c r="F64" s="8" t="s">
        <v>151</v>
      </c>
      <c r="G64" s="13" t="str">
        <f ca="1">TRIM(Table1[[#This Row],[Product Category]])</f>
        <v>Office Supplies</v>
      </c>
      <c r="H64" s="13" t="str">
        <f ca="1">PROPER(Table1[[#This Row],[Product Sub-Category]])</f>
        <v>Bookcases</v>
      </c>
      <c r="I64" s="14">
        <v>8</v>
      </c>
      <c r="J64" s="15">
        <v>300.98</v>
      </c>
      <c r="K64" s="9">
        <v>0.1</v>
      </c>
      <c r="L64" s="9" t="s">
        <v>50</v>
      </c>
      <c r="M64" s="9" t="s">
        <v>104</v>
      </c>
      <c r="N64" s="16" t="str">
        <f ca="1">PROPER(Table1[[#This Row],[Region]])</f>
        <v>East</v>
      </c>
      <c r="O64" s="9" t="s">
        <v>155</v>
      </c>
      <c r="P64" s="9" t="s">
        <v>156</v>
      </c>
      <c r="Q64" s="9" t="s">
        <v>32</v>
      </c>
    </row>
    <row r="65" spans="1:17" ht="14.5">
      <c r="A65" s="9">
        <v>109</v>
      </c>
      <c r="B65" s="9" t="str">
        <f>VLOOKUP(Table1[[#This Row],[Customer ID]],'Customer Lookup'!A:B,2,0)</f>
        <v>Tom McFarland</v>
      </c>
      <c r="C65" s="9">
        <v>88205</v>
      </c>
      <c r="D65" s="30">
        <v>42177</v>
      </c>
      <c r="E65" s="30">
        <v>42178</v>
      </c>
      <c r="F65" s="9" t="s">
        <v>2237</v>
      </c>
      <c r="G65" s="13" t="str">
        <f ca="1">TRIM(Table1[[#This Row],[Product Category]])</f>
        <v>Office Supplies</v>
      </c>
      <c r="H65" s="13" t="str">
        <f ca="1">PROPER(Table1[[#This Row],[Product Sub-Category]])</f>
        <v>Binders And Binder Accessories</v>
      </c>
      <c r="I65" s="14">
        <v>4</v>
      </c>
      <c r="J65" s="15">
        <v>2.88</v>
      </c>
      <c r="K65" s="9">
        <v>0.05</v>
      </c>
      <c r="L65" s="9" t="s">
        <v>50</v>
      </c>
      <c r="M65" s="9" t="s">
        <v>104</v>
      </c>
      <c r="N65" s="16" t="str">
        <f ca="1">PROPER(Table1[[#This Row],[Region]])</f>
        <v>West</v>
      </c>
      <c r="O65" s="9" t="s">
        <v>46</v>
      </c>
      <c r="P65" s="9" t="s">
        <v>157</v>
      </c>
      <c r="Q65" s="9" t="s">
        <v>32</v>
      </c>
    </row>
    <row r="66" spans="1:17" ht="14.5">
      <c r="A66" s="9">
        <v>114</v>
      </c>
      <c r="B66" s="9" t="str">
        <f>VLOOKUP(Table1[[#This Row],[Customer ID]],'Customer Lookup'!A:B,2,0)</f>
        <v>Ron Newton</v>
      </c>
      <c r="C66" s="9">
        <v>89583</v>
      </c>
      <c r="D66" s="30">
        <v>42007</v>
      </c>
      <c r="E66" s="30">
        <v>42008</v>
      </c>
      <c r="F66" s="8" t="s">
        <v>2231</v>
      </c>
      <c r="G66" s="13" t="str">
        <f ca="1">TRIM(Table1[[#This Row],[Product Category]])</f>
        <v>Office Supplies</v>
      </c>
      <c r="H66" s="13" t="str">
        <f ca="1">PROPER(Table1[[#This Row],[Product Sub-Category]])</f>
        <v>Pens &amp; Art Supplies</v>
      </c>
      <c r="I66" s="14">
        <v>7</v>
      </c>
      <c r="J66" s="15">
        <v>4.26</v>
      </c>
      <c r="K66" s="9">
        <v>0.05</v>
      </c>
      <c r="L66" s="9" t="s">
        <v>21</v>
      </c>
      <c r="M66" s="9" t="s">
        <v>42</v>
      </c>
      <c r="N66" s="16" t="str">
        <f ca="1">PROPER(Table1[[#This Row],[Region]])</f>
        <v>West</v>
      </c>
      <c r="O66" s="9" t="s">
        <v>90</v>
      </c>
      <c r="P66" s="9" t="s">
        <v>158</v>
      </c>
      <c r="Q66" s="9" t="s">
        <v>32</v>
      </c>
    </row>
    <row r="67" spans="1:17" ht="14.5">
      <c r="A67" s="9">
        <v>114</v>
      </c>
      <c r="B67" s="9" t="str">
        <f>VLOOKUP(Table1[[#This Row],[Customer ID]],'Customer Lookup'!A:B,2,0)</f>
        <v>Ron Newton</v>
      </c>
      <c r="C67" s="9">
        <v>89584</v>
      </c>
      <c r="D67" s="30">
        <v>42098</v>
      </c>
      <c r="E67" s="30">
        <v>42100</v>
      </c>
      <c r="F67" s="9" t="s">
        <v>116</v>
      </c>
      <c r="G67" s="13" t="str">
        <f ca="1">TRIM(Table1[[#This Row],[Product Category]])</f>
        <v>Office Supplies</v>
      </c>
      <c r="H67" s="13" t="str">
        <f ca="1">PROPER(Table1[[#This Row],[Product Sub-Category]])</f>
        <v>Labels</v>
      </c>
      <c r="I67" s="14">
        <v>12</v>
      </c>
      <c r="J67" s="15">
        <v>4.91</v>
      </c>
      <c r="K67" s="9">
        <v>0.05</v>
      </c>
      <c r="L67" s="9" t="s">
        <v>50</v>
      </c>
      <c r="M67" s="9" t="s">
        <v>42</v>
      </c>
      <c r="N67" s="16" t="str">
        <f ca="1">PROPER(Table1[[#This Row],[Region]])</f>
        <v>West</v>
      </c>
      <c r="O67" s="9" t="s">
        <v>90</v>
      </c>
      <c r="P67" s="9" t="s">
        <v>158</v>
      </c>
      <c r="Q67" s="9" t="s">
        <v>32</v>
      </c>
    </row>
    <row r="68" spans="1:17" ht="14.5">
      <c r="A68" s="9">
        <v>114</v>
      </c>
      <c r="B68" s="9" t="str">
        <f>VLOOKUP(Table1[[#This Row],[Customer ID]],'Customer Lookup'!A:B,2,0)</f>
        <v>Ron Newton</v>
      </c>
      <c r="C68" s="9">
        <v>89584</v>
      </c>
      <c r="D68" s="30">
        <v>42098</v>
      </c>
      <c r="E68" s="30">
        <v>42100</v>
      </c>
      <c r="F68" s="8" t="s">
        <v>83</v>
      </c>
      <c r="G68" s="13" t="str">
        <f ca="1">TRIM(Table1[[#This Row],[Product Category]])</f>
        <v>Technology</v>
      </c>
      <c r="H68" s="13" t="str">
        <f ca="1">PROPER(Table1[[#This Row],[Product Sub-Category]])</f>
        <v>Paper</v>
      </c>
      <c r="I68" s="14">
        <v>5</v>
      </c>
      <c r="J68" s="15">
        <v>4</v>
      </c>
      <c r="K68" s="9">
        <v>0.05</v>
      </c>
      <c r="L68" s="9" t="s">
        <v>50</v>
      </c>
      <c r="M68" s="9" t="s">
        <v>42</v>
      </c>
      <c r="N68" s="16" t="str">
        <f ca="1">PROPER(Table1[[#This Row],[Region]])</f>
        <v>West</v>
      </c>
      <c r="O68" s="9" t="s">
        <v>90</v>
      </c>
      <c r="P68" s="9" t="s">
        <v>158</v>
      </c>
      <c r="Q68" s="9" t="s">
        <v>22</v>
      </c>
    </row>
    <row r="69" spans="1:17" ht="14.5">
      <c r="A69" s="9">
        <v>115</v>
      </c>
      <c r="B69" s="9" t="str">
        <f>VLOOKUP(Table1[[#This Row],[Customer ID]],'Customer Lookup'!A:B,2,0)</f>
        <v>Dwight M Carr</v>
      </c>
      <c r="C69" s="9">
        <v>89585</v>
      </c>
      <c r="D69" s="30">
        <v>42103</v>
      </c>
      <c r="E69" s="30">
        <v>42105</v>
      </c>
      <c r="F69" s="9" t="s">
        <v>144</v>
      </c>
      <c r="G69" s="13" t="str">
        <f ca="1">TRIM(Table1[[#This Row],[Product Category]])</f>
        <v>Office Supplies</v>
      </c>
      <c r="H69" s="13" t="str">
        <f ca="1">PROPER(Table1[[#This Row],[Product Sub-Category]])</f>
        <v>Computer Peripherals</v>
      </c>
      <c r="I69" s="14">
        <v>12</v>
      </c>
      <c r="J69" s="15">
        <v>2.12</v>
      </c>
      <c r="K69" s="9">
        <v>0.05</v>
      </c>
      <c r="L69" s="9" t="s">
        <v>98</v>
      </c>
      <c r="M69" s="9" t="s">
        <v>42</v>
      </c>
      <c r="N69" s="16" t="str">
        <f ca="1">PROPER(Table1[[#This Row],[Region]])</f>
        <v>West</v>
      </c>
      <c r="O69" s="9" t="s">
        <v>90</v>
      </c>
      <c r="P69" s="9" t="s">
        <v>159</v>
      </c>
      <c r="Q69" s="9" t="s">
        <v>32</v>
      </c>
    </row>
    <row r="70" spans="1:17" ht="14.5">
      <c r="A70" s="9">
        <v>117</v>
      </c>
      <c r="B70" s="9" t="str">
        <f>VLOOKUP(Table1[[#This Row],[Customer ID]],'Customer Lookup'!A:B,2,0)</f>
        <v>Linda Weiss</v>
      </c>
      <c r="C70" s="9">
        <v>7909</v>
      </c>
      <c r="D70" s="30">
        <v>42007</v>
      </c>
      <c r="E70" s="30">
        <v>42008</v>
      </c>
      <c r="F70" s="8" t="s">
        <v>2231</v>
      </c>
      <c r="G70" s="13" t="str">
        <f ca="1">TRIM(Table1[[#This Row],[Product Category]])</f>
        <v>Office Supplies</v>
      </c>
      <c r="H70" s="13" t="str">
        <f ca="1">PROPER(Table1[[#This Row],[Product Sub-Category]])</f>
        <v>Pens &amp; Art Supplies</v>
      </c>
      <c r="I70" s="14">
        <v>29</v>
      </c>
      <c r="J70" s="15">
        <v>4.26</v>
      </c>
      <c r="K70" s="9">
        <v>0.05</v>
      </c>
      <c r="L70" s="9" t="s">
        <v>21</v>
      </c>
      <c r="M70" s="9" t="s">
        <v>42</v>
      </c>
      <c r="N70" s="16" t="str">
        <f ca="1">PROPER(Table1[[#This Row],[Region]])</f>
        <v>West</v>
      </c>
      <c r="O70" s="9" t="s">
        <v>29</v>
      </c>
      <c r="P70" s="9" t="s">
        <v>160</v>
      </c>
      <c r="Q70" s="9" t="s">
        <v>32</v>
      </c>
    </row>
    <row r="71" spans="1:17" ht="14.5">
      <c r="A71" s="9">
        <v>117</v>
      </c>
      <c r="B71" s="9" t="str">
        <f>VLOOKUP(Table1[[#This Row],[Customer ID]],'Customer Lookup'!A:B,2,0)</f>
        <v>Linda Weiss</v>
      </c>
      <c r="C71" s="9">
        <v>13959</v>
      </c>
      <c r="D71" s="30">
        <v>42098</v>
      </c>
      <c r="E71" s="30">
        <v>42100</v>
      </c>
      <c r="F71" s="9" t="s">
        <v>116</v>
      </c>
      <c r="G71" s="13" t="str">
        <f ca="1">TRIM(Table1[[#This Row],[Product Category]])</f>
        <v>Office Supplies</v>
      </c>
      <c r="H71" s="13" t="str">
        <f ca="1">PROPER(Table1[[#This Row],[Product Sub-Category]])</f>
        <v>Labels</v>
      </c>
      <c r="I71" s="14">
        <v>47</v>
      </c>
      <c r="J71" s="15">
        <v>4.91</v>
      </c>
      <c r="K71" s="9">
        <v>0.05</v>
      </c>
      <c r="L71" s="9" t="s">
        <v>50</v>
      </c>
      <c r="M71" s="9" t="s">
        <v>42</v>
      </c>
      <c r="N71" s="16" t="str">
        <f ca="1">PROPER(Table1[[#This Row],[Region]])</f>
        <v>West</v>
      </c>
      <c r="O71" s="9" t="s">
        <v>29</v>
      </c>
      <c r="P71" s="9" t="s">
        <v>160</v>
      </c>
      <c r="Q71" s="9" t="s">
        <v>32</v>
      </c>
    </row>
    <row r="72" spans="1:17" ht="14.5">
      <c r="A72" s="9">
        <v>117</v>
      </c>
      <c r="B72" s="9" t="str">
        <f>VLOOKUP(Table1[[#This Row],[Customer ID]],'Customer Lookup'!A:B,2,0)</f>
        <v>Linda Weiss</v>
      </c>
      <c r="C72" s="9">
        <v>13959</v>
      </c>
      <c r="D72" s="30">
        <v>42098</v>
      </c>
      <c r="E72" s="30">
        <v>42100</v>
      </c>
      <c r="F72" s="8" t="s">
        <v>83</v>
      </c>
      <c r="G72" s="13" t="str">
        <f ca="1">TRIM(Table1[[#This Row],[Product Category]])</f>
        <v>Technology</v>
      </c>
      <c r="H72" s="13" t="str">
        <f ca="1">PROPER(Table1[[#This Row],[Product Sub-Category]])</f>
        <v>Paper</v>
      </c>
      <c r="I72" s="14">
        <v>19</v>
      </c>
      <c r="J72" s="15">
        <v>4</v>
      </c>
      <c r="K72" s="9">
        <v>0.05</v>
      </c>
      <c r="L72" s="9" t="s">
        <v>50</v>
      </c>
      <c r="M72" s="9" t="s">
        <v>42</v>
      </c>
      <c r="N72" s="16" t="str">
        <f ca="1">PROPER(Table1[[#This Row],[Region]])</f>
        <v>West</v>
      </c>
      <c r="O72" s="9" t="s">
        <v>29</v>
      </c>
      <c r="P72" s="9" t="s">
        <v>160</v>
      </c>
      <c r="Q72" s="9" t="s">
        <v>22</v>
      </c>
    </row>
    <row r="73" spans="1:17" ht="14.5">
      <c r="A73" s="9">
        <v>117</v>
      </c>
      <c r="B73" s="9" t="str">
        <f>VLOOKUP(Table1[[#This Row],[Customer ID]],'Customer Lookup'!A:B,2,0)</f>
        <v>Linda Weiss</v>
      </c>
      <c r="C73" s="9">
        <v>58914</v>
      </c>
      <c r="D73" s="30">
        <v>42103</v>
      </c>
      <c r="E73" s="30">
        <v>42105</v>
      </c>
      <c r="F73" s="9" t="s">
        <v>144</v>
      </c>
      <c r="G73" s="13" t="str">
        <f ca="1">TRIM(Table1[[#This Row],[Product Category]])</f>
        <v>Office Supplies</v>
      </c>
      <c r="H73" s="13" t="str">
        <f ca="1">PROPER(Table1[[#This Row],[Product Sub-Category]])</f>
        <v>Computer Peripherals</v>
      </c>
      <c r="I73" s="14">
        <v>46</v>
      </c>
      <c r="J73" s="15">
        <v>2.12</v>
      </c>
      <c r="K73" s="9">
        <v>0.05</v>
      </c>
      <c r="L73" s="9" t="s">
        <v>98</v>
      </c>
      <c r="M73" s="9" t="s">
        <v>42</v>
      </c>
      <c r="N73" s="16" t="str">
        <f ca="1">PROPER(Table1[[#This Row],[Region]])</f>
        <v>West</v>
      </c>
      <c r="O73" s="9" t="s">
        <v>29</v>
      </c>
      <c r="P73" s="9" t="s">
        <v>160</v>
      </c>
      <c r="Q73" s="9" t="s">
        <v>32</v>
      </c>
    </row>
    <row r="74" spans="1:17" ht="14.5">
      <c r="A74" s="9">
        <v>120</v>
      </c>
      <c r="B74" s="9" t="str">
        <f>VLOOKUP(Table1[[#This Row],[Customer ID]],'Customer Lookup'!A:B,2,0)</f>
        <v>Helen H Murphy</v>
      </c>
      <c r="C74" s="9">
        <v>86520</v>
      </c>
      <c r="D74" s="30">
        <v>42016</v>
      </c>
      <c r="E74" s="30">
        <v>42017</v>
      </c>
      <c r="F74" s="8" t="s">
        <v>116</v>
      </c>
      <c r="G74" s="13" t="str">
        <f ca="1">TRIM(Table1[[#This Row],[Product Category]])</f>
        <v>Technology</v>
      </c>
      <c r="H74" s="13" t="str">
        <f ca="1">PROPER(Table1[[#This Row],[Product Sub-Category]])</f>
        <v>Labels</v>
      </c>
      <c r="I74" s="14">
        <v>10</v>
      </c>
      <c r="J74" s="15">
        <v>6.3</v>
      </c>
      <c r="K74" s="9">
        <v>0.05</v>
      </c>
      <c r="L74" s="9" t="s">
        <v>21</v>
      </c>
      <c r="M74" s="9" t="s">
        <v>81</v>
      </c>
      <c r="N74" s="16" t="str">
        <f ca="1">PROPER(Table1[[#This Row],[Region]])</f>
        <v>West</v>
      </c>
      <c r="O74" s="9" t="s">
        <v>161</v>
      </c>
      <c r="P74" s="9" t="s">
        <v>162</v>
      </c>
      <c r="Q74" s="9" t="s">
        <v>32</v>
      </c>
    </row>
    <row r="75" spans="1:17" ht="14.5">
      <c r="A75" s="9">
        <v>120</v>
      </c>
      <c r="B75" s="9" t="str">
        <f>VLOOKUP(Table1[[#This Row],[Customer ID]],'Customer Lookup'!A:B,2,0)</f>
        <v>Helen H Murphy</v>
      </c>
      <c r="C75" s="9">
        <v>86520</v>
      </c>
      <c r="D75" s="30">
        <v>42016</v>
      </c>
      <c r="E75" s="30">
        <v>42018</v>
      </c>
      <c r="F75" s="9" t="s">
        <v>2235</v>
      </c>
      <c r="G75" s="13" t="str">
        <f ca="1">TRIM(Table1[[#This Row],[Product Category]])</f>
        <v>Office Supplies</v>
      </c>
      <c r="H75" s="13" t="str">
        <f ca="1">PROPER(Table1[[#This Row],[Product Sub-Category]])</f>
        <v>Telephones And Communication</v>
      </c>
      <c r="I75" s="14">
        <v>10</v>
      </c>
      <c r="J75" s="15">
        <v>205.99</v>
      </c>
      <c r="K75" s="9">
        <v>0.1</v>
      </c>
      <c r="L75" s="9" t="s">
        <v>21</v>
      </c>
      <c r="M75" s="9" t="s">
        <v>81</v>
      </c>
      <c r="N75" s="16" t="str">
        <f ca="1">PROPER(Table1[[#This Row],[Region]])</f>
        <v>South</v>
      </c>
      <c r="O75" s="9" t="s">
        <v>161</v>
      </c>
      <c r="P75" s="9" t="s">
        <v>162</v>
      </c>
      <c r="Q75" s="9" t="s">
        <v>22</v>
      </c>
    </row>
    <row r="76" spans="1:17" ht="14.5">
      <c r="A76" s="9">
        <v>123</v>
      </c>
      <c r="B76" s="9" t="str">
        <f>VLOOKUP(Table1[[#This Row],[Customer ID]],'Customer Lookup'!A:B,2,0)</f>
        <v>Shawn Stern</v>
      </c>
      <c r="C76" s="9">
        <v>90669</v>
      </c>
      <c r="D76" s="30">
        <v>42103</v>
      </c>
      <c r="E76" s="30">
        <v>42104</v>
      </c>
      <c r="F76" s="8" t="s">
        <v>2240</v>
      </c>
      <c r="G76" s="13" t="str">
        <f ca="1">TRIM(Table1[[#This Row],[Product Category]])</f>
        <v>Furniture</v>
      </c>
      <c r="H76" s="13" t="str">
        <f ca="1">PROPER(Table1[[#This Row],[Product Sub-Category]])</f>
        <v>Scissors, Rulers And Trimmers</v>
      </c>
      <c r="I76" s="14">
        <v>11</v>
      </c>
      <c r="J76" s="15">
        <v>8.57</v>
      </c>
      <c r="K76" s="9">
        <v>0.05</v>
      </c>
      <c r="L76" s="9" t="s">
        <v>41</v>
      </c>
      <c r="M76" s="9" t="s">
        <v>42</v>
      </c>
      <c r="N76" s="16" t="str">
        <f ca="1">PROPER(Table1[[#This Row],[Region]])</f>
        <v>Central</v>
      </c>
      <c r="O76" s="9" t="s">
        <v>117</v>
      </c>
      <c r="P76" s="9" t="s">
        <v>165</v>
      </c>
      <c r="Q76" s="9" t="s">
        <v>32</v>
      </c>
    </row>
    <row r="77" spans="1:17" ht="14.5">
      <c r="A77" s="9">
        <v>129</v>
      </c>
      <c r="B77" s="9" t="str">
        <f>VLOOKUP(Table1[[#This Row],[Customer ID]],'Customer Lookup'!A:B,2,0)</f>
        <v>Kara Allison</v>
      </c>
      <c r="C77" s="9">
        <v>86693</v>
      </c>
      <c r="D77" s="30">
        <v>42031</v>
      </c>
      <c r="E77" s="30">
        <v>42032</v>
      </c>
      <c r="F77" s="9" t="s">
        <v>2233</v>
      </c>
      <c r="G77" s="13" t="str">
        <f ca="1">TRIM(Table1[[#This Row],[Product Category]])</f>
        <v>Office Supplies</v>
      </c>
      <c r="H77" s="13" t="str">
        <f ca="1">PROPER(Table1[[#This Row],[Product Sub-Category]])</f>
        <v>Office Furnishings</v>
      </c>
      <c r="I77" s="14">
        <v>5</v>
      </c>
      <c r="J77" s="15">
        <v>1.74</v>
      </c>
      <c r="K77" s="9">
        <v>0.05</v>
      </c>
      <c r="L77" s="9" t="s">
        <v>31</v>
      </c>
      <c r="M77" s="9" t="s">
        <v>51</v>
      </c>
      <c r="N77" s="16" t="str">
        <f ca="1">PROPER(Table1[[#This Row],[Region]])</f>
        <v>Central</v>
      </c>
      <c r="O77" s="9" t="s">
        <v>142</v>
      </c>
      <c r="P77" s="9" t="s">
        <v>166</v>
      </c>
      <c r="Q77" s="9" t="s">
        <v>32</v>
      </c>
    </row>
    <row r="78" spans="1:17" ht="14.5">
      <c r="A78" s="9">
        <v>129</v>
      </c>
      <c r="B78" s="9" t="str">
        <f>VLOOKUP(Table1[[#This Row],[Customer ID]],'Customer Lookup'!A:B,2,0)</f>
        <v>Kara Allison</v>
      </c>
      <c r="C78" s="9">
        <v>86694</v>
      </c>
      <c r="D78" s="30">
        <v>42149</v>
      </c>
      <c r="E78" s="30">
        <v>42150</v>
      </c>
      <c r="F78" s="8" t="s">
        <v>61</v>
      </c>
      <c r="G78" s="13" t="str">
        <f ca="1">TRIM(Table1[[#This Row],[Product Category]])</f>
        <v>Office Supplies</v>
      </c>
      <c r="H78" s="13" t="str">
        <f ca="1">PROPER(Table1[[#This Row],[Product Sub-Category]])</f>
        <v>Envelopes</v>
      </c>
      <c r="I78" s="14">
        <v>14</v>
      </c>
      <c r="J78" s="15">
        <v>15.74</v>
      </c>
      <c r="K78" s="9">
        <v>0.05</v>
      </c>
      <c r="L78" s="9" t="s">
        <v>31</v>
      </c>
      <c r="M78" s="9" t="s">
        <v>51</v>
      </c>
      <c r="N78" s="16" t="str">
        <f ca="1">PROPER(Table1[[#This Row],[Region]])</f>
        <v>West</v>
      </c>
      <c r="O78" s="9" t="s">
        <v>142</v>
      </c>
      <c r="P78" s="9" t="s">
        <v>166</v>
      </c>
      <c r="Q78" s="9" t="s">
        <v>32</v>
      </c>
    </row>
    <row r="79" spans="1:17" ht="14.5">
      <c r="A79" s="9">
        <v>136</v>
      </c>
      <c r="B79" s="9" t="str">
        <f>VLOOKUP(Table1[[#This Row],[Customer ID]],'Customer Lookup'!A:B,2,0)</f>
        <v>Dale Gillespie</v>
      </c>
      <c r="C79" s="9">
        <v>88534</v>
      </c>
      <c r="D79" s="30">
        <v>42140</v>
      </c>
      <c r="E79" s="30">
        <v>42141</v>
      </c>
      <c r="F79" s="9" t="s">
        <v>83</v>
      </c>
      <c r="G79" s="13" t="str">
        <f ca="1">TRIM(Table1[[#This Row],[Product Category]])</f>
        <v>Office Supplies</v>
      </c>
      <c r="H79" s="13" t="str">
        <f ca="1">PROPER(Table1[[#This Row],[Product Sub-Category]])</f>
        <v>Paper</v>
      </c>
      <c r="I79" s="14">
        <v>5</v>
      </c>
      <c r="J79" s="15">
        <v>18.97</v>
      </c>
      <c r="K79" s="9">
        <v>0.05</v>
      </c>
      <c r="L79" s="9" t="s">
        <v>41</v>
      </c>
      <c r="M79" s="9" t="s">
        <v>51</v>
      </c>
      <c r="N79" s="16" t="str">
        <f ca="1">PROPER(Table1[[#This Row],[Region]])</f>
        <v>West</v>
      </c>
      <c r="O79" s="9" t="s">
        <v>37</v>
      </c>
      <c r="P79" s="9" t="s">
        <v>170</v>
      </c>
      <c r="Q79" s="9" t="s">
        <v>32</v>
      </c>
    </row>
    <row r="80" spans="1:17" ht="14.5">
      <c r="A80" s="9">
        <v>136</v>
      </c>
      <c r="B80" s="9" t="str">
        <f>VLOOKUP(Table1[[#This Row],[Customer ID]],'Customer Lookup'!A:B,2,0)</f>
        <v>Dale Gillespie</v>
      </c>
      <c r="C80" s="9">
        <v>88534</v>
      </c>
      <c r="D80" s="30">
        <v>42140</v>
      </c>
      <c r="E80" s="30">
        <v>42141</v>
      </c>
      <c r="F80" s="8" t="s">
        <v>2240</v>
      </c>
      <c r="G80" s="13" t="str">
        <f ca="1">TRIM(Table1[[#This Row],[Product Category]])</f>
        <v>Office Supplies</v>
      </c>
      <c r="H80" s="13" t="str">
        <f ca="1">PROPER(Table1[[#This Row],[Product Sub-Category]])</f>
        <v>Scissors, Rulers And Trimmers</v>
      </c>
      <c r="I80" s="14">
        <v>8</v>
      </c>
      <c r="J80" s="15">
        <v>10.98</v>
      </c>
      <c r="K80" s="9">
        <v>0.05</v>
      </c>
      <c r="L80" s="9" t="s">
        <v>41</v>
      </c>
      <c r="M80" s="9" t="s">
        <v>51</v>
      </c>
      <c r="N80" s="16" t="str">
        <f ca="1">PROPER(Table1[[#This Row],[Region]])</f>
        <v>East</v>
      </c>
      <c r="O80" s="9" t="s">
        <v>37</v>
      </c>
      <c r="P80" s="9" t="s">
        <v>170</v>
      </c>
      <c r="Q80" s="9" t="s">
        <v>32</v>
      </c>
    </row>
    <row r="81" spans="1:17" ht="14.5">
      <c r="A81" s="9">
        <v>142</v>
      </c>
      <c r="B81" s="9" t="str">
        <f>VLOOKUP(Table1[[#This Row],[Customer ID]],'Customer Lookup'!A:B,2,0)</f>
        <v>Brooke Weeks Taylor</v>
      </c>
      <c r="C81" s="9">
        <v>91087</v>
      </c>
      <c r="D81" s="30">
        <v>42157</v>
      </c>
      <c r="E81" s="30">
        <v>42158</v>
      </c>
      <c r="F81" s="9" t="s">
        <v>83</v>
      </c>
      <c r="G81" s="13" t="str">
        <f ca="1">TRIM(Table1[[#This Row],[Product Category]])</f>
        <v>Office Supplies</v>
      </c>
      <c r="H81" s="13" t="str">
        <f ca="1">PROPER(Table1[[#This Row],[Product Sub-Category]])</f>
        <v>Paper</v>
      </c>
      <c r="I81" s="14">
        <v>13</v>
      </c>
      <c r="J81" s="15">
        <v>22.84</v>
      </c>
      <c r="K81" s="9">
        <v>0.05</v>
      </c>
      <c r="L81" s="9" t="s">
        <v>41</v>
      </c>
      <c r="M81" s="9" t="s">
        <v>51</v>
      </c>
      <c r="N81" s="16" t="str">
        <f ca="1">PROPER(Table1[[#This Row],[Region]])</f>
        <v>East</v>
      </c>
      <c r="O81" s="9" t="s">
        <v>171</v>
      </c>
      <c r="P81" s="9" t="s">
        <v>172</v>
      </c>
      <c r="Q81" s="9" t="s">
        <v>32</v>
      </c>
    </row>
    <row r="82" spans="1:17" ht="14.5">
      <c r="A82" s="9">
        <v>144</v>
      </c>
      <c r="B82" s="9" t="str">
        <f>VLOOKUP(Table1[[#This Row],[Customer ID]],'Customer Lookup'!A:B,2,0)</f>
        <v>Marguerite Moss</v>
      </c>
      <c r="C82" s="9">
        <v>91087</v>
      </c>
      <c r="D82" s="30">
        <v>42157</v>
      </c>
      <c r="E82" s="30">
        <v>42158</v>
      </c>
      <c r="F82" s="8" t="s">
        <v>2240</v>
      </c>
      <c r="G82" s="13" t="str">
        <f ca="1">TRIM(Table1[[#This Row],[Product Category]])</f>
        <v>Office Supplies</v>
      </c>
      <c r="H82" s="13" t="str">
        <f ca="1">PROPER(Table1[[#This Row],[Product Sub-Category]])</f>
        <v>Scissors, Rulers And Trimmers</v>
      </c>
      <c r="I82" s="14">
        <v>6</v>
      </c>
      <c r="J82" s="15">
        <v>10.98</v>
      </c>
      <c r="K82" s="9">
        <v>0.05</v>
      </c>
      <c r="L82" s="9" t="s">
        <v>41</v>
      </c>
      <c r="M82" s="9" t="s">
        <v>51</v>
      </c>
      <c r="N82" s="16" t="str">
        <f ca="1">PROPER(Table1[[#This Row],[Region]])</f>
        <v>East</v>
      </c>
      <c r="O82" s="9" t="s">
        <v>152</v>
      </c>
      <c r="P82" s="9" t="s">
        <v>173</v>
      </c>
      <c r="Q82" s="9" t="s">
        <v>32</v>
      </c>
    </row>
    <row r="83" spans="1:17" ht="14.5">
      <c r="A83" s="9">
        <v>145</v>
      </c>
      <c r="B83" s="9" t="str">
        <f>VLOOKUP(Table1[[#This Row],[Customer ID]],'Customer Lookup'!A:B,2,0)</f>
        <v>Rhonda Ivey</v>
      </c>
      <c r="C83" s="9">
        <v>91086</v>
      </c>
      <c r="D83" s="30">
        <v>42019</v>
      </c>
      <c r="E83" s="30">
        <v>42021</v>
      </c>
      <c r="F83" s="9" t="s">
        <v>83</v>
      </c>
      <c r="G83" s="13" t="str">
        <f ca="1">TRIM(Table1[[#This Row],[Product Category]])</f>
        <v>Furniture</v>
      </c>
      <c r="H83" s="13" t="str">
        <f ca="1">PROPER(Table1[[#This Row],[Product Sub-Category]])</f>
        <v>Paper</v>
      </c>
      <c r="I83" s="14">
        <v>2</v>
      </c>
      <c r="J83" s="15">
        <v>7.04</v>
      </c>
      <c r="K83" s="9">
        <v>0.05</v>
      </c>
      <c r="L83" s="9" t="s">
        <v>50</v>
      </c>
      <c r="M83" s="9" t="s">
        <v>51</v>
      </c>
      <c r="N83" s="16" t="str">
        <f ca="1">PROPER(Table1[[#This Row],[Region]])</f>
        <v>East</v>
      </c>
      <c r="O83" s="9" t="s">
        <v>174</v>
      </c>
      <c r="P83" s="9" t="s">
        <v>175</v>
      </c>
      <c r="Q83" s="9" t="s">
        <v>32</v>
      </c>
    </row>
    <row r="84" spans="1:17" ht="14.5">
      <c r="A84" s="9">
        <v>145</v>
      </c>
      <c r="B84" s="9" t="str">
        <f>VLOOKUP(Table1[[#This Row],[Customer ID]],'Customer Lookup'!A:B,2,0)</f>
        <v>Rhonda Ivey</v>
      </c>
      <c r="C84" s="9">
        <v>91089</v>
      </c>
      <c r="D84" s="30">
        <v>42079</v>
      </c>
      <c r="E84" s="30">
        <v>42079</v>
      </c>
      <c r="F84" s="8" t="s">
        <v>123</v>
      </c>
      <c r="G84" s="13" t="str">
        <f ca="1">TRIM(Table1[[#This Row],[Product Category]])</f>
        <v>Furniture</v>
      </c>
      <c r="H84" s="13" t="str">
        <f ca="1">PROPER(Table1[[#This Row],[Product Sub-Category]])</f>
        <v>Tables</v>
      </c>
      <c r="I84" s="14">
        <v>3</v>
      </c>
      <c r="J84" s="15">
        <v>154.13</v>
      </c>
      <c r="K84" s="9">
        <v>0.1</v>
      </c>
      <c r="L84" s="9" t="s">
        <v>98</v>
      </c>
      <c r="M84" s="9" t="s">
        <v>42</v>
      </c>
      <c r="N84" s="16" t="str">
        <f ca="1">PROPER(Table1[[#This Row],[Region]])</f>
        <v>Central</v>
      </c>
      <c r="O84" s="9" t="s">
        <v>174</v>
      </c>
      <c r="P84" s="9" t="s">
        <v>175</v>
      </c>
      <c r="Q84" s="9" t="s">
        <v>22</v>
      </c>
    </row>
    <row r="85" spans="1:17" ht="14.5">
      <c r="A85" s="9">
        <v>146</v>
      </c>
      <c r="B85" s="9" t="str">
        <f>VLOOKUP(Table1[[#This Row],[Customer ID]],'Customer Lookup'!A:B,2,0)</f>
        <v>Yvonne Fox</v>
      </c>
      <c r="C85" s="9">
        <v>91088</v>
      </c>
      <c r="D85" s="30">
        <v>42075</v>
      </c>
      <c r="E85" s="30">
        <v>42076</v>
      </c>
      <c r="F85" s="9" t="s">
        <v>2233</v>
      </c>
      <c r="G85" s="13" t="str">
        <f ca="1">TRIM(Table1[[#This Row],[Product Category]])</f>
        <v>Furniture</v>
      </c>
      <c r="H85" s="13" t="str">
        <f ca="1">PROPER(Table1[[#This Row],[Product Sub-Category]])</f>
        <v>Office Furnishings</v>
      </c>
      <c r="I85" s="14">
        <v>4</v>
      </c>
      <c r="J85" s="15">
        <v>45.98</v>
      </c>
      <c r="K85" s="9">
        <v>0.05</v>
      </c>
      <c r="L85" s="9" t="s">
        <v>31</v>
      </c>
      <c r="M85" s="9" t="s">
        <v>51</v>
      </c>
      <c r="N85" s="16" t="str">
        <f ca="1">PROPER(Table1[[#This Row],[Region]])</f>
        <v>Central</v>
      </c>
      <c r="O85" s="9" t="s">
        <v>112</v>
      </c>
      <c r="P85" s="9" t="s">
        <v>180</v>
      </c>
      <c r="Q85" s="9" t="s">
        <v>32</v>
      </c>
    </row>
    <row r="86" spans="1:17" ht="14.5">
      <c r="A86" s="9">
        <v>146</v>
      </c>
      <c r="B86" s="9" t="str">
        <f>VLOOKUP(Table1[[#This Row],[Customer ID]],'Customer Lookup'!A:B,2,0)</f>
        <v>Yvonne Fox</v>
      </c>
      <c r="C86" s="9">
        <v>91090</v>
      </c>
      <c r="D86" s="30">
        <v>42117</v>
      </c>
      <c r="E86" s="30">
        <v>42118</v>
      </c>
      <c r="F86" s="8" t="s">
        <v>2232</v>
      </c>
      <c r="G86" s="13" t="str">
        <f ca="1">TRIM(Table1[[#This Row],[Product Category]])</f>
        <v>Technology</v>
      </c>
      <c r="H86" s="13" t="str">
        <f ca="1">PROPER(Table1[[#This Row],[Product Sub-Category]])</f>
        <v>Chairs &amp; Chairmats</v>
      </c>
      <c r="I86" s="14">
        <v>5</v>
      </c>
      <c r="J86" s="15">
        <v>180.98</v>
      </c>
      <c r="K86" s="9">
        <v>0.1</v>
      </c>
      <c r="L86" s="9" t="s">
        <v>50</v>
      </c>
      <c r="M86" s="9" t="s">
        <v>81</v>
      </c>
      <c r="N86" s="16" t="str">
        <f ca="1">PROPER(Table1[[#This Row],[Region]])</f>
        <v>South</v>
      </c>
      <c r="O86" s="9" t="s">
        <v>112</v>
      </c>
      <c r="P86" s="9" t="s">
        <v>180</v>
      </c>
      <c r="Q86" s="9" t="s">
        <v>32</v>
      </c>
    </row>
    <row r="87" spans="1:17" ht="14.5">
      <c r="A87" s="9">
        <v>151</v>
      </c>
      <c r="B87" s="9" t="str">
        <f>VLOOKUP(Table1[[#This Row],[Customer ID]],'Customer Lookup'!A:B,2,0)</f>
        <v>Geoffrey Zhu</v>
      </c>
      <c r="C87" s="9">
        <v>89521</v>
      </c>
      <c r="D87" s="30">
        <v>42026</v>
      </c>
      <c r="E87" s="30">
        <v>42027</v>
      </c>
      <c r="F87" s="9" t="s">
        <v>144</v>
      </c>
      <c r="G87" s="13" t="str">
        <f ca="1">TRIM(Table1[[#This Row],[Product Category]])</f>
        <v>Office Supplies</v>
      </c>
      <c r="H87" s="13" t="str">
        <f ca="1">PROPER(Table1[[#This Row],[Product Sub-Category]])</f>
        <v>Computer Peripherals</v>
      </c>
      <c r="I87" s="14">
        <v>2</v>
      </c>
      <c r="J87" s="15">
        <v>32.979999999999997</v>
      </c>
      <c r="K87" s="9">
        <v>0.05</v>
      </c>
      <c r="L87" s="9" t="s">
        <v>41</v>
      </c>
      <c r="M87" s="9" t="s">
        <v>42</v>
      </c>
      <c r="N87" s="16" t="str">
        <f ca="1">PROPER(Table1[[#This Row],[Region]])</f>
        <v>South</v>
      </c>
      <c r="O87" s="9" t="s">
        <v>184</v>
      </c>
      <c r="P87" s="9" t="s">
        <v>185</v>
      </c>
      <c r="Q87" s="9" t="s">
        <v>32</v>
      </c>
    </row>
    <row r="88" spans="1:17" ht="14.5">
      <c r="A88" s="9">
        <v>151</v>
      </c>
      <c r="B88" s="9" t="str">
        <f>VLOOKUP(Table1[[#This Row],[Customer ID]],'Customer Lookup'!A:B,2,0)</f>
        <v>Geoffrey Zhu</v>
      </c>
      <c r="C88" s="9">
        <v>89523</v>
      </c>
      <c r="D88" s="30">
        <v>42114</v>
      </c>
      <c r="E88" s="30">
        <v>42116</v>
      </c>
      <c r="F88" s="8" t="s">
        <v>61</v>
      </c>
      <c r="G88" s="13" t="str">
        <f ca="1">TRIM(Table1[[#This Row],[Product Category]])</f>
        <v>Office Supplies</v>
      </c>
      <c r="H88" s="13" t="str">
        <f ca="1">PROPER(Table1[[#This Row],[Product Sub-Category]])</f>
        <v>Envelopes</v>
      </c>
      <c r="I88" s="14">
        <v>5</v>
      </c>
      <c r="J88" s="15">
        <v>5.98</v>
      </c>
      <c r="K88" s="9">
        <v>0.05</v>
      </c>
      <c r="L88" s="9" t="s">
        <v>21</v>
      </c>
      <c r="M88" s="9" t="s">
        <v>42</v>
      </c>
      <c r="N88" s="16" t="str">
        <f ca="1">PROPER(Table1[[#This Row],[Region]])</f>
        <v>South</v>
      </c>
      <c r="O88" s="9" t="s">
        <v>184</v>
      </c>
      <c r="P88" s="9" t="s">
        <v>185</v>
      </c>
      <c r="Q88" s="9" t="s">
        <v>32</v>
      </c>
    </row>
    <row r="89" spans="1:17" ht="14.5">
      <c r="A89" s="9">
        <v>152</v>
      </c>
      <c r="B89" s="9" t="str">
        <f>VLOOKUP(Table1[[#This Row],[Customer ID]],'Customer Lookup'!A:B,2,0)</f>
        <v>Kent Kerr</v>
      </c>
      <c r="C89" s="9">
        <v>89520</v>
      </c>
      <c r="D89" s="30">
        <v>42019</v>
      </c>
      <c r="E89" s="30">
        <v>42020</v>
      </c>
      <c r="F89" s="9" t="s">
        <v>2231</v>
      </c>
      <c r="G89" s="13" t="str">
        <f ca="1">TRIM(Table1[[#This Row],[Product Category]])</f>
        <v>Furniture</v>
      </c>
      <c r="H89" s="13" t="str">
        <f ca="1">PROPER(Table1[[#This Row],[Product Sub-Category]])</f>
        <v>Pens &amp; Art Supplies</v>
      </c>
      <c r="I89" s="14">
        <v>2</v>
      </c>
      <c r="J89" s="15">
        <v>2.88</v>
      </c>
      <c r="K89" s="9">
        <v>0.05</v>
      </c>
      <c r="L89" s="9" t="s">
        <v>41</v>
      </c>
      <c r="M89" s="9" t="s">
        <v>104</v>
      </c>
      <c r="N89" s="16" t="str">
        <f ca="1">PROPER(Table1[[#This Row],[Region]])</f>
        <v>South</v>
      </c>
      <c r="O89" s="9" t="s">
        <v>184</v>
      </c>
      <c r="P89" s="9" t="s">
        <v>188</v>
      </c>
      <c r="Q89" s="9" t="s">
        <v>32</v>
      </c>
    </row>
    <row r="90" spans="1:17" ht="14.5">
      <c r="A90" s="9">
        <v>152</v>
      </c>
      <c r="B90" s="9" t="str">
        <f>VLOOKUP(Table1[[#This Row],[Customer ID]],'Customer Lookup'!A:B,2,0)</f>
        <v>Kent Kerr</v>
      </c>
      <c r="C90" s="9">
        <v>89522</v>
      </c>
      <c r="D90" s="30">
        <v>42113</v>
      </c>
      <c r="E90" s="30">
        <v>42120</v>
      </c>
      <c r="F90" s="8" t="s">
        <v>2233</v>
      </c>
      <c r="G90" s="13" t="str">
        <f ca="1">TRIM(Table1[[#This Row],[Product Category]])</f>
        <v>Technology</v>
      </c>
      <c r="H90" s="13" t="str">
        <f ca="1">PROPER(Table1[[#This Row],[Product Sub-Category]])</f>
        <v>Office Furnishings</v>
      </c>
      <c r="I90" s="14">
        <v>8</v>
      </c>
      <c r="J90" s="15">
        <v>79.52</v>
      </c>
      <c r="K90" s="9">
        <v>0.05</v>
      </c>
      <c r="L90" s="9" t="s">
        <v>98</v>
      </c>
      <c r="M90" s="9" t="s">
        <v>42</v>
      </c>
      <c r="N90" s="16" t="str">
        <f ca="1">PROPER(Table1[[#This Row],[Region]])</f>
        <v>South</v>
      </c>
      <c r="O90" s="9" t="s">
        <v>184</v>
      </c>
      <c r="P90" s="9" t="s">
        <v>188</v>
      </c>
      <c r="Q90" s="9" t="s">
        <v>32</v>
      </c>
    </row>
    <row r="91" spans="1:17" ht="14.5">
      <c r="A91" s="9">
        <v>152</v>
      </c>
      <c r="B91" s="9" t="str">
        <f>VLOOKUP(Table1[[#This Row],[Customer ID]],'Customer Lookup'!A:B,2,0)</f>
        <v>Kent Kerr</v>
      </c>
      <c r="C91" s="9">
        <v>89524</v>
      </c>
      <c r="D91" s="30">
        <v>42092</v>
      </c>
      <c r="E91" s="30">
        <v>42095</v>
      </c>
      <c r="F91" s="9" t="s">
        <v>2235</v>
      </c>
      <c r="G91" s="13" t="str">
        <f ca="1">TRIM(Table1[[#This Row],[Product Category]])</f>
        <v>Technology</v>
      </c>
      <c r="H91" s="13" t="str">
        <f ca="1">PROPER(Table1[[#This Row],[Product Sub-Category]])</f>
        <v>Telephones And Communication</v>
      </c>
      <c r="I91" s="14">
        <v>5</v>
      </c>
      <c r="J91" s="15">
        <v>65.989999999999995</v>
      </c>
      <c r="K91" s="9">
        <v>0.05</v>
      </c>
      <c r="L91" s="9" t="s">
        <v>21</v>
      </c>
      <c r="M91" s="9" t="s">
        <v>104</v>
      </c>
      <c r="N91" s="16" t="str">
        <f ca="1">PROPER(Table1[[#This Row],[Region]])</f>
        <v>South</v>
      </c>
      <c r="O91" s="9" t="s">
        <v>184</v>
      </c>
      <c r="P91" s="9" t="s">
        <v>188</v>
      </c>
      <c r="Q91" s="9" t="s">
        <v>32</v>
      </c>
    </row>
    <row r="92" spans="1:17" ht="14.5">
      <c r="A92" s="9">
        <v>152</v>
      </c>
      <c r="B92" s="9" t="str">
        <f>VLOOKUP(Table1[[#This Row],[Customer ID]],'Customer Lookup'!A:B,2,0)</f>
        <v>Kent Kerr</v>
      </c>
      <c r="C92" s="9">
        <v>89525</v>
      </c>
      <c r="D92" s="30">
        <v>42173</v>
      </c>
      <c r="E92" s="30">
        <v>42177</v>
      </c>
      <c r="F92" s="8" t="s">
        <v>144</v>
      </c>
      <c r="G92" s="13" t="str">
        <f ca="1">TRIM(Table1[[#This Row],[Product Category]])</f>
        <v>Technology</v>
      </c>
      <c r="H92" s="13" t="str">
        <f ca="1">PROPER(Table1[[#This Row],[Product Sub-Category]])</f>
        <v>Computer Peripherals</v>
      </c>
      <c r="I92" s="14">
        <v>21</v>
      </c>
      <c r="J92" s="15">
        <v>39.979999999999997</v>
      </c>
      <c r="K92" s="9">
        <v>0.05</v>
      </c>
      <c r="L92" s="9" t="s">
        <v>98</v>
      </c>
      <c r="M92" s="9" t="s">
        <v>51</v>
      </c>
      <c r="N92" s="16" t="str">
        <f ca="1">PROPER(Table1[[#This Row],[Region]])</f>
        <v>West</v>
      </c>
      <c r="O92" s="9" t="s">
        <v>184</v>
      </c>
      <c r="P92" s="9" t="s">
        <v>188</v>
      </c>
      <c r="Q92" s="9" t="s">
        <v>32</v>
      </c>
    </row>
    <row r="93" spans="1:17" ht="14.5">
      <c r="A93" s="9">
        <v>156</v>
      </c>
      <c r="B93" s="9" t="str">
        <f>VLOOKUP(Table1[[#This Row],[Customer ID]],'Customer Lookup'!A:B,2,0)</f>
        <v>Diana Xu</v>
      </c>
      <c r="C93" s="9">
        <v>87671</v>
      </c>
      <c r="D93" s="30">
        <v>42138</v>
      </c>
      <c r="E93" s="30">
        <v>42139</v>
      </c>
      <c r="F93" s="9" t="s">
        <v>2235</v>
      </c>
      <c r="G93" s="13" t="str">
        <f ca="1">TRIM(Table1[[#This Row],[Product Category]])</f>
        <v>Office Supplies</v>
      </c>
      <c r="H93" s="13" t="str">
        <f ca="1">PROPER(Table1[[#This Row],[Product Sub-Category]])</f>
        <v>Telephones And Communication</v>
      </c>
      <c r="I93" s="14">
        <v>13</v>
      </c>
      <c r="J93" s="15">
        <v>95.99</v>
      </c>
      <c r="K93" s="9">
        <v>0.05</v>
      </c>
      <c r="L93" s="9" t="s">
        <v>41</v>
      </c>
      <c r="M93" s="9" t="s">
        <v>81</v>
      </c>
      <c r="N93" s="16" t="str">
        <f ca="1">PROPER(Table1[[#This Row],[Region]])</f>
        <v>West</v>
      </c>
      <c r="O93" s="9" t="s">
        <v>194</v>
      </c>
      <c r="P93" s="9" t="s">
        <v>195</v>
      </c>
      <c r="Q93" s="9" t="s">
        <v>32</v>
      </c>
    </row>
    <row r="94" spans="1:17" ht="14.5">
      <c r="A94" s="9">
        <v>156</v>
      </c>
      <c r="B94" s="9" t="str">
        <f>VLOOKUP(Table1[[#This Row],[Customer ID]],'Customer Lookup'!A:B,2,0)</f>
        <v>Diana Xu</v>
      </c>
      <c r="C94" s="9">
        <v>87672</v>
      </c>
      <c r="D94" s="30">
        <v>42029</v>
      </c>
      <c r="E94" s="30">
        <v>42030</v>
      </c>
      <c r="F94" s="8" t="s">
        <v>196</v>
      </c>
      <c r="G94" s="13" t="str">
        <f ca="1">TRIM(Table1[[#This Row],[Product Category]])</f>
        <v>Furniture</v>
      </c>
      <c r="H94" s="13" t="str">
        <f ca="1">PROPER(Table1[[#This Row],[Product Sub-Category]])</f>
        <v>Appliances</v>
      </c>
      <c r="I94" s="14">
        <v>3</v>
      </c>
      <c r="J94" s="15">
        <v>10.89</v>
      </c>
      <c r="K94" s="9">
        <v>0.05</v>
      </c>
      <c r="L94" s="9" t="s">
        <v>21</v>
      </c>
      <c r="M94" s="9" t="s">
        <v>81</v>
      </c>
      <c r="N94" s="16" t="str">
        <f ca="1">PROPER(Table1[[#This Row],[Region]])</f>
        <v>West</v>
      </c>
      <c r="O94" s="9" t="s">
        <v>194</v>
      </c>
      <c r="P94" s="9" t="s">
        <v>195</v>
      </c>
      <c r="Q94" s="9" t="s">
        <v>32</v>
      </c>
    </row>
    <row r="95" spans="1:17" ht="14.5">
      <c r="A95" s="9">
        <v>164</v>
      </c>
      <c r="B95" s="9" t="str">
        <f>VLOOKUP(Table1[[#This Row],[Customer ID]],'Customer Lookup'!A:B,2,0)</f>
        <v>Robin Kramer Vaughn</v>
      </c>
      <c r="C95" s="9">
        <v>89961</v>
      </c>
      <c r="D95" s="30">
        <v>42006</v>
      </c>
      <c r="E95" s="30">
        <v>42008</v>
      </c>
      <c r="F95" s="9" t="s">
        <v>151</v>
      </c>
      <c r="G95" s="13" t="str">
        <f ca="1">TRIM(Table1[[#This Row],[Product Category]])</f>
        <v>Office Supplies</v>
      </c>
      <c r="H95" s="13" t="str">
        <f ca="1">PROPER(Table1[[#This Row],[Product Sub-Category]])</f>
        <v>Bookcases</v>
      </c>
      <c r="I95" s="14">
        <v>7</v>
      </c>
      <c r="J95" s="15">
        <v>100.98</v>
      </c>
      <c r="K95" s="9">
        <v>0.1</v>
      </c>
      <c r="L95" s="9" t="s">
        <v>50</v>
      </c>
      <c r="M95" s="9" t="s">
        <v>42</v>
      </c>
      <c r="N95" s="16" t="str">
        <f ca="1">PROPER(Table1[[#This Row],[Region]])</f>
        <v>West</v>
      </c>
      <c r="O95" s="9" t="s">
        <v>29</v>
      </c>
      <c r="P95" s="9" t="s">
        <v>199</v>
      </c>
      <c r="Q95" s="9" t="s">
        <v>32</v>
      </c>
    </row>
    <row r="96" spans="1:17" ht="14.5">
      <c r="A96" s="9">
        <v>164</v>
      </c>
      <c r="B96" s="9" t="str">
        <f>VLOOKUP(Table1[[#This Row],[Customer ID]],'Customer Lookup'!A:B,2,0)</f>
        <v>Robin Kramer Vaughn</v>
      </c>
      <c r="C96" s="9">
        <v>89961</v>
      </c>
      <c r="D96" s="30">
        <v>42006</v>
      </c>
      <c r="E96" s="30">
        <v>42007</v>
      </c>
      <c r="F96" s="8" t="s">
        <v>83</v>
      </c>
      <c r="G96" s="13" t="str">
        <f ca="1">TRIM(Table1[[#This Row],[Product Category]])</f>
        <v>Technology</v>
      </c>
      <c r="H96" s="13" t="str">
        <f ca="1">PROPER(Table1[[#This Row],[Product Sub-Category]])</f>
        <v>Paper</v>
      </c>
      <c r="I96" s="14">
        <v>9</v>
      </c>
      <c r="J96" s="15">
        <v>4.9800000000000004</v>
      </c>
      <c r="K96" s="9">
        <v>0.05</v>
      </c>
      <c r="L96" s="9" t="s">
        <v>50</v>
      </c>
      <c r="M96" s="9" t="s">
        <v>42</v>
      </c>
      <c r="N96" s="16" t="str">
        <f ca="1">PROPER(Table1[[#This Row],[Region]])</f>
        <v>South</v>
      </c>
      <c r="O96" s="9" t="s">
        <v>29</v>
      </c>
      <c r="P96" s="9" t="s">
        <v>199</v>
      </c>
      <c r="Q96" s="9" t="s">
        <v>32</v>
      </c>
    </row>
    <row r="97" spans="1:17" ht="14.5">
      <c r="A97" s="9">
        <v>166</v>
      </c>
      <c r="B97" s="9" t="str">
        <f>VLOOKUP(Table1[[#This Row],[Customer ID]],'Customer Lookup'!A:B,2,0)</f>
        <v>Vicki Hauser</v>
      </c>
      <c r="C97" s="9">
        <v>89426</v>
      </c>
      <c r="D97" s="30">
        <v>42015</v>
      </c>
      <c r="E97" s="30">
        <v>42022</v>
      </c>
      <c r="F97" s="9" t="s">
        <v>74</v>
      </c>
      <c r="G97" s="13" t="str">
        <f ca="1">TRIM(Table1[[#This Row],[Product Category]])</f>
        <v>Technology</v>
      </c>
      <c r="H97" s="13" t="str">
        <f ca="1">PROPER(Table1[[#This Row],[Product Sub-Category]])</f>
        <v>Office Machines</v>
      </c>
      <c r="I97" s="14">
        <v>5</v>
      </c>
      <c r="J97" s="15">
        <v>399.98</v>
      </c>
      <c r="K97" s="9">
        <v>0.1</v>
      </c>
      <c r="L97" s="9" t="s">
        <v>98</v>
      </c>
      <c r="M97" s="9" t="s">
        <v>104</v>
      </c>
      <c r="N97" s="16" t="str">
        <f ca="1">PROPER(Table1[[#This Row],[Region]])</f>
        <v>South</v>
      </c>
      <c r="O97" s="9" t="s">
        <v>184</v>
      </c>
      <c r="P97" s="9" t="s">
        <v>200</v>
      </c>
      <c r="Q97" s="9" t="s">
        <v>32</v>
      </c>
    </row>
    <row r="98" spans="1:17" ht="14.5">
      <c r="A98" s="9">
        <v>169</v>
      </c>
      <c r="B98" s="9" t="str">
        <f>VLOOKUP(Table1[[#This Row],[Customer ID]],'Customer Lookup'!A:B,2,0)</f>
        <v>Janice Cole</v>
      </c>
      <c r="C98" s="9">
        <v>87463</v>
      </c>
      <c r="D98" s="30">
        <v>42007</v>
      </c>
      <c r="E98" s="30">
        <v>42009</v>
      </c>
      <c r="F98" s="8" t="s">
        <v>144</v>
      </c>
      <c r="G98" s="13" t="str">
        <f ca="1">TRIM(Table1[[#This Row],[Product Category]])</f>
        <v>Technology</v>
      </c>
      <c r="H98" s="13" t="str">
        <f ca="1">PROPER(Table1[[#This Row],[Product Sub-Category]])</f>
        <v>Computer Peripherals</v>
      </c>
      <c r="I98" s="14">
        <v>3</v>
      </c>
      <c r="J98" s="15">
        <v>43.22</v>
      </c>
      <c r="K98" s="9">
        <v>0.05</v>
      </c>
      <c r="L98" s="9" t="s">
        <v>98</v>
      </c>
      <c r="M98" s="9" t="s">
        <v>81</v>
      </c>
      <c r="N98" s="16" t="str">
        <f ca="1">PROPER(Table1[[#This Row],[Region]])</f>
        <v>South</v>
      </c>
      <c r="O98" s="9" t="s">
        <v>138</v>
      </c>
      <c r="P98" s="9" t="s">
        <v>202</v>
      </c>
      <c r="Q98" s="9" t="s">
        <v>32</v>
      </c>
    </row>
    <row r="99" spans="1:17" ht="14.5">
      <c r="A99" s="9">
        <v>169</v>
      </c>
      <c r="B99" s="9" t="str">
        <f>VLOOKUP(Table1[[#This Row],[Customer ID]],'Customer Lookup'!A:B,2,0)</f>
        <v>Janice Cole</v>
      </c>
      <c r="C99" s="9">
        <v>87463</v>
      </c>
      <c r="D99" s="30">
        <v>42007</v>
      </c>
      <c r="E99" s="30">
        <v>42014</v>
      </c>
      <c r="F99" s="9" t="s">
        <v>74</v>
      </c>
      <c r="G99" s="13" t="str">
        <f ca="1">TRIM(Table1[[#This Row],[Product Category]])</f>
        <v>Office Supplies</v>
      </c>
      <c r="H99" s="13" t="str">
        <f ca="1">PROPER(Table1[[#This Row],[Product Sub-Category]])</f>
        <v>Office Machines</v>
      </c>
      <c r="I99" s="14">
        <v>12</v>
      </c>
      <c r="J99" s="15">
        <v>574.74</v>
      </c>
      <c r="K99" s="9">
        <v>0.1</v>
      </c>
      <c r="L99" s="9" t="s">
        <v>98</v>
      </c>
      <c r="M99" s="9" t="s">
        <v>81</v>
      </c>
      <c r="N99" s="16" t="str">
        <f ca="1">PROPER(Table1[[#This Row],[Region]])</f>
        <v>South</v>
      </c>
      <c r="O99" s="9" t="s">
        <v>138</v>
      </c>
      <c r="P99" s="9" t="s">
        <v>202</v>
      </c>
      <c r="Q99" s="9" t="s">
        <v>32</v>
      </c>
    </row>
    <row r="100" spans="1:17" ht="14.5">
      <c r="A100" s="9">
        <v>169</v>
      </c>
      <c r="B100" s="9" t="str">
        <f>VLOOKUP(Table1[[#This Row],[Customer ID]],'Customer Lookup'!A:B,2,0)</f>
        <v>Janice Cole</v>
      </c>
      <c r="C100" s="9">
        <v>87463</v>
      </c>
      <c r="D100" s="30">
        <v>42007</v>
      </c>
      <c r="E100" s="30">
        <v>42011</v>
      </c>
      <c r="F100" s="8" t="s">
        <v>83</v>
      </c>
      <c r="G100" s="13" t="str">
        <f ca="1">TRIM(Table1[[#This Row],[Product Category]])</f>
        <v>Office Supplies</v>
      </c>
      <c r="H100" s="13" t="str">
        <f ca="1">PROPER(Table1[[#This Row],[Product Sub-Category]])</f>
        <v>Paper</v>
      </c>
      <c r="I100" s="14">
        <v>3</v>
      </c>
      <c r="J100" s="15">
        <v>10.14</v>
      </c>
      <c r="K100" s="9">
        <v>0.05</v>
      </c>
      <c r="L100" s="9" t="s">
        <v>98</v>
      </c>
      <c r="M100" s="9" t="s">
        <v>81</v>
      </c>
      <c r="N100" s="16" t="str">
        <f ca="1">PROPER(Table1[[#This Row],[Region]])</f>
        <v>East</v>
      </c>
      <c r="O100" s="9" t="s">
        <v>138</v>
      </c>
      <c r="P100" s="9" t="s">
        <v>202</v>
      </c>
      <c r="Q100" s="9" t="s">
        <v>32</v>
      </c>
    </row>
    <row r="101" spans="1:17" ht="14.5">
      <c r="A101" s="9">
        <v>171</v>
      </c>
      <c r="B101" s="9" t="str">
        <f>VLOOKUP(Table1[[#This Row],[Customer ID]],'Customer Lookup'!A:B,2,0)</f>
        <v>Christina Matthews</v>
      </c>
      <c r="C101" s="9">
        <v>87464</v>
      </c>
      <c r="D101" s="30">
        <v>42107</v>
      </c>
      <c r="E101" s="30">
        <v>42109</v>
      </c>
      <c r="F101" s="9" t="s">
        <v>2237</v>
      </c>
      <c r="G101" s="13" t="str">
        <f ca="1">TRIM(Table1[[#This Row],[Product Category]])</f>
        <v>Technology</v>
      </c>
      <c r="H101" s="13" t="str">
        <f ca="1">PROPER(Table1[[#This Row],[Product Sub-Category]])</f>
        <v>Binders And Binder Accessories</v>
      </c>
      <c r="I101" s="14">
        <v>1</v>
      </c>
      <c r="J101" s="15">
        <v>1.88</v>
      </c>
      <c r="K101" s="9">
        <v>0.05</v>
      </c>
      <c r="L101" s="9" t="s">
        <v>41</v>
      </c>
      <c r="M101" s="9" t="s">
        <v>81</v>
      </c>
      <c r="N101" s="16" t="str">
        <f ca="1">PROPER(Table1[[#This Row],[Region]])</f>
        <v>West</v>
      </c>
      <c r="O101" s="9" t="s">
        <v>46</v>
      </c>
      <c r="P101" s="9" t="s">
        <v>203</v>
      </c>
      <c r="Q101" s="9" t="s">
        <v>32</v>
      </c>
    </row>
    <row r="102" spans="1:17" ht="14.5">
      <c r="A102" s="9">
        <v>181</v>
      </c>
      <c r="B102" s="9" t="str">
        <f>VLOOKUP(Table1[[#This Row],[Customer ID]],'Customer Lookup'!A:B,2,0)</f>
        <v>Wesley Waller</v>
      </c>
      <c r="C102" s="9">
        <v>38087</v>
      </c>
      <c r="D102" s="30">
        <v>42056</v>
      </c>
      <c r="E102" s="30">
        <v>42056</v>
      </c>
      <c r="F102" s="8" t="s">
        <v>144</v>
      </c>
      <c r="G102" s="13" t="str">
        <f ca="1">TRIM(Table1[[#This Row],[Product Category]])</f>
        <v>Office Supplies</v>
      </c>
      <c r="H102" s="13" t="str">
        <f ca="1">PROPER(Table1[[#This Row],[Product Sub-Category]])</f>
        <v>Computer Peripherals</v>
      </c>
      <c r="I102" s="14">
        <v>18</v>
      </c>
      <c r="J102" s="15">
        <v>49.99</v>
      </c>
      <c r="K102" s="9">
        <v>0.05</v>
      </c>
      <c r="L102" s="9" t="s">
        <v>41</v>
      </c>
      <c r="M102" s="9" t="s">
        <v>51</v>
      </c>
      <c r="N102" s="16" t="str">
        <f ca="1">PROPER(Table1[[#This Row],[Region]])</f>
        <v>West</v>
      </c>
      <c r="O102" s="9" t="s">
        <v>37</v>
      </c>
      <c r="P102" s="9" t="s">
        <v>206</v>
      </c>
      <c r="Q102" s="9" t="s">
        <v>32</v>
      </c>
    </row>
    <row r="103" spans="1:17" ht="14.5">
      <c r="A103" s="9">
        <v>181</v>
      </c>
      <c r="B103" s="9" t="str">
        <f>VLOOKUP(Table1[[#This Row],[Customer ID]],'Customer Lookup'!A:B,2,0)</f>
        <v>Wesley Waller</v>
      </c>
      <c r="C103" s="9">
        <v>3585</v>
      </c>
      <c r="D103" s="30">
        <v>42146</v>
      </c>
      <c r="E103" s="30">
        <v>42147</v>
      </c>
      <c r="F103" s="9" t="s">
        <v>2231</v>
      </c>
      <c r="G103" s="13" t="str">
        <f ca="1">TRIM(Table1[[#This Row],[Product Category]])</f>
        <v>Technology</v>
      </c>
      <c r="H103" s="13" t="str">
        <f ca="1">PROPER(Table1[[#This Row],[Product Sub-Category]])</f>
        <v>Pens &amp; Art Supplies</v>
      </c>
      <c r="I103" s="14">
        <v>116</v>
      </c>
      <c r="J103" s="15">
        <v>1.68</v>
      </c>
      <c r="K103" s="9">
        <v>0.05</v>
      </c>
      <c r="L103" s="9" t="s">
        <v>21</v>
      </c>
      <c r="M103" s="9" t="s">
        <v>81</v>
      </c>
      <c r="N103" s="16" t="str">
        <f ca="1">PROPER(Table1[[#This Row],[Region]])</f>
        <v>East</v>
      </c>
      <c r="O103" s="9" t="s">
        <v>37</v>
      </c>
      <c r="P103" s="9" t="s">
        <v>206</v>
      </c>
      <c r="Q103" s="9" t="s">
        <v>32</v>
      </c>
    </row>
    <row r="104" spans="1:17" ht="14.5">
      <c r="A104" s="9">
        <v>184</v>
      </c>
      <c r="B104" s="9" t="str">
        <f>VLOOKUP(Table1[[#This Row],[Customer ID]],'Customer Lookup'!A:B,2,0)</f>
        <v>Phillip Holmes</v>
      </c>
      <c r="C104" s="9">
        <v>88360</v>
      </c>
      <c r="D104" s="30">
        <v>42056</v>
      </c>
      <c r="E104" s="30">
        <v>42056</v>
      </c>
      <c r="F104" s="8" t="s">
        <v>144</v>
      </c>
      <c r="G104" s="13" t="str">
        <f ca="1">TRIM(Table1[[#This Row],[Product Category]])</f>
        <v>Office Supplies</v>
      </c>
      <c r="H104" s="13" t="str">
        <f ca="1">PROPER(Table1[[#This Row],[Product Sub-Category]])</f>
        <v>Computer Peripherals</v>
      </c>
      <c r="I104" s="14">
        <v>5</v>
      </c>
      <c r="J104" s="15">
        <v>49.99</v>
      </c>
      <c r="K104" s="9">
        <v>0.05</v>
      </c>
      <c r="L104" s="9" t="s">
        <v>41</v>
      </c>
      <c r="M104" s="9" t="s">
        <v>51</v>
      </c>
      <c r="N104" s="16" t="str">
        <f ca="1">PROPER(Table1[[#This Row],[Region]])</f>
        <v>Central</v>
      </c>
      <c r="O104" s="9" t="s">
        <v>152</v>
      </c>
      <c r="P104" s="9" t="s">
        <v>208</v>
      </c>
      <c r="Q104" s="9" t="s">
        <v>32</v>
      </c>
    </row>
    <row r="105" spans="1:17" ht="14.5">
      <c r="A105" s="9">
        <v>188</v>
      </c>
      <c r="B105" s="9" t="str">
        <f>VLOOKUP(Table1[[#This Row],[Customer ID]],'Customer Lookup'!A:B,2,0)</f>
        <v>Alex Harrell</v>
      </c>
      <c r="C105" s="9">
        <v>88361</v>
      </c>
      <c r="D105" s="30">
        <v>42146</v>
      </c>
      <c r="E105" s="30">
        <v>42146</v>
      </c>
      <c r="F105" s="9" t="s">
        <v>83</v>
      </c>
      <c r="G105" s="13" t="str">
        <f ca="1">TRIM(Table1[[#This Row],[Product Category]])</f>
        <v>Office Supplies</v>
      </c>
      <c r="H105" s="13" t="str">
        <f ca="1">PROPER(Table1[[#This Row],[Product Sub-Category]])</f>
        <v>Paper</v>
      </c>
      <c r="I105" s="14">
        <v>23</v>
      </c>
      <c r="J105" s="15">
        <v>10.06</v>
      </c>
      <c r="K105" s="9">
        <v>0.05</v>
      </c>
      <c r="L105" s="9" t="s">
        <v>21</v>
      </c>
      <c r="M105" s="9" t="s">
        <v>81</v>
      </c>
      <c r="N105" s="16" t="str">
        <f ca="1">PROPER(Table1[[#This Row],[Region]])</f>
        <v>Central</v>
      </c>
      <c r="O105" s="9" t="s">
        <v>112</v>
      </c>
      <c r="P105" s="9" t="s">
        <v>209</v>
      </c>
      <c r="Q105" s="9" t="s">
        <v>32</v>
      </c>
    </row>
    <row r="106" spans="1:17" ht="14.5">
      <c r="A106" s="9">
        <v>188</v>
      </c>
      <c r="B106" s="9" t="str">
        <f>VLOOKUP(Table1[[#This Row],[Customer ID]],'Customer Lookup'!A:B,2,0)</f>
        <v>Alex Harrell</v>
      </c>
      <c r="C106" s="9">
        <v>88361</v>
      </c>
      <c r="D106" s="30">
        <v>42146</v>
      </c>
      <c r="E106" s="30">
        <v>42147</v>
      </c>
      <c r="F106" s="8" t="s">
        <v>2231</v>
      </c>
      <c r="G106" s="13" t="str">
        <f ca="1">TRIM(Table1[[#This Row],[Product Category]])</f>
        <v>Office Supplies</v>
      </c>
      <c r="H106" s="13" t="str">
        <f ca="1">PROPER(Table1[[#This Row],[Product Sub-Category]])</f>
        <v>Pens &amp; Art Supplies</v>
      </c>
      <c r="I106" s="14">
        <v>29</v>
      </c>
      <c r="J106" s="15">
        <v>1.68</v>
      </c>
      <c r="K106" s="9">
        <v>0.05</v>
      </c>
      <c r="L106" s="9" t="s">
        <v>21</v>
      </c>
      <c r="M106" s="9" t="s">
        <v>81</v>
      </c>
      <c r="N106" s="16" t="str">
        <f ca="1">PROPER(Table1[[#This Row],[Region]])</f>
        <v>Central</v>
      </c>
      <c r="O106" s="9" t="s">
        <v>112</v>
      </c>
      <c r="P106" s="9" t="s">
        <v>209</v>
      </c>
      <c r="Q106" s="9" t="s">
        <v>32</v>
      </c>
    </row>
    <row r="107" spans="1:17" ht="14.5">
      <c r="A107" s="9">
        <v>190</v>
      </c>
      <c r="B107" s="9" t="str">
        <f>VLOOKUP(Table1[[#This Row],[Customer ID]],'Customer Lookup'!A:B,2,0)</f>
        <v>Lloyd Norris</v>
      </c>
      <c r="C107" s="9">
        <v>89092</v>
      </c>
      <c r="D107" s="30">
        <v>42047</v>
      </c>
      <c r="E107" s="30">
        <v>42048</v>
      </c>
      <c r="F107" s="9" t="s">
        <v>2237</v>
      </c>
      <c r="G107" s="13" t="str">
        <f ca="1">TRIM(Table1[[#This Row],[Product Category]])</f>
        <v>Office Supplies</v>
      </c>
      <c r="H107" s="13" t="str">
        <f ca="1">PROPER(Table1[[#This Row],[Product Sub-Category]])</f>
        <v>Binders And Binder Accessories</v>
      </c>
      <c r="I107" s="14">
        <v>3</v>
      </c>
      <c r="J107" s="15">
        <v>58.1</v>
      </c>
      <c r="K107" s="9">
        <v>0.05</v>
      </c>
      <c r="L107" s="9" t="s">
        <v>21</v>
      </c>
      <c r="M107" s="9" t="s">
        <v>81</v>
      </c>
      <c r="N107" s="16" t="str">
        <f ca="1">PROPER(Table1[[#This Row],[Region]])</f>
        <v>Central</v>
      </c>
      <c r="O107" s="9" t="s">
        <v>142</v>
      </c>
      <c r="P107" s="9" t="s">
        <v>210</v>
      </c>
      <c r="Q107" s="9" t="s">
        <v>32</v>
      </c>
    </row>
    <row r="108" spans="1:17" ht="14.5">
      <c r="A108" s="9">
        <v>191</v>
      </c>
      <c r="B108" s="9" t="str">
        <f>VLOOKUP(Table1[[#This Row],[Customer ID]],'Customer Lookup'!A:B,2,0)</f>
        <v>Gerald Kearney</v>
      </c>
      <c r="C108" s="9">
        <v>89092</v>
      </c>
      <c r="D108" s="30">
        <v>42047</v>
      </c>
      <c r="E108" s="30">
        <v>42050</v>
      </c>
      <c r="F108" s="8" t="s">
        <v>196</v>
      </c>
      <c r="G108" s="13" t="str">
        <f ca="1">TRIM(Table1[[#This Row],[Product Category]])</f>
        <v>Office Supplies</v>
      </c>
      <c r="H108" s="13" t="str">
        <f ca="1">PROPER(Table1[[#This Row],[Product Sub-Category]])</f>
        <v>Appliances</v>
      </c>
      <c r="I108" s="14">
        <v>1</v>
      </c>
      <c r="J108" s="15">
        <v>80.48</v>
      </c>
      <c r="K108" s="9">
        <v>0.05</v>
      </c>
      <c r="L108" s="9" t="s">
        <v>21</v>
      </c>
      <c r="M108" s="9" t="s">
        <v>81</v>
      </c>
      <c r="N108" s="16" t="str">
        <f ca="1">PROPER(Table1[[#This Row],[Region]])</f>
        <v>Central</v>
      </c>
      <c r="O108" s="9" t="s">
        <v>142</v>
      </c>
      <c r="P108" s="9" t="s">
        <v>212</v>
      </c>
      <c r="Q108" s="9" t="s">
        <v>32</v>
      </c>
    </row>
    <row r="109" spans="1:17" ht="14.5">
      <c r="A109" s="9">
        <v>191</v>
      </c>
      <c r="B109" s="9" t="str">
        <f>VLOOKUP(Table1[[#This Row],[Customer ID]],'Customer Lookup'!A:B,2,0)</f>
        <v>Gerald Kearney</v>
      </c>
      <c r="C109" s="9">
        <v>89093</v>
      </c>
      <c r="D109" s="30">
        <v>42103</v>
      </c>
      <c r="E109" s="30">
        <v>42105</v>
      </c>
      <c r="F109" s="9" t="s">
        <v>2237</v>
      </c>
      <c r="G109" s="13" t="str">
        <f ca="1">TRIM(Table1[[#This Row],[Product Category]])</f>
        <v>Technology</v>
      </c>
      <c r="H109" s="13" t="str">
        <f ca="1">PROPER(Table1[[#This Row],[Product Sub-Category]])</f>
        <v>Binders And Binder Accessories</v>
      </c>
      <c r="I109" s="14">
        <v>14</v>
      </c>
      <c r="J109" s="15">
        <v>3.8</v>
      </c>
      <c r="K109" s="9">
        <v>0.05</v>
      </c>
      <c r="L109" s="9" t="s">
        <v>31</v>
      </c>
      <c r="M109" s="9" t="s">
        <v>81</v>
      </c>
      <c r="N109" s="16" t="str">
        <f ca="1">PROPER(Table1[[#This Row],[Region]])</f>
        <v>Central</v>
      </c>
      <c r="O109" s="9" t="s">
        <v>142</v>
      </c>
      <c r="P109" s="9" t="s">
        <v>212</v>
      </c>
      <c r="Q109" s="9" t="s">
        <v>32</v>
      </c>
    </row>
    <row r="110" spans="1:17" ht="14.5">
      <c r="A110" s="9">
        <v>191</v>
      </c>
      <c r="B110" s="9" t="str">
        <f>VLOOKUP(Table1[[#This Row],[Customer ID]],'Customer Lookup'!A:B,2,0)</f>
        <v>Gerald Kearney</v>
      </c>
      <c r="C110" s="9">
        <v>89093</v>
      </c>
      <c r="D110" s="30">
        <v>42103</v>
      </c>
      <c r="E110" s="30">
        <v>42103</v>
      </c>
      <c r="F110" s="8" t="s">
        <v>144</v>
      </c>
      <c r="G110" s="13" t="str">
        <f ca="1">TRIM(Table1[[#This Row],[Product Category]])</f>
        <v>Technology</v>
      </c>
      <c r="H110" s="13" t="str">
        <f ca="1">PROPER(Table1[[#This Row],[Product Sub-Category]])</f>
        <v>Computer Peripherals</v>
      </c>
      <c r="I110" s="14">
        <v>7</v>
      </c>
      <c r="J110" s="15">
        <v>30.73</v>
      </c>
      <c r="K110" s="9">
        <v>0.05</v>
      </c>
      <c r="L110" s="9" t="s">
        <v>31</v>
      </c>
      <c r="M110" s="9" t="s">
        <v>81</v>
      </c>
      <c r="N110" s="16" t="str">
        <f ca="1">PROPER(Table1[[#This Row],[Region]])</f>
        <v>Central</v>
      </c>
      <c r="O110" s="9" t="s">
        <v>142</v>
      </c>
      <c r="P110" s="9" t="s">
        <v>212</v>
      </c>
      <c r="Q110" s="9" t="s">
        <v>32</v>
      </c>
    </row>
    <row r="111" spans="1:17" ht="14.5">
      <c r="A111" s="9">
        <v>191</v>
      </c>
      <c r="B111" s="9" t="str">
        <f>VLOOKUP(Table1[[#This Row],[Customer ID]],'Customer Lookup'!A:B,2,0)</f>
        <v>Gerald Kearney</v>
      </c>
      <c r="C111" s="9">
        <v>89093</v>
      </c>
      <c r="D111" s="30">
        <v>42103</v>
      </c>
      <c r="E111" s="30">
        <v>42104</v>
      </c>
      <c r="F111" s="9" t="s">
        <v>2235</v>
      </c>
      <c r="G111" s="13" t="str">
        <f ca="1">TRIM(Table1[[#This Row],[Product Category]])</f>
        <v>Technology</v>
      </c>
      <c r="H111" s="13" t="str">
        <f ca="1">PROPER(Table1[[#This Row],[Product Sub-Category]])</f>
        <v>Telephones And Communication</v>
      </c>
      <c r="I111" s="14">
        <v>22</v>
      </c>
      <c r="J111" s="15">
        <v>125.99</v>
      </c>
      <c r="K111" s="9">
        <v>0.1</v>
      </c>
      <c r="L111" s="9" t="s">
        <v>31</v>
      </c>
      <c r="M111" s="9" t="s">
        <v>81</v>
      </c>
      <c r="N111" s="16" t="str">
        <f ca="1">PROPER(Table1[[#This Row],[Region]])</f>
        <v>West</v>
      </c>
      <c r="O111" s="9" t="s">
        <v>142</v>
      </c>
      <c r="P111" s="9" t="s">
        <v>212</v>
      </c>
      <c r="Q111" s="9" t="s">
        <v>32</v>
      </c>
    </row>
    <row r="112" spans="1:17" ht="14.5">
      <c r="A112" s="9">
        <v>193</v>
      </c>
      <c r="B112" s="9" t="str">
        <f>VLOOKUP(Table1[[#This Row],[Customer ID]],'Customer Lookup'!A:B,2,0)</f>
        <v>Danny Hong</v>
      </c>
      <c r="C112" s="9">
        <v>90430</v>
      </c>
      <c r="D112" s="30">
        <v>42007</v>
      </c>
      <c r="E112" s="30">
        <v>42009</v>
      </c>
      <c r="F112" s="8" t="s">
        <v>74</v>
      </c>
      <c r="G112" s="13" t="str">
        <f ca="1">TRIM(Table1[[#This Row],[Product Category]])</f>
        <v>Office Supplies</v>
      </c>
      <c r="H112" s="13" t="str">
        <f ca="1">PROPER(Table1[[#This Row],[Product Sub-Category]])</f>
        <v>Office Machines</v>
      </c>
      <c r="I112" s="14">
        <v>1</v>
      </c>
      <c r="J112" s="15">
        <v>213.45</v>
      </c>
      <c r="K112" s="9">
        <v>0.1</v>
      </c>
      <c r="L112" s="9" t="s">
        <v>31</v>
      </c>
      <c r="M112" s="9" t="s">
        <v>81</v>
      </c>
      <c r="N112" s="16" t="str">
        <f ca="1">PROPER(Table1[[#This Row],[Region]])</f>
        <v>West</v>
      </c>
      <c r="O112" s="9" t="s">
        <v>161</v>
      </c>
      <c r="P112" s="9" t="s">
        <v>162</v>
      </c>
      <c r="Q112" s="9" t="s">
        <v>32</v>
      </c>
    </row>
    <row r="113" spans="1:17" ht="14.5">
      <c r="A113" s="9">
        <v>193</v>
      </c>
      <c r="B113" s="9" t="str">
        <f>VLOOKUP(Table1[[#This Row],[Customer ID]],'Customer Lookup'!A:B,2,0)</f>
        <v>Danny Hong</v>
      </c>
      <c r="C113" s="9">
        <v>90432</v>
      </c>
      <c r="D113" s="30">
        <v>42093</v>
      </c>
      <c r="E113" s="30">
        <v>42095</v>
      </c>
      <c r="F113" s="9" t="s">
        <v>2237</v>
      </c>
      <c r="G113" s="13" t="str">
        <f ca="1">TRIM(Table1[[#This Row],[Product Category]])</f>
        <v>Office Supplies</v>
      </c>
      <c r="H113" s="13" t="str">
        <f ca="1">PROPER(Table1[[#This Row],[Product Sub-Category]])</f>
        <v>Binders And Binder Accessories</v>
      </c>
      <c r="I113" s="14">
        <v>21</v>
      </c>
      <c r="J113" s="15">
        <v>6.54</v>
      </c>
      <c r="K113" s="9">
        <v>0.05</v>
      </c>
      <c r="L113" s="9" t="s">
        <v>50</v>
      </c>
      <c r="M113" s="9" t="s">
        <v>81</v>
      </c>
      <c r="N113" s="16" t="str">
        <f ca="1">PROPER(Table1[[#This Row],[Region]])</f>
        <v>West</v>
      </c>
      <c r="O113" s="9" t="s">
        <v>161</v>
      </c>
      <c r="P113" s="9" t="s">
        <v>162</v>
      </c>
      <c r="Q113" s="9" t="s">
        <v>32</v>
      </c>
    </row>
    <row r="114" spans="1:17" ht="14.5">
      <c r="A114" s="9">
        <v>194</v>
      </c>
      <c r="B114" s="9" t="str">
        <f>VLOOKUP(Table1[[#This Row],[Customer ID]],'Customer Lookup'!A:B,2,0)</f>
        <v>Tammy Goldman</v>
      </c>
      <c r="C114" s="9">
        <v>90431</v>
      </c>
      <c r="D114" s="30">
        <v>42014</v>
      </c>
      <c r="E114" s="30">
        <v>42015</v>
      </c>
      <c r="F114" s="8" t="s">
        <v>83</v>
      </c>
      <c r="G114" s="13" t="str">
        <f ca="1">TRIM(Table1[[#This Row],[Product Category]])</f>
        <v>Office Supplies</v>
      </c>
      <c r="H114" s="13" t="str">
        <f ca="1">PROPER(Table1[[#This Row],[Product Sub-Category]])</f>
        <v>Paper</v>
      </c>
      <c r="I114" s="14">
        <v>4</v>
      </c>
      <c r="J114" s="15">
        <v>6.48</v>
      </c>
      <c r="K114" s="9">
        <v>0.05</v>
      </c>
      <c r="L114" s="9" t="s">
        <v>31</v>
      </c>
      <c r="M114" s="9" t="s">
        <v>81</v>
      </c>
      <c r="N114" s="16" t="str">
        <f ca="1">PROPER(Table1[[#This Row],[Region]])</f>
        <v>West</v>
      </c>
      <c r="O114" s="9" t="s">
        <v>161</v>
      </c>
      <c r="P114" s="9" t="s">
        <v>213</v>
      </c>
      <c r="Q114" s="9" t="s">
        <v>32</v>
      </c>
    </row>
    <row r="115" spans="1:17" ht="14.5">
      <c r="A115" s="9">
        <v>194</v>
      </c>
      <c r="B115" s="9" t="str">
        <f>VLOOKUP(Table1[[#This Row],[Customer ID]],'Customer Lookup'!A:B,2,0)</f>
        <v>Tammy Goldman</v>
      </c>
      <c r="C115" s="9">
        <v>90432</v>
      </c>
      <c r="D115" s="30">
        <v>42093</v>
      </c>
      <c r="E115" s="30">
        <v>42095</v>
      </c>
      <c r="F115" s="9" t="s">
        <v>60</v>
      </c>
      <c r="G115" s="13" t="str">
        <f ca="1">TRIM(Table1[[#This Row],[Product Category]])</f>
        <v>Office Supplies</v>
      </c>
      <c r="H115" s="13" t="str">
        <f ca="1">PROPER(Table1[[#This Row],[Product Sub-Category]])</f>
        <v>Rubber Bands</v>
      </c>
      <c r="I115" s="14">
        <v>23</v>
      </c>
      <c r="J115" s="15">
        <v>3.29</v>
      </c>
      <c r="K115" s="9">
        <v>0.05</v>
      </c>
      <c r="L115" s="9" t="s">
        <v>50</v>
      </c>
      <c r="M115" s="9" t="s">
        <v>81</v>
      </c>
      <c r="N115" s="16" t="str">
        <f ca="1">PROPER(Table1[[#This Row],[Region]])</f>
        <v>Central</v>
      </c>
      <c r="O115" s="9" t="s">
        <v>161</v>
      </c>
      <c r="P115" s="9" t="s">
        <v>213</v>
      </c>
      <c r="Q115" s="9" t="s">
        <v>32</v>
      </c>
    </row>
    <row r="116" spans="1:17" ht="14.5">
      <c r="A116" s="9">
        <v>197</v>
      </c>
      <c r="B116" s="9" t="str">
        <f>VLOOKUP(Table1[[#This Row],[Customer ID]],'Customer Lookup'!A:B,2,0)</f>
        <v>Samantha Weaver</v>
      </c>
      <c r="C116" s="9">
        <v>88921</v>
      </c>
      <c r="D116" s="30">
        <v>42096</v>
      </c>
      <c r="E116" s="30">
        <v>42098</v>
      </c>
      <c r="F116" s="8" t="s">
        <v>2238</v>
      </c>
      <c r="G116" s="13" t="str">
        <f ca="1">TRIM(Table1[[#This Row],[Product Category]])</f>
        <v>Office Supplies</v>
      </c>
      <c r="H116" s="13" t="str">
        <f ca="1">PROPER(Table1[[#This Row],[Product Sub-Category]])</f>
        <v>Storage &amp; Organization</v>
      </c>
      <c r="I116" s="14">
        <v>19</v>
      </c>
      <c r="J116" s="15">
        <v>161.55000000000001</v>
      </c>
      <c r="K116" s="9">
        <v>0.1</v>
      </c>
      <c r="L116" s="9" t="s">
        <v>41</v>
      </c>
      <c r="M116" s="9" t="s">
        <v>51</v>
      </c>
      <c r="N116" s="16" t="str">
        <f ca="1">PROPER(Table1[[#This Row],[Region]])</f>
        <v>Central</v>
      </c>
      <c r="O116" s="9" t="s">
        <v>145</v>
      </c>
      <c r="P116" s="9" t="s">
        <v>214</v>
      </c>
      <c r="Q116" s="9" t="s">
        <v>32</v>
      </c>
    </row>
    <row r="117" spans="1:17" ht="14.5">
      <c r="A117" s="9">
        <v>198</v>
      </c>
      <c r="B117" s="9" t="str">
        <f>VLOOKUP(Table1[[#This Row],[Customer ID]],'Customer Lookup'!A:B,2,0)</f>
        <v>Leroy Blanchard</v>
      </c>
      <c r="C117" s="9">
        <v>51072</v>
      </c>
      <c r="D117" s="30">
        <v>42096</v>
      </c>
      <c r="E117" s="30">
        <v>42098</v>
      </c>
      <c r="F117" s="9" t="s">
        <v>2238</v>
      </c>
      <c r="G117" s="13" t="str">
        <f ca="1">TRIM(Table1[[#This Row],[Product Category]])</f>
        <v>Office Supplies</v>
      </c>
      <c r="H117" s="13" t="str">
        <f ca="1">PROPER(Table1[[#This Row],[Product Sub-Category]])</f>
        <v>Storage &amp; Organization</v>
      </c>
      <c r="I117" s="14">
        <v>77</v>
      </c>
      <c r="J117" s="15">
        <v>161.55000000000001</v>
      </c>
      <c r="K117" s="9">
        <v>0.1</v>
      </c>
      <c r="L117" s="9" t="s">
        <v>41</v>
      </c>
      <c r="M117" s="9" t="s">
        <v>51</v>
      </c>
      <c r="N117" s="16" t="str">
        <f ca="1">PROPER(Table1[[#This Row],[Region]])</f>
        <v>Central</v>
      </c>
      <c r="O117" s="9" t="s">
        <v>215</v>
      </c>
      <c r="P117" s="9" t="s">
        <v>216</v>
      </c>
      <c r="Q117" s="9" t="s">
        <v>32</v>
      </c>
    </row>
    <row r="118" spans="1:17" ht="14.5">
      <c r="A118" s="9">
        <v>202</v>
      </c>
      <c r="B118" s="9" t="str">
        <f>VLOOKUP(Table1[[#This Row],[Customer ID]],'Customer Lookup'!A:B,2,0)</f>
        <v>Max Small</v>
      </c>
      <c r="C118" s="9">
        <v>88971</v>
      </c>
      <c r="D118" s="30">
        <v>42121</v>
      </c>
      <c r="E118" s="30">
        <v>42122</v>
      </c>
      <c r="F118" s="8" t="s">
        <v>83</v>
      </c>
      <c r="G118" s="13" t="str">
        <f ca="1">TRIM(Table1[[#This Row],[Product Category]])</f>
        <v>Technology</v>
      </c>
      <c r="H118" s="13" t="str">
        <f ca="1">PROPER(Table1[[#This Row],[Product Sub-Category]])</f>
        <v>Paper</v>
      </c>
      <c r="I118" s="14">
        <v>3</v>
      </c>
      <c r="J118" s="15">
        <v>12.28</v>
      </c>
      <c r="K118" s="9">
        <v>0.05</v>
      </c>
      <c r="L118" s="9" t="s">
        <v>31</v>
      </c>
      <c r="M118" s="9" t="s">
        <v>81</v>
      </c>
      <c r="N118" s="16" t="str">
        <f ca="1">PROPER(Table1[[#This Row],[Region]])</f>
        <v>Central</v>
      </c>
      <c r="O118" s="9" t="s">
        <v>217</v>
      </c>
      <c r="P118" s="9" t="s">
        <v>218</v>
      </c>
      <c r="Q118" s="9" t="s">
        <v>32</v>
      </c>
    </row>
    <row r="119" spans="1:17" ht="14.5">
      <c r="A119" s="9">
        <v>202</v>
      </c>
      <c r="B119" s="9" t="str">
        <f>VLOOKUP(Table1[[#This Row],[Customer ID]],'Customer Lookup'!A:B,2,0)</f>
        <v>Max Small</v>
      </c>
      <c r="C119" s="9">
        <v>88972</v>
      </c>
      <c r="D119" s="30">
        <v>42020</v>
      </c>
      <c r="E119" s="30">
        <v>42022</v>
      </c>
      <c r="F119" s="9" t="s">
        <v>144</v>
      </c>
      <c r="G119" s="13" t="str">
        <f ca="1">TRIM(Table1[[#This Row],[Product Category]])</f>
        <v>Office Supplies</v>
      </c>
      <c r="H119" s="13" t="str">
        <f ca="1">PROPER(Table1[[#This Row],[Product Sub-Category]])</f>
        <v>Computer Peripherals</v>
      </c>
      <c r="I119" s="14">
        <v>11</v>
      </c>
      <c r="J119" s="15">
        <v>7.37</v>
      </c>
      <c r="K119" s="9">
        <v>0.05</v>
      </c>
      <c r="L119" s="9" t="s">
        <v>21</v>
      </c>
      <c r="M119" s="9" t="s">
        <v>81</v>
      </c>
      <c r="N119" s="16" t="str">
        <f ca="1">PROPER(Table1[[#This Row],[Region]])</f>
        <v>East</v>
      </c>
      <c r="O119" s="9" t="s">
        <v>217</v>
      </c>
      <c r="P119" s="9" t="s">
        <v>218</v>
      </c>
      <c r="Q119" s="9" t="s">
        <v>32</v>
      </c>
    </row>
    <row r="120" spans="1:17" ht="14.5">
      <c r="A120" s="9">
        <v>210</v>
      </c>
      <c r="B120" s="9" t="str">
        <f>VLOOKUP(Table1[[#This Row],[Customer ID]],'Customer Lookup'!A:B,2,0)</f>
        <v>Floyd Dale</v>
      </c>
      <c r="C120" s="9">
        <v>85965</v>
      </c>
      <c r="D120" s="30">
        <v>42021</v>
      </c>
      <c r="E120" s="30">
        <v>42025</v>
      </c>
      <c r="F120" s="8" t="s">
        <v>60</v>
      </c>
      <c r="G120" s="13" t="str">
        <f ca="1">TRIM(Table1[[#This Row],[Product Category]])</f>
        <v>Office Supplies</v>
      </c>
      <c r="H120" s="13" t="str">
        <f ca="1">PROPER(Table1[[#This Row],[Product Sub-Category]])</f>
        <v>Rubber Bands</v>
      </c>
      <c r="I120" s="14">
        <v>9</v>
      </c>
      <c r="J120" s="15">
        <v>1.86</v>
      </c>
      <c r="K120" s="9">
        <v>0.05</v>
      </c>
      <c r="L120" s="9" t="s">
        <v>98</v>
      </c>
      <c r="M120" s="9" t="s">
        <v>42</v>
      </c>
      <c r="N120" s="16" t="str">
        <f ca="1">PROPER(Table1[[#This Row],[Region]])</f>
        <v>East</v>
      </c>
      <c r="O120" s="9" t="s">
        <v>62</v>
      </c>
      <c r="P120" s="9" t="s">
        <v>221</v>
      </c>
      <c r="Q120" s="9" t="s">
        <v>32</v>
      </c>
    </row>
    <row r="121" spans="1:17" ht="14.5">
      <c r="A121" s="9">
        <v>210</v>
      </c>
      <c r="B121" s="9" t="str">
        <f>VLOOKUP(Table1[[#This Row],[Customer ID]],'Customer Lookup'!A:B,2,0)</f>
        <v>Floyd Dale</v>
      </c>
      <c r="C121" s="9">
        <v>85966</v>
      </c>
      <c r="D121" s="30">
        <v>42157</v>
      </c>
      <c r="E121" s="30">
        <v>42157</v>
      </c>
      <c r="F121" s="9" t="s">
        <v>2237</v>
      </c>
      <c r="G121" s="13" t="str">
        <f ca="1">TRIM(Table1[[#This Row],[Product Category]])</f>
        <v>Furniture</v>
      </c>
      <c r="H121" s="13" t="str">
        <f ca="1">PROPER(Table1[[#This Row],[Product Sub-Category]])</f>
        <v>Binders And Binder Accessories</v>
      </c>
      <c r="I121" s="14">
        <v>4</v>
      </c>
      <c r="J121" s="15">
        <v>5.4</v>
      </c>
      <c r="K121" s="9">
        <v>0.05</v>
      </c>
      <c r="L121" s="9" t="s">
        <v>50</v>
      </c>
      <c r="M121" s="9" t="s">
        <v>42</v>
      </c>
      <c r="N121" s="16" t="str">
        <f ca="1">PROPER(Table1[[#This Row],[Region]])</f>
        <v>East</v>
      </c>
      <c r="O121" s="9" t="s">
        <v>62</v>
      </c>
      <c r="P121" s="9" t="s">
        <v>221</v>
      </c>
      <c r="Q121" s="9" t="s">
        <v>22</v>
      </c>
    </row>
    <row r="122" spans="1:17" ht="14.5">
      <c r="A122" s="9">
        <v>210</v>
      </c>
      <c r="B122" s="9" t="str">
        <f>VLOOKUP(Table1[[#This Row],[Customer ID]],'Customer Lookup'!A:B,2,0)</f>
        <v>Floyd Dale</v>
      </c>
      <c r="C122" s="9">
        <v>85966</v>
      </c>
      <c r="D122" s="30">
        <v>42157</v>
      </c>
      <c r="E122" s="30">
        <v>42157</v>
      </c>
      <c r="F122" s="8" t="s">
        <v>2233</v>
      </c>
      <c r="G122" s="13" t="str">
        <f ca="1">TRIM(Table1[[#This Row],[Product Category]])</f>
        <v>Office Supplies</v>
      </c>
      <c r="H122" s="13" t="str">
        <f ca="1">PROPER(Table1[[#This Row],[Product Sub-Category]])</f>
        <v>Office Furnishings</v>
      </c>
      <c r="I122" s="14">
        <v>3</v>
      </c>
      <c r="J122" s="15">
        <v>20.28</v>
      </c>
      <c r="K122" s="9">
        <v>0.05</v>
      </c>
      <c r="L122" s="9" t="s">
        <v>50</v>
      </c>
      <c r="M122" s="9" t="s">
        <v>42</v>
      </c>
      <c r="N122" s="16" t="str">
        <f ca="1">PROPER(Table1[[#This Row],[Region]])</f>
        <v>East</v>
      </c>
      <c r="O122" s="9" t="s">
        <v>62</v>
      </c>
      <c r="P122" s="9" t="s">
        <v>221</v>
      </c>
      <c r="Q122" s="9" t="s">
        <v>32</v>
      </c>
    </row>
    <row r="123" spans="1:17" ht="14.5">
      <c r="A123" s="9">
        <v>210</v>
      </c>
      <c r="B123" s="9" t="str">
        <f>VLOOKUP(Table1[[#This Row],[Customer ID]],'Customer Lookup'!A:B,2,0)</f>
        <v>Floyd Dale</v>
      </c>
      <c r="C123" s="9">
        <v>85966</v>
      </c>
      <c r="D123" s="30">
        <v>42157</v>
      </c>
      <c r="E123" s="30">
        <v>42158</v>
      </c>
      <c r="F123" s="9" t="s">
        <v>2231</v>
      </c>
      <c r="G123" s="13" t="str">
        <f ca="1">TRIM(Table1[[#This Row],[Product Category]])</f>
        <v>Office Supplies</v>
      </c>
      <c r="H123" s="13" t="str">
        <f ca="1">PROPER(Table1[[#This Row],[Product Sub-Category]])</f>
        <v>Pens &amp; Art Supplies</v>
      </c>
      <c r="I123" s="14">
        <v>5</v>
      </c>
      <c r="J123" s="15">
        <v>11.55</v>
      </c>
      <c r="K123" s="9">
        <v>0.05</v>
      </c>
      <c r="L123" s="9" t="s">
        <v>50</v>
      </c>
      <c r="M123" s="9" t="s">
        <v>42</v>
      </c>
      <c r="N123" s="16" t="str">
        <f ca="1">PROPER(Table1[[#This Row],[Region]])</f>
        <v>East</v>
      </c>
      <c r="O123" s="9" t="s">
        <v>62</v>
      </c>
      <c r="P123" s="9" t="s">
        <v>221</v>
      </c>
      <c r="Q123" s="9" t="s">
        <v>32</v>
      </c>
    </row>
    <row r="124" spans="1:17" ht="14.5">
      <c r="A124" s="9">
        <v>211</v>
      </c>
      <c r="B124" s="9" t="str">
        <f>VLOOKUP(Table1[[#This Row],[Customer ID]],'Customer Lookup'!A:B,2,0)</f>
        <v>Anna Wood</v>
      </c>
      <c r="C124" s="9">
        <v>85964</v>
      </c>
      <c r="D124" s="30">
        <v>42010</v>
      </c>
      <c r="E124" s="30">
        <v>42012</v>
      </c>
      <c r="F124" s="8" t="s">
        <v>83</v>
      </c>
      <c r="G124" s="13" t="str">
        <f ca="1">TRIM(Table1[[#This Row],[Product Category]])</f>
        <v>Technology</v>
      </c>
      <c r="H124" s="13" t="str">
        <f ca="1">PROPER(Table1[[#This Row],[Product Sub-Category]])</f>
        <v>Paper</v>
      </c>
      <c r="I124" s="14">
        <v>2</v>
      </c>
      <c r="J124" s="15">
        <v>10.06</v>
      </c>
      <c r="K124" s="9">
        <v>0.05</v>
      </c>
      <c r="L124" s="9" t="s">
        <v>50</v>
      </c>
      <c r="M124" s="9" t="s">
        <v>104</v>
      </c>
      <c r="N124" s="16" t="str">
        <f ca="1">PROPER(Table1[[#This Row],[Region]])</f>
        <v>East</v>
      </c>
      <c r="O124" s="9" t="s">
        <v>62</v>
      </c>
      <c r="P124" s="9" t="s">
        <v>223</v>
      </c>
      <c r="Q124" s="9" t="s">
        <v>32</v>
      </c>
    </row>
    <row r="125" spans="1:17" ht="14.5">
      <c r="A125" s="9">
        <v>211</v>
      </c>
      <c r="B125" s="9" t="str">
        <f>VLOOKUP(Table1[[#This Row],[Customer ID]],'Customer Lookup'!A:B,2,0)</f>
        <v>Anna Wood</v>
      </c>
      <c r="C125" s="9">
        <v>85964</v>
      </c>
      <c r="D125" s="30">
        <v>42010</v>
      </c>
      <c r="E125" s="30">
        <v>42012</v>
      </c>
      <c r="F125" s="9" t="s">
        <v>2235</v>
      </c>
      <c r="G125" s="13" t="str">
        <f ca="1">TRIM(Table1[[#This Row],[Product Category]])</f>
        <v>Office Supplies</v>
      </c>
      <c r="H125" s="13" t="str">
        <f ca="1">PROPER(Table1[[#This Row],[Product Sub-Category]])</f>
        <v>Telephones And Communication</v>
      </c>
      <c r="I125" s="14">
        <v>3</v>
      </c>
      <c r="J125" s="15">
        <v>65.989999999999995</v>
      </c>
      <c r="K125" s="9">
        <v>0.05</v>
      </c>
      <c r="L125" s="9" t="s">
        <v>50</v>
      </c>
      <c r="M125" s="9" t="s">
        <v>104</v>
      </c>
      <c r="N125" s="16" t="str">
        <f ca="1">PROPER(Table1[[#This Row],[Region]])</f>
        <v>East</v>
      </c>
      <c r="O125" s="9" t="s">
        <v>62</v>
      </c>
      <c r="P125" s="9" t="s">
        <v>223</v>
      </c>
      <c r="Q125" s="9" t="s">
        <v>32</v>
      </c>
    </row>
    <row r="126" spans="1:17" ht="14.5">
      <c r="A126" s="9">
        <v>211</v>
      </c>
      <c r="B126" s="9" t="str">
        <f>VLOOKUP(Table1[[#This Row],[Customer ID]],'Customer Lookup'!A:B,2,0)</f>
        <v>Anna Wood</v>
      </c>
      <c r="C126" s="9">
        <v>85966</v>
      </c>
      <c r="D126" s="30">
        <v>42157</v>
      </c>
      <c r="E126" s="30">
        <v>42158</v>
      </c>
      <c r="F126" s="8" t="s">
        <v>2240</v>
      </c>
      <c r="G126" s="13" t="str">
        <f ca="1">TRIM(Table1[[#This Row],[Product Category]])</f>
        <v>Technology</v>
      </c>
      <c r="H126" s="13" t="str">
        <f ca="1">PROPER(Table1[[#This Row],[Product Sub-Category]])</f>
        <v>Scissors, Rulers And Trimmers</v>
      </c>
      <c r="I126" s="14">
        <v>20</v>
      </c>
      <c r="J126" s="15">
        <v>2.08</v>
      </c>
      <c r="K126" s="9">
        <v>0.05</v>
      </c>
      <c r="L126" s="9" t="s">
        <v>50</v>
      </c>
      <c r="M126" s="9" t="s">
        <v>42</v>
      </c>
      <c r="N126" s="16" t="str">
        <f ca="1">PROPER(Table1[[#This Row],[Region]])</f>
        <v>West</v>
      </c>
      <c r="O126" s="9" t="s">
        <v>62</v>
      </c>
      <c r="P126" s="9" t="s">
        <v>223</v>
      </c>
      <c r="Q126" s="9" t="s">
        <v>32</v>
      </c>
    </row>
    <row r="127" spans="1:17" ht="14.5">
      <c r="A127" s="9">
        <v>218</v>
      </c>
      <c r="B127" s="9" t="str">
        <f>VLOOKUP(Table1[[#This Row],[Customer ID]],'Customer Lookup'!A:B,2,0)</f>
        <v>Frances Saunders</v>
      </c>
      <c r="C127" s="9">
        <v>88048</v>
      </c>
      <c r="D127" s="30">
        <v>42164</v>
      </c>
      <c r="E127" s="30">
        <v>42166</v>
      </c>
      <c r="F127" s="9" t="s">
        <v>74</v>
      </c>
      <c r="G127" s="13" t="str">
        <f ca="1">TRIM(Table1[[#This Row],[Product Category]])</f>
        <v>Furniture</v>
      </c>
      <c r="H127" s="13" t="str">
        <f ca="1">PROPER(Table1[[#This Row],[Product Sub-Category]])</f>
        <v>Office Machines</v>
      </c>
      <c r="I127" s="14">
        <v>6</v>
      </c>
      <c r="J127" s="15">
        <v>119.99</v>
      </c>
      <c r="K127" s="9">
        <v>0.1</v>
      </c>
      <c r="L127" s="9" t="s">
        <v>50</v>
      </c>
      <c r="M127" s="9" t="s">
        <v>104</v>
      </c>
      <c r="N127" s="16" t="str">
        <f ca="1">PROPER(Table1[[#This Row],[Region]])</f>
        <v>South</v>
      </c>
      <c r="O127" s="9" t="s">
        <v>161</v>
      </c>
      <c r="P127" s="9" t="s">
        <v>224</v>
      </c>
      <c r="Q127" s="9" t="s">
        <v>32</v>
      </c>
    </row>
    <row r="128" spans="1:17" ht="14.5">
      <c r="A128" s="9">
        <v>228</v>
      </c>
      <c r="B128" s="9" t="str">
        <f>VLOOKUP(Table1[[#This Row],[Customer ID]],'Customer Lookup'!A:B,2,0)</f>
        <v>Colleen Andrews</v>
      </c>
      <c r="C128" s="9">
        <v>88527</v>
      </c>
      <c r="D128" s="30">
        <v>42096</v>
      </c>
      <c r="E128" s="30">
        <v>42097</v>
      </c>
      <c r="F128" s="8" t="s">
        <v>2232</v>
      </c>
      <c r="G128" s="13" t="str">
        <f ca="1">TRIM(Table1[[#This Row],[Product Category]])</f>
        <v>Office Supplies</v>
      </c>
      <c r="H128" s="13" t="str">
        <f ca="1">PROPER(Table1[[#This Row],[Product Sub-Category]])</f>
        <v>Chairs &amp; Chairmats</v>
      </c>
      <c r="I128" s="14">
        <v>7</v>
      </c>
      <c r="J128" s="15">
        <v>60.89</v>
      </c>
      <c r="K128" s="9">
        <v>0.05</v>
      </c>
      <c r="L128" s="9" t="s">
        <v>50</v>
      </c>
      <c r="M128" s="9" t="s">
        <v>51</v>
      </c>
      <c r="N128" s="16" t="str">
        <f ca="1">PROPER(Table1[[#This Row],[Region]])</f>
        <v>Central</v>
      </c>
      <c r="O128" s="9" t="s">
        <v>225</v>
      </c>
      <c r="P128" s="9" t="s">
        <v>226</v>
      </c>
      <c r="Q128" s="9" t="s">
        <v>32</v>
      </c>
    </row>
    <row r="129" spans="1:17" ht="14.5">
      <c r="A129" s="9">
        <v>233</v>
      </c>
      <c r="B129" s="9" t="str">
        <f>VLOOKUP(Table1[[#This Row],[Customer ID]],'Customer Lookup'!A:B,2,0)</f>
        <v>Michele Bullard</v>
      </c>
      <c r="C129" s="9">
        <v>90237</v>
      </c>
      <c r="D129" s="30">
        <v>42055</v>
      </c>
      <c r="E129" s="30">
        <v>42057</v>
      </c>
      <c r="F129" s="9" t="s">
        <v>2237</v>
      </c>
      <c r="G129" s="13" t="str">
        <f ca="1">TRIM(Table1[[#This Row],[Product Category]])</f>
        <v>Furniture</v>
      </c>
      <c r="H129" s="13" t="str">
        <f ca="1">PROPER(Table1[[#This Row],[Product Sub-Category]])</f>
        <v>Binders And Binder Accessories</v>
      </c>
      <c r="I129" s="14">
        <v>10</v>
      </c>
      <c r="J129" s="15">
        <v>5.81</v>
      </c>
      <c r="K129" s="9">
        <v>0.05</v>
      </c>
      <c r="L129" s="9" t="s">
        <v>50</v>
      </c>
      <c r="M129" s="9" t="s">
        <v>51</v>
      </c>
      <c r="N129" s="16" t="str">
        <f ca="1">PROPER(Table1[[#This Row],[Region]])</f>
        <v>Central</v>
      </c>
      <c r="O129" s="9" t="s">
        <v>142</v>
      </c>
      <c r="P129" s="9" t="s">
        <v>227</v>
      </c>
      <c r="Q129" s="9" t="s">
        <v>32</v>
      </c>
    </row>
    <row r="130" spans="1:17" ht="14.5">
      <c r="A130" s="9">
        <v>233</v>
      </c>
      <c r="B130" s="9" t="str">
        <f>VLOOKUP(Table1[[#This Row],[Customer ID]],'Customer Lookup'!A:B,2,0)</f>
        <v>Michele Bullard</v>
      </c>
      <c r="C130" s="9">
        <v>90237</v>
      </c>
      <c r="D130" s="30">
        <v>42055</v>
      </c>
      <c r="E130" s="30">
        <v>42056</v>
      </c>
      <c r="F130" s="8" t="s">
        <v>2233</v>
      </c>
      <c r="G130" s="13" t="str">
        <f ca="1">TRIM(Table1[[#This Row],[Product Category]])</f>
        <v>Office Supplies</v>
      </c>
      <c r="H130" s="13" t="str">
        <f ca="1">PROPER(Table1[[#This Row],[Product Sub-Category]])</f>
        <v>Office Furnishings</v>
      </c>
      <c r="I130" s="14">
        <v>12</v>
      </c>
      <c r="J130" s="15">
        <v>9.65</v>
      </c>
      <c r="K130" s="9">
        <v>0.05</v>
      </c>
      <c r="L130" s="9" t="s">
        <v>50</v>
      </c>
      <c r="M130" s="9" t="s">
        <v>51</v>
      </c>
      <c r="N130" s="16" t="str">
        <f ca="1">PROPER(Table1[[#This Row],[Region]])</f>
        <v>Central</v>
      </c>
      <c r="O130" s="9" t="s">
        <v>142</v>
      </c>
      <c r="P130" s="9" t="s">
        <v>227</v>
      </c>
      <c r="Q130" s="9" t="s">
        <v>32</v>
      </c>
    </row>
    <row r="131" spans="1:17" ht="14.5">
      <c r="A131" s="9">
        <v>234</v>
      </c>
      <c r="B131" s="9" t="str">
        <f>VLOOKUP(Table1[[#This Row],[Customer ID]],'Customer Lookup'!A:B,2,0)</f>
        <v>Don Cameron</v>
      </c>
      <c r="C131" s="9">
        <v>90236</v>
      </c>
      <c r="D131" s="30">
        <v>42040</v>
      </c>
      <c r="E131" s="30">
        <v>42041</v>
      </c>
      <c r="F131" s="9" t="s">
        <v>196</v>
      </c>
      <c r="G131" s="13" t="str">
        <f ca="1">TRIM(Table1[[#This Row],[Product Category]])</f>
        <v>Office Supplies</v>
      </c>
      <c r="H131" s="13" t="str">
        <f ca="1">PROPER(Table1[[#This Row],[Product Sub-Category]])</f>
        <v>Appliances</v>
      </c>
      <c r="I131" s="14">
        <v>6</v>
      </c>
      <c r="J131" s="15">
        <v>279.81</v>
      </c>
      <c r="K131" s="9">
        <v>0.1</v>
      </c>
      <c r="L131" s="9" t="s">
        <v>41</v>
      </c>
      <c r="M131" s="9" t="s">
        <v>51</v>
      </c>
      <c r="N131" s="16" t="str">
        <f ca="1">PROPER(Table1[[#This Row],[Region]])</f>
        <v>Central</v>
      </c>
      <c r="O131" s="9" t="s">
        <v>228</v>
      </c>
      <c r="P131" s="9" t="s">
        <v>229</v>
      </c>
      <c r="Q131" s="9" t="s">
        <v>32</v>
      </c>
    </row>
    <row r="132" spans="1:17" ht="14.5">
      <c r="A132" s="9">
        <v>234</v>
      </c>
      <c r="B132" s="9" t="str">
        <f>VLOOKUP(Table1[[#This Row],[Customer ID]],'Customer Lookup'!A:B,2,0)</f>
        <v>Don Cameron</v>
      </c>
      <c r="C132" s="9">
        <v>90238</v>
      </c>
      <c r="D132" s="30">
        <v>42090</v>
      </c>
      <c r="E132" s="30">
        <v>42092</v>
      </c>
      <c r="F132" s="8" t="s">
        <v>2237</v>
      </c>
      <c r="G132" s="13" t="str">
        <f ca="1">TRIM(Table1[[#This Row],[Product Category]])</f>
        <v>Technology</v>
      </c>
      <c r="H132" s="13" t="str">
        <f ca="1">PROPER(Table1[[#This Row],[Product Sub-Category]])</f>
        <v>Binders And Binder Accessories</v>
      </c>
      <c r="I132" s="14">
        <v>7</v>
      </c>
      <c r="J132" s="15">
        <v>28.53</v>
      </c>
      <c r="K132" s="9">
        <v>0.05</v>
      </c>
      <c r="L132" s="9" t="s">
        <v>21</v>
      </c>
      <c r="M132" s="9" t="s">
        <v>51</v>
      </c>
      <c r="N132" s="16" t="str">
        <f ca="1">PROPER(Table1[[#This Row],[Region]])</f>
        <v>Central</v>
      </c>
      <c r="O132" s="9" t="s">
        <v>228</v>
      </c>
      <c r="P132" s="9" t="s">
        <v>229</v>
      </c>
      <c r="Q132" s="9" t="s">
        <v>32</v>
      </c>
    </row>
    <row r="133" spans="1:17" ht="14.5">
      <c r="A133" s="9">
        <v>234</v>
      </c>
      <c r="B133" s="9" t="str">
        <f>VLOOKUP(Table1[[#This Row],[Customer ID]],'Customer Lookup'!A:B,2,0)</f>
        <v>Don Cameron</v>
      </c>
      <c r="C133" s="9">
        <v>90238</v>
      </c>
      <c r="D133" s="30">
        <v>42090</v>
      </c>
      <c r="E133" s="30">
        <v>42092</v>
      </c>
      <c r="F133" s="9" t="s">
        <v>144</v>
      </c>
      <c r="G133" s="13" t="str">
        <f ca="1">TRIM(Table1[[#This Row],[Product Category]])</f>
        <v>Office Supplies</v>
      </c>
      <c r="H133" s="13" t="str">
        <f ca="1">PROPER(Table1[[#This Row],[Product Sub-Category]])</f>
        <v>Computer Peripherals</v>
      </c>
      <c r="I133" s="14">
        <v>2</v>
      </c>
      <c r="J133" s="15">
        <v>15.28</v>
      </c>
      <c r="K133" s="9">
        <v>0.05</v>
      </c>
      <c r="L133" s="9" t="s">
        <v>21</v>
      </c>
      <c r="M133" s="9" t="s">
        <v>51</v>
      </c>
      <c r="N133" s="16" t="str">
        <f ca="1">PROPER(Table1[[#This Row],[Region]])</f>
        <v>Central</v>
      </c>
      <c r="O133" s="9" t="s">
        <v>228</v>
      </c>
      <c r="P133" s="9" t="s">
        <v>229</v>
      </c>
      <c r="Q133" s="9" t="s">
        <v>32</v>
      </c>
    </row>
    <row r="134" spans="1:17" ht="14.5">
      <c r="A134" s="9">
        <v>234</v>
      </c>
      <c r="B134" s="9" t="str">
        <f>VLOOKUP(Table1[[#This Row],[Customer ID]],'Customer Lookup'!A:B,2,0)</f>
        <v>Don Cameron</v>
      </c>
      <c r="C134" s="9">
        <v>90239</v>
      </c>
      <c r="D134" s="30">
        <v>42122</v>
      </c>
      <c r="E134" s="30">
        <v>42124</v>
      </c>
      <c r="F134" s="8" t="s">
        <v>2231</v>
      </c>
      <c r="G134" s="13" t="str">
        <f ca="1">TRIM(Table1[[#This Row],[Product Category]])</f>
        <v>Technology</v>
      </c>
      <c r="H134" s="13" t="str">
        <f ca="1">PROPER(Table1[[#This Row],[Product Sub-Category]])</f>
        <v>Pens &amp; Art Supplies</v>
      </c>
      <c r="I134" s="14">
        <v>8</v>
      </c>
      <c r="J134" s="15">
        <v>3.34</v>
      </c>
      <c r="K134" s="9">
        <v>0.05</v>
      </c>
      <c r="L134" s="9" t="s">
        <v>98</v>
      </c>
      <c r="M134" s="9" t="s">
        <v>51</v>
      </c>
      <c r="N134" s="16" t="str">
        <f ca="1">PROPER(Table1[[#This Row],[Region]])</f>
        <v>West</v>
      </c>
      <c r="O134" s="9" t="s">
        <v>228</v>
      </c>
      <c r="P134" s="9" t="s">
        <v>229</v>
      </c>
      <c r="Q134" s="9" t="s">
        <v>22</v>
      </c>
    </row>
    <row r="135" spans="1:17" ht="14.5">
      <c r="A135" s="9">
        <v>236</v>
      </c>
      <c r="B135" s="9" t="str">
        <f>VLOOKUP(Table1[[#This Row],[Customer ID]],'Customer Lookup'!A:B,2,0)</f>
        <v>Shawn McIntyre</v>
      </c>
      <c r="C135" s="9">
        <v>86621</v>
      </c>
      <c r="D135" s="30">
        <v>42057</v>
      </c>
      <c r="E135" s="30">
        <v>42057</v>
      </c>
      <c r="F135" s="9" t="s">
        <v>74</v>
      </c>
      <c r="G135" s="13" t="str">
        <f ca="1">TRIM(Table1[[#This Row],[Product Category]])</f>
        <v>Office Supplies</v>
      </c>
      <c r="H135" s="13" t="str">
        <f ca="1">PROPER(Table1[[#This Row],[Product Sub-Category]])</f>
        <v>Office Machines</v>
      </c>
      <c r="I135" s="14">
        <v>10</v>
      </c>
      <c r="J135" s="15">
        <v>442.14</v>
      </c>
      <c r="K135" s="9">
        <v>0.1</v>
      </c>
      <c r="L135" s="9" t="s">
        <v>31</v>
      </c>
      <c r="M135" s="9" t="s">
        <v>81</v>
      </c>
      <c r="N135" s="16" t="str">
        <f ca="1">PROPER(Table1[[#This Row],[Region]])</f>
        <v>West</v>
      </c>
      <c r="O135" s="9" t="s">
        <v>194</v>
      </c>
      <c r="P135" s="9" t="s">
        <v>231</v>
      </c>
      <c r="Q135" s="9" t="s">
        <v>32</v>
      </c>
    </row>
    <row r="136" spans="1:17" ht="14.5">
      <c r="A136" s="9">
        <v>240</v>
      </c>
      <c r="B136" s="9" t="str">
        <f>VLOOKUP(Table1[[#This Row],[Customer ID]],'Customer Lookup'!A:B,2,0)</f>
        <v>Gilbert Scarborough</v>
      </c>
      <c r="C136" s="9">
        <v>90479</v>
      </c>
      <c r="D136" s="30">
        <v>42114</v>
      </c>
      <c r="E136" s="30">
        <v>42114</v>
      </c>
      <c r="F136" s="8" t="s">
        <v>83</v>
      </c>
      <c r="G136" s="13" t="str">
        <f ca="1">TRIM(Table1[[#This Row],[Product Category]])</f>
        <v>Furniture</v>
      </c>
      <c r="H136" s="13" t="str">
        <f ca="1">PROPER(Table1[[#This Row],[Product Sub-Category]])</f>
        <v>Paper</v>
      </c>
      <c r="I136" s="14">
        <v>3</v>
      </c>
      <c r="J136" s="15">
        <v>19.98</v>
      </c>
      <c r="K136" s="9">
        <v>0.05</v>
      </c>
      <c r="L136" s="9" t="s">
        <v>50</v>
      </c>
      <c r="M136" s="9" t="s">
        <v>51</v>
      </c>
      <c r="N136" s="16" t="str">
        <f ca="1">PROPER(Table1[[#This Row],[Region]])</f>
        <v>West</v>
      </c>
      <c r="O136" s="9" t="s">
        <v>194</v>
      </c>
      <c r="P136" s="9" t="s">
        <v>232</v>
      </c>
      <c r="Q136" s="9" t="s">
        <v>22</v>
      </c>
    </row>
    <row r="137" spans="1:17" ht="14.5">
      <c r="A137" s="9">
        <v>241</v>
      </c>
      <c r="B137" s="9" t="str">
        <f>VLOOKUP(Table1[[#This Row],[Customer ID]],'Customer Lookup'!A:B,2,0)</f>
        <v>Amy Ellis Holder</v>
      </c>
      <c r="C137" s="9">
        <v>90479</v>
      </c>
      <c r="D137" s="30">
        <v>42114</v>
      </c>
      <c r="E137" s="30">
        <v>42115</v>
      </c>
      <c r="F137" s="9" t="s">
        <v>123</v>
      </c>
      <c r="G137" s="13" t="str">
        <f ca="1">TRIM(Table1[[#This Row],[Product Category]])</f>
        <v>Office Supplies</v>
      </c>
      <c r="H137" s="13" t="str">
        <f ca="1">PROPER(Table1[[#This Row],[Product Sub-Category]])</f>
        <v>Tables</v>
      </c>
      <c r="I137" s="14">
        <v>11</v>
      </c>
      <c r="J137" s="15">
        <v>259.70999999999998</v>
      </c>
      <c r="K137" s="9">
        <v>0.1</v>
      </c>
      <c r="L137" s="9" t="s">
        <v>50</v>
      </c>
      <c r="M137" s="9" t="s">
        <v>51</v>
      </c>
      <c r="N137" s="16" t="str">
        <f ca="1">PROPER(Table1[[#This Row],[Region]])</f>
        <v>West</v>
      </c>
      <c r="O137" s="9" t="s">
        <v>194</v>
      </c>
      <c r="P137" s="9" t="s">
        <v>233</v>
      </c>
      <c r="Q137" s="9" t="s">
        <v>32</v>
      </c>
    </row>
    <row r="138" spans="1:17" ht="14.5">
      <c r="A138" s="9">
        <v>241</v>
      </c>
      <c r="B138" s="9" t="str">
        <f>VLOOKUP(Table1[[#This Row],[Customer ID]],'Customer Lookup'!A:B,2,0)</f>
        <v>Amy Ellis Holder</v>
      </c>
      <c r="C138" s="9">
        <v>90480</v>
      </c>
      <c r="D138" s="30">
        <v>42150</v>
      </c>
      <c r="E138" s="30">
        <v>42157</v>
      </c>
      <c r="F138" s="8" t="s">
        <v>2237</v>
      </c>
      <c r="G138" s="13" t="str">
        <f ca="1">TRIM(Table1[[#This Row],[Product Category]])</f>
        <v>Technology</v>
      </c>
      <c r="H138" s="13" t="str">
        <f ca="1">PROPER(Table1[[#This Row],[Product Sub-Category]])</f>
        <v>Binders And Binder Accessories</v>
      </c>
      <c r="I138" s="14">
        <v>13</v>
      </c>
      <c r="J138" s="15">
        <v>5.94</v>
      </c>
      <c r="K138" s="9">
        <v>0.05</v>
      </c>
      <c r="L138" s="9" t="s">
        <v>98</v>
      </c>
      <c r="M138" s="9" t="s">
        <v>51</v>
      </c>
      <c r="N138" s="16" t="str">
        <f ca="1">PROPER(Table1[[#This Row],[Region]])</f>
        <v>West</v>
      </c>
      <c r="O138" s="9" t="s">
        <v>194</v>
      </c>
      <c r="P138" s="9" t="s">
        <v>233</v>
      </c>
      <c r="Q138" s="9" t="s">
        <v>32</v>
      </c>
    </row>
    <row r="139" spans="1:17" ht="14.5">
      <c r="A139" s="9">
        <v>241</v>
      </c>
      <c r="B139" s="9" t="str">
        <f>VLOOKUP(Table1[[#This Row],[Customer ID]],'Customer Lookup'!A:B,2,0)</f>
        <v>Amy Ellis Holder</v>
      </c>
      <c r="C139" s="9">
        <v>90480</v>
      </c>
      <c r="D139" s="30">
        <v>42150</v>
      </c>
      <c r="E139" s="30">
        <v>42150</v>
      </c>
      <c r="F139" s="9" t="s">
        <v>2235</v>
      </c>
      <c r="G139" s="13" t="str">
        <f ca="1">TRIM(Table1[[#This Row],[Product Category]])</f>
        <v>Furniture</v>
      </c>
      <c r="H139" s="13" t="str">
        <f ca="1">PROPER(Table1[[#This Row],[Product Sub-Category]])</f>
        <v>Telephones And Communication</v>
      </c>
      <c r="I139" s="14">
        <v>8</v>
      </c>
      <c r="J139" s="15">
        <v>125.99</v>
      </c>
      <c r="K139" s="9">
        <v>0.1</v>
      </c>
      <c r="L139" s="9" t="s">
        <v>98</v>
      </c>
      <c r="M139" s="9" t="s">
        <v>51</v>
      </c>
      <c r="N139" s="16" t="str">
        <f ca="1">PROPER(Table1[[#This Row],[Region]])</f>
        <v>South</v>
      </c>
      <c r="O139" s="9" t="s">
        <v>194</v>
      </c>
      <c r="P139" s="9" t="s">
        <v>233</v>
      </c>
      <c r="Q139" s="9" t="s">
        <v>32</v>
      </c>
    </row>
    <row r="140" spans="1:17" ht="14.5">
      <c r="A140" s="9">
        <v>247</v>
      </c>
      <c r="B140" s="9" t="str">
        <f>VLOOKUP(Table1[[#This Row],[Customer ID]],'Customer Lookup'!A:B,2,0)</f>
        <v>Marshall Brandt Briggs</v>
      </c>
      <c r="C140" s="9">
        <v>89139</v>
      </c>
      <c r="D140" s="30">
        <v>42058</v>
      </c>
      <c r="E140" s="30">
        <v>42058</v>
      </c>
      <c r="F140" s="8" t="s">
        <v>123</v>
      </c>
      <c r="G140" s="13" t="str">
        <f ca="1">TRIM(Table1[[#This Row],[Product Category]])</f>
        <v>Technology</v>
      </c>
      <c r="H140" s="13" t="str">
        <f ca="1">PROPER(Table1[[#This Row],[Product Sub-Category]])</f>
        <v>Tables</v>
      </c>
      <c r="I140" s="14">
        <v>5</v>
      </c>
      <c r="J140" s="15">
        <v>146.05000000000001</v>
      </c>
      <c r="K140" s="9">
        <v>0.1</v>
      </c>
      <c r="L140" s="9" t="s">
        <v>50</v>
      </c>
      <c r="M140" s="9" t="s">
        <v>81</v>
      </c>
      <c r="N140" s="16" t="str">
        <f ca="1">PROPER(Table1[[#This Row],[Region]])</f>
        <v>South</v>
      </c>
      <c r="O140" s="9" t="s">
        <v>184</v>
      </c>
      <c r="P140" s="9" t="s">
        <v>234</v>
      </c>
      <c r="Q140" s="9" t="s">
        <v>32</v>
      </c>
    </row>
    <row r="141" spans="1:17" ht="14.5">
      <c r="A141" s="9">
        <v>247</v>
      </c>
      <c r="B141" s="9" t="str">
        <f>VLOOKUP(Table1[[#This Row],[Customer ID]],'Customer Lookup'!A:B,2,0)</f>
        <v>Marshall Brandt Briggs</v>
      </c>
      <c r="C141" s="9">
        <v>89139</v>
      </c>
      <c r="D141" s="30">
        <v>42058</v>
      </c>
      <c r="E141" s="30">
        <v>42059</v>
      </c>
      <c r="F141" s="9" t="s">
        <v>2235</v>
      </c>
      <c r="G141" s="13" t="str">
        <f ca="1">TRIM(Table1[[#This Row],[Product Category]])</f>
        <v>Office Supplies</v>
      </c>
      <c r="H141" s="13" t="str">
        <f ca="1">PROPER(Table1[[#This Row],[Product Sub-Category]])</f>
        <v>Telephones And Communication</v>
      </c>
      <c r="I141" s="14">
        <v>14</v>
      </c>
      <c r="J141" s="15">
        <v>65.989999999999995</v>
      </c>
      <c r="K141" s="9">
        <v>0.05</v>
      </c>
      <c r="L141" s="9" t="s">
        <v>50</v>
      </c>
      <c r="M141" s="9" t="s">
        <v>81</v>
      </c>
      <c r="N141" s="16" t="str">
        <f ca="1">PROPER(Table1[[#This Row],[Region]])</f>
        <v>South</v>
      </c>
      <c r="O141" s="9" t="s">
        <v>184</v>
      </c>
      <c r="P141" s="9" t="s">
        <v>234</v>
      </c>
      <c r="Q141" s="9" t="s">
        <v>32</v>
      </c>
    </row>
    <row r="142" spans="1:17" ht="14.5">
      <c r="A142" s="9">
        <v>247</v>
      </c>
      <c r="B142" s="9" t="str">
        <f>VLOOKUP(Table1[[#This Row],[Customer ID]],'Customer Lookup'!A:B,2,0)</f>
        <v>Marshall Brandt Briggs</v>
      </c>
      <c r="C142" s="9">
        <v>89140</v>
      </c>
      <c r="D142" s="30">
        <v>42084</v>
      </c>
      <c r="E142" s="30">
        <v>42086</v>
      </c>
      <c r="F142" s="8" t="s">
        <v>116</v>
      </c>
      <c r="G142" s="13" t="str">
        <f ca="1">TRIM(Table1[[#This Row],[Product Category]])</f>
        <v>Office Supplies</v>
      </c>
      <c r="H142" s="13" t="str">
        <f ca="1">PROPER(Table1[[#This Row],[Product Sub-Category]])</f>
        <v>Labels</v>
      </c>
      <c r="I142" s="14">
        <v>10</v>
      </c>
      <c r="J142" s="15">
        <v>2.88</v>
      </c>
      <c r="K142" s="9">
        <v>0.05</v>
      </c>
      <c r="L142" s="9" t="s">
        <v>50</v>
      </c>
      <c r="M142" s="9" t="s">
        <v>81</v>
      </c>
      <c r="N142" s="16" t="str">
        <f ca="1">PROPER(Table1[[#This Row],[Region]])</f>
        <v>Central</v>
      </c>
      <c r="O142" s="9" t="s">
        <v>184</v>
      </c>
      <c r="P142" s="9" t="s">
        <v>234</v>
      </c>
      <c r="Q142" s="9" t="s">
        <v>32</v>
      </c>
    </row>
    <row r="143" spans="1:17" ht="14.5">
      <c r="A143" s="9">
        <v>250</v>
      </c>
      <c r="B143" s="9" t="str">
        <f>VLOOKUP(Table1[[#This Row],[Customer ID]],'Customer Lookup'!A:B,2,0)</f>
        <v>Brenda Nelson Blanchard</v>
      </c>
      <c r="C143" s="9">
        <v>87214</v>
      </c>
      <c r="D143" s="30">
        <v>42152</v>
      </c>
      <c r="E143" s="30">
        <v>42153</v>
      </c>
      <c r="F143" s="9" t="s">
        <v>2231</v>
      </c>
      <c r="G143" s="13" t="str">
        <f ca="1">TRIM(Table1[[#This Row],[Product Category]])</f>
        <v>Technology</v>
      </c>
      <c r="H143" s="13" t="str">
        <f ca="1">PROPER(Table1[[#This Row],[Product Sub-Category]])</f>
        <v>Pens &amp; Art Supplies</v>
      </c>
      <c r="I143" s="14">
        <v>39</v>
      </c>
      <c r="J143" s="15">
        <v>2.58</v>
      </c>
      <c r="K143" s="9">
        <v>0.05</v>
      </c>
      <c r="L143" s="9" t="s">
        <v>41</v>
      </c>
      <c r="M143" s="9" t="s">
        <v>81</v>
      </c>
      <c r="N143" s="16" t="str">
        <f ca="1">PROPER(Table1[[#This Row],[Region]])</f>
        <v>Central</v>
      </c>
      <c r="O143" s="9" t="s">
        <v>55</v>
      </c>
      <c r="P143" s="9" t="s">
        <v>237</v>
      </c>
      <c r="Q143" s="9" t="s">
        <v>22</v>
      </c>
    </row>
    <row r="144" spans="1:17" ht="14.5">
      <c r="A144" s="9">
        <v>250</v>
      </c>
      <c r="B144" s="9" t="str">
        <f>VLOOKUP(Table1[[#This Row],[Customer ID]],'Customer Lookup'!A:B,2,0)</f>
        <v>Brenda Nelson Blanchard</v>
      </c>
      <c r="C144" s="9">
        <v>87214</v>
      </c>
      <c r="D144" s="30">
        <v>42152</v>
      </c>
      <c r="E144" s="30">
        <v>42153</v>
      </c>
      <c r="F144" s="8" t="s">
        <v>2235</v>
      </c>
      <c r="G144" s="13" t="str">
        <f ca="1">TRIM(Table1[[#This Row],[Product Category]])</f>
        <v>Furniture</v>
      </c>
      <c r="H144" s="13" t="str">
        <f ca="1">PROPER(Table1[[#This Row],[Product Sub-Category]])</f>
        <v>Telephones And Communication</v>
      </c>
      <c r="I144" s="14">
        <v>27</v>
      </c>
      <c r="J144" s="15">
        <v>65.989999999999995</v>
      </c>
      <c r="K144" s="9">
        <v>0.05</v>
      </c>
      <c r="L144" s="9" t="s">
        <v>41</v>
      </c>
      <c r="M144" s="9" t="s">
        <v>81</v>
      </c>
      <c r="N144" s="16" t="str">
        <f ca="1">PROPER(Table1[[#This Row],[Region]])</f>
        <v>West</v>
      </c>
      <c r="O144" s="9" t="s">
        <v>55</v>
      </c>
      <c r="P144" s="9" t="s">
        <v>237</v>
      </c>
      <c r="Q144" s="9" t="s">
        <v>32</v>
      </c>
    </row>
    <row r="145" spans="1:17" ht="14.5">
      <c r="A145" s="9">
        <v>254</v>
      </c>
      <c r="B145" s="9" t="str">
        <f>VLOOKUP(Table1[[#This Row],[Customer ID]],'Customer Lookup'!A:B,2,0)</f>
        <v>Brett Hawkins</v>
      </c>
      <c r="C145" s="9">
        <v>86268</v>
      </c>
      <c r="D145" s="30">
        <v>42165</v>
      </c>
      <c r="E145" s="30">
        <v>42166</v>
      </c>
      <c r="F145" s="9" t="s">
        <v>123</v>
      </c>
      <c r="G145" s="13" t="str">
        <f ca="1">TRIM(Table1[[#This Row],[Product Category]])</f>
        <v>Office Supplies</v>
      </c>
      <c r="H145" s="13" t="str">
        <f ca="1">PROPER(Table1[[#This Row],[Product Sub-Category]])</f>
        <v>Tables</v>
      </c>
      <c r="I145" s="14">
        <v>5</v>
      </c>
      <c r="J145" s="15">
        <v>280.98</v>
      </c>
      <c r="K145" s="9">
        <v>0.1</v>
      </c>
      <c r="L145" s="9" t="s">
        <v>50</v>
      </c>
      <c r="M145" s="9" t="s">
        <v>42</v>
      </c>
      <c r="N145" s="16" t="str">
        <f ca="1">PROPER(Table1[[#This Row],[Region]])</f>
        <v>East</v>
      </c>
      <c r="O145" s="9" t="s">
        <v>194</v>
      </c>
      <c r="P145" s="9" t="s">
        <v>239</v>
      </c>
      <c r="Q145" s="9" t="s">
        <v>32</v>
      </c>
    </row>
    <row r="146" spans="1:17" ht="14.5">
      <c r="A146" s="9">
        <v>256</v>
      </c>
      <c r="B146" s="9" t="str">
        <f>VLOOKUP(Table1[[#This Row],[Customer ID]],'Customer Lookup'!A:B,2,0)</f>
        <v>Irene Li</v>
      </c>
      <c r="C146" s="9">
        <v>86267</v>
      </c>
      <c r="D146" s="30">
        <v>42035</v>
      </c>
      <c r="E146" s="30">
        <v>42037</v>
      </c>
      <c r="F146" s="8" t="s">
        <v>2240</v>
      </c>
      <c r="G146" s="13" t="str">
        <f ca="1">TRIM(Table1[[#This Row],[Product Category]])</f>
        <v>Technology</v>
      </c>
      <c r="H146" s="13" t="str">
        <f ca="1">PROPER(Table1[[#This Row],[Product Sub-Category]])</f>
        <v>Scissors, Rulers And Trimmers</v>
      </c>
      <c r="I146" s="14">
        <v>4</v>
      </c>
      <c r="J146" s="15">
        <v>8.34</v>
      </c>
      <c r="K146" s="9">
        <v>0.05</v>
      </c>
      <c r="L146" s="9" t="s">
        <v>41</v>
      </c>
      <c r="M146" s="9" t="s">
        <v>42</v>
      </c>
      <c r="N146" s="16" t="str">
        <f ca="1">PROPER(Table1[[#This Row],[Region]])</f>
        <v>South</v>
      </c>
      <c r="O146" s="9" t="s">
        <v>174</v>
      </c>
      <c r="P146" s="9" t="s">
        <v>240</v>
      </c>
      <c r="Q146" s="9" t="s">
        <v>32</v>
      </c>
    </row>
    <row r="147" spans="1:17" ht="14.5">
      <c r="A147" s="9">
        <v>258</v>
      </c>
      <c r="B147" s="9" t="str">
        <f>VLOOKUP(Table1[[#This Row],[Customer ID]],'Customer Lookup'!A:B,2,0)</f>
        <v>Allan Shields</v>
      </c>
      <c r="C147" s="9">
        <v>85858</v>
      </c>
      <c r="D147" s="30">
        <v>42006</v>
      </c>
      <c r="E147" s="30">
        <v>42008</v>
      </c>
      <c r="F147" s="9" t="s">
        <v>144</v>
      </c>
      <c r="G147" s="13" t="str">
        <f ca="1">TRIM(Table1[[#This Row],[Product Category]])</f>
        <v>Office Supplies</v>
      </c>
      <c r="H147" s="13" t="str">
        <f ca="1">PROPER(Table1[[#This Row],[Product Sub-Category]])</f>
        <v>Computer Peripherals</v>
      </c>
      <c r="I147" s="14">
        <v>3</v>
      </c>
      <c r="J147" s="15">
        <v>17.48</v>
      </c>
      <c r="K147" s="9">
        <v>0.05</v>
      </c>
      <c r="L147" s="9" t="s">
        <v>50</v>
      </c>
      <c r="M147" s="9" t="s">
        <v>104</v>
      </c>
      <c r="N147" s="16" t="str">
        <f ca="1">PROPER(Table1[[#This Row],[Region]])</f>
        <v>West</v>
      </c>
      <c r="O147" s="9" t="s">
        <v>242</v>
      </c>
      <c r="P147" s="9" t="s">
        <v>243</v>
      </c>
      <c r="Q147" s="9" t="s">
        <v>32</v>
      </c>
    </row>
    <row r="148" spans="1:17" ht="14.5">
      <c r="A148" s="9">
        <v>259</v>
      </c>
      <c r="B148" s="9" t="str">
        <f>VLOOKUP(Table1[[#This Row],[Customer ID]],'Customer Lookup'!A:B,2,0)</f>
        <v>Edward Pugh</v>
      </c>
      <c r="C148" s="9">
        <v>85857</v>
      </c>
      <c r="D148" s="30">
        <v>42023</v>
      </c>
      <c r="E148" s="30">
        <v>42023</v>
      </c>
      <c r="F148" s="8" t="s">
        <v>2231</v>
      </c>
      <c r="G148" s="13" t="str">
        <f ca="1">TRIM(Table1[[#This Row],[Product Category]])</f>
        <v>Furniture</v>
      </c>
      <c r="H148" s="13" t="str">
        <f ca="1">PROPER(Table1[[#This Row],[Product Sub-Category]])</f>
        <v>Pens &amp; Art Supplies</v>
      </c>
      <c r="I148" s="14">
        <v>10</v>
      </c>
      <c r="J148" s="15">
        <v>2.88</v>
      </c>
      <c r="K148" s="9">
        <v>0.05</v>
      </c>
      <c r="L148" s="9" t="s">
        <v>98</v>
      </c>
      <c r="M148" s="9" t="s">
        <v>104</v>
      </c>
      <c r="N148" s="16" t="str">
        <f ca="1">PROPER(Table1[[#This Row],[Region]])</f>
        <v>East</v>
      </c>
      <c r="O148" s="9" t="s">
        <v>244</v>
      </c>
      <c r="P148" s="9" t="s">
        <v>245</v>
      </c>
      <c r="Q148" s="9" t="s">
        <v>32</v>
      </c>
    </row>
    <row r="149" spans="1:17" ht="14.5">
      <c r="A149" s="9">
        <v>263</v>
      </c>
      <c r="B149" s="9" t="str">
        <f>VLOOKUP(Table1[[#This Row],[Customer ID]],'Customer Lookup'!A:B,2,0)</f>
        <v>Carlos Hess</v>
      </c>
      <c r="C149" s="9">
        <v>86297</v>
      </c>
      <c r="D149" s="30">
        <v>42025</v>
      </c>
      <c r="E149" s="30">
        <v>42027</v>
      </c>
      <c r="F149" s="9" t="s">
        <v>123</v>
      </c>
      <c r="G149" s="13" t="str">
        <f ca="1">TRIM(Table1[[#This Row],[Product Category]])</f>
        <v>Technology</v>
      </c>
      <c r="H149" s="13" t="str">
        <f ca="1">PROPER(Table1[[#This Row],[Product Sub-Category]])</f>
        <v>Tables</v>
      </c>
      <c r="I149" s="14">
        <v>9</v>
      </c>
      <c r="J149" s="15">
        <v>31.76</v>
      </c>
      <c r="K149" s="9">
        <v>0.05</v>
      </c>
      <c r="L149" s="9" t="s">
        <v>21</v>
      </c>
      <c r="M149" s="9" t="s">
        <v>51</v>
      </c>
      <c r="N149" s="16" t="str">
        <f ca="1">PROPER(Table1[[#This Row],[Region]])</f>
        <v>Central</v>
      </c>
      <c r="O149" s="9" t="s">
        <v>124</v>
      </c>
      <c r="P149" s="9" t="s">
        <v>247</v>
      </c>
      <c r="Q149" s="9" t="s">
        <v>32</v>
      </c>
    </row>
    <row r="150" spans="1:17" ht="14.5">
      <c r="A150" s="9">
        <v>266</v>
      </c>
      <c r="B150" s="9" t="str">
        <f>VLOOKUP(Table1[[#This Row],[Customer ID]],'Customer Lookup'!A:B,2,0)</f>
        <v>Ross Frederick</v>
      </c>
      <c r="C150" s="9">
        <v>90593</v>
      </c>
      <c r="D150" s="30">
        <v>42142</v>
      </c>
      <c r="E150" s="30">
        <v>42144</v>
      </c>
      <c r="F150" s="8" t="s">
        <v>144</v>
      </c>
      <c r="G150" s="13" t="str">
        <f ca="1">TRIM(Table1[[#This Row],[Product Category]])</f>
        <v>Office Supplies</v>
      </c>
      <c r="H150" s="13" t="str">
        <f ca="1">PROPER(Table1[[#This Row],[Product Sub-Category]])</f>
        <v>Computer Peripherals</v>
      </c>
      <c r="I150" s="14">
        <v>17</v>
      </c>
      <c r="J150" s="15">
        <v>73.98</v>
      </c>
      <c r="K150" s="9">
        <v>0.05</v>
      </c>
      <c r="L150" s="9" t="s">
        <v>31</v>
      </c>
      <c r="M150" s="9" t="s">
        <v>81</v>
      </c>
      <c r="N150" s="16" t="str">
        <f ca="1">PROPER(Table1[[#This Row],[Region]])</f>
        <v>Central</v>
      </c>
      <c r="O150" s="9" t="s">
        <v>112</v>
      </c>
      <c r="P150" s="9" t="s">
        <v>248</v>
      </c>
      <c r="Q150" s="9" t="s">
        <v>22</v>
      </c>
    </row>
    <row r="151" spans="1:17" ht="14.5">
      <c r="A151" s="9">
        <v>266</v>
      </c>
      <c r="B151" s="9" t="str">
        <f>VLOOKUP(Table1[[#This Row],[Customer ID]],'Customer Lookup'!A:B,2,0)</f>
        <v>Ross Frederick</v>
      </c>
      <c r="C151" s="9">
        <v>90594</v>
      </c>
      <c r="D151" s="30">
        <v>42139</v>
      </c>
      <c r="E151" s="30">
        <v>42140</v>
      </c>
      <c r="F151" s="9" t="s">
        <v>83</v>
      </c>
      <c r="G151" s="13" t="str">
        <f ca="1">TRIM(Table1[[#This Row],[Product Category]])</f>
        <v>Office Supplies</v>
      </c>
      <c r="H151" s="13" t="str">
        <f ca="1">PROPER(Table1[[#This Row],[Product Sub-Category]])</f>
        <v>Paper</v>
      </c>
      <c r="I151" s="14">
        <v>10</v>
      </c>
      <c r="J151" s="15">
        <v>6.48</v>
      </c>
      <c r="K151" s="9">
        <v>0.05</v>
      </c>
      <c r="L151" s="9" t="s">
        <v>50</v>
      </c>
      <c r="M151" s="9" t="s">
        <v>81</v>
      </c>
      <c r="N151" s="16" t="str">
        <f ca="1">PROPER(Table1[[#This Row],[Region]])</f>
        <v>Central</v>
      </c>
      <c r="O151" s="9" t="s">
        <v>112</v>
      </c>
      <c r="P151" s="9" t="s">
        <v>248</v>
      </c>
      <c r="Q151" s="9" t="s">
        <v>32</v>
      </c>
    </row>
    <row r="152" spans="1:17" ht="14.5">
      <c r="A152" s="9">
        <v>266</v>
      </c>
      <c r="B152" s="9" t="str">
        <f>VLOOKUP(Table1[[#This Row],[Customer ID]],'Customer Lookup'!A:B,2,0)</f>
        <v>Ross Frederick</v>
      </c>
      <c r="C152" s="9">
        <v>90594</v>
      </c>
      <c r="D152" s="30">
        <v>42139</v>
      </c>
      <c r="E152" s="30">
        <v>42140</v>
      </c>
      <c r="F152" s="8" t="s">
        <v>2238</v>
      </c>
      <c r="G152" s="13" t="str">
        <f ca="1">TRIM(Table1[[#This Row],[Product Category]])</f>
        <v>Office Supplies</v>
      </c>
      <c r="H152" s="13" t="str">
        <f ca="1">PROPER(Table1[[#This Row],[Product Sub-Category]])</f>
        <v>Storage &amp; Organization</v>
      </c>
      <c r="I152" s="14">
        <v>33</v>
      </c>
      <c r="J152" s="15">
        <v>20.34</v>
      </c>
      <c r="K152" s="9">
        <v>0.05</v>
      </c>
      <c r="L152" s="9" t="s">
        <v>50</v>
      </c>
      <c r="M152" s="9" t="s">
        <v>81</v>
      </c>
      <c r="N152" s="16" t="str">
        <f ca="1">PROPER(Table1[[#This Row],[Region]])</f>
        <v>West</v>
      </c>
      <c r="O152" s="9" t="s">
        <v>112</v>
      </c>
      <c r="P152" s="9" t="s">
        <v>248</v>
      </c>
      <c r="Q152" s="9" t="s">
        <v>32</v>
      </c>
    </row>
    <row r="153" spans="1:17" ht="14.5">
      <c r="A153" s="9">
        <v>268</v>
      </c>
      <c r="B153" s="9" t="str">
        <f>VLOOKUP(Table1[[#This Row],[Customer ID]],'Customer Lookup'!A:B,2,0)</f>
        <v>James Beck</v>
      </c>
      <c r="C153" s="9">
        <v>88941</v>
      </c>
      <c r="D153" s="30">
        <v>42101</v>
      </c>
      <c r="E153" s="30">
        <v>42106</v>
      </c>
      <c r="F153" s="9" t="s">
        <v>61</v>
      </c>
      <c r="G153" s="13" t="str">
        <f ca="1">TRIM(Table1[[#This Row],[Product Category]])</f>
        <v>Furniture</v>
      </c>
      <c r="H153" s="13" t="str">
        <f ca="1">PROPER(Table1[[#This Row],[Product Sub-Category]])</f>
        <v>Envelopes</v>
      </c>
      <c r="I153" s="14">
        <v>3</v>
      </c>
      <c r="J153" s="15">
        <v>5.58</v>
      </c>
      <c r="K153" s="9">
        <v>0.05</v>
      </c>
      <c r="L153" s="9" t="s">
        <v>98</v>
      </c>
      <c r="M153" s="9" t="s">
        <v>42</v>
      </c>
      <c r="N153" s="16" t="str">
        <f ca="1">PROPER(Table1[[#This Row],[Region]])</f>
        <v>West</v>
      </c>
      <c r="O153" s="9" t="s">
        <v>250</v>
      </c>
      <c r="P153" s="9" t="s">
        <v>251</v>
      </c>
      <c r="Q153" s="9" t="s">
        <v>32</v>
      </c>
    </row>
    <row r="154" spans="1:17" ht="14.5">
      <c r="A154" s="9">
        <v>268</v>
      </c>
      <c r="B154" s="9" t="str">
        <f>VLOOKUP(Table1[[#This Row],[Customer ID]],'Customer Lookup'!A:B,2,0)</f>
        <v>James Beck</v>
      </c>
      <c r="C154" s="9">
        <v>88941</v>
      </c>
      <c r="D154" s="30">
        <v>42101</v>
      </c>
      <c r="E154" s="30">
        <v>42108</v>
      </c>
      <c r="F154" s="8" t="s">
        <v>2233</v>
      </c>
      <c r="G154" s="13" t="str">
        <f ca="1">TRIM(Table1[[#This Row],[Product Category]])</f>
        <v>Office Supplies</v>
      </c>
      <c r="H154" s="13" t="str">
        <f ca="1">PROPER(Table1[[#This Row],[Product Sub-Category]])</f>
        <v>Office Furnishings</v>
      </c>
      <c r="I154" s="14">
        <v>5</v>
      </c>
      <c r="J154" s="15">
        <v>40.89</v>
      </c>
      <c r="K154" s="9">
        <v>0.05</v>
      </c>
      <c r="L154" s="9" t="s">
        <v>98</v>
      </c>
      <c r="M154" s="9" t="s">
        <v>42</v>
      </c>
      <c r="N154" s="16" t="str">
        <f ca="1">PROPER(Table1[[#This Row],[Region]])</f>
        <v>West</v>
      </c>
      <c r="O154" s="9" t="s">
        <v>250</v>
      </c>
      <c r="P154" s="9" t="s">
        <v>251</v>
      </c>
      <c r="Q154" s="9" t="s">
        <v>32</v>
      </c>
    </row>
    <row r="155" spans="1:17" ht="14.5">
      <c r="A155" s="9">
        <v>269</v>
      </c>
      <c r="B155" s="9" t="str">
        <f>VLOOKUP(Table1[[#This Row],[Customer ID]],'Customer Lookup'!A:B,2,0)</f>
        <v>Calvin Boyette</v>
      </c>
      <c r="C155" s="9">
        <v>88942</v>
      </c>
      <c r="D155" s="30">
        <v>42160</v>
      </c>
      <c r="E155" s="30">
        <v>42165</v>
      </c>
      <c r="F155" s="9" t="s">
        <v>61</v>
      </c>
      <c r="G155" s="13" t="str">
        <f ca="1">TRIM(Table1[[#This Row],[Product Category]])</f>
        <v>Furniture</v>
      </c>
      <c r="H155" s="13" t="str">
        <f ca="1">PROPER(Table1[[#This Row],[Product Sub-Category]])</f>
        <v>Envelopes</v>
      </c>
      <c r="I155" s="14">
        <v>6</v>
      </c>
      <c r="J155" s="15">
        <v>35.94</v>
      </c>
      <c r="K155" s="9">
        <v>0.05</v>
      </c>
      <c r="L155" s="9" t="s">
        <v>98</v>
      </c>
      <c r="M155" s="9" t="s">
        <v>42</v>
      </c>
      <c r="N155" s="16" t="str">
        <f ca="1">PROPER(Table1[[#This Row],[Region]])</f>
        <v>West</v>
      </c>
      <c r="O155" s="9" t="s">
        <v>250</v>
      </c>
      <c r="P155" s="9" t="s">
        <v>253</v>
      </c>
      <c r="Q155" s="9" t="s">
        <v>32</v>
      </c>
    </row>
    <row r="156" spans="1:17" ht="14.5">
      <c r="A156" s="9">
        <v>269</v>
      </c>
      <c r="B156" s="9" t="str">
        <f>VLOOKUP(Table1[[#This Row],[Customer ID]],'Customer Lookup'!A:B,2,0)</f>
        <v>Calvin Boyette</v>
      </c>
      <c r="C156" s="9">
        <v>88942</v>
      </c>
      <c r="D156" s="30">
        <v>42160</v>
      </c>
      <c r="E156" s="30">
        <v>42167</v>
      </c>
      <c r="F156" s="8" t="s">
        <v>2233</v>
      </c>
      <c r="G156" s="13" t="str">
        <f ca="1">TRIM(Table1[[#This Row],[Product Category]])</f>
        <v>Office Supplies</v>
      </c>
      <c r="H156" s="13" t="str">
        <f ca="1">PROPER(Table1[[#This Row],[Product Sub-Category]])</f>
        <v>Office Furnishings</v>
      </c>
      <c r="I156" s="14">
        <v>7</v>
      </c>
      <c r="J156" s="15">
        <v>170.98</v>
      </c>
      <c r="K156" s="9">
        <v>0.1</v>
      </c>
      <c r="L156" s="9" t="s">
        <v>98</v>
      </c>
      <c r="M156" s="9" t="s">
        <v>42</v>
      </c>
      <c r="N156" s="16" t="str">
        <f ca="1">PROPER(Table1[[#This Row],[Region]])</f>
        <v>West</v>
      </c>
      <c r="O156" s="9" t="s">
        <v>250</v>
      </c>
      <c r="P156" s="9" t="s">
        <v>253</v>
      </c>
      <c r="Q156" s="9" t="s">
        <v>32</v>
      </c>
    </row>
    <row r="157" spans="1:17" ht="14.5">
      <c r="A157" s="9">
        <v>269</v>
      </c>
      <c r="B157" s="9" t="str">
        <f>VLOOKUP(Table1[[#This Row],[Customer ID]],'Customer Lookup'!A:B,2,0)</f>
        <v>Calvin Boyette</v>
      </c>
      <c r="C157" s="9">
        <v>88942</v>
      </c>
      <c r="D157" s="30">
        <v>42160</v>
      </c>
      <c r="E157" s="30">
        <v>42162</v>
      </c>
      <c r="F157" s="9" t="s">
        <v>83</v>
      </c>
      <c r="G157" s="13" t="str">
        <f ca="1">TRIM(Table1[[#This Row],[Product Category]])</f>
        <v>Technology</v>
      </c>
      <c r="H157" s="13" t="str">
        <f ca="1">PROPER(Table1[[#This Row],[Product Sub-Category]])</f>
        <v>Paper</v>
      </c>
      <c r="I157" s="14">
        <v>9</v>
      </c>
      <c r="J157" s="15">
        <v>4.9800000000000004</v>
      </c>
      <c r="K157" s="9">
        <v>0.05</v>
      </c>
      <c r="L157" s="9" t="s">
        <v>98</v>
      </c>
      <c r="M157" s="9" t="s">
        <v>42</v>
      </c>
      <c r="N157" s="16" t="str">
        <f ca="1">PROPER(Table1[[#This Row],[Region]])</f>
        <v>South</v>
      </c>
      <c r="O157" s="9" t="s">
        <v>250</v>
      </c>
      <c r="P157" s="9" t="s">
        <v>253</v>
      </c>
      <c r="Q157" s="9" t="s">
        <v>32</v>
      </c>
    </row>
    <row r="158" spans="1:17" ht="14.5">
      <c r="A158" s="9">
        <v>271</v>
      </c>
      <c r="B158" s="9" t="str">
        <f>VLOOKUP(Table1[[#This Row],[Customer ID]],'Customer Lookup'!A:B,2,0)</f>
        <v>Sam Rouse</v>
      </c>
      <c r="C158" s="9">
        <v>88940</v>
      </c>
      <c r="D158" s="30">
        <v>42093</v>
      </c>
      <c r="E158" s="30">
        <v>42094</v>
      </c>
      <c r="F158" s="8" t="s">
        <v>74</v>
      </c>
      <c r="G158" s="13" t="str">
        <f ca="1">TRIM(Table1[[#This Row],[Product Category]])</f>
        <v>Office Supplies</v>
      </c>
      <c r="H158" s="13" t="str">
        <f ca="1">PROPER(Table1[[#This Row],[Product Sub-Category]])</f>
        <v>Office Machines</v>
      </c>
      <c r="I158" s="14">
        <v>12</v>
      </c>
      <c r="J158" s="15">
        <v>80.97</v>
      </c>
      <c r="K158" s="9">
        <v>0.05</v>
      </c>
      <c r="L158" s="9" t="s">
        <v>50</v>
      </c>
      <c r="M158" s="9" t="s">
        <v>51</v>
      </c>
      <c r="N158" s="16" t="str">
        <f ca="1">PROPER(Table1[[#This Row],[Region]])</f>
        <v>South</v>
      </c>
      <c r="O158" s="9" t="s">
        <v>254</v>
      </c>
      <c r="P158" s="9" t="s">
        <v>255</v>
      </c>
      <c r="Q158" s="9" t="s">
        <v>32</v>
      </c>
    </row>
    <row r="159" spans="1:17" ht="14.5">
      <c r="A159" s="9">
        <v>272</v>
      </c>
      <c r="B159" s="9" t="str">
        <f>VLOOKUP(Table1[[#This Row],[Customer ID]],'Customer Lookup'!A:B,2,0)</f>
        <v>Eleanor Swain</v>
      </c>
      <c r="C159" s="9">
        <v>5509</v>
      </c>
      <c r="D159" s="30">
        <v>42101</v>
      </c>
      <c r="E159" s="30">
        <v>42106</v>
      </c>
      <c r="F159" s="9" t="s">
        <v>61</v>
      </c>
      <c r="G159" s="13" t="str">
        <f ca="1">TRIM(Table1[[#This Row],[Product Category]])</f>
        <v>Furniture</v>
      </c>
      <c r="H159" s="13" t="str">
        <f ca="1">PROPER(Table1[[#This Row],[Product Sub-Category]])</f>
        <v>Envelopes</v>
      </c>
      <c r="I159" s="14">
        <v>11</v>
      </c>
      <c r="J159" s="15">
        <v>5.58</v>
      </c>
      <c r="K159" s="9">
        <v>0.05</v>
      </c>
      <c r="L159" s="9" t="s">
        <v>98</v>
      </c>
      <c r="M159" s="9" t="s">
        <v>42</v>
      </c>
      <c r="N159" s="16" t="str">
        <f ca="1">PROPER(Table1[[#This Row],[Region]])</f>
        <v>South</v>
      </c>
      <c r="O159" s="9" t="s">
        <v>225</v>
      </c>
      <c r="P159" s="9" t="s">
        <v>257</v>
      </c>
      <c r="Q159" s="9" t="s">
        <v>32</v>
      </c>
    </row>
    <row r="160" spans="1:17" ht="14.5">
      <c r="A160" s="9">
        <v>272</v>
      </c>
      <c r="B160" s="9" t="str">
        <f>VLOOKUP(Table1[[#This Row],[Customer ID]],'Customer Lookup'!A:B,2,0)</f>
        <v>Eleanor Swain</v>
      </c>
      <c r="C160" s="9">
        <v>5509</v>
      </c>
      <c r="D160" s="30">
        <v>42101</v>
      </c>
      <c r="E160" s="30">
        <v>42108</v>
      </c>
      <c r="F160" s="8" t="s">
        <v>2233</v>
      </c>
      <c r="G160" s="13" t="str">
        <f ca="1">TRIM(Table1[[#This Row],[Product Category]])</f>
        <v>Office Supplies</v>
      </c>
      <c r="H160" s="13" t="str">
        <f ca="1">PROPER(Table1[[#This Row],[Product Sub-Category]])</f>
        <v>Office Furnishings</v>
      </c>
      <c r="I160" s="14">
        <v>21</v>
      </c>
      <c r="J160" s="15">
        <v>40.89</v>
      </c>
      <c r="K160" s="9">
        <v>0.05</v>
      </c>
      <c r="L160" s="9" t="s">
        <v>98</v>
      </c>
      <c r="M160" s="9" t="s">
        <v>42</v>
      </c>
      <c r="N160" s="16" t="str">
        <f ca="1">PROPER(Table1[[#This Row],[Region]])</f>
        <v>South</v>
      </c>
      <c r="O160" s="9" t="s">
        <v>225</v>
      </c>
      <c r="P160" s="9" t="s">
        <v>257</v>
      </c>
      <c r="Q160" s="9" t="s">
        <v>32</v>
      </c>
    </row>
    <row r="161" spans="1:17" ht="14.5">
      <c r="A161" s="9">
        <v>272</v>
      </c>
      <c r="B161" s="9" t="str">
        <f>VLOOKUP(Table1[[#This Row],[Customer ID]],'Customer Lookup'!A:B,2,0)</f>
        <v>Eleanor Swain</v>
      </c>
      <c r="C161" s="9">
        <v>36069</v>
      </c>
      <c r="D161" s="30">
        <v>42160</v>
      </c>
      <c r="E161" s="30">
        <v>42165</v>
      </c>
      <c r="F161" s="9" t="s">
        <v>61</v>
      </c>
      <c r="G161" s="13" t="str">
        <f ca="1">TRIM(Table1[[#This Row],[Product Category]])</f>
        <v>Office Supplies</v>
      </c>
      <c r="H161" s="13" t="str">
        <f ca="1">PROPER(Table1[[#This Row],[Product Sub-Category]])</f>
        <v>Envelopes</v>
      </c>
      <c r="I161" s="14">
        <v>24</v>
      </c>
      <c r="J161" s="15">
        <v>35.94</v>
      </c>
      <c r="K161" s="9">
        <v>0.05</v>
      </c>
      <c r="L161" s="9" t="s">
        <v>98</v>
      </c>
      <c r="M161" s="9" t="s">
        <v>42</v>
      </c>
      <c r="N161" s="16" t="str">
        <f ca="1">PROPER(Table1[[#This Row],[Region]])</f>
        <v>South</v>
      </c>
      <c r="O161" s="9" t="s">
        <v>225</v>
      </c>
      <c r="P161" s="9" t="s">
        <v>257</v>
      </c>
      <c r="Q161" s="9" t="s">
        <v>32</v>
      </c>
    </row>
    <row r="162" spans="1:17" ht="14.5">
      <c r="A162" s="9">
        <v>272</v>
      </c>
      <c r="B162" s="9" t="str">
        <f>VLOOKUP(Table1[[#This Row],[Customer ID]],'Customer Lookup'!A:B,2,0)</f>
        <v>Eleanor Swain</v>
      </c>
      <c r="C162" s="9">
        <v>36069</v>
      </c>
      <c r="D162" s="30">
        <v>42160</v>
      </c>
      <c r="E162" s="30">
        <v>42162</v>
      </c>
      <c r="F162" s="8" t="s">
        <v>83</v>
      </c>
      <c r="G162" s="13" t="str">
        <f ca="1">TRIM(Table1[[#This Row],[Product Category]])</f>
        <v>Office Supplies</v>
      </c>
      <c r="H162" s="13" t="str">
        <f ca="1">PROPER(Table1[[#This Row],[Product Sub-Category]])</f>
        <v>Paper</v>
      </c>
      <c r="I162" s="14">
        <v>37</v>
      </c>
      <c r="J162" s="15">
        <v>4.9800000000000004</v>
      </c>
      <c r="K162" s="9">
        <v>0.05</v>
      </c>
      <c r="L162" s="9" t="s">
        <v>98</v>
      </c>
      <c r="M162" s="9" t="s">
        <v>42</v>
      </c>
      <c r="N162" s="16" t="str">
        <f ca="1">PROPER(Table1[[#This Row],[Region]])</f>
        <v>East</v>
      </c>
      <c r="O162" s="9" t="s">
        <v>225</v>
      </c>
      <c r="P162" s="9" t="s">
        <v>257</v>
      </c>
      <c r="Q162" s="9" t="s">
        <v>32</v>
      </c>
    </row>
    <row r="163" spans="1:17" ht="14.5">
      <c r="A163" s="9">
        <v>275</v>
      </c>
      <c r="B163" s="9" t="str">
        <f>VLOOKUP(Table1[[#This Row],[Customer ID]],'Customer Lookup'!A:B,2,0)</f>
        <v>Roger Blalock Cassidy</v>
      </c>
      <c r="C163" s="9">
        <v>89292</v>
      </c>
      <c r="D163" s="30">
        <v>42028</v>
      </c>
      <c r="E163" s="30">
        <v>42029</v>
      </c>
      <c r="F163" s="9" t="s">
        <v>2237</v>
      </c>
      <c r="G163" s="13" t="str">
        <f ca="1">TRIM(Table1[[#This Row],[Product Category]])</f>
        <v>Office Supplies</v>
      </c>
      <c r="H163" s="13" t="str">
        <f ca="1">PROPER(Table1[[#This Row],[Product Sub-Category]])</f>
        <v>Binders And Binder Accessories</v>
      </c>
      <c r="I163" s="14">
        <v>4</v>
      </c>
      <c r="J163" s="15">
        <v>15.28</v>
      </c>
      <c r="K163" s="9">
        <v>0.05</v>
      </c>
      <c r="L163" s="9" t="s">
        <v>31</v>
      </c>
      <c r="M163" s="9" t="s">
        <v>81</v>
      </c>
      <c r="N163" s="16" t="str">
        <f ca="1">PROPER(Table1[[#This Row],[Region]])</f>
        <v>East</v>
      </c>
      <c r="O163" s="9" t="s">
        <v>171</v>
      </c>
      <c r="P163" s="9" t="s">
        <v>258</v>
      </c>
      <c r="Q163" s="9" t="s">
        <v>32</v>
      </c>
    </row>
    <row r="164" spans="1:17" ht="14.5">
      <c r="A164" s="9">
        <v>276</v>
      </c>
      <c r="B164" s="9" t="str">
        <f>VLOOKUP(Table1[[#This Row],[Customer ID]],'Customer Lookup'!A:B,2,0)</f>
        <v>Lucille Rankin</v>
      </c>
      <c r="C164" s="9">
        <v>89291</v>
      </c>
      <c r="D164" s="30">
        <v>42145</v>
      </c>
      <c r="E164" s="30">
        <v>42146</v>
      </c>
      <c r="F164" s="8" t="s">
        <v>60</v>
      </c>
      <c r="G164" s="13" t="str">
        <f ca="1">TRIM(Table1[[#This Row],[Product Category]])</f>
        <v>Technology</v>
      </c>
      <c r="H164" s="13" t="str">
        <f ca="1">PROPER(Table1[[#This Row],[Product Sub-Category]])</f>
        <v>Rubber Bands</v>
      </c>
      <c r="I164" s="14">
        <v>3</v>
      </c>
      <c r="J164" s="15">
        <v>1.98</v>
      </c>
      <c r="K164" s="9">
        <v>0.05</v>
      </c>
      <c r="L164" s="9" t="s">
        <v>41</v>
      </c>
      <c r="M164" s="9" t="s">
        <v>81</v>
      </c>
      <c r="N164" s="16" t="str">
        <f ca="1">PROPER(Table1[[#This Row],[Region]])</f>
        <v>East</v>
      </c>
      <c r="O164" s="9" t="s">
        <v>171</v>
      </c>
      <c r="P164" s="9" t="s">
        <v>260</v>
      </c>
      <c r="Q164" s="9" t="s">
        <v>22</v>
      </c>
    </row>
    <row r="165" spans="1:17" ht="14.5">
      <c r="A165" s="9">
        <v>282</v>
      </c>
      <c r="B165" s="9" t="str">
        <f>VLOOKUP(Table1[[#This Row],[Customer ID]],'Customer Lookup'!A:B,2,0)</f>
        <v>Vickie Andrews</v>
      </c>
      <c r="C165" s="9">
        <v>89291</v>
      </c>
      <c r="D165" s="30">
        <v>42145</v>
      </c>
      <c r="E165" s="30">
        <v>42146</v>
      </c>
      <c r="F165" s="9" t="s">
        <v>2235</v>
      </c>
      <c r="G165" s="13" t="str">
        <f ca="1">TRIM(Table1[[#This Row],[Product Category]])</f>
        <v>Office Supplies</v>
      </c>
      <c r="H165" s="13" t="str">
        <f ca="1">PROPER(Table1[[#This Row],[Product Sub-Category]])</f>
        <v>Telephones And Communication</v>
      </c>
      <c r="I165" s="14">
        <v>9</v>
      </c>
      <c r="J165" s="15">
        <v>55.99</v>
      </c>
      <c r="K165" s="9">
        <v>0.05</v>
      </c>
      <c r="L165" s="9" t="s">
        <v>41</v>
      </c>
      <c r="M165" s="9" t="s">
        <v>81</v>
      </c>
      <c r="N165" s="16" t="str">
        <f ca="1">PROPER(Table1[[#This Row],[Region]])</f>
        <v>East</v>
      </c>
      <c r="O165" s="9" t="s">
        <v>46</v>
      </c>
      <c r="P165" s="9" t="s">
        <v>261</v>
      </c>
      <c r="Q165" s="9" t="s">
        <v>32</v>
      </c>
    </row>
    <row r="166" spans="1:17" ht="14.5">
      <c r="A166" s="9">
        <v>283</v>
      </c>
      <c r="B166" s="9" t="str">
        <f>VLOOKUP(Table1[[#This Row],[Customer ID]],'Customer Lookup'!A:B,2,0)</f>
        <v>Pauline Boyette</v>
      </c>
      <c r="C166" s="9">
        <v>89293</v>
      </c>
      <c r="D166" s="30">
        <v>42172</v>
      </c>
      <c r="E166" s="30">
        <v>42173</v>
      </c>
      <c r="F166" s="8" t="s">
        <v>2231</v>
      </c>
      <c r="G166" s="13" t="str">
        <f ca="1">TRIM(Table1[[#This Row],[Product Category]])</f>
        <v>Office Supplies</v>
      </c>
      <c r="H166" s="13" t="str">
        <f ca="1">PROPER(Table1[[#This Row],[Product Sub-Category]])</f>
        <v>Pens &amp; Art Supplies</v>
      </c>
      <c r="I166" s="14">
        <v>11</v>
      </c>
      <c r="J166" s="15">
        <v>1.68</v>
      </c>
      <c r="K166" s="9">
        <v>0.05</v>
      </c>
      <c r="L166" s="9" t="s">
        <v>21</v>
      </c>
      <c r="M166" s="9" t="s">
        <v>81</v>
      </c>
      <c r="N166" s="16" t="str">
        <f ca="1">PROPER(Table1[[#This Row],[Region]])</f>
        <v>Central</v>
      </c>
      <c r="O166" s="9" t="s">
        <v>46</v>
      </c>
      <c r="P166" s="9" t="s">
        <v>262</v>
      </c>
      <c r="Q166" s="9" t="s">
        <v>32</v>
      </c>
    </row>
    <row r="167" spans="1:17" ht="14.5">
      <c r="A167" s="9">
        <v>286</v>
      </c>
      <c r="B167" s="9" t="str">
        <f>VLOOKUP(Table1[[#This Row],[Customer ID]],'Customer Lookup'!A:B,2,0)</f>
        <v>Virginia Gay</v>
      </c>
      <c r="C167" s="9">
        <v>89761</v>
      </c>
      <c r="D167" s="30">
        <v>42172</v>
      </c>
      <c r="E167" s="30">
        <v>42176</v>
      </c>
      <c r="F167" s="9" t="s">
        <v>2237</v>
      </c>
      <c r="G167" s="13" t="str">
        <f ca="1">TRIM(Table1[[#This Row],[Product Category]])</f>
        <v>Furniture</v>
      </c>
      <c r="H167" s="13" t="str">
        <f ca="1">PROPER(Table1[[#This Row],[Product Sub-Category]])</f>
        <v>Binders And Binder Accessories</v>
      </c>
      <c r="I167" s="14">
        <v>9</v>
      </c>
      <c r="J167" s="15">
        <v>4.13</v>
      </c>
      <c r="K167" s="9">
        <v>0.05</v>
      </c>
      <c r="L167" s="9" t="s">
        <v>98</v>
      </c>
      <c r="M167" s="9" t="s">
        <v>51</v>
      </c>
      <c r="N167" s="16" t="str">
        <f ca="1">PROPER(Table1[[#This Row],[Region]])</f>
        <v>Central</v>
      </c>
      <c r="O167" s="9" t="s">
        <v>145</v>
      </c>
      <c r="P167" s="9" t="s">
        <v>263</v>
      </c>
      <c r="Q167" s="9" t="s">
        <v>32</v>
      </c>
    </row>
    <row r="168" spans="1:17" ht="14.5">
      <c r="A168" s="9">
        <v>286</v>
      </c>
      <c r="B168" s="9" t="str">
        <f>VLOOKUP(Table1[[#This Row],[Customer ID]],'Customer Lookup'!A:B,2,0)</f>
        <v>Virginia Gay</v>
      </c>
      <c r="C168" s="9">
        <v>89761</v>
      </c>
      <c r="D168" s="30">
        <v>42172</v>
      </c>
      <c r="E168" s="30">
        <v>42176</v>
      </c>
      <c r="F168" s="8" t="s">
        <v>151</v>
      </c>
      <c r="G168" s="13" t="str">
        <f ca="1">TRIM(Table1[[#This Row],[Product Category]])</f>
        <v>Technology</v>
      </c>
      <c r="H168" s="13" t="str">
        <f ca="1">PROPER(Table1[[#This Row],[Product Sub-Category]])</f>
        <v>Bookcases</v>
      </c>
      <c r="I168" s="14">
        <v>9</v>
      </c>
      <c r="J168" s="15">
        <v>130.97999999999999</v>
      </c>
      <c r="K168" s="9">
        <v>0.1</v>
      </c>
      <c r="L168" s="9" t="s">
        <v>98</v>
      </c>
      <c r="M168" s="9" t="s">
        <v>51</v>
      </c>
      <c r="N168" s="16" t="str">
        <f ca="1">PROPER(Table1[[#This Row],[Region]])</f>
        <v>Central</v>
      </c>
      <c r="O168" s="9" t="s">
        <v>145</v>
      </c>
      <c r="P168" s="9" t="s">
        <v>263</v>
      </c>
      <c r="Q168" s="9" t="s">
        <v>32</v>
      </c>
    </row>
    <row r="169" spans="1:17" ht="14.5">
      <c r="A169" s="9">
        <v>288</v>
      </c>
      <c r="B169" s="9" t="str">
        <f>VLOOKUP(Table1[[#This Row],[Customer ID]],'Customer Lookup'!A:B,2,0)</f>
        <v>Patricia Cole Blair</v>
      </c>
      <c r="C169" s="9">
        <v>89762</v>
      </c>
      <c r="D169" s="30">
        <v>42020</v>
      </c>
      <c r="E169" s="30">
        <v>42023</v>
      </c>
      <c r="F169" s="9" t="s">
        <v>144</v>
      </c>
      <c r="G169" s="13" t="str">
        <f ca="1">TRIM(Table1[[#This Row],[Product Category]])</f>
        <v>Technology</v>
      </c>
      <c r="H169" s="13" t="str">
        <f ca="1">PROPER(Table1[[#This Row],[Product Sub-Category]])</f>
        <v>Computer Peripherals</v>
      </c>
      <c r="I169" s="14">
        <v>7</v>
      </c>
      <c r="J169" s="15">
        <v>28.48</v>
      </c>
      <c r="K169" s="9">
        <v>0.05</v>
      </c>
      <c r="L169" s="9" t="s">
        <v>41</v>
      </c>
      <c r="M169" s="9" t="s">
        <v>51</v>
      </c>
      <c r="N169" s="16" t="str">
        <f ca="1">PROPER(Table1[[#This Row],[Region]])</f>
        <v>Central</v>
      </c>
      <c r="O169" s="9" t="s">
        <v>145</v>
      </c>
      <c r="P169" s="9" t="s">
        <v>265</v>
      </c>
      <c r="Q169" s="9" t="s">
        <v>32</v>
      </c>
    </row>
    <row r="170" spans="1:17" ht="14.5">
      <c r="A170" s="9">
        <v>288</v>
      </c>
      <c r="B170" s="9" t="str">
        <f>VLOOKUP(Table1[[#This Row],[Customer ID]],'Customer Lookup'!A:B,2,0)</f>
        <v>Patricia Cole Blair</v>
      </c>
      <c r="C170" s="9">
        <v>89762</v>
      </c>
      <c r="D170" s="30">
        <v>42020</v>
      </c>
      <c r="E170" s="30">
        <v>42022</v>
      </c>
      <c r="F170" s="8" t="s">
        <v>2235</v>
      </c>
      <c r="G170" s="13" t="str">
        <f ca="1">TRIM(Table1[[#This Row],[Product Category]])</f>
        <v>Technology</v>
      </c>
      <c r="H170" s="13" t="str">
        <f ca="1">PROPER(Table1[[#This Row],[Product Sub-Category]])</f>
        <v>Telephones And Communication</v>
      </c>
      <c r="I170" s="14">
        <v>14</v>
      </c>
      <c r="J170" s="15">
        <v>65.989999999999995</v>
      </c>
      <c r="K170" s="9">
        <v>0.05</v>
      </c>
      <c r="L170" s="9" t="s">
        <v>41</v>
      </c>
      <c r="M170" s="9" t="s">
        <v>51</v>
      </c>
      <c r="N170" s="16" t="str">
        <f ca="1">PROPER(Table1[[#This Row],[Region]])</f>
        <v>West</v>
      </c>
      <c r="O170" s="9" t="s">
        <v>145</v>
      </c>
      <c r="P170" s="9" t="s">
        <v>265</v>
      </c>
      <c r="Q170" s="9" t="s">
        <v>22</v>
      </c>
    </row>
    <row r="171" spans="1:17" ht="14.5">
      <c r="A171" s="9">
        <v>290</v>
      </c>
      <c r="B171" s="9" t="str">
        <f>VLOOKUP(Table1[[#This Row],[Customer ID]],'Customer Lookup'!A:B,2,0)</f>
        <v>Sara O'Connor</v>
      </c>
      <c r="C171" s="9">
        <v>90837</v>
      </c>
      <c r="D171" s="30">
        <v>42088</v>
      </c>
      <c r="E171" s="30">
        <v>42089</v>
      </c>
      <c r="F171" s="9" t="s">
        <v>144</v>
      </c>
      <c r="G171" s="13" t="str">
        <f ca="1">TRIM(Table1[[#This Row],[Product Category]])</f>
        <v>Technology</v>
      </c>
      <c r="H171" s="13" t="str">
        <f ca="1">PROPER(Table1[[#This Row],[Product Sub-Category]])</f>
        <v>Computer Peripherals</v>
      </c>
      <c r="I171" s="14">
        <v>20</v>
      </c>
      <c r="J171" s="15">
        <v>4.9800000000000004</v>
      </c>
      <c r="K171" s="9">
        <v>0.05</v>
      </c>
      <c r="L171" s="9" t="s">
        <v>31</v>
      </c>
      <c r="M171" s="9" t="s">
        <v>51</v>
      </c>
      <c r="N171" s="16" t="str">
        <f ca="1">PROPER(Table1[[#This Row],[Region]])</f>
        <v>East</v>
      </c>
      <c r="O171" s="9" t="s">
        <v>194</v>
      </c>
      <c r="P171" s="9" t="s">
        <v>266</v>
      </c>
      <c r="Q171" s="9" t="s">
        <v>32</v>
      </c>
    </row>
    <row r="172" spans="1:17" ht="14.5">
      <c r="A172" s="9">
        <v>306</v>
      </c>
      <c r="B172" s="9" t="str">
        <f>VLOOKUP(Table1[[#This Row],[Customer ID]],'Customer Lookup'!A:B,2,0)</f>
        <v>Thomas McAllister</v>
      </c>
      <c r="C172" s="9">
        <v>87057</v>
      </c>
      <c r="D172" s="30">
        <v>42049</v>
      </c>
      <c r="E172" s="30">
        <v>42050</v>
      </c>
      <c r="F172" s="8" t="s">
        <v>144</v>
      </c>
      <c r="G172" s="13" t="str">
        <f ca="1">TRIM(Table1[[#This Row],[Product Category]])</f>
        <v>Technology</v>
      </c>
      <c r="H172" s="13" t="str">
        <f ca="1">PROPER(Table1[[#This Row],[Product Sub-Category]])</f>
        <v>Computer Peripherals</v>
      </c>
      <c r="I172" s="14">
        <v>8</v>
      </c>
      <c r="J172" s="15">
        <v>8.33</v>
      </c>
      <c r="K172" s="9">
        <v>0.05</v>
      </c>
      <c r="L172" s="9" t="s">
        <v>21</v>
      </c>
      <c r="M172" s="9" t="s">
        <v>51</v>
      </c>
      <c r="N172" s="16" t="str">
        <f ca="1">PROPER(Table1[[#This Row],[Region]])</f>
        <v>East</v>
      </c>
      <c r="O172" s="9" t="s">
        <v>268</v>
      </c>
      <c r="P172" s="9" t="s">
        <v>269</v>
      </c>
      <c r="Q172" s="9" t="s">
        <v>32</v>
      </c>
    </row>
    <row r="173" spans="1:17" ht="14.5">
      <c r="A173" s="9">
        <v>306</v>
      </c>
      <c r="B173" s="9" t="str">
        <f>VLOOKUP(Table1[[#This Row],[Customer ID]],'Customer Lookup'!A:B,2,0)</f>
        <v>Thomas McAllister</v>
      </c>
      <c r="C173" s="9">
        <v>87057</v>
      </c>
      <c r="D173" s="30">
        <v>42049</v>
      </c>
      <c r="E173" s="30">
        <v>42051</v>
      </c>
      <c r="F173" s="9" t="s">
        <v>2235</v>
      </c>
      <c r="G173" s="13" t="str">
        <f ca="1">TRIM(Table1[[#This Row],[Product Category]])</f>
        <v>Technology</v>
      </c>
      <c r="H173" s="13" t="str">
        <f ca="1">PROPER(Table1[[#This Row],[Product Sub-Category]])</f>
        <v>Telephones And Communication</v>
      </c>
      <c r="I173" s="14">
        <v>17</v>
      </c>
      <c r="J173" s="15">
        <v>85.99</v>
      </c>
      <c r="K173" s="9">
        <v>0.05</v>
      </c>
      <c r="L173" s="9" t="s">
        <v>21</v>
      </c>
      <c r="M173" s="9" t="s">
        <v>51</v>
      </c>
      <c r="N173" s="16" t="str">
        <f ca="1">PROPER(Table1[[#This Row],[Region]])</f>
        <v>West</v>
      </c>
      <c r="O173" s="9" t="s">
        <v>268</v>
      </c>
      <c r="P173" s="9" t="s">
        <v>269</v>
      </c>
      <c r="Q173" s="9" t="s">
        <v>32</v>
      </c>
    </row>
    <row r="174" spans="1:17" ht="14.5">
      <c r="A174" s="9">
        <v>308</v>
      </c>
      <c r="B174" s="9" t="str">
        <f>VLOOKUP(Table1[[#This Row],[Customer ID]],'Customer Lookup'!A:B,2,0)</f>
        <v>Glen Caldwell</v>
      </c>
      <c r="C174" s="9">
        <v>37760</v>
      </c>
      <c r="D174" s="30">
        <v>42049</v>
      </c>
      <c r="E174" s="30">
        <v>42050</v>
      </c>
      <c r="F174" s="8" t="s">
        <v>144</v>
      </c>
      <c r="G174" s="13" t="str">
        <f ca="1">TRIM(Table1[[#This Row],[Product Category]])</f>
        <v>Office Supplies</v>
      </c>
      <c r="H174" s="13" t="str">
        <f ca="1">PROPER(Table1[[#This Row],[Product Sub-Category]])</f>
        <v>Computer Peripherals</v>
      </c>
      <c r="I174" s="14">
        <v>32</v>
      </c>
      <c r="J174" s="15">
        <v>8.33</v>
      </c>
      <c r="K174" s="9">
        <v>0.05</v>
      </c>
      <c r="L174" s="9" t="s">
        <v>21</v>
      </c>
      <c r="M174" s="9" t="s">
        <v>51</v>
      </c>
      <c r="N174" s="16" t="str">
        <f ca="1">PROPER(Table1[[#This Row],[Region]])</f>
        <v>Central</v>
      </c>
      <c r="O174" s="9" t="s">
        <v>29</v>
      </c>
      <c r="P174" s="9" t="s">
        <v>160</v>
      </c>
      <c r="Q174" s="9" t="s">
        <v>32</v>
      </c>
    </row>
    <row r="175" spans="1:17" ht="14.5">
      <c r="A175" s="9">
        <v>314</v>
      </c>
      <c r="B175" s="9" t="str">
        <f>VLOOKUP(Table1[[#This Row],[Customer ID]],'Customer Lookup'!A:B,2,0)</f>
        <v>Ruby Gibbons</v>
      </c>
      <c r="C175" s="9">
        <v>89166</v>
      </c>
      <c r="D175" s="30">
        <v>42083</v>
      </c>
      <c r="E175" s="30">
        <v>42085</v>
      </c>
      <c r="F175" s="9" t="s">
        <v>2240</v>
      </c>
      <c r="G175" s="13" t="str">
        <f ca="1">TRIM(Table1[[#This Row],[Product Category]])</f>
        <v>Technology</v>
      </c>
      <c r="H175" s="13" t="str">
        <f ca="1">PROPER(Table1[[#This Row],[Product Sub-Category]])</f>
        <v>Scissors, Rulers And Trimmers</v>
      </c>
      <c r="I175" s="14">
        <v>2</v>
      </c>
      <c r="J175" s="15">
        <v>1637.53</v>
      </c>
      <c r="K175" s="9">
        <v>0.15</v>
      </c>
      <c r="L175" s="9" t="s">
        <v>50</v>
      </c>
      <c r="M175" s="9" t="s">
        <v>81</v>
      </c>
      <c r="N175" s="16" t="str">
        <f ca="1">PROPER(Table1[[#This Row],[Region]])</f>
        <v>East</v>
      </c>
      <c r="O175" s="9" t="s">
        <v>142</v>
      </c>
      <c r="P175" s="9" t="s">
        <v>255</v>
      </c>
      <c r="Q175" s="9" t="s">
        <v>32</v>
      </c>
    </row>
    <row r="176" spans="1:17" ht="14.5">
      <c r="A176" s="9">
        <v>315</v>
      </c>
      <c r="B176" s="9" t="str">
        <f>VLOOKUP(Table1[[#This Row],[Customer ID]],'Customer Lookup'!A:B,2,0)</f>
        <v>Benjamin Kaufman</v>
      </c>
      <c r="C176" s="9">
        <v>89166</v>
      </c>
      <c r="D176" s="30">
        <v>42083</v>
      </c>
      <c r="E176" s="30">
        <v>42083</v>
      </c>
      <c r="F176" s="8" t="s">
        <v>144</v>
      </c>
      <c r="G176" s="13" t="str">
        <f ca="1">TRIM(Table1[[#This Row],[Product Category]])</f>
        <v>Furniture</v>
      </c>
      <c r="H176" s="13" t="str">
        <f ca="1">PROPER(Table1[[#This Row],[Product Sub-Category]])</f>
        <v>Computer Peripherals</v>
      </c>
      <c r="I176" s="14">
        <v>2</v>
      </c>
      <c r="J176" s="15">
        <v>19.98</v>
      </c>
      <c r="K176" s="9">
        <v>0.05</v>
      </c>
      <c r="L176" s="9" t="s">
        <v>50</v>
      </c>
      <c r="M176" s="9" t="s">
        <v>81</v>
      </c>
      <c r="N176" s="16" t="str">
        <f ca="1">PROPER(Table1[[#This Row],[Region]])</f>
        <v>West</v>
      </c>
      <c r="O176" s="9" t="s">
        <v>152</v>
      </c>
      <c r="P176" s="9" t="s">
        <v>272</v>
      </c>
      <c r="Q176" s="9" t="s">
        <v>32</v>
      </c>
    </row>
    <row r="177" spans="1:17" ht="14.5">
      <c r="A177" s="9">
        <v>317</v>
      </c>
      <c r="B177" s="9" t="str">
        <f>VLOOKUP(Table1[[#This Row],[Customer ID]],'Customer Lookup'!A:B,2,0)</f>
        <v>Katherine Kearney</v>
      </c>
      <c r="C177" s="9">
        <v>86041</v>
      </c>
      <c r="D177" s="30">
        <v>42172</v>
      </c>
      <c r="E177" s="30">
        <v>42173</v>
      </c>
      <c r="F177" s="9" t="s">
        <v>2233</v>
      </c>
      <c r="G177" s="13" t="str">
        <f ca="1">TRIM(Table1[[#This Row],[Product Category]])</f>
        <v>Office Supplies</v>
      </c>
      <c r="H177" s="13" t="str">
        <f ca="1">PROPER(Table1[[#This Row],[Product Sub-Category]])</f>
        <v>Office Furnishings</v>
      </c>
      <c r="I177" s="14">
        <v>9</v>
      </c>
      <c r="J177" s="15">
        <v>7.38</v>
      </c>
      <c r="K177" s="9">
        <v>0.05</v>
      </c>
      <c r="L177" s="9" t="s">
        <v>31</v>
      </c>
      <c r="M177" s="9" t="s">
        <v>81</v>
      </c>
      <c r="N177" s="16" t="str">
        <f ca="1">PROPER(Table1[[#This Row],[Region]])</f>
        <v>West</v>
      </c>
      <c r="O177" s="9" t="s">
        <v>37</v>
      </c>
      <c r="P177" s="9" t="s">
        <v>273</v>
      </c>
      <c r="Q177" s="9" t="s">
        <v>32</v>
      </c>
    </row>
    <row r="178" spans="1:17" ht="14.5">
      <c r="A178" s="9">
        <v>317</v>
      </c>
      <c r="B178" s="9" t="str">
        <f>VLOOKUP(Table1[[#This Row],[Customer ID]],'Customer Lookup'!A:B,2,0)</f>
        <v>Katherine Kearney</v>
      </c>
      <c r="C178" s="9">
        <v>86041</v>
      </c>
      <c r="D178" s="30">
        <v>42172</v>
      </c>
      <c r="E178" s="30">
        <v>42173</v>
      </c>
      <c r="F178" s="8" t="s">
        <v>83</v>
      </c>
      <c r="G178" s="13" t="str">
        <f ca="1">TRIM(Table1[[#This Row],[Product Category]])</f>
        <v>Office Supplies</v>
      </c>
      <c r="H178" s="13" t="str">
        <f ca="1">PROPER(Table1[[#This Row],[Product Sub-Category]])</f>
        <v>Paper</v>
      </c>
      <c r="I178" s="14">
        <v>17</v>
      </c>
      <c r="J178" s="15">
        <v>5.98</v>
      </c>
      <c r="K178" s="9">
        <v>0.05</v>
      </c>
      <c r="L178" s="9" t="s">
        <v>31</v>
      </c>
      <c r="M178" s="9" t="s">
        <v>81</v>
      </c>
      <c r="N178" s="16" t="str">
        <f ca="1">PROPER(Table1[[#This Row],[Region]])</f>
        <v>West</v>
      </c>
      <c r="O178" s="9" t="s">
        <v>37</v>
      </c>
      <c r="P178" s="9" t="s">
        <v>273</v>
      </c>
      <c r="Q178" s="9" t="s">
        <v>32</v>
      </c>
    </row>
    <row r="179" spans="1:17" ht="14.5">
      <c r="A179" s="9">
        <v>317</v>
      </c>
      <c r="B179" s="9" t="str">
        <f>VLOOKUP(Table1[[#This Row],[Customer ID]],'Customer Lookup'!A:B,2,0)</f>
        <v>Katherine Kearney</v>
      </c>
      <c r="C179" s="9">
        <v>86041</v>
      </c>
      <c r="D179" s="30">
        <v>42172</v>
      </c>
      <c r="E179" s="30">
        <v>42173</v>
      </c>
      <c r="F179" s="9" t="s">
        <v>2238</v>
      </c>
      <c r="G179" s="13" t="str">
        <f ca="1">TRIM(Table1[[#This Row],[Product Category]])</f>
        <v>Technology</v>
      </c>
      <c r="H179" s="13" t="str">
        <f ca="1">PROPER(Table1[[#This Row],[Product Sub-Category]])</f>
        <v>Storage &amp; Organization</v>
      </c>
      <c r="I179" s="14">
        <v>12</v>
      </c>
      <c r="J179" s="15">
        <v>15.42</v>
      </c>
      <c r="K179" s="9">
        <v>0.05</v>
      </c>
      <c r="L179" s="9" t="s">
        <v>31</v>
      </c>
      <c r="M179" s="9" t="s">
        <v>81</v>
      </c>
      <c r="N179" s="16" t="str">
        <f ca="1">PROPER(Table1[[#This Row],[Region]])</f>
        <v>East</v>
      </c>
      <c r="O179" s="9" t="s">
        <v>37</v>
      </c>
      <c r="P179" s="9" t="s">
        <v>273</v>
      </c>
      <c r="Q179" s="9" t="s">
        <v>32</v>
      </c>
    </row>
    <row r="180" spans="1:17" ht="14.5">
      <c r="A180" s="9">
        <v>321</v>
      </c>
      <c r="B180" s="9" t="str">
        <f>VLOOKUP(Table1[[#This Row],[Customer ID]],'Customer Lookup'!A:B,2,0)</f>
        <v>Arthur Lowe Nash</v>
      </c>
      <c r="C180" s="9">
        <v>91057</v>
      </c>
      <c r="D180" s="30">
        <v>42098</v>
      </c>
      <c r="E180" s="30">
        <v>42103</v>
      </c>
      <c r="F180" s="8" t="s">
        <v>144</v>
      </c>
      <c r="G180" s="13" t="str">
        <f ca="1">TRIM(Table1[[#This Row],[Product Category]])</f>
        <v>Technology</v>
      </c>
      <c r="H180" s="13" t="str">
        <f ca="1">PROPER(Table1[[#This Row],[Product Sub-Category]])</f>
        <v>Computer Peripherals</v>
      </c>
      <c r="I180" s="14">
        <v>11</v>
      </c>
      <c r="J180" s="15">
        <v>8.33</v>
      </c>
      <c r="K180" s="9">
        <v>0.05</v>
      </c>
      <c r="L180" s="9" t="s">
        <v>98</v>
      </c>
      <c r="M180" s="9" t="s">
        <v>104</v>
      </c>
      <c r="N180" s="16" t="str">
        <f ca="1">PROPER(Table1[[#This Row],[Region]])</f>
        <v>Central</v>
      </c>
      <c r="O180" s="9" t="s">
        <v>268</v>
      </c>
      <c r="P180" s="9" t="s">
        <v>274</v>
      </c>
      <c r="Q180" s="9" t="s">
        <v>32</v>
      </c>
    </row>
    <row r="181" spans="1:17" ht="14.5">
      <c r="A181" s="9">
        <v>326</v>
      </c>
      <c r="B181" s="9" t="str">
        <f>VLOOKUP(Table1[[#This Row],[Customer ID]],'Customer Lookup'!A:B,2,0)</f>
        <v>Brenda May</v>
      </c>
      <c r="C181" s="9">
        <v>90973</v>
      </c>
      <c r="D181" s="30">
        <v>42164</v>
      </c>
      <c r="E181" s="30">
        <v>42165</v>
      </c>
      <c r="F181" s="9" t="s">
        <v>2235</v>
      </c>
      <c r="G181" s="13" t="str">
        <f ca="1">TRIM(Table1[[#This Row],[Product Category]])</f>
        <v>Furniture</v>
      </c>
      <c r="H181" s="13" t="str">
        <f ca="1">PROPER(Table1[[#This Row],[Product Sub-Category]])</f>
        <v>Telephones And Communication</v>
      </c>
      <c r="I181" s="14">
        <v>4</v>
      </c>
      <c r="J181" s="15">
        <v>7.99</v>
      </c>
      <c r="K181" s="9">
        <v>0.05</v>
      </c>
      <c r="L181" s="9" t="s">
        <v>31</v>
      </c>
      <c r="M181" s="9" t="s">
        <v>104</v>
      </c>
      <c r="N181" s="16" t="str">
        <f ca="1">PROPER(Table1[[#This Row],[Region]])</f>
        <v>East</v>
      </c>
      <c r="O181" s="9" t="s">
        <v>142</v>
      </c>
      <c r="P181" s="9" t="s">
        <v>275</v>
      </c>
      <c r="Q181" s="9" t="s">
        <v>32</v>
      </c>
    </row>
    <row r="182" spans="1:17" ht="14.5">
      <c r="A182" s="9">
        <v>329</v>
      </c>
      <c r="B182" s="9" t="str">
        <f>VLOOKUP(Table1[[#This Row],[Customer ID]],'Customer Lookup'!A:B,2,0)</f>
        <v>Faye Dyer</v>
      </c>
      <c r="C182" s="9">
        <v>89726</v>
      </c>
      <c r="D182" s="30">
        <v>42108</v>
      </c>
      <c r="E182" s="30">
        <v>42109</v>
      </c>
      <c r="F182" s="8" t="s">
        <v>123</v>
      </c>
      <c r="G182" s="13" t="str">
        <f ca="1">TRIM(Table1[[#This Row],[Product Category]])</f>
        <v>Technology</v>
      </c>
      <c r="H182" s="13" t="str">
        <f ca="1">PROPER(Table1[[#This Row],[Product Sub-Category]])</f>
        <v>Tables</v>
      </c>
      <c r="I182" s="14">
        <v>5</v>
      </c>
      <c r="J182" s="15">
        <v>296.18</v>
      </c>
      <c r="K182" s="9">
        <v>0.1</v>
      </c>
      <c r="L182" s="9" t="s">
        <v>50</v>
      </c>
      <c r="M182" s="9" t="s">
        <v>42</v>
      </c>
      <c r="N182" s="16" t="str">
        <f ca="1">PROPER(Table1[[#This Row],[Region]])</f>
        <v>East</v>
      </c>
      <c r="O182" s="9" t="s">
        <v>147</v>
      </c>
      <c r="P182" s="9" t="s">
        <v>276</v>
      </c>
      <c r="Q182" s="9" t="s">
        <v>32</v>
      </c>
    </row>
    <row r="183" spans="1:17" ht="14.5">
      <c r="A183" s="9">
        <v>331</v>
      </c>
      <c r="B183" s="9" t="str">
        <f>VLOOKUP(Table1[[#This Row],[Customer ID]],'Customer Lookup'!A:B,2,0)</f>
        <v>Bradley Pollock</v>
      </c>
      <c r="C183" s="9">
        <v>89726</v>
      </c>
      <c r="D183" s="30">
        <v>42108</v>
      </c>
      <c r="E183" s="30">
        <v>42110</v>
      </c>
      <c r="F183" s="9" t="s">
        <v>144</v>
      </c>
      <c r="G183" s="13" t="str">
        <f ca="1">TRIM(Table1[[#This Row],[Product Category]])</f>
        <v>Furniture</v>
      </c>
      <c r="H183" s="13" t="str">
        <f ca="1">PROPER(Table1[[#This Row],[Product Sub-Category]])</f>
        <v>Computer Peripherals</v>
      </c>
      <c r="I183" s="14">
        <v>8</v>
      </c>
      <c r="J183" s="15">
        <v>29.1</v>
      </c>
      <c r="K183" s="9">
        <v>0.05</v>
      </c>
      <c r="L183" s="9" t="s">
        <v>50</v>
      </c>
      <c r="M183" s="9" t="s">
        <v>42</v>
      </c>
      <c r="N183" s="16" t="str">
        <f ca="1">PROPER(Table1[[#This Row],[Region]])</f>
        <v>West</v>
      </c>
      <c r="O183" s="9" t="s">
        <v>155</v>
      </c>
      <c r="P183" s="9" t="s">
        <v>277</v>
      </c>
      <c r="Q183" s="9" t="s">
        <v>22</v>
      </c>
    </row>
    <row r="184" spans="1:17" ht="14.5">
      <c r="A184" s="9">
        <v>335</v>
      </c>
      <c r="B184" s="9" t="str">
        <f>VLOOKUP(Table1[[#This Row],[Customer ID]],'Customer Lookup'!A:B,2,0)</f>
        <v>Curtis O'Connell</v>
      </c>
      <c r="C184" s="9">
        <v>87277</v>
      </c>
      <c r="D184" s="30">
        <v>42128</v>
      </c>
      <c r="E184" s="30">
        <v>42129</v>
      </c>
      <c r="F184" s="8" t="s">
        <v>2232</v>
      </c>
      <c r="G184" s="13" t="str">
        <f ca="1">TRIM(Table1[[#This Row],[Product Category]])</f>
        <v>Furniture</v>
      </c>
      <c r="H184" s="13" t="str">
        <f ca="1">PROPER(Table1[[#This Row],[Product Sub-Category]])</f>
        <v>Chairs &amp; Chairmats</v>
      </c>
      <c r="I184" s="14">
        <v>14</v>
      </c>
      <c r="J184" s="15">
        <v>276.2</v>
      </c>
      <c r="K184" s="9">
        <v>0.1</v>
      </c>
      <c r="L184" s="9" t="s">
        <v>41</v>
      </c>
      <c r="M184" s="9" t="s">
        <v>81</v>
      </c>
      <c r="N184" s="16" t="str">
        <f ca="1">PROPER(Table1[[#This Row],[Region]])</f>
        <v>West</v>
      </c>
      <c r="O184" s="9" t="s">
        <v>90</v>
      </c>
      <c r="P184" s="9" t="s">
        <v>279</v>
      </c>
      <c r="Q184" s="9" t="s">
        <v>32</v>
      </c>
    </row>
    <row r="185" spans="1:17" ht="14.5">
      <c r="A185" s="9">
        <v>335</v>
      </c>
      <c r="B185" s="9" t="str">
        <f>VLOOKUP(Table1[[#This Row],[Customer ID]],'Customer Lookup'!A:B,2,0)</f>
        <v>Curtis O'Connell</v>
      </c>
      <c r="C185" s="9">
        <v>87277</v>
      </c>
      <c r="D185" s="30">
        <v>42128</v>
      </c>
      <c r="E185" s="30">
        <v>42128</v>
      </c>
      <c r="F185" s="9" t="s">
        <v>2233</v>
      </c>
      <c r="G185" s="13" t="str">
        <f ca="1">TRIM(Table1[[#This Row],[Product Category]])</f>
        <v>Office Supplies</v>
      </c>
      <c r="H185" s="13" t="str">
        <f ca="1">PROPER(Table1[[#This Row],[Product Sub-Category]])</f>
        <v>Office Furnishings</v>
      </c>
      <c r="I185" s="14">
        <v>1</v>
      </c>
      <c r="J185" s="15">
        <v>6.28</v>
      </c>
      <c r="K185" s="9">
        <v>0.05</v>
      </c>
      <c r="L185" s="9" t="s">
        <v>41</v>
      </c>
      <c r="M185" s="9" t="s">
        <v>81</v>
      </c>
      <c r="N185" s="16" t="str">
        <f ca="1">PROPER(Table1[[#This Row],[Region]])</f>
        <v>East</v>
      </c>
      <c r="O185" s="9" t="s">
        <v>90</v>
      </c>
      <c r="P185" s="9" t="s">
        <v>279</v>
      </c>
      <c r="Q185" s="9" t="s">
        <v>32</v>
      </c>
    </row>
    <row r="186" spans="1:17" ht="14.5">
      <c r="A186" s="9">
        <v>339</v>
      </c>
      <c r="B186" s="9" t="str">
        <f>VLOOKUP(Table1[[#This Row],[Customer ID]],'Customer Lookup'!A:B,2,0)</f>
        <v>Bobby Clements</v>
      </c>
      <c r="C186" s="9">
        <v>90583</v>
      </c>
      <c r="D186" s="30">
        <v>42080</v>
      </c>
      <c r="E186" s="30">
        <v>42081</v>
      </c>
      <c r="F186" s="8" t="s">
        <v>196</v>
      </c>
      <c r="G186" s="13" t="str">
        <f ca="1">TRIM(Table1[[#This Row],[Product Category]])</f>
        <v>Furniture</v>
      </c>
      <c r="H186" s="13" t="str">
        <f ca="1">PROPER(Table1[[#This Row],[Product Sub-Category]])</f>
        <v>Appliances</v>
      </c>
      <c r="I186" s="14">
        <v>5</v>
      </c>
      <c r="J186" s="15">
        <v>7.77</v>
      </c>
      <c r="K186" s="9">
        <v>0.05</v>
      </c>
      <c r="L186" s="9" t="s">
        <v>50</v>
      </c>
      <c r="M186" s="9" t="s">
        <v>81</v>
      </c>
      <c r="N186" s="16" t="str">
        <f ca="1">PROPER(Table1[[#This Row],[Region]])</f>
        <v>East</v>
      </c>
      <c r="O186" s="9" t="s">
        <v>124</v>
      </c>
      <c r="P186" s="9" t="s">
        <v>280</v>
      </c>
      <c r="Q186" s="9" t="s">
        <v>32</v>
      </c>
    </row>
    <row r="187" spans="1:17" ht="14.5">
      <c r="A187" s="9">
        <v>339</v>
      </c>
      <c r="B187" s="9" t="str">
        <f>VLOOKUP(Table1[[#This Row],[Customer ID]],'Customer Lookup'!A:B,2,0)</f>
        <v>Bobby Clements</v>
      </c>
      <c r="C187" s="9">
        <v>90583</v>
      </c>
      <c r="D187" s="30">
        <v>42080</v>
      </c>
      <c r="E187" s="30">
        <v>42082</v>
      </c>
      <c r="F187" s="9" t="s">
        <v>2233</v>
      </c>
      <c r="G187" s="13" t="str">
        <f ca="1">TRIM(Table1[[#This Row],[Product Category]])</f>
        <v>Office Supplies</v>
      </c>
      <c r="H187" s="13" t="str">
        <f ca="1">PROPER(Table1[[#This Row],[Product Sub-Category]])</f>
        <v>Office Furnishings</v>
      </c>
      <c r="I187" s="14">
        <v>15</v>
      </c>
      <c r="J187" s="15">
        <v>7.59</v>
      </c>
      <c r="K187" s="9">
        <v>0.05</v>
      </c>
      <c r="L187" s="9" t="s">
        <v>50</v>
      </c>
      <c r="M187" s="9" t="s">
        <v>81</v>
      </c>
      <c r="N187" s="16" t="str">
        <f ca="1">PROPER(Table1[[#This Row],[Region]])</f>
        <v>South</v>
      </c>
      <c r="O187" s="9" t="s">
        <v>124</v>
      </c>
      <c r="P187" s="9" t="s">
        <v>280</v>
      </c>
      <c r="Q187" s="9" t="s">
        <v>32</v>
      </c>
    </row>
    <row r="188" spans="1:17" ht="14.5">
      <c r="A188" s="9">
        <v>342</v>
      </c>
      <c r="B188" s="9" t="str">
        <f>VLOOKUP(Table1[[#This Row],[Customer ID]],'Customer Lookup'!A:B,2,0)</f>
        <v>Jacqueline Noble</v>
      </c>
      <c r="C188" s="9">
        <v>3332</v>
      </c>
      <c r="D188" s="30">
        <v>42128</v>
      </c>
      <c r="E188" s="30">
        <v>42130</v>
      </c>
      <c r="F188" s="8" t="s">
        <v>2231</v>
      </c>
      <c r="G188" s="13" t="str">
        <f ca="1">TRIM(Table1[[#This Row],[Product Category]])</f>
        <v>Furniture</v>
      </c>
      <c r="H188" s="13" t="str">
        <f ca="1">PROPER(Table1[[#This Row],[Product Sub-Category]])</f>
        <v>Pens &amp; Art Supplies</v>
      </c>
      <c r="I188" s="14">
        <v>20</v>
      </c>
      <c r="J188" s="15">
        <v>3.26</v>
      </c>
      <c r="K188" s="9">
        <v>0.05</v>
      </c>
      <c r="L188" s="9" t="s">
        <v>41</v>
      </c>
      <c r="M188" s="9" t="s">
        <v>81</v>
      </c>
      <c r="N188" s="16" t="str">
        <f ca="1">PROPER(Table1[[#This Row],[Region]])</f>
        <v>East</v>
      </c>
      <c r="O188" s="9" t="s">
        <v>242</v>
      </c>
      <c r="P188" s="9" t="s">
        <v>283</v>
      </c>
      <c r="Q188" s="9" t="s">
        <v>32</v>
      </c>
    </row>
    <row r="189" spans="1:17" ht="14.5">
      <c r="A189" s="9">
        <v>343</v>
      </c>
      <c r="B189" s="9" t="str">
        <f>VLOOKUP(Table1[[#This Row],[Customer ID]],'Customer Lookup'!A:B,2,0)</f>
        <v>Lynn Epstein</v>
      </c>
      <c r="C189" s="9">
        <v>88151</v>
      </c>
      <c r="D189" s="30">
        <v>42035</v>
      </c>
      <c r="E189" s="30">
        <v>42036</v>
      </c>
      <c r="F189" s="9" t="s">
        <v>123</v>
      </c>
      <c r="G189" s="13" t="str">
        <f ca="1">TRIM(Table1[[#This Row],[Product Category]])</f>
        <v>Office Supplies</v>
      </c>
      <c r="H189" s="13" t="str">
        <f ca="1">PROPER(Table1[[#This Row],[Product Sub-Category]])</f>
        <v>Tables</v>
      </c>
      <c r="I189" s="14">
        <v>7</v>
      </c>
      <c r="J189" s="15">
        <v>15.23</v>
      </c>
      <c r="K189" s="9">
        <v>0.05</v>
      </c>
      <c r="L189" s="9" t="s">
        <v>41</v>
      </c>
      <c r="M189" s="9" t="s">
        <v>81</v>
      </c>
      <c r="N189" s="16" t="str">
        <f ca="1">PROPER(Table1[[#This Row],[Region]])</f>
        <v>East</v>
      </c>
      <c r="O189" s="9" t="s">
        <v>147</v>
      </c>
      <c r="P189" s="9" t="s">
        <v>284</v>
      </c>
      <c r="Q189" s="9" t="s">
        <v>32</v>
      </c>
    </row>
    <row r="190" spans="1:17" ht="14.5">
      <c r="A190" s="9">
        <v>344</v>
      </c>
      <c r="B190" s="9" t="str">
        <f>VLOOKUP(Table1[[#This Row],[Customer ID]],'Customer Lookup'!A:B,2,0)</f>
        <v>Rosemary English</v>
      </c>
      <c r="C190" s="9">
        <v>88152</v>
      </c>
      <c r="D190" s="30">
        <v>42128</v>
      </c>
      <c r="E190" s="30">
        <v>42130</v>
      </c>
      <c r="F190" s="8" t="s">
        <v>2231</v>
      </c>
      <c r="G190" s="13" t="str">
        <f ca="1">TRIM(Table1[[#This Row],[Product Category]])</f>
        <v>Office Supplies</v>
      </c>
      <c r="H190" s="13" t="str">
        <f ca="1">PROPER(Table1[[#This Row],[Product Sub-Category]])</f>
        <v>Pens &amp; Art Supplies</v>
      </c>
      <c r="I190" s="14">
        <v>5</v>
      </c>
      <c r="J190" s="15">
        <v>3.26</v>
      </c>
      <c r="K190" s="9">
        <v>0.05</v>
      </c>
      <c r="L190" s="9" t="s">
        <v>41</v>
      </c>
      <c r="M190" s="9" t="s">
        <v>81</v>
      </c>
      <c r="N190" s="16" t="str">
        <f ca="1">PROPER(Table1[[#This Row],[Region]])</f>
        <v>South</v>
      </c>
      <c r="O190" s="9" t="s">
        <v>147</v>
      </c>
      <c r="P190" s="9" t="s">
        <v>285</v>
      </c>
      <c r="Q190" s="9" t="s">
        <v>32</v>
      </c>
    </row>
    <row r="191" spans="1:17" ht="14.5">
      <c r="A191" s="9">
        <v>349</v>
      </c>
      <c r="B191" s="9" t="str">
        <f>VLOOKUP(Table1[[#This Row],[Customer ID]],'Customer Lookup'!A:B,2,0)</f>
        <v>Kim Weiss</v>
      </c>
      <c r="C191" s="9">
        <v>17446</v>
      </c>
      <c r="D191" s="30">
        <v>42164</v>
      </c>
      <c r="E191" s="30">
        <v>42166</v>
      </c>
      <c r="F191" s="9" t="s">
        <v>2240</v>
      </c>
      <c r="G191" s="13" t="str">
        <f ca="1">TRIM(Table1[[#This Row],[Product Category]])</f>
        <v>Furniture</v>
      </c>
      <c r="H191" s="13" t="str">
        <f ca="1">PROPER(Table1[[#This Row],[Product Sub-Category]])</f>
        <v>Scissors, Rulers And Trimmers</v>
      </c>
      <c r="I191" s="14">
        <v>23</v>
      </c>
      <c r="J191" s="15">
        <v>8.34</v>
      </c>
      <c r="K191" s="9">
        <v>0.05</v>
      </c>
      <c r="L191" s="9" t="s">
        <v>41</v>
      </c>
      <c r="M191" s="9" t="s">
        <v>42</v>
      </c>
      <c r="N191" s="16" t="str">
        <f ca="1">PROPER(Table1[[#This Row],[Region]])</f>
        <v>South</v>
      </c>
      <c r="O191" s="9" t="s">
        <v>242</v>
      </c>
      <c r="P191" s="9" t="s">
        <v>283</v>
      </c>
      <c r="Q191" s="9" t="s">
        <v>22</v>
      </c>
    </row>
    <row r="192" spans="1:17" ht="14.5">
      <c r="A192" s="9">
        <v>349</v>
      </c>
      <c r="B192" s="9" t="str">
        <f>VLOOKUP(Table1[[#This Row],[Customer ID]],'Customer Lookup'!A:B,2,0)</f>
        <v>Kim Weiss</v>
      </c>
      <c r="C192" s="9">
        <v>11527</v>
      </c>
      <c r="D192" s="30">
        <v>42006</v>
      </c>
      <c r="E192" s="30">
        <v>42008</v>
      </c>
      <c r="F192" s="8" t="s">
        <v>2233</v>
      </c>
      <c r="G192" s="13" t="str">
        <f ca="1">TRIM(Table1[[#This Row],[Product Category]])</f>
        <v>Office Supplies</v>
      </c>
      <c r="H192" s="13" t="str">
        <f ca="1">PROPER(Table1[[#This Row],[Product Sub-Category]])</f>
        <v>Office Furnishings</v>
      </c>
      <c r="I192" s="14">
        <v>54</v>
      </c>
      <c r="J192" s="15">
        <v>99.23</v>
      </c>
      <c r="K192" s="9">
        <v>0.05</v>
      </c>
      <c r="L192" s="9" t="s">
        <v>50</v>
      </c>
      <c r="M192" s="9" t="s">
        <v>42</v>
      </c>
      <c r="N192" s="16" t="str">
        <f ca="1">PROPER(Table1[[#This Row],[Region]])</f>
        <v>East</v>
      </c>
      <c r="O192" s="9" t="s">
        <v>242</v>
      </c>
      <c r="P192" s="9" t="s">
        <v>283</v>
      </c>
      <c r="Q192" s="9" t="s">
        <v>32</v>
      </c>
    </row>
    <row r="193" spans="1:17" ht="14.5">
      <c r="A193" s="9">
        <v>351</v>
      </c>
      <c r="B193" s="9" t="str">
        <f>VLOOKUP(Table1[[#This Row],[Customer ID]],'Customer Lookup'!A:B,2,0)</f>
        <v>Juanita Coley Knox</v>
      </c>
      <c r="C193" s="9">
        <v>88685</v>
      </c>
      <c r="D193" s="30">
        <v>42164</v>
      </c>
      <c r="E193" s="30">
        <v>42166</v>
      </c>
      <c r="F193" s="9" t="s">
        <v>2240</v>
      </c>
      <c r="G193" s="13" t="str">
        <f ca="1">TRIM(Table1[[#This Row],[Product Category]])</f>
        <v>Furniture</v>
      </c>
      <c r="H193" s="13" t="str">
        <f ca="1">PROPER(Table1[[#This Row],[Product Sub-Category]])</f>
        <v>Scissors, Rulers And Trimmers</v>
      </c>
      <c r="I193" s="14">
        <v>6</v>
      </c>
      <c r="J193" s="15">
        <v>8.34</v>
      </c>
      <c r="K193" s="9">
        <v>0.05</v>
      </c>
      <c r="L193" s="9" t="s">
        <v>41</v>
      </c>
      <c r="M193" s="9" t="s">
        <v>42</v>
      </c>
      <c r="N193" s="16" t="str">
        <f ca="1">PROPER(Table1[[#This Row],[Region]])</f>
        <v>East</v>
      </c>
      <c r="O193" s="9" t="s">
        <v>62</v>
      </c>
      <c r="P193" s="9" t="s">
        <v>286</v>
      </c>
      <c r="Q193" s="9" t="s">
        <v>22</v>
      </c>
    </row>
    <row r="194" spans="1:17" ht="14.5">
      <c r="A194" s="9">
        <v>351</v>
      </c>
      <c r="B194" s="9" t="str">
        <f>VLOOKUP(Table1[[#This Row],[Customer ID]],'Customer Lookup'!A:B,2,0)</f>
        <v>Juanita Coley Knox</v>
      </c>
      <c r="C194" s="9">
        <v>88686</v>
      </c>
      <c r="D194" s="30">
        <v>42006</v>
      </c>
      <c r="E194" s="30">
        <v>42008</v>
      </c>
      <c r="F194" s="8" t="s">
        <v>2233</v>
      </c>
      <c r="G194" s="13" t="str">
        <f ca="1">TRIM(Table1[[#This Row],[Product Category]])</f>
        <v>Technology</v>
      </c>
      <c r="H194" s="13" t="str">
        <f ca="1">PROPER(Table1[[#This Row],[Product Sub-Category]])</f>
        <v>Office Furnishings</v>
      </c>
      <c r="I194" s="14">
        <v>14</v>
      </c>
      <c r="J194" s="15">
        <v>99.23</v>
      </c>
      <c r="K194" s="9">
        <v>0.05</v>
      </c>
      <c r="L194" s="9" t="s">
        <v>50</v>
      </c>
      <c r="M194" s="9" t="s">
        <v>42</v>
      </c>
      <c r="N194" s="16" t="str">
        <f ca="1">PROPER(Table1[[#This Row],[Region]])</f>
        <v>West</v>
      </c>
      <c r="O194" s="9" t="s">
        <v>62</v>
      </c>
      <c r="P194" s="9" t="s">
        <v>286</v>
      </c>
      <c r="Q194" s="9" t="s">
        <v>32</v>
      </c>
    </row>
    <row r="195" spans="1:17" ht="14.5">
      <c r="A195" s="9">
        <v>353</v>
      </c>
      <c r="B195" s="9" t="str">
        <f>VLOOKUP(Table1[[#This Row],[Customer ID]],'Customer Lookup'!A:B,2,0)</f>
        <v>Bonnie Chambers</v>
      </c>
      <c r="C195" s="9">
        <v>89647</v>
      </c>
      <c r="D195" s="30">
        <v>42138</v>
      </c>
      <c r="E195" s="30">
        <v>42138</v>
      </c>
      <c r="F195" s="9" t="s">
        <v>144</v>
      </c>
      <c r="G195" s="13" t="str">
        <f ca="1">TRIM(Table1[[#This Row],[Product Category]])</f>
        <v>Office Supplies</v>
      </c>
      <c r="H195" s="13" t="str">
        <f ca="1">PROPER(Table1[[#This Row],[Product Sub-Category]])</f>
        <v>Computer Peripherals</v>
      </c>
      <c r="I195" s="14">
        <v>17</v>
      </c>
      <c r="J195" s="15">
        <v>4.8899999999999997</v>
      </c>
      <c r="K195" s="9">
        <v>0.05</v>
      </c>
      <c r="L195" s="9" t="s">
        <v>98</v>
      </c>
      <c r="M195" s="9" t="s">
        <v>42</v>
      </c>
      <c r="N195" s="16" t="str">
        <f ca="1">PROPER(Table1[[#This Row],[Region]])</f>
        <v>West</v>
      </c>
      <c r="O195" s="9" t="s">
        <v>250</v>
      </c>
      <c r="P195" s="9" t="s">
        <v>287</v>
      </c>
      <c r="Q195" s="9" t="s">
        <v>22</v>
      </c>
    </row>
    <row r="196" spans="1:17" ht="14.5">
      <c r="A196" s="9">
        <v>353</v>
      </c>
      <c r="B196" s="9" t="str">
        <f>VLOOKUP(Table1[[#This Row],[Customer ID]],'Customer Lookup'!A:B,2,0)</f>
        <v>Bonnie Chambers</v>
      </c>
      <c r="C196" s="9">
        <v>89647</v>
      </c>
      <c r="D196" s="30">
        <v>42138</v>
      </c>
      <c r="E196" s="30">
        <v>42145</v>
      </c>
      <c r="F196" s="8" t="s">
        <v>83</v>
      </c>
      <c r="G196" s="13" t="str">
        <f ca="1">TRIM(Table1[[#This Row],[Product Category]])</f>
        <v>Furniture</v>
      </c>
      <c r="H196" s="13" t="str">
        <f ca="1">PROPER(Table1[[#This Row],[Product Sub-Category]])</f>
        <v>Paper</v>
      </c>
      <c r="I196" s="14">
        <v>16</v>
      </c>
      <c r="J196" s="15">
        <v>6.68</v>
      </c>
      <c r="K196" s="9">
        <v>0.05</v>
      </c>
      <c r="L196" s="9" t="s">
        <v>98</v>
      </c>
      <c r="M196" s="9" t="s">
        <v>42</v>
      </c>
      <c r="N196" s="16" t="str">
        <f ca="1">PROPER(Table1[[#This Row],[Region]])</f>
        <v>West</v>
      </c>
      <c r="O196" s="9" t="s">
        <v>250</v>
      </c>
      <c r="P196" s="9" t="s">
        <v>287</v>
      </c>
      <c r="Q196" s="9" t="s">
        <v>32</v>
      </c>
    </row>
    <row r="197" spans="1:17" ht="14.5">
      <c r="A197" s="9">
        <v>357</v>
      </c>
      <c r="B197" s="9" t="str">
        <f>VLOOKUP(Table1[[#This Row],[Customer ID]],'Customer Lookup'!A:B,2,0)</f>
        <v>Barbara McNamara</v>
      </c>
      <c r="C197" s="9">
        <v>91131</v>
      </c>
      <c r="D197" s="30">
        <v>42148</v>
      </c>
      <c r="E197" s="30">
        <v>42149</v>
      </c>
      <c r="F197" s="9" t="s">
        <v>123</v>
      </c>
      <c r="G197" s="13" t="str">
        <f ca="1">TRIM(Table1[[#This Row],[Product Category]])</f>
        <v>Technology</v>
      </c>
      <c r="H197" s="13" t="str">
        <f ca="1">PROPER(Table1[[#This Row],[Product Sub-Category]])</f>
        <v>Tables</v>
      </c>
      <c r="I197" s="14">
        <v>14</v>
      </c>
      <c r="J197" s="15">
        <v>124.49</v>
      </c>
      <c r="K197" s="9">
        <v>0.1</v>
      </c>
      <c r="L197" s="9" t="s">
        <v>41</v>
      </c>
      <c r="M197" s="9" t="s">
        <v>81</v>
      </c>
      <c r="N197" s="16" t="str">
        <f ca="1">PROPER(Table1[[#This Row],[Region]])</f>
        <v>East</v>
      </c>
      <c r="O197" s="9" t="s">
        <v>250</v>
      </c>
      <c r="P197" s="9" t="s">
        <v>288</v>
      </c>
      <c r="Q197" s="9" t="s">
        <v>32</v>
      </c>
    </row>
    <row r="198" spans="1:17" ht="14.5">
      <c r="A198" s="9">
        <v>358</v>
      </c>
      <c r="B198" s="9" t="str">
        <f>VLOOKUP(Table1[[#This Row],[Customer ID]],'Customer Lookup'!A:B,2,0)</f>
        <v>Chris F Brandt</v>
      </c>
      <c r="C198" s="9">
        <v>91130</v>
      </c>
      <c r="D198" s="30">
        <v>42013</v>
      </c>
      <c r="E198" s="30">
        <v>42020</v>
      </c>
      <c r="F198" s="8" t="s">
        <v>2235</v>
      </c>
      <c r="G198" s="13" t="str">
        <f ca="1">TRIM(Table1[[#This Row],[Product Category]])</f>
        <v>Office Supplies</v>
      </c>
      <c r="H198" s="13" t="str">
        <f ca="1">PROPER(Table1[[#This Row],[Product Sub-Category]])</f>
        <v>Telephones And Communication</v>
      </c>
      <c r="I198" s="14">
        <v>1</v>
      </c>
      <c r="J198" s="15">
        <v>125.99</v>
      </c>
      <c r="K198" s="9">
        <v>0.1</v>
      </c>
      <c r="L198" s="9" t="s">
        <v>98</v>
      </c>
      <c r="M198" s="9" t="s">
        <v>81</v>
      </c>
      <c r="N198" s="16" t="str">
        <f ca="1">PROPER(Table1[[#This Row],[Region]])</f>
        <v>East</v>
      </c>
      <c r="O198" s="9" t="s">
        <v>174</v>
      </c>
      <c r="P198" s="9" t="s">
        <v>290</v>
      </c>
      <c r="Q198" s="9" t="s">
        <v>32</v>
      </c>
    </row>
    <row r="199" spans="1:17" ht="14.5">
      <c r="A199" s="9">
        <v>366</v>
      </c>
      <c r="B199" s="9" t="str">
        <f>VLOOKUP(Table1[[#This Row],[Customer ID]],'Customer Lookup'!A:B,2,0)</f>
        <v>Patrick Rosenthal</v>
      </c>
      <c r="C199" s="9">
        <v>87347</v>
      </c>
      <c r="D199" s="30">
        <v>42021</v>
      </c>
      <c r="E199" s="30">
        <v>42023</v>
      </c>
      <c r="F199" s="9" t="s">
        <v>196</v>
      </c>
      <c r="G199" s="13" t="str">
        <f ca="1">TRIM(Table1[[#This Row],[Product Category]])</f>
        <v>Furniture</v>
      </c>
      <c r="H199" s="13" t="str">
        <f ca="1">PROPER(Table1[[#This Row],[Product Sub-Category]])</f>
        <v>Appliances</v>
      </c>
      <c r="I199" s="14">
        <v>6</v>
      </c>
      <c r="J199" s="15">
        <v>328.14</v>
      </c>
      <c r="K199" s="9">
        <v>0.1</v>
      </c>
      <c r="L199" s="9" t="s">
        <v>50</v>
      </c>
      <c r="M199" s="9" t="s">
        <v>51</v>
      </c>
      <c r="N199" s="16" t="str">
        <f ca="1">PROPER(Table1[[#This Row],[Region]])</f>
        <v>West</v>
      </c>
      <c r="O199" s="9" t="s">
        <v>291</v>
      </c>
      <c r="P199" s="9" t="s">
        <v>292</v>
      </c>
      <c r="Q199" s="9" t="s">
        <v>32</v>
      </c>
    </row>
    <row r="200" spans="1:17" ht="14.5">
      <c r="A200" s="9">
        <v>369</v>
      </c>
      <c r="B200" s="9" t="str">
        <f>VLOOKUP(Table1[[#This Row],[Customer ID]],'Customer Lookup'!A:B,2,0)</f>
        <v>Troy Moon</v>
      </c>
      <c r="C200" s="9">
        <v>90292</v>
      </c>
      <c r="D200" s="30">
        <v>42105</v>
      </c>
      <c r="E200" s="30">
        <v>42107</v>
      </c>
      <c r="F200" s="8" t="s">
        <v>2233</v>
      </c>
      <c r="G200" s="13" t="str">
        <f ca="1">TRIM(Table1[[#This Row],[Product Category]])</f>
        <v>Technology</v>
      </c>
      <c r="H200" s="13" t="str">
        <f ca="1">PROPER(Table1[[#This Row],[Product Sub-Category]])</f>
        <v>Office Furnishings</v>
      </c>
      <c r="I200" s="14">
        <v>21</v>
      </c>
      <c r="J200" s="15">
        <v>19.23</v>
      </c>
      <c r="K200" s="9">
        <v>0.05</v>
      </c>
      <c r="L200" s="9" t="s">
        <v>98</v>
      </c>
      <c r="M200" s="9" t="s">
        <v>81</v>
      </c>
      <c r="N200" s="16" t="str">
        <f ca="1">PROPER(Table1[[#This Row],[Region]])</f>
        <v>East</v>
      </c>
      <c r="O200" s="9" t="s">
        <v>37</v>
      </c>
      <c r="P200" s="9" t="s">
        <v>293</v>
      </c>
      <c r="Q200" s="9" t="s">
        <v>22</v>
      </c>
    </row>
    <row r="201" spans="1:17" ht="14.5">
      <c r="A201" s="9">
        <v>370</v>
      </c>
      <c r="B201" s="9" t="str">
        <f>VLOOKUP(Table1[[#This Row],[Customer ID]],'Customer Lookup'!A:B,2,0)</f>
        <v>Sam Oh</v>
      </c>
      <c r="C201" s="9">
        <v>90291</v>
      </c>
      <c r="D201" s="30">
        <v>42151</v>
      </c>
      <c r="E201" s="30">
        <v>42153</v>
      </c>
      <c r="F201" s="9" t="s">
        <v>2235</v>
      </c>
      <c r="G201" s="13" t="str">
        <f ca="1">TRIM(Table1[[#This Row],[Product Category]])</f>
        <v>Office Supplies</v>
      </c>
      <c r="H201" s="13" t="str">
        <f ca="1">PROPER(Table1[[#This Row],[Product Sub-Category]])</f>
        <v>Telephones And Communication</v>
      </c>
      <c r="I201" s="14">
        <v>15</v>
      </c>
      <c r="J201" s="15">
        <v>20.99</v>
      </c>
      <c r="K201" s="9">
        <v>0.05</v>
      </c>
      <c r="L201" s="9" t="s">
        <v>31</v>
      </c>
      <c r="M201" s="9" t="s">
        <v>81</v>
      </c>
      <c r="N201" s="16" t="str">
        <f ca="1">PROPER(Table1[[#This Row],[Region]])</f>
        <v>East</v>
      </c>
      <c r="O201" s="9" t="s">
        <v>147</v>
      </c>
      <c r="P201" s="9" t="s">
        <v>294</v>
      </c>
      <c r="Q201" s="9" t="s">
        <v>32</v>
      </c>
    </row>
    <row r="202" spans="1:17" ht="14.5">
      <c r="A202" s="9">
        <v>371</v>
      </c>
      <c r="B202" s="9" t="str">
        <f>VLOOKUP(Table1[[#This Row],[Customer ID]],'Customer Lookup'!A:B,2,0)</f>
        <v>Roberta Mullins Peters</v>
      </c>
      <c r="C202" s="9">
        <v>90291</v>
      </c>
      <c r="D202" s="30">
        <v>42151</v>
      </c>
      <c r="E202" s="30">
        <v>42153</v>
      </c>
      <c r="F202" s="8" t="s">
        <v>2237</v>
      </c>
      <c r="G202" s="13" t="str">
        <f ca="1">TRIM(Table1[[#This Row],[Product Category]])</f>
        <v>Furniture</v>
      </c>
      <c r="H202" s="13" t="str">
        <f ca="1">PROPER(Table1[[#This Row],[Product Sub-Category]])</f>
        <v>Binders And Binder Accessories</v>
      </c>
      <c r="I202" s="14">
        <v>9</v>
      </c>
      <c r="J202" s="15">
        <v>5.4</v>
      </c>
      <c r="K202" s="9">
        <v>0.05</v>
      </c>
      <c r="L202" s="9" t="s">
        <v>31</v>
      </c>
      <c r="M202" s="9" t="s">
        <v>81</v>
      </c>
      <c r="N202" s="16" t="str">
        <f ca="1">PROPER(Table1[[#This Row],[Region]])</f>
        <v>Central</v>
      </c>
      <c r="O202" s="9" t="s">
        <v>152</v>
      </c>
      <c r="P202" s="9" t="s">
        <v>296</v>
      </c>
      <c r="Q202" s="9" t="s">
        <v>22</v>
      </c>
    </row>
    <row r="203" spans="1:17" ht="14.5">
      <c r="A203" s="9">
        <v>373</v>
      </c>
      <c r="B203" s="9" t="str">
        <f>VLOOKUP(Table1[[#This Row],[Customer ID]],'Customer Lookup'!A:B,2,0)</f>
        <v>Jeanne Werner</v>
      </c>
      <c r="C203" s="9">
        <v>24193</v>
      </c>
      <c r="D203" s="30">
        <v>42077</v>
      </c>
      <c r="E203" s="30">
        <v>42079</v>
      </c>
      <c r="F203" s="9" t="s">
        <v>151</v>
      </c>
      <c r="G203" s="13" t="str">
        <f ca="1">TRIM(Table1[[#This Row],[Product Category]])</f>
        <v>Office Supplies</v>
      </c>
      <c r="H203" s="13" t="str">
        <f ca="1">PROPER(Table1[[#This Row],[Product Sub-Category]])</f>
        <v>Bookcases</v>
      </c>
      <c r="I203" s="14">
        <v>45</v>
      </c>
      <c r="J203" s="15">
        <v>200.98</v>
      </c>
      <c r="K203" s="9">
        <v>0.1</v>
      </c>
      <c r="L203" s="9" t="s">
        <v>31</v>
      </c>
      <c r="M203" s="9" t="s">
        <v>51</v>
      </c>
      <c r="N203" s="16" t="str">
        <f ca="1">PROPER(Table1[[#This Row],[Region]])</f>
        <v>Central</v>
      </c>
      <c r="O203" s="9" t="s">
        <v>215</v>
      </c>
      <c r="P203" s="9" t="s">
        <v>216</v>
      </c>
      <c r="Q203" s="9" t="s">
        <v>32</v>
      </c>
    </row>
    <row r="204" spans="1:17" ht="14.5">
      <c r="A204" s="9">
        <v>373</v>
      </c>
      <c r="B204" s="9" t="str">
        <f>VLOOKUP(Table1[[#This Row],[Customer ID]],'Customer Lookup'!A:B,2,0)</f>
        <v>Jeanne Werner</v>
      </c>
      <c r="C204" s="9">
        <v>24193</v>
      </c>
      <c r="D204" s="30">
        <v>42077</v>
      </c>
      <c r="E204" s="30">
        <v>42078</v>
      </c>
      <c r="F204" s="8" t="s">
        <v>83</v>
      </c>
      <c r="G204" s="13" t="str">
        <f ca="1">TRIM(Table1[[#This Row],[Product Category]])</f>
        <v>Technology</v>
      </c>
      <c r="H204" s="13" t="str">
        <f ca="1">PROPER(Table1[[#This Row],[Product Sub-Category]])</f>
        <v>Paper</v>
      </c>
      <c r="I204" s="14">
        <v>24</v>
      </c>
      <c r="J204" s="15">
        <v>4.28</v>
      </c>
      <c r="K204" s="9">
        <v>0.05</v>
      </c>
      <c r="L204" s="9" t="s">
        <v>31</v>
      </c>
      <c r="M204" s="9" t="s">
        <v>51</v>
      </c>
      <c r="N204" s="16" t="str">
        <f ca="1">PROPER(Table1[[#This Row],[Region]])</f>
        <v>Central</v>
      </c>
      <c r="O204" s="9" t="s">
        <v>215</v>
      </c>
      <c r="P204" s="9" t="s">
        <v>216</v>
      </c>
      <c r="Q204" s="9" t="s">
        <v>32</v>
      </c>
    </row>
    <row r="205" spans="1:17" ht="14.5">
      <c r="A205" s="9">
        <v>373</v>
      </c>
      <c r="B205" s="9" t="str">
        <f>VLOOKUP(Table1[[#This Row],[Customer ID]],'Customer Lookup'!A:B,2,0)</f>
        <v>Jeanne Werner</v>
      </c>
      <c r="C205" s="9">
        <v>24193</v>
      </c>
      <c r="D205" s="30">
        <v>42077</v>
      </c>
      <c r="E205" s="30">
        <v>42079</v>
      </c>
      <c r="F205" s="9" t="s">
        <v>2235</v>
      </c>
      <c r="G205" s="13" t="str">
        <f ca="1">TRIM(Table1[[#This Row],[Product Category]])</f>
        <v>Furniture</v>
      </c>
      <c r="H205" s="13" t="str">
        <f ca="1">PROPER(Table1[[#This Row],[Product Sub-Category]])</f>
        <v>Telephones And Communication</v>
      </c>
      <c r="I205" s="14">
        <v>19</v>
      </c>
      <c r="J205" s="15">
        <v>85.99</v>
      </c>
      <c r="K205" s="9">
        <v>0.05</v>
      </c>
      <c r="L205" s="9" t="s">
        <v>31</v>
      </c>
      <c r="M205" s="9" t="s">
        <v>51</v>
      </c>
      <c r="N205" s="16" t="str">
        <f ca="1">PROPER(Table1[[#This Row],[Region]])</f>
        <v>South</v>
      </c>
      <c r="O205" s="9" t="s">
        <v>215</v>
      </c>
      <c r="P205" s="9" t="s">
        <v>216</v>
      </c>
      <c r="Q205" s="9" t="s">
        <v>32</v>
      </c>
    </row>
    <row r="206" spans="1:17" ht="14.5">
      <c r="A206" s="9">
        <v>375</v>
      </c>
      <c r="B206" s="9" t="str">
        <f>VLOOKUP(Table1[[#This Row],[Customer ID]],'Customer Lookup'!A:B,2,0)</f>
        <v>Sandra Sharma</v>
      </c>
      <c r="C206" s="9">
        <v>90917</v>
      </c>
      <c r="D206" s="30">
        <v>42077</v>
      </c>
      <c r="E206" s="30">
        <v>42079</v>
      </c>
      <c r="F206" s="8" t="s">
        <v>151</v>
      </c>
      <c r="G206" s="13" t="str">
        <f ca="1">TRIM(Table1[[#This Row],[Product Category]])</f>
        <v>Office Supplies</v>
      </c>
      <c r="H206" s="13" t="str">
        <f ca="1">PROPER(Table1[[#This Row],[Product Sub-Category]])</f>
        <v>Bookcases</v>
      </c>
      <c r="I206" s="14">
        <v>11</v>
      </c>
      <c r="J206" s="15">
        <v>200.98</v>
      </c>
      <c r="K206" s="9">
        <v>0.1</v>
      </c>
      <c r="L206" s="9" t="s">
        <v>31</v>
      </c>
      <c r="M206" s="9" t="s">
        <v>51</v>
      </c>
      <c r="N206" s="16" t="str">
        <f ca="1">PROPER(Table1[[#This Row],[Region]])</f>
        <v>South</v>
      </c>
      <c r="O206" s="9" t="s">
        <v>184</v>
      </c>
      <c r="P206" s="9" t="s">
        <v>298</v>
      </c>
      <c r="Q206" s="9" t="s">
        <v>32</v>
      </c>
    </row>
    <row r="207" spans="1:17" ht="14.5">
      <c r="A207" s="9">
        <v>375</v>
      </c>
      <c r="B207" s="9" t="str">
        <f>VLOOKUP(Table1[[#This Row],[Customer ID]],'Customer Lookup'!A:B,2,0)</f>
        <v>Sandra Sharma</v>
      </c>
      <c r="C207" s="9">
        <v>90917</v>
      </c>
      <c r="D207" s="30">
        <v>42077</v>
      </c>
      <c r="E207" s="30">
        <v>42078</v>
      </c>
      <c r="F207" s="9" t="s">
        <v>83</v>
      </c>
      <c r="G207" s="13" t="str">
        <f ca="1">TRIM(Table1[[#This Row],[Product Category]])</f>
        <v>Office Supplies</v>
      </c>
      <c r="H207" s="13" t="str">
        <f ca="1">PROPER(Table1[[#This Row],[Product Sub-Category]])</f>
        <v>Paper</v>
      </c>
      <c r="I207" s="14">
        <v>6</v>
      </c>
      <c r="J207" s="15">
        <v>4.28</v>
      </c>
      <c r="K207" s="9">
        <v>0.05</v>
      </c>
      <c r="L207" s="9" t="s">
        <v>31</v>
      </c>
      <c r="M207" s="9" t="s">
        <v>51</v>
      </c>
      <c r="N207" s="16" t="str">
        <f ca="1">PROPER(Table1[[#This Row],[Region]])</f>
        <v>Central</v>
      </c>
      <c r="O207" s="9" t="s">
        <v>184</v>
      </c>
      <c r="P207" s="9" t="s">
        <v>298</v>
      </c>
      <c r="Q207" s="9" t="s">
        <v>32</v>
      </c>
    </row>
    <row r="208" spans="1:17" ht="14.5">
      <c r="A208" s="9">
        <v>377</v>
      </c>
      <c r="B208" s="9" t="str">
        <f>VLOOKUP(Table1[[#This Row],[Customer ID]],'Customer Lookup'!A:B,2,0)</f>
        <v>Sylvia Bush</v>
      </c>
      <c r="C208" s="9">
        <v>89579</v>
      </c>
      <c r="D208" s="30">
        <v>42111</v>
      </c>
      <c r="E208" s="30">
        <v>42111</v>
      </c>
      <c r="F208" s="8" t="s">
        <v>196</v>
      </c>
      <c r="G208" s="13" t="str">
        <f ca="1">TRIM(Table1[[#This Row],[Product Category]])</f>
        <v>Office Supplies</v>
      </c>
      <c r="H208" s="13" t="str">
        <f ca="1">PROPER(Table1[[#This Row],[Product Sub-Category]])</f>
        <v>Appliances</v>
      </c>
      <c r="I208" s="14">
        <v>17</v>
      </c>
      <c r="J208" s="15">
        <v>25.98</v>
      </c>
      <c r="K208" s="9">
        <v>0.05</v>
      </c>
      <c r="L208" s="9" t="s">
        <v>50</v>
      </c>
      <c r="M208" s="9" t="s">
        <v>104</v>
      </c>
      <c r="N208" s="16" t="str">
        <f ca="1">PROPER(Table1[[#This Row],[Region]])</f>
        <v>Central</v>
      </c>
      <c r="O208" s="9" t="s">
        <v>142</v>
      </c>
      <c r="P208" s="9" t="s">
        <v>275</v>
      </c>
      <c r="Q208" s="9" t="s">
        <v>32</v>
      </c>
    </row>
    <row r="209" spans="1:17" ht="14.5">
      <c r="A209" s="9">
        <v>381</v>
      </c>
      <c r="B209" s="9" t="str">
        <f>VLOOKUP(Table1[[#This Row],[Customer ID]],'Customer Lookup'!A:B,2,0)</f>
        <v>Danielle Watts</v>
      </c>
      <c r="C209" s="9">
        <v>88929</v>
      </c>
      <c r="D209" s="30">
        <v>42125</v>
      </c>
      <c r="E209" s="30">
        <v>42125</v>
      </c>
      <c r="F209" s="9" t="s">
        <v>2238</v>
      </c>
      <c r="G209" s="13" t="str">
        <f ca="1">TRIM(Table1[[#This Row],[Product Category]])</f>
        <v>Office Supplies</v>
      </c>
      <c r="H209" s="13" t="str">
        <f ca="1">PROPER(Table1[[#This Row],[Product Sub-Category]])</f>
        <v>Storage &amp; Organization</v>
      </c>
      <c r="I209" s="14">
        <v>1</v>
      </c>
      <c r="J209" s="15">
        <v>415.88</v>
      </c>
      <c r="K209" s="9">
        <v>0.1</v>
      </c>
      <c r="L209" s="9" t="s">
        <v>31</v>
      </c>
      <c r="M209" s="9" t="s">
        <v>81</v>
      </c>
      <c r="N209" s="16" t="str">
        <f ca="1">PROPER(Table1[[#This Row],[Region]])</f>
        <v>East</v>
      </c>
      <c r="O209" s="9" t="s">
        <v>142</v>
      </c>
      <c r="P209" s="9" t="s">
        <v>300</v>
      </c>
      <c r="Q209" s="9" t="s">
        <v>32</v>
      </c>
    </row>
    <row r="210" spans="1:17" ht="14.5">
      <c r="A210" s="9">
        <v>383</v>
      </c>
      <c r="B210" s="9" t="str">
        <f>VLOOKUP(Table1[[#This Row],[Customer ID]],'Customer Lookup'!A:B,2,0)</f>
        <v>Renee Alston</v>
      </c>
      <c r="C210" s="9">
        <v>88928</v>
      </c>
      <c r="D210" s="30">
        <v>42082</v>
      </c>
      <c r="E210" s="30">
        <v>42082</v>
      </c>
      <c r="F210" s="8" t="s">
        <v>2237</v>
      </c>
      <c r="G210" s="13" t="str">
        <f ca="1">TRIM(Table1[[#This Row],[Product Category]])</f>
        <v>Technology</v>
      </c>
      <c r="H210" s="13" t="str">
        <f ca="1">PROPER(Table1[[#This Row],[Product Sub-Category]])</f>
        <v>Binders And Binder Accessories</v>
      </c>
      <c r="I210" s="14">
        <v>7</v>
      </c>
      <c r="J210" s="15">
        <v>5.34</v>
      </c>
      <c r="K210" s="9">
        <v>0.05</v>
      </c>
      <c r="L210" s="9" t="s">
        <v>41</v>
      </c>
      <c r="M210" s="9" t="s">
        <v>81</v>
      </c>
      <c r="N210" s="16" t="str">
        <f ca="1">PROPER(Table1[[#This Row],[Region]])</f>
        <v>East</v>
      </c>
      <c r="O210" s="9" t="s">
        <v>174</v>
      </c>
      <c r="P210" s="9" t="s">
        <v>301</v>
      </c>
      <c r="Q210" s="9" t="s">
        <v>32</v>
      </c>
    </row>
    <row r="211" spans="1:17" ht="14.5">
      <c r="A211" s="9">
        <v>383</v>
      </c>
      <c r="B211" s="9" t="str">
        <f>VLOOKUP(Table1[[#This Row],[Customer ID]],'Customer Lookup'!A:B,2,0)</f>
        <v>Renee Alston</v>
      </c>
      <c r="C211" s="9">
        <v>88928</v>
      </c>
      <c r="D211" s="30">
        <v>42082</v>
      </c>
      <c r="E211" s="30">
        <v>42084</v>
      </c>
      <c r="F211" s="9" t="s">
        <v>2235</v>
      </c>
      <c r="G211" s="13" t="str">
        <f ca="1">TRIM(Table1[[#This Row],[Product Category]])</f>
        <v>Office Supplies</v>
      </c>
      <c r="H211" s="13" t="str">
        <f ca="1">PROPER(Table1[[#This Row],[Product Sub-Category]])</f>
        <v>Telephones And Communication</v>
      </c>
      <c r="I211" s="14">
        <v>5</v>
      </c>
      <c r="J211" s="15">
        <v>65.989999999999995</v>
      </c>
      <c r="K211" s="9">
        <v>0.05</v>
      </c>
      <c r="L211" s="9" t="s">
        <v>41</v>
      </c>
      <c r="M211" s="9" t="s">
        <v>81</v>
      </c>
      <c r="N211" s="16" t="str">
        <f ca="1">PROPER(Table1[[#This Row],[Region]])</f>
        <v>Central</v>
      </c>
      <c r="O211" s="9" t="s">
        <v>174</v>
      </c>
      <c r="P211" s="9" t="s">
        <v>301</v>
      </c>
      <c r="Q211" s="9" t="s">
        <v>22</v>
      </c>
    </row>
    <row r="212" spans="1:17" ht="14.5">
      <c r="A212" s="9">
        <v>387</v>
      </c>
      <c r="B212" s="9" t="str">
        <f>VLOOKUP(Table1[[#This Row],[Customer ID]],'Customer Lookup'!A:B,2,0)</f>
        <v>Angela Howe</v>
      </c>
      <c r="C212" s="9">
        <v>90339</v>
      </c>
      <c r="D212" s="30">
        <v>42167</v>
      </c>
      <c r="E212" s="30">
        <v>42169</v>
      </c>
      <c r="F212" s="8" t="s">
        <v>2237</v>
      </c>
      <c r="G212" s="13" t="str">
        <f ca="1">TRIM(Table1[[#This Row],[Product Category]])</f>
        <v>Office Supplies</v>
      </c>
      <c r="H212" s="13" t="str">
        <f ca="1">PROPER(Table1[[#This Row],[Product Sub-Category]])</f>
        <v>Binders And Binder Accessories</v>
      </c>
      <c r="I212" s="14">
        <v>15</v>
      </c>
      <c r="J212" s="15">
        <v>8.8800000000000008</v>
      </c>
      <c r="K212" s="9">
        <v>0.05</v>
      </c>
      <c r="L212" s="9" t="s">
        <v>21</v>
      </c>
      <c r="M212" s="9" t="s">
        <v>81</v>
      </c>
      <c r="N212" s="16" t="str">
        <f ca="1">PROPER(Table1[[#This Row],[Region]])</f>
        <v>Central</v>
      </c>
      <c r="O212" s="9" t="s">
        <v>302</v>
      </c>
      <c r="P212" s="9" t="s">
        <v>303</v>
      </c>
      <c r="Q212" s="9" t="s">
        <v>22</v>
      </c>
    </row>
    <row r="213" spans="1:17" ht="14.5">
      <c r="A213" s="9">
        <v>388</v>
      </c>
      <c r="B213" s="9" t="str">
        <f>VLOOKUP(Table1[[#This Row],[Customer ID]],'Customer Lookup'!A:B,2,0)</f>
        <v>Roger Schwartz</v>
      </c>
      <c r="C213" s="9">
        <v>90337</v>
      </c>
      <c r="D213" s="30">
        <v>42007</v>
      </c>
      <c r="E213" s="30">
        <v>42009</v>
      </c>
      <c r="F213" s="9" t="s">
        <v>83</v>
      </c>
      <c r="G213" s="13" t="str">
        <f ca="1">TRIM(Table1[[#This Row],[Product Category]])</f>
        <v>Technology</v>
      </c>
      <c r="H213" s="13" t="str">
        <f ca="1">PROPER(Table1[[#This Row],[Product Sub-Category]])</f>
        <v>Paper</v>
      </c>
      <c r="I213" s="14">
        <v>4</v>
      </c>
      <c r="J213" s="15">
        <v>5.28</v>
      </c>
      <c r="K213" s="9">
        <v>0.05</v>
      </c>
      <c r="L213" s="9" t="s">
        <v>41</v>
      </c>
      <c r="M213" s="9" t="s">
        <v>81</v>
      </c>
      <c r="N213" s="16" t="str">
        <f ca="1">PROPER(Table1[[#This Row],[Region]])</f>
        <v>Central</v>
      </c>
      <c r="O213" s="9" t="s">
        <v>302</v>
      </c>
      <c r="P213" s="9" t="s">
        <v>304</v>
      </c>
      <c r="Q213" s="9" t="s">
        <v>32</v>
      </c>
    </row>
    <row r="214" spans="1:17" ht="14.5">
      <c r="A214" s="9">
        <v>388</v>
      </c>
      <c r="B214" s="9" t="str">
        <f>VLOOKUP(Table1[[#This Row],[Customer ID]],'Customer Lookup'!A:B,2,0)</f>
        <v>Roger Schwartz</v>
      </c>
      <c r="C214" s="9">
        <v>90337</v>
      </c>
      <c r="D214" s="30">
        <v>42007</v>
      </c>
      <c r="E214" s="30">
        <v>42010</v>
      </c>
      <c r="F214" s="8" t="s">
        <v>2235</v>
      </c>
      <c r="G214" s="13" t="str">
        <f ca="1">TRIM(Table1[[#This Row],[Product Category]])</f>
        <v>Furniture</v>
      </c>
      <c r="H214" s="13" t="str">
        <f ca="1">PROPER(Table1[[#This Row],[Product Sub-Category]])</f>
        <v>Telephones And Communication</v>
      </c>
      <c r="I214" s="14">
        <v>2</v>
      </c>
      <c r="J214" s="15">
        <v>110.99</v>
      </c>
      <c r="K214" s="9">
        <v>0.1</v>
      </c>
      <c r="L214" s="9" t="s">
        <v>41</v>
      </c>
      <c r="M214" s="9" t="s">
        <v>81</v>
      </c>
      <c r="N214" s="16" t="str">
        <f ca="1">PROPER(Table1[[#This Row],[Region]])</f>
        <v>Central</v>
      </c>
      <c r="O214" s="9" t="s">
        <v>302</v>
      </c>
      <c r="P214" s="9" t="s">
        <v>304</v>
      </c>
      <c r="Q214" s="9" t="s">
        <v>32</v>
      </c>
    </row>
    <row r="215" spans="1:17" ht="14.5">
      <c r="A215" s="9">
        <v>389</v>
      </c>
      <c r="B215" s="9" t="str">
        <f>VLOOKUP(Table1[[#This Row],[Customer ID]],'Customer Lookup'!A:B,2,0)</f>
        <v>Joel Buckley</v>
      </c>
      <c r="C215" s="9">
        <v>90338</v>
      </c>
      <c r="D215" s="30">
        <v>42041</v>
      </c>
      <c r="E215" s="30">
        <v>42045</v>
      </c>
      <c r="F215" s="9" t="s">
        <v>2232</v>
      </c>
      <c r="G215" s="13" t="str">
        <f ca="1">TRIM(Table1[[#This Row],[Product Category]])</f>
        <v>Technology</v>
      </c>
      <c r="H215" s="13" t="str">
        <f ca="1">PROPER(Table1[[#This Row],[Product Sub-Category]])</f>
        <v>Chairs &amp; Chairmats</v>
      </c>
      <c r="I215" s="14">
        <v>11</v>
      </c>
      <c r="J215" s="15">
        <v>160.97999999999999</v>
      </c>
      <c r="K215" s="9">
        <v>0.1</v>
      </c>
      <c r="L215" s="9" t="s">
        <v>98</v>
      </c>
      <c r="M215" s="9" t="s">
        <v>81</v>
      </c>
      <c r="N215" s="16" t="str">
        <f ca="1">PROPER(Table1[[#This Row],[Region]])</f>
        <v>Central</v>
      </c>
      <c r="O215" s="9" t="s">
        <v>302</v>
      </c>
      <c r="P215" s="9" t="s">
        <v>305</v>
      </c>
      <c r="Q215" s="9" t="s">
        <v>32</v>
      </c>
    </row>
    <row r="216" spans="1:17" ht="14.5">
      <c r="A216" s="9">
        <v>392</v>
      </c>
      <c r="B216" s="9" t="str">
        <f>VLOOKUP(Table1[[#This Row],[Customer ID]],'Customer Lookup'!A:B,2,0)</f>
        <v>Erica R Fuller</v>
      </c>
      <c r="C216" s="9">
        <v>86383</v>
      </c>
      <c r="D216" s="30">
        <v>42068</v>
      </c>
      <c r="E216" s="30">
        <v>42070</v>
      </c>
      <c r="F216" s="8" t="s">
        <v>144</v>
      </c>
      <c r="G216" s="13" t="str">
        <f ca="1">TRIM(Table1[[#This Row],[Product Category]])</f>
        <v>Furniture</v>
      </c>
      <c r="H216" s="13" t="str">
        <f ca="1">PROPER(Table1[[#This Row],[Product Sub-Category]])</f>
        <v>Computer Peripherals</v>
      </c>
      <c r="I216" s="14">
        <v>1</v>
      </c>
      <c r="J216" s="15">
        <v>34.979999999999997</v>
      </c>
      <c r="K216" s="9">
        <v>0.05</v>
      </c>
      <c r="L216" s="9" t="s">
        <v>50</v>
      </c>
      <c r="M216" s="9" t="s">
        <v>81</v>
      </c>
      <c r="N216" s="16" t="str">
        <f ca="1">PROPER(Table1[[#This Row],[Region]])</f>
        <v>Central</v>
      </c>
      <c r="O216" s="9" t="s">
        <v>306</v>
      </c>
      <c r="P216" s="9" t="s">
        <v>307</v>
      </c>
      <c r="Q216" s="9" t="s">
        <v>32</v>
      </c>
    </row>
    <row r="217" spans="1:17" ht="14.5">
      <c r="A217" s="9">
        <v>392</v>
      </c>
      <c r="B217" s="9" t="str">
        <f>VLOOKUP(Table1[[#This Row],[Customer ID]],'Customer Lookup'!A:B,2,0)</f>
        <v>Erica R Fuller</v>
      </c>
      <c r="C217" s="9">
        <v>86383</v>
      </c>
      <c r="D217" s="30">
        <v>42068</v>
      </c>
      <c r="E217" s="30">
        <v>42071</v>
      </c>
      <c r="F217" s="9" t="s">
        <v>2233</v>
      </c>
      <c r="G217" s="13" t="str">
        <f ca="1">TRIM(Table1[[#This Row],[Product Category]])</f>
        <v>Office Supplies</v>
      </c>
      <c r="H217" s="13" t="str">
        <f ca="1">PROPER(Table1[[#This Row],[Product Sub-Category]])</f>
        <v>Office Furnishings</v>
      </c>
      <c r="I217" s="14">
        <v>2</v>
      </c>
      <c r="J217" s="15">
        <v>19.989999999999998</v>
      </c>
      <c r="K217" s="9">
        <v>0.05</v>
      </c>
      <c r="L217" s="9" t="s">
        <v>50</v>
      </c>
      <c r="M217" s="9" t="s">
        <v>81</v>
      </c>
      <c r="N217" s="16" t="str">
        <f ca="1">PROPER(Table1[[#This Row],[Region]])</f>
        <v>East</v>
      </c>
      <c r="O217" s="9" t="s">
        <v>306</v>
      </c>
      <c r="P217" s="9" t="s">
        <v>307</v>
      </c>
      <c r="Q217" s="9" t="s">
        <v>32</v>
      </c>
    </row>
    <row r="218" spans="1:17" ht="14.5">
      <c r="A218" s="9">
        <v>393</v>
      </c>
      <c r="B218" s="9" t="str">
        <f>VLOOKUP(Table1[[#This Row],[Customer ID]],'Customer Lookup'!A:B,2,0)</f>
        <v>Shawn Combs</v>
      </c>
      <c r="C218" s="9">
        <v>86382</v>
      </c>
      <c r="D218" s="30">
        <v>42050</v>
      </c>
      <c r="E218" s="30">
        <v>42057</v>
      </c>
      <c r="F218" s="8" t="s">
        <v>2238</v>
      </c>
      <c r="G218" s="13" t="str">
        <f ca="1">TRIM(Table1[[#This Row],[Product Category]])</f>
        <v>Technology</v>
      </c>
      <c r="H218" s="13" t="str">
        <f ca="1">PROPER(Table1[[#This Row],[Product Sub-Category]])</f>
        <v>Storage &amp; Organization</v>
      </c>
      <c r="I218" s="14">
        <v>3</v>
      </c>
      <c r="J218" s="15">
        <v>9.7100000000000009</v>
      </c>
      <c r="K218" s="9">
        <v>0.05</v>
      </c>
      <c r="L218" s="9" t="s">
        <v>98</v>
      </c>
      <c r="M218" s="9" t="s">
        <v>81</v>
      </c>
      <c r="N218" s="16" t="str">
        <f ca="1">PROPER(Table1[[#This Row],[Region]])</f>
        <v>South</v>
      </c>
      <c r="O218" s="9" t="s">
        <v>62</v>
      </c>
      <c r="P218" s="9" t="s">
        <v>308</v>
      </c>
      <c r="Q218" s="9" t="s">
        <v>32</v>
      </c>
    </row>
    <row r="219" spans="1:17" ht="14.5">
      <c r="A219" s="9">
        <v>395</v>
      </c>
      <c r="B219" s="9" t="str">
        <f>VLOOKUP(Table1[[#This Row],[Customer ID]],'Customer Lookup'!A:B,2,0)</f>
        <v>Monica McCormick</v>
      </c>
      <c r="C219" s="9">
        <v>86384</v>
      </c>
      <c r="D219" s="30">
        <v>42173</v>
      </c>
      <c r="E219" s="30">
        <v>42174</v>
      </c>
      <c r="F219" s="9" t="s">
        <v>144</v>
      </c>
      <c r="G219" s="13" t="str">
        <f ca="1">TRIM(Table1[[#This Row],[Product Category]])</f>
        <v>Office Supplies</v>
      </c>
      <c r="H219" s="13" t="str">
        <f ca="1">PROPER(Table1[[#This Row],[Product Sub-Category]])</f>
        <v>Computer Peripherals</v>
      </c>
      <c r="I219" s="14">
        <v>4</v>
      </c>
      <c r="J219" s="15">
        <v>15.98</v>
      </c>
      <c r="K219" s="9">
        <v>0.05</v>
      </c>
      <c r="L219" s="9" t="s">
        <v>41</v>
      </c>
      <c r="M219" s="9" t="s">
        <v>81</v>
      </c>
      <c r="N219" s="16" t="str">
        <f ca="1">PROPER(Table1[[#This Row],[Region]])</f>
        <v>South</v>
      </c>
      <c r="O219" s="9" t="s">
        <v>225</v>
      </c>
      <c r="P219" s="9" t="s">
        <v>309</v>
      </c>
      <c r="Q219" s="9" t="s">
        <v>32</v>
      </c>
    </row>
    <row r="220" spans="1:17" ht="14.5">
      <c r="A220" s="9">
        <v>395</v>
      </c>
      <c r="B220" s="9" t="str">
        <f>VLOOKUP(Table1[[#This Row],[Customer ID]],'Customer Lookup'!A:B,2,0)</f>
        <v>Monica McCormick</v>
      </c>
      <c r="C220" s="9">
        <v>86384</v>
      </c>
      <c r="D220" s="30">
        <v>42173</v>
      </c>
      <c r="E220" s="30">
        <v>42175</v>
      </c>
      <c r="F220" s="8" t="s">
        <v>83</v>
      </c>
      <c r="G220" s="13" t="str">
        <f ca="1">TRIM(Table1[[#This Row],[Product Category]])</f>
        <v>Furniture</v>
      </c>
      <c r="H220" s="13" t="str">
        <f ca="1">PROPER(Table1[[#This Row],[Product Sub-Category]])</f>
        <v>Paper</v>
      </c>
      <c r="I220" s="14">
        <v>20</v>
      </c>
      <c r="J220" s="15">
        <v>22.84</v>
      </c>
      <c r="K220" s="9">
        <v>0.05</v>
      </c>
      <c r="L220" s="9" t="s">
        <v>41</v>
      </c>
      <c r="M220" s="9" t="s">
        <v>81</v>
      </c>
      <c r="N220" s="16" t="str">
        <f ca="1">PROPER(Table1[[#This Row],[Region]])</f>
        <v>East</v>
      </c>
      <c r="O220" s="9" t="s">
        <v>225</v>
      </c>
      <c r="P220" s="9" t="s">
        <v>309</v>
      </c>
      <c r="Q220" s="9" t="s">
        <v>32</v>
      </c>
    </row>
    <row r="221" spans="1:17" ht="14.5">
      <c r="A221" s="9">
        <v>397</v>
      </c>
      <c r="B221" s="9" t="str">
        <f>VLOOKUP(Table1[[#This Row],[Customer ID]],'Customer Lookup'!A:B,2,0)</f>
        <v>Denise Carver</v>
      </c>
      <c r="C221" s="9">
        <v>89319</v>
      </c>
      <c r="D221" s="30">
        <v>42037</v>
      </c>
      <c r="E221" s="30">
        <v>42038</v>
      </c>
      <c r="F221" s="9" t="s">
        <v>123</v>
      </c>
      <c r="G221" s="13" t="str">
        <f ca="1">TRIM(Table1[[#This Row],[Product Category]])</f>
        <v>Furniture</v>
      </c>
      <c r="H221" s="13" t="str">
        <f ca="1">PROPER(Table1[[#This Row],[Product Sub-Category]])</f>
        <v>Tables</v>
      </c>
      <c r="I221" s="14">
        <v>8</v>
      </c>
      <c r="J221" s="15">
        <v>154.13</v>
      </c>
      <c r="K221" s="9">
        <v>0.1</v>
      </c>
      <c r="L221" s="9" t="s">
        <v>41</v>
      </c>
      <c r="M221" s="9" t="s">
        <v>81</v>
      </c>
      <c r="N221" s="16" t="str">
        <f ca="1">PROPER(Table1[[#This Row],[Region]])</f>
        <v>East</v>
      </c>
      <c r="O221" s="9" t="s">
        <v>124</v>
      </c>
      <c r="P221" s="9" t="s">
        <v>312</v>
      </c>
      <c r="Q221" s="9" t="s">
        <v>32</v>
      </c>
    </row>
    <row r="222" spans="1:17" ht="14.5">
      <c r="A222" s="9">
        <v>398</v>
      </c>
      <c r="B222" s="9" t="str">
        <f>VLOOKUP(Table1[[#This Row],[Customer ID]],'Customer Lookup'!A:B,2,0)</f>
        <v>Bruce Stark</v>
      </c>
      <c r="C222" s="9">
        <v>89320</v>
      </c>
      <c r="D222" s="30">
        <v>42147</v>
      </c>
      <c r="E222" s="30">
        <v>42149</v>
      </c>
      <c r="F222" s="8" t="s">
        <v>2233</v>
      </c>
      <c r="G222" s="13" t="str">
        <f ca="1">TRIM(Table1[[#This Row],[Product Category]])</f>
        <v>Office Supplies</v>
      </c>
      <c r="H222" s="13" t="str">
        <f ca="1">PROPER(Table1[[#This Row],[Product Sub-Category]])</f>
        <v>Office Furnishings</v>
      </c>
      <c r="I222" s="14">
        <v>31</v>
      </c>
      <c r="J222" s="15">
        <v>63.94</v>
      </c>
      <c r="K222" s="9">
        <v>0.05</v>
      </c>
      <c r="L222" s="9" t="s">
        <v>50</v>
      </c>
      <c r="M222" s="9" t="s">
        <v>81</v>
      </c>
      <c r="N222" s="16" t="str">
        <f ca="1">PROPER(Table1[[#This Row],[Region]])</f>
        <v>East</v>
      </c>
      <c r="O222" s="9" t="s">
        <v>124</v>
      </c>
      <c r="P222" s="9" t="s">
        <v>313</v>
      </c>
      <c r="Q222" s="9" t="s">
        <v>32</v>
      </c>
    </row>
    <row r="223" spans="1:17" ht="14.5">
      <c r="A223" s="9">
        <v>406</v>
      </c>
      <c r="B223" s="9" t="str">
        <f>VLOOKUP(Table1[[#This Row],[Customer ID]],'Customer Lookup'!A:B,2,0)</f>
        <v>June Frank Hammond</v>
      </c>
      <c r="C223" s="9">
        <v>87804</v>
      </c>
      <c r="D223" s="30">
        <v>42145</v>
      </c>
      <c r="E223" s="30">
        <v>42146</v>
      </c>
      <c r="F223" s="9" t="s">
        <v>83</v>
      </c>
      <c r="G223" s="13" t="str">
        <f ca="1">TRIM(Table1[[#This Row],[Product Category]])</f>
        <v>Office Supplies</v>
      </c>
      <c r="H223" s="13" t="str">
        <f ca="1">PROPER(Table1[[#This Row],[Product Sub-Category]])</f>
        <v>Paper</v>
      </c>
      <c r="I223" s="14">
        <v>15</v>
      </c>
      <c r="J223" s="15">
        <v>4.9800000000000004</v>
      </c>
      <c r="K223" s="9">
        <v>0.05</v>
      </c>
      <c r="L223" s="9" t="s">
        <v>21</v>
      </c>
      <c r="M223" s="9" t="s">
        <v>51</v>
      </c>
      <c r="N223" s="16" t="str">
        <f ca="1">PROPER(Table1[[#This Row],[Region]])</f>
        <v>Central</v>
      </c>
      <c r="O223" s="9" t="s">
        <v>46</v>
      </c>
      <c r="P223" s="9" t="s">
        <v>314</v>
      </c>
      <c r="Q223" s="9" t="s">
        <v>32</v>
      </c>
    </row>
    <row r="224" spans="1:17" ht="14.5">
      <c r="A224" s="9">
        <v>408</v>
      </c>
      <c r="B224" s="9" t="str">
        <f>VLOOKUP(Table1[[#This Row],[Customer ID]],'Customer Lookup'!A:B,2,0)</f>
        <v>Calvin Parsons Walter</v>
      </c>
      <c r="C224" s="9">
        <v>89639</v>
      </c>
      <c r="D224" s="30">
        <v>42126</v>
      </c>
      <c r="E224" s="30">
        <v>42130</v>
      </c>
      <c r="F224" s="8" t="s">
        <v>2237</v>
      </c>
      <c r="G224" s="13" t="str">
        <f ca="1">TRIM(Table1[[#This Row],[Product Category]])</f>
        <v>Office Supplies</v>
      </c>
      <c r="H224" s="13" t="str">
        <f ca="1">PROPER(Table1[[#This Row],[Product Sub-Category]])</f>
        <v>Binders And Binder Accessories</v>
      </c>
      <c r="I224" s="14">
        <v>14</v>
      </c>
      <c r="J224" s="15">
        <v>29.17</v>
      </c>
      <c r="K224" s="9">
        <v>0.05</v>
      </c>
      <c r="L224" s="9" t="s">
        <v>98</v>
      </c>
      <c r="M224" s="9" t="s">
        <v>81</v>
      </c>
      <c r="N224" s="16" t="str">
        <f ca="1">PROPER(Table1[[#This Row],[Region]])</f>
        <v>West</v>
      </c>
      <c r="O224" s="9" t="s">
        <v>112</v>
      </c>
      <c r="P224" s="9" t="s">
        <v>315</v>
      </c>
      <c r="Q224" s="9" t="s">
        <v>32</v>
      </c>
    </row>
    <row r="225" spans="1:17" ht="14.5">
      <c r="A225" s="9">
        <v>411</v>
      </c>
      <c r="B225" s="9" t="str">
        <f>VLOOKUP(Table1[[#This Row],[Customer ID]],'Customer Lookup'!A:B,2,0)</f>
        <v>Carolyn Proctor</v>
      </c>
      <c r="C225" s="9">
        <v>87905</v>
      </c>
      <c r="D225" s="30">
        <v>42128</v>
      </c>
      <c r="E225" s="30">
        <v>42131</v>
      </c>
      <c r="F225" s="9" t="s">
        <v>2238</v>
      </c>
      <c r="G225" s="13" t="str">
        <f ca="1">TRIM(Table1[[#This Row],[Product Category]])</f>
        <v>Technology</v>
      </c>
      <c r="H225" s="13" t="str">
        <f ca="1">PROPER(Table1[[#This Row],[Product Sub-Category]])</f>
        <v>Storage &amp; Organization</v>
      </c>
      <c r="I225" s="14">
        <v>9</v>
      </c>
      <c r="J225" s="15">
        <v>178.47</v>
      </c>
      <c r="K225" s="9">
        <v>0.1</v>
      </c>
      <c r="L225" s="9" t="s">
        <v>21</v>
      </c>
      <c r="M225" s="9" t="s">
        <v>104</v>
      </c>
      <c r="N225" s="16" t="str">
        <f ca="1">PROPER(Table1[[#This Row],[Region]])</f>
        <v>East</v>
      </c>
      <c r="O225" s="9" t="s">
        <v>37</v>
      </c>
      <c r="P225" s="9" t="s">
        <v>293</v>
      </c>
      <c r="Q225" s="9" t="s">
        <v>22</v>
      </c>
    </row>
    <row r="226" spans="1:17" ht="14.5">
      <c r="A226" s="9">
        <v>421</v>
      </c>
      <c r="B226" s="9" t="str">
        <f>VLOOKUP(Table1[[#This Row],[Customer ID]],'Customer Lookup'!A:B,2,0)</f>
        <v>Scott Feldman</v>
      </c>
      <c r="C226" s="9">
        <v>87700</v>
      </c>
      <c r="D226" s="30">
        <v>42041</v>
      </c>
      <c r="E226" s="30">
        <v>42043</v>
      </c>
      <c r="F226" s="8" t="s">
        <v>74</v>
      </c>
      <c r="G226" s="13" t="str">
        <f ca="1">TRIM(Table1[[#This Row],[Product Category]])</f>
        <v>Technology</v>
      </c>
      <c r="H226" s="13" t="str">
        <f ca="1">PROPER(Table1[[#This Row],[Product Sub-Category]])</f>
        <v>Office Machines</v>
      </c>
      <c r="I226" s="14">
        <v>1</v>
      </c>
      <c r="J226" s="15">
        <v>999.99</v>
      </c>
      <c r="K226" s="9">
        <v>0.1</v>
      </c>
      <c r="L226" s="9" t="s">
        <v>41</v>
      </c>
      <c r="M226" s="9" t="s">
        <v>51</v>
      </c>
      <c r="N226" s="16" t="str">
        <f ca="1">PROPER(Table1[[#This Row],[Region]])</f>
        <v>West</v>
      </c>
      <c r="O226" s="9" t="s">
        <v>46</v>
      </c>
      <c r="P226" s="9" t="s">
        <v>316</v>
      </c>
      <c r="Q226" s="9" t="s">
        <v>32</v>
      </c>
    </row>
    <row r="227" spans="1:17" ht="14.5">
      <c r="A227" s="9">
        <v>428</v>
      </c>
      <c r="B227" s="9" t="str">
        <f>VLOOKUP(Table1[[#This Row],[Customer ID]],'Customer Lookup'!A:B,2,0)</f>
        <v>Ernest Barber</v>
      </c>
      <c r="C227" s="9">
        <v>88479</v>
      </c>
      <c r="D227" s="30">
        <v>42019</v>
      </c>
      <c r="E227" s="30">
        <v>42020</v>
      </c>
      <c r="F227" s="9" t="s">
        <v>144</v>
      </c>
      <c r="G227" s="13" t="str">
        <f ca="1">TRIM(Table1[[#This Row],[Product Category]])</f>
        <v>Technology</v>
      </c>
      <c r="H227" s="13" t="str">
        <f ca="1">PROPER(Table1[[#This Row],[Product Sub-Category]])</f>
        <v>Computer Peripherals</v>
      </c>
      <c r="I227" s="14">
        <v>15</v>
      </c>
      <c r="J227" s="15">
        <v>15.28</v>
      </c>
      <c r="K227" s="9">
        <v>0.05</v>
      </c>
      <c r="L227" s="9" t="s">
        <v>21</v>
      </c>
      <c r="M227" s="9" t="s">
        <v>81</v>
      </c>
      <c r="N227" s="16" t="str">
        <f ca="1">PROPER(Table1[[#This Row],[Region]])</f>
        <v>West</v>
      </c>
      <c r="O227" s="9" t="s">
        <v>317</v>
      </c>
      <c r="P227" s="9" t="s">
        <v>318</v>
      </c>
      <c r="Q227" s="9" t="s">
        <v>32</v>
      </c>
    </row>
    <row r="228" spans="1:17" ht="14.5">
      <c r="A228" s="9">
        <v>428</v>
      </c>
      <c r="B228" s="9" t="str">
        <f>VLOOKUP(Table1[[#This Row],[Customer ID]],'Customer Lookup'!A:B,2,0)</f>
        <v>Ernest Barber</v>
      </c>
      <c r="C228" s="9">
        <v>88479</v>
      </c>
      <c r="D228" s="30">
        <v>42019</v>
      </c>
      <c r="E228" s="30">
        <v>42020</v>
      </c>
      <c r="F228" s="8" t="s">
        <v>2235</v>
      </c>
      <c r="G228" s="13" t="str">
        <f ca="1">TRIM(Table1[[#This Row],[Product Category]])</f>
        <v>Office Supplies</v>
      </c>
      <c r="H228" s="13" t="str">
        <f ca="1">PROPER(Table1[[#This Row],[Product Sub-Category]])</f>
        <v>Telephones And Communication</v>
      </c>
      <c r="I228" s="14">
        <v>1</v>
      </c>
      <c r="J228" s="15">
        <v>85.99</v>
      </c>
      <c r="K228" s="9">
        <v>0.05</v>
      </c>
      <c r="L228" s="9" t="s">
        <v>21</v>
      </c>
      <c r="M228" s="9" t="s">
        <v>81</v>
      </c>
      <c r="N228" s="16" t="str">
        <f ca="1">PROPER(Table1[[#This Row],[Region]])</f>
        <v>West</v>
      </c>
      <c r="O228" s="9" t="s">
        <v>317</v>
      </c>
      <c r="P228" s="9" t="s">
        <v>318</v>
      </c>
      <c r="Q228" s="9" t="s">
        <v>32</v>
      </c>
    </row>
    <row r="229" spans="1:17" ht="14.5">
      <c r="A229" s="9">
        <v>428</v>
      </c>
      <c r="B229" s="9" t="str">
        <f>VLOOKUP(Table1[[#This Row],[Customer ID]],'Customer Lookup'!A:B,2,0)</f>
        <v>Ernest Barber</v>
      </c>
      <c r="C229" s="9">
        <v>88480</v>
      </c>
      <c r="D229" s="30">
        <v>42066</v>
      </c>
      <c r="E229" s="30">
        <v>42068</v>
      </c>
      <c r="F229" s="9" t="s">
        <v>61</v>
      </c>
      <c r="G229" s="13" t="str">
        <f ca="1">TRIM(Table1[[#This Row],[Product Category]])</f>
        <v>Technology</v>
      </c>
      <c r="H229" s="13" t="str">
        <f ca="1">PROPER(Table1[[#This Row],[Product Sub-Category]])</f>
        <v>Envelopes</v>
      </c>
      <c r="I229" s="14">
        <v>22</v>
      </c>
      <c r="J229" s="15">
        <v>10.98</v>
      </c>
      <c r="K229" s="9">
        <v>0.05</v>
      </c>
      <c r="L229" s="9" t="s">
        <v>31</v>
      </c>
      <c r="M229" s="9" t="s">
        <v>81</v>
      </c>
      <c r="N229" s="16" t="str">
        <f ca="1">PROPER(Table1[[#This Row],[Region]])</f>
        <v>East</v>
      </c>
      <c r="O229" s="9" t="s">
        <v>317</v>
      </c>
      <c r="P229" s="9" t="s">
        <v>318</v>
      </c>
      <c r="Q229" s="9" t="s">
        <v>32</v>
      </c>
    </row>
    <row r="230" spans="1:17" ht="14.5">
      <c r="A230" s="9">
        <v>437</v>
      </c>
      <c r="B230" s="9" t="str">
        <f>VLOOKUP(Table1[[#This Row],[Customer ID]],'Customer Lookup'!A:B,2,0)</f>
        <v>Alice Berger McIntyre</v>
      </c>
      <c r="C230" s="9">
        <v>90695</v>
      </c>
      <c r="D230" s="30">
        <v>42177</v>
      </c>
      <c r="E230" s="30">
        <v>42182</v>
      </c>
      <c r="F230" s="8" t="s">
        <v>2235</v>
      </c>
      <c r="G230" s="13" t="str">
        <f ca="1">TRIM(Table1[[#This Row],[Product Category]])</f>
        <v>Furniture</v>
      </c>
      <c r="H230" s="13" t="str">
        <f ca="1">PROPER(Table1[[#This Row],[Product Sub-Category]])</f>
        <v>Telephones And Communication</v>
      </c>
      <c r="I230" s="14">
        <v>9</v>
      </c>
      <c r="J230" s="15">
        <v>125.99</v>
      </c>
      <c r="K230" s="9">
        <v>0.1</v>
      </c>
      <c r="L230" s="9" t="s">
        <v>98</v>
      </c>
      <c r="M230" s="9" t="s">
        <v>51</v>
      </c>
      <c r="N230" s="16" t="str">
        <f ca="1">PROPER(Table1[[#This Row],[Region]])</f>
        <v>Central</v>
      </c>
      <c r="O230" s="9" t="s">
        <v>152</v>
      </c>
      <c r="P230" s="9" t="s">
        <v>319</v>
      </c>
      <c r="Q230" s="9" t="s">
        <v>32</v>
      </c>
    </row>
    <row r="231" spans="1:17" ht="14.5">
      <c r="A231" s="9">
        <v>444</v>
      </c>
      <c r="B231" s="9" t="str">
        <f>VLOOKUP(Table1[[#This Row],[Customer ID]],'Customer Lookup'!A:B,2,0)</f>
        <v>Thelma Abrams</v>
      </c>
      <c r="C231" s="9">
        <v>88085</v>
      </c>
      <c r="D231" s="30">
        <v>42149</v>
      </c>
      <c r="E231" s="30">
        <v>42152</v>
      </c>
      <c r="F231" s="9" t="s">
        <v>2233</v>
      </c>
      <c r="G231" s="13" t="str">
        <f ca="1">TRIM(Table1[[#This Row],[Product Category]])</f>
        <v>Office Supplies</v>
      </c>
      <c r="H231" s="13" t="str">
        <f ca="1">PROPER(Table1[[#This Row],[Product Sub-Category]])</f>
        <v>Office Furnishings</v>
      </c>
      <c r="I231" s="14">
        <v>43</v>
      </c>
      <c r="J231" s="15">
        <v>7.59</v>
      </c>
      <c r="K231" s="9">
        <v>0.05</v>
      </c>
      <c r="L231" s="9" t="s">
        <v>41</v>
      </c>
      <c r="M231" s="9" t="s">
        <v>51</v>
      </c>
      <c r="N231" s="16" t="str">
        <f ca="1">PROPER(Table1[[#This Row],[Region]])</f>
        <v>Central</v>
      </c>
      <c r="O231" s="9" t="s">
        <v>142</v>
      </c>
      <c r="P231" s="9" t="s">
        <v>321</v>
      </c>
      <c r="Q231" s="9" t="s">
        <v>32</v>
      </c>
    </row>
    <row r="232" spans="1:17" ht="14.5">
      <c r="A232" s="9">
        <v>445</v>
      </c>
      <c r="B232" s="9" t="str">
        <f>VLOOKUP(Table1[[#This Row],[Customer ID]],'Customer Lookup'!A:B,2,0)</f>
        <v>Judy Barrett</v>
      </c>
      <c r="C232" s="9">
        <v>88083</v>
      </c>
      <c r="D232" s="30">
        <v>42105</v>
      </c>
      <c r="E232" s="30">
        <v>42107</v>
      </c>
      <c r="F232" s="8" t="s">
        <v>83</v>
      </c>
      <c r="G232" s="13" t="str">
        <f ca="1">TRIM(Table1[[#This Row],[Product Category]])</f>
        <v>Furniture</v>
      </c>
      <c r="H232" s="13" t="str">
        <f ca="1">PROPER(Table1[[#This Row],[Product Sub-Category]])</f>
        <v>Paper</v>
      </c>
      <c r="I232" s="14">
        <v>2</v>
      </c>
      <c r="J232" s="15">
        <v>48.04</v>
      </c>
      <c r="K232" s="9">
        <v>0.05</v>
      </c>
      <c r="L232" s="9" t="s">
        <v>31</v>
      </c>
      <c r="M232" s="9" t="s">
        <v>51</v>
      </c>
      <c r="N232" s="16" t="str">
        <f ca="1">PROPER(Table1[[#This Row],[Region]])</f>
        <v>Central</v>
      </c>
      <c r="O232" s="9" t="s">
        <v>302</v>
      </c>
      <c r="P232" s="9" t="s">
        <v>322</v>
      </c>
      <c r="Q232" s="9" t="s">
        <v>32</v>
      </c>
    </row>
    <row r="233" spans="1:17" ht="14.5">
      <c r="A233" s="9">
        <v>445</v>
      </c>
      <c r="B233" s="9" t="str">
        <f>VLOOKUP(Table1[[#This Row],[Customer ID]],'Customer Lookup'!A:B,2,0)</f>
        <v>Judy Barrett</v>
      </c>
      <c r="C233" s="9">
        <v>88084</v>
      </c>
      <c r="D233" s="30">
        <v>42178</v>
      </c>
      <c r="E233" s="30">
        <v>42179</v>
      </c>
      <c r="F233" s="9" t="s">
        <v>151</v>
      </c>
      <c r="G233" s="13" t="str">
        <f ca="1">TRIM(Table1[[#This Row],[Product Category]])</f>
        <v>Office Supplies</v>
      </c>
      <c r="H233" s="13" t="str">
        <f ca="1">PROPER(Table1[[#This Row],[Product Sub-Category]])</f>
        <v>Bookcases</v>
      </c>
      <c r="I233" s="14">
        <v>9</v>
      </c>
      <c r="J233" s="15">
        <v>200.98</v>
      </c>
      <c r="K233" s="9">
        <v>0.1</v>
      </c>
      <c r="L233" s="9" t="s">
        <v>21</v>
      </c>
      <c r="M233" s="9" t="s">
        <v>51</v>
      </c>
      <c r="N233" s="16" t="str">
        <f ca="1">PROPER(Table1[[#This Row],[Region]])</f>
        <v>Central</v>
      </c>
      <c r="O233" s="9" t="s">
        <v>302</v>
      </c>
      <c r="P233" s="9" t="s">
        <v>322</v>
      </c>
      <c r="Q233" s="9" t="s">
        <v>32</v>
      </c>
    </row>
    <row r="234" spans="1:17" ht="14.5">
      <c r="A234" s="9">
        <v>445</v>
      </c>
      <c r="B234" s="9" t="str">
        <f>VLOOKUP(Table1[[#This Row],[Customer ID]],'Customer Lookup'!A:B,2,0)</f>
        <v>Judy Barrett</v>
      </c>
      <c r="C234" s="9">
        <v>88084</v>
      </c>
      <c r="D234" s="30">
        <v>42178</v>
      </c>
      <c r="E234" s="30">
        <v>42179</v>
      </c>
      <c r="F234" s="8" t="s">
        <v>2231</v>
      </c>
      <c r="G234" s="13" t="str">
        <f ca="1">TRIM(Table1[[#This Row],[Product Category]])</f>
        <v>Furniture</v>
      </c>
      <c r="H234" s="13" t="str">
        <f ca="1">PROPER(Table1[[#This Row],[Product Sub-Category]])</f>
        <v>Pens &amp; Art Supplies</v>
      </c>
      <c r="I234" s="14">
        <v>11</v>
      </c>
      <c r="J234" s="15">
        <v>2.78</v>
      </c>
      <c r="K234" s="9">
        <v>0.05</v>
      </c>
      <c r="L234" s="9" t="s">
        <v>21</v>
      </c>
      <c r="M234" s="9" t="s">
        <v>51</v>
      </c>
      <c r="N234" s="16" t="str">
        <f ca="1">PROPER(Table1[[#This Row],[Region]])</f>
        <v>Central</v>
      </c>
      <c r="O234" s="9" t="s">
        <v>302</v>
      </c>
      <c r="P234" s="9" t="s">
        <v>322</v>
      </c>
      <c r="Q234" s="9" t="s">
        <v>32</v>
      </c>
    </row>
    <row r="235" spans="1:17" ht="14.5">
      <c r="A235" s="9">
        <v>447</v>
      </c>
      <c r="B235" s="9" t="str">
        <f>VLOOKUP(Table1[[#This Row],[Customer ID]],'Customer Lookup'!A:B,2,0)</f>
        <v>Valerie Moon</v>
      </c>
      <c r="C235" s="9">
        <v>90449</v>
      </c>
      <c r="D235" s="30">
        <v>42180</v>
      </c>
      <c r="E235" s="30">
        <v>42183</v>
      </c>
      <c r="F235" s="9" t="s">
        <v>2232</v>
      </c>
      <c r="G235" s="13" t="str">
        <f ca="1">TRIM(Table1[[#This Row],[Product Category]])</f>
        <v>Technology</v>
      </c>
      <c r="H235" s="13" t="str">
        <f ca="1">PROPER(Table1[[#This Row],[Product Sub-Category]])</f>
        <v>Chairs &amp; Chairmats</v>
      </c>
      <c r="I235" s="14">
        <v>1</v>
      </c>
      <c r="J235" s="15">
        <v>130.97999999999999</v>
      </c>
      <c r="K235" s="9">
        <v>0.1</v>
      </c>
      <c r="L235" s="9" t="s">
        <v>31</v>
      </c>
      <c r="M235" s="9" t="s">
        <v>81</v>
      </c>
      <c r="N235" s="16" t="str">
        <f ca="1">PROPER(Table1[[#This Row],[Region]])</f>
        <v>Central</v>
      </c>
      <c r="O235" s="9" t="s">
        <v>55</v>
      </c>
      <c r="P235" s="9" t="s">
        <v>323</v>
      </c>
      <c r="Q235" s="9" t="s">
        <v>32</v>
      </c>
    </row>
    <row r="236" spans="1:17" ht="14.5">
      <c r="A236" s="9">
        <v>447</v>
      </c>
      <c r="B236" s="9" t="str">
        <f>VLOOKUP(Table1[[#This Row],[Customer ID]],'Customer Lookup'!A:B,2,0)</f>
        <v>Valerie Moon</v>
      </c>
      <c r="C236" s="9">
        <v>90449</v>
      </c>
      <c r="D236" s="30">
        <v>42180</v>
      </c>
      <c r="E236" s="30">
        <v>42180</v>
      </c>
      <c r="F236" s="8" t="s">
        <v>2235</v>
      </c>
      <c r="G236" s="13" t="str">
        <f ca="1">TRIM(Table1[[#This Row],[Product Category]])</f>
        <v>Technology</v>
      </c>
      <c r="H236" s="13" t="str">
        <f ca="1">PROPER(Table1[[#This Row],[Product Sub-Category]])</f>
        <v>Telephones And Communication</v>
      </c>
      <c r="I236" s="14">
        <v>11</v>
      </c>
      <c r="J236" s="15">
        <v>200.99</v>
      </c>
      <c r="K236" s="9">
        <v>0.1</v>
      </c>
      <c r="L236" s="9" t="s">
        <v>31</v>
      </c>
      <c r="M236" s="9" t="s">
        <v>81</v>
      </c>
      <c r="N236" s="16" t="str">
        <f ca="1">PROPER(Table1[[#This Row],[Region]])</f>
        <v>West</v>
      </c>
      <c r="O236" s="9" t="s">
        <v>55</v>
      </c>
      <c r="P236" s="9" t="s">
        <v>323</v>
      </c>
      <c r="Q236" s="9" t="s">
        <v>32</v>
      </c>
    </row>
    <row r="237" spans="1:17" ht="14.5">
      <c r="A237" s="9">
        <v>451</v>
      </c>
      <c r="B237" s="9" t="str">
        <f>VLOOKUP(Table1[[#This Row],[Customer ID]],'Customer Lookup'!A:B,2,0)</f>
        <v>Joyce Murray</v>
      </c>
      <c r="C237" s="9">
        <v>86010</v>
      </c>
      <c r="D237" s="30">
        <v>42104</v>
      </c>
      <c r="E237" s="30">
        <v>42105</v>
      </c>
      <c r="F237" s="9" t="s">
        <v>74</v>
      </c>
      <c r="G237" s="13" t="str">
        <f ca="1">TRIM(Table1[[#This Row],[Product Category]])</f>
        <v>Office Supplies</v>
      </c>
      <c r="H237" s="13" t="str">
        <f ca="1">PROPER(Table1[[#This Row],[Product Sub-Category]])</f>
        <v>Office Machines</v>
      </c>
      <c r="I237" s="14">
        <v>2</v>
      </c>
      <c r="J237" s="15">
        <v>15.99</v>
      </c>
      <c r="K237" s="9">
        <v>0.05</v>
      </c>
      <c r="L237" s="9" t="s">
        <v>21</v>
      </c>
      <c r="M237" s="9" t="s">
        <v>42</v>
      </c>
      <c r="N237" s="16" t="str">
        <f ca="1">PROPER(Table1[[#This Row],[Region]])</f>
        <v>West</v>
      </c>
      <c r="O237" s="9" t="s">
        <v>37</v>
      </c>
      <c r="P237" s="9" t="s">
        <v>326</v>
      </c>
      <c r="Q237" s="9" t="s">
        <v>32</v>
      </c>
    </row>
    <row r="238" spans="1:17" ht="14.5">
      <c r="A238" s="9">
        <v>451</v>
      </c>
      <c r="B238" s="9" t="str">
        <f>VLOOKUP(Table1[[#This Row],[Customer ID]],'Customer Lookup'!A:B,2,0)</f>
        <v>Joyce Murray</v>
      </c>
      <c r="C238" s="9">
        <v>86012</v>
      </c>
      <c r="D238" s="30">
        <v>42151</v>
      </c>
      <c r="E238" s="30">
        <v>42152</v>
      </c>
      <c r="F238" s="8" t="s">
        <v>2237</v>
      </c>
      <c r="G238" s="13" t="str">
        <f ca="1">TRIM(Table1[[#This Row],[Product Category]])</f>
        <v>Office Supplies</v>
      </c>
      <c r="H238" s="13" t="str">
        <f ca="1">PROPER(Table1[[#This Row],[Product Sub-Category]])</f>
        <v>Binders And Binder Accessories</v>
      </c>
      <c r="I238" s="14">
        <v>12</v>
      </c>
      <c r="J238" s="15">
        <v>37.700000000000003</v>
      </c>
      <c r="K238" s="9">
        <v>0.05</v>
      </c>
      <c r="L238" s="9" t="s">
        <v>41</v>
      </c>
      <c r="M238" s="9" t="s">
        <v>42</v>
      </c>
      <c r="N238" s="16" t="str">
        <f ca="1">PROPER(Table1[[#This Row],[Region]])</f>
        <v>West</v>
      </c>
      <c r="O238" s="9" t="s">
        <v>37</v>
      </c>
      <c r="P238" s="9" t="s">
        <v>326</v>
      </c>
      <c r="Q238" s="9" t="s">
        <v>32</v>
      </c>
    </row>
    <row r="239" spans="1:17" ht="14.5">
      <c r="A239" s="9">
        <v>451</v>
      </c>
      <c r="B239" s="9" t="str">
        <f>VLOOKUP(Table1[[#This Row],[Customer ID]],'Customer Lookup'!A:B,2,0)</f>
        <v>Joyce Murray</v>
      </c>
      <c r="C239" s="9">
        <v>86013</v>
      </c>
      <c r="D239" s="30">
        <v>42009</v>
      </c>
      <c r="E239" s="30">
        <v>42014</v>
      </c>
      <c r="F239" s="9" t="s">
        <v>2237</v>
      </c>
      <c r="G239" s="13" t="str">
        <f ca="1">TRIM(Table1[[#This Row],[Product Category]])</f>
        <v>Office Supplies</v>
      </c>
      <c r="H239" s="13" t="str">
        <f ca="1">PROPER(Table1[[#This Row],[Product Sub-Category]])</f>
        <v>Binders And Binder Accessories</v>
      </c>
      <c r="I239" s="14">
        <v>2</v>
      </c>
      <c r="J239" s="15">
        <v>8.8800000000000008</v>
      </c>
      <c r="K239" s="9">
        <v>0.05</v>
      </c>
      <c r="L239" s="9" t="s">
        <v>98</v>
      </c>
      <c r="M239" s="9" t="s">
        <v>42</v>
      </c>
      <c r="N239" s="16" t="str">
        <f ca="1">PROPER(Table1[[#This Row],[Region]])</f>
        <v>West</v>
      </c>
      <c r="O239" s="9" t="s">
        <v>37</v>
      </c>
      <c r="P239" s="9" t="s">
        <v>326</v>
      </c>
      <c r="Q239" s="9" t="s">
        <v>32</v>
      </c>
    </row>
    <row r="240" spans="1:17" ht="14.5">
      <c r="A240" s="9">
        <v>451</v>
      </c>
      <c r="B240" s="9" t="str">
        <f>VLOOKUP(Table1[[#This Row],[Customer ID]],'Customer Lookup'!A:B,2,0)</f>
        <v>Joyce Murray</v>
      </c>
      <c r="C240" s="9">
        <v>86013</v>
      </c>
      <c r="D240" s="30">
        <v>42009</v>
      </c>
      <c r="E240" s="30">
        <v>42018</v>
      </c>
      <c r="F240" s="8" t="s">
        <v>116</v>
      </c>
      <c r="G240" s="13" t="str">
        <f ca="1">TRIM(Table1[[#This Row],[Product Category]])</f>
        <v>Technology</v>
      </c>
      <c r="H240" s="13" t="str">
        <f ca="1">PROPER(Table1[[#This Row],[Product Sub-Category]])</f>
        <v>Labels</v>
      </c>
      <c r="I240" s="14">
        <v>8</v>
      </c>
      <c r="J240" s="15">
        <v>2.88</v>
      </c>
      <c r="K240" s="9">
        <v>0.05</v>
      </c>
      <c r="L240" s="9" t="s">
        <v>98</v>
      </c>
      <c r="M240" s="9" t="s">
        <v>42</v>
      </c>
      <c r="N240" s="16" t="str">
        <f ca="1">PROPER(Table1[[#This Row],[Region]])</f>
        <v>West</v>
      </c>
      <c r="O240" s="9" t="s">
        <v>37</v>
      </c>
      <c r="P240" s="9" t="s">
        <v>326</v>
      </c>
      <c r="Q240" s="9" t="s">
        <v>32</v>
      </c>
    </row>
    <row r="241" spans="1:17" ht="14.5">
      <c r="A241" s="9">
        <v>452</v>
      </c>
      <c r="B241" s="9" t="str">
        <f>VLOOKUP(Table1[[#This Row],[Customer ID]],'Customer Lookup'!A:B,2,0)</f>
        <v>Leslie Rowland</v>
      </c>
      <c r="C241" s="9">
        <v>86012</v>
      </c>
      <c r="D241" s="30">
        <v>42151</v>
      </c>
      <c r="E241" s="30">
        <v>42152</v>
      </c>
      <c r="F241" s="9" t="s">
        <v>2235</v>
      </c>
      <c r="G241" s="13" t="str">
        <f ca="1">TRIM(Table1[[#This Row],[Product Category]])</f>
        <v>Furniture</v>
      </c>
      <c r="H241" s="13" t="str">
        <f ca="1">PROPER(Table1[[#This Row],[Product Sub-Category]])</f>
        <v>Telephones And Communication</v>
      </c>
      <c r="I241" s="14">
        <v>1</v>
      </c>
      <c r="J241" s="15">
        <v>55.99</v>
      </c>
      <c r="K241" s="9">
        <v>0.05</v>
      </c>
      <c r="L241" s="9" t="s">
        <v>41</v>
      </c>
      <c r="M241" s="9" t="s">
        <v>42</v>
      </c>
      <c r="N241" s="16" t="str">
        <f ca="1">PROPER(Table1[[#This Row],[Region]])</f>
        <v>West</v>
      </c>
      <c r="O241" s="9" t="s">
        <v>37</v>
      </c>
      <c r="P241" s="9" t="s">
        <v>327</v>
      </c>
      <c r="Q241" s="9" t="s">
        <v>32</v>
      </c>
    </row>
    <row r="242" spans="1:17" ht="14.5">
      <c r="A242" s="9">
        <v>453</v>
      </c>
      <c r="B242" s="9" t="str">
        <f>VLOOKUP(Table1[[#This Row],[Customer ID]],'Customer Lookup'!A:B,2,0)</f>
        <v>George Terry</v>
      </c>
      <c r="C242" s="9">
        <v>86011</v>
      </c>
      <c r="D242" s="30">
        <v>42132</v>
      </c>
      <c r="E242" s="30">
        <v>42134</v>
      </c>
      <c r="F242" s="8" t="s">
        <v>2233</v>
      </c>
      <c r="G242" s="13" t="str">
        <f ca="1">TRIM(Table1[[#This Row],[Product Category]])</f>
        <v>Office Supplies</v>
      </c>
      <c r="H242" s="13" t="str">
        <f ca="1">PROPER(Table1[[#This Row],[Product Sub-Category]])</f>
        <v>Office Furnishings</v>
      </c>
      <c r="I242" s="14">
        <v>1</v>
      </c>
      <c r="J242" s="15">
        <v>29.34</v>
      </c>
      <c r="K242" s="9">
        <v>0.05</v>
      </c>
      <c r="L242" s="9" t="s">
        <v>31</v>
      </c>
      <c r="M242" s="9" t="s">
        <v>81</v>
      </c>
      <c r="N242" s="16" t="str">
        <f ca="1">PROPER(Table1[[#This Row],[Region]])</f>
        <v>East</v>
      </c>
      <c r="O242" s="9" t="s">
        <v>37</v>
      </c>
      <c r="P242" s="9" t="s">
        <v>328</v>
      </c>
      <c r="Q242" s="9" t="s">
        <v>32</v>
      </c>
    </row>
    <row r="243" spans="1:17" ht="14.5">
      <c r="A243" s="9">
        <v>460</v>
      </c>
      <c r="B243" s="9" t="str">
        <f>VLOOKUP(Table1[[#This Row],[Customer ID]],'Customer Lookup'!A:B,2,0)</f>
        <v>Anne Armstrong</v>
      </c>
      <c r="C243" s="9">
        <v>86014</v>
      </c>
      <c r="D243" s="30">
        <v>42147</v>
      </c>
      <c r="E243" s="30">
        <v>42154</v>
      </c>
      <c r="F243" s="9" t="s">
        <v>2238</v>
      </c>
      <c r="G243" s="13" t="str">
        <f ca="1">TRIM(Table1[[#This Row],[Product Category]])</f>
        <v>Office Supplies</v>
      </c>
      <c r="H243" s="13" t="str">
        <f ca="1">PROPER(Table1[[#This Row],[Product Sub-Category]])</f>
        <v>Storage &amp; Organization</v>
      </c>
      <c r="I243" s="14">
        <v>31</v>
      </c>
      <c r="J243" s="15">
        <v>16.91</v>
      </c>
      <c r="K243" s="9">
        <v>0.05</v>
      </c>
      <c r="L243" s="9" t="s">
        <v>98</v>
      </c>
      <c r="M243" s="9" t="s">
        <v>42</v>
      </c>
      <c r="N243" s="16" t="str">
        <f ca="1">PROPER(Table1[[#This Row],[Region]])</f>
        <v>West</v>
      </c>
      <c r="O243" s="9" t="s">
        <v>46</v>
      </c>
      <c r="P243" s="9" t="s">
        <v>329</v>
      </c>
      <c r="Q243" s="9" t="s">
        <v>32</v>
      </c>
    </row>
    <row r="244" spans="1:17" ht="14.5">
      <c r="A244" s="9">
        <v>463</v>
      </c>
      <c r="B244" s="9" t="str">
        <f>VLOOKUP(Table1[[#This Row],[Customer ID]],'Customer Lookup'!A:B,2,0)</f>
        <v>Debbie Stevenson</v>
      </c>
      <c r="C244" s="9">
        <v>88061</v>
      </c>
      <c r="D244" s="30">
        <v>42018</v>
      </c>
      <c r="E244" s="30">
        <v>42020</v>
      </c>
      <c r="F244" s="8" t="s">
        <v>2238</v>
      </c>
      <c r="G244" s="13" t="str">
        <f ca="1">TRIM(Table1[[#This Row],[Product Category]])</f>
        <v>Technology</v>
      </c>
      <c r="H244" s="13" t="str">
        <f ca="1">PROPER(Table1[[#This Row],[Product Sub-Category]])</f>
        <v>Storage &amp; Organization</v>
      </c>
      <c r="I244" s="14">
        <v>7</v>
      </c>
      <c r="J244" s="15">
        <v>165.2</v>
      </c>
      <c r="K244" s="9">
        <v>0.1</v>
      </c>
      <c r="L244" s="9" t="s">
        <v>98</v>
      </c>
      <c r="M244" s="9" t="s">
        <v>51</v>
      </c>
      <c r="N244" s="16" t="str">
        <f ca="1">PROPER(Table1[[#This Row],[Region]])</f>
        <v>East</v>
      </c>
      <c r="O244" s="9" t="s">
        <v>37</v>
      </c>
      <c r="P244" s="9" t="s">
        <v>331</v>
      </c>
      <c r="Q244" s="9" t="s">
        <v>32</v>
      </c>
    </row>
    <row r="245" spans="1:17" ht="14.5">
      <c r="A245" s="9">
        <v>466</v>
      </c>
      <c r="B245" s="9" t="str">
        <f>VLOOKUP(Table1[[#This Row],[Customer ID]],'Customer Lookup'!A:B,2,0)</f>
        <v>Marc Nash</v>
      </c>
      <c r="C245" s="9">
        <v>88060</v>
      </c>
      <c r="D245" s="30">
        <v>42015</v>
      </c>
      <c r="E245" s="30">
        <v>42015</v>
      </c>
      <c r="F245" s="9" t="s">
        <v>74</v>
      </c>
      <c r="G245" s="13" t="str">
        <f ca="1">TRIM(Table1[[#This Row],[Product Category]])</f>
        <v>Furniture</v>
      </c>
      <c r="H245" s="13" t="str">
        <f ca="1">PROPER(Table1[[#This Row],[Product Sub-Category]])</f>
        <v>Office Machines</v>
      </c>
      <c r="I245" s="14">
        <v>5</v>
      </c>
      <c r="J245" s="15">
        <v>297.64</v>
      </c>
      <c r="K245" s="9">
        <v>0.1</v>
      </c>
      <c r="L245" s="9" t="s">
        <v>31</v>
      </c>
      <c r="M245" s="9" t="s">
        <v>51</v>
      </c>
      <c r="N245" s="16" t="str">
        <f ca="1">PROPER(Table1[[#This Row],[Region]])</f>
        <v>East</v>
      </c>
      <c r="O245" s="9" t="s">
        <v>152</v>
      </c>
      <c r="P245" s="9" t="s">
        <v>332</v>
      </c>
      <c r="Q245" s="9" t="s">
        <v>32</v>
      </c>
    </row>
    <row r="246" spans="1:17" ht="14.5">
      <c r="A246" s="9">
        <v>467</v>
      </c>
      <c r="B246" s="9" t="str">
        <f>VLOOKUP(Table1[[#This Row],[Customer ID]],'Customer Lookup'!A:B,2,0)</f>
        <v>Maria Thomas</v>
      </c>
      <c r="C246" s="9">
        <v>88060</v>
      </c>
      <c r="D246" s="30">
        <v>42015</v>
      </c>
      <c r="E246" s="30">
        <v>42016</v>
      </c>
      <c r="F246" s="8" t="s">
        <v>2233</v>
      </c>
      <c r="G246" s="13" t="str">
        <f ca="1">TRIM(Table1[[#This Row],[Product Category]])</f>
        <v>Office Supplies</v>
      </c>
      <c r="H246" s="13" t="str">
        <f ca="1">PROPER(Table1[[#This Row],[Product Sub-Category]])</f>
        <v>Office Furnishings</v>
      </c>
      <c r="I246" s="14">
        <v>11</v>
      </c>
      <c r="J246" s="15">
        <v>12.99</v>
      </c>
      <c r="K246" s="9">
        <v>0.05</v>
      </c>
      <c r="L246" s="9" t="s">
        <v>31</v>
      </c>
      <c r="M246" s="9" t="s">
        <v>51</v>
      </c>
      <c r="N246" s="16" t="str">
        <f ca="1">PROPER(Table1[[#This Row],[Region]])</f>
        <v>East</v>
      </c>
      <c r="O246" s="9" t="s">
        <v>152</v>
      </c>
      <c r="P246" s="9" t="s">
        <v>333</v>
      </c>
      <c r="Q246" s="9" t="s">
        <v>32</v>
      </c>
    </row>
    <row r="247" spans="1:17" ht="14.5">
      <c r="A247" s="9">
        <v>468</v>
      </c>
      <c r="B247" s="9" t="str">
        <f>VLOOKUP(Table1[[#This Row],[Customer ID]],'Customer Lookup'!A:B,2,0)</f>
        <v>Craig Bennett</v>
      </c>
      <c r="C247" s="9">
        <v>88060</v>
      </c>
      <c r="D247" s="30">
        <v>42015</v>
      </c>
      <c r="E247" s="30">
        <v>42016</v>
      </c>
      <c r="F247" s="9" t="s">
        <v>196</v>
      </c>
      <c r="G247" s="13" t="str">
        <f ca="1">TRIM(Table1[[#This Row],[Product Category]])</f>
        <v>Furniture</v>
      </c>
      <c r="H247" s="13" t="str">
        <f ca="1">PROPER(Table1[[#This Row],[Product Sub-Category]])</f>
        <v>Appliances</v>
      </c>
      <c r="I247" s="14">
        <v>5</v>
      </c>
      <c r="J247" s="15">
        <v>14.42</v>
      </c>
      <c r="K247" s="9">
        <v>0.05</v>
      </c>
      <c r="L247" s="9" t="s">
        <v>31</v>
      </c>
      <c r="M247" s="9" t="s">
        <v>51</v>
      </c>
      <c r="N247" s="16" t="str">
        <f ca="1">PROPER(Table1[[#This Row],[Region]])</f>
        <v>East</v>
      </c>
      <c r="O247" s="9" t="s">
        <v>152</v>
      </c>
      <c r="P247" s="9" t="s">
        <v>334</v>
      </c>
      <c r="Q247" s="9" t="s">
        <v>32</v>
      </c>
    </row>
    <row r="248" spans="1:17" ht="14.5">
      <c r="A248" s="9">
        <v>469</v>
      </c>
      <c r="B248" s="9" t="str">
        <f>VLOOKUP(Table1[[#This Row],[Customer ID]],'Customer Lookup'!A:B,2,0)</f>
        <v>Marion Bowling</v>
      </c>
      <c r="C248" s="9">
        <v>88060</v>
      </c>
      <c r="D248" s="30">
        <v>42015</v>
      </c>
      <c r="E248" s="30">
        <v>42017</v>
      </c>
      <c r="F248" s="8" t="s">
        <v>2233</v>
      </c>
      <c r="G248" s="13" t="str">
        <f ca="1">TRIM(Table1[[#This Row],[Product Category]])</f>
        <v>Office Supplies</v>
      </c>
      <c r="H248" s="13" t="str">
        <f ca="1">PROPER(Table1[[#This Row],[Product Sub-Category]])</f>
        <v>Office Furnishings</v>
      </c>
      <c r="I248" s="14">
        <v>7</v>
      </c>
      <c r="J248" s="15">
        <v>4.1399999999999997</v>
      </c>
      <c r="K248" s="9">
        <v>0.05</v>
      </c>
      <c r="L248" s="9" t="s">
        <v>31</v>
      </c>
      <c r="M248" s="9" t="s">
        <v>51</v>
      </c>
      <c r="N248" s="16" t="str">
        <f ca="1">PROPER(Table1[[#This Row],[Region]])</f>
        <v>East</v>
      </c>
      <c r="O248" s="9" t="s">
        <v>46</v>
      </c>
      <c r="P248" s="9" t="s">
        <v>335</v>
      </c>
      <c r="Q248" s="9" t="s">
        <v>22</v>
      </c>
    </row>
    <row r="249" spans="1:17" ht="14.5">
      <c r="A249" s="9">
        <v>470</v>
      </c>
      <c r="B249" s="9" t="str">
        <f>VLOOKUP(Table1[[#This Row],[Customer ID]],'Customer Lookup'!A:B,2,0)</f>
        <v>Tony Doyle</v>
      </c>
      <c r="C249" s="9">
        <v>88060</v>
      </c>
      <c r="D249" s="30">
        <v>42015</v>
      </c>
      <c r="E249" s="30">
        <v>42015</v>
      </c>
      <c r="F249" s="9" t="s">
        <v>83</v>
      </c>
      <c r="G249" s="13" t="str">
        <f ca="1">TRIM(Table1[[#This Row],[Product Category]])</f>
        <v>Technology</v>
      </c>
      <c r="H249" s="13" t="str">
        <f ca="1">PROPER(Table1[[#This Row],[Product Sub-Category]])</f>
        <v>Paper</v>
      </c>
      <c r="I249" s="14">
        <v>5</v>
      </c>
      <c r="J249" s="15">
        <v>11.34</v>
      </c>
      <c r="K249" s="9">
        <v>0.05</v>
      </c>
      <c r="L249" s="9" t="s">
        <v>31</v>
      </c>
      <c r="M249" s="9" t="s">
        <v>51</v>
      </c>
      <c r="N249" s="16" t="str">
        <f ca="1">PROPER(Table1[[#This Row],[Region]])</f>
        <v>South</v>
      </c>
      <c r="O249" s="9" t="s">
        <v>46</v>
      </c>
      <c r="P249" s="9" t="s">
        <v>336</v>
      </c>
      <c r="Q249" s="9" t="s">
        <v>32</v>
      </c>
    </row>
    <row r="250" spans="1:17" ht="14.5">
      <c r="A250" s="9">
        <v>471</v>
      </c>
      <c r="B250" s="9" t="str">
        <f>VLOOKUP(Table1[[#This Row],[Customer ID]],'Customer Lookup'!A:B,2,0)</f>
        <v>Ross Simpson</v>
      </c>
      <c r="C250" s="9">
        <v>3138</v>
      </c>
      <c r="D250" s="30">
        <v>42043</v>
      </c>
      <c r="E250" s="30">
        <v>42043</v>
      </c>
      <c r="F250" s="8" t="s">
        <v>144</v>
      </c>
      <c r="G250" s="13" t="str">
        <f ca="1">TRIM(Table1[[#This Row],[Product Category]])</f>
        <v>Technology</v>
      </c>
      <c r="H250" s="13" t="str">
        <f ca="1">PROPER(Table1[[#This Row],[Product Sub-Category]])</f>
        <v>Computer Peripherals</v>
      </c>
      <c r="I250" s="14">
        <v>4</v>
      </c>
      <c r="J250" s="15">
        <v>179.99</v>
      </c>
      <c r="K250" s="9">
        <v>0.1</v>
      </c>
      <c r="L250" s="9" t="s">
        <v>31</v>
      </c>
      <c r="M250" s="9" t="s">
        <v>104</v>
      </c>
      <c r="N250" s="16" t="str">
        <f ca="1">PROPER(Table1[[#This Row],[Region]])</f>
        <v>East</v>
      </c>
      <c r="O250" s="9" t="s">
        <v>254</v>
      </c>
      <c r="P250" s="9" t="s">
        <v>337</v>
      </c>
      <c r="Q250" s="9" t="s">
        <v>22</v>
      </c>
    </row>
    <row r="251" spans="1:17" ht="14.5">
      <c r="A251" s="9">
        <v>472</v>
      </c>
      <c r="B251" s="9" t="str">
        <f>VLOOKUP(Table1[[#This Row],[Customer ID]],'Customer Lookup'!A:B,2,0)</f>
        <v>Donna Craven</v>
      </c>
      <c r="C251" s="9">
        <v>88023</v>
      </c>
      <c r="D251" s="30">
        <v>42043</v>
      </c>
      <c r="E251" s="30">
        <v>42043</v>
      </c>
      <c r="F251" s="9" t="s">
        <v>144</v>
      </c>
      <c r="G251" s="13" t="str">
        <f ca="1">TRIM(Table1[[#This Row],[Product Category]])</f>
        <v>Office Supplies</v>
      </c>
      <c r="H251" s="13" t="str">
        <f ca="1">PROPER(Table1[[#This Row],[Product Sub-Category]])</f>
        <v>Computer Peripherals</v>
      </c>
      <c r="I251" s="14">
        <v>1</v>
      </c>
      <c r="J251" s="15">
        <v>179.99</v>
      </c>
      <c r="K251" s="9">
        <v>0.1</v>
      </c>
      <c r="L251" s="9" t="s">
        <v>31</v>
      </c>
      <c r="M251" s="9" t="s">
        <v>104</v>
      </c>
      <c r="N251" s="16" t="str">
        <f ca="1">PROPER(Table1[[#This Row],[Region]])</f>
        <v>Central</v>
      </c>
      <c r="O251" s="9" t="s">
        <v>268</v>
      </c>
      <c r="P251" s="9" t="s">
        <v>338</v>
      </c>
      <c r="Q251" s="9" t="s">
        <v>22</v>
      </c>
    </row>
    <row r="252" spans="1:17" ht="14.5">
      <c r="A252" s="9">
        <v>483</v>
      </c>
      <c r="B252" s="9" t="str">
        <f>VLOOKUP(Table1[[#This Row],[Customer ID]],'Customer Lookup'!A:B,2,0)</f>
        <v>Edgar McKenzie</v>
      </c>
      <c r="C252" s="9">
        <v>90353</v>
      </c>
      <c r="D252" s="30">
        <v>42031</v>
      </c>
      <c r="E252" s="30">
        <v>42032</v>
      </c>
      <c r="F252" s="8" t="s">
        <v>196</v>
      </c>
      <c r="G252" s="13" t="str">
        <f ca="1">TRIM(Table1[[#This Row],[Product Category]])</f>
        <v>Office Supplies</v>
      </c>
      <c r="H252" s="13" t="str">
        <f ca="1">PROPER(Table1[[#This Row],[Product Sub-Category]])</f>
        <v>Appliances</v>
      </c>
      <c r="I252" s="14">
        <v>6</v>
      </c>
      <c r="J252" s="15">
        <v>11.97</v>
      </c>
      <c r="K252" s="9">
        <v>0.05</v>
      </c>
      <c r="L252" s="9" t="s">
        <v>41</v>
      </c>
      <c r="M252" s="9" t="s">
        <v>81</v>
      </c>
      <c r="N252" s="16" t="str">
        <f ca="1">PROPER(Table1[[#This Row],[Region]])</f>
        <v>Central</v>
      </c>
      <c r="O252" s="9" t="s">
        <v>142</v>
      </c>
      <c r="P252" s="9" t="s">
        <v>339</v>
      </c>
      <c r="Q252" s="9" t="s">
        <v>32</v>
      </c>
    </row>
    <row r="253" spans="1:17" ht="14.5">
      <c r="A253" s="9">
        <v>483</v>
      </c>
      <c r="B253" s="9" t="str">
        <f>VLOOKUP(Table1[[#This Row],[Customer ID]],'Customer Lookup'!A:B,2,0)</f>
        <v>Edgar McKenzie</v>
      </c>
      <c r="C253" s="9">
        <v>90354</v>
      </c>
      <c r="D253" s="30">
        <v>42117</v>
      </c>
      <c r="E253" s="30">
        <v>42118</v>
      </c>
      <c r="F253" s="9" t="s">
        <v>2237</v>
      </c>
      <c r="G253" s="13" t="str">
        <f ca="1">TRIM(Table1[[#This Row],[Product Category]])</f>
        <v>Technology</v>
      </c>
      <c r="H253" s="13" t="str">
        <f ca="1">PROPER(Table1[[#This Row],[Product Sub-Category]])</f>
        <v>Binders And Binder Accessories</v>
      </c>
      <c r="I253" s="14">
        <v>2</v>
      </c>
      <c r="J253" s="15">
        <v>3.36</v>
      </c>
      <c r="K253" s="9">
        <v>0.05</v>
      </c>
      <c r="L253" s="9" t="s">
        <v>31</v>
      </c>
      <c r="M253" s="9" t="s">
        <v>81</v>
      </c>
      <c r="N253" s="16" t="str">
        <f ca="1">PROPER(Table1[[#This Row],[Region]])</f>
        <v>Central</v>
      </c>
      <c r="O253" s="9" t="s">
        <v>142</v>
      </c>
      <c r="P253" s="9" t="s">
        <v>339</v>
      </c>
      <c r="Q253" s="9" t="s">
        <v>32</v>
      </c>
    </row>
    <row r="254" spans="1:17" ht="14.5">
      <c r="A254" s="9">
        <v>483</v>
      </c>
      <c r="B254" s="9" t="str">
        <f>VLOOKUP(Table1[[#This Row],[Customer ID]],'Customer Lookup'!A:B,2,0)</f>
        <v>Edgar McKenzie</v>
      </c>
      <c r="C254" s="9">
        <v>90354</v>
      </c>
      <c r="D254" s="30">
        <v>42117</v>
      </c>
      <c r="E254" s="30">
        <v>42119</v>
      </c>
      <c r="F254" s="8" t="s">
        <v>2242</v>
      </c>
      <c r="G254" s="13" t="str">
        <f ca="1">TRIM(Table1[[#This Row],[Product Category]])</f>
        <v>Office Supplies</v>
      </c>
      <c r="H254" s="13" t="str">
        <f ca="1">PROPER(Table1[[#This Row],[Product Sub-Category]])</f>
        <v>Copiers And Fax</v>
      </c>
      <c r="I254" s="14">
        <v>9</v>
      </c>
      <c r="J254" s="15">
        <v>699.99</v>
      </c>
      <c r="K254" s="9">
        <v>0.1</v>
      </c>
      <c r="L254" s="9" t="s">
        <v>31</v>
      </c>
      <c r="M254" s="9" t="s">
        <v>81</v>
      </c>
      <c r="N254" s="16" t="str">
        <f ca="1">PROPER(Table1[[#This Row],[Region]])</f>
        <v>West</v>
      </c>
      <c r="O254" s="9" t="s">
        <v>142</v>
      </c>
      <c r="P254" s="9" t="s">
        <v>339</v>
      </c>
      <c r="Q254" s="9" t="s">
        <v>32</v>
      </c>
    </row>
    <row r="255" spans="1:17" ht="14.5">
      <c r="A255" s="9">
        <v>485</v>
      </c>
      <c r="B255" s="9" t="str">
        <f>VLOOKUP(Table1[[#This Row],[Customer ID]],'Customer Lookup'!A:B,2,0)</f>
        <v>Edward Leonard</v>
      </c>
      <c r="C255" s="9">
        <v>91062</v>
      </c>
      <c r="D255" s="30">
        <v>42081</v>
      </c>
      <c r="E255" s="30">
        <v>42083</v>
      </c>
      <c r="F255" s="9" t="s">
        <v>116</v>
      </c>
      <c r="G255" s="13" t="str">
        <f ca="1">TRIM(Table1[[#This Row],[Product Category]])</f>
        <v>Office Supplies</v>
      </c>
      <c r="H255" s="13" t="str">
        <f ca="1">PROPER(Table1[[#This Row],[Product Sub-Category]])</f>
        <v>Labels</v>
      </c>
      <c r="I255" s="14">
        <v>3</v>
      </c>
      <c r="J255" s="15">
        <v>2.88</v>
      </c>
      <c r="K255" s="9">
        <v>0.05</v>
      </c>
      <c r="L255" s="9" t="s">
        <v>31</v>
      </c>
      <c r="M255" s="9" t="s">
        <v>81</v>
      </c>
      <c r="N255" s="16" t="str">
        <f ca="1">PROPER(Table1[[#This Row],[Region]])</f>
        <v>East</v>
      </c>
      <c r="O255" s="9" t="s">
        <v>37</v>
      </c>
      <c r="P255" s="9" t="s">
        <v>342</v>
      </c>
      <c r="Q255" s="9" t="s">
        <v>32</v>
      </c>
    </row>
    <row r="256" spans="1:17" ht="14.5">
      <c r="A256" s="9">
        <v>487</v>
      </c>
      <c r="B256" s="9" t="str">
        <f>VLOOKUP(Table1[[#This Row],[Customer ID]],'Customer Lookup'!A:B,2,0)</f>
        <v>Molly Vincent</v>
      </c>
      <c r="C256" s="9">
        <v>91063</v>
      </c>
      <c r="D256" s="30">
        <v>42142</v>
      </c>
      <c r="E256" s="30">
        <v>42143</v>
      </c>
      <c r="F256" s="8" t="s">
        <v>2237</v>
      </c>
      <c r="G256" s="13" t="str">
        <f ca="1">TRIM(Table1[[#This Row],[Product Category]])</f>
        <v>Office Supplies</v>
      </c>
      <c r="H256" s="13" t="str">
        <f ca="1">PROPER(Table1[[#This Row],[Product Sub-Category]])</f>
        <v>Binders And Binder Accessories</v>
      </c>
      <c r="I256" s="14">
        <v>5</v>
      </c>
      <c r="J256" s="15">
        <v>3.36</v>
      </c>
      <c r="K256" s="9">
        <v>0.05</v>
      </c>
      <c r="L256" s="9" t="s">
        <v>50</v>
      </c>
      <c r="M256" s="9" t="s">
        <v>81</v>
      </c>
      <c r="N256" s="16" t="str">
        <f ca="1">PROPER(Table1[[#This Row],[Region]])</f>
        <v>East</v>
      </c>
      <c r="O256" s="9" t="s">
        <v>147</v>
      </c>
      <c r="P256" s="9" t="s">
        <v>276</v>
      </c>
      <c r="Q256" s="9" t="s">
        <v>22</v>
      </c>
    </row>
    <row r="257" spans="1:17" ht="14.5">
      <c r="A257" s="9">
        <v>488</v>
      </c>
      <c r="B257" s="9" t="str">
        <f>VLOOKUP(Table1[[#This Row],[Customer ID]],'Customer Lookup'!A:B,2,0)</f>
        <v>Ronnie Creech</v>
      </c>
      <c r="C257" s="9">
        <v>91063</v>
      </c>
      <c r="D257" s="30">
        <v>42142</v>
      </c>
      <c r="E257" s="30">
        <v>42144</v>
      </c>
      <c r="F257" s="9" t="s">
        <v>83</v>
      </c>
      <c r="G257" s="13" t="str">
        <f ca="1">TRIM(Table1[[#This Row],[Product Category]])</f>
        <v>Technology</v>
      </c>
      <c r="H257" s="13" t="str">
        <f ca="1">PROPER(Table1[[#This Row],[Product Sub-Category]])</f>
        <v>Paper</v>
      </c>
      <c r="I257" s="14">
        <v>2</v>
      </c>
      <c r="J257" s="15">
        <v>12.28</v>
      </c>
      <c r="K257" s="9">
        <v>0.05</v>
      </c>
      <c r="L257" s="9" t="s">
        <v>50</v>
      </c>
      <c r="M257" s="9" t="s">
        <v>81</v>
      </c>
      <c r="N257" s="16" t="str">
        <f ca="1">PROPER(Table1[[#This Row],[Region]])</f>
        <v>East</v>
      </c>
      <c r="O257" s="9" t="s">
        <v>147</v>
      </c>
      <c r="P257" s="9" t="s">
        <v>343</v>
      </c>
      <c r="Q257" s="9" t="s">
        <v>32</v>
      </c>
    </row>
    <row r="258" spans="1:17" ht="14.5">
      <c r="A258" s="9">
        <v>489</v>
      </c>
      <c r="B258" s="9" t="str">
        <f>VLOOKUP(Table1[[#This Row],[Customer ID]],'Customer Lookup'!A:B,2,0)</f>
        <v>Eileen Cheek</v>
      </c>
      <c r="C258" s="9">
        <v>91063</v>
      </c>
      <c r="D258" s="30">
        <v>42142</v>
      </c>
      <c r="E258" s="30">
        <v>42142</v>
      </c>
      <c r="F258" s="8" t="s">
        <v>2235</v>
      </c>
      <c r="G258" s="13" t="str">
        <f ca="1">TRIM(Table1[[#This Row],[Product Category]])</f>
        <v>Office Supplies</v>
      </c>
      <c r="H258" s="13" t="str">
        <f ca="1">PROPER(Table1[[#This Row],[Product Sub-Category]])</f>
        <v>Telephones And Communication</v>
      </c>
      <c r="I258" s="14">
        <v>14</v>
      </c>
      <c r="J258" s="15">
        <v>20.99</v>
      </c>
      <c r="K258" s="9">
        <v>0.05</v>
      </c>
      <c r="L258" s="9" t="s">
        <v>50</v>
      </c>
      <c r="M258" s="9" t="s">
        <v>81</v>
      </c>
      <c r="N258" s="16" t="str">
        <f ca="1">PROPER(Table1[[#This Row],[Region]])</f>
        <v>East</v>
      </c>
      <c r="O258" s="9" t="s">
        <v>152</v>
      </c>
      <c r="P258" s="9" t="s">
        <v>344</v>
      </c>
      <c r="Q258" s="9" t="s">
        <v>32</v>
      </c>
    </row>
    <row r="259" spans="1:17" ht="14.5">
      <c r="A259" s="9">
        <v>491</v>
      </c>
      <c r="B259" s="9" t="str">
        <f>VLOOKUP(Table1[[#This Row],[Customer ID]],'Customer Lookup'!A:B,2,0)</f>
        <v>Toni Swanson</v>
      </c>
      <c r="C259" s="9">
        <v>8353</v>
      </c>
      <c r="D259" s="30">
        <v>42139</v>
      </c>
      <c r="E259" s="30">
        <v>42141</v>
      </c>
      <c r="F259" s="9" t="s">
        <v>2231</v>
      </c>
      <c r="G259" s="13" t="str">
        <f ca="1">TRIM(Table1[[#This Row],[Product Category]])</f>
        <v>Office Supplies</v>
      </c>
      <c r="H259" s="13" t="str">
        <f ca="1">PROPER(Table1[[#This Row],[Product Sub-Category]])</f>
        <v>Pens &amp; Art Supplies</v>
      </c>
      <c r="I259" s="14">
        <v>23</v>
      </c>
      <c r="J259" s="15">
        <v>2.94</v>
      </c>
      <c r="K259" s="9">
        <v>0.05</v>
      </c>
      <c r="L259" s="9" t="s">
        <v>50</v>
      </c>
      <c r="M259" s="9" t="s">
        <v>104</v>
      </c>
      <c r="N259" s="16" t="str">
        <f ca="1">PROPER(Table1[[#This Row],[Region]])</f>
        <v>East</v>
      </c>
      <c r="O259" s="9" t="s">
        <v>62</v>
      </c>
      <c r="P259" s="9" t="s">
        <v>79</v>
      </c>
      <c r="Q259" s="9" t="s">
        <v>32</v>
      </c>
    </row>
    <row r="260" spans="1:17" ht="14.5">
      <c r="A260" s="9">
        <v>491</v>
      </c>
      <c r="B260" s="9" t="str">
        <f>VLOOKUP(Table1[[#This Row],[Customer ID]],'Customer Lookup'!A:B,2,0)</f>
        <v>Toni Swanson</v>
      </c>
      <c r="C260" s="9">
        <v>10464</v>
      </c>
      <c r="D260" s="30">
        <v>42045</v>
      </c>
      <c r="E260" s="30">
        <v>42046</v>
      </c>
      <c r="F260" s="8" t="s">
        <v>83</v>
      </c>
      <c r="G260" s="13" t="str">
        <f ca="1">TRIM(Table1[[#This Row],[Product Category]])</f>
        <v>Technology</v>
      </c>
      <c r="H260" s="13" t="str">
        <f ca="1">PROPER(Table1[[#This Row],[Product Sub-Category]])</f>
        <v>Paper</v>
      </c>
      <c r="I260" s="14">
        <v>41</v>
      </c>
      <c r="J260" s="15">
        <v>4.9800000000000004</v>
      </c>
      <c r="K260" s="9">
        <v>0.05</v>
      </c>
      <c r="L260" s="9" t="s">
        <v>41</v>
      </c>
      <c r="M260" s="9" t="s">
        <v>104</v>
      </c>
      <c r="N260" s="16" t="str">
        <f ca="1">PROPER(Table1[[#This Row],[Region]])</f>
        <v>East</v>
      </c>
      <c r="O260" s="9" t="s">
        <v>62</v>
      </c>
      <c r="P260" s="9" t="s">
        <v>79</v>
      </c>
      <c r="Q260" s="9" t="s">
        <v>32</v>
      </c>
    </row>
    <row r="261" spans="1:17" ht="14.5">
      <c r="A261" s="9">
        <v>491</v>
      </c>
      <c r="B261" s="9" t="str">
        <f>VLOOKUP(Table1[[#This Row],[Customer ID]],'Customer Lookup'!A:B,2,0)</f>
        <v>Toni Swanson</v>
      </c>
      <c r="C261" s="9">
        <v>6562</v>
      </c>
      <c r="D261" s="30">
        <v>42175</v>
      </c>
      <c r="E261" s="30">
        <v>42177</v>
      </c>
      <c r="F261" s="9" t="s">
        <v>74</v>
      </c>
      <c r="G261" s="13" t="str">
        <f ca="1">TRIM(Table1[[#This Row],[Product Category]])</f>
        <v>Office Supplies</v>
      </c>
      <c r="H261" s="13" t="str">
        <f ca="1">PROPER(Table1[[#This Row],[Product Sub-Category]])</f>
        <v>Office Machines</v>
      </c>
      <c r="I261" s="14">
        <v>22</v>
      </c>
      <c r="J261" s="15">
        <v>1360.14</v>
      </c>
      <c r="K261" s="9">
        <v>0.15</v>
      </c>
      <c r="L261" s="9" t="s">
        <v>41</v>
      </c>
      <c r="M261" s="9" t="s">
        <v>104</v>
      </c>
      <c r="N261" s="16" t="str">
        <f ca="1">PROPER(Table1[[#This Row],[Region]])</f>
        <v>East</v>
      </c>
      <c r="O261" s="9" t="s">
        <v>62</v>
      </c>
      <c r="P261" s="9" t="s">
        <v>79</v>
      </c>
      <c r="Q261" s="9" t="s">
        <v>32</v>
      </c>
    </row>
    <row r="262" spans="1:17" ht="14.5">
      <c r="A262" s="9">
        <v>491</v>
      </c>
      <c r="B262" s="9" t="str">
        <f>VLOOKUP(Table1[[#This Row],[Customer ID]],'Customer Lookup'!A:B,2,0)</f>
        <v>Toni Swanson</v>
      </c>
      <c r="C262" s="9">
        <v>42852</v>
      </c>
      <c r="D262" s="30">
        <v>42175</v>
      </c>
      <c r="E262" s="30">
        <v>42177</v>
      </c>
      <c r="F262" s="8" t="s">
        <v>83</v>
      </c>
      <c r="G262" s="13" t="str">
        <f ca="1">TRIM(Table1[[#This Row],[Product Category]])</f>
        <v>Office Supplies</v>
      </c>
      <c r="H262" s="13" t="str">
        <f ca="1">PROPER(Table1[[#This Row],[Product Sub-Category]])</f>
        <v>Paper</v>
      </c>
      <c r="I262" s="14">
        <v>24</v>
      </c>
      <c r="J262" s="15">
        <v>9.06</v>
      </c>
      <c r="K262" s="9">
        <v>0.05</v>
      </c>
      <c r="L262" s="9" t="s">
        <v>31</v>
      </c>
      <c r="M262" s="9" t="s">
        <v>104</v>
      </c>
      <c r="N262" s="16" t="str">
        <f ca="1">PROPER(Table1[[#This Row],[Region]])</f>
        <v>West</v>
      </c>
      <c r="O262" s="9" t="s">
        <v>62</v>
      </c>
      <c r="P262" s="9" t="s">
        <v>79</v>
      </c>
      <c r="Q262" s="9" t="s">
        <v>32</v>
      </c>
    </row>
    <row r="263" spans="1:17" ht="14.5">
      <c r="A263" s="9">
        <v>493</v>
      </c>
      <c r="B263" s="9" t="str">
        <f>VLOOKUP(Table1[[#This Row],[Customer ID]],'Customer Lookup'!A:B,2,0)</f>
        <v>Douglas Buck</v>
      </c>
      <c r="C263" s="9">
        <v>88906</v>
      </c>
      <c r="D263" s="30">
        <v>42024</v>
      </c>
      <c r="E263" s="30">
        <v>42026</v>
      </c>
      <c r="F263" s="9" t="s">
        <v>83</v>
      </c>
      <c r="G263" s="13" t="str">
        <f ca="1">TRIM(Table1[[#This Row],[Product Category]])</f>
        <v>Office Supplies</v>
      </c>
      <c r="H263" s="13" t="str">
        <f ca="1">PROPER(Table1[[#This Row],[Product Sub-Category]])</f>
        <v>Paper</v>
      </c>
      <c r="I263" s="14">
        <v>10</v>
      </c>
      <c r="J263" s="15">
        <v>6.48</v>
      </c>
      <c r="K263" s="9">
        <v>0.05</v>
      </c>
      <c r="L263" s="9" t="s">
        <v>31</v>
      </c>
      <c r="M263" s="9" t="s">
        <v>104</v>
      </c>
      <c r="N263" s="16" t="str">
        <f ca="1">PROPER(Table1[[#This Row],[Region]])</f>
        <v>West</v>
      </c>
      <c r="O263" s="9" t="s">
        <v>29</v>
      </c>
      <c r="P263" s="9" t="s">
        <v>345</v>
      </c>
      <c r="Q263" s="9" t="s">
        <v>32</v>
      </c>
    </row>
    <row r="264" spans="1:17" ht="14.5">
      <c r="A264" s="9">
        <v>493</v>
      </c>
      <c r="B264" s="9" t="str">
        <f>VLOOKUP(Table1[[#This Row],[Customer ID]],'Customer Lookup'!A:B,2,0)</f>
        <v>Douglas Buck</v>
      </c>
      <c r="C264" s="9">
        <v>88906</v>
      </c>
      <c r="D264" s="30">
        <v>42024</v>
      </c>
      <c r="E264" s="30">
        <v>42025</v>
      </c>
      <c r="F264" s="8" t="s">
        <v>2238</v>
      </c>
      <c r="G264" s="13" t="str">
        <f ca="1">TRIM(Table1[[#This Row],[Product Category]])</f>
        <v>Technology</v>
      </c>
      <c r="H264" s="13" t="str">
        <f ca="1">PROPER(Table1[[#This Row],[Product Sub-Category]])</f>
        <v>Storage &amp; Organization</v>
      </c>
      <c r="I264" s="14">
        <v>5</v>
      </c>
      <c r="J264" s="15">
        <v>17.149999999999999</v>
      </c>
      <c r="K264" s="9">
        <v>0.05</v>
      </c>
      <c r="L264" s="9" t="s">
        <v>31</v>
      </c>
      <c r="M264" s="9" t="s">
        <v>104</v>
      </c>
      <c r="N264" s="16" t="str">
        <f ca="1">PROPER(Table1[[#This Row],[Region]])</f>
        <v>West</v>
      </c>
      <c r="O264" s="9" t="s">
        <v>29</v>
      </c>
      <c r="P264" s="9" t="s">
        <v>345</v>
      </c>
      <c r="Q264" s="9" t="s">
        <v>32</v>
      </c>
    </row>
    <row r="265" spans="1:17" ht="14.5">
      <c r="A265" s="9">
        <v>494</v>
      </c>
      <c r="B265" s="9" t="str">
        <f>VLOOKUP(Table1[[#This Row],[Customer ID]],'Customer Lookup'!A:B,2,0)</f>
        <v>Jimmy Alston Holder</v>
      </c>
      <c r="C265" s="9">
        <v>88905</v>
      </c>
      <c r="D265" s="30">
        <v>42139</v>
      </c>
      <c r="E265" s="30">
        <v>42141</v>
      </c>
      <c r="F265" s="9" t="s">
        <v>144</v>
      </c>
      <c r="G265" s="13" t="str">
        <f ca="1">TRIM(Table1[[#This Row],[Product Category]])</f>
        <v>Office Supplies</v>
      </c>
      <c r="H265" s="13" t="str">
        <f ca="1">PROPER(Table1[[#This Row],[Product Sub-Category]])</f>
        <v>Computer Peripherals</v>
      </c>
      <c r="I265" s="14">
        <v>12</v>
      </c>
      <c r="J265" s="15">
        <v>8.32</v>
      </c>
      <c r="K265" s="9">
        <v>0.05</v>
      </c>
      <c r="L265" s="9" t="s">
        <v>50</v>
      </c>
      <c r="M265" s="9" t="s">
        <v>104</v>
      </c>
      <c r="N265" s="16" t="str">
        <f ca="1">PROPER(Table1[[#This Row],[Region]])</f>
        <v>West</v>
      </c>
      <c r="O265" s="9" t="s">
        <v>29</v>
      </c>
      <c r="P265" s="9" t="s">
        <v>160</v>
      </c>
      <c r="Q265" s="9" t="s">
        <v>32</v>
      </c>
    </row>
    <row r="266" spans="1:17" ht="14.5">
      <c r="A266" s="9">
        <v>494</v>
      </c>
      <c r="B266" s="9" t="str">
        <f>VLOOKUP(Table1[[#This Row],[Customer ID]],'Customer Lookup'!A:B,2,0)</f>
        <v>Jimmy Alston Holder</v>
      </c>
      <c r="C266" s="9">
        <v>88905</v>
      </c>
      <c r="D266" s="30">
        <v>42139</v>
      </c>
      <c r="E266" s="30">
        <v>42141</v>
      </c>
      <c r="F266" s="8" t="s">
        <v>2231</v>
      </c>
      <c r="G266" s="13" t="str">
        <f ca="1">TRIM(Table1[[#This Row],[Product Category]])</f>
        <v>Office Supplies</v>
      </c>
      <c r="H266" s="13" t="str">
        <f ca="1">PROPER(Table1[[#This Row],[Product Sub-Category]])</f>
        <v>Pens &amp; Art Supplies</v>
      </c>
      <c r="I266" s="14">
        <v>6</v>
      </c>
      <c r="J266" s="15">
        <v>2.94</v>
      </c>
      <c r="K266" s="9">
        <v>0.05</v>
      </c>
      <c r="L266" s="9" t="s">
        <v>50</v>
      </c>
      <c r="M266" s="9" t="s">
        <v>104</v>
      </c>
      <c r="N266" s="16" t="str">
        <f ca="1">PROPER(Table1[[#This Row],[Region]])</f>
        <v>West</v>
      </c>
      <c r="O266" s="9" t="s">
        <v>29</v>
      </c>
      <c r="P266" s="9" t="s">
        <v>160</v>
      </c>
      <c r="Q266" s="9" t="s">
        <v>32</v>
      </c>
    </row>
    <row r="267" spans="1:17" ht="14.5">
      <c r="A267" s="9">
        <v>494</v>
      </c>
      <c r="B267" s="9" t="str">
        <f>VLOOKUP(Table1[[#This Row],[Customer ID]],'Customer Lookup'!A:B,2,0)</f>
        <v>Jimmy Alston Holder</v>
      </c>
      <c r="C267" s="9">
        <v>88907</v>
      </c>
      <c r="D267" s="30">
        <v>42045</v>
      </c>
      <c r="E267" s="30">
        <v>42046</v>
      </c>
      <c r="F267" s="9" t="s">
        <v>83</v>
      </c>
      <c r="G267" s="13" t="str">
        <f ca="1">TRIM(Table1[[#This Row],[Product Category]])</f>
        <v>Technology</v>
      </c>
      <c r="H267" s="13" t="str">
        <f ca="1">PROPER(Table1[[#This Row],[Product Sub-Category]])</f>
        <v>Paper</v>
      </c>
      <c r="I267" s="14">
        <v>10</v>
      </c>
      <c r="J267" s="15">
        <v>4.9800000000000004</v>
      </c>
      <c r="K267" s="9">
        <v>0.05</v>
      </c>
      <c r="L267" s="9" t="s">
        <v>41</v>
      </c>
      <c r="M267" s="9" t="s">
        <v>104</v>
      </c>
      <c r="N267" s="16" t="str">
        <f ca="1">PROPER(Table1[[#This Row],[Region]])</f>
        <v>West</v>
      </c>
      <c r="O267" s="9" t="s">
        <v>29</v>
      </c>
      <c r="P267" s="9" t="s">
        <v>160</v>
      </c>
      <c r="Q267" s="9" t="s">
        <v>32</v>
      </c>
    </row>
    <row r="268" spans="1:17" ht="14.5">
      <c r="A268" s="9">
        <v>494</v>
      </c>
      <c r="B268" s="9" t="str">
        <f>VLOOKUP(Table1[[#This Row],[Customer ID]],'Customer Lookup'!A:B,2,0)</f>
        <v>Jimmy Alston Holder</v>
      </c>
      <c r="C268" s="9">
        <v>88908</v>
      </c>
      <c r="D268" s="30">
        <v>42175</v>
      </c>
      <c r="E268" s="30">
        <v>42177</v>
      </c>
      <c r="F268" s="8" t="s">
        <v>74</v>
      </c>
      <c r="G268" s="13" t="str">
        <f ca="1">TRIM(Table1[[#This Row],[Product Category]])</f>
        <v>Office Supplies</v>
      </c>
      <c r="H268" s="13" t="str">
        <f ca="1">PROPER(Table1[[#This Row],[Product Sub-Category]])</f>
        <v>Office Machines</v>
      </c>
      <c r="I268" s="14">
        <v>6</v>
      </c>
      <c r="J268" s="15">
        <v>1360.14</v>
      </c>
      <c r="K268" s="9">
        <v>0.15</v>
      </c>
      <c r="L268" s="9" t="s">
        <v>41</v>
      </c>
      <c r="M268" s="9" t="s">
        <v>104</v>
      </c>
      <c r="N268" s="16" t="str">
        <f ca="1">PROPER(Table1[[#This Row],[Region]])</f>
        <v>West</v>
      </c>
      <c r="O268" s="9" t="s">
        <v>29</v>
      </c>
      <c r="P268" s="9" t="s">
        <v>160</v>
      </c>
      <c r="Q268" s="9" t="s">
        <v>32</v>
      </c>
    </row>
    <row r="269" spans="1:17" ht="14.5">
      <c r="A269" s="9">
        <v>494</v>
      </c>
      <c r="B269" s="9" t="str">
        <f>VLOOKUP(Table1[[#This Row],[Customer ID]],'Customer Lookup'!A:B,2,0)</f>
        <v>Jimmy Alston Holder</v>
      </c>
      <c r="C269" s="9">
        <v>88908</v>
      </c>
      <c r="D269" s="30">
        <v>42175</v>
      </c>
      <c r="E269" s="30">
        <v>42177</v>
      </c>
      <c r="F269" s="9" t="s">
        <v>83</v>
      </c>
      <c r="G269" s="13" t="str">
        <f ca="1">TRIM(Table1[[#This Row],[Product Category]])</f>
        <v>Technology</v>
      </c>
      <c r="H269" s="13" t="str">
        <f ca="1">PROPER(Table1[[#This Row],[Product Sub-Category]])</f>
        <v>Paper</v>
      </c>
      <c r="I269" s="14">
        <v>6</v>
      </c>
      <c r="J269" s="15">
        <v>9.06</v>
      </c>
      <c r="K269" s="9">
        <v>0.05</v>
      </c>
      <c r="L269" s="9" t="s">
        <v>31</v>
      </c>
      <c r="M269" s="9" t="s">
        <v>104</v>
      </c>
      <c r="N269" s="16" t="str">
        <f ca="1">PROPER(Table1[[#This Row],[Region]])</f>
        <v>South</v>
      </c>
      <c r="O269" s="9" t="s">
        <v>29</v>
      </c>
      <c r="P269" s="9" t="s">
        <v>160</v>
      </c>
      <c r="Q269" s="9" t="s">
        <v>32</v>
      </c>
    </row>
    <row r="270" spans="1:17" ht="14.5">
      <c r="A270" s="9">
        <v>497</v>
      </c>
      <c r="B270" s="9" t="str">
        <f>VLOOKUP(Table1[[#This Row],[Customer ID]],'Customer Lookup'!A:B,2,0)</f>
        <v>Steve McKee</v>
      </c>
      <c r="C270" s="9">
        <v>90706</v>
      </c>
      <c r="D270" s="30">
        <v>42138</v>
      </c>
      <c r="E270" s="30">
        <v>42140</v>
      </c>
      <c r="F270" s="8" t="s">
        <v>144</v>
      </c>
      <c r="G270" s="13" t="str">
        <f ca="1">TRIM(Table1[[#This Row],[Product Category]])</f>
        <v>Office Supplies</v>
      </c>
      <c r="H270" s="13" t="str">
        <f ca="1">PROPER(Table1[[#This Row],[Product Sub-Category]])</f>
        <v>Computer Peripherals</v>
      </c>
      <c r="I270" s="14">
        <v>35</v>
      </c>
      <c r="J270" s="15">
        <v>152.47999999999999</v>
      </c>
      <c r="K270" s="9">
        <v>0.1</v>
      </c>
      <c r="L270" s="9" t="s">
        <v>41</v>
      </c>
      <c r="M270" s="9" t="s">
        <v>51</v>
      </c>
      <c r="N270" s="16" t="str">
        <f ca="1">PROPER(Table1[[#This Row],[Region]])</f>
        <v>South</v>
      </c>
      <c r="O270" s="9" t="s">
        <v>184</v>
      </c>
      <c r="P270" s="9" t="s">
        <v>346</v>
      </c>
      <c r="Q270" s="9" t="s">
        <v>32</v>
      </c>
    </row>
    <row r="271" spans="1:17" ht="14.5">
      <c r="A271" s="9">
        <v>507</v>
      </c>
      <c r="B271" s="9" t="str">
        <f>VLOOKUP(Table1[[#This Row],[Customer ID]],'Customer Lookup'!A:B,2,0)</f>
        <v>Carol Saunders</v>
      </c>
      <c r="C271" s="9">
        <v>87357</v>
      </c>
      <c r="D271" s="30">
        <v>42112</v>
      </c>
      <c r="E271" s="30">
        <v>42114</v>
      </c>
      <c r="F271" s="9" t="s">
        <v>83</v>
      </c>
      <c r="G271" s="13" t="str">
        <f ca="1">TRIM(Table1[[#This Row],[Product Category]])</f>
        <v>Technology</v>
      </c>
      <c r="H271" s="13" t="str">
        <f ca="1">PROPER(Table1[[#This Row],[Product Sub-Category]])</f>
        <v>Paper</v>
      </c>
      <c r="I271" s="14">
        <v>11</v>
      </c>
      <c r="J271" s="15">
        <v>55.98</v>
      </c>
      <c r="K271" s="9">
        <v>0.05</v>
      </c>
      <c r="L271" s="9" t="s">
        <v>41</v>
      </c>
      <c r="M271" s="9" t="s">
        <v>81</v>
      </c>
      <c r="N271" s="16" t="str">
        <f ca="1">PROPER(Table1[[#This Row],[Region]])</f>
        <v>South</v>
      </c>
      <c r="O271" s="9" t="s">
        <v>347</v>
      </c>
      <c r="P271" s="9" t="s">
        <v>348</v>
      </c>
      <c r="Q271" s="9" t="s">
        <v>22</v>
      </c>
    </row>
    <row r="272" spans="1:17" ht="14.5">
      <c r="A272" s="9">
        <v>507</v>
      </c>
      <c r="B272" s="9" t="str">
        <f>VLOOKUP(Table1[[#This Row],[Customer ID]],'Customer Lookup'!A:B,2,0)</f>
        <v>Carol Saunders</v>
      </c>
      <c r="C272" s="9">
        <v>87357</v>
      </c>
      <c r="D272" s="30">
        <v>42112</v>
      </c>
      <c r="E272" s="30">
        <v>42113</v>
      </c>
      <c r="F272" s="8" t="s">
        <v>2235</v>
      </c>
      <c r="G272" s="13" t="str">
        <f ca="1">TRIM(Table1[[#This Row],[Product Category]])</f>
        <v>Office Supplies</v>
      </c>
      <c r="H272" s="13" t="str">
        <f ca="1">PROPER(Table1[[#This Row],[Product Sub-Category]])</f>
        <v>Telephones And Communication</v>
      </c>
      <c r="I272" s="14">
        <v>17</v>
      </c>
      <c r="J272" s="15">
        <v>65.989999999999995</v>
      </c>
      <c r="K272" s="9">
        <v>0.05</v>
      </c>
      <c r="L272" s="9" t="s">
        <v>41</v>
      </c>
      <c r="M272" s="9" t="s">
        <v>81</v>
      </c>
      <c r="N272" s="16" t="str">
        <f ca="1">PROPER(Table1[[#This Row],[Region]])</f>
        <v>South</v>
      </c>
      <c r="O272" s="9" t="s">
        <v>347</v>
      </c>
      <c r="P272" s="9" t="s">
        <v>348</v>
      </c>
      <c r="Q272" s="9" t="s">
        <v>32</v>
      </c>
    </row>
    <row r="273" spans="1:17" ht="14.5">
      <c r="A273" s="9">
        <v>508</v>
      </c>
      <c r="B273" s="9" t="str">
        <f>VLOOKUP(Table1[[#This Row],[Customer ID]],'Customer Lookup'!A:B,2,0)</f>
        <v>Cameron Owens</v>
      </c>
      <c r="C273" s="9">
        <v>87356</v>
      </c>
      <c r="D273" s="30">
        <v>42058</v>
      </c>
      <c r="E273" s="30">
        <v>42058</v>
      </c>
      <c r="F273" s="9" t="s">
        <v>2238</v>
      </c>
      <c r="G273" s="13" t="str">
        <f ca="1">TRIM(Table1[[#This Row],[Product Category]])</f>
        <v>Furniture</v>
      </c>
      <c r="H273" s="13" t="str">
        <f ca="1">PROPER(Table1[[#This Row],[Product Sub-Category]])</f>
        <v>Storage &amp; Organization</v>
      </c>
      <c r="I273" s="14">
        <v>5</v>
      </c>
      <c r="J273" s="15">
        <v>20.98</v>
      </c>
      <c r="K273" s="9">
        <v>0.05</v>
      </c>
      <c r="L273" s="9" t="s">
        <v>21</v>
      </c>
      <c r="M273" s="9" t="s">
        <v>81</v>
      </c>
      <c r="N273" s="16" t="str">
        <f ca="1">PROPER(Table1[[#This Row],[Region]])</f>
        <v>South</v>
      </c>
      <c r="O273" s="9" t="s">
        <v>347</v>
      </c>
      <c r="P273" s="9" t="s">
        <v>350</v>
      </c>
      <c r="Q273" s="9" t="s">
        <v>32</v>
      </c>
    </row>
    <row r="274" spans="1:17" ht="14.5">
      <c r="A274" s="9">
        <v>508</v>
      </c>
      <c r="B274" s="9" t="str">
        <f>VLOOKUP(Table1[[#This Row],[Customer ID]],'Customer Lookup'!A:B,2,0)</f>
        <v>Cameron Owens</v>
      </c>
      <c r="C274" s="9">
        <v>87357</v>
      </c>
      <c r="D274" s="30">
        <v>42112</v>
      </c>
      <c r="E274" s="30">
        <v>42115</v>
      </c>
      <c r="F274" s="8" t="s">
        <v>2232</v>
      </c>
      <c r="G274" s="13" t="str">
        <f ca="1">TRIM(Table1[[#This Row],[Product Category]])</f>
        <v>Office Supplies</v>
      </c>
      <c r="H274" s="13" t="str">
        <f ca="1">PROPER(Table1[[#This Row],[Product Sub-Category]])</f>
        <v>Chairs &amp; Chairmats</v>
      </c>
      <c r="I274" s="14">
        <v>4</v>
      </c>
      <c r="J274" s="15">
        <v>128.24</v>
      </c>
      <c r="K274" s="9">
        <v>0.1</v>
      </c>
      <c r="L274" s="9" t="s">
        <v>41</v>
      </c>
      <c r="M274" s="9" t="s">
        <v>81</v>
      </c>
      <c r="N274" s="16" t="str">
        <f ca="1">PROPER(Table1[[#This Row],[Region]])</f>
        <v>West</v>
      </c>
      <c r="O274" s="9" t="s">
        <v>347</v>
      </c>
      <c r="P274" s="9" t="s">
        <v>350</v>
      </c>
      <c r="Q274" s="9" t="s">
        <v>32</v>
      </c>
    </row>
    <row r="275" spans="1:17" ht="14.5">
      <c r="A275" s="9">
        <v>510</v>
      </c>
      <c r="B275" s="9" t="str">
        <f>VLOOKUP(Table1[[#This Row],[Customer ID]],'Customer Lookup'!A:B,2,0)</f>
        <v>Gregory Rao</v>
      </c>
      <c r="C275" s="9">
        <v>90058</v>
      </c>
      <c r="D275" s="30">
        <v>42017</v>
      </c>
      <c r="E275" s="30">
        <v>42017</v>
      </c>
      <c r="F275" s="9" t="s">
        <v>83</v>
      </c>
      <c r="G275" s="13" t="str">
        <f ca="1">TRIM(Table1[[#This Row],[Product Category]])</f>
        <v>Office Supplies</v>
      </c>
      <c r="H275" s="13" t="str">
        <f ca="1">PROPER(Table1[[#This Row],[Product Sub-Category]])</f>
        <v>Paper</v>
      </c>
      <c r="I275" s="14">
        <v>3</v>
      </c>
      <c r="J275" s="15">
        <v>48.04</v>
      </c>
      <c r="K275" s="9">
        <v>0.05</v>
      </c>
      <c r="L275" s="9" t="s">
        <v>98</v>
      </c>
      <c r="M275" s="9" t="s">
        <v>81</v>
      </c>
      <c r="N275" s="16" t="str">
        <f ca="1">PROPER(Table1[[#This Row],[Region]])</f>
        <v>West</v>
      </c>
      <c r="O275" s="9" t="s">
        <v>37</v>
      </c>
      <c r="P275" s="9" t="s">
        <v>351</v>
      </c>
      <c r="Q275" s="9" t="s">
        <v>32</v>
      </c>
    </row>
    <row r="276" spans="1:17" ht="14.5">
      <c r="A276" s="9">
        <v>510</v>
      </c>
      <c r="B276" s="9" t="str">
        <f>VLOOKUP(Table1[[#This Row],[Customer ID]],'Customer Lookup'!A:B,2,0)</f>
        <v>Gregory Rao</v>
      </c>
      <c r="C276" s="9">
        <v>90059</v>
      </c>
      <c r="D276" s="30">
        <v>42036</v>
      </c>
      <c r="E276" s="30">
        <v>42037</v>
      </c>
      <c r="F276" s="8" t="s">
        <v>2237</v>
      </c>
      <c r="G276" s="13" t="str">
        <f ca="1">TRIM(Table1[[#This Row],[Product Category]])</f>
        <v>Furniture</v>
      </c>
      <c r="H276" s="13" t="str">
        <f ca="1">PROPER(Table1[[#This Row],[Product Sub-Category]])</f>
        <v>Binders And Binder Accessories</v>
      </c>
      <c r="I276" s="14">
        <v>14</v>
      </c>
      <c r="J276" s="15">
        <v>6.37</v>
      </c>
      <c r="K276" s="9">
        <v>0.05</v>
      </c>
      <c r="L276" s="9" t="s">
        <v>41</v>
      </c>
      <c r="M276" s="9" t="s">
        <v>81</v>
      </c>
      <c r="N276" s="16" t="str">
        <f ca="1">PROPER(Table1[[#This Row],[Region]])</f>
        <v>Central</v>
      </c>
      <c r="O276" s="9" t="s">
        <v>37</v>
      </c>
      <c r="P276" s="9" t="s">
        <v>351</v>
      </c>
      <c r="Q276" s="9" t="s">
        <v>32</v>
      </c>
    </row>
    <row r="277" spans="1:17" ht="14.5">
      <c r="A277" s="9">
        <v>518</v>
      </c>
      <c r="B277" s="9" t="str">
        <f>VLOOKUP(Table1[[#This Row],[Customer ID]],'Customer Lookup'!A:B,2,0)</f>
        <v>Mark Ritchie</v>
      </c>
      <c r="C277" s="9">
        <v>90867</v>
      </c>
      <c r="D277" s="30">
        <v>42160</v>
      </c>
      <c r="E277" s="30">
        <v>42167</v>
      </c>
      <c r="F277" s="9" t="s">
        <v>2233</v>
      </c>
      <c r="G277" s="13" t="str">
        <f ca="1">TRIM(Table1[[#This Row],[Product Category]])</f>
        <v>Technology</v>
      </c>
      <c r="H277" s="13" t="str">
        <f ca="1">PROPER(Table1[[#This Row],[Product Sub-Category]])</f>
        <v>Office Furnishings</v>
      </c>
      <c r="I277" s="14">
        <v>16</v>
      </c>
      <c r="J277" s="15">
        <v>12.64</v>
      </c>
      <c r="K277" s="9">
        <v>0.05</v>
      </c>
      <c r="L277" s="9" t="s">
        <v>98</v>
      </c>
      <c r="M277" s="9" t="s">
        <v>42</v>
      </c>
      <c r="N277" s="16" t="str">
        <f ca="1">PROPER(Table1[[#This Row],[Region]])</f>
        <v>West</v>
      </c>
      <c r="O277" s="9" t="s">
        <v>306</v>
      </c>
      <c r="P277" s="9" t="s">
        <v>307</v>
      </c>
      <c r="Q277" s="9" t="s">
        <v>32</v>
      </c>
    </row>
    <row r="278" spans="1:17" ht="14.5">
      <c r="A278" s="9">
        <v>522</v>
      </c>
      <c r="B278" s="9" t="str">
        <f>VLOOKUP(Table1[[#This Row],[Customer ID]],'Customer Lookup'!A:B,2,0)</f>
        <v>Aaron Riggs</v>
      </c>
      <c r="C278" s="9">
        <v>89327</v>
      </c>
      <c r="D278" s="30">
        <v>42177</v>
      </c>
      <c r="E278" s="30">
        <v>42179</v>
      </c>
      <c r="F278" s="8" t="s">
        <v>74</v>
      </c>
      <c r="G278" s="13" t="str">
        <f ca="1">TRIM(Table1[[#This Row],[Product Category]])</f>
        <v>Office Supplies</v>
      </c>
      <c r="H278" s="13" t="str">
        <f ca="1">PROPER(Table1[[#This Row],[Product Sub-Category]])</f>
        <v>Office Machines</v>
      </c>
      <c r="I278" s="14">
        <v>3</v>
      </c>
      <c r="J278" s="15">
        <v>150.97999999999999</v>
      </c>
      <c r="K278" s="9">
        <v>0.1</v>
      </c>
      <c r="L278" s="9" t="s">
        <v>50</v>
      </c>
      <c r="M278" s="9" t="s">
        <v>51</v>
      </c>
      <c r="N278" s="16" t="str">
        <f ca="1">PROPER(Table1[[#This Row],[Region]])</f>
        <v>West</v>
      </c>
      <c r="O278" s="9" t="s">
        <v>90</v>
      </c>
      <c r="P278" s="9" t="s">
        <v>105</v>
      </c>
      <c r="Q278" s="9" t="s">
        <v>22</v>
      </c>
    </row>
    <row r="279" spans="1:17" ht="14.5">
      <c r="A279" s="9">
        <v>522</v>
      </c>
      <c r="B279" s="9" t="str">
        <f>VLOOKUP(Table1[[#This Row],[Customer ID]],'Customer Lookup'!A:B,2,0)</f>
        <v>Aaron Riggs</v>
      </c>
      <c r="C279" s="9">
        <v>89327</v>
      </c>
      <c r="D279" s="30">
        <v>42177</v>
      </c>
      <c r="E279" s="30">
        <v>42179</v>
      </c>
      <c r="F279" s="9" t="s">
        <v>83</v>
      </c>
      <c r="G279" s="13" t="str">
        <f ca="1">TRIM(Table1[[#This Row],[Product Category]])</f>
        <v>Furniture</v>
      </c>
      <c r="H279" s="13" t="str">
        <f ca="1">PROPER(Table1[[#This Row],[Product Sub-Category]])</f>
        <v>Paper</v>
      </c>
      <c r="I279" s="14">
        <v>1</v>
      </c>
      <c r="J279" s="15">
        <v>5.43</v>
      </c>
      <c r="K279" s="9">
        <v>0.05</v>
      </c>
      <c r="L279" s="9" t="s">
        <v>50</v>
      </c>
      <c r="M279" s="9" t="s">
        <v>51</v>
      </c>
      <c r="N279" s="16" t="str">
        <f ca="1">PROPER(Table1[[#This Row],[Region]])</f>
        <v>West</v>
      </c>
      <c r="O279" s="9" t="s">
        <v>90</v>
      </c>
      <c r="P279" s="9" t="s">
        <v>105</v>
      </c>
      <c r="Q279" s="9" t="s">
        <v>32</v>
      </c>
    </row>
    <row r="280" spans="1:17" ht="14.5">
      <c r="A280" s="9">
        <v>522</v>
      </c>
      <c r="B280" s="9" t="str">
        <f>VLOOKUP(Table1[[#This Row],[Customer ID]],'Customer Lookup'!A:B,2,0)</f>
        <v>Aaron Riggs</v>
      </c>
      <c r="C280" s="9">
        <v>89327</v>
      </c>
      <c r="D280" s="30">
        <v>42177</v>
      </c>
      <c r="E280" s="30">
        <v>42178</v>
      </c>
      <c r="F280" s="8" t="s">
        <v>123</v>
      </c>
      <c r="G280" s="13" t="str">
        <f ca="1">TRIM(Table1[[#This Row],[Product Category]])</f>
        <v>Office Supplies</v>
      </c>
      <c r="H280" s="13" t="str">
        <f ca="1">PROPER(Table1[[#This Row],[Product Sub-Category]])</f>
        <v>Tables</v>
      </c>
      <c r="I280" s="14">
        <v>21</v>
      </c>
      <c r="J280" s="15">
        <v>179.29</v>
      </c>
      <c r="K280" s="9">
        <v>0.1</v>
      </c>
      <c r="L280" s="9" t="s">
        <v>50</v>
      </c>
      <c r="M280" s="9" t="s">
        <v>51</v>
      </c>
      <c r="N280" s="16" t="str">
        <f ca="1">PROPER(Table1[[#This Row],[Region]])</f>
        <v>South</v>
      </c>
      <c r="O280" s="9" t="s">
        <v>90</v>
      </c>
      <c r="P280" s="9" t="s">
        <v>105</v>
      </c>
      <c r="Q280" s="9" t="s">
        <v>32</v>
      </c>
    </row>
    <row r="281" spans="1:17" ht="14.5">
      <c r="A281" s="9">
        <v>524</v>
      </c>
      <c r="B281" s="9" t="str">
        <f>VLOOKUP(Table1[[#This Row],[Customer ID]],'Customer Lookup'!A:B,2,0)</f>
        <v>Gina McKnight</v>
      </c>
      <c r="C281" s="9">
        <v>91127</v>
      </c>
      <c r="D281" s="30">
        <v>42024</v>
      </c>
      <c r="E281" s="30">
        <v>42026</v>
      </c>
      <c r="F281" s="9" t="s">
        <v>2237</v>
      </c>
      <c r="G281" s="13" t="str">
        <f ca="1">TRIM(Table1[[#This Row],[Product Category]])</f>
        <v>Technology</v>
      </c>
      <c r="H281" s="13" t="str">
        <f ca="1">PROPER(Table1[[#This Row],[Product Sub-Category]])</f>
        <v>Binders And Binder Accessories</v>
      </c>
      <c r="I281" s="14">
        <v>2</v>
      </c>
      <c r="J281" s="15">
        <v>1270.99</v>
      </c>
      <c r="K281" s="9">
        <v>0.15</v>
      </c>
      <c r="L281" s="9" t="s">
        <v>31</v>
      </c>
      <c r="M281" s="9" t="s">
        <v>104</v>
      </c>
      <c r="N281" s="16" t="str">
        <f ca="1">PROPER(Table1[[#This Row],[Region]])</f>
        <v>South</v>
      </c>
      <c r="O281" s="9" t="s">
        <v>184</v>
      </c>
      <c r="P281" s="9" t="s">
        <v>352</v>
      </c>
      <c r="Q281" s="9" t="s">
        <v>32</v>
      </c>
    </row>
    <row r="282" spans="1:17" ht="14.5">
      <c r="A282" s="9">
        <v>524</v>
      </c>
      <c r="B282" s="9" t="str">
        <f>VLOOKUP(Table1[[#This Row],[Customer ID]],'Customer Lookup'!A:B,2,0)</f>
        <v>Gina McKnight</v>
      </c>
      <c r="C282" s="9">
        <v>91127</v>
      </c>
      <c r="D282" s="30">
        <v>42024</v>
      </c>
      <c r="E282" s="30">
        <v>42026</v>
      </c>
      <c r="F282" s="8" t="s">
        <v>74</v>
      </c>
      <c r="G282" s="13" t="str">
        <f ca="1">TRIM(Table1[[#This Row],[Product Category]])</f>
        <v>Technology</v>
      </c>
      <c r="H282" s="13" t="str">
        <f ca="1">PROPER(Table1[[#This Row],[Product Sub-Category]])</f>
        <v>Office Machines</v>
      </c>
      <c r="I282" s="14">
        <v>1</v>
      </c>
      <c r="J282" s="15">
        <v>2036.48</v>
      </c>
      <c r="K282" s="9">
        <v>0.15</v>
      </c>
      <c r="L282" s="9" t="s">
        <v>31</v>
      </c>
      <c r="M282" s="9" t="s">
        <v>104</v>
      </c>
      <c r="N282" s="16" t="str">
        <f ca="1">PROPER(Table1[[#This Row],[Region]])</f>
        <v>West</v>
      </c>
      <c r="O282" s="9" t="s">
        <v>184</v>
      </c>
      <c r="P282" s="9" t="s">
        <v>352</v>
      </c>
      <c r="Q282" s="9" t="s">
        <v>32</v>
      </c>
    </row>
    <row r="283" spans="1:17" ht="14.5">
      <c r="A283" s="9">
        <v>526</v>
      </c>
      <c r="B283" s="9" t="str">
        <f>VLOOKUP(Table1[[#This Row],[Customer ID]],'Customer Lookup'!A:B,2,0)</f>
        <v>April Hu</v>
      </c>
      <c r="C283" s="9">
        <v>90026</v>
      </c>
      <c r="D283" s="30">
        <v>42149</v>
      </c>
      <c r="E283" s="30">
        <v>42151</v>
      </c>
      <c r="F283" s="9" t="s">
        <v>74</v>
      </c>
      <c r="G283" s="13" t="str">
        <f ca="1">TRIM(Table1[[#This Row],[Product Category]])</f>
        <v>Office Supplies</v>
      </c>
      <c r="H283" s="13" t="str">
        <f ca="1">PROPER(Table1[[#This Row],[Product Sub-Category]])</f>
        <v>Office Machines</v>
      </c>
      <c r="I283" s="14">
        <v>12</v>
      </c>
      <c r="J283" s="15">
        <v>17.98</v>
      </c>
      <c r="K283" s="9">
        <v>0.05</v>
      </c>
      <c r="L283" s="9" t="s">
        <v>21</v>
      </c>
      <c r="M283" s="9" t="s">
        <v>42</v>
      </c>
      <c r="N283" s="16" t="str">
        <f ca="1">PROPER(Table1[[#This Row],[Region]])</f>
        <v>West</v>
      </c>
      <c r="O283" s="9" t="s">
        <v>250</v>
      </c>
      <c r="P283" s="9" t="s">
        <v>353</v>
      </c>
      <c r="Q283" s="9" t="s">
        <v>32</v>
      </c>
    </row>
    <row r="284" spans="1:17" ht="14.5">
      <c r="A284" s="9">
        <v>526</v>
      </c>
      <c r="B284" s="9" t="str">
        <f>VLOOKUP(Table1[[#This Row],[Customer ID]],'Customer Lookup'!A:B,2,0)</f>
        <v>April Hu</v>
      </c>
      <c r="C284" s="9">
        <v>90027</v>
      </c>
      <c r="D284" s="30">
        <v>42021</v>
      </c>
      <c r="E284" s="30">
        <v>42022</v>
      </c>
      <c r="F284" s="8" t="s">
        <v>2237</v>
      </c>
      <c r="G284" s="13" t="str">
        <f ca="1">TRIM(Table1[[#This Row],[Product Category]])</f>
        <v>Office Supplies</v>
      </c>
      <c r="H284" s="13" t="str">
        <f ca="1">PROPER(Table1[[#This Row],[Product Sub-Category]])</f>
        <v>Binders And Binder Accessories</v>
      </c>
      <c r="I284" s="14">
        <v>13</v>
      </c>
      <c r="J284" s="15">
        <v>1.88</v>
      </c>
      <c r="K284" s="9">
        <v>0.05</v>
      </c>
      <c r="L284" s="9" t="s">
        <v>31</v>
      </c>
      <c r="M284" s="9" t="s">
        <v>42</v>
      </c>
      <c r="N284" s="16" t="str">
        <f ca="1">PROPER(Table1[[#This Row],[Region]])</f>
        <v>West</v>
      </c>
      <c r="O284" s="9" t="s">
        <v>250</v>
      </c>
      <c r="P284" s="9" t="s">
        <v>353</v>
      </c>
      <c r="Q284" s="9" t="s">
        <v>32</v>
      </c>
    </row>
    <row r="285" spans="1:17" ht="14.5">
      <c r="A285" s="9">
        <v>526</v>
      </c>
      <c r="B285" s="9" t="str">
        <f>VLOOKUP(Table1[[#This Row],[Customer ID]],'Customer Lookup'!A:B,2,0)</f>
        <v>April Hu</v>
      </c>
      <c r="C285" s="9">
        <v>90027</v>
      </c>
      <c r="D285" s="30">
        <v>42021</v>
      </c>
      <c r="E285" s="30">
        <v>42022</v>
      </c>
      <c r="F285" s="9" t="s">
        <v>83</v>
      </c>
      <c r="G285" s="13" t="str">
        <f ca="1">TRIM(Table1[[#This Row],[Product Category]])</f>
        <v>Office Supplies</v>
      </c>
      <c r="H285" s="13" t="str">
        <f ca="1">PROPER(Table1[[#This Row],[Product Sub-Category]])</f>
        <v>Paper</v>
      </c>
      <c r="I285" s="14">
        <v>15</v>
      </c>
      <c r="J285" s="15">
        <v>5.78</v>
      </c>
      <c r="K285" s="9">
        <v>0.05</v>
      </c>
      <c r="L285" s="9" t="s">
        <v>31</v>
      </c>
      <c r="M285" s="9" t="s">
        <v>42</v>
      </c>
      <c r="N285" s="16" t="str">
        <f ca="1">PROPER(Table1[[#This Row],[Region]])</f>
        <v>South</v>
      </c>
      <c r="O285" s="9" t="s">
        <v>250</v>
      </c>
      <c r="P285" s="9" t="s">
        <v>353</v>
      </c>
      <c r="Q285" s="9" t="s">
        <v>32</v>
      </c>
    </row>
    <row r="286" spans="1:17" ht="14.5">
      <c r="A286" s="9">
        <v>535</v>
      </c>
      <c r="B286" s="9" t="str">
        <f>VLOOKUP(Table1[[#This Row],[Customer ID]],'Customer Lookup'!A:B,2,0)</f>
        <v>Jill Clements</v>
      </c>
      <c r="C286" s="9">
        <v>88511</v>
      </c>
      <c r="D286" s="30">
        <v>42115</v>
      </c>
      <c r="E286" s="30">
        <v>42119</v>
      </c>
      <c r="F286" s="8" t="s">
        <v>2237</v>
      </c>
      <c r="G286" s="13" t="str">
        <f ca="1">TRIM(Table1[[#This Row],[Product Category]])</f>
        <v>Office Supplies</v>
      </c>
      <c r="H286" s="13" t="str">
        <f ca="1">PROPER(Table1[[#This Row],[Product Sub-Category]])</f>
        <v>Binders And Binder Accessories</v>
      </c>
      <c r="I286" s="14">
        <v>23</v>
      </c>
      <c r="J286" s="15">
        <v>15.99</v>
      </c>
      <c r="K286" s="9">
        <v>0.05</v>
      </c>
      <c r="L286" s="9" t="s">
        <v>98</v>
      </c>
      <c r="M286" s="9" t="s">
        <v>81</v>
      </c>
      <c r="N286" s="16" t="str">
        <f ca="1">PROPER(Table1[[#This Row],[Region]])</f>
        <v>Central</v>
      </c>
      <c r="O286" s="9" t="s">
        <v>117</v>
      </c>
      <c r="P286" s="9" t="s">
        <v>354</v>
      </c>
      <c r="Q286" s="9" t="s">
        <v>32</v>
      </c>
    </row>
    <row r="287" spans="1:17" ht="14.5">
      <c r="A287" s="9">
        <v>539</v>
      </c>
      <c r="B287" s="9" t="str">
        <f>VLOOKUP(Table1[[#This Row],[Customer ID]],'Customer Lookup'!A:B,2,0)</f>
        <v>Alice Coley</v>
      </c>
      <c r="C287" s="9">
        <v>91174</v>
      </c>
      <c r="D287" s="30">
        <v>42138</v>
      </c>
      <c r="E287" s="30">
        <v>42139</v>
      </c>
      <c r="F287" s="9" t="s">
        <v>2237</v>
      </c>
      <c r="G287" s="13" t="str">
        <f ca="1">TRIM(Table1[[#This Row],[Product Category]])</f>
        <v>Technology</v>
      </c>
      <c r="H287" s="13" t="str">
        <f ca="1">PROPER(Table1[[#This Row],[Product Sub-Category]])</f>
        <v>Binders And Binder Accessories</v>
      </c>
      <c r="I287" s="14">
        <v>7</v>
      </c>
      <c r="J287" s="15">
        <v>59.78</v>
      </c>
      <c r="K287" s="9">
        <v>0.05</v>
      </c>
      <c r="L287" s="9" t="s">
        <v>50</v>
      </c>
      <c r="M287" s="9" t="s">
        <v>51</v>
      </c>
      <c r="N287" s="16" t="str">
        <f ca="1">PROPER(Table1[[#This Row],[Region]])</f>
        <v>Central</v>
      </c>
      <c r="O287" s="9" t="s">
        <v>142</v>
      </c>
      <c r="P287" s="9" t="s">
        <v>321</v>
      </c>
      <c r="Q287" s="9" t="s">
        <v>32</v>
      </c>
    </row>
    <row r="288" spans="1:17" ht="14.5">
      <c r="A288" s="9">
        <v>540</v>
      </c>
      <c r="B288" s="9" t="str">
        <f>VLOOKUP(Table1[[#This Row],[Customer ID]],'Customer Lookup'!A:B,2,0)</f>
        <v>Ruth Lamm</v>
      </c>
      <c r="C288" s="9">
        <v>91174</v>
      </c>
      <c r="D288" s="30">
        <v>42138</v>
      </c>
      <c r="E288" s="30">
        <v>42140</v>
      </c>
      <c r="F288" s="8" t="s">
        <v>2235</v>
      </c>
      <c r="G288" s="13" t="str">
        <f ca="1">TRIM(Table1[[#This Row],[Product Category]])</f>
        <v>Technology</v>
      </c>
      <c r="H288" s="13" t="str">
        <f ca="1">PROPER(Table1[[#This Row],[Product Sub-Category]])</f>
        <v>Telephones And Communication</v>
      </c>
      <c r="I288" s="14">
        <v>28</v>
      </c>
      <c r="J288" s="15">
        <v>20.99</v>
      </c>
      <c r="K288" s="9">
        <v>0.05</v>
      </c>
      <c r="L288" s="9" t="s">
        <v>50</v>
      </c>
      <c r="M288" s="9" t="s">
        <v>51</v>
      </c>
      <c r="N288" s="16" t="str">
        <f ca="1">PROPER(Table1[[#This Row],[Region]])</f>
        <v>Central</v>
      </c>
      <c r="O288" s="9" t="s">
        <v>142</v>
      </c>
      <c r="P288" s="9" t="s">
        <v>355</v>
      </c>
      <c r="Q288" s="9" t="s">
        <v>32</v>
      </c>
    </row>
    <row r="289" spans="1:17" ht="14.5">
      <c r="A289" s="9">
        <v>540</v>
      </c>
      <c r="B289" s="9" t="str">
        <f>VLOOKUP(Table1[[#This Row],[Customer ID]],'Customer Lookup'!A:B,2,0)</f>
        <v>Ruth Lamm</v>
      </c>
      <c r="C289" s="9">
        <v>91175</v>
      </c>
      <c r="D289" s="30">
        <v>42147</v>
      </c>
      <c r="E289" s="30">
        <v>42149</v>
      </c>
      <c r="F289" s="9" t="s">
        <v>74</v>
      </c>
      <c r="G289" s="13" t="str">
        <f ca="1">TRIM(Table1[[#This Row],[Product Category]])</f>
        <v>Furniture</v>
      </c>
      <c r="H289" s="13" t="str">
        <f ca="1">PROPER(Table1[[#This Row],[Product Sub-Category]])</f>
        <v>Office Machines</v>
      </c>
      <c r="I289" s="14">
        <v>41</v>
      </c>
      <c r="J289" s="15">
        <v>204.1</v>
      </c>
      <c r="K289" s="9">
        <v>0.1</v>
      </c>
      <c r="L289" s="9" t="s">
        <v>50</v>
      </c>
      <c r="M289" s="9" t="s">
        <v>51</v>
      </c>
      <c r="N289" s="16" t="str">
        <f ca="1">PROPER(Table1[[#This Row],[Region]])</f>
        <v>East</v>
      </c>
      <c r="O289" s="9" t="s">
        <v>142</v>
      </c>
      <c r="P289" s="9" t="s">
        <v>355</v>
      </c>
      <c r="Q289" s="9" t="s">
        <v>32</v>
      </c>
    </row>
    <row r="290" spans="1:17" ht="14.5">
      <c r="A290" s="9">
        <v>547</v>
      </c>
      <c r="B290" s="9" t="str">
        <f>VLOOKUP(Table1[[#This Row],[Customer ID]],'Customer Lookup'!A:B,2,0)</f>
        <v>Henry Ball</v>
      </c>
      <c r="C290" s="9">
        <v>86250</v>
      </c>
      <c r="D290" s="30">
        <v>42169</v>
      </c>
      <c r="E290" s="30">
        <v>42170</v>
      </c>
      <c r="F290" s="8" t="s">
        <v>2233</v>
      </c>
      <c r="G290" s="13" t="str">
        <f ca="1">TRIM(Table1[[#This Row],[Product Category]])</f>
        <v>Office Supplies</v>
      </c>
      <c r="H290" s="13" t="str">
        <f ca="1">PROPER(Table1[[#This Row],[Product Sub-Category]])</f>
        <v>Office Furnishings</v>
      </c>
      <c r="I290" s="14">
        <v>4</v>
      </c>
      <c r="J290" s="15">
        <v>13.73</v>
      </c>
      <c r="K290" s="9">
        <v>0.05</v>
      </c>
      <c r="L290" s="9" t="s">
        <v>31</v>
      </c>
      <c r="M290" s="9" t="s">
        <v>81</v>
      </c>
      <c r="N290" s="16" t="str">
        <f ca="1">PROPER(Table1[[#This Row],[Region]])</f>
        <v>West</v>
      </c>
      <c r="O290" s="9" t="s">
        <v>356</v>
      </c>
      <c r="P290" s="9" t="s">
        <v>357</v>
      </c>
      <c r="Q290" s="9" t="s">
        <v>22</v>
      </c>
    </row>
    <row r="291" spans="1:17" ht="14.5">
      <c r="A291" s="9">
        <v>549</v>
      </c>
      <c r="B291" s="9" t="str">
        <f>VLOOKUP(Table1[[#This Row],[Customer ID]],'Customer Lookup'!A:B,2,0)</f>
        <v>Dennis Boykin Townsend</v>
      </c>
      <c r="C291" s="9">
        <v>90908</v>
      </c>
      <c r="D291" s="30">
        <v>42024</v>
      </c>
      <c r="E291" s="30">
        <v>42024</v>
      </c>
      <c r="F291" s="9" t="s">
        <v>2237</v>
      </c>
      <c r="G291" s="13" t="str">
        <f ca="1">TRIM(Table1[[#This Row],[Product Category]])</f>
        <v>Office Supplies</v>
      </c>
      <c r="H291" s="13" t="str">
        <f ca="1">PROPER(Table1[[#This Row],[Product Sub-Category]])</f>
        <v>Binders And Binder Accessories</v>
      </c>
      <c r="I291" s="14">
        <v>9</v>
      </c>
      <c r="J291" s="15">
        <v>7.1</v>
      </c>
      <c r="K291" s="9">
        <v>0.05</v>
      </c>
      <c r="L291" s="9" t="s">
        <v>31</v>
      </c>
      <c r="M291" s="9" t="s">
        <v>81</v>
      </c>
      <c r="N291" s="16" t="str">
        <f ca="1">PROPER(Table1[[#This Row],[Region]])</f>
        <v>Central</v>
      </c>
      <c r="O291" s="9" t="s">
        <v>244</v>
      </c>
      <c r="P291" s="9" t="s">
        <v>358</v>
      </c>
      <c r="Q291" s="9" t="s">
        <v>32</v>
      </c>
    </row>
    <row r="292" spans="1:17" ht="14.5">
      <c r="A292" s="9">
        <v>550</v>
      </c>
      <c r="B292" s="9" t="str">
        <f>VLOOKUP(Table1[[#This Row],[Customer ID]],'Customer Lookup'!A:B,2,0)</f>
        <v>Edna Monroe Talley</v>
      </c>
      <c r="C292" s="9">
        <v>90909</v>
      </c>
      <c r="D292" s="30">
        <v>42034</v>
      </c>
      <c r="E292" s="30">
        <v>42035</v>
      </c>
      <c r="F292" s="8" t="s">
        <v>2231</v>
      </c>
      <c r="G292" s="13" t="str">
        <f ca="1">TRIM(Table1[[#This Row],[Product Category]])</f>
        <v>Furniture</v>
      </c>
      <c r="H292" s="13" t="str">
        <f ca="1">PROPER(Table1[[#This Row],[Product Sub-Category]])</f>
        <v>Pens &amp; Art Supplies</v>
      </c>
      <c r="I292" s="14">
        <v>11</v>
      </c>
      <c r="J292" s="15">
        <v>1.68</v>
      </c>
      <c r="K292" s="9">
        <v>0.05</v>
      </c>
      <c r="L292" s="9" t="s">
        <v>21</v>
      </c>
      <c r="M292" s="9" t="s">
        <v>81</v>
      </c>
      <c r="N292" s="16" t="str">
        <f ca="1">PROPER(Table1[[#This Row],[Region]])</f>
        <v>Central</v>
      </c>
      <c r="O292" s="9" t="s">
        <v>112</v>
      </c>
      <c r="P292" s="9" t="s">
        <v>359</v>
      </c>
      <c r="Q292" s="9" t="s">
        <v>32</v>
      </c>
    </row>
    <row r="293" spans="1:17" ht="14.5">
      <c r="A293" s="9">
        <v>550</v>
      </c>
      <c r="B293" s="9" t="str">
        <f>VLOOKUP(Table1[[#This Row],[Customer ID]],'Customer Lookup'!A:B,2,0)</f>
        <v>Edna Monroe Talley</v>
      </c>
      <c r="C293" s="9">
        <v>90909</v>
      </c>
      <c r="D293" s="30">
        <v>42034</v>
      </c>
      <c r="E293" s="30">
        <v>42036</v>
      </c>
      <c r="F293" s="9" t="s">
        <v>123</v>
      </c>
      <c r="G293" s="13" t="str">
        <f ca="1">TRIM(Table1[[#This Row],[Product Category]])</f>
        <v>Technology</v>
      </c>
      <c r="H293" s="13" t="str">
        <f ca="1">PROPER(Table1[[#This Row],[Product Sub-Category]])</f>
        <v>Tables</v>
      </c>
      <c r="I293" s="14">
        <v>1</v>
      </c>
      <c r="J293" s="15">
        <v>218.75</v>
      </c>
      <c r="K293" s="9">
        <v>0.1</v>
      </c>
      <c r="L293" s="9" t="s">
        <v>21</v>
      </c>
      <c r="M293" s="9" t="s">
        <v>81</v>
      </c>
      <c r="N293" s="16" t="str">
        <f ca="1">PROPER(Table1[[#This Row],[Region]])</f>
        <v>Central</v>
      </c>
      <c r="O293" s="9" t="s">
        <v>112</v>
      </c>
      <c r="P293" s="9" t="s">
        <v>359</v>
      </c>
      <c r="Q293" s="9" t="s">
        <v>32</v>
      </c>
    </row>
    <row r="294" spans="1:17" ht="14.5">
      <c r="A294" s="9">
        <v>550</v>
      </c>
      <c r="B294" s="9" t="str">
        <f>VLOOKUP(Table1[[#This Row],[Customer ID]],'Customer Lookup'!A:B,2,0)</f>
        <v>Edna Monroe Talley</v>
      </c>
      <c r="C294" s="9">
        <v>90910</v>
      </c>
      <c r="D294" s="30">
        <v>42167</v>
      </c>
      <c r="E294" s="30">
        <v>42168</v>
      </c>
      <c r="F294" s="8" t="s">
        <v>2242</v>
      </c>
      <c r="G294" s="13" t="str">
        <f ca="1">TRIM(Table1[[#This Row],[Product Category]])</f>
        <v>Technology</v>
      </c>
      <c r="H294" s="13" t="str">
        <f ca="1">PROPER(Table1[[#This Row],[Product Sub-Category]])</f>
        <v>Copiers And Fax</v>
      </c>
      <c r="I294" s="14">
        <v>13</v>
      </c>
      <c r="J294" s="15">
        <v>549.99</v>
      </c>
      <c r="K294" s="9">
        <v>0.1</v>
      </c>
      <c r="L294" s="9" t="s">
        <v>50</v>
      </c>
      <c r="M294" s="9" t="s">
        <v>81</v>
      </c>
      <c r="N294" s="16" t="str">
        <f ca="1">PROPER(Table1[[#This Row],[Region]])</f>
        <v>Central</v>
      </c>
      <c r="O294" s="9" t="s">
        <v>112</v>
      </c>
      <c r="P294" s="9" t="s">
        <v>359</v>
      </c>
      <c r="Q294" s="9" t="s">
        <v>32</v>
      </c>
    </row>
    <row r="295" spans="1:17" ht="14.5">
      <c r="A295" s="9">
        <v>550</v>
      </c>
      <c r="B295" s="9" t="str">
        <f>VLOOKUP(Table1[[#This Row],[Customer ID]],'Customer Lookup'!A:B,2,0)</f>
        <v>Edna Monroe Talley</v>
      </c>
      <c r="C295" s="9">
        <v>90910</v>
      </c>
      <c r="D295" s="30">
        <v>42167</v>
      </c>
      <c r="E295" s="30">
        <v>42168</v>
      </c>
      <c r="F295" s="9" t="s">
        <v>2235</v>
      </c>
      <c r="G295" s="13" t="str">
        <f ca="1">TRIM(Table1[[#This Row],[Product Category]])</f>
        <v>Office Supplies</v>
      </c>
      <c r="H295" s="13" t="str">
        <f ca="1">PROPER(Table1[[#This Row],[Product Sub-Category]])</f>
        <v>Telephones And Communication</v>
      </c>
      <c r="I295" s="14">
        <v>1</v>
      </c>
      <c r="J295" s="15">
        <v>115.99</v>
      </c>
      <c r="K295" s="9">
        <v>0.1</v>
      </c>
      <c r="L295" s="9" t="s">
        <v>50</v>
      </c>
      <c r="M295" s="9" t="s">
        <v>81</v>
      </c>
      <c r="N295" s="16" t="str">
        <f ca="1">PROPER(Table1[[#This Row],[Region]])</f>
        <v>Central</v>
      </c>
      <c r="O295" s="9" t="s">
        <v>112</v>
      </c>
      <c r="P295" s="9" t="s">
        <v>359</v>
      </c>
      <c r="Q295" s="9" t="s">
        <v>22</v>
      </c>
    </row>
    <row r="296" spans="1:17" ht="14.5">
      <c r="A296" s="9">
        <v>551</v>
      </c>
      <c r="B296" s="9" t="str">
        <f>VLOOKUP(Table1[[#This Row],[Customer ID]],'Customer Lookup'!A:B,2,0)</f>
        <v>Peggy Chan</v>
      </c>
      <c r="C296" s="9">
        <v>90909</v>
      </c>
      <c r="D296" s="30">
        <v>42034</v>
      </c>
      <c r="E296" s="30">
        <v>42036</v>
      </c>
      <c r="F296" s="8" t="s">
        <v>83</v>
      </c>
      <c r="G296" s="13" t="str">
        <f ca="1">TRIM(Table1[[#This Row],[Product Category]])</f>
        <v>Office Supplies</v>
      </c>
      <c r="H296" s="13" t="str">
        <f ca="1">PROPER(Table1[[#This Row],[Product Sub-Category]])</f>
        <v>Paper</v>
      </c>
      <c r="I296" s="14">
        <v>2</v>
      </c>
      <c r="J296" s="15">
        <v>15.04</v>
      </c>
      <c r="K296" s="9">
        <v>0.05</v>
      </c>
      <c r="L296" s="9" t="s">
        <v>21</v>
      </c>
      <c r="M296" s="9" t="s">
        <v>81</v>
      </c>
      <c r="N296" s="16" t="str">
        <f ca="1">PROPER(Table1[[#This Row],[Region]])</f>
        <v>West</v>
      </c>
      <c r="O296" s="9" t="s">
        <v>112</v>
      </c>
      <c r="P296" s="9" t="s">
        <v>360</v>
      </c>
      <c r="Q296" s="9" t="s">
        <v>32</v>
      </c>
    </row>
    <row r="297" spans="1:17" ht="14.5">
      <c r="A297" s="9">
        <v>553</v>
      </c>
      <c r="B297" s="9" t="str">
        <f>VLOOKUP(Table1[[#This Row],[Customer ID]],'Customer Lookup'!A:B,2,0)</f>
        <v>Kristine Connolly</v>
      </c>
      <c r="C297" s="9">
        <v>17155</v>
      </c>
      <c r="D297" s="30">
        <v>42032</v>
      </c>
      <c r="E297" s="30">
        <v>42033</v>
      </c>
      <c r="F297" s="9" t="s">
        <v>83</v>
      </c>
      <c r="G297" s="13" t="str">
        <f ca="1">TRIM(Table1[[#This Row],[Product Category]])</f>
        <v>Technology</v>
      </c>
      <c r="H297" s="13" t="str">
        <f ca="1">PROPER(Table1[[#This Row],[Product Sub-Category]])</f>
        <v>Paper</v>
      </c>
      <c r="I297" s="14">
        <v>36</v>
      </c>
      <c r="J297" s="15">
        <v>6.88</v>
      </c>
      <c r="K297" s="9">
        <v>0.05</v>
      </c>
      <c r="L297" s="9" t="s">
        <v>50</v>
      </c>
      <c r="M297" s="9" t="s">
        <v>42</v>
      </c>
      <c r="N297" s="16" t="str">
        <f ca="1">PROPER(Table1[[#This Row],[Region]])</f>
        <v>West</v>
      </c>
      <c r="O297" s="9" t="s">
        <v>37</v>
      </c>
      <c r="P297" s="9" t="s">
        <v>361</v>
      </c>
      <c r="Q297" s="9" t="s">
        <v>22</v>
      </c>
    </row>
    <row r="298" spans="1:17" ht="14.5">
      <c r="A298" s="9">
        <v>553</v>
      </c>
      <c r="B298" s="9" t="str">
        <f>VLOOKUP(Table1[[#This Row],[Customer ID]],'Customer Lookup'!A:B,2,0)</f>
        <v>Kristine Connolly</v>
      </c>
      <c r="C298" s="9">
        <v>2433</v>
      </c>
      <c r="D298" s="30">
        <v>42056</v>
      </c>
      <c r="E298" s="30">
        <v>42056</v>
      </c>
      <c r="F298" s="8" t="s">
        <v>74</v>
      </c>
      <c r="G298" s="13" t="str">
        <f ca="1">TRIM(Table1[[#This Row],[Product Category]])</f>
        <v>Office Supplies</v>
      </c>
      <c r="H298" s="13" t="str">
        <f ca="1">PROPER(Table1[[#This Row],[Product Sub-Category]])</f>
        <v>Office Machines</v>
      </c>
      <c r="I298" s="14">
        <v>25</v>
      </c>
      <c r="J298" s="15">
        <v>2036.48</v>
      </c>
      <c r="K298" s="9">
        <v>0.15</v>
      </c>
      <c r="L298" s="9" t="s">
        <v>31</v>
      </c>
      <c r="M298" s="9" t="s">
        <v>81</v>
      </c>
      <c r="N298" s="16" t="str">
        <f ca="1">PROPER(Table1[[#This Row],[Region]])</f>
        <v>West</v>
      </c>
      <c r="O298" s="9" t="s">
        <v>37</v>
      </c>
      <c r="P298" s="9" t="s">
        <v>361</v>
      </c>
      <c r="Q298" s="9" t="s">
        <v>32</v>
      </c>
    </row>
    <row r="299" spans="1:17" ht="14.5">
      <c r="A299" s="9">
        <v>553</v>
      </c>
      <c r="B299" s="9" t="str">
        <f>VLOOKUP(Table1[[#This Row],[Customer ID]],'Customer Lookup'!A:B,2,0)</f>
        <v>Kristine Connolly</v>
      </c>
      <c r="C299" s="9">
        <v>8165</v>
      </c>
      <c r="D299" s="30">
        <v>42109</v>
      </c>
      <c r="E299" s="30">
        <v>42118</v>
      </c>
      <c r="F299" s="9" t="s">
        <v>83</v>
      </c>
      <c r="G299" s="13" t="str">
        <f ca="1">TRIM(Table1[[#This Row],[Product Category]])</f>
        <v>Furniture</v>
      </c>
      <c r="H299" s="13" t="str">
        <f ca="1">PROPER(Table1[[#This Row],[Product Sub-Category]])</f>
        <v>Paper</v>
      </c>
      <c r="I299" s="14">
        <v>63</v>
      </c>
      <c r="J299" s="15">
        <v>4.9800000000000004</v>
      </c>
      <c r="K299" s="9">
        <v>0.05</v>
      </c>
      <c r="L299" s="9" t="s">
        <v>98</v>
      </c>
      <c r="M299" s="9" t="s">
        <v>81</v>
      </c>
      <c r="N299" s="16" t="str">
        <f ca="1">PROPER(Table1[[#This Row],[Region]])</f>
        <v>West</v>
      </c>
      <c r="O299" s="9" t="s">
        <v>37</v>
      </c>
      <c r="P299" s="9" t="s">
        <v>361</v>
      </c>
      <c r="Q299" s="9" t="s">
        <v>32</v>
      </c>
    </row>
    <row r="300" spans="1:17" ht="14.5">
      <c r="A300" s="9">
        <v>553</v>
      </c>
      <c r="B300" s="9" t="str">
        <f>VLOOKUP(Table1[[#This Row],[Customer ID]],'Customer Lookup'!A:B,2,0)</f>
        <v>Kristine Connolly</v>
      </c>
      <c r="C300" s="9">
        <v>359</v>
      </c>
      <c r="D300" s="30">
        <v>42173</v>
      </c>
      <c r="E300" s="30">
        <v>42174</v>
      </c>
      <c r="F300" s="8" t="s">
        <v>123</v>
      </c>
      <c r="G300" s="13" t="str">
        <f ca="1">TRIM(Table1[[#This Row],[Product Category]])</f>
        <v>Technology</v>
      </c>
      <c r="H300" s="13" t="str">
        <f ca="1">PROPER(Table1[[#This Row],[Product Sub-Category]])</f>
        <v>Tables</v>
      </c>
      <c r="I300" s="14">
        <v>56</v>
      </c>
      <c r="J300" s="15">
        <v>124.49</v>
      </c>
      <c r="K300" s="9">
        <v>0.1</v>
      </c>
      <c r="L300" s="9" t="s">
        <v>50</v>
      </c>
      <c r="M300" s="9" t="s">
        <v>81</v>
      </c>
      <c r="N300" s="16" t="str">
        <f ca="1">PROPER(Table1[[#This Row],[Region]])</f>
        <v>West</v>
      </c>
      <c r="O300" s="9" t="s">
        <v>37</v>
      </c>
      <c r="P300" s="9" t="s">
        <v>361</v>
      </c>
      <c r="Q300" s="9" t="s">
        <v>32</v>
      </c>
    </row>
    <row r="301" spans="1:17" ht="14.5">
      <c r="A301" s="9">
        <v>555</v>
      </c>
      <c r="B301" s="9" t="str">
        <f>VLOOKUP(Table1[[#This Row],[Customer ID]],'Customer Lookup'!A:B,2,0)</f>
        <v>Walter Young</v>
      </c>
      <c r="C301" s="9">
        <v>86190</v>
      </c>
      <c r="D301" s="30">
        <v>42056</v>
      </c>
      <c r="E301" s="30">
        <v>42056</v>
      </c>
      <c r="F301" s="9" t="s">
        <v>74</v>
      </c>
      <c r="G301" s="13" t="str">
        <f ca="1">TRIM(Table1[[#This Row],[Product Category]])</f>
        <v>Office Supplies</v>
      </c>
      <c r="H301" s="13" t="str">
        <f ca="1">PROPER(Table1[[#This Row],[Product Sub-Category]])</f>
        <v>Office Machines</v>
      </c>
      <c r="I301" s="14">
        <v>6</v>
      </c>
      <c r="J301" s="15">
        <v>2036.48</v>
      </c>
      <c r="K301" s="9">
        <v>0.15</v>
      </c>
      <c r="L301" s="9" t="s">
        <v>31</v>
      </c>
      <c r="M301" s="9" t="s">
        <v>81</v>
      </c>
      <c r="N301" s="16" t="str">
        <f ca="1">PROPER(Table1[[#This Row],[Region]])</f>
        <v>West</v>
      </c>
      <c r="O301" s="9" t="s">
        <v>161</v>
      </c>
      <c r="P301" s="9" t="s">
        <v>362</v>
      </c>
      <c r="Q301" s="9" t="s">
        <v>32</v>
      </c>
    </row>
    <row r="302" spans="1:17" ht="14.5">
      <c r="A302" s="9">
        <v>555</v>
      </c>
      <c r="B302" s="9" t="str">
        <f>VLOOKUP(Table1[[#This Row],[Customer ID]],'Customer Lookup'!A:B,2,0)</f>
        <v>Walter Young</v>
      </c>
      <c r="C302" s="9">
        <v>86191</v>
      </c>
      <c r="D302" s="30">
        <v>42109</v>
      </c>
      <c r="E302" s="30">
        <v>42118</v>
      </c>
      <c r="F302" s="8" t="s">
        <v>83</v>
      </c>
      <c r="G302" s="13" t="str">
        <f ca="1">TRIM(Table1[[#This Row],[Product Category]])</f>
        <v>Furniture</v>
      </c>
      <c r="H302" s="13" t="str">
        <f ca="1">PROPER(Table1[[#This Row],[Product Sub-Category]])</f>
        <v>Paper</v>
      </c>
      <c r="I302" s="14">
        <v>16</v>
      </c>
      <c r="J302" s="15">
        <v>4.9800000000000004</v>
      </c>
      <c r="K302" s="9">
        <v>0.05</v>
      </c>
      <c r="L302" s="9" t="s">
        <v>98</v>
      </c>
      <c r="M302" s="9" t="s">
        <v>81</v>
      </c>
      <c r="N302" s="16" t="str">
        <f ca="1">PROPER(Table1[[#This Row],[Region]])</f>
        <v>West</v>
      </c>
      <c r="O302" s="9" t="s">
        <v>161</v>
      </c>
      <c r="P302" s="9" t="s">
        <v>362</v>
      </c>
      <c r="Q302" s="9" t="s">
        <v>32</v>
      </c>
    </row>
    <row r="303" spans="1:17" ht="14.5">
      <c r="A303" s="9">
        <v>555</v>
      </c>
      <c r="B303" s="9" t="str">
        <f>VLOOKUP(Table1[[#This Row],[Customer ID]],'Customer Lookup'!A:B,2,0)</f>
        <v>Walter Young</v>
      </c>
      <c r="C303" s="9">
        <v>86192</v>
      </c>
      <c r="D303" s="30">
        <v>42173</v>
      </c>
      <c r="E303" s="30">
        <v>42174</v>
      </c>
      <c r="F303" s="9" t="s">
        <v>123</v>
      </c>
      <c r="G303" s="13" t="str">
        <f ca="1">TRIM(Table1[[#This Row],[Product Category]])</f>
        <v>Office Supplies</v>
      </c>
      <c r="H303" s="13" t="str">
        <f ca="1">PROPER(Table1[[#This Row],[Product Sub-Category]])</f>
        <v>Tables</v>
      </c>
      <c r="I303" s="14">
        <v>14</v>
      </c>
      <c r="J303" s="15">
        <v>124.49</v>
      </c>
      <c r="K303" s="9">
        <v>0.1</v>
      </c>
      <c r="L303" s="9" t="s">
        <v>50</v>
      </c>
      <c r="M303" s="9" t="s">
        <v>81</v>
      </c>
      <c r="N303" s="16" t="str">
        <f ca="1">PROPER(Table1[[#This Row],[Region]])</f>
        <v>West</v>
      </c>
      <c r="O303" s="9" t="s">
        <v>161</v>
      </c>
      <c r="P303" s="9" t="s">
        <v>362</v>
      </c>
      <c r="Q303" s="9" t="s">
        <v>32</v>
      </c>
    </row>
    <row r="304" spans="1:17" ht="14.5">
      <c r="A304" s="9">
        <v>556</v>
      </c>
      <c r="B304" s="9" t="str">
        <f>VLOOKUP(Table1[[#This Row],[Customer ID]],'Customer Lookup'!A:B,2,0)</f>
        <v>Kristina Sanders</v>
      </c>
      <c r="C304" s="9">
        <v>86189</v>
      </c>
      <c r="D304" s="30">
        <v>42032</v>
      </c>
      <c r="E304" s="30">
        <v>42033</v>
      </c>
      <c r="F304" s="8" t="s">
        <v>83</v>
      </c>
      <c r="G304" s="13" t="str">
        <f ca="1">TRIM(Table1[[#This Row],[Product Category]])</f>
        <v>Office Supplies</v>
      </c>
      <c r="H304" s="13" t="str">
        <f ca="1">PROPER(Table1[[#This Row],[Product Sub-Category]])</f>
        <v>Paper</v>
      </c>
      <c r="I304" s="14">
        <v>9</v>
      </c>
      <c r="J304" s="15">
        <v>6.88</v>
      </c>
      <c r="K304" s="9">
        <v>0.05</v>
      </c>
      <c r="L304" s="9" t="s">
        <v>50</v>
      </c>
      <c r="M304" s="9" t="s">
        <v>42</v>
      </c>
      <c r="N304" s="16" t="str">
        <f ca="1">PROPER(Table1[[#This Row],[Region]])</f>
        <v>West</v>
      </c>
      <c r="O304" s="9" t="s">
        <v>161</v>
      </c>
      <c r="P304" s="9" t="s">
        <v>363</v>
      </c>
      <c r="Q304" s="9" t="s">
        <v>22</v>
      </c>
    </row>
    <row r="305" spans="1:17" ht="14.5">
      <c r="A305" s="9">
        <v>556</v>
      </c>
      <c r="B305" s="9" t="str">
        <f>VLOOKUP(Table1[[#This Row],[Customer ID]],'Customer Lookup'!A:B,2,0)</f>
        <v>Kristina Sanders</v>
      </c>
      <c r="C305" s="9">
        <v>86189</v>
      </c>
      <c r="D305" s="30">
        <v>42032</v>
      </c>
      <c r="E305" s="30">
        <v>42032</v>
      </c>
      <c r="F305" s="9" t="s">
        <v>2238</v>
      </c>
      <c r="G305" s="13" t="str">
        <f ca="1">TRIM(Table1[[#This Row],[Product Category]])</f>
        <v>Furniture</v>
      </c>
      <c r="H305" s="13" t="str">
        <f ca="1">PROPER(Table1[[#This Row],[Product Sub-Category]])</f>
        <v>Storage &amp; Organization</v>
      </c>
      <c r="I305" s="14">
        <v>8</v>
      </c>
      <c r="J305" s="15">
        <v>32.479999999999997</v>
      </c>
      <c r="K305" s="9">
        <v>0.05</v>
      </c>
      <c r="L305" s="9" t="s">
        <v>50</v>
      </c>
      <c r="M305" s="9" t="s">
        <v>42</v>
      </c>
      <c r="N305" s="16" t="str">
        <f ca="1">PROPER(Table1[[#This Row],[Region]])</f>
        <v>South</v>
      </c>
      <c r="O305" s="9" t="s">
        <v>161</v>
      </c>
      <c r="P305" s="9" t="s">
        <v>363</v>
      </c>
      <c r="Q305" s="9" t="s">
        <v>22</v>
      </c>
    </row>
    <row r="306" spans="1:17" ht="14.5">
      <c r="A306" s="9">
        <v>568</v>
      </c>
      <c r="B306" s="9" t="str">
        <f>VLOOKUP(Table1[[#This Row],[Customer ID]],'Customer Lookup'!A:B,2,0)</f>
        <v>Peter McConnell</v>
      </c>
      <c r="C306" s="9">
        <v>88879</v>
      </c>
      <c r="D306" s="30">
        <v>42067</v>
      </c>
      <c r="E306" s="30">
        <v>42068</v>
      </c>
      <c r="F306" s="8" t="s">
        <v>2232</v>
      </c>
      <c r="G306" s="13" t="str">
        <f ca="1">TRIM(Table1[[#This Row],[Product Category]])</f>
        <v>Office Supplies</v>
      </c>
      <c r="H306" s="13" t="str">
        <f ca="1">PROPER(Table1[[#This Row],[Product Sub-Category]])</f>
        <v>Chairs &amp; Chairmats</v>
      </c>
      <c r="I306" s="14">
        <v>4</v>
      </c>
      <c r="J306" s="15">
        <v>280.98</v>
      </c>
      <c r="K306" s="9">
        <v>0.1</v>
      </c>
      <c r="L306" s="9" t="s">
        <v>41</v>
      </c>
      <c r="M306" s="9" t="s">
        <v>104</v>
      </c>
      <c r="N306" s="16" t="str">
        <f ca="1">PROPER(Table1[[#This Row],[Region]])</f>
        <v>South</v>
      </c>
      <c r="O306" s="9" t="s">
        <v>364</v>
      </c>
      <c r="P306" s="9" t="s">
        <v>280</v>
      </c>
      <c r="Q306" s="9" t="s">
        <v>32</v>
      </c>
    </row>
    <row r="307" spans="1:17" ht="14.5">
      <c r="A307" s="9">
        <v>568</v>
      </c>
      <c r="B307" s="9" t="str">
        <f>VLOOKUP(Table1[[#This Row],[Customer ID]],'Customer Lookup'!A:B,2,0)</f>
        <v>Peter McConnell</v>
      </c>
      <c r="C307" s="9">
        <v>88880</v>
      </c>
      <c r="D307" s="30">
        <v>42109</v>
      </c>
      <c r="E307" s="30">
        <v>42109</v>
      </c>
      <c r="F307" s="9" t="s">
        <v>196</v>
      </c>
      <c r="G307" s="13" t="str">
        <f ca="1">TRIM(Table1[[#This Row],[Product Category]])</f>
        <v>Office Supplies</v>
      </c>
      <c r="H307" s="13" t="str">
        <f ca="1">PROPER(Table1[[#This Row],[Product Sub-Category]])</f>
        <v>Appliances</v>
      </c>
      <c r="I307" s="14">
        <v>12</v>
      </c>
      <c r="J307" s="15">
        <v>70.97</v>
      </c>
      <c r="K307" s="9">
        <v>0.05</v>
      </c>
      <c r="L307" s="9" t="s">
        <v>31</v>
      </c>
      <c r="M307" s="9" t="s">
        <v>104</v>
      </c>
      <c r="N307" s="16" t="str">
        <f ca="1">PROPER(Table1[[#This Row],[Region]])</f>
        <v>South</v>
      </c>
      <c r="O307" s="9" t="s">
        <v>364</v>
      </c>
      <c r="P307" s="9" t="s">
        <v>280</v>
      </c>
      <c r="Q307" s="9" t="s">
        <v>32</v>
      </c>
    </row>
    <row r="308" spans="1:17" ht="14.5">
      <c r="A308" s="9">
        <v>568</v>
      </c>
      <c r="B308" s="9" t="str">
        <f>VLOOKUP(Table1[[#This Row],[Customer ID]],'Customer Lookup'!A:B,2,0)</f>
        <v>Peter McConnell</v>
      </c>
      <c r="C308" s="9">
        <v>88882</v>
      </c>
      <c r="D308" s="30">
        <v>42095</v>
      </c>
      <c r="E308" s="30">
        <v>42097</v>
      </c>
      <c r="F308" s="8" t="s">
        <v>2237</v>
      </c>
      <c r="G308" s="13" t="str">
        <f ca="1">TRIM(Table1[[#This Row],[Product Category]])</f>
        <v>Technology</v>
      </c>
      <c r="H308" s="13" t="str">
        <f ca="1">PROPER(Table1[[#This Row],[Product Sub-Category]])</f>
        <v>Binders And Binder Accessories</v>
      </c>
      <c r="I308" s="14">
        <v>16</v>
      </c>
      <c r="J308" s="15">
        <v>67.28</v>
      </c>
      <c r="K308" s="9">
        <v>0.05</v>
      </c>
      <c r="L308" s="9" t="s">
        <v>50</v>
      </c>
      <c r="M308" s="9" t="s">
        <v>104</v>
      </c>
      <c r="N308" s="16" t="str">
        <f ca="1">PROPER(Table1[[#This Row],[Region]])</f>
        <v>West</v>
      </c>
      <c r="O308" s="9" t="s">
        <v>364</v>
      </c>
      <c r="P308" s="9" t="s">
        <v>280</v>
      </c>
      <c r="Q308" s="9" t="s">
        <v>22</v>
      </c>
    </row>
    <row r="309" spans="1:17" ht="14.5">
      <c r="A309" s="9">
        <v>570</v>
      </c>
      <c r="B309" s="9" t="str">
        <f>VLOOKUP(Table1[[#This Row],[Customer ID]],'Customer Lookup'!A:B,2,0)</f>
        <v>Katharine Bass</v>
      </c>
      <c r="C309" s="9">
        <v>88881</v>
      </c>
      <c r="D309" s="30">
        <v>42017</v>
      </c>
      <c r="E309" s="30">
        <v>42017</v>
      </c>
      <c r="F309" s="9" t="s">
        <v>2235</v>
      </c>
      <c r="G309" s="13" t="str">
        <f ca="1">TRIM(Table1[[#This Row],[Product Category]])</f>
        <v>Office Supplies</v>
      </c>
      <c r="H309" s="13" t="str">
        <f ca="1">PROPER(Table1[[#This Row],[Product Sub-Category]])</f>
        <v>Telephones And Communication</v>
      </c>
      <c r="I309" s="14">
        <v>10</v>
      </c>
      <c r="J309" s="15">
        <v>7.99</v>
      </c>
      <c r="K309" s="9">
        <v>0.05</v>
      </c>
      <c r="L309" s="9" t="s">
        <v>98</v>
      </c>
      <c r="M309" s="9" t="s">
        <v>104</v>
      </c>
      <c r="N309" s="16" t="str">
        <f ca="1">PROPER(Table1[[#This Row],[Region]])</f>
        <v>Central</v>
      </c>
      <c r="O309" s="9" t="s">
        <v>317</v>
      </c>
      <c r="P309" s="9" t="s">
        <v>365</v>
      </c>
      <c r="Q309" s="9" t="s">
        <v>32</v>
      </c>
    </row>
    <row r="310" spans="1:17" ht="14.5">
      <c r="A310" s="9">
        <v>573</v>
      </c>
      <c r="B310" s="9" t="str">
        <f>VLOOKUP(Table1[[#This Row],[Customer ID]],'Customer Lookup'!A:B,2,0)</f>
        <v>Vanessa Winstead</v>
      </c>
      <c r="C310" s="9">
        <v>86555</v>
      </c>
      <c r="D310" s="30">
        <v>42076</v>
      </c>
      <c r="E310" s="30">
        <v>42077</v>
      </c>
      <c r="F310" s="8" t="s">
        <v>2237</v>
      </c>
      <c r="G310" s="13" t="str">
        <f ca="1">TRIM(Table1[[#This Row],[Product Category]])</f>
        <v>Office Supplies</v>
      </c>
      <c r="H310" s="13" t="str">
        <f ca="1">PROPER(Table1[[#This Row],[Product Sub-Category]])</f>
        <v>Binders And Binder Accessories</v>
      </c>
      <c r="I310" s="14">
        <v>1</v>
      </c>
      <c r="J310" s="15">
        <v>4.13</v>
      </c>
      <c r="K310" s="9">
        <v>0.05</v>
      </c>
      <c r="L310" s="9" t="s">
        <v>41</v>
      </c>
      <c r="M310" s="9" t="s">
        <v>42</v>
      </c>
      <c r="N310" s="16" t="str">
        <f ca="1">PROPER(Table1[[#This Row],[Region]])</f>
        <v>Central</v>
      </c>
      <c r="O310" s="9" t="s">
        <v>142</v>
      </c>
      <c r="P310" s="9" t="s">
        <v>366</v>
      </c>
      <c r="Q310" s="9" t="s">
        <v>32</v>
      </c>
    </row>
    <row r="311" spans="1:17" ht="14.5">
      <c r="A311" s="9">
        <v>573</v>
      </c>
      <c r="B311" s="9" t="str">
        <f>VLOOKUP(Table1[[#This Row],[Customer ID]],'Customer Lookup'!A:B,2,0)</f>
        <v>Vanessa Winstead</v>
      </c>
      <c r="C311" s="9">
        <v>86556</v>
      </c>
      <c r="D311" s="30">
        <v>42061</v>
      </c>
      <c r="E311" s="30">
        <v>42062</v>
      </c>
      <c r="F311" s="9" t="s">
        <v>2238</v>
      </c>
      <c r="G311" s="13" t="str">
        <f ca="1">TRIM(Table1[[#This Row],[Product Category]])</f>
        <v>Office Supplies</v>
      </c>
      <c r="H311" s="13" t="str">
        <f ca="1">PROPER(Table1[[#This Row],[Product Sub-Category]])</f>
        <v>Storage &amp; Organization</v>
      </c>
      <c r="I311" s="14">
        <v>1</v>
      </c>
      <c r="J311" s="15">
        <v>415.88</v>
      </c>
      <c r="K311" s="9">
        <v>0.1</v>
      </c>
      <c r="L311" s="9" t="s">
        <v>21</v>
      </c>
      <c r="M311" s="9" t="s">
        <v>81</v>
      </c>
      <c r="N311" s="16" t="str">
        <f ca="1">PROPER(Table1[[#This Row],[Region]])</f>
        <v>West</v>
      </c>
      <c r="O311" s="9" t="s">
        <v>142</v>
      </c>
      <c r="P311" s="9" t="s">
        <v>366</v>
      </c>
      <c r="Q311" s="9" t="s">
        <v>32</v>
      </c>
    </row>
    <row r="312" spans="1:17" ht="14.5">
      <c r="A312" s="9">
        <v>576</v>
      </c>
      <c r="B312" s="9" t="str">
        <f>VLOOKUP(Table1[[#This Row],[Customer ID]],'Customer Lookup'!A:B,2,0)</f>
        <v>Gordon Lyon</v>
      </c>
      <c r="C312" s="9">
        <v>88645</v>
      </c>
      <c r="D312" s="30">
        <v>42017</v>
      </c>
      <c r="E312" s="30">
        <v>42021</v>
      </c>
      <c r="F312" s="8" t="s">
        <v>196</v>
      </c>
      <c r="G312" s="13" t="str">
        <f ca="1">TRIM(Table1[[#This Row],[Product Category]])</f>
        <v>Office Supplies</v>
      </c>
      <c r="H312" s="13" t="str">
        <f ca="1">PROPER(Table1[[#This Row],[Product Sub-Category]])</f>
        <v>Appliances</v>
      </c>
      <c r="I312" s="14">
        <v>4</v>
      </c>
      <c r="J312" s="15">
        <v>4.4800000000000004</v>
      </c>
      <c r="K312" s="9">
        <v>0.05</v>
      </c>
      <c r="L312" s="9" t="s">
        <v>98</v>
      </c>
      <c r="M312" s="9" t="s">
        <v>81</v>
      </c>
      <c r="N312" s="16" t="str">
        <f ca="1">PROPER(Table1[[#This Row],[Region]])</f>
        <v>East</v>
      </c>
      <c r="O312" s="9" t="s">
        <v>37</v>
      </c>
      <c r="P312" s="9" t="s">
        <v>369</v>
      </c>
      <c r="Q312" s="9" t="s">
        <v>32</v>
      </c>
    </row>
    <row r="313" spans="1:17" ht="14.5">
      <c r="A313" s="9">
        <v>578</v>
      </c>
      <c r="B313" s="9" t="str">
        <f>VLOOKUP(Table1[[#This Row],[Customer ID]],'Customer Lookup'!A:B,2,0)</f>
        <v>Evan K Bullard</v>
      </c>
      <c r="C313" s="9">
        <v>88644</v>
      </c>
      <c r="D313" s="30">
        <v>42137</v>
      </c>
      <c r="E313" s="30">
        <v>42138</v>
      </c>
      <c r="F313" s="9" t="s">
        <v>61</v>
      </c>
      <c r="G313" s="13" t="str">
        <f ca="1">TRIM(Table1[[#This Row],[Product Category]])</f>
        <v>Office Supplies</v>
      </c>
      <c r="H313" s="13" t="str">
        <f ca="1">PROPER(Table1[[#This Row],[Product Sub-Category]])</f>
        <v>Envelopes</v>
      </c>
      <c r="I313" s="14">
        <v>3</v>
      </c>
      <c r="J313" s="15">
        <v>162.93</v>
      </c>
      <c r="K313" s="9">
        <v>0.1</v>
      </c>
      <c r="L313" s="9" t="s">
        <v>50</v>
      </c>
      <c r="M313" s="9" t="s">
        <v>81</v>
      </c>
      <c r="N313" s="16" t="str">
        <f ca="1">PROPER(Table1[[#This Row],[Region]])</f>
        <v>East</v>
      </c>
      <c r="O313" s="9" t="s">
        <v>171</v>
      </c>
      <c r="P313" s="9" t="s">
        <v>370</v>
      </c>
      <c r="Q313" s="9" t="s">
        <v>32</v>
      </c>
    </row>
    <row r="314" spans="1:17" ht="14.5">
      <c r="A314" s="9">
        <v>579</v>
      </c>
      <c r="B314" s="9" t="str">
        <f>VLOOKUP(Table1[[#This Row],[Customer ID]],'Customer Lookup'!A:B,2,0)</f>
        <v>Marlene Abrams</v>
      </c>
      <c r="C314" s="9">
        <v>88644</v>
      </c>
      <c r="D314" s="30">
        <v>42137</v>
      </c>
      <c r="E314" s="30">
        <v>42139</v>
      </c>
      <c r="F314" s="8" t="s">
        <v>61</v>
      </c>
      <c r="G314" s="13" t="str">
        <f ca="1">TRIM(Table1[[#This Row],[Product Category]])</f>
        <v>Technology</v>
      </c>
      <c r="H314" s="13" t="str">
        <f ca="1">PROPER(Table1[[#This Row],[Product Sub-Category]])</f>
        <v>Envelopes</v>
      </c>
      <c r="I314" s="14">
        <v>2</v>
      </c>
      <c r="J314" s="15">
        <v>11.58</v>
      </c>
      <c r="K314" s="9">
        <v>0.05</v>
      </c>
      <c r="L314" s="9" t="s">
        <v>50</v>
      </c>
      <c r="M314" s="9" t="s">
        <v>81</v>
      </c>
      <c r="N314" s="16" t="str">
        <f ca="1">PROPER(Table1[[#This Row],[Region]])</f>
        <v>East</v>
      </c>
      <c r="O314" s="9" t="s">
        <v>171</v>
      </c>
      <c r="P314" s="9" t="s">
        <v>371</v>
      </c>
      <c r="Q314" s="9" t="s">
        <v>32</v>
      </c>
    </row>
    <row r="315" spans="1:17" ht="14.5">
      <c r="A315" s="9">
        <v>580</v>
      </c>
      <c r="B315" s="9" t="str">
        <f>VLOOKUP(Table1[[#This Row],[Customer ID]],'Customer Lookup'!A:B,2,0)</f>
        <v>Kathryn Patrick</v>
      </c>
      <c r="C315" s="9">
        <v>88644</v>
      </c>
      <c r="D315" s="30">
        <v>42137</v>
      </c>
      <c r="E315" s="30">
        <v>42138</v>
      </c>
      <c r="F315" s="9" t="s">
        <v>2235</v>
      </c>
      <c r="G315" s="13" t="str">
        <f ca="1">TRIM(Table1[[#This Row],[Product Category]])</f>
        <v>Office Supplies</v>
      </c>
      <c r="H315" s="13" t="str">
        <f ca="1">PROPER(Table1[[#This Row],[Product Sub-Category]])</f>
        <v>Telephones And Communication</v>
      </c>
      <c r="I315" s="14">
        <v>12</v>
      </c>
      <c r="J315" s="15">
        <v>55.99</v>
      </c>
      <c r="K315" s="9">
        <v>0.05</v>
      </c>
      <c r="L315" s="9" t="s">
        <v>50</v>
      </c>
      <c r="M315" s="9" t="s">
        <v>81</v>
      </c>
      <c r="N315" s="16" t="str">
        <f ca="1">PROPER(Table1[[#This Row],[Region]])</f>
        <v>East</v>
      </c>
      <c r="O315" s="9" t="s">
        <v>147</v>
      </c>
      <c r="P315" s="9" t="s">
        <v>308</v>
      </c>
      <c r="Q315" s="9" t="s">
        <v>32</v>
      </c>
    </row>
    <row r="316" spans="1:17" ht="14.5">
      <c r="A316" s="9">
        <v>584</v>
      </c>
      <c r="B316" s="9" t="str">
        <f>VLOOKUP(Table1[[#This Row],[Customer ID]],'Customer Lookup'!A:B,2,0)</f>
        <v>Timothy Currie</v>
      </c>
      <c r="C316" s="9">
        <v>88646</v>
      </c>
      <c r="D316" s="30">
        <v>42025</v>
      </c>
      <c r="E316" s="30">
        <v>42027</v>
      </c>
      <c r="F316" s="8" t="s">
        <v>2238</v>
      </c>
      <c r="G316" s="13" t="str">
        <f ca="1">TRIM(Table1[[#This Row],[Product Category]])</f>
        <v>Office Supplies</v>
      </c>
      <c r="H316" s="13" t="str">
        <f ca="1">PROPER(Table1[[#This Row],[Product Sub-Category]])</f>
        <v>Storage &amp; Organization</v>
      </c>
      <c r="I316" s="14">
        <v>7</v>
      </c>
      <c r="J316" s="15">
        <v>15.51</v>
      </c>
      <c r="K316" s="9">
        <v>0.05</v>
      </c>
      <c r="L316" s="9" t="s">
        <v>31</v>
      </c>
      <c r="M316" s="9" t="s">
        <v>81</v>
      </c>
      <c r="N316" s="16" t="str">
        <f ca="1">PROPER(Table1[[#This Row],[Region]])</f>
        <v>East</v>
      </c>
      <c r="O316" s="9" t="s">
        <v>152</v>
      </c>
      <c r="P316" s="9" t="s">
        <v>372</v>
      </c>
      <c r="Q316" s="9" t="s">
        <v>32</v>
      </c>
    </row>
    <row r="317" spans="1:17" ht="14.5">
      <c r="A317" s="9">
        <v>585</v>
      </c>
      <c r="B317" s="9" t="str">
        <f>VLOOKUP(Table1[[#This Row],[Customer ID]],'Customer Lookup'!A:B,2,0)</f>
        <v>William Larson</v>
      </c>
      <c r="C317" s="9">
        <v>88644</v>
      </c>
      <c r="D317" s="30">
        <v>42137</v>
      </c>
      <c r="E317" s="30">
        <v>42138</v>
      </c>
      <c r="F317" s="9" t="s">
        <v>2240</v>
      </c>
      <c r="G317" s="13" t="str">
        <f ca="1">TRIM(Table1[[#This Row],[Product Category]])</f>
        <v>Office Supplies</v>
      </c>
      <c r="H317" s="13" t="str">
        <f ca="1">PROPER(Table1[[#This Row],[Product Sub-Category]])</f>
        <v>Scissors, Rulers And Trimmers</v>
      </c>
      <c r="I317" s="14">
        <v>12</v>
      </c>
      <c r="J317" s="15">
        <v>13.9</v>
      </c>
      <c r="K317" s="9">
        <v>0.05</v>
      </c>
      <c r="L317" s="9" t="s">
        <v>50</v>
      </c>
      <c r="M317" s="9" t="s">
        <v>81</v>
      </c>
      <c r="N317" s="16" t="str">
        <f ca="1">PROPER(Table1[[#This Row],[Region]])</f>
        <v>Central</v>
      </c>
      <c r="O317" s="9" t="s">
        <v>155</v>
      </c>
      <c r="P317" s="9" t="s">
        <v>373</v>
      </c>
      <c r="Q317" s="9" t="s">
        <v>32</v>
      </c>
    </row>
    <row r="318" spans="1:17" ht="14.5">
      <c r="A318" s="9">
        <v>592</v>
      </c>
      <c r="B318" s="9" t="str">
        <f>VLOOKUP(Table1[[#This Row],[Customer ID]],'Customer Lookup'!A:B,2,0)</f>
        <v>Eva Silverman</v>
      </c>
      <c r="C318" s="9">
        <v>86307</v>
      </c>
      <c r="D318" s="30">
        <v>42021</v>
      </c>
      <c r="E318" s="30">
        <v>42021</v>
      </c>
      <c r="F318" s="8" t="s">
        <v>116</v>
      </c>
      <c r="G318" s="13" t="str">
        <f ca="1">TRIM(Table1[[#This Row],[Product Category]])</f>
        <v>Office Supplies</v>
      </c>
      <c r="H318" s="13" t="str">
        <f ca="1">PROPER(Table1[[#This Row],[Product Sub-Category]])</f>
        <v>Labels</v>
      </c>
      <c r="I318" s="14">
        <v>10</v>
      </c>
      <c r="J318" s="15">
        <v>30.53</v>
      </c>
      <c r="K318" s="9">
        <v>0.05</v>
      </c>
      <c r="L318" s="9" t="s">
        <v>41</v>
      </c>
      <c r="M318" s="9" t="s">
        <v>51</v>
      </c>
      <c r="N318" s="16" t="str">
        <f ca="1">PROPER(Table1[[#This Row],[Region]])</f>
        <v>Central</v>
      </c>
      <c r="O318" s="9" t="s">
        <v>142</v>
      </c>
      <c r="P318" s="9" t="s">
        <v>374</v>
      </c>
      <c r="Q318" s="9" t="s">
        <v>32</v>
      </c>
    </row>
    <row r="319" spans="1:17" ht="14.5">
      <c r="A319" s="9">
        <v>593</v>
      </c>
      <c r="B319" s="9" t="str">
        <f>VLOOKUP(Table1[[#This Row],[Customer ID]],'Customer Lookup'!A:B,2,0)</f>
        <v>Joel Huffman</v>
      </c>
      <c r="C319" s="9">
        <v>86307</v>
      </c>
      <c r="D319" s="30">
        <v>42021</v>
      </c>
      <c r="E319" s="30">
        <v>42023</v>
      </c>
      <c r="F319" s="9" t="s">
        <v>2231</v>
      </c>
      <c r="G319" s="13" t="str">
        <f ca="1">TRIM(Table1[[#This Row],[Product Category]])</f>
        <v>Furniture</v>
      </c>
      <c r="H319" s="13" t="str">
        <f ca="1">PROPER(Table1[[#This Row],[Product Sub-Category]])</f>
        <v>Pens &amp; Art Supplies</v>
      </c>
      <c r="I319" s="14">
        <v>12</v>
      </c>
      <c r="J319" s="15">
        <v>1.68</v>
      </c>
      <c r="K319" s="9">
        <v>0.05</v>
      </c>
      <c r="L319" s="9" t="s">
        <v>41</v>
      </c>
      <c r="M319" s="9" t="s">
        <v>51</v>
      </c>
      <c r="N319" s="16" t="str">
        <f ca="1">PROPER(Table1[[#This Row],[Region]])</f>
        <v>Central</v>
      </c>
      <c r="O319" s="9" t="s">
        <v>142</v>
      </c>
      <c r="P319" s="9" t="s">
        <v>375</v>
      </c>
      <c r="Q319" s="9" t="s">
        <v>32</v>
      </c>
    </row>
    <row r="320" spans="1:17" ht="14.5">
      <c r="A320" s="9">
        <v>594</v>
      </c>
      <c r="B320" s="9" t="str">
        <f>VLOOKUP(Table1[[#This Row],[Customer ID]],'Customer Lookup'!A:B,2,0)</f>
        <v>Charlie Moore</v>
      </c>
      <c r="C320" s="9">
        <v>86309</v>
      </c>
      <c r="D320" s="30">
        <v>42078</v>
      </c>
      <c r="E320" s="30">
        <v>42080</v>
      </c>
      <c r="F320" s="8" t="s">
        <v>2233</v>
      </c>
      <c r="G320" s="13" t="str">
        <f ca="1">TRIM(Table1[[#This Row],[Product Category]])</f>
        <v>Technology</v>
      </c>
      <c r="H320" s="13" t="str">
        <f ca="1">PROPER(Table1[[#This Row],[Product Sub-Category]])</f>
        <v>Office Furnishings</v>
      </c>
      <c r="I320" s="14">
        <v>1</v>
      </c>
      <c r="J320" s="15">
        <v>13.79</v>
      </c>
      <c r="K320" s="9">
        <v>0.05</v>
      </c>
      <c r="L320" s="9" t="s">
        <v>41</v>
      </c>
      <c r="M320" s="9" t="s">
        <v>104</v>
      </c>
      <c r="N320" s="16" t="str">
        <f ca="1">PROPER(Table1[[#This Row],[Region]])</f>
        <v>Central</v>
      </c>
      <c r="O320" s="9" t="s">
        <v>376</v>
      </c>
      <c r="P320" s="9" t="s">
        <v>377</v>
      </c>
      <c r="Q320" s="9" t="s">
        <v>32</v>
      </c>
    </row>
    <row r="321" spans="1:17" ht="14.5">
      <c r="A321" s="9">
        <v>594</v>
      </c>
      <c r="B321" s="9" t="str">
        <f>VLOOKUP(Table1[[#This Row],[Customer ID]],'Customer Lookup'!A:B,2,0)</f>
        <v>Charlie Moore</v>
      </c>
      <c r="C321" s="9">
        <v>86311</v>
      </c>
      <c r="D321" s="30">
        <v>42174</v>
      </c>
      <c r="E321" s="30">
        <v>42177</v>
      </c>
      <c r="F321" s="9" t="s">
        <v>144</v>
      </c>
      <c r="G321" s="13" t="str">
        <f ca="1">TRIM(Table1[[#This Row],[Product Category]])</f>
        <v>Furniture</v>
      </c>
      <c r="H321" s="13" t="str">
        <f ca="1">PROPER(Table1[[#This Row],[Product Sub-Category]])</f>
        <v>Computer Peripherals</v>
      </c>
      <c r="I321" s="14">
        <v>18</v>
      </c>
      <c r="J321" s="15">
        <v>39.479999999999997</v>
      </c>
      <c r="K321" s="9">
        <v>0.05</v>
      </c>
      <c r="L321" s="9" t="s">
        <v>41</v>
      </c>
      <c r="M321" s="9" t="s">
        <v>104</v>
      </c>
      <c r="N321" s="16" t="str">
        <f ca="1">PROPER(Table1[[#This Row],[Region]])</f>
        <v>Central</v>
      </c>
      <c r="O321" s="9" t="s">
        <v>376</v>
      </c>
      <c r="P321" s="9" t="s">
        <v>377</v>
      </c>
      <c r="Q321" s="9" t="s">
        <v>32</v>
      </c>
    </row>
    <row r="322" spans="1:17" ht="14.5">
      <c r="A322" s="9">
        <v>594</v>
      </c>
      <c r="B322" s="9" t="str">
        <f>VLOOKUP(Table1[[#This Row],[Customer ID]],'Customer Lookup'!A:B,2,0)</f>
        <v>Charlie Moore</v>
      </c>
      <c r="C322" s="9">
        <v>86311</v>
      </c>
      <c r="D322" s="30">
        <v>42174</v>
      </c>
      <c r="E322" s="30">
        <v>42175</v>
      </c>
      <c r="F322" s="8" t="s">
        <v>2233</v>
      </c>
      <c r="G322" s="13" t="str">
        <f ca="1">TRIM(Table1[[#This Row],[Product Category]])</f>
        <v>Office Supplies</v>
      </c>
      <c r="H322" s="13" t="str">
        <f ca="1">PROPER(Table1[[#This Row],[Product Sub-Category]])</f>
        <v>Office Furnishings</v>
      </c>
      <c r="I322" s="14">
        <v>18</v>
      </c>
      <c r="J322" s="15">
        <v>3.7</v>
      </c>
      <c r="K322" s="9">
        <v>0.05</v>
      </c>
      <c r="L322" s="9" t="s">
        <v>41</v>
      </c>
      <c r="M322" s="9" t="s">
        <v>104</v>
      </c>
      <c r="N322" s="16" t="str">
        <f ca="1">PROPER(Table1[[#This Row],[Region]])</f>
        <v>Central</v>
      </c>
      <c r="O322" s="9" t="s">
        <v>376</v>
      </c>
      <c r="P322" s="9" t="s">
        <v>377</v>
      </c>
      <c r="Q322" s="9" t="s">
        <v>32</v>
      </c>
    </row>
    <row r="323" spans="1:17" ht="14.5">
      <c r="A323" s="9">
        <v>596</v>
      </c>
      <c r="B323" s="9" t="str">
        <f>VLOOKUP(Table1[[#This Row],[Customer ID]],'Customer Lookup'!A:B,2,0)</f>
        <v>Doris Fitzpatrick</v>
      </c>
      <c r="C323" s="9">
        <v>86308</v>
      </c>
      <c r="D323" s="30">
        <v>42050</v>
      </c>
      <c r="E323" s="30">
        <v>42052</v>
      </c>
      <c r="F323" s="9" t="s">
        <v>2237</v>
      </c>
      <c r="G323" s="13" t="str">
        <f ca="1">TRIM(Table1[[#This Row],[Product Category]])</f>
        <v>Office Supplies</v>
      </c>
      <c r="H323" s="13" t="str">
        <f ca="1">PROPER(Table1[[#This Row],[Product Sub-Category]])</f>
        <v>Binders And Binder Accessories</v>
      </c>
      <c r="I323" s="14">
        <v>6</v>
      </c>
      <c r="J323" s="15">
        <v>3.8</v>
      </c>
      <c r="K323" s="9">
        <v>0.05</v>
      </c>
      <c r="L323" s="9" t="s">
        <v>41</v>
      </c>
      <c r="M323" s="9" t="s">
        <v>104</v>
      </c>
      <c r="N323" s="16" t="str">
        <f ca="1">PROPER(Table1[[#This Row],[Region]])</f>
        <v>Central</v>
      </c>
      <c r="O323" s="9" t="s">
        <v>376</v>
      </c>
      <c r="P323" s="9" t="s">
        <v>378</v>
      </c>
      <c r="Q323" s="9" t="s">
        <v>32</v>
      </c>
    </row>
    <row r="324" spans="1:17" ht="14.5">
      <c r="A324" s="9">
        <v>596</v>
      </c>
      <c r="B324" s="9" t="str">
        <f>VLOOKUP(Table1[[#This Row],[Customer ID]],'Customer Lookup'!A:B,2,0)</f>
        <v>Doris Fitzpatrick</v>
      </c>
      <c r="C324" s="9">
        <v>86308</v>
      </c>
      <c r="D324" s="30">
        <v>42050</v>
      </c>
      <c r="E324" s="30">
        <v>42052</v>
      </c>
      <c r="F324" s="8" t="s">
        <v>83</v>
      </c>
      <c r="G324" s="13" t="str">
        <f ca="1">TRIM(Table1[[#This Row],[Product Category]])</f>
        <v>Furniture</v>
      </c>
      <c r="H324" s="13" t="str">
        <f ca="1">PROPER(Table1[[#This Row],[Product Sub-Category]])</f>
        <v>Paper</v>
      </c>
      <c r="I324" s="14">
        <v>5</v>
      </c>
      <c r="J324" s="15">
        <v>7.98</v>
      </c>
      <c r="K324" s="9">
        <v>0.05</v>
      </c>
      <c r="L324" s="9" t="s">
        <v>41</v>
      </c>
      <c r="M324" s="9" t="s">
        <v>104</v>
      </c>
      <c r="N324" s="16" t="str">
        <f ca="1">PROPER(Table1[[#This Row],[Region]])</f>
        <v>Central</v>
      </c>
      <c r="O324" s="9" t="s">
        <v>376</v>
      </c>
      <c r="P324" s="9" t="s">
        <v>378</v>
      </c>
      <c r="Q324" s="9" t="s">
        <v>32</v>
      </c>
    </row>
    <row r="325" spans="1:17" ht="14.5">
      <c r="A325" s="9">
        <v>596</v>
      </c>
      <c r="B325" s="9" t="str">
        <f>VLOOKUP(Table1[[#This Row],[Customer ID]],'Customer Lookup'!A:B,2,0)</f>
        <v>Doris Fitzpatrick</v>
      </c>
      <c r="C325" s="9">
        <v>86308</v>
      </c>
      <c r="D325" s="30">
        <v>42050</v>
      </c>
      <c r="E325" s="30">
        <v>42051</v>
      </c>
      <c r="F325" s="9" t="s">
        <v>123</v>
      </c>
      <c r="G325" s="13" t="str">
        <f ca="1">TRIM(Table1[[#This Row],[Product Category]])</f>
        <v>Office Supplies</v>
      </c>
      <c r="H325" s="13" t="str">
        <f ca="1">PROPER(Table1[[#This Row],[Product Sub-Category]])</f>
        <v>Tables</v>
      </c>
      <c r="I325" s="14">
        <v>12</v>
      </c>
      <c r="J325" s="15">
        <v>417.4</v>
      </c>
      <c r="K325" s="9">
        <v>0.1</v>
      </c>
      <c r="L325" s="9" t="s">
        <v>41</v>
      </c>
      <c r="M325" s="9" t="s">
        <v>104</v>
      </c>
      <c r="N325" s="16" t="str">
        <f ca="1">PROPER(Table1[[#This Row],[Region]])</f>
        <v>Central</v>
      </c>
      <c r="O325" s="9" t="s">
        <v>376</v>
      </c>
      <c r="P325" s="9" t="s">
        <v>378</v>
      </c>
      <c r="Q325" s="9" t="s">
        <v>32</v>
      </c>
    </row>
    <row r="326" spans="1:17" ht="14.5">
      <c r="A326" s="9">
        <v>597</v>
      </c>
      <c r="B326" s="9" t="str">
        <f>VLOOKUP(Table1[[#This Row],[Customer ID]],'Customer Lookup'!A:B,2,0)</f>
        <v>Alexandra Wise</v>
      </c>
      <c r="C326" s="9">
        <v>86310</v>
      </c>
      <c r="D326" s="30">
        <v>42165</v>
      </c>
      <c r="E326" s="30">
        <v>42165</v>
      </c>
      <c r="F326" s="8" t="s">
        <v>83</v>
      </c>
      <c r="G326" s="13" t="str">
        <f ca="1">TRIM(Table1[[#This Row],[Product Category]])</f>
        <v>Office Supplies</v>
      </c>
      <c r="H326" s="13" t="str">
        <f ca="1">PROPER(Table1[[#This Row],[Product Sub-Category]])</f>
        <v>Paper</v>
      </c>
      <c r="I326" s="14">
        <v>19</v>
      </c>
      <c r="J326" s="15">
        <v>6.48</v>
      </c>
      <c r="K326" s="9">
        <v>0.05</v>
      </c>
      <c r="L326" s="9" t="s">
        <v>31</v>
      </c>
      <c r="M326" s="9" t="s">
        <v>51</v>
      </c>
      <c r="N326" s="16" t="str">
        <f ca="1">PROPER(Table1[[#This Row],[Region]])</f>
        <v>East</v>
      </c>
      <c r="O326" s="9" t="s">
        <v>376</v>
      </c>
      <c r="P326" s="9" t="s">
        <v>280</v>
      </c>
      <c r="Q326" s="9" t="s">
        <v>32</v>
      </c>
    </row>
    <row r="327" spans="1:17" ht="14.5">
      <c r="A327" s="9">
        <v>600</v>
      </c>
      <c r="B327" s="9" t="str">
        <f>VLOOKUP(Table1[[#This Row],[Customer ID]],'Customer Lookup'!A:B,2,0)</f>
        <v>Vickie Morse</v>
      </c>
      <c r="C327" s="9">
        <v>87579</v>
      </c>
      <c r="D327" s="30">
        <v>42076</v>
      </c>
      <c r="E327" s="30">
        <v>42077</v>
      </c>
      <c r="F327" s="9" t="s">
        <v>83</v>
      </c>
      <c r="G327" s="13" t="str">
        <f ca="1">TRIM(Table1[[#This Row],[Product Category]])</f>
        <v>Technology</v>
      </c>
      <c r="H327" s="13" t="str">
        <f ca="1">PROPER(Table1[[#This Row],[Product Sub-Category]])</f>
        <v>Paper</v>
      </c>
      <c r="I327" s="14">
        <v>5</v>
      </c>
      <c r="J327" s="15">
        <v>6.48</v>
      </c>
      <c r="K327" s="9">
        <v>0.05</v>
      </c>
      <c r="L327" s="9" t="s">
        <v>50</v>
      </c>
      <c r="M327" s="9" t="s">
        <v>81</v>
      </c>
      <c r="N327" s="16" t="str">
        <f ca="1">PROPER(Table1[[#This Row],[Region]])</f>
        <v>West</v>
      </c>
      <c r="O327" s="9" t="s">
        <v>268</v>
      </c>
      <c r="P327" s="9" t="s">
        <v>379</v>
      </c>
      <c r="Q327" s="9" t="s">
        <v>32</v>
      </c>
    </row>
    <row r="328" spans="1:17" ht="14.5">
      <c r="A328" s="9">
        <v>603</v>
      </c>
      <c r="B328" s="9" t="str">
        <f>VLOOKUP(Table1[[#This Row],[Customer ID]],'Customer Lookup'!A:B,2,0)</f>
        <v>Gretchen Ball</v>
      </c>
      <c r="C328" s="9">
        <v>87020</v>
      </c>
      <c r="D328" s="30">
        <v>42038</v>
      </c>
      <c r="E328" s="30">
        <v>42040</v>
      </c>
      <c r="F328" s="8" t="s">
        <v>2235</v>
      </c>
      <c r="G328" s="13" t="str">
        <f ca="1">TRIM(Table1[[#This Row],[Product Category]])</f>
        <v>Furniture</v>
      </c>
      <c r="H328" s="13" t="str">
        <f ca="1">PROPER(Table1[[#This Row],[Product Sub-Category]])</f>
        <v>Telephones And Communication</v>
      </c>
      <c r="I328" s="14">
        <v>7</v>
      </c>
      <c r="J328" s="15">
        <v>35.99</v>
      </c>
      <c r="K328" s="9">
        <v>0.05</v>
      </c>
      <c r="L328" s="9" t="s">
        <v>31</v>
      </c>
      <c r="M328" s="9" t="s">
        <v>42</v>
      </c>
      <c r="N328" s="16" t="str">
        <f ca="1">PROPER(Table1[[#This Row],[Region]])</f>
        <v>West</v>
      </c>
      <c r="O328" s="9" t="s">
        <v>194</v>
      </c>
      <c r="P328" s="9" t="s">
        <v>380</v>
      </c>
      <c r="Q328" s="9" t="s">
        <v>32</v>
      </c>
    </row>
    <row r="329" spans="1:17" ht="14.5">
      <c r="A329" s="9">
        <v>604</v>
      </c>
      <c r="B329" s="9" t="str">
        <f>VLOOKUP(Table1[[#This Row],[Customer ID]],'Customer Lookup'!A:B,2,0)</f>
        <v>Lindsay P Ashley</v>
      </c>
      <c r="C329" s="9">
        <v>28647</v>
      </c>
      <c r="D329" s="30">
        <v>42077</v>
      </c>
      <c r="E329" s="30">
        <v>42078</v>
      </c>
      <c r="F329" s="9" t="s">
        <v>123</v>
      </c>
      <c r="G329" s="13" t="str">
        <f ca="1">TRIM(Table1[[#This Row],[Product Category]])</f>
        <v>Office Supplies</v>
      </c>
      <c r="H329" s="13" t="str">
        <f ca="1">PROPER(Table1[[#This Row],[Product Sub-Category]])</f>
        <v>Tables</v>
      </c>
      <c r="I329" s="14">
        <v>38</v>
      </c>
      <c r="J329" s="15">
        <v>154.13</v>
      </c>
      <c r="K329" s="9">
        <v>0.1</v>
      </c>
      <c r="L329" s="9" t="s">
        <v>41</v>
      </c>
      <c r="M329" s="9" t="s">
        <v>81</v>
      </c>
      <c r="N329" s="16" t="str">
        <f ca="1">PROPER(Table1[[#This Row],[Region]])</f>
        <v>West</v>
      </c>
      <c r="O329" s="9" t="s">
        <v>37</v>
      </c>
      <c r="P329" s="9" t="s">
        <v>361</v>
      </c>
      <c r="Q329" s="9" t="s">
        <v>22</v>
      </c>
    </row>
    <row r="330" spans="1:17" ht="14.5">
      <c r="A330" s="9">
        <v>604</v>
      </c>
      <c r="B330" s="9" t="str">
        <f>VLOOKUP(Table1[[#This Row],[Customer ID]],'Customer Lookup'!A:B,2,0)</f>
        <v>Lindsay P Ashley</v>
      </c>
      <c r="C330" s="9">
        <v>34882</v>
      </c>
      <c r="D330" s="30">
        <v>42028</v>
      </c>
      <c r="E330" s="30">
        <v>42029</v>
      </c>
      <c r="F330" s="8" t="s">
        <v>2237</v>
      </c>
      <c r="G330" s="13" t="str">
        <f ca="1">TRIM(Table1[[#This Row],[Product Category]])</f>
        <v>Furniture</v>
      </c>
      <c r="H330" s="13" t="str">
        <f ca="1">PROPER(Table1[[#This Row],[Product Sub-Category]])</f>
        <v>Binders And Binder Accessories</v>
      </c>
      <c r="I330" s="14">
        <v>52</v>
      </c>
      <c r="J330" s="15">
        <v>1.88</v>
      </c>
      <c r="K330" s="9">
        <v>0.05</v>
      </c>
      <c r="L330" s="9" t="s">
        <v>41</v>
      </c>
      <c r="M330" s="9" t="s">
        <v>42</v>
      </c>
      <c r="N330" s="16" t="str">
        <f ca="1">PROPER(Table1[[#This Row],[Region]])</f>
        <v>East</v>
      </c>
      <c r="O330" s="9" t="s">
        <v>37</v>
      </c>
      <c r="P330" s="9" t="s">
        <v>361</v>
      </c>
      <c r="Q330" s="9" t="s">
        <v>32</v>
      </c>
    </row>
    <row r="331" spans="1:17" ht="14.5">
      <c r="A331" s="9">
        <v>605</v>
      </c>
      <c r="B331" s="9" t="str">
        <f>VLOOKUP(Table1[[#This Row],[Customer ID]],'Customer Lookup'!A:B,2,0)</f>
        <v>Alison Peters Wooten</v>
      </c>
      <c r="C331" s="9">
        <v>91144</v>
      </c>
      <c r="D331" s="30">
        <v>42077</v>
      </c>
      <c r="E331" s="30">
        <v>42078</v>
      </c>
      <c r="F331" s="9" t="s">
        <v>123</v>
      </c>
      <c r="G331" s="13" t="str">
        <f ca="1">TRIM(Table1[[#This Row],[Product Category]])</f>
        <v>Office Supplies</v>
      </c>
      <c r="H331" s="13" t="str">
        <f ca="1">PROPER(Table1[[#This Row],[Product Sub-Category]])</f>
        <v>Tables</v>
      </c>
      <c r="I331" s="14">
        <v>10</v>
      </c>
      <c r="J331" s="15">
        <v>154.13</v>
      </c>
      <c r="K331" s="9">
        <v>0.1</v>
      </c>
      <c r="L331" s="9" t="s">
        <v>41</v>
      </c>
      <c r="M331" s="9" t="s">
        <v>81</v>
      </c>
      <c r="N331" s="16" t="str">
        <f ca="1">PROPER(Table1[[#This Row],[Region]])</f>
        <v>West</v>
      </c>
      <c r="O331" s="9" t="s">
        <v>62</v>
      </c>
      <c r="P331" s="9" t="s">
        <v>381</v>
      </c>
      <c r="Q331" s="9" t="s">
        <v>22</v>
      </c>
    </row>
    <row r="332" spans="1:17" ht="14.5">
      <c r="A332" s="9">
        <v>617</v>
      </c>
      <c r="B332" s="9" t="str">
        <f>VLOOKUP(Table1[[#This Row],[Customer ID]],'Customer Lookup'!A:B,2,0)</f>
        <v>Brett Schultz</v>
      </c>
      <c r="C332" s="9">
        <v>88198</v>
      </c>
      <c r="D332" s="30">
        <v>42123</v>
      </c>
      <c r="E332" s="30">
        <v>42124</v>
      </c>
      <c r="F332" s="8" t="s">
        <v>61</v>
      </c>
      <c r="G332" s="13" t="str">
        <f ca="1">TRIM(Table1[[#This Row],[Product Category]])</f>
        <v>Office Supplies</v>
      </c>
      <c r="H332" s="13" t="str">
        <f ca="1">PROPER(Table1[[#This Row],[Product Sub-Category]])</f>
        <v>Envelopes</v>
      </c>
      <c r="I332" s="14">
        <v>3</v>
      </c>
      <c r="J332" s="15">
        <v>15.57</v>
      </c>
      <c r="K332" s="9">
        <v>0.05</v>
      </c>
      <c r="L332" s="9" t="s">
        <v>31</v>
      </c>
      <c r="M332" s="9" t="s">
        <v>104</v>
      </c>
      <c r="N332" s="16" t="str">
        <f ca="1">PROPER(Table1[[#This Row],[Region]])</f>
        <v>West</v>
      </c>
      <c r="O332" s="9" t="s">
        <v>194</v>
      </c>
      <c r="P332" s="9" t="s">
        <v>380</v>
      </c>
      <c r="Q332" s="9" t="s">
        <v>32</v>
      </c>
    </row>
    <row r="333" spans="1:17" ht="14.5">
      <c r="A333" s="9">
        <v>617</v>
      </c>
      <c r="B333" s="9" t="str">
        <f>VLOOKUP(Table1[[#This Row],[Customer ID]],'Customer Lookup'!A:B,2,0)</f>
        <v>Brett Schultz</v>
      </c>
      <c r="C333" s="9">
        <v>88198</v>
      </c>
      <c r="D333" s="30">
        <v>42123</v>
      </c>
      <c r="E333" s="30">
        <v>42124</v>
      </c>
      <c r="F333" s="9" t="s">
        <v>2238</v>
      </c>
      <c r="G333" s="13" t="str">
        <f ca="1">TRIM(Table1[[#This Row],[Product Category]])</f>
        <v>Technology</v>
      </c>
      <c r="H333" s="13" t="str">
        <f ca="1">PROPER(Table1[[#This Row],[Product Sub-Category]])</f>
        <v>Storage &amp; Organization</v>
      </c>
      <c r="I333" s="14">
        <v>13</v>
      </c>
      <c r="J333" s="15">
        <v>20.89</v>
      </c>
      <c r="K333" s="9">
        <v>0.05</v>
      </c>
      <c r="L333" s="9" t="s">
        <v>31</v>
      </c>
      <c r="M333" s="9" t="s">
        <v>104</v>
      </c>
      <c r="N333" s="16" t="str">
        <f ca="1">PROPER(Table1[[#This Row],[Region]])</f>
        <v>West</v>
      </c>
      <c r="O333" s="9" t="s">
        <v>194</v>
      </c>
      <c r="P333" s="9" t="s">
        <v>380</v>
      </c>
      <c r="Q333" s="9" t="s">
        <v>32</v>
      </c>
    </row>
    <row r="334" spans="1:17" ht="14.5">
      <c r="A334" s="9">
        <v>618</v>
      </c>
      <c r="B334" s="9" t="str">
        <f>VLOOKUP(Table1[[#This Row],[Customer ID]],'Customer Lookup'!A:B,2,0)</f>
        <v>Robert Cowan</v>
      </c>
      <c r="C334" s="9">
        <v>88197</v>
      </c>
      <c r="D334" s="30">
        <v>42087</v>
      </c>
      <c r="E334" s="30">
        <v>42088</v>
      </c>
      <c r="F334" s="8" t="s">
        <v>144</v>
      </c>
      <c r="G334" s="13" t="str">
        <f ca="1">TRIM(Table1[[#This Row],[Product Category]])</f>
        <v>Office Supplies</v>
      </c>
      <c r="H334" s="13" t="str">
        <f ca="1">PROPER(Table1[[#This Row],[Product Sub-Category]])</f>
        <v>Computer Peripherals</v>
      </c>
      <c r="I334" s="14">
        <v>4</v>
      </c>
      <c r="J334" s="15">
        <v>17.98</v>
      </c>
      <c r="K334" s="9">
        <v>0.05</v>
      </c>
      <c r="L334" s="9" t="s">
        <v>41</v>
      </c>
      <c r="M334" s="9" t="s">
        <v>104</v>
      </c>
      <c r="N334" s="16" t="str">
        <f ca="1">PROPER(Table1[[#This Row],[Region]])</f>
        <v>West</v>
      </c>
      <c r="O334" s="9" t="s">
        <v>194</v>
      </c>
      <c r="P334" s="9" t="s">
        <v>383</v>
      </c>
      <c r="Q334" s="9" t="s">
        <v>32</v>
      </c>
    </row>
    <row r="335" spans="1:17" ht="14.5">
      <c r="A335" s="9">
        <v>618</v>
      </c>
      <c r="B335" s="9" t="str">
        <f>VLOOKUP(Table1[[#This Row],[Customer ID]],'Customer Lookup'!A:B,2,0)</f>
        <v>Robert Cowan</v>
      </c>
      <c r="C335" s="9">
        <v>88198</v>
      </c>
      <c r="D335" s="30">
        <v>42123</v>
      </c>
      <c r="E335" s="30">
        <v>42124</v>
      </c>
      <c r="F335" s="9" t="s">
        <v>2237</v>
      </c>
      <c r="G335" s="13" t="str">
        <f ca="1">TRIM(Table1[[#This Row],[Product Category]])</f>
        <v>Office Supplies</v>
      </c>
      <c r="H335" s="13" t="str">
        <f ca="1">PROPER(Table1[[#This Row],[Product Sub-Category]])</f>
        <v>Binders And Binder Accessories</v>
      </c>
      <c r="I335" s="14">
        <v>14</v>
      </c>
      <c r="J335" s="15">
        <v>5.38</v>
      </c>
      <c r="K335" s="9">
        <v>0.05</v>
      </c>
      <c r="L335" s="9" t="s">
        <v>31</v>
      </c>
      <c r="M335" s="9" t="s">
        <v>104</v>
      </c>
      <c r="N335" s="16" t="str">
        <f ca="1">PROPER(Table1[[#This Row],[Region]])</f>
        <v>West</v>
      </c>
      <c r="O335" s="9" t="s">
        <v>194</v>
      </c>
      <c r="P335" s="9" t="s">
        <v>383</v>
      </c>
      <c r="Q335" s="9" t="s">
        <v>22</v>
      </c>
    </row>
    <row r="336" spans="1:17" ht="14.5">
      <c r="A336" s="9">
        <v>618</v>
      </c>
      <c r="B336" s="9" t="str">
        <f>VLOOKUP(Table1[[#This Row],[Customer ID]],'Customer Lookup'!A:B,2,0)</f>
        <v>Robert Cowan</v>
      </c>
      <c r="C336" s="9">
        <v>88198</v>
      </c>
      <c r="D336" s="30">
        <v>42123</v>
      </c>
      <c r="E336" s="30">
        <v>42124</v>
      </c>
      <c r="F336" s="8" t="s">
        <v>83</v>
      </c>
      <c r="G336" s="13" t="str">
        <f ca="1">TRIM(Table1[[#This Row],[Product Category]])</f>
        <v>Furniture</v>
      </c>
      <c r="H336" s="13" t="str">
        <f ca="1">PROPER(Table1[[#This Row],[Product Sub-Category]])</f>
        <v>Paper</v>
      </c>
      <c r="I336" s="14">
        <v>1</v>
      </c>
      <c r="J336" s="15">
        <v>7.35</v>
      </c>
      <c r="K336" s="9">
        <v>0.05</v>
      </c>
      <c r="L336" s="9" t="s">
        <v>31</v>
      </c>
      <c r="M336" s="9" t="s">
        <v>104</v>
      </c>
      <c r="N336" s="16" t="str">
        <f ca="1">PROPER(Table1[[#This Row],[Region]])</f>
        <v>Central</v>
      </c>
      <c r="O336" s="9" t="s">
        <v>194</v>
      </c>
      <c r="P336" s="9" t="s">
        <v>383</v>
      </c>
      <c r="Q336" s="9" t="s">
        <v>32</v>
      </c>
    </row>
    <row r="337" spans="1:17" ht="14.5">
      <c r="A337" s="9">
        <v>619</v>
      </c>
      <c r="B337" s="9" t="str">
        <f>VLOOKUP(Table1[[#This Row],[Customer ID]],'Customer Lookup'!A:B,2,0)</f>
        <v>Howard Rogers</v>
      </c>
      <c r="C337" s="9">
        <v>88196</v>
      </c>
      <c r="D337" s="30">
        <v>42011</v>
      </c>
      <c r="E337" s="30">
        <v>42012</v>
      </c>
      <c r="F337" s="9" t="s">
        <v>2233</v>
      </c>
      <c r="G337" s="13" t="str">
        <f ca="1">TRIM(Table1[[#This Row],[Product Category]])</f>
        <v>Office Supplies</v>
      </c>
      <c r="H337" s="13" t="str">
        <f ca="1">PROPER(Table1[[#This Row],[Product Sub-Category]])</f>
        <v>Office Furnishings</v>
      </c>
      <c r="I337" s="14">
        <v>14</v>
      </c>
      <c r="J337" s="15">
        <v>14.2</v>
      </c>
      <c r="K337" s="9">
        <v>0.05</v>
      </c>
      <c r="L337" s="9" t="s">
        <v>41</v>
      </c>
      <c r="M337" s="9" t="s">
        <v>104</v>
      </c>
      <c r="N337" s="16" t="str">
        <f ca="1">PROPER(Table1[[#This Row],[Region]])</f>
        <v>East</v>
      </c>
      <c r="O337" s="9" t="s">
        <v>215</v>
      </c>
      <c r="P337" s="9" t="s">
        <v>385</v>
      </c>
      <c r="Q337" s="9" t="s">
        <v>32</v>
      </c>
    </row>
    <row r="338" spans="1:17" ht="14.5">
      <c r="A338" s="9">
        <v>621</v>
      </c>
      <c r="B338" s="9" t="str">
        <f>VLOOKUP(Table1[[#This Row],[Customer ID]],'Customer Lookup'!A:B,2,0)</f>
        <v>Heather Stern</v>
      </c>
      <c r="C338" s="9">
        <v>91432</v>
      </c>
      <c r="D338" s="30">
        <v>42061</v>
      </c>
      <c r="E338" s="30">
        <v>42062</v>
      </c>
      <c r="F338" s="8" t="s">
        <v>83</v>
      </c>
      <c r="G338" s="13" t="str">
        <f ca="1">TRIM(Table1[[#This Row],[Product Category]])</f>
        <v>Technology</v>
      </c>
      <c r="H338" s="13" t="str">
        <f ca="1">PROPER(Table1[[#This Row],[Product Sub-Category]])</f>
        <v>Paper</v>
      </c>
      <c r="I338" s="14">
        <v>5</v>
      </c>
      <c r="J338" s="15">
        <v>6.88</v>
      </c>
      <c r="K338" s="9">
        <v>0.05</v>
      </c>
      <c r="L338" s="9" t="s">
        <v>50</v>
      </c>
      <c r="M338" s="9" t="s">
        <v>42</v>
      </c>
      <c r="N338" s="16" t="str">
        <f ca="1">PROPER(Table1[[#This Row],[Region]])</f>
        <v>East</v>
      </c>
      <c r="O338" s="9" t="s">
        <v>171</v>
      </c>
      <c r="P338" s="9" t="s">
        <v>260</v>
      </c>
      <c r="Q338" s="9" t="s">
        <v>32</v>
      </c>
    </row>
    <row r="339" spans="1:17" ht="14.5">
      <c r="A339" s="9">
        <v>622</v>
      </c>
      <c r="B339" s="9" t="str">
        <f>VLOOKUP(Table1[[#This Row],[Customer ID]],'Customer Lookup'!A:B,2,0)</f>
        <v>Hazel Khan</v>
      </c>
      <c r="C339" s="9">
        <v>91432</v>
      </c>
      <c r="D339" s="30">
        <v>42061</v>
      </c>
      <c r="E339" s="30">
        <v>42063</v>
      </c>
      <c r="F339" s="9" t="s">
        <v>2235</v>
      </c>
      <c r="G339" s="13" t="str">
        <f ca="1">TRIM(Table1[[#This Row],[Product Category]])</f>
        <v>Office Supplies</v>
      </c>
      <c r="H339" s="13" t="str">
        <f ca="1">PROPER(Table1[[#This Row],[Product Sub-Category]])</f>
        <v>Telephones And Communication</v>
      </c>
      <c r="I339" s="14">
        <v>6</v>
      </c>
      <c r="J339" s="15">
        <v>195.99</v>
      </c>
      <c r="K339" s="9">
        <v>0.1</v>
      </c>
      <c r="L339" s="9" t="s">
        <v>50</v>
      </c>
      <c r="M339" s="9" t="s">
        <v>42</v>
      </c>
      <c r="N339" s="16" t="str">
        <f ca="1">PROPER(Table1[[#This Row],[Region]])</f>
        <v>East</v>
      </c>
      <c r="O339" s="9" t="s">
        <v>147</v>
      </c>
      <c r="P339" s="9" t="s">
        <v>308</v>
      </c>
      <c r="Q339" s="9" t="s">
        <v>32</v>
      </c>
    </row>
    <row r="340" spans="1:17" ht="14.5">
      <c r="A340" s="9">
        <v>623</v>
      </c>
      <c r="B340" s="9" t="str">
        <f>VLOOKUP(Table1[[#This Row],[Customer ID]],'Customer Lookup'!A:B,2,0)</f>
        <v>Jenny Petty</v>
      </c>
      <c r="C340" s="9">
        <v>91433</v>
      </c>
      <c r="D340" s="30">
        <v>42095</v>
      </c>
      <c r="E340" s="30">
        <v>42097</v>
      </c>
      <c r="F340" s="8" t="s">
        <v>83</v>
      </c>
      <c r="G340" s="13" t="str">
        <f ca="1">TRIM(Table1[[#This Row],[Product Category]])</f>
        <v>Technology</v>
      </c>
      <c r="H340" s="13" t="str">
        <f ca="1">PROPER(Table1[[#This Row],[Product Sub-Category]])</f>
        <v>Paper</v>
      </c>
      <c r="I340" s="14">
        <v>21</v>
      </c>
      <c r="J340" s="15">
        <v>6.48</v>
      </c>
      <c r="K340" s="9">
        <v>0.05</v>
      </c>
      <c r="L340" s="9" t="s">
        <v>21</v>
      </c>
      <c r="M340" s="9" t="s">
        <v>42</v>
      </c>
      <c r="N340" s="16" t="str">
        <f ca="1">PROPER(Table1[[#This Row],[Region]])</f>
        <v>East</v>
      </c>
      <c r="O340" s="9" t="s">
        <v>155</v>
      </c>
      <c r="P340" s="9" t="s">
        <v>387</v>
      </c>
      <c r="Q340" s="9" t="s">
        <v>32</v>
      </c>
    </row>
    <row r="341" spans="1:17" ht="14.5">
      <c r="A341" s="9">
        <v>624</v>
      </c>
      <c r="B341" s="9" t="str">
        <f>VLOOKUP(Table1[[#This Row],[Customer ID]],'Customer Lookup'!A:B,2,0)</f>
        <v>Terry Klein</v>
      </c>
      <c r="C341" s="9">
        <v>91433</v>
      </c>
      <c r="D341" s="30">
        <v>42095</v>
      </c>
      <c r="E341" s="30">
        <v>42095</v>
      </c>
      <c r="F341" s="9" t="s">
        <v>2235</v>
      </c>
      <c r="G341" s="13" t="str">
        <f ca="1">TRIM(Table1[[#This Row],[Product Category]])</f>
        <v>Office Supplies</v>
      </c>
      <c r="H341" s="13" t="str">
        <f ca="1">PROPER(Table1[[#This Row],[Product Sub-Category]])</f>
        <v>Telephones And Communication</v>
      </c>
      <c r="I341" s="14">
        <v>2</v>
      </c>
      <c r="J341" s="15">
        <v>55.99</v>
      </c>
      <c r="K341" s="9">
        <v>0.05</v>
      </c>
      <c r="L341" s="9" t="s">
        <v>21</v>
      </c>
      <c r="M341" s="9" t="s">
        <v>42</v>
      </c>
      <c r="N341" s="16" t="str">
        <f ca="1">PROPER(Table1[[#This Row],[Region]])</f>
        <v>East</v>
      </c>
      <c r="O341" s="9" t="s">
        <v>121</v>
      </c>
      <c r="P341" s="9" t="s">
        <v>388</v>
      </c>
      <c r="Q341" s="9" t="s">
        <v>32</v>
      </c>
    </row>
    <row r="342" spans="1:17" ht="14.5">
      <c r="A342" s="9">
        <v>627</v>
      </c>
      <c r="B342" s="9" t="str">
        <f>VLOOKUP(Table1[[#This Row],[Customer ID]],'Customer Lookup'!A:B,2,0)</f>
        <v>Scott McKenna</v>
      </c>
      <c r="C342" s="9">
        <v>90469</v>
      </c>
      <c r="D342" s="30">
        <v>42115</v>
      </c>
      <c r="E342" s="30">
        <v>42116</v>
      </c>
      <c r="F342" s="8" t="s">
        <v>2238</v>
      </c>
      <c r="G342" s="13" t="str">
        <f ca="1">TRIM(Table1[[#This Row],[Product Category]])</f>
        <v>Furniture</v>
      </c>
      <c r="H342" s="13" t="str">
        <f ca="1">PROPER(Table1[[#This Row],[Product Sub-Category]])</f>
        <v>Storage &amp; Organization</v>
      </c>
      <c r="I342" s="14">
        <v>22</v>
      </c>
      <c r="J342" s="15">
        <v>419.19</v>
      </c>
      <c r="K342" s="9">
        <v>0.1</v>
      </c>
      <c r="L342" s="9" t="s">
        <v>50</v>
      </c>
      <c r="M342" s="9" t="s">
        <v>81</v>
      </c>
      <c r="N342" s="16" t="str">
        <f ca="1">PROPER(Table1[[#This Row],[Region]])</f>
        <v>Central</v>
      </c>
      <c r="O342" s="9" t="s">
        <v>124</v>
      </c>
      <c r="P342" s="9" t="s">
        <v>389</v>
      </c>
      <c r="Q342" s="9" t="s">
        <v>32</v>
      </c>
    </row>
    <row r="343" spans="1:17" ht="14.5">
      <c r="A343" s="9">
        <v>635</v>
      </c>
      <c r="B343" s="9" t="str">
        <f>VLOOKUP(Table1[[#This Row],[Customer ID]],'Customer Lookup'!A:B,2,0)</f>
        <v>Juan Justice</v>
      </c>
      <c r="C343" s="9">
        <v>89284</v>
      </c>
      <c r="D343" s="30">
        <v>42099</v>
      </c>
      <c r="E343" s="30">
        <v>42099</v>
      </c>
      <c r="F343" s="9" t="s">
        <v>2233</v>
      </c>
      <c r="G343" s="13" t="str">
        <f ca="1">TRIM(Table1[[#This Row],[Product Category]])</f>
        <v>Office Supplies</v>
      </c>
      <c r="H343" s="13" t="str">
        <f ca="1">PROPER(Table1[[#This Row],[Product Sub-Category]])</f>
        <v>Office Furnishings</v>
      </c>
      <c r="I343" s="14">
        <v>12</v>
      </c>
      <c r="J343" s="15">
        <v>2.08</v>
      </c>
      <c r="K343" s="9">
        <v>0.05</v>
      </c>
      <c r="L343" s="9" t="s">
        <v>21</v>
      </c>
      <c r="M343" s="9" t="s">
        <v>81</v>
      </c>
      <c r="N343" s="16" t="str">
        <f ca="1">PROPER(Table1[[#This Row],[Region]])</f>
        <v>Central</v>
      </c>
      <c r="O343" s="9" t="s">
        <v>55</v>
      </c>
      <c r="P343" s="9" t="s">
        <v>390</v>
      </c>
      <c r="Q343" s="9" t="s">
        <v>32</v>
      </c>
    </row>
    <row r="344" spans="1:17" ht="14.5">
      <c r="A344" s="9">
        <v>635</v>
      </c>
      <c r="B344" s="9" t="str">
        <f>VLOOKUP(Table1[[#This Row],[Customer ID]],'Customer Lookup'!A:B,2,0)</f>
        <v>Juan Justice</v>
      </c>
      <c r="C344" s="9">
        <v>89284</v>
      </c>
      <c r="D344" s="30">
        <v>42099</v>
      </c>
      <c r="E344" s="30">
        <v>42100</v>
      </c>
      <c r="F344" s="8" t="s">
        <v>2238</v>
      </c>
      <c r="G344" s="13" t="str">
        <f ca="1">TRIM(Table1[[#This Row],[Product Category]])</f>
        <v>Furniture</v>
      </c>
      <c r="H344" s="13" t="str">
        <f ca="1">PROPER(Table1[[#This Row],[Product Sub-Category]])</f>
        <v>Storage &amp; Organization</v>
      </c>
      <c r="I344" s="14">
        <v>6</v>
      </c>
      <c r="J344" s="15">
        <v>370.98</v>
      </c>
      <c r="K344" s="9">
        <v>0.1</v>
      </c>
      <c r="L344" s="9" t="s">
        <v>21</v>
      </c>
      <c r="M344" s="9" t="s">
        <v>81</v>
      </c>
      <c r="N344" s="16" t="str">
        <f ca="1">PROPER(Table1[[#This Row],[Region]])</f>
        <v>West</v>
      </c>
      <c r="O344" s="9" t="s">
        <v>55</v>
      </c>
      <c r="P344" s="9" t="s">
        <v>390</v>
      </c>
      <c r="Q344" s="9" t="s">
        <v>32</v>
      </c>
    </row>
    <row r="345" spans="1:17" ht="14.5">
      <c r="A345" s="9">
        <v>637</v>
      </c>
      <c r="B345" s="9" t="str">
        <f>VLOOKUP(Table1[[#This Row],[Customer ID]],'Customer Lookup'!A:B,2,0)</f>
        <v>Christopher Bryant</v>
      </c>
      <c r="C345" s="9">
        <v>87953</v>
      </c>
      <c r="D345" s="30">
        <v>42083</v>
      </c>
      <c r="E345" s="30">
        <v>42087</v>
      </c>
      <c r="F345" s="9" t="s">
        <v>151</v>
      </c>
      <c r="G345" s="13" t="str">
        <f ca="1">TRIM(Table1[[#This Row],[Product Category]])</f>
        <v>Technology</v>
      </c>
      <c r="H345" s="13" t="str">
        <f ca="1">PROPER(Table1[[#This Row],[Product Sub-Category]])</f>
        <v>Bookcases</v>
      </c>
      <c r="I345" s="14">
        <v>8</v>
      </c>
      <c r="J345" s="15">
        <v>160.97999999999999</v>
      </c>
      <c r="K345" s="9">
        <v>0.1</v>
      </c>
      <c r="L345" s="9" t="s">
        <v>98</v>
      </c>
      <c r="M345" s="9" t="s">
        <v>104</v>
      </c>
      <c r="N345" s="16" t="str">
        <f ca="1">PROPER(Table1[[#This Row],[Region]])</f>
        <v>West</v>
      </c>
      <c r="O345" s="9" t="s">
        <v>37</v>
      </c>
      <c r="P345" s="9" t="s">
        <v>391</v>
      </c>
      <c r="Q345" s="9" t="s">
        <v>32</v>
      </c>
    </row>
    <row r="346" spans="1:17" ht="14.5">
      <c r="A346" s="9">
        <v>638</v>
      </c>
      <c r="B346" s="9" t="str">
        <f>VLOOKUP(Table1[[#This Row],[Customer ID]],'Customer Lookup'!A:B,2,0)</f>
        <v>Brooke Shepherd</v>
      </c>
      <c r="C346" s="9">
        <v>87954</v>
      </c>
      <c r="D346" s="30">
        <v>42124</v>
      </c>
      <c r="E346" s="30">
        <v>42125</v>
      </c>
      <c r="F346" s="8" t="s">
        <v>2235</v>
      </c>
      <c r="G346" s="13" t="str">
        <f ca="1">TRIM(Table1[[#This Row],[Product Category]])</f>
        <v>Technology</v>
      </c>
      <c r="H346" s="13" t="str">
        <f ca="1">PROPER(Table1[[#This Row],[Product Sub-Category]])</f>
        <v>Telephones And Communication</v>
      </c>
      <c r="I346" s="14">
        <v>9</v>
      </c>
      <c r="J346" s="15">
        <v>65.989999999999995</v>
      </c>
      <c r="K346" s="9">
        <v>0.05</v>
      </c>
      <c r="L346" s="9" t="s">
        <v>41</v>
      </c>
      <c r="M346" s="9" t="s">
        <v>104</v>
      </c>
      <c r="N346" s="16" t="str">
        <f ca="1">PROPER(Table1[[#This Row],[Region]])</f>
        <v>West</v>
      </c>
      <c r="O346" s="9" t="s">
        <v>37</v>
      </c>
      <c r="P346" s="9" t="s">
        <v>392</v>
      </c>
      <c r="Q346" s="9" t="s">
        <v>22</v>
      </c>
    </row>
    <row r="347" spans="1:17" ht="14.5">
      <c r="A347" s="9">
        <v>638</v>
      </c>
      <c r="B347" s="9" t="str">
        <f>VLOOKUP(Table1[[#This Row],[Customer ID]],'Customer Lookup'!A:B,2,0)</f>
        <v>Brooke Shepherd</v>
      </c>
      <c r="C347" s="9">
        <v>87954</v>
      </c>
      <c r="D347" s="30">
        <v>42124</v>
      </c>
      <c r="E347" s="30">
        <v>42126</v>
      </c>
      <c r="F347" s="9" t="s">
        <v>2235</v>
      </c>
      <c r="G347" s="13" t="str">
        <f ca="1">TRIM(Table1[[#This Row],[Product Category]])</f>
        <v>Furniture</v>
      </c>
      <c r="H347" s="13" t="str">
        <f ca="1">PROPER(Table1[[#This Row],[Product Sub-Category]])</f>
        <v>Telephones And Communication</v>
      </c>
      <c r="I347" s="14">
        <v>6</v>
      </c>
      <c r="J347" s="15">
        <v>195.99</v>
      </c>
      <c r="K347" s="9">
        <v>0.1</v>
      </c>
      <c r="L347" s="9" t="s">
        <v>41</v>
      </c>
      <c r="M347" s="9" t="s">
        <v>104</v>
      </c>
      <c r="N347" s="16" t="str">
        <f ca="1">PROPER(Table1[[#This Row],[Region]])</f>
        <v>West</v>
      </c>
      <c r="O347" s="9" t="s">
        <v>37</v>
      </c>
      <c r="P347" s="9" t="s">
        <v>392</v>
      </c>
      <c r="Q347" s="9" t="s">
        <v>22</v>
      </c>
    </row>
    <row r="348" spans="1:17" ht="14.5">
      <c r="A348" s="9">
        <v>639</v>
      </c>
      <c r="B348" s="9" t="str">
        <f>VLOOKUP(Table1[[#This Row],[Customer ID]],'Customer Lookup'!A:B,2,0)</f>
        <v>Lois Rowland</v>
      </c>
      <c r="C348" s="9">
        <v>87952</v>
      </c>
      <c r="D348" s="30">
        <v>42049</v>
      </c>
      <c r="E348" s="30">
        <v>42050</v>
      </c>
      <c r="F348" s="8" t="s">
        <v>123</v>
      </c>
      <c r="G348" s="13" t="str">
        <f ca="1">TRIM(Table1[[#This Row],[Product Category]])</f>
        <v>Furniture</v>
      </c>
      <c r="H348" s="13" t="str">
        <f ca="1">PROPER(Table1[[#This Row],[Product Sub-Category]])</f>
        <v>Tables</v>
      </c>
      <c r="I348" s="14">
        <v>9</v>
      </c>
      <c r="J348" s="15">
        <v>236.97</v>
      </c>
      <c r="K348" s="9">
        <v>0.1</v>
      </c>
      <c r="L348" s="9" t="s">
        <v>31</v>
      </c>
      <c r="M348" s="9" t="s">
        <v>104</v>
      </c>
      <c r="N348" s="16" t="str">
        <f ca="1">PROPER(Table1[[#This Row],[Region]])</f>
        <v>West</v>
      </c>
      <c r="O348" s="9" t="s">
        <v>37</v>
      </c>
      <c r="P348" s="9" t="s">
        <v>393</v>
      </c>
      <c r="Q348" s="9" t="s">
        <v>32</v>
      </c>
    </row>
    <row r="349" spans="1:17" ht="14.5">
      <c r="A349" s="9">
        <v>640</v>
      </c>
      <c r="B349" s="9" t="str">
        <f>VLOOKUP(Table1[[#This Row],[Customer ID]],'Customer Lookup'!A:B,2,0)</f>
        <v>Neal Wolfe</v>
      </c>
      <c r="C349" s="9">
        <v>56452</v>
      </c>
      <c r="D349" s="30">
        <v>42049</v>
      </c>
      <c r="E349" s="30">
        <v>42050</v>
      </c>
      <c r="F349" s="9" t="s">
        <v>123</v>
      </c>
      <c r="G349" s="13" t="str">
        <f ca="1">TRIM(Table1[[#This Row],[Product Category]])</f>
        <v>Furniture</v>
      </c>
      <c r="H349" s="13" t="str">
        <f ca="1">PROPER(Table1[[#This Row],[Product Sub-Category]])</f>
        <v>Tables</v>
      </c>
      <c r="I349" s="14">
        <v>34</v>
      </c>
      <c r="J349" s="15">
        <v>236.97</v>
      </c>
      <c r="K349" s="9">
        <v>0.1</v>
      </c>
      <c r="L349" s="9" t="s">
        <v>31</v>
      </c>
      <c r="M349" s="9" t="s">
        <v>104</v>
      </c>
      <c r="N349" s="16" t="str">
        <f ca="1">PROPER(Table1[[#This Row],[Region]])</f>
        <v>West</v>
      </c>
      <c r="O349" s="9" t="s">
        <v>29</v>
      </c>
      <c r="P349" s="9" t="s">
        <v>160</v>
      </c>
      <c r="Q349" s="9" t="s">
        <v>32</v>
      </c>
    </row>
    <row r="350" spans="1:17" ht="14.5">
      <c r="A350" s="9">
        <v>640</v>
      </c>
      <c r="B350" s="9" t="str">
        <f>VLOOKUP(Table1[[#This Row],[Customer ID]],'Customer Lookup'!A:B,2,0)</f>
        <v>Neal Wolfe</v>
      </c>
      <c r="C350" s="9">
        <v>11077</v>
      </c>
      <c r="D350" s="30">
        <v>42083</v>
      </c>
      <c r="E350" s="30">
        <v>42087</v>
      </c>
      <c r="F350" s="8" t="s">
        <v>151</v>
      </c>
      <c r="G350" s="13" t="str">
        <f ca="1">TRIM(Table1[[#This Row],[Product Category]])</f>
        <v>Technology</v>
      </c>
      <c r="H350" s="13" t="str">
        <f ca="1">PROPER(Table1[[#This Row],[Product Sub-Category]])</f>
        <v>Bookcases</v>
      </c>
      <c r="I350" s="14">
        <v>30</v>
      </c>
      <c r="J350" s="15">
        <v>160.97999999999999</v>
      </c>
      <c r="K350" s="9">
        <v>0.1</v>
      </c>
      <c r="L350" s="9" t="s">
        <v>98</v>
      </c>
      <c r="M350" s="9" t="s">
        <v>104</v>
      </c>
      <c r="N350" s="16" t="str">
        <f ca="1">PROPER(Table1[[#This Row],[Region]])</f>
        <v>West</v>
      </c>
      <c r="O350" s="9" t="s">
        <v>29</v>
      </c>
      <c r="P350" s="9" t="s">
        <v>160</v>
      </c>
      <c r="Q350" s="9" t="s">
        <v>32</v>
      </c>
    </row>
    <row r="351" spans="1:17" ht="14.5">
      <c r="A351" s="9">
        <v>640</v>
      </c>
      <c r="B351" s="9" t="str">
        <f>VLOOKUP(Table1[[#This Row],[Customer ID]],'Customer Lookup'!A:B,2,0)</f>
        <v>Neal Wolfe</v>
      </c>
      <c r="C351" s="9">
        <v>45380</v>
      </c>
      <c r="D351" s="30">
        <v>42124</v>
      </c>
      <c r="E351" s="30">
        <v>42125</v>
      </c>
      <c r="F351" s="9" t="s">
        <v>2235</v>
      </c>
      <c r="G351" s="13" t="str">
        <f ca="1">TRIM(Table1[[#This Row],[Product Category]])</f>
        <v>Technology</v>
      </c>
      <c r="H351" s="13" t="str">
        <f ca="1">PROPER(Table1[[#This Row],[Product Sub-Category]])</f>
        <v>Telephones And Communication</v>
      </c>
      <c r="I351" s="14">
        <v>34</v>
      </c>
      <c r="J351" s="15">
        <v>65.989999999999995</v>
      </c>
      <c r="K351" s="9">
        <v>0.05</v>
      </c>
      <c r="L351" s="9" t="s">
        <v>41</v>
      </c>
      <c r="M351" s="9" t="s">
        <v>104</v>
      </c>
      <c r="N351" s="16" t="str">
        <f ca="1">PROPER(Table1[[#This Row],[Region]])</f>
        <v>West</v>
      </c>
      <c r="O351" s="9" t="s">
        <v>29</v>
      </c>
      <c r="P351" s="9" t="s">
        <v>160</v>
      </c>
      <c r="Q351" s="9" t="s">
        <v>22</v>
      </c>
    </row>
    <row r="352" spans="1:17" ht="14.5">
      <c r="A352" s="9">
        <v>640</v>
      </c>
      <c r="B352" s="9" t="str">
        <f>VLOOKUP(Table1[[#This Row],[Customer ID]],'Customer Lookup'!A:B,2,0)</f>
        <v>Neal Wolfe</v>
      </c>
      <c r="C352" s="9">
        <v>45380</v>
      </c>
      <c r="D352" s="30">
        <v>42124</v>
      </c>
      <c r="E352" s="30">
        <v>42126</v>
      </c>
      <c r="F352" s="8" t="s">
        <v>2235</v>
      </c>
      <c r="G352" s="13" t="str">
        <f ca="1">TRIM(Table1[[#This Row],[Product Category]])</f>
        <v>Furniture</v>
      </c>
      <c r="H352" s="13" t="str">
        <f ca="1">PROPER(Table1[[#This Row],[Product Sub-Category]])</f>
        <v>Telephones And Communication</v>
      </c>
      <c r="I352" s="14">
        <v>24</v>
      </c>
      <c r="J352" s="15">
        <v>195.99</v>
      </c>
      <c r="K352" s="9">
        <v>0.1</v>
      </c>
      <c r="L352" s="9" t="s">
        <v>41</v>
      </c>
      <c r="M352" s="9" t="s">
        <v>104</v>
      </c>
      <c r="N352" s="16" t="str">
        <f ca="1">PROPER(Table1[[#This Row],[Region]])</f>
        <v>Central</v>
      </c>
      <c r="O352" s="9" t="s">
        <v>29</v>
      </c>
      <c r="P352" s="9" t="s">
        <v>160</v>
      </c>
      <c r="Q352" s="9" t="s">
        <v>22</v>
      </c>
    </row>
    <row r="353" spans="1:17" ht="14.5">
      <c r="A353" s="9">
        <v>646</v>
      </c>
      <c r="B353" s="9" t="str">
        <f>VLOOKUP(Table1[[#This Row],[Customer ID]],'Customer Lookup'!A:B,2,0)</f>
        <v>Robin High</v>
      </c>
      <c r="C353" s="9">
        <v>90735</v>
      </c>
      <c r="D353" s="30">
        <v>42172</v>
      </c>
      <c r="E353" s="30">
        <v>42177</v>
      </c>
      <c r="F353" s="9" t="s">
        <v>2233</v>
      </c>
      <c r="G353" s="13" t="str">
        <f ca="1">TRIM(Table1[[#This Row],[Product Category]])</f>
        <v>Furniture</v>
      </c>
      <c r="H353" s="13" t="str">
        <f ca="1">PROPER(Table1[[#This Row],[Product Sub-Category]])</f>
        <v>Office Furnishings</v>
      </c>
      <c r="I353" s="14">
        <v>16</v>
      </c>
      <c r="J353" s="15">
        <v>51.75</v>
      </c>
      <c r="K353" s="9">
        <v>0.05</v>
      </c>
      <c r="L353" s="9" t="s">
        <v>98</v>
      </c>
      <c r="M353" s="9" t="s">
        <v>81</v>
      </c>
      <c r="N353" s="16" t="str">
        <f ca="1">PROPER(Table1[[#This Row],[Region]])</f>
        <v>Central</v>
      </c>
      <c r="O353" s="9" t="s">
        <v>55</v>
      </c>
      <c r="P353" s="9" t="s">
        <v>394</v>
      </c>
      <c r="Q353" s="9" t="s">
        <v>32</v>
      </c>
    </row>
    <row r="354" spans="1:17" ht="14.5">
      <c r="A354" s="9">
        <v>648</v>
      </c>
      <c r="B354" s="9" t="str">
        <f>VLOOKUP(Table1[[#This Row],[Customer ID]],'Customer Lookup'!A:B,2,0)</f>
        <v>Steve O'Brien</v>
      </c>
      <c r="C354" s="9">
        <v>91365</v>
      </c>
      <c r="D354" s="30">
        <v>42176</v>
      </c>
      <c r="E354" s="30">
        <v>42177</v>
      </c>
      <c r="F354" s="8" t="s">
        <v>2233</v>
      </c>
      <c r="G354" s="13" t="str">
        <f ca="1">TRIM(Table1[[#This Row],[Product Category]])</f>
        <v>Office Supplies</v>
      </c>
      <c r="H354" s="13" t="str">
        <f ca="1">PROPER(Table1[[#This Row],[Product Sub-Category]])</f>
        <v>Office Furnishings</v>
      </c>
      <c r="I354" s="14">
        <v>1</v>
      </c>
      <c r="J354" s="15">
        <v>25.38</v>
      </c>
      <c r="K354" s="9">
        <v>0.05</v>
      </c>
      <c r="L354" s="9" t="s">
        <v>31</v>
      </c>
      <c r="M354" s="9" t="s">
        <v>42</v>
      </c>
      <c r="N354" s="16" t="str">
        <f ca="1">PROPER(Table1[[#This Row],[Region]])</f>
        <v>Central</v>
      </c>
      <c r="O354" s="9" t="s">
        <v>142</v>
      </c>
      <c r="P354" s="9" t="s">
        <v>395</v>
      </c>
      <c r="Q354" s="9" t="s">
        <v>32</v>
      </c>
    </row>
    <row r="355" spans="1:17" ht="14.5">
      <c r="A355" s="9">
        <v>649</v>
      </c>
      <c r="B355" s="9" t="str">
        <f>VLOOKUP(Table1[[#This Row],[Customer ID]],'Customer Lookup'!A:B,2,0)</f>
        <v>Roger Meyer</v>
      </c>
      <c r="C355" s="9">
        <v>91366</v>
      </c>
      <c r="D355" s="30">
        <v>42153</v>
      </c>
      <c r="E355" s="30">
        <v>42154</v>
      </c>
      <c r="F355" s="9" t="s">
        <v>60</v>
      </c>
      <c r="G355" s="13" t="str">
        <f ca="1">TRIM(Table1[[#This Row],[Product Category]])</f>
        <v>Office Supplies</v>
      </c>
      <c r="H355" s="13" t="str">
        <f ca="1">PROPER(Table1[[#This Row],[Product Sub-Category]])</f>
        <v>Rubber Bands</v>
      </c>
      <c r="I355" s="14">
        <v>40</v>
      </c>
      <c r="J355" s="15">
        <v>3.78</v>
      </c>
      <c r="K355" s="9">
        <v>0.05</v>
      </c>
      <c r="L355" s="9" t="s">
        <v>50</v>
      </c>
      <c r="M355" s="9" t="s">
        <v>42</v>
      </c>
      <c r="N355" s="16" t="str">
        <f ca="1">PROPER(Table1[[#This Row],[Region]])</f>
        <v>West</v>
      </c>
      <c r="O355" s="9" t="s">
        <v>142</v>
      </c>
      <c r="P355" s="9" t="s">
        <v>396</v>
      </c>
      <c r="Q355" s="9" t="s">
        <v>32</v>
      </c>
    </row>
    <row r="356" spans="1:17" ht="14.5">
      <c r="A356" s="9">
        <v>651</v>
      </c>
      <c r="B356" s="9" t="str">
        <f>VLOOKUP(Table1[[#This Row],[Customer ID]],'Customer Lookup'!A:B,2,0)</f>
        <v>Leah Clapp</v>
      </c>
      <c r="C356" s="9">
        <v>91575</v>
      </c>
      <c r="D356" s="30">
        <v>42011</v>
      </c>
      <c r="E356" s="30">
        <v>42012</v>
      </c>
      <c r="F356" s="8" t="s">
        <v>2237</v>
      </c>
      <c r="G356" s="13" t="str">
        <f ca="1">TRIM(Table1[[#This Row],[Product Category]])</f>
        <v>Furniture</v>
      </c>
      <c r="H356" s="13" t="str">
        <f ca="1">PROPER(Table1[[#This Row],[Product Sub-Category]])</f>
        <v>Binders And Binder Accessories</v>
      </c>
      <c r="I356" s="14">
        <v>12</v>
      </c>
      <c r="J356" s="15">
        <v>15.99</v>
      </c>
      <c r="K356" s="9">
        <v>0.05</v>
      </c>
      <c r="L356" s="9" t="s">
        <v>21</v>
      </c>
      <c r="M356" s="9" t="s">
        <v>104</v>
      </c>
      <c r="N356" s="16" t="str">
        <f ca="1">PROPER(Table1[[#This Row],[Region]])</f>
        <v>West</v>
      </c>
      <c r="O356" s="9" t="s">
        <v>317</v>
      </c>
      <c r="P356" s="9" t="s">
        <v>397</v>
      </c>
      <c r="Q356" s="9" t="s">
        <v>32</v>
      </c>
    </row>
    <row r="357" spans="1:17" ht="14.5">
      <c r="A357" s="9">
        <v>651</v>
      </c>
      <c r="B357" s="9" t="str">
        <f>VLOOKUP(Table1[[#This Row],[Customer ID]],'Customer Lookup'!A:B,2,0)</f>
        <v>Leah Clapp</v>
      </c>
      <c r="C357" s="9">
        <v>91576</v>
      </c>
      <c r="D357" s="30">
        <v>42050</v>
      </c>
      <c r="E357" s="30">
        <v>42054</v>
      </c>
      <c r="F357" s="9" t="s">
        <v>151</v>
      </c>
      <c r="G357" s="13" t="str">
        <f ca="1">TRIM(Table1[[#This Row],[Product Category]])</f>
        <v>Furniture</v>
      </c>
      <c r="H357" s="13" t="str">
        <f ca="1">PROPER(Table1[[#This Row],[Product Sub-Category]])</f>
        <v>Bookcases</v>
      </c>
      <c r="I357" s="14">
        <v>8</v>
      </c>
      <c r="J357" s="15">
        <v>880.98</v>
      </c>
      <c r="K357" s="9">
        <v>0.1</v>
      </c>
      <c r="L357" s="9" t="s">
        <v>98</v>
      </c>
      <c r="M357" s="9" t="s">
        <v>104</v>
      </c>
      <c r="N357" s="16" t="str">
        <f ca="1">PROPER(Table1[[#This Row],[Region]])</f>
        <v>West</v>
      </c>
      <c r="O357" s="9" t="s">
        <v>317</v>
      </c>
      <c r="P357" s="9" t="s">
        <v>397</v>
      </c>
      <c r="Q357" s="9" t="s">
        <v>32</v>
      </c>
    </row>
    <row r="358" spans="1:17" ht="14.5">
      <c r="A358" s="9">
        <v>651</v>
      </c>
      <c r="B358" s="9" t="str">
        <f>VLOOKUP(Table1[[#This Row],[Customer ID]],'Customer Lookup'!A:B,2,0)</f>
        <v>Leah Clapp</v>
      </c>
      <c r="C358" s="9">
        <v>91576</v>
      </c>
      <c r="D358" s="30">
        <v>42050</v>
      </c>
      <c r="E358" s="30">
        <v>42055</v>
      </c>
      <c r="F358" s="8" t="s">
        <v>2233</v>
      </c>
      <c r="G358" s="13" t="str">
        <f ca="1">TRIM(Table1[[#This Row],[Product Category]])</f>
        <v>Technology</v>
      </c>
      <c r="H358" s="13" t="str">
        <f ca="1">PROPER(Table1[[#This Row],[Product Sub-Category]])</f>
        <v>Office Furnishings</v>
      </c>
      <c r="I358" s="14">
        <v>11</v>
      </c>
      <c r="J358" s="15">
        <v>13.4</v>
      </c>
      <c r="K358" s="9">
        <v>0.05</v>
      </c>
      <c r="L358" s="9" t="s">
        <v>98</v>
      </c>
      <c r="M358" s="9" t="s">
        <v>104</v>
      </c>
      <c r="N358" s="16" t="str">
        <f ca="1">PROPER(Table1[[#This Row],[Region]])</f>
        <v>West</v>
      </c>
      <c r="O358" s="9" t="s">
        <v>317</v>
      </c>
      <c r="P358" s="9" t="s">
        <v>397</v>
      </c>
      <c r="Q358" s="9" t="s">
        <v>32</v>
      </c>
    </row>
    <row r="359" spans="1:17" ht="14.5">
      <c r="A359" s="9">
        <v>651</v>
      </c>
      <c r="B359" s="9" t="str">
        <f>VLOOKUP(Table1[[#This Row],[Customer ID]],'Customer Lookup'!A:B,2,0)</f>
        <v>Leah Clapp</v>
      </c>
      <c r="C359" s="9">
        <v>91576</v>
      </c>
      <c r="D359" s="30">
        <v>42050</v>
      </c>
      <c r="E359" s="30">
        <v>42057</v>
      </c>
      <c r="F359" s="9" t="s">
        <v>74</v>
      </c>
      <c r="G359" s="13" t="str">
        <f ca="1">TRIM(Table1[[#This Row],[Product Category]])</f>
        <v>Office Supplies</v>
      </c>
      <c r="H359" s="13" t="str">
        <f ca="1">PROPER(Table1[[#This Row],[Product Sub-Category]])</f>
        <v>Office Machines</v>
      </c>
      <c r="I359" s="14">
        <v>12</v>
      </c>
      <c r="J359" s="15">
        <v>15.99</v>
      </c>
      <c r="K359" s="9">
        <v>0.05</v>
      </c>
      <c r="L359" s="9" t="s">
        <v>98</v>
      </c>
      <c r="M359" s="9" t="s">
        <v>104</v>
      </c>
      <c r="N359" s="16" t="str">
        <f ca="1">PROPER(Table1[[#This Row],[Region]])</f>
        <v>West</v>
      </c>
      <c r="O359" s="9" t="s">
        <v>317</v>
      </c>
      <c r="P359" s="9" t="s">
        <v>397</v>
      </c>
      <c r="Q359" s="9" t="s">
        <v>32</v>
      </c>
    </row>
    <row r="360" spans="1:17" ht="14.5">
      <c r="A360" s="9">
        <v>653</v>
      </c>
      <c r="B360" s="9" t="str">
        <f>VLOOKUP(Table1[[#This Row],[Customer ID]],'Customer Lookup'!A:B,2,0)</f>
        <v>Ann Katz</v>
      </c>
      <c r="C360" s="9">
        <v>91213</v>
      </c>
      <c r="D360" s="30">
        <v>42110</v>
      </c>
      <c r="E360" s="30">
        <v>42111</v>
      </c>
      <c r="F360" s="8" t="s">
        <v>2237</v>
      </c>
      <c r="G360" s="13" t="str">
        <f ca="1">TRIM(Table1[[#This Row],[Product Category]])</f>
        <v>Office Supplies</v>
      </c>
      <c r="H360" s="13" t="str">
        <f ca="1">PROPER(Table1[[#This Row],[Product Sub-Category]])</f>
        <v>Binders And Binder Accessories</v>
      </c>
      <c r="I360" s="14">
        <v>9</v>
      </c>
      <c r="J360" s="15">
        <v>2.78</v>
      </c>
      <c r="K360" s="9">
        <v>0.05</v>
      </c>
      <c r="L360" s="9" t="s">
        <v>31</v>
      </c>
      <c r="M360" s="9" t="s">
        <v>104</v>
      </c>
      <c r="N360" s="16" t="str">
        <f ca="1">PROPER(Table1[[#This Row],[Region]])</f>
        <v>East</v>
      </c>
      <c r="O360" s="9" t="s">
        <v>37</v>
      </c>
      <c r="P360" s="9" t="s">
        <v>399</v>
      </c>
      <c r="Q360" s="9" t="s">
        <v>22</v>
      </c>
    </row>
    <row r="361" spans="1:17" ht="14.5">
      <c r="A361" s="9">
        <v>657</v>
      </c>
      <c r="B361" s="9" t="str">
        <f>VLOOKUP(Table1[[#This Row],[Customer ID]],'Customer Lookup'!A:B,2,0)</f>
        <v>Derek McCormick</v>
      </c>
      <c r="C361" s="9">
        <v>91212</v>
      </c>
      <c r="D361" s="30">
        <v>42023</v>
      </c>
      <c r="E361" s="30">
        <v>42025</v>
      </c>
      <c r="F361" s="9" t="s">
        <v>83</v>
      </c>
      <c r="G361" s="13" t="str">
        <f ca="1">TRIM(Table1[[#This Row],[Product Category]])</f>
        <v>Technology</v>
      </c>
      <c r="H361" s="13" t="str">
        <f ca="1">PROPER(Table1[[#This Row],[Product Sub-Category]])</f>
        <v>Paper</v>
      </c>
      <c r="I361" s="14">
        <v>1</v>
      </c>
      <c r="J361" s="15">
        <v>18.97</v>
      </c>
      <c r="K361" s="9">
        <v>0.05</v>
      </c>
      <c r="L361" s="9" t="s">
        <v>41</v>
      </c>
      <c r="M361" s="9" t="s">
        <v>104</v>
      </c>
      <c r="N361" s="16" t="str">
        <f ca="1">PROPER(Table1[[#This Row],[Region]])</f>
        <v>East</v>
      </c>
      <c r="O361" s="9" t="s">
        <v>152</v>
      </c>
      <c r="P361" s="9" t="s">
        <v>400</v>
      </c>
      <c r="Q361" s="9" t="s">
        <v>32</v>
      </c>
    </row>
    <row r="362" spans="1:17" ht="14.5">
      <c r="A362" s="9">
        <v>659</v>
      </c>
      <c r="B362" s="9" t="str">
        <f>VLOOKUP(Table1[[#This Row],[Customer ID]],'Customer Lookup'!A:B,2,0)</f>
        <v>Marjorie Arthur</v>
      </c>
      <c r="C362" s="9">
        <v>91212</v>
      </c>
      <c r="D362" s="30">
        <v>42023</v>
      </c>
      <c r="E362" s="30">
        <v>42024</v>
      </c>
      <c r="F362" s="8" t="s">
        <v>74</v>
      </c>
      <c r="G362" s="13" t="str">
        <f ca="1">TRIM(Table1[[#This Row],[Product Category]])</f>
        <v>Furniture</v>
      </c>
      <c r="H362" s="13" t="str">
        <f ca="1">PROPER(Table1[[#This Row],[Product Sub-Category]])</f>
        <v>Office Machines</v>
      </c>
      <c r="I362" s="14">
        <v>5</v>
      </c>
      <c r="J362" s="15">
        <v>119.99</v>
      </c>
      <c r="K362" s="9">
        <v>0.1</v>
      </c>
      <c r="L362" s="9" t="s">
        <v>41</v>
      </c>
      <c r="M362" s="9" t="s">
        <v>104</v>
      </c>
      <c r="N362" s="16" t="str">
        <f ca="1">PROPER(Table1[[#This Row],[Region]])</f>
        <v>East</v>
      </c>
      <c r="O362" s="9" t="s">
        <v>121</v>
      </c>
      <c r="P362" s="9" t="s">
        <v>401</v>
      </c>
      <c r="Q362" s="9" t="s">
        <v>32</v>
      </c>
    </row>
    <row r="363" spans="1:17" ht="14.5">
      <c r="A363" s="9">
        <v>663</v>
      </c>
      <c r="B363" s="9" t="str">
        <f>VLOOKUP(Table1[[#This Row],[Customer ID]],'Customer Lookup'!A:B,2,0)</f>
        <v>Hilda Bennett</v>
      </c>
      <c r="C363" s="9">
        <v>90922</v>
      </c>
      <c r="D363" s="30">
        <v>42153</v>
      </c>
      <c r="E363" s="30">
        <v>42156</v>
      </c>
      <c r="F363" s="9" t="s">
        <v>2233</v>
      </c>
      <c r="G363" s="13" t="str">
        <f ca="1">TRIM(Table1[[#This Row],[Product Category]])</f>
        <v>Furniture</v>
      </c>
      <c r="H363" s="13" t="str">
        <f ca="1">PROPER(Table1[[#This Row],[Product Sub-Category]])</f>
        <v>Office Furnishings</v>
      </c>
      <c r="I363" s="14">
        <v>17</v>
      </c>
      <c r="J363" s="15">
        <v>14.58</v>
      </c>
      <c r="K363" s="9">
        <v>0.05</v>
      </c>
      <c r="L363" s="9" t="s">
        <v>41</v>
      </c>
      <c r="M363" s="9" t="s">
        <v>42</v>
      </c>
      <c r="N363" s="16" t="str">
        <f ca="1">PROPER(Table1[[#This Row],[Region]])</f>
        <v>South</v>
      </c>
      <c r="O363" s="9" t="s">
        <v>124</v>
      </c>
      <c r="P363" s="9" t="s">
        <v>389</v>
      </c>
      <c r="Q363" s="9" t="s">
        <v>32</v>
      </c>
    </row>
    <row r="364" spans="1:17" ht="14.5">
      <c r="A364" s="9">
        <v>665</v>
      </c>
      <c r="B364" s="9" t="str">
        <f>VLOOKUP(Table1[[#This Row],[Customer ID]],'Customer Lookup'!A:B,2,0)</f>
        <v>Miriam Mueller</v>
      </c>
      <c r="C364" s="9">
        <v>88677</v>
      </c>
      <c r="D364" s="30">
        <v>42020</v>
      </c>
      <c r="E364" s="30">
        <v>42024</v>
      </c>
      <c r="F364" s="8" t="s">
        <v>2233</v>
      </c>
      <c r="G364" s="13" t="str">
        <f ca="1">TRIM(Table1[[#This Row],[Product Category]])</f>
        <v>Furniture</v>
      </c>
      <c r="H364" s="13" t="str">
        <f ca="1">PROPER(Table1[[#This Row],[Product Sub-Category]])</f>
        <v>Office Furnishings</v>
      </c>
      <c r="I364" s="14">
        <v>9</v>
      </c>
      <c r="J364" s="15">
        <v>22.72</v>
      </c>
      <c r="K364" s="9">
        <v>0.05</v>
      </c>
      <c r="L364" s="9" t="s">
        <v>98</v>
      </c>
      <c r="M364" s="9" t="s">
        <v>81</v>
      </c>
      <c r="N364" s="16" t="str">
        <f ca="1">PROPER(Table1[[#This Row],[Region]])</f>
        <v>South</v>
      </c>
      <c r="O364" s="9" t="s">
        <v>184</v>
      </c>
      <c r="P364" s="9" t="s">
        <v>346</v>
      </c>
      <c r="Q364" s="9" t="s">
        <v>32</v>
      </c>
    </row>
    <row r="365" spans="1:17" ht="14.5">
      <c r="A365" s="9">
        <v>665</v>
      </c>
      <c r="B365" s="9" t="str">
        <f>VLOOKUP(Table1[[#This Row],[Customer ID]],'Customer Lookup'!A:B,2,0)</f>
        <v>Miriam Mueller</v>
      </c>
      <c r="C365" s="9">
        <v>88678</v>
      </c>
      <c r="D365" s="30">
        <v>42112</v>
      </c>
      <c r="E365" s="30">
        <v>42113</v>
      </c>
      <c r="F365" s="9" t="s">
        <v>2232</v>
      </c>
      <c r="G365" s="13" t="str">
        <f ca="1">TRIM(Table1[[#This Row],[Product Category]])</f>
        <v>Office Supplies</v>
      </c>
      <c r="H365" s="13" t="str">
        <f ca="1">PROPER(Table1[[#This Row],[Product Sub-Category]])</f>
        <v>Chairs &amp; Chairmats</v>
      </c>
      <c r="I365" s="14">
        <v>6</v>
      </c>
      <c r="J365" s="15">
        <v>130.97999999999999</v>
      </c>
      <c r="K365" s="9">
        <v>0.1</v>
      </c>
      <c r="L365" s="9" t="s">
        <v>41</v>
      </c>
      <c r="M365" s="9" t="s">
        <v>81</v>
      </c>
      <c r="N365" s="16" t="str">
        <f ca="1">PROPER(Table1[[#This Row],[Region]])</f>
        <v>South</v>
      </c>
      <c r="O365" s="9" t="s">
        <v>184</v>
      </c>
      <c r="P365" s="9" t="s">
        <v>346</v>
      </c>
      <c r="Q365" s="9" t="s">
        <v>32</v>
      </c>
    </row>
    <row r="366" spans="1:17" ht="14.5">
      <c r="A366" s="9">
        <v>666</v>
      </c>
      <c r="B366" s="9" t="str">
        <f>VLOOKUP(Table1[[#This Row],[Customer ID]],'Customer Lookup'!A:B,2,0)</f>
        <v>Emily Sims</v>
      </c>
      <c r="C366" s="9">
        <v>88679</v>
      </c>
      <c r="D366" s="30">
        <v>42116</v>
      </c>
      <c r="E366" s="30">
        <v>42120</v>
      </c>
      <c r="F366" s="8" t="s">
        <v>2237</v>
      </c>
      <c r="G366" s="13" t="str">
        <f ca="1">TRIM(Table1[[#This Row],[Product Category]])</f>
        <v>Furniture</v>
      </c>
      <c r="H366" s="13" t="str">
        <f ca="1">PROPER(Table1[[#This Row],[Product Sub-Category]])</f>
        <v>Binders And Binder Accessories</v>
      </c>
      <c r="I366" s="14">
        <v>11</v>
      </c>
      <c r="J366" s="15">
        <v>4.57</v>
      </c>
      <c r="K366" s="9">
        <v>0.05</v>
      </c>
      <c r="L366" s="9" t="s">
        <v>98</v>
      </c>
      <c r="M366" s="9" t="s">
        <v>81</v>
      </c>
      <c r="N366" s="16" t="str">
        <f ca="1">PROPER(Table1[[#This Row],[Region]])</f>
        <v>Central</v>
      </c>
      <c r="O366" s="9" t="s">
        <v>184</v>
      </c>
      <c r="P366" s="9" t="s">
        <v>402</v>
      </c>
      <c r="Q366" s="9" t="s">
        <v>32</v>
      </c>
    </row>
    <row r="367" spans="1:17" ht="14.5">
      <c r="A367" s="9">
        <v>667</v>
      </c>
      <c r="B367" s="9" t="str">
        <f>VLOOKUP(Table1[[#This Row],[Customer ID]],'Customer Lookup'!A:B,2,0)</f>
        <v>Allison Kirby</v>
      </c>
      <c r="C367" s="9">
        <v>22147</v>
      </c>
      <c r="D367" s="30">
        <v>42020</v>
      </c>
      <c r="E367" s="30">
        <v>42024</v>
      </c>
      <c r="F367" s="9" t="s">
        <v>2233</v>
      </c>
      <c r="G367" s="13" t="str">
        <f ca="1">TRIM(Table1[[#This Row],[Product Category]])</f>
        <v>Office Supplies</v>
      </c>
      <c r="H367" s="13" t="str">
        <f ca="1">PROPER(Table1[[#This Row],[Product Sub-Category]])</f>
        <v>Office Furnishings</v>
      </c>
      <c r="I367" s="14">
        <v>37</v>
      </c>
      <c r="J367" s="15">
        <v>22.72</v>
      </c>
      <c r="K367" s="9">
        <v>0.05</v>
      </c>
      <c r="L367" s="9" t="s">
        <v>98</v>
      </c>
      <c r="M367" s="9" t="s">
        <v>81</v>
      </c>
      <c r="N367" s="16" t="str">
        <f ca="1">PROPER(Table1[[#This Row],[Region]])</f>
        <v>Central</v>
      </c>
      <c r="O367" s="9" t="s">
        <v>112</v>
      </c>
      <c r="P367" s="9" t="s">
        <v>403</v>
      </c>
      <c r="Q367" s="9" t="s">
        <v>32</v>
      </c>
    </row>
    <row r="368" spans="1:17" ht="14.5">
      <c r="A368" s="9">
        <v>667</v>
      </c>
      <c r="B368" s="9" t="str">
        <f>VLOOKUP(Table1[[#This Row],[Customer ID]],'Customer Lookup'!A:B,2,0)</f>
        <v>Allison Kirby</v>
      </c>
      <c r="C368" s="9">
        <v>48257</v>
      </c>
      <c r="D368" s="30">
        <v>42116</v>
      </c>
      <c r="E368" s="30">
        <v>42120</v>
      </c>
      <c r="F368" s="8" t="s">
        <v>2237</v>
      </c>
      <c r="G368" s="13" t="str">
        <f ca="1">TRIM(Table1[[#This Row],[Product Category]])</f>
        <v>Office Supplies</v>
      </c>
      <c r="H368" s="13" t="str">
        <f ca="1">PROPER(Table1[[#This Row],[Product Sub-Category]])</f>
        <v>Binders And Binder Accessories</v>
      </c>
      <c r="I368" s="14">
        <v>45</v>
      </c>
      <c r="J368" s="15">
        <v>4.57</v>
      </c>
      <c r="K368" s="9">
        <v>0.05</v>
      </c>
      <c r="L368" s="9" t="s">
        <v>98</v>
      </c>
      <c r="M368" s="9" t="s">
        <v>81</v>
      </c>
      <c r="N368" s="16" t="str">
        <f ca="1">PROPER(Table1[[#This Row],[Region]])</f>
        <v>Central</v>
      </c>
      <c r="O368" s="9" t="s">
        <v>112</v>
      </c>
      <c r="P368" s="9" t="s">
        <v>403</v>
      </c>
      <c r="Q368" s="9" t="s">
        <v>32</v>
      </c>
    </row>
    <row r="369" spans="1:17" ht="14.5">
      <c r="A369" s="9">
        <v>669</v>
      </c>
      <c r="B369" s="9" t="str">
        <f>VLOOKUP(Table1[[#This Row],[Customer ID]],'Customer Lookup'!A:B,2,0)</f>
        <v>Amy Shea</v>
      </c>
      <c r="C369" s="9">
        <v>88475</v>
      </c>
      <c r="D369" s="30">
        <v>42083</v>
      </c>
      <c r="E369" s="30">
        <v>42085</v>
      </c>
      <c r="F369" s="9" t="s">
        <v>116</v>
      </c>
      <c r="G369" s="13" t="str">
        <f ca="1">TRIM(Table1[[#This Row],[Product Category]])</f>
        <v>Office Supplies</v>
      </c>
      <c r="H369" s="13" t="str">
        <f ca="1">PROPER(Table1[[#This Row],[Product Sub-Category]])</f>
        <v>Labels</v>
      </c>
      <c r="I369" s="14">
        <v>22</v>
      </c>
      <c r="J369" s="15">
        <v>2.89</v>
      </c>
      <c r="K369" s="9">
        <v>0.05</v>
      </c>
      <c r="L369" s="9" t="s">
        <v>50</v>
      </c>
      <c r="M369" s="9" t="s">
        <v>42</v>
      </c>
      <c r="N369" s="16" t="str">
        <f ca="1">PROPER(Table1[[#This Row],[Region]])</f>
        <v>Central</v>
      </c>
      <c r="O369" s="9" t="s">
        <v>228</v>
      </c>
      <c r="P369" s="9" t="s">
        <v>404</v>
      </c>
      <c r="Q369" s="9" t="s">
        <v>32</v>
      </c>
    </row>
    <row r="370" spans="1:17" ht="14.5">
      <c r="A370" s="9">
        <v>669</v>
      </c>
      <c r="B370" s="9" t="str">
        <f>VLOOKUP(Table1[[#This Row],[Customer ID]],'Customer Lookup'!A:B,2,0)</f>
        <v>Amy Shea</v>
      </c>
      <c r="C370" s="9">
        <v>88475</v>
      </c>
      <c r="D370" s="30">
        <v>42083</v>
      </c>
      <c r="E370" s="30">
        <v>42084</v>
      </c>
      <c r="F370" s="8" t="s">
        <v>83</v>
      </c>
      <c r="G370" s="13" t="str">
        <f ca="1">TRIM(Table1[[#This Row],[Product Category]])</f>
        <v>Furniture</v>
      </c>
      <c r="H370" s="13" t="str">
        <f ca="1">PROPER(Table1[[#This Row],[Product Sub-Category]])</f>
        <v>Paper</v>
      </c>
      <c r="I370" s="14">
        <v>2</v>
      </c>
      <c r="J370" s="15">
        <v>48.91</v>
      </c>
      <c r="K370" s="9">
        <v>0.05</v>
      </c>
      <c r="L370" s="9" t="s">
        <v>50</v>
      </c>
      <c r="M370" s="9" t="s">
        <v>42</v>
      </c>
      <c r="N370" s="16" t="str">
        <f ca="1">PROPER(Table1[[#This Row],[Region]])</f>
        <v>South</v>
      </c>
      <c r="O370" s="9" t="s">
        <v>228</v>
      </c>
      <c r="P370" s="9" t="s">
        <v>404</v>
      </c>
      <c r="Q370" s="9" t="s">
        <v>32</v>
      </c>
    </row>
    <row r="371" spans="1:17" ht="14.5">
      <c r="A371" s="9">
        <v>670</v>
      </c>
      <c r="B371" s="9" t="str">
        <f>VLOOKUP(Table1[[#This Row],[Customer ID]],'Customer Lookup'!A:B,2,0)</f>
        <v>Lewis Baldwin</v>
      </c>
      <c r="C371" s="9">
        <v>88474</v>
      </c>
      <c r="D371" s="30">
        <v>42068</v>
      </c>
      <c r="E371" s="30">
        <v>42075</v>
      </c>
      <c r="F371" s="9" t="s">
        <v>123</v>
      </c>
      <c r="G371" s="13" t="str">
        <f ca="1">TRIM(Table1[[#This Row],[Product Category]])</f>
        <v>Office Supplies</v>
      </c>
      <c r="H371" s="13" t="str">
        <f ca="1">PROPER(Table1[[#This Row],[Product Sub-Category]])</f>
        <v>Tables</v>
      </c>
      <c r="I371" s="14">
        <v>5</v>
      </c>
      <c r="J371" s="15">
        <v>296.18</v>
      </c>
      <c r="K371" s="9">
        <v>0.1</v>
      </c>
      <c r="L371" s="9" t="s">
        <v>98</v>
      </c>
      <c r="M371" s="9" t="s">
        <v>42</v>
      </c>
      <c r="N371" s="16" t="str">
        <f ca="1">PROPER(Table1[[#This Row],[Region]])</f>
        <v>Central</v>
      </c>
      <c r="O371" s="9" t="s">
        <v>117</v>
      </c>
      <c r="P371" s="9" t="s">
        <v>354</v>
      </c>
      <c r="Q371" s="9" t="s">
        <v>32</v>
      </c>
    </row>
    <row r="372" spans="1:17" ht="14.5">
      <c r="A372" s="9">
        <v>672</v>
      </c>
      <c r="B372" s="9" t="str">
        <f>VLOOKUP(Table1[[#This Row],[Customer ID]],'Customer Lookup'!A:B,2,0)</f>
        <v>Brian Leach</v>
      </c>
      <c r="C372" s="9">
        <v>88173</v>
      </c>
      <c r="D372" s="30">
        <v>42040</v>
      </c>
      <c r="E372" s="30">
        <v>42044</v>
      </c>
      <c r="F372" s="8" t="s">
        <v>2231</v>
      </c>
      <c r="G372" s="13" t="str">
        <f ca="1">TRIM(Table1[[#This Row],[Product Category]])</f>
        <v>Technology</v>
      </c>
      <c r="H372" s="13" t="str">
        <f ca="1">PROPER(Table1[[#This Row],[Product Sub-Category]])</f>
        <v>Pens &amp; Art Supplies</v>
      </c>
      <c r="I372" s="14">
        <v>12</v>
      </c>
      <c r="J372" s="15">
        <v>2.88</v>
      </c>
      <c r="K372" s="9">
        <v>0.05</v>
      </c>
      <c r="L372" s="9" t="s">
        <v>98</v>
      </c>
      <c r="M372" s="9" t="s">
        <v>51</v>
      </c>
      <c r="N372" s="16" t="str">
        <f ca="1">PROPER(Table1[[#This Row],[Region]])</f>
        <v>Central</v>
      </c>
      <c r="O372" s="9" t="s">
        <v>228</v>
      </c>
      <c r="P372" s="9" t="s">
        <v>229</v>
      </c>
      <c r="Q372" s="9" t="s">
        <v>32</v>
      </c>
    </row>
    <row r="373" spans="1:17" ht="14.5">
      <c r="A373" s="9">
        <v>672</v>
      </c>
      <c r="B373" s="9" t="str">
        <f>VLOOKUP(Table1[[#This Row],[Customer ID]],'Customer Lookup'!A:B,2,0)</f>
        <v>Brian Leach</v>
      </c>
      <c r="C373" s="9">
        <v>88173</v>
      </c>
      <c r="D373" s="30">
        <v>42040</v>
      </c>
      <c r="E373" s="30">
        <v>42047</v>
      </c>
      <c r="F373" s="9" t="s">
        <v>2235</v>
      </c>
      <c r="G373" s="13" t="str">
        <f ca="1">TRIM(Table1[[#This Row],[Product Category]])</f>
        <v>Office Supplies</v>
      </c>
      <c r="H373" s="13" t="str">
        <f ca="1">PROPER(Table1[[#This Row],[Product Sub-Category]])</f>
        <v>Telephones And Communication</v>
      </c>
      <c r="I373" s="14">
        <v>2</v>
      </c>
      <c r="J373" s="15">
        <v>195.99</v>
      </c>
      <c r="K373" s="9">
        <v>0.1</v>
      </c>
      <c r="L373" s="9" t="s">
        <v>98</v>
      </c>
      <c r="M373" s="9" t="s">
        <v>51</v>
      </c>
      <c r="N373" s="16" t="str">
        <f ca="1">PROPER(Table1[[#This Row],[Region]])</f>
        <v>Central</v>
      </c>
      <c r="O373" s="9" t="s">
        <v>228</v>
      </c>
      <c r="P373" s="9" t="s">
        <v>229</v>
      </c>
      <c r="Q373" s="9" t="s">
        <v>32</v>
      </c>
    </row>
    <row r="374" spans="1:17" ht="14.5">
      <c r="A374" s="9">
        <v>674</v>
      </c>
      <c r="B374" s="9" t="str">
        <f>VLOOKUP(Table1[[#This Row],[Customer ID]],'Customer Lookup'!A:B,2,0)</f>
        <v>Albert Frost</v>
      </c>
      <c r="C374" s="9">
        <v>88174</v>
      </c>
      <c r="D374" s="30">
        <v>42006</v>
      </c>
      <c r="E374" s="30">
        <v>42007</v>
      </c>
      <c r="F374" s="8" t="s">
        <v>2238</v>
      </c>
      <c r="G374" s="13" t="str">
        <f ca="1">TRIM(Table1[[#This Row],[Product Category]])</f>
        <v>Office Supplies</v>
      </c>
      <c r="H374" s="13" t="str">
        <f ca="1">PROPER(Table1[[#This Row],[Product Sub-Category]])</f>
        <v>Storage &amp; Organization</v>
      </c>
      <c r="I374" s="14">
        <v>3</v>
      </c>
      <c r="J374" s="15">
        <v>161.55000000000001</v>
      </c>
      <c r="K374" s="9">
        <v>0.1</v>
      </c>
      <c r="L374" s="9" t="s">
        <v>41</v>
      </c>
      <c r="M374" s="9" t="s">
        <v>51</v>
      </c>
      <c r="N374" s="16" t="str">
        <f ca="1">PROPER(Table1[[#This Row],[Region]])</f>
        <v>South</v>
      </c>
      <c r="O374" s="9" t="s">
        <v>306</v>
      </c>
      <c r="P374" s="9" t="s">
        <v>405</v>
      </c>
      <c r="Q374" s="9" t="s">
        <v>32</v>
      </c>
    </row>
    <row r="375" spans="1:17" ht="14.5">
      <c r="A375" s="9">
        <v>678</v>
      </c>
      <c r="B375" s="9" t="str">
        <f>VLOOKUP(Table1[[#This Row],[Customer ID]],'Customer Lookup'!A:B,2,0)</f>
        <v>Edward McKenzie</v>
      </c>
      <c r="C375" s="9">
        <v>88889</v>
      </c>
      <c r="D375" s="30">
        <v>42116</v>
      </c>
      <c r="E375" s="30">
        <v>42117</v>
      </c>
      <c r="F375" s="9" t="s">
        <v>2238</v>
      </c>
      <c r="G375" s="13" t="str">
        <f ca="1">TRIM(Table1[[#This Row],[Product Category]])</f>
        <v>Office Supplies</v>
      </c>
      <c r="H375" s="13" t="str">
        <f ca="1">PROPER(Table1[[#This Row],[Product Sub-Category]])</f>
        <v>Storage &amp; Organization</v>
      </c>
      <c r="I375" s="14">
        <v>5</v>
      </c>
      <c r="J375" s="15">
        <v>15.42</v>
      </c>
      <c r="K375" s="9">
        <v>0.05</v>
      </c>
      <c r="L375" s="9" t="s">
        <v>50</v>
      </c>
      <c r="M375" s="9" t="s">
        <v>81</v>
      </c>
      <c r="N375" s="16" t="str">
        <f ca="1">PROPER(Table1[[#This Row],[Region]])</f>
        <v>West</v>
      </c>
      <c r="O375" s="9" t="s">
        <v>117</v>
      </c>
      <c r="P375" s="9" t="s">
        <v>406</v>
      </c>
      <c r="Q375" s="9" t="s">
        <v>22</v>
      </c>
    </row>
    <row r="376" spans="1:17" ht="14.5">
      <c r="A376" s="9">
        <v>679</v>
      </c>
      <c r="B376" s="9" t="str">
        <f>VLOOKUP(Table1[[#This Row],[Customer ID]],'Customer Lookup'!A:B,2,0)</f>
        <v>Katie Dougherty</v>
      </c>
      <c r="C376" s="9">
        <v>88890</v>
      </c>
      <c r="D376" s="30">
        <v>42067</v>
      </c>
      <c r="E376" s="30">
        <v>42068</v>
      </c>
      <c r="F376" s="8" t="s">
        <v>196</v>
      </c>
      <c r="G376" s="13" t="str">
        <f ca="1">TRIM(Table1[[#This Row],[Product Category]])</f>
        <v>Office Supplies</v>
      </c>
      <c r="H376" s="13" t="str">
        <f ca="1">PROPER(Table1[[#This Row],[Product Sub-Category]])</f>
        <v>Appliances</v>
      </c>
      <c r="I376" s="14">
        <v>2</v>
      </c>
      <c r="J376" s="15">
        <v>3.95</v>
      </c>
      <c r="K376" s="9">
        <v>0.05</v>
      </c>
      <c r="L376" s="9" t="s">
        <v>50</v>
      </c>
      <c r="M376" s="9" t="s">
        <v>81</v>
      </c>
      <c r="N376" s="16" t="str">
        <f ca="1">PROPER(Table1[[#This Row],[Region]])</f>
        <v>West</v>
      </c>
      <c r="O376" s="9" t="s">
        <v>29</v>
      </c>
      <c r="P376" s="9" t="s">
        <v>407</v>
      </c>
      <c r="Q376" s="9" t="s">
        <v>32</v>
      </c>
    </row>
    <row r="377" spans="1:17" ht="14.5">
      <c r="A377" s="9">
        <v>679</v>
      </c>
      <c r="B377" s="9" t="str">
        <f>VLOOKUP(Table1[[#This Row],[Customer ID]],'Customer Lookup'!A:B,2,0)</f>
        <v>Katie Dougherty</v>
      </c>
      <c r="C377" s="9">
        <v>88890</v>
      </c>
      <c r="D377" s="30">
        <v>42067</v>
      </c>
      <c r="E377" s="30">
        <v>42068</v>
      </c>
      <c r="F377" s="9" t="s">
        <v>2237</v>
      </c>
      <c r="G377" s="13" t="str">
        <f ca="1">TRIM(Table1[[#This Row],[Product Category]])</f>
        <v>Technology</v>
      </c>
      <c r="H377" s="13" t="str">
        <f ca="1">PROPER(Table1[[#This Row],[Product Sub-Category]])</f>
        <v>Binders And Binder Accessories</v>
      </c>
      <c r="I377" s="14">
        <v>17</v>
      </c>
      <c r="J377" s="15">
        <v>367.99</v>
      </c>
      <c r="K377" s="9">
        <v>0.1</v>
      </c>
      <c r="L377" s="9" t="s">
        <v>50</v>
      </c>
      <c r="M377" s="9" t="s">
        <v>81</v>
      </c>
      <c r="N377" s="16" t="str">
        <f ca="1">PROPER(Table1[[#This Row],[Region]])</f>
        <v>West</v>
      </c>
      <c r="O377" s="9" t="s">
        <v>29</v>
      </c>
      <c r="P377" s="9" t="s">
        <v>407</v>
      </c>
      <c r="Q377" s="9" t="s">
        <v>32</v>
      </c>
    </row>
    <row r="378" spans="1:17" ht="14.5">
      <c r="A378" s="9">
        <v>680</v>
      </c>
      <c r="B378" s="9" t="str">
        <f>VLOOKUP(Table1[[#This Row],[Customer ID]],'Customer Lookup'!A:B,2,0)</f>
        <v>Laurence Poe</v>
      </c>
      <c r="C378" s="9">
        <v>88890</v>
      </c>
      <c r="D378" s="30">
        <v>42067</v>
      </c>
      <c r="E378" s="30">
        <v>42069</v>
      </c>
      <c r="F378" s="8" t="s">
        <v>2235</v>
      </c>
      <c r="G378" s="13" t="str">
        <f ca="1">TRIM(Table1[[#This Row],[Product Category]])</f>
        <v>Furniture</v>
      </c>
      <c r="H378" s="13" t="str">
        <f ca="1">PROPER(Table1[[#This Row],[Product Sub-Category]])</f>
        <v>Telephones And Communication</v>
      </c>
      <c r="I378" s="14">
        <v>3</v>
      </c>
      <c r="J378" s="15">
        <v>95.99</v>
      </c>
      <c r="K378" s="9">
        <v>0.05</v>
      </c>
      <c r="L378" s="9" t="s">
        <v>50</v>
      </c>
      <c r="M378" s="9" t="s">
        <v>81</v>
      </c>
      <c r="N378" s="16" t="str">
        <f ca="1">PROPER(Table1[[#This Row],[Region]])</f>
        <v>Central</v>
      </c>
      <c r="O378" s="9" t="s">
        <v>29</v>
      </c>
      <c r="P378" s="9" t="s">
        <v>408</v>
      </c>
      <c r="Q378" s="9" t="s">
        <v>32</v>
      </c>
    </row>
    <row r="379" spans="1:17" ht="14.5">
      <c r="A379" s="9">
        <v>683</v>
      </c>
      <c r="B379" s="9" t="str">
        <f>VLOOKUP(Table1[[#This Row],[Customer ID]],'Customer Lookup'!A:B,2,0)</f>
        <v>Seth Merrill</v>
      </c>
      <c r="C379" s="9">
        <v>87765</v>
      </c>
      <c r="D379" s="30">
        <v>42101</v>
      </c>
      <c r="E379" s="30">
        <v>42102</v>
      </c>
      <c r="F379" s="9" t="s">
        <v>2233</v>
      </c>
      <c r="G379" s="13" t="str">
        <f ca="1">TRIM(Table1[[#This Row],[Product Category]])</f>
        <v>Office Supplies</v>
      </c>
      <c r="H379" s="13" t="str">
        <f ca="1">PROPER(Table1[[#This Row],[Product Sub-Category]])</f>
        <v>Office Furnishings</v>
      </c>
      <c r="I379" s="14">
        <v>4</v>
      </c>
      <c r="J379" s="15">
        <v>17.670000000000002</v>
      </c>
      <c r="K379" s="9">
        <v>0.05</v>
      </c>
      <c r="L379" s="9" t="s">
        <v>50</v>
      </c>
      <c r="M379" s="9" t="s">
        <v>51</v>
      </c>
      <c r="N379" s="16" t="str">
        <f ca="1">PROPER(Table1[[#This Row],[Region]])</f>
        <v>Central</v>
      </c>
      <c r="O379" s="9" t="s">
        <v>302</v>
      </c>
      <c r="P379" s="9" t="s">
        <v>409</v>
      </c>
      <c r="Q379" s="9" t="s">
        <v>22</v>
      </c>
    </row>
    <row r="380" spans="1:17" ht="14.5">
      <c r="A380" s="9">
        <v>688</v>
      </c>
      <c r="B380" s="9" t="str">
        <f>VLOOKUP(Table1[[#This Row],[Customer ID]],'Customer Lookup'!A:B,2,0)</f>
        <v>Ashley Reese</v>
      </c>
      <c r="C380" s="9">
        <v>88503</v>
      </c>
      <c r="D380" s="30">
        <v>42140</v>
      </c>
      <c r="E380" s="30">
        <v>42140</v>
      </c>
      <c r="F380" s="8" t="s">
        <v>2238</v>
      </c>
      <c r="G380" s="13" t="str">
        <f ca="1">TRIM(Table1[[#This Row],[Product Category]])</f>
        <v>Office Supplies</v>
      </c>
      <c r="H380" s="13" t="str">
        <f ca="1">PROPER(Table1[[#This Row],[Product Sub-Category]])</f>
        <v>Storage &amp; Organization</v>
      </c>
      <c r="I380" s="14">
        <v>10</v>
      </c>
      <c r="J380" s="15">
        <v>279.48</v>
      </c>
      <c r="K380" s="9">
        <v>0.1</v>
      </c>
      <c r="L380" s="9" t="s">
        <v>41</v>
      </c>
      <c r="M380" s="9" t="s">
        <v>51</v>
      </c>
      <c r="N380" s="16" t="str">
        <f ca="1">PROPER(Table1[[#This Row],[Region]])</f>
        <v>Central</v>
      </c>
      <c r="O380" s="9" t="s">
        <v>306</v>
      </c>
      <c r="P380" s="9" t="s">
        <v>410</v>
      </c>
      <c r="Q380" s="9" t="s">
        <v>32</v>
      </c>
    </row>
    <row r="381" spans="1:17" ht="14.5">
      <c r="A381" s="9">
        <v>688</v>
      </c>
      <c r="B381" s="9" t="str">
        <f>VLOOKUP(Table1[[#This Row],[Customer ID]],'Customer Lookup'!A:B,2,0)</f>
        <v>Ashley Reese</v>
      </c>
      <c r="C381" s="9">
        <v>88504</v>
      </c>
      <c r="D381" s="30">
        <v>42069</v>
      </c>
      <c r="E381" s="30">
        <v>42071</v>
      </c>
      <c r="F381" s="9" t="s">
        <v>2237</v>
      </c>
      <c r="G381" s="13" t="str">
        <f ca="1">TRIM(Table1[[#This Row],[Product Category]])</f>
        <v>Technology</v>
      </c>
      <c r="H381" s="13" t="str">
        <f ca="1">PROPER(Table1[[#This Row],[Product Sub-Category]])</f>
        <v>Binders And Binder Accessories</v>
      </c>
      <c r="I381" s="14">
        <v>5</v>
      </c>
      <c r="J381" s="15">
        <v>4.18</v>
      </c>
      <c r="K381" s="9">
        <v>0.05</v>
      </c>
      <c r="L381" s="9" t="s">
        <v>98</v>
      </c>
      <c r="M381" s="9" t="s">
        <v>51</v>
      </c>
      <c r="N381" s="16" t="str">
        <f ca="1">PROPER(Table1[[#This Row],[Region]])</f>
        <v>Central</v>
      </c>
      <c r="O381" s="9" t="s">
        <v>306</v>
      </c>
      <c r="P381" s="9" t="s">
        <v>410</v>
      </c>
      <c r="Q381" s="9" t="s">
        <v>32</v>
      </c>
    </row>
    <row r="382" spans="1:17" ht="14.5">
      <c r="A382" s="9">
        <v>689</v>
      </c>
      <c r="B382" s="9" t="str">
        <f>VLOOKUP(Table1[[#This Row],[Customer ID]],'Customer Lookup'!A:B,2,0)</f>
        <v>Tommy Honeycutt</v>
      </c>
      <c r="C382" s="9">
        <v>88502</v>
      </c>
      <c r="D382" s="30">
        <v>42039</v>
      </c>
      <c r="E382" s="30">
        <v>42040</v>
      </c>
      <c r="F382" s="8" t="s">
        <v>144</v>
      </c>
      <c r="G382" s="13" t="str">
        <f ca="1">TRIM(Table1[[#This Row],[Product Category]])</f>
        <v>Office Supplies</v>
      </c>
      <c r="H382" s="13" t="str">
        <f ca="1">PROPER(Table1[[#This Row],[Product Sub-Category]])</f>
        <v>Computer Peripherals</v>
      </c>
      <c r="I382" s="14">
        <v>10</v>
      </c>
      <c r="J382" s="15">
        <v>1.7</v>
      </c>
      <c r="K382" s="9">
        <v>0.05</v>
      </c>
      <c r="L382" s="9" t="s">
        <v>50</v>
      </c>
      <c r="M382" s="9" t="s">
        <v>51</v>
      </c>
      <c r="N382" s="16" t="str">
        <f ca="1">PROPER(Table1[[#This Row],[Region]])</f>
        <v>West</v>
      </c>
      <c r="O382" s="9" t="s">
        <v>306</v>
      </c>
      <c r="P382" s="9" t="s">
        <v>411</v>
      </c>
      <c r="Q382" s="9" t="s">
        <v>32</v>
      </c>
    </row>
    <row r="383" spans="1:17" ht="14.5">
      <c r="A383" s="9">
        <v>691</v>
      </c>
      <c r="B383" s="9" t="str">
        <f>VLOOKUP(Table1[[#This Row],[Customer ID]],'Customer Lookup'!A:B,2,0)</f>
        <v>Alicia Curtis</v>
      </c>
      <c r="C383" s="9">
        <v>89915</v>
      </c>
      <c r="D383" s="30">
        <v>42084</v>
      </c>
      <c r="E383" s="30">
        <v>42085</v>
      </c>
      <c r="F383" s="9" t="s">
        <v>83</v>
      </c>
      <c r="G383" s="13" t="str">
        <f ca="1">TRIM(Table1[[#This Row],[Product Category]])</f>
        <v>Furniture</v>
      </c>
      <c r="H383" s="13" t="str">
        <f ca="1">PROPER(Table1[[#This Row],[Product Sub-Category]])</f>
        <v>Paper</v>
      </c>
      <c r="I383" s="14">
        <v>8</v>
      </c>
      <c r="J383" s="15">
        <v>6.48</v>
      </c>
      <c r="K383" s="9">
        <v>0.05</v>
      </c>
      <c r="L383" s="9" t="s">
        <v>21</v>
      </c>
      <c r="M383" s="9" t="s">
        <v>42</v>
      </c>
      <c r="N383" s="16" t="str">
        <f ca="1">PROPER(Table1[[#This Row],[Region]])</f>
        <v>West</v>
      </c>
      <c r="O383" s="9" t="s">
        <v>29</v>
      </c>
      <c r="P383" s="9" t="s">
        <v>412</v>
      </c>
      <c r="Q383" s="9" t="s">
        <v>32</v>
      </c>
    </row>
    <row r="384" spans="1:17" ht="14.5">
      <c r="A384" s="9">
        <v>693</v>
      </c>
      <c r="B384" s="9" t="str">
        <f>VLOOKUP(Table1[[#This Row],[Customer ID]],'Customer Lookup'!A:B,2,0)</f>
        <v>Richard McClure</v>
      </c>
      <c r="C384" s="9">
        <v>87811</v>
      </c>
      <c r="D384" s="30">
        <v>42088</v>
      </c>
      <c r="E384" s="30">
        <v>42088</v>
      </c>
      <c r="F384" s="8" t="s">
        <v>151</v>
      </c>
      <c r="G384" s="13" t="str">
        <f ca="1">TRIM(Table1[[#This Row],[Product Category]])</f>
        <v>Office Supplies</v>
      </c>
      <c r="H384" s="13" t="str">
        <f ca="1">PROPER(Table1[[#This Row],[Product Sub-Category]])</f>
        <v>Bookcases</v>
      </c>
      <c r="I384" s="14">
        <v>7</v>
      </c>
      <c r="J384" s="15">
        <v>500.98</v>
      </c>
      <c r="K384" s="9">
        <v>0.1</v>
      </c>
      <c r="L384" s="9" t="s">
        <v>98</v>
      </c>
      <c r="M384" s="9" t="s">
        <v>51</v>
      </c>
      <c r="N384" s="16" t="str">
        <f ca="1">PROPER(Table1[[#This Row],[Region]])</f>
        <v>West</v>
      </c>
      <c r="O384" s="9" t="s">
        <v>194</v>
      </c>
      <c r="P384" s="9" t="s">
        <v>413</v>
      </c>
      <c r="Q384" s="9" t="s">
        <v>32</v>
      </c>
    </row>
    <row r="385" spans="1:17" ht="14.5">
      <c r="A385" s="9">
        <v>693</v>
      </c>
      <c r="B385" s="9" t="str">
        <f>VLOOKUP(Table1[[#This Row],[Customer ID]],'Customer Lookup'!A:B,2,0)</f>
        <v>Richard McClure</v>
      </c>
      <c r="C385" s="9">
        <v>87812</v>
      </c>
      <c r="D385" s="30">
        <v>42071</v>
      </c>
      <c r="E385" s="30">
        <v>42078</v>
      </c>
      <c r="F385" s="9" t="s">
        <v>2237</v>
      </c>
      <c r="G385" s="13" t="str">
        <f ca="1">TRIM(Table1[[#This Row],[Product Category]])</f>
        <v>Furniture</v>
      </c>
      <c r="H385" s="13" t="str">
        <f ca="1">PROPER(Table1[[#This Row],[Product Sub-Category]])</f>
        <v>Binders And Binder Accessories</v>
      </c>
      <c r="I385" s="14">
        <v>17</v>
      </c>
      <c r="J385" s="15">
        <v>5.34</v>
      </c>
      <c r="K385" s="9">
        <v>0.05</v>
      </c>
      <c r="L385" s="9" t="s">
        <v>98</v>
      </c>
      <c r="M385" s="9" t="s">
        <v>51</v>
      </c>
      <c r="N385" s="16" t="str">
        <f ca="1">PROPER(Table1[[#This Row],[Region]])</f>
        <v>West</v>
      </c>
      <c r="O385" s="9" t="s">
        <v>194</v>
      </c>
      <c r="P385" s="9" t="s">
        <v>413</v>
      </c>
      <c r="Q385" s="9" t="s">
        <v>22</v>
      </c>
    </row>
    <row r="386" spans="1:17" ht="14.5">
      <c r="A386" s="9">
        <v>693</v>
      </c>
      <c r="B386" s="9" t="str">
        <f>VLOOKUP(Table1[[#This Row],[Customer ID]],'Customer Lookup'!A:B,2,0)</f>
        <v>Richard McClure</v>
      </c>
      <c r="C386" s="9">
        <v>87812</v>
      </c>
      <c r="D386" s="30">
        <v>42071</v>
      </c>
      <c r="E386" s="30">
        <v>42078</v>
      </c>
      <c r="F386" s="8" t="s">
        <v>151</v>
      </c>
      <c r="G386" s="13" t="str">
        <f ca="1">TRIM(Table1[[#This Row],[Product Category]])</f>
        <v>Technology</v>
      </c>
      <c r="H386" s="13" t="str">
        <f ca="1">PROPER(Table1[[#This Row],[Product Sub-Category]])</f>
        <v>Bookcases</v>
      </c>
      <c r="I386" s="14">
        <v>5</v>
      </c>
      <c r="J386" s="15">
        <v>140.97999999999999</v>
      </c>
      <c r="K386" s="9">
        <v>0.1</v>
      </c>
      <c r="L386" s="9" t="s">
        <v>98</v>
      </c>
      <c r="M386" s="9" t="s">
        <v>51</v>
      </c>
      <c r="N386" s="16" t="str">
        <f ca="1">PROPER(Table1[[#This Row],[Region]])</f>
        <v>West</v>
      </c>
      <c r="O386" s="9" t="s">
        <v>194</v>
      </c>
      <c r="P386" s="9" t="s">
        <v>413</v>
      </c>
      <c r="Q386" s="9" t="s">
        <v>32</v>
      </c>
    </row>
    <row r="387" spans="1:17" ht="14.5">
      <c r="A387" s="9">
        <v>693</v>
      </c>
      <c r="B387" s="9" t="str">
        <f>VLOOKUP(Table1[[#This Row],[Customer ID]],'Customer Lookup'!A:B,2,0)</f>
        <v>Richard McClure</v>
      </c>
      <c r="C387" s="9">
        <v>87812</v>
      </c>
      <c r="D387" s="30">
        <v>42071</v>
      </c>
      <c r="E387" s="30">
        <v>42078</v>
      </c>
      <c r="F387" s="9" t="s">
        <v>2235</v>
      </c>
      <c r="G387" s="13" t="str">
        <f ca="1">TRIM(Table1[[#This Row],[Product Category]])</f>
        <v>Furniture</v>
      </c>
      <c r="H387" s="13" t="str">
        <f ca="1">PROPER(Table1[[#This Row],[Product Sub-Category]])</f>
        <v>Telephones And Communication</v>
      </c>
      <c r="I387" s="14">
        <v>11</v>
      </c>
      <c r="J387" s="15">
        <v>205.99</v>
      </c>
      <c r="K387" s="9">
        <v>0.1</v>
      </c>
      <c r="L387" s="9" t="s">
        <v>98</v>
      </c>
      <c r="M387" s="9" t="s">
        <v>51</v>
      </c>
      <c r="N387" s="16" t="str">
        <f ca="1">PROPER(Table1[[#This Row],[Region]])</f>
        <v>West</v>
      </c>
      <c r="O387" s="9" t="s">
        <v>194</v>
      </c>
      <c r="P387" s="9" t="s">
        <v>413</v>
      </c>
      <c r="Q387" s="9" t="s">
        <v>32</v>
      </c>
    </row>
    <row r="388" spans="1:17" ht="14.5">
      <c r="A388" s="9">
        <v>693</v>
      </c>
      <c r="B388" s="9" t="str">
        <f>VLOOKUP(Table1[[#This Row],[Customer ID]],'Customer Lookup'!A:B,2,0)</f>
        <v>Richard McClure</v>
      </c>
      <c r="C388" s="9">
        <v>87813</v>
      </c>
      <c r="D388" s="30">
        <v>42129</v>
      </c>
      <c r="E388" s="30">
        <v>42131</v>
      </c>
      <c r="F388" s="8" t="s">
        <v>123</v>
      </c>
      <c r="G388" s="13" t="str">
        <f ca="1">TRIM(Table1[[#This Row],[Product Category]])</f>
        <v>Technology</v>
      </c>
      <c r="H388" s="13" t="str">
        <f ca="1">PROPER(Table1[[#This Row],[Product Sub-Category]])</f>
        <v>Tables</v>
      </c>
      <c r="I388" s="14">
        <v>36</v>
      </c>
      <c r="J388" s="15">
        <v>230.98</v>
      </c>
      <c r="K388" s="9">
        <v>0.1</v>
      </c>
      <c r="L388" s="9" t="s">
        <v>21</v>
      </c>
      <c r="M388" s="9" t="s">
        <v>51</v>
      </c>
      <c r="N388" s="16" t="str">
        <f ca="1">PROPER(Table1[[#This Row],[Region]])</f>
        <v>Central</v>
      </c>
      <c r="O388" s="9" t="s">
        <v>194</v>
      </c>
      <c r="P388" s="9" t="s">
        <v>413</v>
      </c>
      <c r="Q388" s="9" t="s">
        <v>32</v>
      </c>
    </row>
    <row r="389" spans="1:17" ht="14.5">
      <c r="A389" s="9">
        <v>696</v>
      </c>
      <c r="B389" s="9" t="str">
        <f>VLOOKUP(Table1[[#This Row],[Customer ID]],'Customer Lookup'!A:B,2,0)</f>
        <v>Johnny Reid</v>
      </c>
      <c r="C389" s="9">
        <v>89847</v>
      </c>
      <c r="D389" s="30">
        <v>42090</v>
      </c>
      <c r="E389" s="30">
        <v>42091</v>
      </c>
      <c r="F389" s="9" t="s">
        <v>144</v>
      </c>
      <c r="G389" s="13" t="str">
        <f ca="1">TRIM(Table1[[#This Row],[Product Category]])</f>
        <v>Furniture</v>
      </c>
      <c r="H389" s="13" t="str">
        <f ca="1">PROPER(Table1[[#This Row],[Product Sub-Category]])</f>
        <v>Computer Peripherals</v>
      </c>
      <c r="I389" s="14">
        <v>10</v>
      </c>
      <c r="J389" s="15">
        <v>8.1199999999999992</v>
      </c>
      <c r="K389" s="9">
        <v>0.05</v>
      </c>
      <c r="L389" s="9" t="s">
        <v>50</v>
      </c>
      <c r="M389" s="9" t="s">
        <v>81</v>
      </c>
      <c r="N389" s="16" t="str">
        <f ca="1">PROPER(Table1[[#This Row],[Region]])</f>
        <v>Central</v>
      </c>
      <c r="O389" s="9" t="s">
        <v>376</v>
      </c>
      <c r="P389" s="9" t="s">
        <v>414</v>
      </c>
      <c r="Q389" s="9" t="s">
        <v>32</v>
      </c>
    </row>
    <row r="390" spans="1:17" ht="14.5">
      <c r="A390" s="9">
        <v>696</v>
      </c>
      <c r="B390" s="9" t="str">
        <f>VLOOKUP(Table1[[#This Row],[Customer ID]],'Customer Lookup'!A:B,2,0)</f>
        <v>Johnny Reid</v>
      </c>
      <c r="C390" s="9">
        <v>89847</v>
      </c>
      <c r="D390" s="30">
        <v>42090</v>
      </c>
      <c r="E390" s="30">
        <v>42091</v>
      </c>
      <c r="F390" s="8" t="s">
        <v>2233</v>
      </c>
      <c r="G390" s="13" t="str">
        <f ca="1">TRIM(Table1[[#This Row],[Product Category]])</f>
        <v>Technology</v>
      </c>
      <c r="H390" s="13" t="str">
        <f ca="1">PROPER(Table1[[#This Row],[Product Sub-Category]])</f>
        <v>Office Furnishings</v>
      </c>
      <c r="I390" s="14">
        <v>12</v>
      </c>
      <c r="J390" s="15">
        <v>51.65</v>
      </c>
      <c r="K390" s="9">
        <v>0.05</v>
      </c>
      <c r="L390" s="9" t="s">
        <v>50</v>
      </c>
      <c r="M390" s="9" t="s">
        <v>81</v>
      </c>
      <c r="N390" s="16" t="str">
        <f ca="1">PROPER(Table1[[#This Row],[Region]])</f>
        <v>Central</v>
      </c>
      <c r="O390" s="9" t="s">
        <v>376</v>
      </c>
      <c r="P390" s="9" t="s">
        <v>414</v>
      </c>
      <c r="Q390" s="9" t="s">
        <v>32</v>
      </c>
    </row>
    <row r="391" spans="1:17" ht="14.5">
      <c r="A391" s="9">
        <v>696</v>
      </c>
      <c r="B391" s="9" t="str">
        <f>VLOOKUP(Table1[[#This Row],[Customer ID]],'Customer Lookup'!A:B,2,0)</f>
        <v>Johnny Reid</v>
      </c>
      <c r="C391" s="9">
        <v>89848</v>
      </c>
      <c r="D391" s="30">
        <v>42101</v>
      </c>
      <c r="E391" s="30">
        <v>42103</v>
      </c>
      <c r="F391" s="9" t="s">
        <v>144</v>
      </c>
      <c r="G391" s="13" t="str">
        <f ca="1">TRIM(Table1[[#This Row],[Product Category]])</f>
        <v>Technology</v>
      </c>
      <c r="H391" s="13" t="str">
        <f ca="1">PROPER(Table1[[#This Row],[Product Sub-Category]])</f>
        <v>Computer Peripherals</v>
      </c>
      <c r="I391" s="14">
        <v>9</v>
      </c>
      <c r="J391" s="15">
        <v>40.479999999999997</v>
      </c>
      <c r="K391" s="9">
        <v>0.05</v>
      </c>
      <c r="L391" s="9" t="s">
        <v>98</v>
      </c>
      <c r="M391" s="9" t="s">
        <v>81</v>
      </c>
      <c r="N391" s="16" t="str">
        <f ca="1">PROPER(Table1[[#This Row],[Region]])</f>
        <v>Central</v>
      </c>
      <c r="O391" s="9" t="s">
        <v>376</v>
      </c>
      <c r="P391" s="9" t="s">
        <v>414</v>
      </c>
      <c r="Q391" s="9" t="s">
        <v>32</v>
      </c>
    </row>
    <row r="392" spans="1:17" ht="14.5">
      <c r="A392" s="9">
        <v>697</v>
      </c>
      <c r="B392" s="9" t="str">
        <f>VLOOKUP(Table1[[#This Row],[Customer ID]],'Customer Lookup'!A:B,2,0)</f>
        <v>Adam G Sawyer</v>
      </c>
      <c r="C392" s="9">
        <v>89847</v>
      </c>
      <c r="D392" s="30">
        <v>42090</v>
      </c>
      <c r="E392" s="30">
        <v>42091</v>
      </c>
      <c r="F392" s="8" t="s">
        <v>2235</v>
      </c>
      <c r="G392" s="13" t="str">
        <f ca="1">TRIM(Table1[[#This Row],[Product Category]])</f>
        <v>Office Supplies</v>
      </c>
      <c r="H392" s="13" t="str">
        <f ca="1">PROPER(Table1[[#This Row],[Product Sub-Category]])</f>
        <v>Telephones And Communication</v>
      </c>
      <c r="I392" s="14">
        <v>10</v>
      </c>
      <c r="J392" s="15">
        <v>175.99</v>
      </c>
      <c r="K392" s="9">
        <v>0.1</v>
      </c>
      <c r="L392" s="9" t="s">
        <v>50</v>
      </c>
      <c r="M392" s="9" t="s">
        <v>81</v>
      </c>
      <c r="N392" s="16" t="str">
        <f ca="1">PROPER(Table1[[#This Row],[Region]])</f>
        <v>Central</v>
      </c>
      <c r="O392" s="9" t="s">
        <v>376</v>
      </c>
      <c r="P392" s="9" t="s">
        <v>415</v>
      </c>
      <c r="Q392" s="9" t="s">
        <v>32</v>
      </c>
    </row>
    <row r="393" spans="1:17" ht="14.5">
      <c r="A393" s="9">
        <v>697</v>
      </c>
      <c r="B393" s="9" t="str">
        <f>VLOOKUP(Table1[[#This Row],[Customer ID]],'Customer Lookup'!A:B,2,0)</f>
        <v>Adam G Sawyer</v>
      </c>
      <c r="C393" s="9">
        <v>89849</v>
      </c>
      <c r="D393" s="30">
        <v>42042</v>
      </c>
      <c r="E393" s="30">
        <v>42044</v>
      </c>
      <c r="F393" s="9" t="s">
        <v>196</v>
      </c>
      <c r="G393" s="13" t="str">
        <f ca="1">TRIM(Table1[[#This Row],[Product Category]])</f>
        <v>Technology</v>
      </c>
      <c r="H393" s="13" t="str">
        <f ca="1">PROPER(Table1[[#This Row],[Product Sub-Category]])</f>
        <v>Appliances</v>
      </c>
      <c r="I393" s="14">
        <v>20</v>
      </c>
      <c r="J393" s="15">
        <v>14.81</v>
      </c>
      <c r="K393" s="9">
        <v>0.05</v>
      </c>
      <c r="L393" s="9" t="s">
        <v>41</v>
      </c>
      <c r="M393" s="9" t="s">
        <v>81</v>
      </c>
      <c r="N393" s="16" t="str">
        <f ca="1">PROPER(Table1[[#This Row],[Region]])</f>
        <v>West</v>
      </c>
      <c r="O393" s="9" t="s">
        <v>376</v>
      </c>
      <c r="P393" s="9" t="s">
        <v>415</v>
      </c>
      <c r="Q393" s="9" t="s">
        <v>32</v>
      </c>
    </row>
    <row r="394" spans="1:17" ht="14.5">
      <c r="A394" s="9">
        <v>698</v>
      </c>
      <c r="B394" s="9" t="str">
        <f>VLOOKUP(Table1[[#This Row],[Customer ID]],'Customer Lookup'!A:B,2,0)</f>
        <v>Nelson Hensley</v>
      </c>
      <c r="C394" s="9">
        <v>32869</v>
      </c>
      <c r="D394" s="30">
        <v>42090</v>
      </c>
      <c r="E394" s="30">
        <v>42091</v>
      </c>
      <c r="F394" s="8" t="s">
        <v>144</v>
      </c>
      <c r="G394" s="13" t="str">
        <f ca="1">TRIM(Table1[[#This Row],[Product Category]])</f>
        <v>Furniture</v>
      </c>
      <c r="H394" s="13" t="str">
        <f ca="1">PROPER(Table1[[#This Row],[Product Sub-Category]])</f>
        <v>Computer Peripherals</v>
      </c>
      <c r="I394" s="14">
        <v>41</v>
      </c>
      <c r="J394" s="15">
        <v>8.1199999999999992</v>
      </c>
      <c r="K394" s="9">
        <v>0.05</v>
      </c>
      <c r="L394" s="9" t="s">
        <v>50</v>
      </c>
      <c r="M394" s="9" t="s">
        <v>81</v>
      </c>
      <c r="N394" s="16" t="str">
        <f ca="1">PROPER(Table1[[#This Row],[Region]])</f>
        <v>West</v>
      </c>
      <c r="O394" s="9" t="s">
        <v>29</v>
      </c>
      <c r="P394" s="9" t="s">
        <v>160</v>
      </c>
      <c r="Q394" s="9" t="s">
        <v>32</v>
      </c>
    </row>
    <row r="395" spans="1:17" ht="14.5">
      <c r="A395" s="9">
        <v>698</v>
      </c>
      <c r="B395" s="9" t="str">
        <f>VLOOKUP(Table1[[#This Row],[Customer ID]],'Customer Lookup'!A:B,2,0)</f>
        <v>Nelson Hensley</v>
      </c>
      <c r="C395" s="9">
        <v>32869</v>
      </c>
      <c r="D395" s="30">
        <v>42090</v>
      </c>
      <c r="E395" s="30">
        <v>42091</v>
      </c>
      <c r="F395" s="9" t="s">
        <v>2233</v>
      </c>
      <c r="G395" s="13" t="str">
        <f ca="1">TRIM(Table1[[#This Row],[Product Category]])</f>
        <v>Technology</v>
      </c>
      <c r="H395" s="13" t="str">
        <f ca="1">PROPER(Table1[[#This Row],[Product Sub-Category]])</f>
        <v>Office Furnishings</v>
      </c>
      <c r="I395" s="14">
        <v>49</v>
      </c>
      <c r="J395" s="15">
        <v>51.65</v>
      </c>
      <c r="K395" s="9">
        <v>0.05</v>
      </c>
      <c r="L395" s="9" t="s">
        <v>50</v>
      </c>
      <c r="M395" s="9" t="s">
        <v>81</v>
      </c>
      <c r="N395" s="16" t="str">
        <f ca="1">PROPER(Table1[[#This Row],[Region]])</f>
        <v>West</v>
      </c>
      <c r="O395" s="9" t="s">
        <v>29</v>
      </c>
      <c r="P395" s="9" t="s">
        <v>160</v>
      </c>
      <c r="Q395" s="9" t="s">
        <v>32</v>
      </c>
    </row>
    <row r="396" spans="1:17" ht="14.5">
      <c r="A396" s="9">
        <v>698</v>
      </c>
      <c r="B396" s="9" t="str">
        <f>VLOOKUP(Table1[[#This Row],[Customer ID]],'Customer Lookup'!A:B,2,0)</f>
        <v>Nelson Hensley</v>
      </c>
      <c r="C396" s="9">
        <v>32869</v>
      </c>
      <c r="D396" s="30">
        <v>42090</v>
      </c>
      <c r="E396" s="30">
        <v>42091</v>
      </c>
      <c r="F396" s="8" t="s">
        <v>2235</v>
      </c>
      <c r="G396" s="13" t="str">
        <f ca="1">TRIM(Table1[[#This Row],[Product Category]])</f>
        <v>Technology</v>
      </c>
      <c r="H396" s="13" t="str">
        <f ca="1">PROPER(Table1[[#This Row],[Product Sub-Category]])</f>
        <v>Telephones And Communication</v>
      </c>
      <c r="I396" s="14">
        <v>39</v>
      </c>
      <c r="J396" s="15">
        <v>175.99</v>
      </c>
      <c r="K396" s="9">
        <v>0.1</v>
      </c>
      <c r="L396" s="9" t="s">
        <v>50</v>
      </c>
      <c r="M396" s="9" t="s">
        <v>81</v>
      </c>
      <c r="N396" s="16" t="str">
        <f ca="1">PROPER(Table1[[#This Row],[Region]])</f>
        <v>West</v>
      </c>
      <c r="O396" s="9" t="s">
        <v>29</v>
      </c>
      <c r="P396" s="9" t="s">
        <v>160</v>
      </c>
      <c r="Q396" s="9" t="s">
        <v>32</v>
      </c>
    </row>
    <row r="397" spans="1:17" ht="14.5">
      <c r="A397" s="9">
        <v>698</v>
      </c>
      <c r="B397" s="9" t="str">
        <f>VLOOKUP(Table1[[#This Row],[Customer ID]],'Customer Lookup'!A:B,2,0)</f>
        <v>Nelson Hensley</v>
      </c>
      <c r="C397" s="9">
        <v>8994</v>
      </c>
      <c r="D397" s="30">
        <v>42101</v>
      </c>
      <c r="E397" s="30">
        <v>42103</v>
      </c>
      <c r="F397" s="9" t="s">
        <v>144</v>
      </c>
      <c r="G397" s="13" t="str">
        <f ca="1">TRIM(Table1[[#This Row],[Product Category]])</f>
        <v>Office Supplies</v>
      </c>
      <c r="H397" s="13" t="str">
        <f ca="1">PROPER(Table1[[#This Row],[Product Sub-Category]])</f>
        <v>Computer Peripherals</v>
      </c>
      <c r="I397" s="14">
        <v>36</v>
      </c>
      <c r="J397" s="15">
        <v>40.479999999999997</v>
      </c>
      <c r="K397" s="9">
        <v>0.05</v>
      </c>
      <c r="L397" s="9" t="s">
        <v>98</v>
      </c>
      <c r="M397" s="9" t="s">
        <v>81</v>
      </c>
      <c r="N397" s="16" t="str">
        <f ca="1">PROPER(Table1[[#This Row],[Region]])</f>
        <v>West</v>
      </c>
      <c r="O397" s="9" t="s">
        <v>29</v>
      </c>
      <c r="P397" s="9" t="s">
        <v>160</v>
      </c>
      <c r="Q397" s="9" t="s">
        <v>32</v>
      </c>
    </row>
    <row r="398" spans="1:17" ht="14.5">
      <c r="A398" s="9">
        <v>698</v>
      </c>
      <c r="B398" s="9" t="str">
        <f>VLOOKUP(Table1[[#This Row],[Customer ID]],'Customer Lookup'!A:B,2,0)</f>
        <v>Nelson Hensley</v>
      </c>
      <c r="C398" s="9">
        <v>53410</v>
      </c>
      <c r="D398" s="30">
        <v>42042</v>
      </c>
      <c r="E398" s="30">
        <v>42044</v>
      </c>
      <c r="F398" s="8" t="s">
        <v>196</v>
      </c>
      <c r="G398" s="13" t="str">
        <f ca="1">TRIM(Table1[[#This Row],[Product Category]])</f>
        <v>Office Supplies</v>
      </c>
      <c r="H398" s="13" t="str">
        <f ca="1">PROPER(Table1[[#This Row],[Product Sub-Category]])</f>
        <v>Appliances</v>
      </c>
      <c r="I398" s="14">
        <v>79</v>
      </c>
      <c r="J398" s="15">
        <v>14.81</v>
      </c>
      <c r="K398" s="9">
        <v>0.05</v>
      </c>
      <c r="L398" s="9" t="s">
        <v>41</v>
      </c>
      <c r="M398" s="9" t="s">
        <v>81</v>
      </c>
      <c r="N398" s="16" t="str">
        <f ca="1">PROPER(Table1[[#This Row],[Region]])</f>
        <v>West</v>
      </c>
      <c r="O398" s="9" t="s">
        <v>29</v>
      </c>
      <c r="P398" s="9" t="s">
        <v>160</v>
      </c>
      <c r="Q398" s="9" t="s">
        <v>32</v>
      </c>
    </row>
    <row r="399" spans="1:17" ht="14.5">
      <c r="A399" s="9">
        <v>699</v>
      </c>
      <c r="B399" s="9" t="str">
        <f>VLOOKUP(Table1[[#This Row],[Customer ID]],'Customer Lookup'!A:B,2,0)</f>
        <v>Jenny Gold</v>
      </c>
      <c r="C399" s="9">
        <v>44517</v>
      </c>
      <c r="D399" s="30">
        <v>42117</v>
      </c>
      <c r="E399" s="30">
        <v>42118</v>
      </c>
      <c r="F399" s="9" t="s">
        <v>83</v>
      </c>
      <c r="G399" s="13" t="str">
        <f ca="1">TRIM(Table1[[#This Row],[Product Category]])</f>
        <v>Office Supplies</v>
      </c>
      <c r="H399" s="13" t="str">
        <f ca="1">PROPER(Table1[[#This Row],[Product Sub-Category]])</f>
        <v>Paper</v>
      </c>
      <c r="I399" s="14">
        <v>5</v>
      </c>
      <c r="J399" s="15">
        <v>5.28</v>
      </c>
      <c r="K399" s="9">
        <v>0.05</v>
      </c>
      <c r="L399" s="9" t="s">
        <v>50</v>
      </c>
      <c r="M399" s="9" t="s">
        <v>104</v>
      </c>
      <c r="N399" s="16" t="str">
        <f ca="1">PROPER(Table1[[#This Row],[Region]])</f>
        <v>West</v>
      </c>
      <c r="O399" s="9" t="s">
        <v>37</v>
      </c>
      <c r="P399" s="9" t="s">
        <v>361</v>
      </c>
      <c r="Q399" s="9" t="s">
        <v>32</v>
      </c>
    </row>
    <row r="400" spans="1:17" ht="14.5">
      <c r="A400" s="9">
        <v>699</v>
      </c>
      <c r="B400" s="9" t="str">
        <f>VLOOKUP(Table1[[#This Row],[Customer ID]],'Customer Lookup'!A:B,2,0)</f>
        <v>Jenny Gold</v>
      </c>
      <c r="C400" s="9">
        <v>55392</v>
      </c>
      <c r="D400" s="30">
        <v>42161</v>
      </c>
      <c r="E400" s="30">
        <v>42162</v>
      </c>
      <c r="F400" s="8" t="s">
        <v>2231</v>
      </c>
      <c r="G400" s="13" t="str">
        <f ca="1">TRIM(Table1[[#This Row],[Product Category]])</f>
        <v>Office Supplies</v>
      </c>
      <c r="H400" s="13" t="str">
        <f ca="1">PROPER(Table1[[#This Row],[Product Sub-Category]])</f>
        <v>Pens &amp; Art Supplies</v>
      </c>
      <c r="I400" s="14">
        <v>30</v>
      </c>
      <c r="J400" s="15">
        <v>6.47</v>
      </c>
      <c r="K400" s="9">
        <v>0.05</v>
      </c>
      <c r="L400" s="9" t="s">
        <v>41</v>
      </c>
      <c r="M400" s="9" t="s">
        <v>104</v>
      </c>
      <c r="N400" s="16" t="str">
        <f ca="1">PROPER(Table1[[#This Row],[Region]])</f>
        <v>West</v>
      </c>
      <c r="O400" s="9" t="s">
        <v>37</v>
      </c>
      <c r="P400" s="9" t="s">
        <v>361</v>
      </c>
      <c r="Q400" s="9" t="s">
        <v>32</v>
      </c>
    </row>
    <row r="401" spans="1:17" ht="14.5">
      <c r="A401" s="9">
        <v>699</v>
      </c>
      <c r="B401" s="9" t="str">
        <f>VLOOKUP(Table1[[#This Row],[Customer ID]],'Customer Lookup'!A:B,2,0)</f>
        <v>Jenny Gold</v>
      </c>
      <c r="C401" s="9">
        <v>55392</v>
      </c>
      <c r="D401" s="30">
        <v>42161</v>
      </c>
      <c r="E401" s="30">
        <v>42163</v>
      </c>
      <c r="F401" s="9" t="s">
        <v>2231</v>
      </c>
      <c r="G401" s="13" t="str">
        <f ca="1">TRIM(Table1[[#This Row],[Product Category]])</f>
        <v>Office Supplies</v>
      </c>
      <c r="H401" s="13" t="str">
        <f ca="1">PROPER(Table1[[#This Row],[Product Sub-Category]])</f>
        <v>Pens &amp; Art Supplies</v>
      </c>
      <c r="I401" s="14">
        <v>59</v>
      </c>
      <c r="J401" s="15">
        <v>2.84</v>
      </c>
      <c r="K401" s="9">
        <v>0.05</v>
      </c>
      <c r="L401" s="9" t="s">
        <v>41</v>
      </c>
      <c r="M401" s="9" t="s">
        <v>104</v>
      </c>
      <c r="N401" s="16" t="str">
        <f ca="1">PROPER(Table1[[#This Row],[Region]])</f>
        <v>West</v>
      </c>
      <c r="O401" s="9" t="s">
        <v>37</v>
      </c>
      <c r="P401" s="9" t="s">
        <v>361</v>
      </c>
      <c r="Q401" s="9" t="s">
        <v>32</v>
      </c>
    </row>
    <row r="402" spans="1:17" ht="14.5">
      <c r="A402" s="9">
        <v>699</v>
      </c>
      <c r="B402" s="9" t="str">
        <f>VLOOKUP(Table1[[#This Row],[Customer ID]],'Customer Lookup'!A:B,2,0)</f>
        <v>Jenny Gold</v>
      </c>
      <c r="C402" s="9">
        <v>36647</v>
      </c>
      <c r="D402" s="30">
        <v>42185</v>
      </c>
      <c r="E402" s="30">
        <v>42186</v>
      </c>
      <c r="F402" s="8" t="s">
        <v>60</v>
      </c>
      <c r="G402" s="13" t="str">
        <f ca="1">TRIM(Table1[[#This Row],[Product Category]])</f>
        <v>Office Supplies</v>
      </c>
      <c r="H402" s="13" t="str">
        <f ca="1">PROPER(Table1[[#This Row],[Product Sub-Category]])</f>
        <v>Rubber Bands</v>
      </c>
      <c r="I402" s="14">
        <v>32</v>
      </c>
      <c r="J402" s="15">
        <v>7.89</v>
      </c>
      <c r="K402" s="9">
        <v>0.05</v>
      </c>
      <c r="L402" s="9" t="s">
        <v>21</v>
      </c>
      <c r="M402" s="9" t="s">
        <v>104</v>
      </c>
      <c r="N402" s="16" t="str">
        <f ca="1">PROPER(Table1[[#This Row],[Region]])</f>
        <v>West</v>
      </c>
      <c r="O402" s="9" t="s">
        <v>37</v>
      </c>
      <c r="P402" s="9" t="s">
        <v>361</v>
      </c>
      <c r="Q402" s="9" t="s">
        <v>32</v>
      </c>
    </row>
    <row r="403" spans="1:17" ht="14.5">
      <c r="A403" s="9">
        <v>699</v>
      </c>
      <c r="B403" s="9" t="str">
        <f>VLOOKUP(Table1[[#This Row],[Customer ID]],'Customer Lookup'!A:B,2,0)</f>
        <v>Jenny Gold</v>
      </c>
      <c r="C403" s="9">
        <v>36647</v>
      </c>
      <c r="D403" s="30">
        <v>42185</v>
      </c>
      <c r="E403" s="30">
        <v>42186</v>
      </c>
      <c r="F403" s="9" t="s">
        <v>2240</v>
      </c>
      <c r="G403" s="13" t="str">
        <f ca="1">TRIM(Table1[[#This Row],[Product Category]])</f>
        <v>Office Supplies</v>
      </c>
      <c r="H403" s="13" t="str">
        <f ca="1">PROPER(Table1[[#This Row],[Product Sub-Category]])</f>
        <v>Scissors, Rulers And Trimmers</v>
      </c>
      <c r="I403" s="14">
        <v>24</v>
      </c>
      <c r="J403" s="15">
        <v>3.68</v>
      </c>
      <c r="K403" s="9">
        <v>0.05</v>
      </c>
      <c r="L403" s="9" t="s">
        <v>21</v>
      </c>
      <c r="M403" s="9" t="s">
        <v>104</v>
      </c>
      <c r="N403" s="16" t="str">
        <f ca="1">PROPER(Table1[[#This Row],[Region]])</f>
        <v>West</v>
      </c>
      <c r="O403" s="9" t="s">
        <v>37</v>
      </c>
      <c r="P403" s="9" t="s">
        <v>361</v>
      </c>
      <c r="Q403" s="9" t="s">
        <v>32</v>
      </c>
    </row>
    <row r="404" spans="1:17" ht="14.5">
      <c r="A404" s="9">
        <v>699</v>
      </c>
      <c r="B404" s="9" t="str">
        <f>VLOOKUP(Table1[[#This Row],[Customer ID]],'Customer Lookup'!A:B,2,0)</f>
        <v>Jenny Gold</v>
      </c>
      <c r="C404" s="9">
        <v>36647</v>
      </c>
      <c r="D404" s="30">
        <v>42185</v>
      </c>
      <c r="E404" s="30">
        <v>42188</v>
      </c>
      <c r="F404" s="8" t="s">
        <v>2238</v>
      </c>
      <c r="G404" s="13" t="str">
        <f ca="1">TRIM(Table1[[#This Row],[Product Category]])</f>
        <v>Technology</v>
      </c>
      <c r="H404" s="13" t="str">
        <f ca="1">PROPER(Table1[[#This Row],[Product Sub-Category]])</f>
        <v>Storage &amp; Organization</v>
      </c>
      <c r="I404" s="14">
        <v>27</v>
      </c>
      <c r="J404" s="15">
        <v>9.7100000000000009</v>
      </c>
      <c r="K404" s="9">
        <v>0.05</v>
      </c>
      <c r="L404" s="9" t="s">
        <v>21</v>
      </c>
      <c r="M404" s="9" t="s">
        <v>104</v>
      </c>
      <c r="N404" s="16" t="str">
        <f ca="1">PROPER(Table1[[#This Row],[Region]])</f>
        <v>West</v>
      </c>
      <c r="O404" s="9" t="s">
        <v>37</v>
      </c>
      <c r="P404" s="9" t="s">
        <v>361</v>
      </c>
      <c r="Q404" s="9" t="s">
        <v>32</v>
      </c>
    </row>
    <row r="405" spans="1:17" ht="14.5">
      <c r="A405" s="9">
        <v>699</v>
      </c>
      <c r="B405" s="9" t="str">
        <f>VLOOKUP(Table1[[#This Row],[Customer ID]],'Customer Lookup'!A:B,2,0)</f>
        <v>Jenny Gold</v>
      </c>
      <c r="C405" s="9">
        <v>32420</v>
      </c>
      <c r="D405" s="30">
        <v>42033</v>
      </c>
      <c r="E405" s="30">
        <v>42035</v>
      </c>
      <c r="F405" s="9" t="s">
        <v>144</v>
      </c>
      <c r="G405" s="13" t="str">
        <f ca="1">TRIM(Table1[[#This Row],[Product Category]])</f>
        <v>Furniture</v>
      </c>
      <c r="H405" s="13" t="str">
        <f ca="1">PROPER(Table1[[#This Row],[Product Sub-Category]])</f>
        <v>Computer Peripherals</v>
      </c>
      <c r="I405" s="14">
        <v>42</v>
      </c>
      <c r="J405" s="15">
        <v>5.0199999999999996</v>
      </c>
      <c r="K405" s="9">
        <v>0.05</v>
      </c>
      <c r="L405" s="9" t="s">
        <v>50</v>
      </c>
      <c r="M405" s="9" t="s">
        <v>104</v>
      </c>
      <c r="N405" s="16" t="str">
        <f ca="1">PROPER(Table1[[#This Row],[Region]])</f>
        <v>West</v>
      </c>
      <c r="O405" s="9" t="s">
        <v>37</v>
      </c>
      <c r="P405" s="9" t="s">
        <v>361</v>
      </c>
      <c r="Q405" s="9" t="s">
        <v>32</v>
      </c>
    </row>
    <row r="406" spans="1:17" ht="14.5">
      <c r="A406" s="9">
        <v>699</v>
      </c>
      <c r="B406" s="9" t="str">
        <f>VLOOKUP(Table1[[#This Row],[Customer ID]],'Customer Lookup'!A:B,2,0)</f>
        <v>Jenny Gold</v>
      </c>
      <c r="C406" s="9">
        <v>32420</v>
      </c>
      <c r="D406" s="30">
        <v>42033</v>
      </c>
      <c r="E406" s="30">
        <v>42035</v>
      </c>
      <c r="F406" s="8" t="s">
        <v>2232</v>
      </c>
      <c r="G406" s="13" t="str">
        <f ca="1">TRIM(Table1[[#This Row],[Product Category]])</f>
        <v>Office Supplies</v>
      </c>
      <c r="H406" s="13" t="str">
        <f ca="1">PROPER(Table1[[#This Row],[Product Sub-Category]])</f>
        <v>Chairs &amp; Chairmats</v>
      </c>
      <c r="I406" s="14">
        <v>23</v>
      </c>
      <c r="J406" s="15">
        <v>280.98</v>
      </c>
      <c r="K406" s="9">
        <v>0.1</v>
      </c>
      <c r="L406" s="9" t="s">
        <v>50</v>
      </c>
      <c r="M406" s="9" t="s">
        <v>104</v>
      </c>
      <c r="N406" s="16" t="str">
        <f ca="1">PROPER(Table1[[#This Row],[Region]])</f>
        <v>West</v>
      </c>
      <c r="O406" s="9" t="s">
        <v>37</v>
      </c>
      <c r="P406" s="9" t="s">
        <v>361</v>
      </c>
      <c r="Q406" s="9" t="s">
        <v>32</v>
      </c>
    </row>
    <row r="407" spans="1:17" ht="14.5">
      <c r="A407" s="9">
        <v>699</v>
      </c>
      <c r="B407" s="9" t="str">
        <f>VLOOKUP(Table1[[#This Row],[Customer ID]],'Customer Lookup'!A:B,2,0)</f>
        <v>Jenny Gold</v>
      </c>
      <c r="C407" s="9">
        <v>3042</v>
      </c>
      <c r="D407" s="30">
        <v>42144</v>
      </c>
      <c r="E407" s="30">
        <v>42145</v>
      </c>
      <c r="F407" s="9" t="s">
        <v>2231</v>
      </c>
      <c r="G407" s="13" t="str">
        <f ca="1">TRIM(Table1[[#This Row],[Product Category]])</f>
        <v>Office Supplies</v>
      </c>
      <c r="H407" s="13" t="str">
        <f ca="1">PROPER(Table1[[#This Row],[Product Sub-Category]])</f>
        <v>Pens &amp; Art Supplies</v>
      </c>
      <c r="I407" s="14">
        <v>88</v>
      </c>
      <c r="J407" s="15">
        <v>4.26</v>
      </c>
      <c r="K407" s="9">
        <v>0.05</v>
      </c>
      <c r="L407" s="9" t="s">
        <v>50</v>
      </c>
      <c r="M407" s="9" t="s">
        <v>104</v>
      </c>
      <c r="N407" s="16" t="str">
        <f ca="1">PROPER(Table1[[#This Row],[Region]])</f>
        <v>West</v>
      </c>
      <c r="O407" s="9" t="s">
        <v>37</v>
      </c>
      <c r="P407" s="9" t="s">
        <v>361</v>
      </c>
      <c r="Q407" s="9" t="s">
        <v>32</v>
      </c>
    </row>
    <row r="408" spans="1:17" ht="14.5">
      <c r="A408" s="9">
        <v>700</v>
      </c>
      <c r="B408" s="9" t="str">
        <f>VLOOKUP(Table1[[#This Row],[Customer ID]],'Customer Lookup'!A:B,2,0)</f>
        <v>Joseph Grossman</v>
      </c>
      <c r="C408" s="9">
        <v>87980</v>
      </c>
      <c r="D408" s="30">
        <v>42144</v>
      </c>
      <c r="E408" s="30">
        <v>42145</v>
      </c>
      <c r="F408" s="8" t="s">
        <v>2231</v>
      </c>
      <c r="G408" s="13" t="str">
        <f ca="1">TRIM(Table1[[#This Row],[Product Category]])</f>
        <v>Office Supplies</v>
      </c>
      <c r="H408" s="13" t="str">
        <f ca="1">PROPER(Table1[[#This Row],[Product Sub-Category]])</f>
        <v>Pens &amp; Art Supplies</v>
      </c>
      <c r="I408" s="14">
        <v>22</v>
      </c>
      <c r="J408" s="15">
        <v>4.26</v>
      </c>
      <c r="K408" s="9">
        <v>0.05</v>
      </c>
      <c r="L408" s="9" t="s">
        <v>50</v>
      </c>
      <c r="M408" s="9" t="s">
        <v>104</v>
      </c>
      <c r="N408" s="16" t="str">
        <f ca="1">PROPER(Table1[[#This Row],[Region]])</f>
        <v>West</v>
      </c>
      <c r="O408" s="9" t="s">
        <v>37</v>
      </c>
      <c r="P408" s="9" t="s">
        <v>393</v>
      </c>
      <c r="Q408" s="9" t="s">
        <v>32</v>
      </c>
    </row>
    <row r="409" spans="1:17" ht="14.5">
      <c r="A409" s="9">
        <v>702</v>
      </c>
      <c r="B409" s="9" t="str">
        <f>VLOOKUP(Table1[[#This Row],[Customer ID]],'Customer Lookup'!A:B,2,0)</f>
        <v>Kelly O'Connor</v>
      </c>
      <c r="C409" s="9">
        <v>87977</v>
      </c>
      <c r="D409" s="30">
        <v>42117</v>
      </c>
      <c r="E409" s="30">
        <v>42118</v>
      </c>
      <c r="F409" s="9" t="s">
        <v>83</v>
      </c>
      <c r="G409" s="13" t="str">
        <f ca="1">TRIM(Table1[[#This Row],[Product Category]])</f>
        <v>Office Supplies</v>
      </c>
      <c r="H409" s="13" t="str">
        <f ca="1">PROPER(Table1[[#This Row],[Product Sub-Category]])</f>
        <v>Paper</v>
      </c>
      <c r="I409" s="14">
        <v>1</v>
      </c>
      <c r="J409" s="15">
        <v>5.28</v>
      </c>
      <c r="K409" s="9">
        <v>0.05</v>
      </c>
      <c r="L409" s="9" t="s">
        <v>50</v>
      </c>
      <c r="M409" s="9" t="s">
        <v>104</v>
      </c>
      <c r="N409" s="16" t="str">
        <f ca="1">PROPER(Table1[[#This Row],[Region]])</f>
        <v>West</v>
      </c>
      <c r="O409" s="9" t="s">
        <v>37</v>
      </c>
      <c r="P409" s="9" t="s">
        <v>417</v>
      </c>
      <c r="Q409" s="9" t="s">
        <v>32</v>
      </c>
    </row>
    <row r="410" spans="1:17" ht="14.5">
      <c r="A410" s="9">
        <v>702</v>
      </c>
      <c r="B410" s="9" t="str">
        <f>VLOOKUP(Table1[[#This Row],[Customer ID]],'Customer Lookup'!A:B,2,0)</f>
        <v>Kelly O'Connor</v>
      </c>
      <c r="C410" s="9">
        <v>87979</v>
      </c>
      <c r="D410" s="30">
        <v>42185</v>
      </c>
      <c r="E410" s="30">
        <v>42186</v>
      </c>
      <c r="F410" s="8" t="s">
        <v>60</v>
      </c>
      <c r="G410" s="13" t="str">
        <f ca="1">TRIM(Table1[[#This Row],[Product Category]])</f>
        <v>Office Supplies</v>
      </c>
      <c r="H410" s="13" t="str">
        <f ca="1">PROPER(Table1[[#This Row],[Product Sub-Category]])</f>
        <v>Rubber Bands</v>
      </c>
      <c r="I410" s="14">
        <v>8</v>
      </c>
      <c r="J410" s="15">
        <v>7.89</v>
      </c>
      <c r="K410" s="9">
        <v>0.05</v>
      </c>
      <c r="L410" s="9" t="s">
        <v>21</v>
      </c>
      <c r="M410" s="9" t="s">
        <v>104</v>
      </c>
      <c r="N410" s="16" t="str">
        <f ca="1">PROPER(Table1[[#This Row],[Region]])</f>
        <v>West</v>
      </c>
      <c r="O410" s="9" t="s">
        <v>37</v>
      </c>
      <c r="P410" s="9" t="s">
        <v>417</v>
      </c>
      <c r="Q410" s="9" t="s">
        <v>32</v>
      </c>
    </row>
    <row r="411" spans="1:17" ht="14.5">
      <c r="A411" s="9">
        <v>702</v>
      </c>
      <c r="B411" s="9" t="str">
        <f>VLOOKUP(Table1[[#This Row],[Customer ID]],'Customer Lookup'!A:B,2,0)</f>
        <v>Kelly O'Connor</v>
      </c>
      <c r="C411" s="9">
        <v>87979</v>
      </c>
      <c r="D411" s="30">
        <v>42185</v>
      </c>
      <c r="E411" s="30">
        <v>42186</v>
      </c>
      <c r="F411" s="9" t="s">
        <v>2240</v>
      </c>
      <c r="G411" s="13" t="str">
        <f ca="1">TRIM(Table1[[#This Row],[Product Category]])</f>
        <v>Office Supplies</v>
      </c>
      <c r="H411" s="13" t="str">
        <f ca="1">PROPER(Table1[[#This Row],[Product Sub-Category]])</f>
        <v>Scissors, Rulers And Trimmers</v>
      </c>
      <c r="I411" s="14">
        <v>6</v>
      </c>
      <c r="J411" s="15">
        <v>3.68</v>
      </c>
      <c r="K411" s="9">
        <v>0.05</v>
      </c>
      <c r="L411" s="9" t="s">
        <v>21</v>
      </c>
      <c r="M411" s="9" t="s">
        <v>104</v>
      </c>
      <c r="N411" s="16" t="str">
        <f ca="1">PROPER(Table1[[#This Row],[Region]])</f>
        <v>West</v>
      </c>
      <c r="O411" s="9" t="s">
        <v>37</v>
      </c>
      <c r="P411" s="9" t="s">
        <v>417</v>
      </c>
      <c r="Q411" s="9" t="s">
        <v>32</v>
      </c>
    </row>
    <row r="412" spans="1:17" ht="14.5">
      <c r="A412" s="9">
        <v>702</v>
      </c>
      <c r="B412" s="9" t="str">
        <f>VLOOKUP(Table1[[#This Row],[Customer ID]],'Customer Lookup'!A:B,2,0)</f>
        <v>Kelly O'Connor</v>
      </c>
      <c r="C412" s="9">
        <v>87979</v>
      </c>
      <c r="D412" s="30">
        <v>42185</v>
      </c>
      <c r="E412" s="30">
        <v>42188</v>
      </c>
      <c r="F412" s="8" t="s">
        <v>2238</v>
      </c>
      <c r="G412" s="13" t="str">
        <f ca="1">TRIM(Table1[[#This Row],[Product Category]])</f>
        <v>Office Supplies</v>
      </c>
      <c r="H412" s="13" t="str">
        <f ca="1">PROPER(Table1[[#This Row],[Product Sub-Category]])</f>
        <v>Storage &amp; Organization</v>
      </c>
      <c r="I412" s="14">
        <v>7</v>
      </c>
      <c r="J412" s="15">
        <v>9.7100000000000009</v>
      </c>
      <c r="K412" s="9">
        <v>0.05</v>
      </c>
      <c r="L412" s="9" t="s">
        <v>21</v>
      </c>
      <c r="M412" s="9" t="s">
        <v>104</v>
      </c>
      <c r="N412" s="16" t="str">
        <f ca="1">PROPER(Table1[[#This Row],[Region]])</f>
        <v>East</v>
      </c>
      <c r="O412" s="9" t="s">
        <v>37</v>
      </c>
      <c r="P412" s="9" t="s">
        <v>417</v>
      </c>
      <c r="Q412" s="9" t="s">
        <v>32</v>
      </c>
    </row>
    <row r="413" spans="1:17" ht="14.5">
      <c r="A413" s="9">
        <v>711</v>
      </c>
      <c r="B413" s="9" t="str">
        <f>VLOOKUP(Table1[[#This Row],[Customer ID]],'Customer Lookup'!A:B,2,0)</f>
        <v>Pam Anthony</v>
      </c>
      <c r="C413" s="9">
        <v>87978</v>
      </c>
      <c r="D413" s="30">
        <v>42161</v>
      </c>
      <c r="E413" s="30">
        <v>42163</v>
      </c>
      <c r="F413" s="9" t="s">
        <v>2231</v>
      </c>
      <c r="G413" s="13" t="str">
        <f ca="1">TRIM(Table1[[#This Row],[Product Category]])</f>
        <v>Technology</v>
      </c>
      <c r="H413" s="13" t="str">
        <f ca="1">PROPER(Table1[[#This Row],[Product Sub-Category]])</f>
        <v>Pens &amp; Art Supplies</v>
      </c>
      <c r="I413" s="14">
        <v>15</v>
      </c>
      <c r="J413" s="15">
        <v>2.84</v>
      </c>
      <c r="K413" s="9">
        <v>0.05</v>
      </c>
      <c r="L413" s="9" t="s">
        <v>41</v>
      </c>
      <c r="M413" s="9" t="s">
        <v>104</v>
      </c>
      <c r="N413" s="16" t="str">
        <f ca="1">PROPER(Table1[[#This Row],[Region]])</f>
        <v>West</v>
      </c>
      <c r="O413" s="9" t="s">
        <v>152</v>
      </c>
      <c r="P413" s="9" t="s">
        <v>418</v>
      </c>
      <c r="Q413" s="9" t="s">
        <v>32</v>
      </c>
    </row>
    <row r="414" spans="1:17" ht="14.5">
      <c r="A414" s="9">
        <v>719</v>
      </c>
      <c r="B414" s="9" t="str">
        <f>VLOOKUP(Table1[[#This Row],[Customer ID]],'Customer Lookup'!A:B,2,0)</f>
        <v>Stephen Lam</v>
      </c>
      <c r="C414" s="9">
        <v>89344</v>
      </c>
      <c r="D414" s="30">
        <v>42063</v>
      </c>
      <c r="E414" s="30">
        <v>42065</v>
      </c>
      <c r="F414" s="8" t="s">
        <v>144</v>
      </c>
      <c r="G414" s="13" t="str">
        <f ca="1">TRIM(Table1[[#This Row],[Product Category]])</f>
        <v>Office Supplies</v>
      </c>
      <c r="H414" s="13" t="str">
        <f ca="1">PROPER(Table1[[#This Row],[Product Sub-Category]])</f>
        <v>Computer Peripherals</v>
      </c>
      <c r="I414" s="14">
        <v>14</v>
      </c>
      <c r="J414" s="15">
        <v>8.5</v>
      </c>
      <c r="K414" s="9">
        <v>0.05</v>
      </c>
      <c r="L414" s="9" t="s">
        <v>31</v>
      </c>
      <c r="M414" s="9" t="s">
        <v>81</v>
      </c>
      <c r="N414" s="16" t="str">
        <f ca="1">PROPER(Table1[[#This Row],[Region]])</f>
        <v>West</v>
      </c>
      <c r="O414" s="9" t="s">
        <v>317</v>
      </c>
      <c r="P414" s="9" t="s">
        <v>419</v>
      </c>
      <c r="Q414" s="9" t="s">
        <v>32</v>
      </c>
    </row>
    <row r="415" spans="1:17" ht="14.5">
      <c r="A415" s="9">
        <v>719</v>
      </c>
      <c r="B415" s="9" t="str">
        <f>VLOOKUP(Table1[[#This Row],[Customer ID]],'Customer Lookup'!A:B,2,0)</f>
        <v>Stephen Lam</v>
      </c>
      <c r="C415" s="9">
        <v>89344</v>
      </c>
      <c r="D415" s="30">
        <v>42063</v>
      </c>
      <c r="E415" s="30">
        <v>42065</v>
      </c>
      <c r="F415" s="9" t="s">
        <v>2238</v>
      </c>
      <c r="G415" s="13" t="str">
        <f ca="1">TRIM(Table1[[#This Row],[Product Category]])</f>
        <v>Furniture</v>
      </c>
      <c r="H415" s="13" t="str">
        <f ca="1">PROPER(Table1[[#This Row],[Product Sub-Category]])</f>
        <v>Storage &amp; Organization</v>
      </c>
      <c r="I415" s="14">
        <v>2</v>
      </c>
      <c r="J415" s="15">
        <v>95.43</v>
      </c>
      <c r="K415" s="9">
        <v>0.05</v>
      </c>
      <c r="L415" s="9" t="s">
        <v>31</v>
      </c>
      <c r="M415" s="9" t="s">
        <v>81</v>
      </c>
      <c r="N415" s="16" t="str">
        <f ca="1">PROPER(Table1[[#This Row],[Region]])</f>
        <v>Central</v>
      </c>
      <c r="O415" s="9" t="s">
        <v>317</v>
      </c>
      <c r="P415" s="9" t="s">
        <v>419</v>
      </c>
      <c r="Q415" s="9" t="s">
        <v>32</v>
      </c>
    </row>
    <row r="416" spans="1:17" ht="14.5">
      <c r="A416" s="9">
        <v>721</v>
      </c>
      <c r="B416" s="9" t="str">
        <f>VLOOKUP(Table1[[#This Row],[Customer ID]],'Customer Lookup'!A:B,2,0)</f>
        <v>Melvin Duke</v>
      </c>
      <c r="C416" s="9">
        <v>91053</v>
      </c>
      <c r="D416" s="30">
        <v>42179</v>
      </c>
      <c r="E416" s="30">
        <v>42180</v>
      </c>
      <c r="F416" s="8" t="s">
        <v>2233</v>
      </c>
      <c r="G416" s="13" t="str">
        <f ca="1">TRIM(Table1[[#This Row],[Product Category]])</f>
        <v>Office Supplies</v>
      </c>
      <c r="H416" s="13" t="str">
        <f ca="1">PROPER(Table1[[#This Row],[Product Sub-Category]])</f>
        <v>Office Furnishings</v>
      </c>
      <c r="I416" s="14">
        <v>6</v>
      </c>
      <c r="J416" s="15">
        <v>10.64</v>
      </c>
      <c r="K416" s="9">
        <v>0.05</v>
      </c>
      <c r="L416" s="9" t="s">
        <v>31</v>
      </c>
      <c r="M416" s="9" t="s">
        <v>81</v>
      </c>
      <c r="N416" s="16" t="str">
        <f ca="1">PROPER(Table1[[#This Row],[Region]])</f>
        <v>Central</v>
      </c>
      <c r="O416" s="9" t="s">
        <v>376</v>
      </c>
      <c r="P416" s="9" t="s">
        <v>420</v>
      </c>
      <c r="Q416" s="9" t="s">
        <v>32</v>
      </c>
    </row>
    <row r="417" spans="1:17" ht="14.5">
      <c r="A417" s="9">
        <v>721</v>
      </c>
      <c r="B417" s="9" t="str">
        <f>VLOOKUP(Table1[[#This Row],[Customer ID]],'Customer Lookup'!A:B,2,0)</f>
        <v>Melvin Duke</v>
      </c>
      <c r="C417" s="9">
        <v>91053</v>
      </c>
      <c r="D417" s="30">
        <v>42179</v>
      </c>
      <c r="E417" s="30">
        <v>42181</v>
      </c>
      <c r="F417" s="9" t="s">
        <v>2231</v>
      </c>
      <c r="G417" s="13" t="str">
        <f ca="1">TRIM(Table1[[#This Row],[Product Category]])</f>
        <v>Office Supplies</v>
      </c>
      <c r="H417" s="13" t="str">
        <f ca="1">PROPER(Table1[[#This Row],[Product Sub-Category]])</f>
        <v>Pens &amp; Art Supplies</v>
      </c>
      <c r="I417" s="14">
        <v>15</v>
      </c>
      <c r="J417" s="15">
        <v>2.78</v>
      </c>
      <c r="K417" s="9">
        <v>0.05</v>
      </c>
      <c r="L417" s="9" t="s">
        <v>31</v>
      </c>
      <c r="M417" s="9" t="s">
        <v>81</v>
      </c>
      <c r="N417" s="16" t="str">
        <f ca="1">PROPER(Table1[[#This Row],[Region]])</f>
        <v>Central</v>
      </c>
      <c r="O417" s="9" t="s">
        <v>376</v>
      </c>
      <c r="P417" s="9" t="s">
        <v>420</v>
      </c>
      <c r="Q417" s="9" t="s">
        <v>22</v>
      </c>
    </row>
    <row r="418" spans="1:17" ht="14.5">
      <c r="A418" s="9">
        <v>721</v>
      </c>
      <c r="B418" s="9" t="str">
        <f>VLOOKUP(Table1[[#This Row],[Customer ID]],'Customer Lookup'!A:B,2,0)</f>
        <v>Melvin Duke</v>
      </c>
      <c r="C418" s="9">
        <v>91054</v>
      </c>
      <c r="D418" s="30">
        <v>42105</v>
      </c>
      <c r="E418" s="30">
        <v>42107</v>
      </c>
      <c r="F418" s="8" t="s">
        <v>83</v>
      </c>
      <c r="G418" s="13" t="str">
        <f ca="1">TRIM(Table1[[#This Row],[Product Category]])</f>
        <v>Technology</v>
      </c>
      <c r="H418" s="13" t="str">
        <f ca="1">PROPER(Table1[[#This Row],[Product Sub-Category]])</f>
        <v>Paper</v>
      </c>
      <c r="I418" s="14">
        <v>1</v>
      </c>
      <c r="J418" s="15">
        <v>7.28</v>
      </c>
      <c r="K418" s="9">
        <v>0.05</v>
      </c>
      <c r="L418" s="9" t="s">
        <v>50</v>
      </c>
      <c r="M418" s="9" t="s">
        <v>81</v>
      </c>
      <c r="N418" s="16" t="str">
        <f ca="1">PROPER(Table1[[#This Row],[Region]])</f>
        <v>East</v>
      </c>
      <c r="O418" s="9" t="s">
        <v>376</v>
      </c>
      <c r="P418" s="9" t="s">
        <v>420</v>
      </c>
      <c r="Q418" s="9" t="s">
        <v>32</v>
      </c>
    </row>
    <row r="419" spans="1:17" ht="14.5">
      <c r="A419" s="9">
        <v>724</v>
      </c>
      <c r="B419" s="9" t="str">
        <f>VLOOKUP(Table1[[#This Row],[Customer ID]],'Customer Lookup'!A:B,2,0)</f>
        <v>Beverly Cooke Brooks</v>
      </c>
      <c r="C419" s="9">
        <v>90359</v>
      </c>
      <c r="D419" s="30">
        <v>42078</v>
      </c>
      <c r="E419" s="30">
        <v>42079</v>
      </c>
      <c r="F419" s="9" t="s">
        <v>2235</v>
      </c>
      <c r="G419" s="13" t="str">
        <f ca="1">TRIM(Table1[[#This Row],[Product Category]])</f>
        <v>Technology</v>
      </c>
      <c r="H419" s="13" t="str">
        <f ca="1">PROPER(Table1[[#This Row],[Product Sub-Category]])</f>
        <v>Telephones And Communication</v>
      </c>
      <c r="I419" s="14">
        <v>1</v>
      </c>
      <c r="J419" s="15">
        <v>125.99</v>
      </c>
      <c r="K419" s="9">
        <v>0.1</v>
      </c>
      <c r="L419" s="9" t="s">
        <v>50</v>
      </c>
      <c r="M419" s="9" t="s">
        <v>104</v>
      </c>
      <c r="N419" s="16" t="str">
        <f ca="1">PROPER(Table1[[#This Row],[Region]])</f>
        <v>East</v>
      </c>
      <c r="O419" s="9" t="s">
        <v>171</v>
      </c>
      <c r="P419" s="9" t="s">
        <v>422</v>
      </c>
      <c r="Q419" s="9" t="s">
        <v>32</v>
      </c>
    </row>
    <row r="420" spans="1:17" ht="14.5">
      <c r="A420" s="9">
        <v>727</v>
      </c>
      <c r="B420" s="9" t="str">
        <f>VLOOKUP(Table1[[#This Row],[Customer ID]],'Customer Lookup'!A:B,2,0)</f>
        <v>Lindsay Link</v>
      </c>
      <c r="C420" s="9">
        <v>90359</v>
      </c>
      <c r="D420" s="30">
        <v>42078</v>
      </c>
      <c r="E420" s="30">
        <v>42079</v>
      </c>
      <c r="F420" s="8" t="s">
        <v>144</v>
      </c>
      <c r="G420" s="13" t="str">
        <f ca="1">TRIM(Table1[[#This Row],[Product Category]])</f>
        <v>Office Supplies</v>
      </c>
      <c r="H420" s="13" t="str">
        <f ca="1">PROPER(Table1[[#This Row],[Product Sub-Category]])</f>
        <v>Computer Peripherals</v>
      </c>
      <c r="I420" s="14">
        <v>4</v>
      </c>
      <c r="J420" s="15">
        <v>17.98</v>
      </c>
      <c r="K420" s="9">
        <v>0.05</v>
      </c>
      <c r="L420" s="9" t="s">
        <v>50</v>
      </c>
      <c r="M420" s="9" t="s">
        <v>104</v>
      </c>
      <c r="N420" s="16" t="str">
        <f ca="1">PROPER(Table1[[#This Row],[Region]])</f>
        <v>East</v>
      </c>
      <c r="O420" s="9" t="s">
        <v>147</v>
      </c>
      <c r="P420" s="9" t="s">
        <v>294</v>
      </c>
      <c r="Q420" s="9" t="s">
        <v>32</v>
      </c>
    </row>
    <row r="421" spans="1:17" ht="14.5">
      <c r="A421" s="9">
        <v>731</v>
      </c>
      <c r="B421" s="9" t="str">
        <f>VLOOKUP(Table1[[#This Row],[Customer ID]],'Customer Lookup'!A:B,2,0)</f>
        <v>June Herbert</v>
      </c>
      <c r="C421" s="9">
        <v>90362</v>
      </c>
      <c r="D421" s="30">
        <v>42120</v>
      </c>
      <c r="E421" s="30">
        <v>42121</v>
      </c>
      <c r="F421" s="9" t="s">
        <v>2238</v>
      </c>
      <c r="G421" s="13" t="str">
        <f ca="1">TRIM(Table1[[#This Row],[Product Category]])</f>
        <v>Furniture</v>
      </c>
      <c r="H421" s="13" t="str">
        <f ca="1">PROPER(Table1[[#This Row],[Product Sub-Category]])</f>
        <v>Storage &amp; Organization</v>
      </c>
      <c r="I421" s="14">
        <v>12</v>
      </c>
      <c r="J421" s="15">
        <v>101.41</v>
      </c>
      <c r="K421" s="9">
        <v>0.1</v>
      </c>
      <c r="L421" s="9" t="s">
        <v>21</v>
      </c>
      <c r="M421" s="9" t="s">
        <v>104</v>
      </c>
      <c r="N421" s="16" t="str">
        <f ca="1">PROPER(Table1[[#This Row],[Region]])</f>
        <v>East</v>
      </c>
      <c r="O421" s="9" t="s">
        <v>152</v>
      </c>
      <c r="P421" s="9" t="s">
        <v>122</v>
      </c>
      <c r="Q421" s="9" t="s">
        <v>32</v>
      </c>
    </row>
    <row r="422" spans="1:17" ht="14.5">
      <c r="A422" s="9">
        <v>736</v>
      </c>
      <c r="B422" s="9" t="str">
        <f>VLOOKUP(Table1[[#This Row],[Customer ID]],'Customer Lookup'!A:B,2,0)</f>
        <v>Meredith Walters</v>
      </c>
      <c r="C422" s="9">
        <v>90361</v>
      </c>
      <c r="D422" s="30">
        <v>42170</v>
      </c>
      <c r="E422" s="30">
        <v>42172</v>
      </c>
      <c r="F422" s="8" t="s">
        <v>2232</v>
      </c>
      <c r="G422" s="13" t="str">
        <f ca="1">TRIM(Table1[[#This Row],[Product Category]])</f>
        <v>Office Supplies</v>
      </c>
      <c r="H422" s="13" t="str">
        <f ca="1">PROPER(Table1[[#This Row],[Product Sub-Category]])</f>
        <v>Chairs &amp; Chairmats</v>
      </c>
      <c r="I422" s="14">
        <v>6</v>
      </c>
      <c r="J422" s="15">
        <v>350.98</v>
      </c>
      <c r="K422" s="9">
        <v>0.1</v>
      </c>
      <c r="L422" s="9" t="s">
        <v>31</v>
      </c>
      <c r="M422" s="9" t="s">
        <v>104</v>
      </c>
      <c r="N422" s="16" t="str">
        <f ca="1">PROPER(Table1[[#This Row],[Region]])</f>
        <v>East</v>
      </c>
      <c r="O422" s="9" t="s">
        <v>155</v>
      </c>
      <c r="P422" s="9" t="s">
        <v>118</v>
      </c>
      <c r="Q422" s="9" t="s">
        <v>32</v>
      </c>
    </row>
    <row r="423" spans="1:17" ht="14.5">
      <c r="A423" s="9">
        <v>737</v>
      </c>
      <c r="B423" s="9" t="str">
        <f>VLOOKUP(Table1[[#This Row],[Customer ID]],'Customer Lookup'!A:B,2,0)</f>
        <v>Danny Vaughn</v>
      </c>
      <c r="C423" s="9">
        <v>90360</v>
      </c>
      <c r="D423" s="30">
        <v>42162</v>
      </c>
      <c r="E423" s="30">
        <v>42169</v>
      </c>
      <c r="F423" s="9" t="s">
        <v>83</v>
      </c>
      <c r="G423" s="13" t="str">
        <f ca="1">TRIM(Table1[[#This Row],[Product Category]])</f>
        <v>Furniture</v>
      </c>
      <c r="H423" s="13" t="str">
        <f ca="1">PROPER(Table1[[#This Row],[Product Sub-Category]])</f>
        <v>Paper</v>
      </c>
      <c r="I423" s="14">
        <v>12</v>
      </c>
      <c r="J423" s="15">
        <v>48.04</v>
      </c>
      <c r="K423" s="9">
        <v>0.05</v>
      </c>
      <c r="L423" s="9" t="s">
        <v>98</v>
      </c>
      <c r="M423" s="9" t="s">
        <v>104</v>
      </c>
      <c r="N423" s="16" t="str">
        <f ca="1">PROPER(Table1[[#This Row],[Region]])</f>
        <v>East</v>
      </c>
      <c r="O423" s="9" t="s">
        <v>46</v>
      </c>
      <c r="P423" s="9" t="s">
        <v>423</v>
      </c>
      <c r="Q423" s="9" t="s">
        <v>32</v>
      </c>
    </row>
    <row r="424" spans="1:17" ht="14.5">
      <c r="A424" s="9">
        <v>738</v>
      </c>
      <c r="B424" s="9" t="str">
        <f>VLOOKUP(Table1[[#This Row],[Customer ID]],'Customer Lookup'!A:B,2,0)</f>
        <v>Peggy Rowe</v>
      </c>
      <c r="C424" s="9">
        <v>90361</v>
      </c>
      <c r="D424" s="30">
        <v>42170</v>
      </c>
      <c r="E424" s="30">
        <v>42171</v>
      </c>
      <c r="F424" s="8" t="s">
        <v>151</v>
      </c>
      <c r="G424" s="13" t="str">
        <f ca="1">TRIM(Table1[[#This Row],[Product Category]])</f>
        <v>Technology</v>
      </c>
      <c r="H424" s="13" t="str">
        <f ca="1">PROPER(Table1[[#This Row],[Product Sub-Category]])</f>
        <v>Bookcases</v>
      </c>
      <c r="I424" s="14">
        <v>4</v>
      </c>
      <c r="J424" s="15">
        <v>70.98</v>
      </c>
      <c r="K424" s="9">
        <v>0.05</v>
      </c>
      <c r="L424" s="9" t="s">
        <v>31</v>
      </c>
      <c r="M424" s="9" t="s">
        <v>104</v>
      </c>
      <c r="N424" s="16" t="str">
        <f ca="1">PROPER(Table1[[#This Row],[Region]])</f>
        <v>East</v>
      </c>
      <c r="O424" s="9" t="s">
        <v>46</v>
      </c>
      <c r="P424" s="9" t="s">
        <v>424</v>
      </c>
      <c r="Q424" s="9" t="s">
        <v>32</v>
      </c>
    </row>
    <row r="425" spans="1:17" ht="14.5">
      <c r="A425" s="9">
        <v>741</v>
      </c>
      <c r="B425" s="9" t="str">
        <f>VLOOKUP(Table1[[#This Row],[Customer ID]],'Customer Lookup'!A:B,2,0)</f>
        <v>Stacey Hale</v>
      </c>
      <c r="C425" s="9">
        <v>90361</v>
      </c>
      <c r="D425" s="30">
        <v>42170</v>
      </c>
      <c r="E425" s="30">
        <v>42172</v>
      </c>
      <c r="F425" s="9" t="s">
        <v>144</v>
      </c>
      <c r="G425" s="13" t="str">
        <f ca="1">TRIM(Table1[[#This Row],[Product Category]])</f>
        <v>Office Supplies</v>
      </c>
      <c r="H425" s="13" t="str">
        <f ca="1">PROPER(Table1[[#This Row],[Product Sub-Category]])</f>
        <v>Computer Peripherals</v>
      </c>
      <c r="I425" s="14">
        <v>15</v>
      </c>
      <c r="J425" s="15">
        <v>27.48</v>
      </c>
      <c r="K425" s="9">
        <v>0.05</v>
      </c>
      <c r="L425" s="9" t="s">
        <v>31</v>
      </c>
      <c r="M425" s="9" t="s">
        <v>104</v>
      </c>
      <c r="N425" s="16" t="str">
        <f ca="1">PROPER(Table1[[#This Row],[Region]])</f>
        <v>West</v>
      </c>
      <c r="O425" s="9" t="s">
        <v>46</v>
      </c>
      <c r="P425" s="9" t="s">
        <v>425</v>
      </c>
      <c r="Q425" s="9" t="s">
        <v>32</v>
      </c>
    </row>
    <row r="426" spans="1:17" ht="14.5">
      <c r="A426" s="9">
        <v>744</v>
      </c>
      <c r="B426" s="9" t="str">
        <f>VLOOKUP(Table1[[#This Row],[Customer ID]],'Customer Lookup'!A:B,2,0)</f>
        <v>Joy Maxwell</v>
      </c>
      <c r="C426" s="9">
        <v>87725</v>
      </c>
      <c r="D426" s="30">
        <v>42032</v>
      </c>
      <c r="E426" s="30">
        <v>42041</v>
      </c>
      <c r="F426" s="8" t="s">
        <v>196</v>
      </c>
      <c r="G426" s="13" t="str">
        <f ca="1">TRIM(Table1[[#This Row],[Product Category]])</f>
        <v>Office Supplies</v>
      </c>
      <c r="H426" s="13" t="str">
        <f ca="1">PROPER(Table1[[#This Row],[Product Sub-Category]])</f>
        <v>Appliances</v>
      </c>
      <c r="I426" s="14">
        <v>1</v>
      </c>
      <c r="J426" s="15">
        <v>59.98</v>
      </c>
      <c r="K426" s="9">
        <v>0.05</v>
      </c>
      <c r="L426" s="9" t="s">
        <v>98</v>
      </c>
      <c r="M426" s="9" t="s">
        <v>81</v>
      </c>
      <c r="N426" s="16" t="str">
        <f ca="1">PROPER(Table1[[#This Row],[Region]])</f>
        <v>West</v>
      </c>
      <c r="O426" s="9" t="s">
        <v>250</v>
      </c>
      <c r="P426" s="9" t="s">
        <v>426</v>
      </c>
      <c r="Q426" s="9" t="s">
        <v>32</v>
      </c>
    </row>
    <row r="427" spans="1:17" ht="14.5">
      <c r="A427" s="9">
        <v>744</v>
      </c>
      <c r="B427" s="9" t="str">
        <f>VLOOKUP(Table1[[#This Row],[Customer ID]],'Customer Lookup'!A:B,2,0)</f>
        <v>Joy Maxwell</v>
      </c>
      <c r="C427" s="9">
        <v>87725</v>
      </c>
      <c r="D427" s="30">
        <v>42032</v>
      </c>
      <c r="E427" s="30">
        <v>42036</v>
      </c>
      <c r="F427" s="9" t="s">
        <v>2237</v>
      </c>
      <c r="G427" s="13" t="str">
        <f ca="1">TRIM(Table1[[#This Row],[Product Category]])</f>
        <v>Technology</v>
      </c>
      <c r="H427" s="13" t="str">
        <f ca="1">PROPER(Table1[[#This Row],[Product Sub-Category]])</f>
        <v>Binders And Binder Accessories</v>
      </c>
      <c r="I427" s="14">
        <v>9</v>
      </c>
      <c r="J427" s="15">
        <v>5.18</v>
      </c>
      <c r="K427" s="9">
        <v>0.05</v>
      </c>
      <c r="L427" s="9" t="s">
        <v>98</v>
      </c>
      <c r="M427" s="9" t="s">
        <v>81</v>
      </c>
      <c r="N427" s="16" t="str">
        <f ca="1">PROPER(Table1[[#This Row],[Region]])</f>
        <v>West</v>
      </c>
      <c r="O427" s="9" t="s">
        <v>250</v>
      </c>
      <c r="P427" s="9" t="s">
        <v>426</v>
      </c>
      <c r="Q427" s="9" t="s">
        <v>32</v>
      </c>
    </row>
    <row r="428" spans="1:17" ht="14.5">
      <c r="A428" s="9">
        <v>744</v>
      </c>
      <c r="B428" s="9" t="str">
        <f>VLOOKUP(Table1[[#This Row],[Customer ID]],'Customer Lookup'!A:B,2,0)</f>
        <v>Joy Maxwell</v>
      </c>
      <c r="C428" s="9">
        <v>87726</v>
      </c>
      <c r="D428" s="30">
        <v>42021</v>
      </c>
      <c r="E428" s="30">
        <v>42023</v>
      </c>
      <c r="F428" s="8" t="s">
        <v>74</v>
      </c>
      <c r="G428" s="13" t="str">
        <f ca="1">TRIM(Table1[[#This Row],[Product Category]])</f>
        <v>Technology</v>
      </c>
      <c r="H428" s="13" t="str">
        <f ca="1">PROPER(Table1[[#This Row],[Product Sub-Category]])</f>
        <v>Office Machines</v>
      </c>
      <c r="I428" s="14">
        <v>13</v>
      </c>
      <c r="J428" s="15">
        <v>119.99</v>
      </c>
      <c r="K428" s="9">
        <v>0.1</v>
      </c>
      <c r="L428" s="9" t="s">
        <v>50</v>
      </c>
      <c r="M428" s="9" t="s">
        <v>104</v>
      </c>
      <c r="N428" s="16" t="str">
        <f ca="1">PROPER(Table1[[#This Row],[Region]])</f>
        <v>West</v>
      </c>
      <c r="O428" s="9" t="s">
        <v>250</v>
      </c>
      <c r="P428" s="9" t="s">
        <v>426</v>
      </c>
      <c r="Q428" s="9" t="s">
        <v>32</v>
      </c>
    </row>
    <row r="429" spans="1:17" ht="14.5">
      <c r="A429" s="9">
        <v>744</v>
      </c>
      <c r="B429" s="9" t="str">
        <f>VLOOKUP(Table1[[#This Row],[Customer ID]],'Customer Lookup'!A:B,2,0)</f>
        <v>Joy Maxwell</v>
      </c>
      <c r="C429" s="9">
        <v>87727</v>
      </c>
      <c r="D429" s="30">
        <v>42149</v>
      </c>
      <c r="E429" s="30">
        <v>42157</v>
      </c>
      <c r="F429" s="9" t="s">
        <v>2235</v>
      </c>
      <c r="G429" s="13" t="str">
        <f ca="1">TRIM(Table1[[#This Row],[Product Category]])</f>
        <v>Technology</v>
      </c>
      <c r="H429" s="13" t="str">
        <f ca="1">PROPER(Table1[[#This Row],[Product Sub-Category]])</f>
        <v>Telephones And Communication</v>
      </c>
      <c r="I429" s="14">
        <v>20</v>
      </c>
      <c r="J429" s="15">
        <v>125.99</v>
      </c>
      <c r="K429" s="9">
        <v>0.1</v>
      </c>
      <c r="L429" s="9" t="s">
        <v>98</v>
      </c>
      <c r="M429" s="9" t="s">
        <v>104</v>
      </c>
      <c r="N429" s="16" t="str">
        <f ca="1">PROPER(Table1[[#This Row],[Region]])</f>
        <v>West</v>
      </c>
      <c r="O429" s="9" t="s">
        <v>250</v>
      </c>
      <c r="P429" s="9" t="s">
        <v>426</v>
      </c>
      <c r="Q429" s="9" t="s">
        <v>32</v>
      </c>
    </row>
    <row r="430" spans="1:17" ht="14.5">
      <c r="A430" s="9">
        <v>745</v>
      </c>
      <c r="B430" s="9" t="str">
        <f>VLOOKUP(Table1[[#This Row],[Customer ID]],'Customer Lookup'!A:B,2,0)</f>
        <v>Mary Page</v>
      </c>
      <c r="C430" s="9">
        <v>87726</v>
      </c>
      <c r="D430" s="30">
        <v>42021</v>
      </c>
      <c r="E430" s="30">
        <v>42023</v>
      </c>
      <c r="F430" s="8" t="s">
        <v>144</v>
      </c>
      <c r="G430" s="13" t="str">
        <f ca="1">TRIM(Table1[[#This Row],[Product Category]])</f>
        <v>Office Supplies</v>
      </c>
      <c r="H430" s="13" t="str">
        <f ca="1">PROPER(Table1[[#This Row],[Product Sub-Category]])</f>
        <v>Computer Peripherals</v>
      </c>
      <c r="I430" s="14">
        <v>3</v>
      </c>
      <c r="J430" s="15">
        <v>115.79</v>
      </c>
      <c r="K430" s="9">
        <v>0.1</v>
      </c>
      <c r="L430" s="9" t="s">
        <v>50</v>
      </c>
      <c r="M430" s="9" t="s">
        <v>104</v>
      </c>
      <c r="N430" s="16" t="str">
        <f ca="1">PROPER(Table1[[#This Row],[Region]])</f>
        <v>South</v>
      </c>
      <c r="O430" s="9" t="s">
        <v>250</v>
      </c>
      <c r="P430" s="9" t="s">
        <v>427</v>
      </c>
      <c r="Q430" s="9" t="s">
        <v>32</v>
      </c>
    </row>
    <row r="431" spans="1:17" ht="14.5">
      <c r="A431" s="9">
        <v>750</v>
      </c>
      <c r="B431" s="9" t="str">
        <f>VLOOKUP(Table1[[#This Row],[Customer ID]],'Customer Lookup'!A:B,2,0)</f>
        <v>Jordan Wilkinson</v>
      </c>
      <c r="C431" s="9">
        <v>91200</v>
      </c>
      <c r="D431" s="30">
        <v>42016</v>
      </c>
      <c r="E431" s="30">
        <v>42017</v>
      </c>
      <c r="F431" s="9" t="s">
        <v>2238</v>
      </c>
      <c r="G431" s="13" t="str">
        <f ca="1">TRIM(Table1[[#This Row],[Product Category]])</f>
        <v>Furniture</v>
      </c>
      <c r="H431" s="13" t="str">
        <f ca="1">PROPER(Table1[[#This Row],[Product Sub-Category]])</f>
        <v>Storage &amp; Organization</v>
      </c>
      <c r="I431" s="14">
        <v>10</v>
      </c>
      <c r="J431" s="15">
        <v>27.75</v>
      </c>
      <c r="K431" s="9">
        <v>0.05</v>
      </c>
      <c r="L431" s="9" t="s">
        <v>31</v>
      </c>
      <c r="M431" s="9" t="s">
        <v>81</v>
      </c>
      <c r="N431" s="16" t="str">
        <f ca="1">PROPER(Table1[[#This Row],[Region]])</f>
        <v>South</v>
      </c>
      <c r="O431" s="9" t="s">
        <v>347</v>
      </c>
      <c r="P431" s="9" t="s">
        <v>428</v>
      </c>
      <c r="Q431" s="9" t="s">
        <v>32</v>
      </c>
    </row>
    <row r="432" spans="1:17" ht="14.5">
      <c r="A432" s="9">
        <v>751</v>
      </c>
      <c r="B432" s="9" t="str">
        <f>VLOOKUP(Table1[[#This Row],[Customer ID]],'Customer Lookup'!A:B,2,0)</f>
        <v>David Wrenn</v>
      </c>
      <c r="C432" s="9">
        <v>91201</v>
      </c>
      <c r="D432" s="30">
        <v>42062</v>
      </c>
      <c r="E432" s="30">
        <v>42069</v>
      </c>
      <c r="F432" s="8" t="s">
        <v>151</v>
      </c>
      <c r="G432" s="13" t="str">
        <f ca="1">TRIM(Table1[[#This Row],[Product Category]])</f>
        <v>Office Supplies</v>
      </c>
      <c r="H432" s="13" t="str">
        <f ca="1">PROPER(Table1[[#This Row],[Product Sub-Category]])</f>
        <v>Bookcases</v>
      </c>
      <c r="I432" s="14">
        <v>3</v>
      </c>
      <c r="J432" s="15">
        <v>130.97999999999999</v>
      </c>
      <c r="K432" s="9">
        <v>0.1</v>
      </c>
      <c r="L432" s="9" t="s">
        <v>98</v>
      </c>
      <c r="M432" s="9" t="s">
        <v>81</v>
      </c>
      <c r="N432" s="16" t="str">
        <f ca="1">PROPER(Table1[[#This Row],[Region]])</f>
        <v>West</v>
      </c>
      <c r="O432" s="9" t="s">
        <v>347</v>
      </c>
      <c r="P432" s="9" t="s">
        <v>429</v>
      </c>
      <c r="Q432" s="9" t="s">
        <v>32</v>
      </c>
    </row>
    <row r="433" spans="1:17" ht="14.5">
      <c r="A433" s="9">
        <v>753</v>
      </c>
      <c r="B433" s="9" t="str">
        <f>VLOOKUP(Table1[[#This Row],[Customer ID]],'Customer Lookup'!A:B,2,0)</f>
        <v>Elisabeth Massey</v>
      </c>
      <c r="C433" s="9">
        <v>90438</v>
      </c>
      <c r="D433" s="30">
        <v>42074</v>
      </c>
      <c r="E433" s="30">
        <v>42074</v>
      </c>
      <c r="F433" s="9" t="s">
        <v>116</v>
      </c>
      <c r="G433" s="13" t="str">
        <f ca="1">TRIM(Table1[[#This Row],[Product Category]])</f>
        <v>Office Supplies</v>
      </c>
      <c r="H433" s="13" t="str">
        <f ca="1">PROPER(Table1[[#This Row],[Product Sub-Category]])</f>
        <v>Labels</v>
      </c>
      <c r="I433" s="14">
        <v>1</v>
      </c>
      <c r="J433" s="15">
        <v>2.61</v>
      </c>
      <c r="K433" s="9">
        <v>0.05</v>
      </c>
      <c r="L433" s="9" t="s">
        <v>41</v>
      </c>
      <c r="M433" s="9" t="s">
        <v>81</v>
      </c>
      <c r="N433" s="16" t="str">
        <f ca="1">PROPER(Table1[[#This Row],[Region]])</f>
        <v>West</v>
      </c>
      <c r="O433" s="9" t="s">
        <v>250</v>
      </c>
      <c r="P433" s="9" t="s">
        <v>430</v>
      </c>
      <c r="Q433" s="9" t="s">
        <v>22</v>
      </c>
    </row>
    <row r="434" spans="1:17" ht="14.5">
      <c r="A434" s="9">
        <v>753</v>
      </c>
      <c r="B434" s="9" t="str">
        <f>VLOOKUP(Table1[[#This Row],[Customer ID]],'Customer Lookup'!A:B,2,0)</f>
        <v>Elisabeth Massey</v>
      </c>
      <c r="C434" s="9">
        <v>90438</v>
      </c>
      <c r="D434" s="30">
        <v>42074</v>
      </c>
      <c r="E434" s="30">
        <v>42076</v>
      </c>
      <c r="F434" s="8" t="s">
        <v>83</v>
      </c>
      <c r="G434" s="13" t="str">
        <f ca="1">TRIM(Table1[[#This Row],[Product Category]])</f>
        <v>Furniture</v>
      </c>
      <c r="H434" s="13" t="str">
        <f ca="1">PROPER(Table1[[#This Row],[Product Sub-Category]])</f>
        <v>Paper</v>
      </c>
      <c r="I434" s="14">
        <v>22</v>
      </c>
      <c r="J434" s="15">
        <v>6.35</v>
      </c>
      <c r="K434" s="9">
        <v>0.05</v>
      </c>
      <c r="L434" s="9" t="s">
        <v>41</v>
      </c>
      <c r="M434" s="9" t="s">
        <v>81</v>
      </c>
      <c r="N434" s="16" t="str">
        <f ca="1">PROPER(Table1[[#This Row],[Region]])</f>
        <v>West</v>
      </c>
      <c r="O434" s="9" t="s">
        <v>250</v>
      </c>
      <c r="P434" s="9" t="s">
        <v>430</v>
      </c>
      <c r="Q434" s="9" t="s">
        <v>32</v>
      </c>
    </row>
    <row r="435" spans="1:17" ht="14.5">
      <c r="A435" s="9">
        <v>754</v>
      </c>
      <c r="B435" s="9" t="str">
        <f>VLOOKUP(Table1[[#This Row],[Customer ID]],'Customer Lookup'!A:B,2,0)</f>
        <v>Helen Lyons</v>
      </c>
      <c r="C435" s="9">
        <v>90437</v>
      </c>
      <c r="D435" s="30">
        <v>42159</v>
      </c>
      <c r="E435" s="30">
        <v>42160</v>
      </c>
      <c r="F435" s="9" t="s">
        <v>123</v>
      </c>
      <c r="G435" s="13" t="str">
        <f ca="1">TRIM(Table1[[#This Row],[Product Category]])</f>
        <v>Technology</v>
      </c>
      <c r="H435" s="13" t="str">
        <f ca="1">PROPER(Table1[[#This Row],[Product Sub-Category]])</f>
        <v>Tables</v>
      </c>
      <c r="I435" s="14">
        <v>4</v>
      </c>
      <c r="J435" s="15">
        <v>218.75</v>
      </c>
      <c r="K435" s="9">
        <v>0.1</v>
      </c>
      <c r="L435" s="9" t="s">
        <v>21</v>
      </c>
      <c r="M435" s="9" t="s">
        <v>81</v>
      </c>
      <c r="N435" s="16" t="str">
        <f ca="1">PROPER(Table1[[#This Row],[Region]])</f>
        <v>West</v>
      </c>
      <c r="O435" s="9" t="s">
        <v>250</v>
      </c>
      <c r="P435" s="9" t="s">
        <v>431</v>
      </c>
      <c r="Q435" s="9" t="s">
        <v>32</v>
      </c>
    </row>
    <row r="436" spans="1:17" ht="14.5">
      <c r="A436" s="9">
        <v>754</v>
      </c>
      <c r="B436" s="9" t="str">
        <f>VLOOKUP(Table1[[#This Row],[Customer ID]],'Customer Lookup'!A:B,2,0)</f>
        <v>Helen Lyons</v>
      </c>
      <c r="C436" s="9">
        <v>90439</v>
      </c>
      <c r="D436" s="30">
        <v>42106</v>
      </c>
      <c r="E436" s="30">
        <v>42113</v>
      </c>
      <c r="F436" s="8" t="s">
        <v>74</v>
      </c>
      <c r="G436" s="13" t="str">
        <f ca="1">TRIM(Table1[[#This Row],[Product Category]])</f>
        <v>Office Supplies</v>
      </c>
      <c r="H436" s="13" t="str">
        <f ca="1">PROPER(Table1[[#This Row],[Product Sub-Category]])</f>
        <v>Office Machines</v>
      </c>
      <c r="I436" s="14">
        <v>2</v>
      </c>
      <c r="J436" s="15">
        <v>119.99</v>
      </c>
      <c r="K436" s="9">
        <v>0.1</v>
      </c>
      <c r="L436" s="9" t="s">
        <v>98</v>
      </c>
      <c r="M436" s="9" t="s">
        <v>104</v>
      </c>
      <c r="N436" s="16" t="str">
        <f ca="1">PROPER(Table1[[#This Row],[Region]])</f>
        <v>West</v>
      </c>
      <c r="O436" s="9" t="s">
        <v>250</v>
      </c>
      <c r="P436" s="9" t="s">
        <v>431</v>
      </c>
      <c r="Q436" s="9" t="s">
        <v>32</v>
      </c>
    </row>
    <row r="437" spans="1:17" ht="14.5">
      <c r="A437" s="9">
        <v>757</v>
      </c>
      <c r="B437" s="9" t="str">
        <f>VLOOKUP(Table1[[#This Row],[Customer ID]],'Customer Lookup'!A:B,2,0)</f>
        <v>Neil Hogan</v>
      </c>
      <c r="C437" s="9">
        <v>90258</v>
      </c>
      <c r="D437" s="30">
        <v>42046</v>
      </c>
      <c r="E437" s="30">
        <v>42048</v>
      </c>
      <c r="F437" s="9" t="s">
        <v>83</v>
      </c>
      <c r="G437" s="13" t="str">
        <f ca="1">TRIM(Table1[[#This Row],[Product Category]])</f>
        <v>Technology</v>
      </c>
      <c r="H437" s="13" t="str">
        <f ca="1">PROPER(Table1[[#This Row],[Product Sub-Category]])</f>
        <v>Paper</v>
      </c>
      <c r="I437" s="14">
        <v>1</v>
      </c>
      <c r="J437" s="15">
        <v>37.94</v>
      </c>
      <c r="K437" s="9">
        <v>0.05</v>
      </c>
      <c r="L437" s="9" t="s">
        <v>31</v>
      </c>
      <c r="M437" s="9" t="s">
        <v>42</v>
      </c>
      <c r="N437" s="16" t="str">
        <f ca="1">PROPER(Table1[[#This Row],[Region]])</f>
        <v>Central</v>
      </c>
      <c r="O437" s="9" t="s">
        <v>90</v>
      </c>
      <c r="P437" s="9" t="s">
        <v>432</v>
      </c>
      <c r="Q437" s="9" t="s">
        <v>32</v>
      </c>
    </row>
    <row r="438" spans="1:17" ht="14.5">
      <c r="A438" s="9">
        <v>759</v>
      </c>
      <c r="B438" s="9" t="str">
        <f>VLOOKUP(Table1[[#This Row],[Customer ID]],'Customer Lookup'!A:B,2,0)</f>
        <v>Bernice F Day</v>
      </c>
      <c r="C438" s="9">
        <v>86639</v>
      </c>
      <c r="D438" s="30">
        <v>42153</v>
      </c>
      <c r="E438" s="30">
        <v>42160</v>
      </c>
      <c r="F438" s="8" t="s">
        <v>2235</v>
      </c>
      <c r="G438" s="13" t="str">
        <f ca="1">TRIM(Table1[[#This Row],[Product Category]])</f>
        <v>Technology</v>
      </c>
      <c r="H438" s="13" t="str">
        <f ca="1">PROPER(Table1[[#This Row],[Product Sub-Category]])</f>
        <v>Telephones And Communication</v>
      </c>
      <c r="I438" s="14">
        <v>5</v>
      </c>
      <c r="J438" s="15">
        <v>20.99</v>
      </c>
      <c r="K438" s="9">
        <v>0.05</v>
      </c>
      <c r="L438" s="9" t="s">
        <v>98</v>
      </c>
      <c r="M438" s="9" t="s">
        <v>51</v>
      </c>
      <c r="N438" s="16" t="str">
        <f ca="1">PROPER(Table1[[#This Row],[Region]])</f>
        <v>West</v>
      </c>
      <c r="O438" s="9" t="s">
        <v>142</v>
      </c>
      <c r="P438" s="9" t="s">
        <v>433</v>
      </c>
      <c r="Q438" s="9" t="s">
        <v>32</v>
      </c>
    </row>
    <row r="439" spans="1:17" ht="14.5">
      <c r="A439" s="9">
        <v>762</v>
      </c>
      <c r="B439" s="9" t="str">
        <f>VLOOKUP(Table1[[#This Row],[Customer ID]],'Customer Lookup'!A:B,2,0)</f>
        <v>Stuart Holloway</v>
      </c>
      <c r="C439" s="9">
        <v>87525</v>
      </c>
      <c r="D439" s="30">
        <v>42121</v>
      </c>
      <c r="E439" s="30">
        <v>42123</v>
      </c>
      <c r="F439" s="9" t="s">
        <v>2235</v>
      </c>
      <c r="G439" s="13" t="str">
        <f ca="1">TRIM(Table1[[#This Row],[Product Category]])</f>
        <v>Technology</v>
      </c>
      <c r="H439" s="13" t="str">
        <f ca="1">PROPER(Table1[[#This Row],[Product Sub-Category]])</f>
        <v>Telephones And Communication</v>
      </c>
      <c r="I439" s="14">
        <v>12</v>
      </c>
      <c r="J439" s="15">
        <v>125.99</v>
      </c>
      <c r="K439" s="9">
        <v>0.1</v>
      </c>
      <c r="L439" s="9" t="s">
        <v>31</v>
      </c>
      <c r="M439" s="9" t="s">
        <v>51</v>
      </c>
      <c r="N439" s="16" t="str">
        <f ca="1">PROPER(Table1[[#This Row],[Region]])</f>
        <v>Central</v>
      </c>
      <c r="O439" s="9" t="s">
        <v>29</v>
      </c>
      <c r="P439" s="9" t="s">
        <v>434</v>
      </c>
      <c r="Q439" s="9" t="s">
        <v>32</v>
      </c>
    </row>
    <row r="440" spans="1:17" ht="14.5">
      <c r="A440" s="9">
        <v>767</v>
      </c>
      <c r="B440" s="9" t="str">
        <f>VLOOKUP(Table1[[#This Row],[Customer ID]],'Customer Lookup'!A:B,2,0)</f>
        <v>Jeffrey Mueller</v>
      </c>
      <c r="C440" s="9">
        <v>86279</v>
      </c>
      <c r="D440" s="30">
        <v>42034</v>
      </c>
      <c r="E440" s="30">
        <v>42036</v>
      </c>
      <c r="F440" s="8" t="s">
        <v>144</v>
      </c>
      <c r="G440" s="13" t="str">
        <f ca="1">TRIM(Table1[[#This Row],[Product Category]])</f>
        <v>Technology</v>
      </c>
      <c r="H440" s="13" t="str">
        <f ca="1">PROPER(Table1[[#This Row],[Product Sub-Category]])</f>
        <v>Computer Peripherals</v>
      </c>
      <c r="I440" s="14">
        <v>11</v>
      </c>
      <c r="J440" s="15">
        <v>31.78</v>
      </c>
      <c r="K440" s="9">
        <v>0.05</v>
      </c>
      <c r="L440" s="9" t="s">
        <v>41</v>
      </c>
      <c r="M440" s="9" t="s">
        <v>81</v>
      </c>
      <c r="N440" s="16" t="str">
        <f ca="1">PROPER(Table1[[#This Row],[Region]])</f>
        <v>West</v>
      </c>
      <c r="O440" s="9" t="s">
        <v>142</v>
      </c>
      <c r="P440" s="9" t="s">
        <v>435</v>
      </c>
      <c r="Q440" s="9" t="s">
        <v>32</v>
      </c>
    </row>
    <row r="441" spans="1:17" ht="14.5">
      <c r="A441" s="9">
        <v>770</v>
      </c>
      <c r="B441" s="9" t="str">
        <f>VLOOKUP(Table1[[#This Row],[Customer ID]],'Customer Lookup'!A:B,2,0)</f>
        <v>Geraldine Puckett</v>
      </c>
      <c r="C441" s="9">
        <v>88667</v>
      </c>
      <c r="D441" s="30">
        <v>42082</v>
      </c>
      <c r="E441" s="30">
        <v>42082</v>
      </c>
      <c r="F441" s="9" t="s">
        <v>144</v>
      </c>
      <c r="G441" s="13" t="str">
        <f ca="1">TRIM(Table1[[#This Row],[Product Category]])</f>
        <v>Office Supplies</v>
      </c>
      <c r="H441" s="13" t="str">
        <f ca="1">PROPER(Table1[[#This Row],[Product Sub-Category]])</f>
        <v>Computer Peripherals</v>
      </c>
      <c r="I441" s="14">
        <v>14</v>
      </c>
      <c r="J441" s="15">
        <v>30.73</v>
      </c>
      <c r="K441" s="9">
        <v>0.05</v>
      </c>
      <c r="L441" s="9" t="s">
        <v>41</v>
      </c>
      <c r="M441" s="9" t="s">
        <v>51</v>
      </c>
      <c r="N441" s="16" t="str">
        <f ca="1">PROPER(Table1[[#This Row],[Region]])</f>
        <v>West</v>
      </c>
      <c r="O441" s="9" t="s">
        <v>90</v>
      </c>
      <c r="P441" s="9" t="s">
        <v>432</v>
      </c>
      <c r="Q441" s="9" t="s">
        <v>32</v>
      </c>
    </row>
    <row r="442" spans="1:17" ht="14.5">
      <c r="A442" s="9">
        <v>771</v>
      </c>
      <c r="B442" s="9" t="str">
        <f>VLOOKUP(Table1[[#This Row],[Customer ID]],'Customer Lookup'!A:B,2,0)</f>
        <v>Deborah Paul</v>
      </c>
      <c r="C442" s="9">
        <v>88667</v>
      </c>
      <c r="D442" s="30">
        <v>42082</v>
      </c>
      <c r="E442" s="30">
        <v>42084</v>
      </c>
      <c r="F442" s="8" t="s">
        <v>196</v>
      </c>
      <c r="G442" s="13" t="str">
        <f ca="1">TRIM(Table1[[#This Row],[Product Category]])</f>
        <v>Technology</v>
      </c>
      <c r="H442" s="13" t="str">
        <f ca="1">PROPER(Table1[[#This Row],[Product Sub-Category]])</f>
        <v>Appliances</v>
      </c>
      <c r="I442" s="14">
        <v>3</v>
      </c>
      <c r="J442" s="15">
        <v>14.56</v>
      </c>
      <c r="K442" s="9">
        <v>0.05</v>
      </c>
      <c r="L442" s="9" t="s">
        <v>41</v>
      </c>
      <c r="M442" s="9" t="s">
        <v>51</v>
      </c>
      <c r="N442" s="16" t="str">
        <f ca="1">PROPER(Table1[[#This Row],[Region]])</f>
        <v>West</v>
      </c>
      <c r="O442" s="9" t="s">
        <v>90</v>
      </c>
      <c r="P442" s="9" t="s">
        <v>436</v>
      </c>
      <c r="Q442" s="9" t="s">
        <v>32</v>
      </c>
    </row>
    <row r="443" spans="1:17" ht="14.5">
      <c r="A443" s="9">
        <v>771</v>
      </c>
      <c r="B443" s="9" t="str">
        <f>VLOOKUP(Table1[[#This Row],[Customer ID]],'Customer Lookup'!A:B,2,0)</f>
        <v>Deborah Paul</v>
      </c>
      <c r="C443" s="9">
        <v>88667</v>
      </c>
      <c r="D443" s="30">
        <v>42082</v>
      </c>
      <c r="E443" s="30">
        <v>42084</v>
      </c>
      <c r="F443" s="9" t="s">
        <v>2242</v>
      </c>
      <c r="G443" s="13" t="str">
        <f ca="1">TRIM(Table1[[#This Row],[Product Category]])</f>
        <v>Office Supplies</v>
      </c>
      <c r="H443" s="13" t="str">
        <f ca="1">PROPER(Table1[[#This Row],[Product Sub-Category]])</f>
        <v>Copiers And Fax</v>
      </c>
      <c r="I443" s="14">
        <v>5</v>
      </c>
      <c r="J443" s="15">
        <v>299.99</v>
      </c>
      <c r="K443" s="9">
        <v>0.1</v>
      </c>
      <c r="L443" s="9" t="s">
        <v>41</v>
      </c>
      <c r="M443" s="9" t="s">
        <v>51</v>
      </c>
      <c r="N443" s="16" t="str">
        <f ca="1">PROPER(Table1[[#This Row],[Region]])</f>
        <v>East</v>
      </c>
      <c r="O443" s="9" t="s">
        <v>90</v>
      </c>
      <c r="P443" s="9" t="s">
        <v>436</v>
      </c>
      <c r="Q443" s="9" t="s">
        <v>32</v>
      </c>
    </row>
    <row r="444" spans="1:17" ht="14.5">
      <c r="A444" s="9">
        <v>772</v>
      </c>
      <c r="B444" s="9" t="str">
        <f>VLOOKUP(Table1[[#This Row],[Customer ID]],'Customer Lookup'!A:B,2,0)</f>
        <v>Jean Webster</v>
      </c>
      <c r="C444" s="9">
        <v>88666</v>
      </c>
      <c r="D444" s="30">
        <v>42018</v>
      </c>
      <c r="E444" s="30">
        <v>42020</v>
      </c>
      <c r="F444" s="8" t="s">
        <v>196</v>
      </c>
      <c r="G444" s="13" t="str">
        <f ca="1">TRIM(Table1[[#This Row],[Product Category]])</f>
        <v>Office Supplies</v>
      </c>
      <c r="H444" s="13" t="str">
        <f ca="1">PROPER(Table1[[#This Row],[Product Sub-Category]])</f>
        <v>Appliances</v>
      </c>
      <c r="I444" s="14">
        <v>7</v>
      </c>
      <c r="J444" s="15">
        <v>7.77</v>
      </c>
      <c r="K444" s="9">
        <v>0.05</v>
      </c>
      <c r="L444" s="9" t="s">
        <v>41</v>
      </c>
      <c r="M444" s="9" t="s">
        <v>51</v>
      </c>
      <c r="N444" s="16" t="str">
        <f ca="1">PROPER(Table1[[#This Row],[Region]])</f>
        <v>East</v>
      </c>
      <c r="O444" s="9" t="s">
        <v>174</v>
      </c>
      <c r="P444" s="9" t="s">
        <v>437</v>
      </c>
      <c r="Q444" s="9" t="s">
        <v>32</v>
      </c>
    </row>
    <row r="445" spans="1:17" ht="14.5">
      <c r="A445" s="9">
        <v>772</v>
      </c>
      <c r="B445" s="9" t="str">
        <f>VLOOKUP(Table1[[#This Row],[Customer ID]],'Customer Lookup'!A:B,2,0)</f>
        <v>Jean Webster</v>
      </c>
      <c r="C445" s="9">
        <v>88666</v>
      </c>
      <c r="D445" s="30">
        <v>42018</v>
      </c>
      <c r="E445" s="30">
        <v>42020</v>
      </c>
      <c r="F445" s="9" t="s">
        <v>83</v>
      </c>
      <c r="G445" s="13" t="str">
        <f ca="1">TRIM(Table1[[#This Row],[Product Category]])</f>
        <v>Office Supplies</v>
      </c>
      <c r="H445" s="13" t="str">
        <f ca="1">PROPER(Table1[[#This Row],[Product Sub-Category]])</f>
        <v>Paper</v>
      </c>
      <c r="I445" s="14">
        <v>3</v>
      </c>
      <c r="J445" s="15">
        <v>18.97</v>
      </c>
      <c r="K445" s="9">
        <v>0.05</v>
      </c>
      <c r="L445" s="9" t="s">
        <v>41</v>
      </c>
      <c r="M445" s="9" t="s">
        <v>51</v>
      </c>
      <c r="N445" s="16" t="str">
        <f ca="1">PROPER(Table1[[#This Row],[Region]])</f>
        <v>East</v>
      </c>
      <c r="O445" s="9" t="s">
        <v>174</v>
      </c>
      <c r="P445" s="9" t="s">
        <v>437</v>
      </c>
      <c r="Q445" s="9" t="s">
        <v>22</v>
      </c>
    </row>
    <row r="446" spans="1:17" ht="14.5">
      <c r="A446" s="9">
        <v>772</v>
      </c>
      <c r="B446" s="9" t="str">
        <f>VLOOKUP(Table1[[#This Row],[Customer ID]],'Customer Lookup'!A:B,2,0)</f>
        <v>Jean Webster</v>
      </c>
      <c r="C446" s="9">
        <v>88668</v>
      </c>
      <c r="D446" s="30">
        <v>42141</v>
      </c>
      <c r="E446" s="30">
        <v>42145</v>
      </c>
      <c r="F446" s="8" t="s">
        <v>196</v>
      </c>
      <c r="G446" s="13" t="str">
        <f ca="1">TRIM(Table1[[#This Row],[Product Category]])</f>
        <v>Technology</v>
      </c>
      <c r="H446" s="13" t="str">
        <f ca="1">PROPER(Table1[[#This Row],[Product Sub-Category]])</f>
        <v>Appliances</v>
      </c>
      <c r="I446" s="14">
        <v>12</v>
      </c>
      <c r="J446" s="15">
        <v>4.0599999999999996</v>
      </c>
      <c r="K446" s="9">
        <v>0.05</v>
      </c>
      <c r="L446" s="9" t="s">
        <v>98</v>
      </c>
      <c r="M446" s="9" t="s">
        <v>51</v>
      </c>
      <c r="N446" s="16" t="str">
        <f ca="1">PROPER(Table1[[#This Row],[Region]])</f>
        <v>East</v>
      </c>
      <c r="O446" s="9" t="s">
        <v>174</v>
      </c>
      <c r="P446" s="9" t="s">
        <v>437</v>
      </c>
      <c r="Q446" s="9" t="s">
        <v>22</v>
      </c>
    </row>
    <row r="447" spans="1:17" ht="14.5">
      <c r="A447" s="9">
        <v>772</v>
      </c>
      <c r="B447" s="9" t="str">
        <f>VLOOKUP(Table1[[#This Row],[Customer ID]],'Customer Lookup'!A:B,2,0)</f>
        <v>Jean Webster</v>
      </c>
      <c r="C447" s="9">
        <v>88668</v>
      </c>
      <c r="D447" s="30">
        <v>42141</v>
      </c>
      <c r="E447" s="30">
        <v>42145</v>
      </c>
      <c r="F447" s="9" t="s">
        <v>74</v>
      </c>
      <c r="G447" s="13" t="str">
        <f ca="1">TRIM(Table1[[#This Row],[Product Category]])</f>
        <v>Office Supplies</v>
      </c>
      <c r="H447" s="13" t="str">
        <f ca="1">PROPER(Table1[[#This Row],[Product Sub-Category]])</f>
        <v>Office Machines</v>
      </c>
      <c r="I447" s="14">
        <v>37</v>
      </c>
      <c r="J447" s="15">
        <v>9.49</v>
      </c>
      <c r="K447" s="9">
        <v>0.05</v>
      </c>
      <c r="L447" s="9" t="s">
        <v>98</v>
      </c>
      <c r="M447" s="9" t="s">
        <v>51</v>
      </c>
      <c r="N447" s="16" t="str">
        <f ca="1">PROPER(Table1[[#This Row],[Region]])</f>
        <v>West</v>
      </c>
      <c r="O447" s="9" t="s">
        <v>174</v>
      </c>
      <c r="P447" s="9" t="s">
        <v>437</v>
      </c>
      <c r="Q447" s="9" t="s">
        <v>32</v>
      </c>
    </row>
    <row r="448" spans="1:17" ht="14.5">
      <c r="A448" s="9">
        <v>782</v>
      </c>
      <c r="B448" s="9" t="str">
        <f>VLOOKUP(Table1[[#This Row],[Customer ID]],'Customer Lookup'!A:B,2,0)</f>
        <v>Sarah N Becker</v>
      </c>
      <c r="C448" s="9">
        <v>90962</v>
      </c>
      <c r="D448" s="30">
        <v>42123</v>
      </c>
      <c r="E448" s="30">
        <v>42124</v>
      </c>
      <c r="F448" s="8" t="s">
        <v>2238</v>
      </c>
      <c r="G448" s="13" t="str">
        <f ca="1">TRIM(Table1[[#This Row],[Product Category]])</f>
        <v>Furniture</v>
      </c>
      <c r="H448" s="13" t="str">
        <f ca="1">PROPER(Table1[[#This Row],[Product Sub-Category]])</f>
        <v>Storage &amp; Organization</v>
      </c>
      <c r="I448" s="14">
        <v>8</v>
      </c>
      <c r="J448" s="15">
        <v>34.76</v>
      </c>
      <c r="K448" s="9">
        <v>0.05</v>
      </c>
      <c r="L448" s="9" t="s">
        <v>21</v>
      </c>
      <c r="M448" s="9" t="s">
        <v>51</v>
      </c>
      <c r="N448" s="16" t="str">
        <f ca="1">PROPER(Table1[[#This Row],[Region]])</f>
        <v>East</v>
      </c>
      <c r="O448" s="9" t="s">
        <v>37</v>
      </c>
      <c r="P448" s="9" t="s">
        <v>438</v>
      </c>
      <c r="Q448" s="9" t="s">
        <v>32</v>
      </c>
    </row>
    <row r="449" spans="1:17" ht="14.5">
      <c r="A449" s="9">
        <v>783</v>
      </c>
      <c r="B449" s="9" t="str">
        <f>VLOOKUP(Table1[[#This Row],[Customer ID]],'Customer Lookup'!A:B,2,0)</f>
        <v>Carlos Byrd</v>
      </c>
      <c r="C449" s="9">
        <v>90961</v>
      </c>
      <c r="D449" s="30">
        <v>42010</v>
      </c>
      <c r="E449" s="30">
        <v>42010</v>
      </c>
      <c r="F449" s="9" t="s">
        <v>151</v>
      </c>
      <c r="G449" s="13" t="str">
        <f ca="1">TRIM(Table1[[#This Row],[Product Category]])</f>
        <v>Office Supplies</v>
      </c>
      <c r="H449" s="13" t="str">
        <f ca="1">PROPER(Table1[[#This Row],[Product Sub-Category]])</f>
        <v>Bookcases</v>
      </c>
      <c r="I449" s="14">
        <v>6</v>
      </c>
      <c r="J449" s="15">
        <v>100.98</v>
      </c>
      <c r="K449" s="9">
        <v>0.1</v>
      </c>
      <c r="L449" s="9" t="s">
        <v>98</v>
      </c>
      <c r="M449" s="9" t="s">
        <v>51</v>
      </c>
      <c r="N449" s="16" t="str">
        <f ca="1">PROPER(Table1[[#This Row],[Region]])</f>
        <v>West</v>
      </c>
      <c r="O449" s="9" t="s">
        <v>171</v>
      </c>
      <c r="P449" s="9" t="s">
        <v>439</v>
      </c>
      <c r="Q449" s="9" t="s">
        <v>32</v>
      </c>
    </row>
    <row r="450" spans="1:17" ht="14.5">
      <c r="A450" s="9">
        <v>786</v>
      </c>
      <c r="B450" s="9" t="str">
        <f>VLOOKUP(Table1[[#This Row],[Customer ID]],'Customer Lookup'!A:B,2,0)</f>
        <v>Jason Bray</v>
      </c>
      <c r="C450" s="9">
        <v>91513</v>
      </c>
      <c r="D450" s="30">
        <v>42100</v>
      </c>
      <c r="E450" s="30">
        <v>42101</v>
      </c>
      <c r="F450" s="8" t="s">
        <v>83</v>
      </c>
      <c r="G450" s="13" t="str">
        <f ca="1">TRIM(Table1[[#This Row],[Product Category]])</f>
        <v>Office Supplies</v>
      </c>
      <c r="H450" s="13" t="str">
        <f ca="1">PROPER(Table1[[#This Row],[Product Sub-Category]])</f>
        <v>Paper</v>
      </c>
      <c r="I450" s="14">
        <v>9</v>
      </c>
      <c r="J450" s="15">
        <v>8.34</v>
      </c>
      <c r="K450" s="9">
        <v>0.05</v>
      </c>
      <c r="L450" s="9" t="s">
        <v>50</v>
      </c>
      <c r="M450" s="9" t="s">
        <v>42</v>
      </c>
      <c r="N450" s="16" t="str">
        <f ca="1">PROPER(Table1[[#This Row],[Region]])</f>
        <v>Central</v>
      </c>
      <c r="O450" s="9" t="s">
        <v>37</v>
      </c>
      <c r="P450" s="9" t="s">
        <v>440</v>
      </c>
      <c r="Q450" s="9" t="s">
        <v>32</v>
      </c>
    </row>
    <row r="451" spans="1:17" ht="14.5">
      <c r="A451" s="9">
        <v>792</v>
      </c>
      <c r="B451" s="9" t="str">
        <f>VLOOKUP(Table1[[#This Row],[Customer ID]],'Customer Lookup'!A:B,2,0)</f>
        <v>Holly Pate</v>
      </c>
      <c r="C451" s="9">
        <v>88753</v>
      </c>
      <c r="D451" s="30">
        <v>42176</v>
      </c>
      <c r="E451" s="30">
        <v>42177</v>
      </c>
      <c r="F451" s="9" t="s">
        <v>83</v>
      </c>
      <c r="G451" s="13" t="str">
        <f ca="1">TRIM(Table1[[#This Row],[Product Category]])</f>
        <v>Office Supplies</v>
      </c>
      <c r="H451" s="13" t="str">
        <f ca="1">PROPER(Table1[[#This Row],[Product Sub-Category]])</f>
        <v>Paper</v>
      </c>
      <c r="I451" s="14">
        <v>16</v>
      </c>
      <c r="J451" s="15">
        <v>6.48</v>
      </c>
      <c r="K451" s="9">
        <v>0.05</v>
      </c>
      <c r="L451" s="9" t="s">
        <v>31</v>
      </c>
      <c r="M451" s="9" t="s">
        <v>81</v>
      </c>
      <c r="N451" s="16" t="str">
        <f ca="1">PROPER(Table1[[#This Row],[Region]])</f>
        <v>Central</v>
      </c>
      <c r="O451" s="9" t="s">
        <v>217</v>
      </c>
      <c r="P451" s="9" t="s">
        <v>441</v>
      </c>
      <c r="Q451" s="9" t="s">
        <v>32</v>
      </c>
    </row>
    <row r="452" spans="1:17" ht="14.5">
      <c r="A452" s="9">
        <v>796</v>
      </c>
      <c r="B452" s="9" t="str">
        <f>VLOOKUP(Table1[[#This Row],[Customer ID]],'Customer Lookup'!A:B,2,0)</f>
        <v>Amanda Conner</v>
      </c>
      <c r="C452" s="9">
        <v>86867</v>
      </c>
      <c r="D452" s="30">
        <v>42074</v>
      </c>
      <c r="E452" s="30">
        <v>42075</v>
      </c>
      <c r="F452" s="8" t="s">
        <v>2237</v>
      </c>
      <c r="G452" s="13" t="str">
        <f ca="1">TRIM(Table1[[#This Row],[Product Category]])</f>
        <v>Office Supplies</v>
      </c>
      <c r="H452" s="13" t="str">
        <f ca="1">PROPER(Table1[[#This Row],[Product Sub-Category]])</f>
        <v>Binders And Binder Accessories</v>
      </c>
      <c r="I452" s="14">
        <v>9</v>
      </c>
      <c r="J452" s="15">
        <v>8.6</v>
      </c>
      <c r="K452" s="9">
        <v>0.05</v>
      </c>
      <c r="L452" s="9" t="s">
        <v>31</v>
      </c>
      <c r="M452" s="9" t="s">
        <v>81</v>
      </c>
      <c r="N452" s="16" t="str">
        <f ca="1">PROPER(Table1[[#This Row],[Region]])</f>
        <v>Central</v>
      </c>
      <c r="O452" s="9" t="s">
        <v>302</v>
      </c>
      <c r="P452" s="9" t="s">
        <v>409</v>
      </c>
      <c r="Q452" s="9" t="s">
        <v>32</v>
      </c>
    </row>
    <row r="453" spans="1:17" ht="14.5">
      <c r="A453" s="9">
        <v>796</v>
      </c>
      <c r="B453" s="9" t="str">
        <f>VLOOKUP(Table1[[#This Row],[Customer ID]],'Customer Lookup'!A:B,2,0)</f>
        <v>Amanda Conner</v>
      </c>
      <c r="C453" s="9">
        <v>86869</v>
      </c>
      <c r="D453" s="30">
        <v>42174</v>
      </c>
      <c r="E453" s="30">
        <v>42177</v>
      </c>
      <c r="F453" s="9" t="s">
        <v>196</v>
      </c>
      <c r="G453" s="13" t="str">
        <f ca="1">TRIM(Table1[[#This Row],[Product Category]])</f>
        <v>Office Supplies</v>
      </c>
      <c r="H453" s="13" t="str">
        <f ca="1">PROPER(Table1[[#This Row],[Product Sub-Category]])</f>
        <v>Appliances</v>
      </c>
      <c r="I453" s="14">
        <v>1</v>
      </c>
      <c r="J453" s="15">
        <v>14.42</v>
      </c>
      <c r="K453" s="9">
        <v>0.05</v>
      </c>
      <c r="L453" s="9" t="s">
        <v>31</v>
      </c>
      <c r="M453" s="9" t="s">
        <v>81</v>
      </c>
      <c r="N453" s="16" t="str">
        <f ca="1">PROPER(Table1[[#This Row],[Region]])</f>
        <v>West</v>
      </c>
      <c r="O453" s="9" t="s">
        <v>302</v>
      </c>
      <c r="P453" s="9" t="s">
        <v>409</v>
      </c>
      <c r="Q453" s="9" t="s">
        <v>32</v>
      </c>
    </row>
    <row r="454" spans="1:17" ht="14.5">
      <c r="A454" s="9">
        <v>797</v>
      </c>
      <c r="B454" s="9" t="str">
        <f>VLOOKUP(Table1[[#This Row],[Customer ID]],'Customer Lookup'!A:B,2,0)</f>
        <v>Eileen Riddle</v>
      </c>
      <c r="C454" s="9">
        <v>86868</v>
      </c>
      <c r="D454" s="30">
        <v>42156</v>
      </c>
      <c r="E454" s="30">
        <v>42159</v>
      </c>
      <c r="F454" s="8" t="s">
        <v>2231</v>
      </c>
      <c r="G454" s="13" t="str">
        <f ca="1">TRIM(Table1[[#This Row],[Product Category]])</f>
        <v>Office Supplies</v>
      </c>
      <c r="H454" s="13" t="str">
        <f ca="1">PROPER(Table1[[#This Row],[Product Sub-Category]])</f>
        <v>Pens &amp; Art Supplies</v>
      </c>
      <c r="I454" s="14">
        <v>2</v>
      </c>
      <c r="J454" s="15">
        <v>9.11</v>
      </c>
      <c r="K454" s="9">
        <v>0.05</v>
      </c>
      <c r="L454" s="9" t="s">
        <v>31</v>
      </c>
      <c r="M454" s="9" t="s">
        <v>81</v>
      </c>
      <c r="N454" s="16" t="str">
        <f ca="1">PROPER(Table1[[#This Row],[Region]])</f>
        <v>West</v>
      </c>
      <c r="O454" s="9" t="s">
        <v>161</v>
      </c>
      <c r="P454" s="9" t="s">
        <v>442</v>
      </c>
      <c r="Q454" s="9" t="s">
        <v>32</v>
      </c>
    </row>
    <row r="455" spans="1:17" ht="14.5">
      <c r="A455" s="9">
        <v>797</v>
      </c>
      <c r="B455" s="9" t="str">
        <f>VLOOKUP(Table1[[#This Row],[Customer ID]],'Customer Lookup'!A:B,2,0)</f>
        <v>Eileen Riddle</v>
      </c>
      <c r="C455" s="9">
        <v>86868</v>
      </c>
      <c r="D455" s="30">
        <v>42156</v>
      </c>
      <c r="E455" s="30">
        <v>42158</v>
      </c>
      <c r="F455" s="9" t="s">
        <v>2238</v>
      </c>
      <c r="G455" s="13" t="str">
        <f ca="1">TRIM(Table1[[#This Row],[Product Category]])</f>
        <v>Office Supplies</v>
      </c>
      <c r="H455" s="13" t="str">
        <f ca="1">PROPER(Table1[[#This Row],[Product Sub-Category]])</f>
        <v>Storage &amp; Organization</v>
      </c>
      <c r="I455" s="14">
        <v>13</v>
      </c>
      <c r="J455" s="15">
        <v>64.650000000000006</v>
      </c>
      <c r="K455" s="9">
        <v>0.05</v>
      </c>
      <c r="L455" s="9" t="s">
        <v>31</v>
      </c>
      <c r="M455" s="9" t="s">
        <v>81</v>
      </c>
      <c r="N455" s="16" t="str">
        <f ca="1">PROPER(Table1[[#This Row],[Region]])</f>
        <v>West</v>
      </c>
      <c r="O455" s="9" t="s">
        <v>161</v>
      </c>
      <c r="P455" s="9" t="s">
        <v>442</v>
      </c>
      <c r="Q455" s="9" t="s">
        <v>32</v>
      </c>
    </row>
    <row r="456" spans="1:17" ht="14.5">
      <c r="A456" s="9">
        <v>797</v>
      </c>
      <c r="B456" s="9" t="str">
        <f>VLOOKUP(Table1[[#This Row],[Customer ID]],'Customer Lookup'!A:B,2,0)</f>
        <v>Eileen Riddle</v>
      </c>
      <c r="C456" s="9">
        <v>86870</v>
      </c>
      <c r="D456" s="30">
        <v>42069</v>
      </c>
      <c r="E456" s="30">
        <v>42071</v>
      </c>
      <c r="F456" s="8" t="s">
        <v>83</v>
      </c>
      <c r="G456" s="13" t="str">
        <f ca="1">TRIM(Table1[[#This Row],[Product Category]])</f>
        <v>Furniture</v>
      </c>
      <c r="H456" s="13" t="str">
        <f ca="1">PROPER(Table1[[#This Row],[Product Sub-Category]])</f>
        <v>Paper</v>
      </c>
      <c r="I456" s="14">
        <v>8</v>
      </c>
      <c r="J456" s="15">
        <v>6.48</v>
      </c>
      <c r="K456" s="9">
        <v>0.05</v>
      </c>
      <c r="L456" s="9" t="s">
        <v>98</v>
      </c>
      <c r="M456" s="9" t="s">
        <v>81</v>
      </c>
      <c r="N456" s="16" t="str">
        <f ca="1">PROPER(Table1[[#This Row],[Region]])</f>
        <v>South</v>
      </c>
      <c r="O456" s="9" t="s">
        <v>161</v>
      </c>
      <c r="P456" s="9" t="s">
        <v>442</v>
      </c>
      <c r="Q456" s="9" t="s">
        <v>32</v>
      </c>
    </row>
    <row r="457" spans="1:17" ht="14.5">
      <c r="A457" s="9">
        <v>799</v>
      </c>
      <c r="B457" s="9" t="str">
        <f>VLOOKUP(Table1[[#This Row],[Customer ID]],'Customer Lookup'!A:B,2,0)</f>
        <v>Lee McKenna Gregory</v>
      </c>
      <c r="C457" s="9">
        <v>89909</v>
      </c>
      <c r="D457" s="30">
        <v>42010</v>
      </c>
      <c r="E457" s="30">
        <v>42012</v>
      </c>
      <c r="F457" s="9" t="s">
        <v>2232</v>
      </c>
      <c r="G457" s="13" t="str">
        <f ca="1">TRIM(Table1[[#This Row],[Product Category]])</f>
        <v>Office Supplies</v>
      </c>
      <c r="H457" s="13" t="str">
        <f ca="1">PROPER(Table1[[#This Row],[Product Sub-Category]])</f>
        <v>Chairs &amp; Chairmats</v>
      </c>
      <c r="I457" s="14">
        <v>6</v>
      </c>
      <c r="J457" s="15">
        <v>150.97999999999999</v>
      </c>
      <c r="K457" s="9">
        <v>0.1</v>
      </c>
      <c r="L457" s="9" t="s">
        <v>31</v>
      </c>
      <c r="M457" s="9" t="s">
        <v>104</v>
      </c>
      <c r="N457" s="16" t="str">
        <f ca="1">PROPER(Table1[[#This Row],[Region]])</f>
        <v>South</v>
      </c>
      <c r="O457" s="9" t="s">
        <v>443</v>
      </c>
      <c r="P457" s="9" t="s">
        <v>444</v>
      </c>
      <c r="Q457" s="9" t="s">
        <v>22</v>
      </c>
    </row>
    <row r="458" spans="1:17" ht="14.5">
      <c r="A458" s="9">
        <v>799</v>
      </c>
      <c r="B458" s="9" t="str">
        <f>VLOOKUP(Table1[[#This Row],[Customer ID]],'Customer Lookup'!A:B,2,0)</f>
        <v>Lee McKenna Gregory</v>
      </c>
      <c r="C458" s="9">
        <v>89909</v>
      </c>
      <c r="D458" s="30">
        <v>42010</v>
      </c>
      <c r="E458" s="30">
        <v>42012</v>
      </c>
      <c r="F458" s="8" t="s">
        <v>2238</v>
      </c>
      <c r="G458" s="13" t="str">
        <f ca="1">TRIM(Table1[[#This Row],[Product Category]])</f>
        <v>Technology</v>
      </c>
      <c r="H458" s="13" t="str">
        <f ca="1">PROPER(Table1[[#This Row],[Product Sub-Category]])</f>
        <v>Storage &amp; Organization</v>
      </c>
      <c r="I458" s="14">
        <v>12</v>
      </c>
      <c r="J458" s="15">
        <v>28.28</v>
      </c>
      <c r="K458" s="9">
        <v>0.05</v>
      </c>
      <c r="L458" s="9" t="s">
        <v>31</v>
      </c>
      <c r="M458" s="9" t="s">
        <v>104</v>
      </c>
      <c r="N458" s="16" t="str">
        <f ca="1">PROPER(Table1[[#This Row],[Region]])</f>
        <v>South</v>
      </c>
      <c r="O458" s="9" t="s">
        <v>443</v>
      </c>
      <c r="P458" s="9" t="s">
        <v>444</v>
      </c>
      <c r="Q458" s="9" t="s">
        <v>22</v>
      </c>
    </row>
    <row r="459" spans="1:17" ht="14.5">
      <c r="A459" s="9">
        <v>799</v>
      </c>
      <c r="B459" s="9" t="str">
        <f>VLOOKUP(Table1[[#This Row],[Customer ID]],'Customer Lookup'!A:B,2,0)</f>
        <v>Lee McKenna Gregory</v>
      </c>
      <c r="C459" s="9">
        <v>89909</v>
      </c>
      <c r="D459" s="30">
        <v>42010</v>
      </c>
      <c r="E459" s="30">
        <v>42011</v>
      </c>
      <c r="F459" s="9" t="s">
        <v>2235</v>
      </c>
      <c r="G459" s="13" t="str">
        <f ca="1">TRIM(Table1[[#This Row],[Product Category]])</f>
        <v>Technology</v>
      </c>
      <c r="H459" s="13" t="str">
        <f ca="1">PROPER(Table1[[#This Row],[Product Sub-Category]])</f>
        <v>Telephones And Communication</v>
      </c>
      <c r="I459" s="14">
        <v>1</v>
      </c>
      <c r="J459" s="15">
        <v>35.99</v>
      </c>
      <c r="K459" s="9">
        <v>0.05</v>
      </c>
      <c r="L459" s="9" t="s">
        <v>31</v>
      </c>
      <c r="M459" s="9" t="s">
        <v>104</v>
      </c>
      <c r="N459" s="16" t="str">
        <f ca="1">PROPER(Table1[[#This Row],[Region]])</f>
        <v>West</v>
      </c>
      <c r="O459" s="9" t="s">
        <v>443</v>
      </c>
      <c r="P459" s="9" t="s">
        <v>444</v>
      </c>
      <c r="Q459" s="9" t="s">
        <v>32</v>
      </c>
    </row>
    <row r="460" spans="1:17" ht="14.5">
      <c r="A460" s="9">
        <v>800</v>
      </c>
      <c r="B460" s="9" t="str">
        <f>VLOOKUP(Table1[[#This Row],[Customer ID]],'Customer Lookup'!A:B,2,0)</f>
        <v>Cheryl Guthrie</v>
      </c>
      <c r="C460" s="9">
        <v>89910</v>
      </c>
      <c r="D460" s="30">
        <v>42091</v>
      </c>
      <c r="E460" s="30">
        <v>42097</v>
      </c>
      <c r="F460" s="8" t="s">
        <v>144</v>
      </c>
      <c r="G460" s="13" t="str">
        <f ca="1">TRIM(Table1[[#This Row],[Product Category]])</f>
        <v>Office Supplies</v>
      </c>
      <c r="H460" s="13" t="str">
        <f ca="1">PROPER(Table1[[#This Row],[Product Sub-Category]])</f>
        <v>Computer Peripherals</v>
      </c>
      <c r="I460" s="14">
        <v>11</v>
      </c>
      <c r="J460" s="15">
        <v>50.98</v>
      </c>
      <c r="K460" s="9">
        <v>0.05</v>
      </c>
      <c r="L460" s="9" t="s">
        <v>98</v>
      </c>
      <c r="M460" s="9" t="s">
        <v>104</v>
      </c>
      <c r="N460" s="16" t="str">
        <f ca="1">PROPER(Table1[[#This Row],[Region]])</f>
        <v>West</v>
      </c>
      <c r="O460" s="9" t="s">
        <v>161</v>
      </c>
      <c r="P460" s="9" t="s">
        <v>442</v>
      </c>
      <c r="Q460" s="9" t="s">
        <v>32</v>
      </c>
    </row>
    <row r="461" spans="1:17" ht="14.5">
      <c r="A461" s="9">
        <v>800</v>
      </c>
      <c r="B461" s="9" t="str">
        <f>VLOOKUP(Table1[[#This Row],[Customer ID]],'Customer Lookup'!A:B,2,0)</f>
        <v>Cheryl Guthrie</v>
      </c>
      <c r="C461" s="9">
        <v>89910</v>
      </c>
      <c r="D461" s="30">
        <v>42091</v>
      </c>
      <c r="E461" s="30">
        <v>42093</v>
      </c>
      <c r="F461" s="9" t="s">
        <v>83</v>
      </c>
      <c r="G461" s="13" t="str">
        <f ca="1">TRIM(Table1[[#This Row],[Product Category]])</f>
        <v>Technology</v>
      </c>
      <c r="H461" s="13" t="str">
        <f ca="1">PROPER(Table1[[#This Row],[Product Sub-Category]])</f>
        <v>Paper</v>
      </c>
      <c r="I461" s="14">
        <v>19</v>
      </c>
      <c r="J461" s="15">
        <v>6.48</v>
      </c>
      <c r="K461" s="9">
        <v>0.05</v>
      </c>
      <c r="L461" s="9" t="s">
        <v>98</v>
      </c>
      <c r="M461" s="9" t="s">
        <v>104</v>
      </c>
      <c r="N461" s="16" t="str">
        <f ca="1">PROPER(Table1[[#This Row],[Region]])</f>
        <v>South</v>
      </c>
      <c r="O461" s="9" t="s">
        <v>161</v>
      </c>
      <c r="P461" s="9" t="s">
        <v>442</v>
      </c>
      <c r="Q461" s="9" t="s">
        <v>32</v>
      </c>
    </row>
    <row r="462" spans="1:17" ht="14.5">
      <c r="A462" s="9">
        <v>803</v>
      </c>
      <c r="B462" s="9" t="str">
        <f>VLOOKUP(Table1[[#This Row],[Customer ID]],'Customer Lookup'!A:B,2,0)</f>
        <v>Marianne Goldstein</v>
      </c>
      <c r="C462" s="9">
        <v>90048</v>
      </c>
      <c r="D462" s="30">
        <v>42123</v>
      </c>
      <c r="E462" s="30">
        <v>42124</v>
      </c>
      <c r="F462" s="8" t="s">
        <v>2235</v>
      </c>
      <c r="G462" s="13" t="str">
        <f ca="1">TRIM(Table1[[#This Row],[Product Category]])</f>
        <v>Technology</v>
      </c>
      <c r="H462" s="13" t="str">
        <f ca="1">PROPER(Table1[[#This Row],[Product Sub-Category]])</f>
        <v>Telephones And Communication</v>
      </c>
      <c r="I462" s="14">
        <v>3</v>
      </c>
      <c r="J462" s="15">
        <v>35.99</v>
      </c>
      <c r="K462" s="9">
        <v>0.05</v>
      </c>
      <c r="L462" s="9" t="s">
        <v>50</v>
      </c>
      <c r="M462" s="9" t="s">
        <v>51</v>
      </c>
      <c r="N462" s="16" t="str">
        <f ca="1">PROPER(Table1[[#This Row],[Region]])</f>
        <v>South</v>
      </c>
      <c r="O462" s="9" t="s">
        <v>242</v>
      </c>
      <c r="P462" s="9" t="s">
        <v>445</v>
      </c>
      <c r="Q462" s="9" t="s">
        <v>32</v>
      </c>
    </row>
    <row r="463" spans="1:17" ht="14.5">
      <c r="A463" s="9">
        <v>806</v>
      </c>
      <c r="B463" s="9" t="str">
        <f>VLOOKUP(Table1[[#This Row],[Customer ID]],'Customer Lookup'!A:B,2,0)</f>
        <v>Judy Singer</v>
      </c>
      <c r="C463" s="9">
        <v>40547</v>
      </c>
      <c r="D463" s="30">
        <v>42013</v>
      </c>
      <c r="E463" s="30">
        <v>42015</v>
      </c>
      <c r="F463" s="9" t="s">
        <v>2235</v>
      </c>
      <c r="G463" s="13" t="str">
        <f ca="1">TRIM(Table1[[#This Row],[Product Category]])</f>
        <v>Office Supplies</v>
      </c>
      <c r="H463" s="13" t="str">
        <f ca="1">PROPER(Table1[[#This Row],[Product Sub-Category]])</f>
        <v>Telephones And Communication</v>
      </c>
      <c r="I463" s="14">
        <v>54</v>
      </c>
      <c r="J463" s="15">
        <v>179.99</v>
      </c>
      <c r="K463" s="9">
        <v>0.1</v>
      </c>
      <c r="L463" s="9" t="s">
        <v>41</v>
      </c>
      <c r="M463" s="9" t="s">
        <v>51</v>
      </c>
      <c r="N463" s="16" t="str">
        <f ca="1">PROPER(Table1[[#This Row],[Region]])</f>
        <v>West</v>
      </c>
      <c r="O463" s="9" t="s">
        <v>242</v>
      </c>
      <c r="P463" s="9" t="s">
        <v>283</v>
      </c>
      <c r="Q463" s="9" t="s">
        <v>22</v>
      </c>
    </row>
    <row r="464" spans="1:17" ht="14.5">
      <c r="A464" s="9">
        <v>820</v>
      </c>
      <c r="B464" s="9" t="str">
        <f>VLOOKUP(Table1[[#This Row],[Customer ID]],'Customer Lookup'!A:B,2,0)</f>
        <v>Catherine Mullins</v>
      </c>
      <c r="C464" s="9">
        <v>90244</v>
      </c>
      <c r="D464" s="30">
        <v>42145</v>
      </c>
      <c r="E464" s="30">
        <v>42149</v>
      </c>
      <c r="F464" s="8" t="s">
        <v>2231</v>
      </c>
      <c r="G464" s="13" t="str">
        <f ca="1">TRIM(Table1[[#This Row],[Product Category]])</f>
        <v>Furniture</v>
      </c>
      <c r="H464" s="13" t="str">
        <f ca="1">PROPER(Table1[[#This Row],[Product Sub-Category]])</f>
        <v>Pens &amp; Art Supplies</v>
      </c>
      <c r="I464" s="14">
        <v>1</v>
      </c>
      <c r="J464" s="15">
        <v>5.84</v>
      </c>
      <c r="K464" s="9">
        <v>0.05</v>
      </c>
      <c r="L464" s="9" t="s">
        <v>98</v>
      </c>
      <c r="M464" s="9" t="s">
        <v>51</v>
      </c>
      <c r="N464" s="16" t="str">
        <f ca="1">PROPER(Table1[[#This Row],[Region]])</f>
        <v>South</v>
      </c>
      <c r="O464" s="9" t="s">
        <v>29</v>
      </c>
      <c r="P464" s="9" t="s">
        <v>446</v>
      </c>
      <c r="Q464" s="9" t="s">
        <v>32</v>
      </c>
    </row>
    <row r="465" spans="1:17" ht="14.5">
      <c r="A465" s="9">
        <v>823</v>
      </c>
      <c r="B465" s="9" t="str">
        <f>VLOOKUP(Table1[[#This Row],[Customer ID]],'Customer Lookup'!A:B,2,0)</f>
        <v>Christian Albright</v>
      </c>
      <c r="C465" s="9">
        <v>89257</v>
      </c>
      <c r="D465" s="30">
        <v>42016</v>
      </c>
      <c r="E465" s="30">
        <v>42021</v>
      </c>
      <c r="F465" s="9" t="s">
        <v>2233</v>
      </c>
      <c r="G465" s="13" t="str">
        <f ca="1">TRIM(Table1[[#This Row],[Product Category]])</f>
        <v>Furniture</v>
      </c>
      <c r="H465" s="13" t="str">
        <f ca="1">PROPER(Table1[[#This Row],[Product Sub-Category]])</f>
        <v>Office Furnishings</v>
      </c>
      <c r="I465" s="14">
        <v>13</v>
      </c>
      <c r="J465" s="15">
        <v>6.24</v>
      </c>
      <c r="K465" s="9">
        <v>0.05</v>
      </c>
      <c r="L465" s="9" t="s">
        <v>98</v>
      </c>
      <c r="M465" s="9" t="s">
        <v>51</v>
      </c>
      <c r="N465" s="16" t="str">
        <f ca="1">PROPER(Table1[[#This Row],[Region]])</f>
        <v>South</v>
      </c>
      <c r="O465" s="9" t="s">
        <v>184</v>
      </c>
      <c r="P465" s="9" t="s">
        <v>447</v>
      </c>
      <c r="Q465" s="9" t="s">
        <v>32</v>
      </c>
    </row>
    <row r="466" spans="1:17" ht="14.5">
      <c r="A466" s="9">
        <v>824</v>
      </c>
      <c r="B466" s="9" t="str">
        <f>VLOOKUP(Table1[[#This Row],[Customer ID]],'Customer Lookup'!A:B,2,0)</f>
        <v>Joann Moser</v>
      </c>
      <c r="C466" s="9">
        <v>89257</v>
      </c>
      <c r="D466" s="30">
        <v>42016</v>
      </c>
      <c r="E466" s="30">
        <v>42023</v>
      </c>
      <c r="F466" s="8" t="s">
        <v>151</v>
      </c>
      <c r="G466" s="13" t="str">
        <f ca="1">TRIM(Table1[[#This Row],[Product Category]])</f>
        <v>Office Supplies</v>
      </c>
      <c r="H466" s="13" t="str">
        <f ca="1">PROPER(Table1[[#This Row],[Product Sub-Category]])</f>
        <v>Bookcases</v>
      </c>
      <c r="I466" s="14">
        <v>8</v>
      </c>
      <c r="J466" s="15">
        <v>260.98</v>
      </c>
      <c r="K466" s="9">
        <v>0.1</v>
      </c>
      <c r="L466" s="9" t="s">
        <v>98</v>
      </c>
      <c r="M466" s="9" t="s">
        <v>51</v>
      </c>
      <c r="N466" s="16" t="str">
        <f ca="1">PROPER(Table1[[#This Row],[Region]])</f>
        <v>Central</v>
      </c>
      <c r="O466" s="9" t="s">
        <v>184</v>
      </c>
      <c r="P466" s="9" t="s">
        <v>448</v>
      </c>
      <c r="Q466" s="9" t="s">
        <v>22</v>
      </c>
    </row>
    <row r="467" spans="1:17" ht="14.5">
      <c r="A467" s="9">
        <v>825</v>
      </c>
      <c r="B467" s="9" t="str">
        <f>VLOOKUP(Table1[[#This Row],[Customer ID]],'Customer Lookup'!A:B,2,0)</f>
        <v>Marvin Hunt</v>
      </c>
      <c r="C467" s="9">
        <v>89258</v>
      </c>
      <c r="D467" s="30">
        <v>42145</v>
      </c>
      <c r="E467" s="30">
        <v>42148</v>
      </c>
      <c r="F467" s="9" t="s">
        <v>196</v>
      </c>
      <c r="G467" s="13" t="str">
        <f ca="1">TRIM(Table1[[#This Row],[Product Category]])</f>
        <v>Office Supplies</v>
      </c>
      <c r="H467" s="13" t="str">
        <f ca="1">PROPER(Table1[[#This Row],[Product Sub-Category]])</f>
        <v>Appliances</v>
      </c>
      <c r="I467" s="14">
        <v>4</v>
      </c>
      <c r="J467" s="15">
        <v>11.97</v>
      </c>
      <c r="K467" s="9">
        <v>0.05</v>
      </c>
      <c r="L467" s="9" t="s">
        <v>41</v>
      </c>
      <c r="M467" s="9" t="s">
        <v>42</v>
      </c>
      <c r="N467" s="16" t="str">
        <f ca="1">PROPER(Table1[[#This Row],[Region]])</f>
        <v>Central</v>
      </c>
      <c r="O467" s="9" t="s">
        <v>112</v>
      </c>
      <c r="P467" s="9" t="s">
        <v>449</v>
      </c>
      <c r="Q467" s="9" t="s">
        <v>32</v>
      </c>
    </row>
    <row r="468" spans="1:17" ht="14.5">
      <c r="A468" s="9">
        <v>827</v>
      </c>
      <c r="B468" s="9" t="str">
        <f>VLOOKUP(Table1[[#This Row],[Customer ID]],'Customer Lookup'!A:B,2,0)</f>
        <v>Sheryl Marsh</v>
      </c>
      <c r="C468" s="9">
        <v>89259</v>
      </c>
      <c r="D468" s="30">
        <v>42149</v>
      </c>
      <c r="E468" s="30">
        <v>42150</v>
      </c>
      <c r="F468" s="8" t="s">
        <v>83</v>
      </c>
      <c r="G468" s="13" t="str">
        <f ca="1">TRIM(Table1[[#This Row],[Product Category]])</f>
        <v>Office Supplies</v>
      </c>
      <c r="H468" s="13" t="str">
        <f ca="1">PROPER(Table1[[#This Row],[Product Sub-Category]])</f>
        <v>Paper</v>
      </c>
      <c r="I468" s="14">
        <v>3</v>
      </c>
      <c r="J468" s="15">
        <v>6.98</v>
      </c>
      <c r="K468" s="9">
        <v>0.05</v>
      </c>
      <c r="L468" s="9" t="s">
        <v>50</v>
      </c>
      <c r="M468" s="9" t="s">
        <v>42</v>
      </c>
      <c r="N468" s="16" t="str">
        <f ca="1">PROPER(Table1[[#This Row],[Region]])</f>
        <v>South</v>
      </c>
      <c r="O468" s="9" t="s">
        <v>112</v>
      </c>
      <c r="P468" s="9" t="s">
        <v>450</v>
      </c>
      <c r="Q468" s="9" t="s">
        <v>32</v>
      </c>
    </row>
    <row r="469" spans="1:17" ht="14.5">
      <c r="A469" s="9">
        <v>829</v>
      </c>
      <c r="B469" s="9" t="str">
        <f>VLOOKUP(Table1[[#This Row],[Customer ID]],'Customer Lookup'!A:B,2,0)</f>
        <v>Monica Law Thompson</v>
      </c>
      <c r="C469" s="9">
        <v>90271</v>
      </c>
      <c r="D469" s="30">
        <v>42057</v>
      </c>
      <c r="E469" s="30">
        <v>42059</v>
      </c>
      <c r="F469" s="9" t="s">
        <v>83</v>
      </c>
      <c r="G469" s="13" t="str">
        <f ca="1">TRIM(Table1[[#This Row],[Product Category]])</f>
        <v>Office Supplies</v>
      </c>
      <c r="H469" s="13" t="str">
        <f ca="1">PROPER(Table1[[#This Row],[Product Sub-Category]])</f>
        <v>Paper</v>
      </c>
      <c r="I469" s="14">
        <v>5</v>
      </c>
      <c r="J469" s="15">
        <v>5.18</v>
      </c>
      <c r="K469" s="9">
        <v>0.05</v>
      </c>
      <c r="L469" s="9" t="s">
        <v>31</v>
      </c>
      <c r="M469" s="9" t="s">
        <v>81</v>
      </c>
      <c r="N469" s="16" t="str">
        <f ca="1">PROPER(Table1[[#This Row],[Region]])</f>
        <v>West</v>
      </c>
      <c r="O469" s="9" t="s">
        <v>451</v>
      </c>
      <c r="P469" s="9" t="s">
        <v>452</v>
      </c>
      <c r="Q469" s="9" t="s">
        <v>32</v>
      </c>
    </row>
    <row r="470" spans="1:17" ht="14.5">
      <c r="A470" s="9">
        <v>830</v>
      </c>
      <c r="B470" s="9" t="str">
        <f>VLOOKUP(Table1[[#This Row],[Customer ID]],'Customer Lookup'!A:B,2,0)</f>
        <v>Douglas Sutton</v>
      </c>
      <c r="C470" s="9">
        <v>90270</v>
      </c>
      <c r="D470" s="30">
        <v>42028</v>
      </c>
      <c r="E470" s="30">
        <v>42028</v>
      </c>
      <c r="F470" s="8" t="s">
        <v>196</v>
      </c>
      <c r="G470" s="13" t="str">
        <f ca="1">TRIM(Table1[[#This Row],[Product Category]])</f>
        <v>Office Supplies</v>
      </c>
      <c r="H470" s="13" t="str">
        <f ca="1">PROPER(Table1[[#This Row],[Product Sub-Category]])</f>
        <v>Appliances</v>
      </c>
      <c r="I470" s="14">
        <v>6</v>
      </c>
      <c r="J470" s="15">
        <v>14.42</v>
      </c>
      <c r="K470" s="9">
        <v>0.05</v>
      </c>
      <c r="L470" s="9" t="s">
        <v>21</v>
      </c>
      <c r="M470" s="9" t="s">
        <v>81</v>
      </c>
      <c r="N470" s="16" t="str">
        <f ca="1">PROPER(Table1[[#This Row],[Region]])</f>
        <v>West</v>
      </c>
      <c r="O470" s="9" t="s">
        <v>194</v>
      </c>
      <c r="P470" s="9" t="s">
        <v>453</v>
      </c>
      <c r="Q470" s="9" t="s">
        <v>32</v>
      </c>
    </row>
    <row r="471" spans="1:17" ht="14.5">
      <c r="A471" s="9">
        <v>833</v>
      </c>
      <c r="B471" s="9" t="str">
        <f>VLOOKUP(Table1[[#This Row],[Customer ID]],'Customer Lookup'!A:B,2,0)</f>
        <v>Gerald Love</v>
      </c>
      <c r="C471" s="9">
        <v>89770</v>
      </c>
      <c r="D471" s="30">
        <v>42013</v>
      </c>
      <c r="E471" s="30">
        <v>42015</v>
      </c>
      <c r="F471" s="9" t="s">
        <v>2231</v>
      </c>
      <c r="G471" s="13" t="str">
        <f ca="1">TRIM(Table1[[#This Row],[Product Category]])</f>
        <v>Office Supplies</v>
      </c>
      <c r="H471" s="13" t="str">
        <f ca="1">PROPER(Table1[[#This Row],[Product Sub-Category]])</f>
        <v>Pens &amp; Art Supplies</v>
      </c>
      <c r="I471" s="14">
        <v>11</v>
      </c>
      <c r="J471" s="15">
        <v>11.66</v>
      </c>
      <c r="K471" s="9">
        <v>0.05</v>
      </c>
      <c r="L471" s="9" t="s">
        <v>21</v>
      </c>
      <c r="M471" s="9" t="s">
        <v>81</v>
      </c>
      <c r="N471" s="16" t="str">
        <f ca="1">PROPER(Table1[[#This Row],[Region]])</f>
        <v>West</v>
      </c>
      <c r="O471" s="9" t="s">
        <v>37</v>
      </c>
      <c r="P471" s="9" t="s">
        <v>454</v>
      </c>
      <c r="Q471" s="9" t="s">
        <v>22</v>
      </c>
    </row>
    <row r="472" spans="1:17" ht="14.5">
      <c r="A472" s="9">
        <v>850</v>
      </c>
      <c r="B472" s="9" t="str">
        <f>VLOOKUP(Table1[[#This Row],[Customer ID]],'Customer Lookup'!A:B,2,0)</f>
        <v>Jesse Hutchinson</v>
      </c>
      <c r="C472" s="9">
        <v>88569</v>
      </c>
      <c r="D472" s="30">
        <v>42070</v>
      </c>
      <c r="E472" s="30">
        <v>42071</v>
      </c>
      <c r="F472" s="8" t="s">
        <v>2231</v>
      </c>
      <c r="G472" s="13" t="str">
        <f ca="1">TRIM(Table1[[#This Row],[Product Category]])</f>
        <v>Furniture</v>
      </c>
      <c r="H472" s="13" t="str">
        <f ca="1">PROPER(Table1[[#This Row],[Product Sub-Category]])</f>
        <v>Pens &amp; Art Supplies</v>
      </c>
      <c r="I472" s="14">
        <v>7</v>
      </c>
      <c r="J472" s="15">
        <v>6.08</v>
      </c>
      <c r="K472" s="9">
        <v>0.05</v>
      </c>
      <c r="L472" s="9" t="s">
        <v>31</v>
      </c>
      <c r="M472" s="9" t="s">
        <v>81</v>
      </c>
      <c r="N472" s="16" t="str">
        <f ca="1">PROPER(Table1[[#This Row],[Region]])</f>
        <v>West</v>
      </c>
      <c r="O472" s="9" t="s">
        <v>37</v>
      </c>
      <c r="P472" s="9" t="s">
        <v>455</v>
      </c>
      <c r="Q472" s="9" t="s">
        <v>32</v>
      </c>
    </row>
    <row r="473" spans="1:17" ht="14.5">
      <c r="A473" s="9">
        <v>851</v>
      </c>
      <c r="B473" s="9" t="str">
        <f>VLOOKUP(Table1[[#This Row],[Customer ID]],'Customer Lookup'!A:B,2,0)</f>
        <v>Helen H Heller</v>
      </c>
      <c r="C473" s="9">
        <v>88568</v>
      </c>
      <c r="D473" s="30">
        <v>42060</v>
      </c>
      <c r="E473" s="30">
        <v>42062</v>
      </c>
      <c r="F473" s="9" t="s">
        <v>2233</v>
      </c>
      <c r="G473" s="13" t="str">
        <f ca="1">TRIM(Table1[[#This Row],[Product Category]])</f>
        <v>Office Supplies</v>
      </c>
      <c r="H473" s="13" t="str">
        <f ca="1">PROPER(Table1[[#This Row],[Product Sub-Category]])</f>
        <v>Office Furnishings</v>
      </c>
      <c r="I473" s="14">
        <v>6</v>
      </c>
      <c r="J473" s="15">
        <v>50.98</v>
      </c>
      <c r="K473" s="9">
        <v>0.05</v>
      </c>
      <c r="L473" s="9" t="s">
        <v>98</v>
      </c>
      <c r="M473" s="9" t="s">
        <v>81</v>
      </c>
      <c r="N473" s="16" t="str">
        <f ca="1">PROPER(Table1[[#This Row],[Region]])</f>
        <v>West</v>
      </c>
      <c r="O473" s="9" t="s">
        <v>37</v>
      </c>
      <c r="P473" s="9" t="s">
        <v>456</v>
      </c>
      <c r="Q473" s="9" t="s">
        <v>32</v>
      </c>
    </row>
    <row r="474" spans="1:17" ht="14.5">
      <c r="A474" s="9">
        <v>851</v>
      </c>
      <c r="B474" s="9" t="str">
        <f>VLOOKUP(Table1[[#This Row],[Customer ID]],'Customer Lookup'!A:B,2,0)</f>
        <v>Helen H Heller</v>
      </c>
      <c r="C474" s="9">
        <v>88569</v>
      </c>
      <c r="D474" s="30">
        <v>42070</v>
      </c>
      <c r="E474" s="30">
        <v>42072</v>
      </c>
      <c r="F474" s="8" t="s">
        <v>196</v>
      </c>
      <c r="G474" s="13" t="str">
        <f ca="1">TRIM(Table1[[#This Row],[Product Category]])</f>
        <v>Office Supplies</v>
      </c>
      <c r="H474" s="13" t="str">
        <f ca="1">PROPER(Table1[[#This Row],[Product Sub-Category]])</f>
        <v>Appliances</v>
      </c>
      <c r="I474" s="14">
        <v>13</v>
      </c>
      <c r="J474" s="15">
        <v>19.899999999999999</v>
      </c>
      <c r="K474" s="9">
        <v>0.05</v>
      </c>
      <c r="L474" s="9" t="s">
        <v>31</v>
      </c>
      <c r="M474" s="9" t="s">
        <v>81</v>
      </c>
      <c r="N474" s="16" t="str">
        <f ca="1">PROPER(Table1[[#This Row],[Region]])</f>
        <v>West</v>
      </c>
      <c r="O474" s="9" t="s">
        <v>37</v>
      </c>
      <c r="P474" s="9" t="s">
        <v>456</v>
      </c>
      <c r="Q474" s="9" t="s">
        <v>32</v>
      </c>
    </row>
    <row r="475" spans="1:17" ht="14.5">
      <c r="A475" s="9">
        <v>851</v>
      </c>
      <c r="B475" s="9" t="str">
        <f>VLOOKUP(Table1[[#This Row],[Customer ID]],'Customer Lookup'!A:B,2,0)</f>
        <v>Helen H Heller</v>
      </c>
      <c r="C475" s="9">
        <v>88569</v>
      </c>
      <c r="D475" s="30">
        <v>42070</v>
      </c>
      <c r="E475" s="30">
        <v>42072</v>
      </c>
      <c r="F475" s="9" t="s">
        <v>2237</v>
      </c>
      <c r="G475" s="13" t="str">
        <f ca="1">TRIM(Table1[[#This Row],[Product Category]])</f>
        <v>Office Supplies</v>
      </c>
      <c r="H475" s="13" t="str">
        <f ca="1">PROPER(Table1[[#This Row],[Product Sub-Category]])</f>
        <v>Binders And Binder Accessories</v>
      </c>
      <c r="I475" s="14">
        <v>21</v>
      </c>
      <c r="J475" s="15">
        <v>3.36</v>
      </c>
      <c r="K475" s="9">
        <v>0.05</v>
      </c>
      <c r="L475" s="9" t="s">
        <v>31</v>
      </c>
      <c r="M475" s="9" t="s">
        <v>81</v>
      </c>
      <c r="N475" s="16" t="str">
        <f ca="1">PROPER(Table1[[#This Row],[Region]])</f>
        <v>West</v>
      </c>
      <c r="O475" s="9" t="s">
        <v>37</v>
      </c>
      <c r="P475" s="9" t="s">
        <v>456</v>
      </c>
      <c r="Q475" s="9" t="s">
        <v>32</v>
      </c>
    </row>
    <row r="476" spans="1:17" ht="14.5">
      <c r="A476" s="9">
        <v>851</v>
      </c>
      <c r="B476" s="9" t="str">
        <f>VLOOKUP(Table1[[#This Row],[Customer ID]],'Customer Lookup'!A:B,2,0)</f>
        <v>Helen H Heller</v>
      </c>
      <c r="C476" s="9">
        <v>88571</v>
      </c>
      <c r="D476" s="30">
        <v>42124</v>
      </c>
      <c r="E476" s="30">
        <v>42124</v>
      </c>
      <c r="F476" s="8" t="s">
        <v>60</v>
      </c>
      <c r="G476" s="13" t="str">
        <f ca="1">TRIM(Table1[[#This Row],[Product Category]])</f>
        <v>Office Supplies</v>
      </c>
      <c r="H476" s="13" t="str">
        <f ca="1">PROPER(Table1[[#This Row],[Product Sub-Category]])</f>
        <v>Rubber Bands</v>
      </c>
      <c r="I476" s="14">
        <v>4</v>
      </c>
      <c r="J476" s="15">
        <v>1.26</v>
      </c>
      <c r="K476" s="9">
        <v>0.05</v>
      </c>
      <c r="L476" s="9" t="s">
        <v>41</v>
      </c>
      <c r="M476" s="9" t="s">
        <v>81</v>
      </c>
      <c r="N476" s="16" t="str">
        <f ca="1">PROPER(Table1[[#This Row],[Region]])</f>
        <v>West</v>
      </c>
      <c r="O476" s="9" t="s">
        <v>37</v>
      </c>
      <c r="P476" s="9" t="s">
        <v>456</v>
      </c>
      <c r="Q476" s="9" t="s">
        <v>32</v>
      </c>
    </row>
    <row r="477" spans="1:17" ht="14.5">
      <c r="A477" s="9">
        <v>853</v>
      </c>
      <c r="B477" s="9" t="str">
        <f>VLOOKUP(Table1[[#This Row],[Customer ID]],'Customer Lookup'!A:B,2,0)</f>
        <v>Leah Davenport</v>
      </c>
      <c r="C477" s="9">
        <v>88570</v>
      </c>
      <c r="D477" s="30">
        <v>42079</v>
      </c>
      <c r="E477" s="30">
        <v>42081</v>
      </c>
      <c r="F477" s="9" t="s">
        <v>2237</v>
      </c>
      <c r="G477" s="13" t="str">
        <f ca="1">TRIM(Table1[[#This Row],[Product Category]])</f>
        <v>Office Supplies</v>
      </c>
      <c r="H477" s="13" t="str">
        <f ca="1">PROPER(Table1[[#This Row],[Product Sub-Category]])</f>
        <v>Binders And Binder Accessories</v>
      </c>
      <c r="I477" s="14">
        <v>12</v>
      </c>
      <c r="J477" s="15">
        <v>4.24</v>
      </c>
      <c r="K477" s="9">
        <v>0.05</v>
      </c>
      <c r="L477" s="9" t="s">
        <v>21</v>
      </c>
      <c r="M477" s="9" t="s">
        <v>51</v>
      </c>
      <c r="N477" s="16" t="str">
        <f ca="1">PROPER(Table1[[#This Row],[Region]])</f>
        <v>East</v>
      </c>
      <c r="O477" s="9" t="s">
        <v>37</v>
      </c>
      <c r="P477" s="9" t="s">
        <v>458</v>
      </c>
      <c r="Q477" s="9" t="s">
        <v>32</v>
      </c>
    </row>
    <row r="478" spans="1:17" ht="14.5">
      <c r="A478" s="9">
        <v>854</v>
      </c>
      <c r="B478" s="9" t="str">
        <f>VLOOKUP(Table1[[#This Row],[Customer ID]],'Customer Lookup'!A:B,2,0)</f>
        <v>Karen Hendricks</v>
      </c>
      <c r="C478" s="9">
        <v>88571</v>
      </c>
      <c r="D478" s="30">
        <v>42124</v>
      </c>
      <c r="E478" s="30">
        <v>42126</v>
      </c>
      <c r="F478" s="8" t="s">
        <v>2231</v>
      </c>
      <c r="G478" s="13" t="str">
        <f ca="1">TRIM(Table1[[#This Row],[Product Category]])</f>
        <v>Office Supplies</v>
      </c>
      <c r="H478" s="13" t="str">
        <f ca="1">PROPER(Table1[[#This Row],[Product Sub-Category]])</f>
        <v>Pens &amp; Art Supplies</v>
      </c>
      <c r="I478" s="14">
        <v>22</v>
      </c>
      <c r="J478" s="15">
        <v>1.76</v>
      </c>
      <c r="K478" s="9">
        <v>0.05</v>
      </c>
      <c r="L478" s="9" t="s">
        <v>41</v>
      </c>
      <c r="M478" s="9" t="s">
        <v>81</v>
      </c>
      <c r="N478" s="16" t="str">
        <f ca="1">PROPER(Table1[[#This Row],[Region]])</f>
        <v>East</v>
      </c>
      <c r="O478" s="9" t="s">
        <v>171</v>
      </c>
      <c r="P478" s="9" t="s">
        <v>459</v>
      </c>
      <c r="Q478" s="9" t="s">
        <v>32</v>
      </c>
    </row>
    <row r="479" spans="1:17" ht="14.5">
      <c r="A479" s="9">
        <v>855</v>
      </c>
      <c r="B479" s="9" t="str">
        <f>VLOOKUP(Table1[[#This Row],[Customer ID]],'Customer Lookup'!A:B,2,0)</f>
        <v>Jacob Lanier</v>
      </c>
      <c r="C479" s="9">
        <v>88571</v>
      </c>
      <c r="D479" s="30">
        <v>42124</v>
      </c>
      <c r="E479" s="30">
        <v>42125</v>
      </c>
      <c r="F479" s="9" t="s">
        <v>2238</v>
      </c>
      <c r="G479" s="13" t="str">
        <f ca="1">TRIM(Table1[[#This Row],[Product Category]])</f>
        <v>Technology</v>
      </c>
      <c r="H479" s="13" t="str">
        <f ca="1">PROPER(Table1[[#This Row],[Product Sub-Category]])</f>
        <v>Storage &amp; Organization</v>
      </c>
      <c r="I479" s="14">
        <v>23</v>
      </c>
      <c r="J479" s="15">
        <v>24.98</v>
      </c>
      <c r="K479" s="9">
        <v>0.05</v>
      </c>
      <c r="L479" s="9" t="s">
        <v>41</v>
      </c>
      <c r="M479" s="9" t="s">
        <v>81</v>
      </c>
      <c r="N479" s="16" t="str">
        <f ca="1">PROPER(Table1[[#This Row],[Region]])</f>
        <v>East</v>
      </c>
      <c r="O479" s="9" t="s">
        <v>171</v>
      </c>
      <c r="P479" s="9" t="s">
        <v>460</v>
      </c>
      <c r="Q479" s="9" t="s">
        <v>32</v>
      </c>
    </row>
    <row r="480" spans="1:17" ht="14.5">
      <c r="A480" s="9">
        <v>858</v>
      </c>
      <c r="B480" s="9" t="str">
        <f>VLOOKUP(Table1[[#This Row],[Customer ID]],'Customer Lookup'!A:B,2,0)</f>
        <v>Arthur Brady</v>
      </c>
      <c r="C480" s="9">
        <v>88571</v>
      </c>
      <c r="D480" s="30">
        <v>42124</v>
      </c>
      <c r="E480" s="30">
        <v>42126</v>
      </c>
      <c r="F480" s="8" t="s">
        <v>2235</v>
      </c>
      <c r="G480" s="13" t="str">
        <f ca="1">TRIM(Table1[[#This Row],[Product Category]])</f>
        <v>Furniture</v>
      </c>
      <c r="H480" s="13" t="str">
        <f ca="1">PROPER(Table1[[#This Row],[Product Sub-Category]])</f>
        <v>Telephones And Communication</v>
      </c>
      <c r="I480" s="14">
        <v>2</v>
      </c>
      <c r="J480" s="15">
        <v>35.99</v>
      </c>
      <c r="K480" s="9">
        <v>0.05</v>
      </c>
      <c r="L480" s="9" t="s">
        <v>41</v>
      </c>
      <c r="M480" s="9" t="s">
        <v>81</v>
      </c>
      <c r="N480" s="16" t="str">
        <f ca="1">PROPER(Table1[[#This Row],[Region]])</f>
        <v>Central</v>
      </c>
      <c r="O480" s="9" t="s">
        <v>147</v>
      </c>
      <c r="P480" s="9" t="s">
        <v>294</v>
      </c>
      <c r="Q480" s="9" t="s">
        <v>22</v>
      </c>
    </row>
    <row r="481" spans="1:17" ht="14.5">
      <c r="A481" s="9">
        <v>865</v>
      </c>
      <c r="B481" s="9" t="str">
        <f>VLOOKUP(Table1[[#This Row],[Customer ID]],'Customer Lookup'!A:B,2,0)</f>
        <v>Dana Burgess</v>
      </c>
      <c r="C481" s="9">
        <v>90674</v>
      </c>
      <c r="D481" s="30">
        <v>42151</v>
      </c>
      <c r="E481" s="30">
        <v>42152</v>
      </c>
      <c r="F481" s="9" t="s">
        <v>2233</v>
      </c>
      <c r="G481" s="13" t="str">
        <f ca="1">TRIM(Table1[[#This Row],[Product Category]])</f>
        <v>Office Supplies</v>
      </c>
      <c r="H481" s="13" t="str">
        <f ca="1">PROPER(Table1[[#This Row],[Product Sub-Category]])</f>
        <v>Office Furnishings</v>
      </c>
      <c r="I481" s="14">
        <v>18</v>
      </c>
      <c r="J481" s="15">
        <v>14.2</v>
      </c>
      <c r="K481" s="9">
        <v>0.05</v>
      </c>
      <c r="L481" s="9" t="s">
        <v>41</v>
      </c>
      <c r="M481" s="9" t="s">
        <v>81</v>
      </c>
      <c r="N481" s="16" t="str">
        <f ca="1">PROPER(Table1[[#This Row],[Region]])</f>
        <v>Central</v>
      </c>
      <c r="O481" s="9" t="s">
        <v>376</v>
      </c>
      <c r="P481" s="9" t="s">
        <v>415</v>
      </c>
      <c r="Q481" s="9" t="s">
        <v>32</v>
      </c>
    </row>
    <row r="482" spans="1:17" ht="14.5">
      <c r="A482" s="9">
        <v>865</v>
      </c>
      <c r="B482" s="9" t="str">
        <f>VLOOKUP(Table1[[#This Row],[Customer ID]],'Customer Lookup'!A:B,2,0)</f>
        <v>Dana Burgess</v>
      </c>
      <c r="C482" s="9">
        <v>90675</v>
      </c>
      <c r="D482" s="30">
        <v>42061</v>
      </c>
      <c r="E482" s="30">
        <v>42065</v>
      </c>
      <c r="F482" s="8" t="s">
        <v>83</v>
      </c>
      <c r="G482" s="13" t="str">
        <f ca="1">TRIM(Table1[[#This Row],[Product Category]])</f>
        <v>Furniture</v>
      </c>
      <c r="H482" s="13" t="str">
        <f ca="1">PROPER(Table1[[#This Row],[Product Sub-Category]])</f>
        <v>Paper</v>
      </c>
      <c r="I482" s="14">
        <v>12</v>
      </c>
      <c r="J482" s="15">
        <v>6.48</v>
      </c>
      <c r="K482" s="9">
        <v>0.05</v>
      </c>
      <c r="L482" s="9" t="s">
        <v>98</v>
      </c>
      <c r="M482" s="9" t="s">
        <v>81</v>
      </c>
      <c r="N482" s="16" t="str">
        <f ca="1">PROPER(Table1[[#This Row],[Region]])</f>
        <v>Central</v>
      </c>
      <c r="O482" s="9" t="s">
        <v>376</v>
      </c>
      <c r="P482" s="9" t="s">
        <v>415</v>
      </c>
      <c r="Q482" s="9" t="s">
        <v>22</v>
      </c>
    </row>
    <row r="483" spans="1:17" ht="14.5">
      <c r="A483" s="9">
        <v>868</v>
      </c>
      <c r="B483" s="9" t="str">
        <f>VLOOKUP(Table1[[#This Row],[Customer ID]],'Customer Lookup'!A:B,2,0)</f>
        <v>Sharon Ellis</v>
      </c>
      <c r="C483" s="9">
        <v>91194</v>
      </c>
      <c r="D483" s="30">
        <v>42060</v>
      </c>
      <c r="E483" s="30">
        <v>42062</v>
      </c>
      <c r="F483" s="9" t="s">
        <v>2233</v>
      </c>
      <c r="G483" s="13" t="str">
        <f ca="1">TRIM(Table1[[#This Row],[Product Category]])</f>
        <v>Office Supplies</v>
      </c>
      <c r="H483" s="13" t="str">
        <f ca="1">PROPER(Table1[[#This Row],[Product Sub-Category]])</f>
        <v>Office Furnishings</v>
      </c>
      <c r="I483" s="14">
        <v>10</v>
      </c>
      <c r="J483" s="15">
        <v>29.18</v>
      </c>
      <c r="K483" s="9">
        <v>0.05</v>
      </c>
      <c r="L483" s="9" t="s">
        <v>31</v>
      </c>
      <c r="M483" s="9" t="s">
        <v>81</v>
      </c>
      <c r="N483" s="16" t="str">
        <f ca="1">PROPER(Table1[[#This Row],[Region]])</f>
        <v>Central</v>
      </c>
      <c r="O483" s="9" t="s">
        <v>55</v>
      </c>
      <c r="P483" s="9" t="s">
        <v>461</v>
      </c>
      <c r="Q483" s="9" t="s">
        <v>22</v>
      </c>
    </row>
    <row r="484" spans="1:17" ht="14.5">
      <c r="A484" s="9">
        <v>868</v>
      </c>
      <c r="B484" s="9" t="str">
        <f>VLOOKUP(Table1[[#This Row],[Customer ID]],'Customer Lookup'!A:B,2,0)</f>
        <v>Sharon Ellis</v>
      </c>
      <c r="C484" s="9">
        <v>91194</v>
      </c>
      <c r="D484" s="30">
        <v>42060</v>
      </c>
      <c r="E484" s="30">
        <v>42062</v>
      </c>
      <c r="F484" s="8" t="s">
        <v>2238</v>
      </c>
      <c r="G484" s="13" t="str">
        <f ca="1">TRIM(Table1[[#This Row],[Product Category]])</f>
        <v>Office Supplies</v>
      </c>
      <c r="H484" s="13" t="str">
        <f ca="1">PROPER(Table1[[#This Row],[Product Sub-Category]])</f>
        <v>Storage &amp; Organization</v>
      </c>
      <c r="I484" s="14">
        <v>8</v>
      </c>
      <c r="J484" s="15">
        <v>80.98</v>
      </c>
      <c r="K484" s="9">
        <v>0.05</v>
      </c>
      <c r="L484" s="9" t="s">
        <v>31</v>
      </c>
      <c r="M484" s="9" t="s">
        <v>81</v>
      </c>
      <c r="N484" s="16" t="str">
        <f ca="1">PROPER(Table1[[#This Row],[Region]])</f>
        <v>Central</v>
      </c>
      <c r="O484" s="9" t="s">
        <v>55</v>
      </c>
      <c r="P484" s="9" t="s">
        <v>461</v>
      </c>
      <c r="Q484" s="9" t="s">
        <v>32</v>
      </c>
    </row>
    <row r="485" spans="1:17" ht="14.5">
      <c r="A485" s="9">
        <v>868</v>
      </c>
      <c r="B485" s="9" t="str">
        <f>VLOOKUP(Table1[[#This Row],[Customer ID]],'Customer Lookup'!A:B,2,0)</f>
        <v>Sharon Ellis</v>
      </c>
      <c r="C485" s="9">
        <v>91195</v>
      </c>
      <c r="D485" s="30">
        <v>42069</v>
      </c>
      <c r="E485" s="30">
        <v>42070</v>
      </c>
      <c r="F485" s="9" t="s">
        <v>83</v>
      </c>
      <c r="G485" s="13" t="str">
        <f ca="1">TRIM(Table1[[#This Row],[Product Category]])</f>
        <v>Furniture</v>
      </c>
      <c r="H485" s="13" t="str">
        <f ca="1">PROPER(Table1[[#This Row],[Product Sub-Category]])</f>
        <v>Paper</v>
      </c>
      <c r="I485" s="14">
        <v>20</v>
      </c>
      <c r="J485" s="15">
        <v>6.48</v>
      </c>
      <c r="K485" s="9">
        <v>0.05</v>
      </c>
      <c r="L485" s="9" t="s">
        <v>41</v>
      </c>
      <c r="M485" s="9" t="s">
        <v>81</v>
      </c>
      <c r="N485" s="16" t="str">
        <f ca="1">PROPER(Table1[[#This Row],[Region]])</f>
        <v>Central</v>
      </c>
      <c r="O485" s="9" t="s">
        <v>55</v>
      </c>
      <c r="P485" s="9" t="s">
        <v>461</v>
      </c>
      <c r="Q485" s="9" t="s">
        <v>32</v>
      </c>
    </row>
    <row r="486" spans="1:17" ht="14.5">
      <c r="A486" s="9">
        <v>868</v>
      </c>
      <c r="B486" s="9" t="str">
        <f>VLOOKUP(Table1[[#This Row],[Customer ID]],'Customer Lookup'!A:B,2,0)</f>
        <v>Sharon Ellis</v>
      </c>
      <c r="C486" s="9">
        <v>91195</v>
      </c>
      <c r="D486" s="30">
        <v>42069</v>
      </c>
      <c r="E486" s="30">
        <v>42070</v>
      </c>
      <c r="F486" s="8" t="s">
        <v>123</v>
      </c>
      <c r="G486" s="13" t="str">
        <f ca="1">TRIM(Table1[[#This Row],[Product Category]])</f>
        <v>Furniture</v>
      </c>
      <c r="H486" s="13" t="str">
        <f ca="1">PROPER(Table1[[#This Row],[Product Sub-Category]])</f>
        <v>Tables</v>
      </c>
      <c r="I486" s="14">
        <v>12</v>
      </c>
      <c r="J486" s="15">
        <v>349.45</v>
      </c>
      <c r="K486" s="9">
        <v>0.1</v>
      </c>
      <c r="L486" s="9" t="s">
        <v>41</v>
      </c>
      <c r="M486" s="9" t="s">
        <v>81</v>
      </c>
      <c r="N486" s="16" t="str">
        <f ca="1">PROPER(Table1[[#This Row],[Region]])</f>
        <v>West</v>
      </c>
      <c r="O486" s="9" t="s">
        <v>55</v>
      </c>
      <c r="P486" s="9" t="s">
        <v>461</v>
      </c>
      <c r="Q486" s="9" t="s">
        <v>22</v>
      </c>
    </row>
    <row r="487" spans="1:17" ht="14.5">
      <c r="A487" s="9">
        <v>871</v>
      </c>
      <c r="B487" s="9" t="str">
        <f>VLOOKUP(Table1[[#This Row],[Customer ID]],'Customer Lookup'!A:B,2,0)</f>
        <v>Sandy Ellington</v>
      </c>
      <c r="C487" s="9">
        <v>90577</v>
      </c>
      <c r="D487" s="30">
        <v>42078</v>
      </c>
      <c r="E487" s="30">
        <v>42080</v>
      </c>
      <c r="F487" s="9" t="s">
        <v>2233</v>
      </c>
      <c r="G487" s="13" t="str">
        <f ca="1">TRIM(Table1[[#This Row],[Product Category]])</f>
        <v>Office Supplies</v>
      </c>
      <c r="H487" s="13" t="str">
        <f ca="1">PROPER(Table1[[#This Row],[Product Sub-Category]])</f>
        <v>Office Furnishings</v>
      </c>
      <c r="I487" s="14">
        <v>2</v>
      </c>
      <c r="J487" s="15">
        <v>14.2</v>
      </c>
      <c r="K487" s="9">
        <v>0.05</v>
      </c>
      <c r="L487" s="9" t="s">
        <v>31</v>
      </c>
      <c r="M487" s="9" t="s">
        <v>42</v>
      </c>
      <c r="N487" s="16" t="str">
        <f ca="1">PROPER(Table1[[#This Row],[Region]])</f>
        <v>West</v>
      </c>
      <c r="O487" s="9" t="s">
        <v>317</v>
      </c>
      <c r="P487" s="9" t="s">
        <v>462</v>
      </c>
      <c r="Q487" s="9" t="s">
        <v>32</v>
      </c>
    </row>
    <row r="488" spans="1:17" ht="14.5">
      <c r="A488" s="9">
        <v>871</v>
      </c>
      <c r="B488" s="9" t="str">
        <f>VLOOKUP(Table1[[#This Row],[Customer ID]],'Customer Lookup'!A:B,2,0)</f>
        <v>Sandy Ellington</v>
      </c>
      <c r="C488" s="9">
        <v>90578</v>
      </c>
      <c r="D488" s="30">
        <v>42144</v>
      </c>
      <c r="E488" s="30">
        <v>42147</v>
      </c>
      <c r="F488" s="8" t="s">
        <v>2237</v>
      </c>
      <c r="G488" s="13" t="str">
        <f ca="1">TRIM(Table1[[#This Row],[Product Category]])</f>
        <v>Office Supplies</v>
      </c>
      <c r="H488" s="13" t="str">
        <f ca="1">PROPER(Table1[[#This Row],[Product Sub-Category]])</f>
        <v>Binders And Binder Accessories</v>
      </c>
      <c r="I488" s="14">
        <v>12</v>
      </c>
      <c r="J488" s="15">
        <v>5.94</v>
      </c>
      <c r="K488" s="9">
        <v>0.05</v>
      </c>
      <c r="L488" s="9" t="s">
        <v>31</v>
      </c>
      <c r="M488" s="9" t="s">
        <v>42</v>
      </c>
      <c r="N488" s="16" t="str">
        <f ca="1">PROPER(Table1[[#This Row],[Region]])</f>
        <v>West</v>
      </c>
      <c r="O488" s="9" t="s">
        <v>317</v>
      </c>
      <c r="P488" s="9" t="s">
        <v>462</v>
      </c>
      <c r="Q488" s="9" t="s">
        <v>32</v>
      </c>
    </row>
    <row r="489" spans="1:17" ht="14.5">
      <c r="A489" s="9">
        <v>871</v>
      </c>
      <c r="B489" s="9" t="str">
        <f>VLOOKUP(Table1[[#This Row],[Customer ID]],'Customer Lookup'!A:B,2,0)</f>
        <v>Sandy Ellington</v>
      </c>
      <c r="C489" s="9">
        <v>90578</v>
      </c>
      <c r="D489" s="30">
        <v>42144</v>
      </c>
      <c r="E489" s="30">
        <v>42146</v>
      </c>
      <c r="F489" s="9" t="s">
        <v>83</v>
      </c>
      <c r="G489" s="13" t="str">
        <f ca="1">TRIM(Table1[[#This Row],[Product Category]])</f>
        <v>Office Supplies</v>
      </c>
      <c r="H489" s="13" t="str">
        <f ca="1">PROPER(Table1[[#This Row],[Product Sub-Category]])</f>
        <v>Paper</v>
      </c>
      <c r="I489" s="14">
        <v>18</v>
      </c>
      <c r="J489" s="15">
        <v>6.48</v>
      </c>
      <c r="K489" s="9">
        <v>0.05</v>
      </c>
      <c r="L489" s="9" t="s">
        <v>31</v>
      </c>
      <c r="M489" s="9" t="s">
        <v>42</v>
      </c>
      <c r="N489" s="16" t="str">
        <f ca="1">PROPER(Table1[[#This Row],[Region]])</f>
        <v>West</v>
      </c>
      <c r="O489" s="9" t="s">
        <v>317</v>
      </c>
      <c r="P489" s="9" t="s">
        <v>462</v>
      </c>
      <c r="Q489" s="9" t="s">
        <v>32</v>
      </c>
    </row>
    <row r="490" spans="1:17" ht="14.5">
      <c r="A490" s="9">
        <v>875</v>
      </c>
      <c r="B490" s="9" t="str">
        <f>VLOOKUP(Table1[[#This Row],[Customer ID]],'Customer Lookup'!A:B,2,0)</f>
        <v>Erika Fink</v>
      </c>
      <c r="C490" s="9">
        <v>89059</v>
      </c>
      <c r="D490" s="30">
        <v>42056</v>
      </c>
      <c r="E490" s="30">
        <v>42057</v>
      </c>
      <c r="F490" s="8" t="s">
        <v>196</v>
      </c>
      <c r="G490" s="13" t="str">
        <f ca="1">TRIM(Table1[[#This Row],[Product Category]])</f>
        <v>Technology</v>
      </c>
      <c r="H490" s="13" t="str">
        <f ca="1">PROPER(Table1[[#This Row],[Product Sub-Category]])</f>
        <v>Appliances</v>
      </c>
      <c r="I490" s="14">
        <v>18</v>
      </c>
      <c r="J490" s="15">
        <v>4.37</v>
      </c>
      <c r="K490" s="9">
        <v>0.05</v>
      </c>
      <c r="L490" s="9" t="s">
        <v>21</v>
      </c>
      <c r="M490" s="9" t="s">
        <v>51</v>
      </c>
      <c r="N490" s="16" t="str">
        <f ca="1">PROPER(Table1[[#This Row],[Region]])</f>
        <v>West</v>
      </c>
      <c r="O490" s="9" t="s">
        <v>161</v>
      </c>
      <c r="P490" s="9" t="s">
        <v>463</v>
      </c>
      <c r="Q490" s="9" t="s">
        <v>32</v>
      </c>
    </row>
    <row r="491" spans="1:17" ht="14.5">
      <c r="A491" s="9">
        <v>875</v>
      </c>
      <c r="B491" s="9" t="str">
        <f>VLOOKUP(Table1[[#This Row],[Customer ID]],'Customer Lookup'!A:B,2,0)</f>
        <v>Erika Fink</v>
      </c>
      <c r="C491" s="9">
        <v>89059</v>
      </c>
      <c r="D491" s="30">
        <v>42056</v>
      </c>
      <c r="E491" s="30">
        <v>42058</v>
      </c>
      <c r="F491" s="9" t="s">
        <v>2235</v>
      </c>
      <c r="G491" s="13" t="str">
        <f ca="1">TRIM(Table1[[#This Row],[Product Category]])</f>
        <v>Office Supplies</v>
      </c>
      <c r="H491" s="13" t="str">
        <f ca="1">PROPER(Table1[[#This Row],[Product Sub-Category]])</f>
        <v>Telephones And Communication</v>
      </c>
      <c r="I491" s="14">
        <v>4</v>
      </c>
      <c r="J491" s="15">
        <v>155.99</v>
      </c>
      <c r="K491" s="9">
        <v>0.1</v>
      </c>
      <c r="L491" s="9" t="s">
        <v>21</v>
      </c>
      <c r="M491" s="9" t="s">
        <v>51</v>
      </c>
      <c r="N491" s="16" t="str">
        <f ca="1">PROPER(Table1[[#This Row],[Region]])</f>
        <v>West</v>
      </c>
      <c r="O491" s="9" t="s">
        <v>161</v>
      </c>
      <c r="P491" s="9" t="s">
        <v>463</v>
      </c>
      <c r="Q491" s="9" t="s">
        <v>32</v>
      </c>
    </row>
    <row r="492" spans="1:17" ht="14.5">
      <c r="A492" s="9">
        <v>880</v>
      </c>
      <c r="B492" s="9" t="str">
        <f>VLOOKUP(Table1[[#This Row],[Customer ID]],'Customer Lookup'!A:B,2,0)</f>
        <v>Ellen Beck</v>
      </c>
      <c r="C492" s="9">
        <v>86153</v>
      </c>
      <c r="D492" s="30">
        <v>42088</v>
      </c>
      <c r="E492" s="30">
        <v>42090</v>
      </c>
      <c r="F492" s="8" t="s">
        <v>61</v>
      </c>
      <c r="G492" s="13" t="str">
        <f ca="1">TRIM(Table1[[#This Row],[Product Category]])</f>
        <v>Office Supplies</v>
      </c>
      <c r="H492" s="13" t="str">
        <f ca="1">PROPER(Table1[[#This Row],[Product Sub-Category]])</f>
        <v>Envelopes</v>
      </c>
      <c r="I492" s="14">
        <v>5</v>
      </c>
      <c r="J492" s="15">
        <v>5.68</v>
      </c>
      <c r="K492" s="9">
        <v>0.05</v>
      </c>
      <c r="L492" s="9" t="s">
        <v>41</v>
      </c>
      <c r="M492" s="9" t="s">
        <v>51</v>
      </c>
      <c r="N492" s="16" t="str">
        <f ca="1">PROPER(Table1[[#This Row],[Region]])</f>
        <v>West</v>
      </c>
      <c r="O492" s="9" t="s">
        <v>250</v>
      </c>
      <c r="P492" s="9" t="s">
        <v>464</v>
      </c>
      <c r="Q492" s="9" t="s">
        <v>32</v>
      </c>
    </row>
    <row r="493" spans="1:17" ht="14.5">
      <c r="A493" s="9">
        <v>880</v>
      </c>
      <c r="B493" s="9" t="str">
        <f>VLOOKUP(Table1[[#This Row],[Customer ID]],'Customer Lookup'!A:B,2,0)</f>
        <v>Ellen Beck</v>
      </c>
      <c r="C493" s="9">
        <v>86153</v>
      </c>
      <c r="D493" s="30">
        <v>42088</v>
      </c>
      <c r="E493" s="30">
        <v>42090</v>
      </c>
      <c r="F493" s="9" t="s">
        <v>83</v>
      </c>
      <c r="G493" s="13" t="str">
        <f ca="1">TRIM(Table1[[#This Row],[Product Category]])</f>
        <v>Furniture</v>
      </c>
      <c r="H493" s="13" t="str">
        <f ca="1">PROPER(Table1[[#This Row],[Product Sub-Category]])</f>
        <v>Paper</v>
      </c>
      <c r="I493" s="14">
        <v>1</v>
      </c>
      <c r="J493" s="15">
        <v>22.84</v>
      </c>
      <c r="K493" s="9">
        <v>0.05</v>
      </c>
      <c r="L493" s="9" t="s">
        <v>41</v>
      </c>
      <c r="M493" s="9" t="s">
        <v>51</v>
      </c>
      <c r="N493" s="16" t="str">
        <f ca="1">PROPER(Table1[[#This Row],[Region]])</f>
        <v>Central</v>
      </c>
      <c r="O493" s="9" t="s">
        <v>250</v>
      </c>
      <c r="P493" s="9" t="s">
        <v>464</v>
      </c>
      <c r="Q493" s="9" t="s">
        <v>32</v>
      </c>
    </row>
    <row r="494" spans="1:17" ht="14.5">
      <c r="A494" s="9">
        <v>885</v>
      </c>
      <c r="B494" s="9" t="str">
        <f>VLOOKUP(Table1[[#This Row],[Customer ID]],'Customer Lookup'!A:B,2,0)</f>
        <v>Malcolm Robertson</v>
      </c>
      <c r="C494" s="9">
        <v>89537</v>
      </c>
      <c r="D494" s="30">
        <v>42148</v>
      </c>
      <c r="E494" s="30">
        <v>42149</v>
      </c>
      <c r="F494" s="8" t="s">
        <v>2232</v>
      </c>
      <c r="G494" s="13" t="str">
        <f ca="1">TRIM(Table1[[#This Row],[Product Category]])</f>
        <v>Furniture</v>
      </c>
      <c r="H494" s="13" t="str">
        <f ca="1">PROPER(Table1[[#This Row],[Product Sub-Category]])</f>
        <v>Chairs &amp; Chairmats</v>
      </c>
      <c r="I494" s="14">
        <v>41</v>
      </c>
      <c r="J494" s="15">
        <v>25.98</v>
      </c>
      <c r="K494" s="9">
        <v>0.05</v>
      </c>
      <c r="L494" s="9" t="s">
        <v>41</v>
      </c>
      <c r="M494" s="9" t="s">
        <v>81</v>
      </c>
      <c r="N494" s="16" t="str">
        <f ca="1">PROPER(Table1[[#This Row],[Region]])</f>
        <v>Central</v>
      </c>
      <c r="O494" s="9" t="s">
        <v>112</v>
      </c>
      <c r="P494" s="9" t="s">
        <v>450</v>
      </c>
      <c r="Q494" s="9" t="s">
        <v>22</v>
      </c>
    </row>
    <row r="495" spans="1:17" ht="14.5">
      <c r="A495" s="9">
        <v>890</v>
      </c>
      <c r="B495" s="9" t="str">
        <f>VLOOKUP(Table1[[#This Row],[Customer ID]],'Customer Lookup'!A:B,2,0)</f>
        <v>Billie Fowler</v>
      </c>
      <c r="C495" s="9">
        <v>89536</v>
      </c>
      <c r="D495" s="30">
        <v>42009</v>
      </c>
      <c r="E495" s="30">
        <v>42010</v>
      </c>
      <c r="F495" s="9" t="s">
        <v>2232</v>
      </c>
      <c r="G495" s="13" t="str">
        <f ca="1">TRIM(Table1[[#This Row],[Product Category]])</f>
        <v>Technology</v>
      </c>
      <c r="H495" s="13" t="str">
        <f ca="1">PROPER(Table1[[#This Row],[Product Sub-Category]])</f>
        <v>Chairs &amp; Chairmats</v>
      </c>
      <c r="I495" s="14">
        <v>11</v>
      </c>
      <c r="J495" s="15">
        <v>1.81</v>
      </c>
      <c r="K495" s="9">
        <v>0.05</v>
      </c>
      <c r="L495" s="9" t="s">
        <v>41</v>
      </c>
      <c r="M495" s="9" t="s">
        <v>104</v>
      </c>
      <c r="N495" s="16" t="str">
        <f ca="1">PROPER(Table1[[#This Row],[Region]])</f>
        <v>Central</v>
      </c>
      <c r="O495" s="9" t="s">
        <v>112</v>
      </c>
      <c r="P495" s="9" t="s">
        <v>465</v>
      </c>
      <c r="Q495" s="9" t="s">
        <v>32</v>
      </c>
    </row>
    <row r="496" spans="1:17" ht="14.5">
      <c r="A496" s="9">
        <v>890</v>
      </c>
      <c r="B496" s="9" t="str">
        <f>VLOOKUP(Table1[[#This Row],[Customer ID]],'Customer Lookup'!A:B,2,0)</f>
        <v>Billie Fowler</v>
      </c>
      <c r="C496" s="9">
        <v>89536</v>
      </c>
      <c r="D496" s="30">
        <v>42009</v>
      </c>
      <c r="E496" s="30">
        <v>42009</v>
      </c>
      <c r="F496" s="8" t="s">
        <v>2235</v>
      </c>
      <c r="G496" s="13" t="str">
        <f ca="1">TRIM(Table1[[#This Row],[Product Category]])</f>
        <v>Furniture</v>
      </c>
      <c r="H496" s="13" t="str">
        <f ca="1">PROPER(Table1[[#This Row],[Product Sub-Category]])</f>
        <v>Telephones And Communication</v>
      </c>
      <c r="I496" s="14">
        <v>6</v>
      </c>
      <c r="J496" s="15">
        <v>125.99</v>
      </c>
      <c r="K496" s="9">
        <v>0.1</v>
      </c>
      <c r="L496" s="9" t="s">
        <v>41</v>
      </c>
      <c r="M496" s="9" t="s">
        <v>104</v>
      </c>
      <c r="N496" s="16" t="str">
        <f ca="1">PROPER(Table1[[#This Row],[Region]])</f>
        <v>East</v>
      </c>
      <c r="O496" s="9" t="s">
        <v>112</v>
      </c>
      <c r="P496" s="9" t="s">
        <v>465</v>
      </c>
      <c r="Q496" s="9" t="s">
        <v>32</v>
      </c>
    </row>
    <row r="497" spans="1:17" ht="14.5">
      <c r="A497" s="9">
        <v>894</v>
      </c>
      <c r="B497" s="9" t="str">
        <f>VLOOKUP(Table1[[#This Row],[Customer ID]],'Customer Lookup'!A:B,2,0)</f>
        <v>Gail Rankin Cole</v>
      </c>
      <c r="C497" s="9">
        <v>14596</v>
      </c>
      <c r="D497" s="30">
        <v>42014</v>
      </c>
      <c r="E497" s="30">
        <v>42016</v>
      </c>
      <c r="F497" s="9" t="s">
        <v>2233</v>
      </c>
      <c r="G497" s="13" t="str">
        <f ca="1">TRIM(Table1[[#This Row],[Product Category]])</f>
        <v>Office Supplies</v>
      </c>
      <c r="H497" s="13" t="str">
        <f ca="1">PROPER(Table1[[#This Row],[Product Sub-Category]])</f>
        <v>Office Furnishings</v>
      </c>
      <c r="I497" s="14">
        <v>24</v>
      </c>
      <c r="J497" s="15">
        <v>8.34</v>
      </c>
      <c r="K497" s="9">
        <v>0.05</v>
      </c>
      <c r="L497" s="9" t="s">
        <v>41</v>
      </c>
      <c r="M497" s="9" t="s">
        <v>81</v>
      </c>
      <c r="N497" s="16" t="str">
        <f ca="1">PROPER(Table1[[#This Row],[Region]])</f>
        <v>East</v>
      </c>
      <c r="O497" s="9" t="s">
        <v>466</v>
      </c>
      <c r="P497" s="9" t="s">
        <v>29</v>
      </c>
      <c r="Q497" s="9" t="s">
        <v>32</v>
      </c>
    </row>
    <row r="498" spans="1:17" ht="14.5">
      <c r="A498" s="9">
        <v>894</v>
      </c>
      <c r="B498" s="9" t="str">
        <f>VLOOKUP(Table1[[#This Row],[Customer ID]],'Customer Lookup'!A:B,2,0)</f>
        <v>Gail Rankin Cole</v>
      </c>
      <c r="C498" s="9">
        <v>14596</v>
      </c>
      <c r="D498" s="30">
        <v>42014</v>
      </c>
      <c r="E498" s="30">
        <v>42015</v>
      </c>
      <c r="F498" s="8" t="s">
        <v>2231</v>
      </c>
      <c r="G498" s="13" t="str">
        <f ca="1">TRIM(Table1[[#This Row],[Product Category]])</f>
        <v>Office Supplies</v>
      </c>
      <c r="H498" s="13" t="str">
        <f ca="1">PROPER(Table1[[#This Row],[Product Sub-Category]])</f>
        <v>Pens &amp; Art Supplies</v>
      </c>
      <c r="I498" s="14">
        <v>19</v>
      </c>
      <c r="J498" s="15">
        <v>3.28</v>
      </c>
      <c r="K498" s="9">
        <v>0.05</v>
      </c>
      <c r="L498" s="9" t="s">
        <v>41</v>
      </c>
      <c r="M498" s="9" t="s">
        <v>81</v>
      </c>
      <c r="N498" s="16" t="str">
        <f ca="1">PROPER(Table1[[#This Row],[Region]])</f>
        <v>East</v>
      </c>
      <c r="O498" s="9" t="s">
        <v>466</v>
      </c>
      <c r="P498" s="9" t="s">
        <v>29</v>
      </c>
      <c r="Q498" s="9" t="s">
        <v>32</v>
      </c>
    </row>
    <row r="499" spans="1:17" ht="14.5">
      <c r="A499" s="9">
        <v>894</v>
      </c>
      <c r="B499" s="9" t="str">
        <f>VLOOKUP(Table1[[#This Row],[Customer ID]],'Customer Lookup'!A:B,2,0)</f>
        <v>Gail Rankin Cole</v>
      </c>
      <c r="C499" s="9">
        <v>38529</v>
      </c>
      <c r="D499" s="30">
        <v>42037</v>
      </c>
      <c r="E499" s="30">
        <v>42037</v>
      </c>
      <c r="F499" s="9" t="s">
        <v>60</v>
      </c>
      <c r="G499" s="13" t="str">
        <f ca="1">TRIM(Table1[[#This Row],[Product Category]])</f>
        <v>Furniture</v>
      </c>
      <c r="H499" s="13" t="str">
        <f ca="1">PROPER(Table1[[#This Row],[Product Sub-Category]])</f>
        <v>Rubber Bands</v>
      </c>
      <c r="I499" s="14">
        <v>38</v>
      </c>
      <c r="J499" s="15">
        <v>1.1399999999999999</v>
      </c>
      <c r="K499" s="9">
        <v>0.05</v>
      </c>
      <c r="L499" s="9" t="s">
        <v>98</v>
      </c>
      <c r="M499" s="9" t="s">
        <v>81</v>
      </c>
      <c r="N499" s="16" t="str">
        <f ca="1">PROPER(Table1[[#This Row],[Region]])</f>
        <v>Central</v>
      </c>
      <c r="O499" s="9" t="s">
        <v>466</v>
      </c>
      <c r="P499" s="9" t="s">
        <v>29</v>
      </c>
      <c r="Q499" s="9" t="s">
        <v>32</v>
      </c>
    </row>
    <row r="500" spans="1:17" ht="14.5">
      <c r="A500" s="9">
        <v>896</v>
      </c>
      <c r="B500" s="9" t="str">
        <f>VLOOKUP(Table1[[#This Row],[Customer ID]],'Customer Lookup'!A:B,2,0)</f>
        <v>Jennifer Siegel</v>
      </c>
      <c r="C500" s="9">
        <v>90166</v>
      </c>
      <c r="D500" s="30">
        <v>42014</v>
      </c>
      <c r="E500" s="30">
        <v>42016</v>
      </c>
      <c r="F500" s="8" t="s">
        <v>2233</v>
      </c>
      <c r="G500" s="13" t="str">
        <f ca="1">TRIM(Table1[[#This Row],[Product Category]])</f>
        <v>Office Supplies</v>
      </c>
      <c r="H500" s="13" t="str">
        <f ca="1">PROPER(Table1[[#This Row],[Product Sub-Category]])</f>
        <v>Office Furnishings</v>
      </c>
      <c r="I500" s="14">
        <v>6</v>
      </c>
      <c r="J500" s="15">
        <v>8.34</v>
      </c>
      <c r="K500" s="9">
        <v>0.05</v>
      </c>
      <c r="L500" s="9" t="s">
        <v>41</v>
      </c>
      <c r="M500" s="9" t="s">
        <v>81</v>
      </c>
      <c r="N500" s="16" t="str">
        <f ca="1">PROPER(Table1[[#This Row],[Region]])</f>
        <v>Central</v>
      </c>
      <c r="O500" s="9" t="s">
        <v>112</v>
      </c>
      <c r="P500" s="9" t="s">
        <v>467</v>
      </c>
      <c r="Q500" s="9" t="s">
        <v>32</v>
      </c>
    </row>
    <row r="501" spans="1:17" ht="14.5">
      <c r="A501" s="9">
        <v>896</v>
      </c>
      <c r="B501" s="9" t="str">
        <f>VLOOKUP(Table1[[#This Row],[Customer ID]],'Customer Lookup'!A:B,2,0)</f>
        <v>Jennifer Siegel</v>
      </c>
      <c r="C501" s="9">
        <v>90166</v>
      </c>
      <c r="D501" s="30">
        <v>42014</v>
      </c>
      <c r="E501" s="30">
        <v>42015</v>
      </c>
      <c r="F501" s="9" t="s">
        <v>2231</v>
      </c>
      <c r="G501" s="13" t="str">
        <f ca="1">TRIM(Table1[[#This Row],[Product Category]])</f>
        <v>Technology</v>
      </c>
      <c r="H501" s="13" t="str">
        <f ca="1">PROPER(Table1[[#This Row],[Product Sub-Category]])</f>
        <v>Pens &amp; Art Supplies</v>
      </c>
      <c r="I501" s="14">
        <v>5</v>
      </c>
      <c r="J501" s="15">
        <v>3.28</v>
      </c>
      <c r="K501" s="9">
        <v>0.05</v>
      </c>
      <c r="L501" s="9" t="s">
        <v>41</v>
      </c>
      <c r="M501" s="9" t="s">
        <v>81</v>
      </c>
      <c r="N501" s="16" t="str">
        <f ca="1">PROPER(Table1[[#This Row],[Region]])</f>
        <v>Central</v>
      </c>
      <c r="O501" s="9" t="s">
        <v>112</v>
      </c>
      <c r="P501" s="9" t="s">
        <v>467</v>
      </c>
      <c r="Q501" s="9" t="s">
        <v>32</v>
      </c>
    </row>
    <row r="502" spans="1:17" ht="14.5">
      <c r="A502" s="9">
        <v>896</v>
      </c>
      <c r="B502" s="9" t="str">
        <f>VLOOKUP(Table1[[#This Row],[Customer ID]],'Customer Lookup'!A:B,2,0)</f>
        <v>Jennifer Siegel</v>
      </c>
      <c r="C502" s="9">
        <v>90167</v>
      </c>
      <c r="D502" s="30">
        <v>42175</v>
      </c>
      <c r="E502" s="30">
        <v>42177</v>
      </c>
      <c r="F502" s="8" t="s">
        <v>144</v>
      </c>
      <c r="G502" s="13" t="str">
        <f ca="1">TRIM(Table1[[#This Row],[Product Category]])</f>
        <v>Technology</v>
      </c>
      <c r="H502" s="13" t="str">
        <f ca="1">PROPER(Table1[[#This Row],[Product Sub-Category]])</f>
        <v>Computer Peripherals</v>
      </c>
      <c r="I502" s="14">
        <v>11</v>
      </c>
      <c r="J502" s="15">
        <v>47.98</v>
      </c>
      <c r="K502" s="9">
        <v>0.05</v>
      </c>
      <c r="L502" s="9" t="s">
        <v>41</v>
      </c>
      <c r="M502" s="9" t="s">
        <v>81</v>
      </c>
      <c r="N502" s="16" t="str">
        <f ca="1">PROPER(Table1[[#This Row],[Region]])</f>
        <v>East</v>
      </c>
      <c r="O502" s="9" t="s">
        <v>112</v>
      </c>
      <c r="P502" s="9" t="s">
        <v>467</v>
      </c>
      <c r="Q502" s="9" t="s">
        <v>32</v>
      </c>
    </row>
    <row r="503" spans="1:17" ht="14.5">
      <c r="A503" s="9">
        <v>898</v>
      </c>
      <c r="B503" s="9" t="str">
        <f>VLOOKUP(Table1[[#This Row],[Customer ID]],'Customer Lookup'!A:B,2,0)</f>
        <v>Harriet Hodges</v>
      </c>
      <c r="C503" s="9">
        <v>33635</v>
      </c>
      <c r="D503" s="30">
        <v>42016</v>
      </c>
      <c r="E503" s="30">
        <v>42017</v>
      </c>
      <c r="F503" s="9" t="s">
        <v>74</v>
      </c>
      <c r="G503" s="13" t="str">
        <f ca="1">TRIM(Table1[[#This Row],[Product Category]])</f>
        <v>Office Supplies</v>
      </c>
      <c r="H503" s="13" t="str">
        <f ca="1">PROPER(Table1[[#This Row],[Product Sub-Category]])</f>
        <v>Office Machines</v>
      </c>
      <c r="I503" s="14">
        <v>6</v>
      </c>
      <c r="J503" s="15">
        <v>90.97</v>
      </c>
      <c r="K503" s="9">
        <v>0.05</v>
      </c>
      <c r="L503" s="9" t="s">
        <v>21</v>
      </c>
      <c r="M503" s="9" t="s">
        <v>51</v>
      </c>
      <c r="N503" s="16" t="str">
        <f ca="1">PROPER(Table1[[#This Row],[Region]])</f>
        <v>East</v>
      </c>
      <c r="O503" s="9" t="s">
        <v>62</v>
      </c>
      <c r="P503" s="9" t="s">
        <v>79</v>
      </c>
      <c r="Q503" s="9" t="s">
        <v>22</v>
      </c>
    </row>
    <row r="504" spans="1:17" ht="14.5">
      <c r="A504" s="9">
        <v>898</v>
      </c>
      <c r="B504" s="9" t="str">
        <f>VLOOKUP(Table1[[#This Row],[Customer ID]],'Customer Lookup'!A:B,2,0)</f>
        <v>Harriet Hodges</v>
      </c>
      <c r="C504" s="9">
        <v>33635</v>
      </c>
      <c r="D504" s="30">
        <v>42016</v>
      </c>
      <c r="E504" s="30">
        <v>42017</v>
      </c>
      <c r="F504" s="8" t="s">
        <v>2238</v>
      </c>
      <c r="G504" s="13" t="str">
        <f ca="1">TRIM(Table1[[#This Row],[Product Category]])</f>
        <v>Office Supplies</v>
      </c>
      <c r="H504" s="13" t="str">
        <f ca="1">PROPER(Table1[[#This Row],[Product Sub-Category]])</f>
        <v>Storage &amp; Organization</v>
      </c>
      <c r="I504" s="14">
        <v>5</v>
      </c>
      <c r="J504" s="15">
        <v>20.34</v>
      </c>
      <c r="K504" s="9">
        <v>0.05</v>
      </c>
      <c r="L504" s="9" t="s">
        <v>21</v>
      </c>
      <c r="M504" s="9" t="s">
        <v>51</v>
      </c>
      <c r="N504" s="16" t="str">
        <f ca="1">PROPER(Table1[[#This Row],[Region]])</f>
        <v>East</v>
      </c>
      <c r="O504" s="9" t="s">
        <v>62</v>
      </c>
      <c r="P504" s="9" t="s">
        <v>79</v>
      </c>
      <c r="Q504" s="9" t="s">
        <v>32</v>
      </c>
    </row>
    <row r="505" spans="1:17" ht="14.5">
      <c r="A505" s="9">
        <v>898</v>
      </c>
      <c r="B505" s="9" t="str">
        <f>VLOOKUP(Table1[[#This Row],[Customer ID]],'Customer Lookup'!A:B,2,0)</f>
        <v>Harriet Hodges</v>
      </c>
      <c r="C505" s="9">
        <v>9606</v>
      </c>
      <c r="D505" s="30">
        <v>42031</v>
      </c>
      <c r="E505" s="30">
        <v>42031</v>
      </c>
      <c r="F505" s="9" t="s">
        <v>116</v>
      </c>
      <c r="G505" s="13" t="str">
        <f ca="1">TRIM(Table1[[#This Row],[Product Category]])</f>
        <v>Office Supplies</v>
      </c>
      <c r="H505" s="13" t="str">
        <f ca="1">PROPER(Table1[[#This Row],[Product Sub-Category]])</f>
        <v>Labels</v>
      </c>
      <c r="I505" s="14">
        <v>47</v>
      </c>
      <c r="J505" s="15">
        <v>12.53</v>
      </c>
      <c r="K505" s="9">
        <v>0.05</v>
      </c>
      <c r="L505" s="9" t="s">
        <v>31</v>
      </c>
      <c r="M505" s="9" t="s">
        <v>51</v>
      </c>
      <c r="N505" s="16" t="str">
        <f ca="1">PROPER(Table1[[#This Row],[Region]])</f>
        <v>East</v>
      </c>
      <c r="O505" s="9" t="s">
        <v>62</v>
      </c>
      <c r="P505" s="9" t="s">
        <v>79</v>
      </c>
      <c r="Q505" s="9" t="s">
        <v>32</v>
      </c>
    </row>
    <row r="506" spans="1:17" ht="14.5">
      <c r="A506" s="9">
        <v>898</v>
      </c>
      <c r="B506" s="9" t="str">
        <f>VLOOKUP(Table1[[#This Row],[Customer ID]],'Customer Lookup'!A:B,2,0)</f>
        <v>Harriet Hodges</v>
      </c>
      <c r="C506" s="9">
        <v>9606</v>
      </c>
      <c r="D506" s="30">
        <v>42031</v>
      </c>
      <c r="E506" s="30">
        <v>42033</v>
      </c>
      <c r="F506" s="8" t="s">
        <v>83</v>
      </c>
      <c r="G506" s="13" t="str">
        <f ca="1">TRIM(Table1[[#This Row],[Product Category]])</f>
        <v>Technology</v>
      </c>
      <c r="H506" s="13" t="str">
        <f ca="1">PROPER(Table1[[#This Row],[Product Sub-Category]])</f>
        <v>Paper</v>
      </c>
      <c r="I506" s="14">
        <v>44</v>
      </c>
      <c r="J506" s="15">
        <v>5.18</v>
      </c>
      <c r="K506" s="9">
        <v>0.05</v>
      </c>
      <c r="L506" s="9" t="s">
        <v>31</v>
      </c>
      <c r="M506" s="9" t="s">
        <v>51</v>
      </c>
      <c r="N506" s="16" t="str">
        <f ca="1">PROPER(Table1[[#This Row],[Region]])</f>
        <v>East</v>
      </c>
      <c r="O506" s="9" t="s">
        <v>62</v>
      </c>
      <c r="P506" s="9" t="s">
        <v>79</v>
      </c>
      <c r="Q506" s="9" t="s">
        <v>22</v>
      </c>
    </row>
    <row r="507" spans="1:17" ht="14.5">
      <c r="A507" s="9">
        <v>899</v>
      </c>
      <c r="B507" s="9" t="str">
        <f>VLOOKUP(Table1[[#This Row],[Customer ID]],'Customer Lookup'!A:B,2,0)</f>
        <v>Jordan Berry</v>
      </c>
      <c r="C507" s="9">
        <v>86263</v>
      </c>
      <c r="D507" s="30">
        <v>42016</v>
      </c>
      <c r="E507" s="30">
        <v>42017</v>
      </c>
      <c r="F507" s="9" t="s">
        <v>74</v>
      </c>
      <c r="G507" s="13" t="str">
        <f ca="1">TRIM(Table1[[#This Row],[Product Category]])</f>
        <v>Office Supplies</v>
      </c>
      <c r="H507" s="13" t="str">
        <f ca="1">PROPER(Table1[[#This Row],[Product Sub-Category]])</f>
        <v>Office Machines</v>
      </c>
      <c r="I507" s="14">
        <v>2</v>
      </c>
      <c r="J507" s="15">
        <v>90.97</v>
      </c>
      <c r="K507" s="9">
        <v>0.05</v>
      </c>
      <c r="L507" s="9" t="s">
        <v>21</v>
      </c>
      <c r="M507" s="9" t="s">
        <v>51</v>
      </c>
      <c r="N507" s="16" t="str">
        <f ca="1">PROPER(Table1[[#This Row],[Region]])</f>
        <v>East</v>
      </c>
      <c r="O507" s="9" t="s">
        <v>174</v>
      </c>
      <c r="P507" s="9" t="s">
        <v>468</v>
      </c>
      <c r="Q507" s="9" t="s">
        <v>22</v>
      </c>
    </row>
    <row r="508" spans="1:17" ht="14.5">
      <c r="A508" s="9">
        <v>899</v>
      </c>
      <c r="B508" s="9" t="str">
        <f>VLOOKUP(Table1[[#This Row],[Customer ID]],'Customer Lookup'!A:B,2,0)</f>
        <v>Jordan Berry</v>
      </c>
      <c r="C508" s="9">
        <v>86263</v>
      </c>
      <c r="D508" s="30">
        <v>42016</v>
      </c>
      <c r="E508" s="30">
        <v>42017</v>
      </c>
      <c r="F508" s="8" t="s">
        <v>2238</v>
      </c>
      <c r="G508" s="13" t="str">
        <f ca="1">TRIM(Table1[[#This Row],[Product Category]])</f>
        <v>Office Supplies</v>
      </c>
      <c r="H508" s="13" t="str">
        <f ca="1">PROPER(Table1[[#This Row],[Product Sub-Category]])</f>
        <v>Storage &amp; Organization</v>
      </c>
      <c r="I508" s="14">
        <v>1</v>
      </c>
      <c r="J508" s="15">
        <v>20.34</v>
      </c>
      <c r="K508" s="9">
        <v>0.05</v>
      </c>
      <c r="L508" s="9" t="s">
        <v>21</v>
      </c>
      <c r="M508" s="9" t="s">
        <v>51</v>
      </c>
      <c r="N508" s="16" t="str">
        <f ca="1">PROPER(Table1[[#This Row],[Region]])</f>
        <v>East</v>
      </c>
      <c r="O508" s="9" t="s">
        <v>174</v>
      </c>
      <c r="P508" s="9" t="s">
        <v>468</v>
      </c>
      <c r="Q508" s="9" t="s">
        <v>32</v>
      </c>
    </row>
    <row r="509" spans="1:17" ht="14.5">
      <c r="A509" s="9">
        <v>899</v>
      </c>
      <c r="B509" s="9" t="str">
        <f>VLOOKUP(Table1[[#This Row],[Customer ID]],'Customer Lookup'!A:B,2,0)</f>
        <v>Jordan Berry</v>
      </c>
      <c r="C509" s="9">
        <v>86264</v>
      </c>
      <c r="D509" s="30">
        <v>42031</v>
      </c>
      <c r="E509" s="30">
        <v>42031</v>
      </c>
      <c r="F509" s="9" t="s">
        <v>116</v>
      </c>
      <c r="G509" s="13" t="str">
        <f ca="1">TRIM(Table1[[#This Row],[Product Category]])</f>
        <v>Office Supplies</v>
      </c>
      <c r="H509" s="13" t="str">
        <f ca="1">PROPER(Table1[[#This Row],[Product Sub-Category]])</f>
        <v>Labels</v>
      </c>
      <c r="I509" s="14">
        <v>12</v>
      </c>
      <c r="J509" s="15">
        <v>12.53</v>
      </c>
      <c r="K509" s="9">
        <v>0.05</v>
      </c>
      <c r="L509" s="9" t="s">
        <v>31</v>
      </c>
      <c r="M509" s="9" t="s">
        <v>51</v>
      </c>
      <c r="N509" s="16" t="str">
        <f ca="1">PROPER(Table1[[#This Row],[Region]])</f>
        <v>East</v>
      </c>
      <c r="O509" s="9" t="s">
        <v>174</v>
      </c>
      <c r="P509" s="9" t="s">
        <v>468</v>
      </c>
      <c r="Q509" s="9" t="s">
        <v>32</v>
      </c>
    </row>
    <row r="510" spans="1:17" ht="14.5">
      <c r="A510" s="9">
        <v>899</v>
      </c>
      <c r="B510" s="9" t="str">
        <f>VLOOKUP(Table1[[#This Row],[Customer ID]],'Customer Lookup'!A:B,2,0)</f>
        <v>Jordan Berry</v>
      </c>
      <c r="C510" s="9">
        <v>86264</v>
      </c>
      <c r="D510" s="30">
        <v>42031</v>
      </c>
      <c r="E510" s="30">
        <v>42033</v>
      </c>
      <c r="F510" s="8" t="s">
        <v>83</v>
      </c>
      <c r="G510" s="13" t="str">
        <f ca="1">TRIM(Table1[[#This Row],[Product Category]])</f>
        <v>Office Supplies</v>
      </c>
      <c r="H510" s="13" t="str">
        <f ca="1">PROPER(Table1[[#This Row],[Product Sub-Category]])</f>
        <v>Paper</v>
      </c>
      <c r="I510" s="14">
        <v>11</v>
      </c>
      <c r="J510" s="15">
        <v>5.18</v>
      </c>
      <c r="K510" s="9">
        <v>0.05</v>
      </c>
      <c r="L510" s="9" t="s">
        <v>31</v>
      </c>
      <c r="M510" s="9" t="s">
        <v>51</v>
      </c>
      <c r="N510" s="16" t="str">
        <f ca="1">PROPER(Table1[[#This Row],[Region]])</f>
        <v>East</v>
      </c>
      <c r="O510" s="9" t="s">
        <v>174</v>
      </c>
      <c r="P510" s="9" t="s">
        <v>468</v>
      </c>
      <c r="Q510" s="9" t="s">
        <v>22</v>
      </c>
    </row>
    <row r="511" spans="1:17" ht="14.5">
      <c r="A511" s="9">
        <v>903</v>
      </c>
      <c r="B511" s="9" t="str">
        <f>VLOOKUP(Table1[[#This Row],[Customer ID]],'Customer Lookup'!A:B,2,0)</f>
        <v>Francis Spivey</v>
      </c>
      <c r="C511" s="9">
        <v>90806</v>
      </c>
      <c r="D511" s="30">
        <v>42075</v>
      </c>
      <c r="E511" s="30">
        <v>42077</v>
      </c>
      <c r="F511" s="9" t="s">
        <v>2237</v>
      </c>
      <c r="G511" s="13" t="str">
        <f ca="1">TRIM(Table1[[#This Row],[Product Category]])</f>
        <v>Technology</v>
      </c>
      <c r="H511" s="13" t="str">
        <f ca="1">PROPER(Table1[[#This Row],[Product Sub-Category]])</f>
        <v>Binders And Binder Accessories</v>
      </c>
      <c r="I511" s="14">
        <v>18</v>
      </c>
      <c r="J511" s="15">
        <v>5.98</v>
      </c>
      <c r="K511" s="9">
        <v>0.05</v>
      </c>
      <c r="L511" s="9" t="s">
        <v>31</v>
      </c>
      <c r="M511" s="9" t="s">
        <v>104</v>
      </c>
      <c r="N511" s="16" t="str">
        <f ca="1">PROPER(Table1[[#This Row],[Region]])</f>
        <v>South</v>
      </c>
      <c r="O511" s="9" t="s">
        <v>152</v>
      </c>
      <c r="P511" s="9" t="s">
        <v>469</v>
      </c>
      <c r="Q511" s="9" t="s">
        <v>32</v>
      </c>
    </row>
    <row r="512" spans="1:17" ht="14.5">
      <c r="A512" s="9">
        <v>907</v>
      </c>
      <c r="B512" s="9" t="str">
        <f>VLOOKUP(Table1[[#This Row],[Customer ID]],'Customer Lookup'!A:B,2,0)</f>
        <v>Rachel Casey</v>
      </c>
      <c r="C512" s="9">
        <v>86459</v>
      </c>
      <c r="D512" s="30">
        <v>42061</v>
      </c>
      <c r="E512" s="30">
        <v>42062</v>
      </c>
      <c r="F512" s="8" t="s">
        <v>2235</v>
      </c>
      <c r="G512" s="13" t="str">
        <f ca="1">TRIM(Table1[[#This Row],[Product Category]])</f>
        <v>Office Supplies</v>
      </c>
      <c r="H512" s="13" t="str">
        <f ca="1">PROPER(Table1[[#This Row],[Product Sub-Category]])</f>
        <v>Telephones And Communication</v>
      </c>
      <c r="I512" s="14">
        <v>5</v>
      </c>
      <c r="J512" s="15">
        <v>35.99</v>
      </c>
      <c r="K512" s="9">
        <v>0.05</v>
      </c>
      <c r="L512" s="9" t="s">
        <v>41</v>
      </c>
      <c r="M512" s="9" t="s">
        <v>42</v>
      </c>
      <c r="N512" s="16" t="str">
        <f ca="1">PROPER(Table1[[#This Row],[Region]])</f>
        <v>South</v>
      </c>
      <c r="O512" s="9" t="s">
        <v>347</v>
      </c>
      <c r="P512" s="9" t="s">
        <v>365</v>
      </c>
      <c r="Q512" s="9" t="s">
        <v>32</v>
      </c>
    </row>
    <row r="513" spans="1:17" ht="14.5">
      <c r="A513" s="9">
        <v>907</v>
      </c>
      <c r="B513" s="9" t="str">
        <f>VLOOKUP(Table1[[#This Row],[Customer ID]],'Customer Lookup'!A:B,2,0)</f>
        <v>Rachel Casey</v>
      </c>
      <c r="C513" s="9">
        <v>86460</v>
      </c>
      <c r="D513" s="30">
        <v>42172</v>
      </c>
      <c r="E513" s="30">
        <v>42174</v>
      </c>
      <c r="F513" s="9" t="s">
        <v>2231</v>
      </c>
      <c r="G513" s="13" t="str">
        <f ca="1">TRIM(Table1[[#This Row],[Product Category]])</f>
        <v>Office Supplies</v>
      </c>
      <c r="H513" s="13" t="str">
        <f ca="1">PROPER(Table1[[#This Row],[Product Sub-Category]])</f>
        <v>Pens &amp; Art Supplies</v>
      </c>
      <c r="I513" s="14">
        <v>12</v>
      </c>
      <c r="J513" s="15">
        <v>2.6</v>
      </c>
      <c r="K513" s="9">
        <v>0.05</v>
      </c>
      <c r="L513" s="9" t="s">
        <v>50</v>
      </c>
      <c r="M513" s="9" t="s">
        <v>42</v>
      </c>
      <c r="N513" s="16" t="str">
        <f ca="1">PROPER(Table1[[#This Row],[Region]])</f>
        <v>South</v>
      </c>
      <c r="O513" s="9" t="s">
        <v>347</v>
      </c>
      <c r="P513" s="9" t="s">
        <v>365</v>
      </c>
      <c r="Q513" s="9" t="s">
        <v>32</v>
      </c>
    </row>
    <row r="514" spans="1:17" ht="14.5">
      <c r="A514" s="9">
        <v>910</v>
      </c>
      <c r="B514" s="9" t="str">
        <f>VLOOKUP(Table1[[#This Row],[Customer ID]],'Customer Lookup'!A:B,2,0)</f>
        <v>Carla Hauser</v>
      </c>
      <c r="C514" s="9">
        <v>90187</v>
      </c>
      <c r="D514" s="30">
        <v>42138</v>
      </c>
      <c r="E514" s="30">
        <v>42138</v>
      </c>
      <c r="F514" s="8" t="s">
        <v>83</v>
      </c>
      <c r="G514" s="13" t="str">
        <f ca="1">TRIM(Table1[[#This Row],[Product Category]])</f>
        <v>Office Supplies</v>
      </c>
      <c r="H514" s="13" t="str">
        <f ca="1">PROPER(Table1[[#This Row],[Product Sub-Category]])</f>
        <v>Paper</v>
      </c>
      <c r="I514" s="14">
        <v>15</v>
      </c>
      <c r="J514" s="15">
        <v>5.28</v>
      </c>
      <c r="K514" s="9">
        <v>0.05</v>
      </c>
      <c r="L514" s="9" t="s">
        <v>41</v>
      </c>
      <c r="M514" s="9" t="s">
        <v>81</v>
      </c>
      <c r="N514" s="16" t="str">
        <f ca="1">PROPER(Table1[[#This Row],[Region]])</f>
        <v>East</v>
      </c>
      <c r="O514" s="9" t="s">
        <v>451</v>
      </c>
      <c r="P514" s="9" t="s">
        <v>452</v>
      </c>
      <c r="Q514" s="9" t="s">
        <v>32</v>
      </c>
    </row>
    <row r="515" spans="1:17" ht="14.5">
      <c r="A515" s="9">
        <v>911</v>
      </c>
      <c r="B515" s="9" t="str">
        <f>VLOOKUP(Table1[[#This Row],[Customer ID]],'Customer Lookup'!A:B,2,0)</f>
        <v>Marsha P Joyner</v>
      </c>
      <c r="C515" s="9">
        <v>90185</v>
      </c>
      <c r="D515" s="30">
        <v>42035</v>
      </c>
      <c r="E515" s="30">
        <v>42037</v>
      </c>
      <c r="F515" s="9" t="s">
        <v>83</v>
      </c>
      <c r="G515" s="13" t="str">
        <f ca="1">TRIM(Table1[[#This Row],[Product Category]])</f>
        <v>Furniture</v>
      </c>
      <c r="H515" s="13" t="str">
        <f ca="1">PROPER(Table1[[#This Row],[Product Sub-Category]])</f>
        <v>Paper</v>
      </c>
      <c r="I515" s="14">
        <v>2</v>
      </c>
      <c r="J515" s="15">
        <v>7.64</v>
      </c>
      <c r="K515" s="9">
        <v>0.05</v>
      </c>
      <c r="L515" s="9" t="s">
        <v>31</v>
      </c>
      <c r="M515" s="9" t="s">
        <v>81</v>
      </c>
      <c r="N515" s="16" t="str">
        <f ca="1">PROPER(Table1[[#This Row],[Region]])</f>
        <v>East</v>
      </c>
      <c r="O515" s="9" t="s">
        <v>356</v>
      </c>
      <c r="P515" s="9" t="s">
        <v>470</v>
      </c>
      <c r="Q515" s="9" t="s">
        <v>32</v>
      </c>
    </row>
    <row r="516" spans="1:17" ht="14.5">
      <c r="A516" s="9">
        <v>911</v>
      </c>
      <c r="B516" s="9" t="str">
        <f>VLOOKUP(Table1[[#This Row],[Customer ID]],'Customer Lookup'!A:B,2,0)</f>
        <v>Marsha P Joyner</v>
      </c>
      <c r="C516" s="9">
        <v>90185</v>
      </c>
      <c r="D516" s="30">
        <v>42035</v>
      </c>
      <c r="E516" s="30">
        <v>42036</v>
      </c>
      <c r="F516" s="8" t="s">
        <v>123</v>
      </c>
      <c r="G516" s="13" t="str">
        <f ca="1">TRIM(Table1[[#This Row],[Product Category]])</f>
        <v>Office Supplies</v>
      </c>
      <c r="H516" s="13" t="str">
        <f ca="1">PROPER(Table1[[#This Row],[Product Sub-Category]])</f>
        <v>Tables</v>
      </c>
      <c r="I516" s="14">
        <v>10</v>
      </c>
      <c r="J516" s="15">
        <v>218.75</v>
      </c>
      <c r="K516" s="9">
        <v>0.1</v>
      </c>
      <c r="L516" s="9" t="s">
        <v>31</v>
      </c>
      <c r="M516" s="9" t="s">
        <v>81</v>
      </c>
      <c r="N516" s="16" t="str">
        <f ca="1">PROPER(Table1[[#This Row],[Region]])</f>
        <v>East</v>
      </c>
      <c r="O516" s="9" t="s">
        <v>356</v>
      </c>
      <c r="P516" s="9" t="s">
        <v>470</v>
      </c>
      <c r="Q516" s="9" t="s">
        <v>22</v>
      </c>
    </row>
    <row r="517" spans="1:17" ht="14.5">
      <c r="A517" s="9">
        <v>911</v>
      </c>
      <c r="B517" s="9" t="str">
        <f>VLOOKUP(Table1[[#This Row],[Customer ID]],'Customer Lookup'!A:B,2,0)</f>
        <v>Marsha P Joyner</v>
      </c>
      <c r="C517" s="9">
        <v>90186</v>
      </c>
      <c r="D517" s="30">
        <v>42098</v>
      </c>
      <c r="E517" s="30">
        <v>42100</v>
      </c>
      <c r="F517" s="9" t="s">
        <v>2238</v>
      </c>
      <c r="G517" s="13" t="str">
        <f ca="1">TRIM(Table1[[#This Row],[Product Category]])</f>
        <v>Furniture</v>
      </c>
      <c r="H517" s="13" t="str">
        <f ca="1">PROPER(Table1[[#This Row],[Product Sub-Category]])</f>
        <v>Storage &amp; Organization</v>
      </c>
      <c r="I517" s="14">
        <v>8</v>
      </c>
      <c r="J517" s="15">
        <v>59.76</v>
      </c>
      <c r="K517" s="9">
        <v>0.05</v>
      </c>
      <c r="L517" s="9" t="s">
        <v>21</v>
      </c>
      <c r="M517" s="9" t="s">
        <v>81</v>
      </c>
      <c r="N517" s="16" t="str">
        <f ca="1">PROPER(Table1[[#This Row],[Region]])</f>
        <v>Central</v>
      </c>
      <c r="O517" s="9" t="s">
        <v>356</v>
      </c>
      <c r="P517" s="9" t="s">
        <v>470</v>
      </c>
      <c r="Q517" s="9" t="s">
        <v>32</v>
      </c>
    </row>
    <row r="518" spans="1:17" ht="14.5">
      <c r="A518" s="9">
        <v>915</v>
      </c>
      <c r="B518" s="9" t="str">
        <f>VLOOKUP(Table1[[#This Row],[Customer ID]],'Customer Lookup'!A:B,2,0)</f>
        <v>Carol Sherrill</v>
      </c>
      <c r="C518" s="9">
        <v>86356</v>
      </c>
      <c r="D518" s="30">
        <v>42008</v>
      </c>
      <c r="E518" s="30">
        <v>42009</v>
      </c>
      <c r="F518" s="8" t="s">
        <v>2232</v>
      </c>
      <c r="G518" s="13" t="str">
        <f ca="1">TRIM(Table1[[#This Row],[Product Category]])</f>
        <v>Office Supplies</v>
      </c>
      <c r="H518" s="13" t="str">
        <f ca="1">PROPER(Table1[[#This Row],[Product Sub-Category]])</f>
        <v>Chairs &amp; Chairmats</v>
      </c>
      <c r="I518" s="14">
        <v>1</v>
      </c>
      <c r="J518" s="15">
        <v>350.98</v>
      </c>
      <c r="K518" s="9">
        <v>0.1</v>
      </c>
      <c r="L518" s="9" t="s">
        <v>21</v>
      </c>
      <c r="M518" s="9" t="s">
        <v>42</v>
      </c>
      <c r="N518" s="16" t="str">
        <f ca="1">PROPER(Table1[[#This Row],[Region]])</f>
        <v>Central</v>
      </c>
      <c r="O518" s="9" t="s">
        <v>112</v>
      </c>
      <c r="P518" s="9" t="s">
        <v>471</v>
      </c>
      <c r="Q518" s="9" t="s">
        <v>22</v>
      </c>
    </row>
    <row r="519" spans="1:17" ht="14.5">
      <c r="A519" s="9">
        <v>916</v>
      </c>
      <c r="B519" s="9" t="str">
        <f>VLOOKUP(Table1[[#This Row],[Customer ID]],'Customer Lookup'!A:B,2,0)</f>
        <v>Marion Wilcox</v>
      </c>
      <c r="C519" s="9">
        <v>86357</v>
      </c>
      <c r="D519" s="30">
        <v>42008</v>
      </c>
      <c r="E519" s="30">
        <v>42015</v>
      </c>
      <c r="F519" s="9" t="s">
        <v>2238</v>
      </c>
      <c r="G519" s="13" t="str">
        <f ca="1">TRIM(Table1[[#This Row],[Product Category]])</f>
        <v>Office Supplies</v>
      </c>
      <c r="H519" s="13" t="str">
        <f ca="1">PROPER(Table1[[#This Row],[Product Sub-Category]])</f>
        <v>Storage &amp; Organization</v>
      </c>
      <c r="I519" s="14">
        <v>3</v>
      </c>
      <c r="J519" s="15">
        <v>161.55000000000001</v>
      </c>
      <c r="K519" s="9">
        <v>0.1</v>
      </c>
      <c r="L519" s="9" t="s">
        <v>98</v>
      </c>
      <c r="M519" s="9" t="s">
        <v>81</v>
      </c>
      <c r="N519" s="16" t="str">
        <f ca="1">PROPER(Table1[[#This Row],[Region]])</f>
        <v>West</v>
      </c>
      <c r="O519" s="9" t="s">
        <v>112</v>
      </c>
      <c r="P519" s="9" t="s">
        <v>472</v>
      </c>
      <c r="Q519" s="9" t="s">
        <v>32</v>
      </c>
    </row>
    <row r="520" spans="1:17" ht="14.5">
      <c r="A520" s="9">
        <v>918</v>
      </c>
      <c r="B520" s="9" t="str">
        <f>VLOOKUP(Table1[[#This Row],[Customer ID]],'Customer Lookup'!A:B,2,0)</f>
        <v>Kerry Jernigan</v>
      </c>
      <c r="C520" s="9">
        <v>90492</v>
      </c>
      <c r="D520" s="30">
        <v>42106</v>
      </c>
      <c r="E520" s="30">
        <v>42108</v>
      </c>
      <c r="F520" s="8" t="s">
        <v>2238</v>
      </c>
      <c r="G520" s="13" t="str">
        <f ca="1">TRIM(Table1[[#This Row],[Product Category]])</f>
        <v>Furniture</v>
      </c>
      <c r="H520" s="13" t="str">
        <f ca="1">PROPER(Table1[[#This Row],[Product Sub-Category]])</f>
        <v>Storage &amp; Organization</v>
      </c>
      <c r="I520" s="14">
        <v>2</v>
      </c>
      <c r="J520" s="15">
        <v>35.51</v>
      </c>
      <c r="K520" s="9">
        <v>0.05</v>
      </c>
      <c r="L520" s="9" t="s">
        <v>21</v>
      </c>
      <c r="M520" s="9" t="s">
        <v>104</v>
      </c>
      <c r="N520" s="16" t="str">
        <f ca="1">PROPER(Table1[[#This Row],[Region]])</f>
        <v>West</v>
      </c>
      <c r="O520" s="9" t="s">
        <v>37</v>
      </c>
      <c r="P520" s="9" t="s">
        <v>399</v>
      </c>
      <c r="Q520" s="9" t="s">
        <v>32</v>
      </c>
    </row>
    <row r="521" spans="1:17" ht="14.5">
      <c r="A521" s="9">
        <v>918</v>
      </c>
      <c r="B521" s="9" t="str">
        <f>VLOOKUP(Table1[[#This Row],[Customer ID]],'Customer Lookup'!A:B,2,0)</f>
        <v>Kerry Jernigan</v>
      </c>
      <c r="C521" s="9">
        <v>90493</v>
      </c>
      <c r="D521" s="30">
        <v>42144</v>
      </c>
      <c r="E521" s="30">
        <v>42145</v>
      </c>
      <c r="F521" s="9" t="s">
        <v>151</v>
      </c>
      <c r="G521" s="13" t="str">
        <f ca="1">TRIM(Table1[[#This Row],[Product Category]])</f>
        <v>Office Supplies</v>
      </c>
      <c r="H521" s="13" t="str">
        <f ca="1">PROPER(Table1[[#This Row],[Product Sub-Category]])</f>
        <v>Bookcases</v>
      </c>
      <c r="I521" s="14">
        <v>39</v>
      </c>
      <c r="J521" s="15">
        <v>58.14</v>
      </c>
      <c r="K521" s="9">
        <v>0.05</v>
      </c>
      <c r="L521" s="9" t="s">
        <v>41</v>
      </c>
      <c r="M521" s="9" t="s">
        <v>81</v>
      </c>
      <c r="N521" s="16" t="str">
        <f ca="1">PROPER(Table1[[#This Row],[Region]])</f>
        <v>West</v>
      </c>
      <c r="O521" s="9" t="s">
        <v>37</v>
      </c>
      <c r="P521" s="9" t="s">
        <v>399</v>
      </c>
      <c r="Q521" s="9" t="s">
        <v>22</v>
      </c>
    </row>
    <row r="522" spans="1:17" ht="14.5">
      <c r="A522" s="9">
        <v>919</v>
      </c>
      <c r="B522" s="9" t="str">
        <f>VLOOKUP(Table1[[#This Row],[Customer ID]],'Customer Lookup'!A:B,2,0)</f>
        <v>Tracy Livingston</v>
      </c>
      <c r="C522" s="9">
        <v>90492</v>
      </c>
      <c r="D522" s="30">
        <v>42106</v>
      </c>
      <c r="E522" s="30">
        <v>42106</v>
      </c>
      <c r="F522" s="8" t="s">
        <v>2240</v>
      </c>
      <c r="G522" s="13" t="str">
        <f ca="1">TRIM(Table1[[#This Row],[Product Category]])</f>
        <v>Technology</v>
      </c>
      <c r="H522" s="13" t="str">
        <f ca="1">PROPER(Table1[[#This Row],[Product Sub-Category]])</f>
        <v>Scissors, Rulers And Trimmers</v>
      </c>
      <c r="I522" s="14">
        <v>6</v>
      </c>
      <c r="J522" s="15">
        <v>8.34</v>
      </c>
      <c r="K522" s="9">
        <v>0.05</v>
      </c>
      <c r="L522" s="9" t="s">
        <v>21</v>
      </c>
      <c r="M522" s="9" t="s">
        <v>104</v>
      </c>
      <c r="N522" s="16" t="str">
        <f ca="1">PROPER(Table1[[#This Row],[Region]])</f>
        <v>West</v>
      </c>
      <c r="O522" s="9" t="s">
        <v>37</v>
      </c>
      <c r="P522" s="9" t="s">
        <v>473</v>
      </c>
      <c r="Q522" s="9" t="s">
        <v>32</v>
      </c>
    </row>
    <row r="523" spans="1:17" ht="14.5">
      <c r="A523" s="9">
        <v>920</v>
      </c>
      <c r="B523" s="9" t="str">
        <f>VLOOKUP(Table1[[#This Row],[Customer ID]],'Customer Lookup'!A:B,2,0)</f>
        <v>Jessie Kelly</v>
      </c>
      <c r="C523" s="9">
        <v>90491</v>
      </c>
      <c r="D523" s="30">
        <v>42090</v>
      </c>
      <c r="E523" s="30">
        <v>42095</v>
      </c>
      <c r="F523" s="9" t="s">
        <v>144</v>
      </c>
      <c r="G523" s="13" t="str">
        <f ca="1">TRIM(Table1[[#This Row],[Product Category]])</f>
        <v>Office Supplies</v>
      </c>
      <c r="H523" s="13" t="str">
        <f ca="1">PROPER(Table1[[#This Row],[Product Sub-Category]])</f>
        <v>Computer Peripherals</v>
      </c>
      <c r="I523" s="14">
        <v>9</v>
      </c>
      <c r="J523" s="15">
        <v>15.98</v>
      </c>
      <c r="K523" s="9">
        <v>0.05</v>
      </c>
      <c r="L523" s="9" t="s">
        <v>98</v>
      </c>
      <c r="M523" s="9" t="s">
        <v>81</v>
      </c>
      <c r="N523" s="16" t="str">
        <f ca="1">PROPER(Table1[[#This Row],[Region]])</f>
        <v>West</v>
      </c>
      <c r="O523" s="9" t="s">
        <v>37</v>
      </c>
      <c r="P523" s="9" t="s">
        <v>474</v>
      </c>
      <c r="Q523" s="9" t="s">
        <v>32</v>
      </c>
    </row>
    <row r="524" spans="1:17" ht="14.5">
      <c r="A524" s="9">
        <v>920</v>
      </c>
      <c r="B524" s="9" t="str">
        <f>VLOOKUP(Table1[[#This Row],[Customer ID]],'Customer Lookup'!A:B,2,0)</f>
        <v>Jessie Kelly</v>
      </c>
      <c r="C524" s="9">
        <v>90492</v>
      </c>
      <c r="D524" s="30">
        <v>42106</v>
      </c>
      <c r="E524" s="30">
        <v>42108</v>
      </c>
      <c r="F524" s="8" t="s">
        <v>2237</v>
      </c>
      <c r="G524" s="13" t="str">
        <f ca="1">TRIM(Table1[[#This Row],[Product Category]])</f>
        <v>Technology</v>
      </c>
      <c r="H524" s="13" t="str">
        <f ca="1">PROPER(Table1[[#This Row],[Product Sub-Category]])</f>
        <v>Binders And Binder Accessories</v>
      </c>
      <c r="I524" s="14">
        <v>9</v>
      </c>
      <c r="J524" s="15">
        <v>8.0399999999999991</v>
      </c>
      <c r="K524" s="9">
        <v>0.05</v>
      </c>
      <c r="L524" s="9" t="s">
        <v>21</v>
      </c>
      <c r="M524" s="9" t="s">
        <v>104</v>
      </c>
      <c r="N524" s="16" t="str">
        <f ca="1">PROPER(Table1[[#This Row],[Region]])</f>
        <v>West</v>
      </c>
      <c r="O524" s="9" t="s">
        <v>37</v>
      </c>
      <c r="P524" s="9" t="s">
        <v>474</v>
      </c>
      <c r="Q524" s="9" t="s">
        <v>32</v>
      </c>
    </row>
    <row r="525" spans="1:17" ht="14.5">
      <c r="A525" s="9">
        <v>922</v>
      </c>
      <c r="B525" s="9" t="str">
        <f>VLOOKUP(Table1[[#This Row],[Customer ID]],'Customer Lookup'!A:B,2,0)</f>
        <v>Dolores Abrams</v>
      </c>
      <c r="C525" s="9">
        <v>87135</v>
      </c>
      <c r="D525" s="30">
        <v>42144</v>
      </c>
      <c r="E525" s="30">
        <v>42145</v>
      </c>
      <c r="F525" s="9" t="s">
        <v>2235</v>
      </c>
      <c r="G525" s="13" t="str">
        <f ca="1">TRIM(Table1[[#This Row],[Product Category]])</f>
        <v>Office Supplies</v>
      </c>
      <c r="H525" s="13" t="str">
        <f ca="1">PROPER(Table1[[#This Row],[Product Sub-Category]])</f>
        <v>Telephones And Communication</v>
      </c>
      <c r="I525" s="14">
        <v>14</v>
      </c>
      <c r="J525" s="15">
        <v>65.989999999999995</v>
      </c>
      <c r="K525" s="9">
        <v>0.05</v>
      </c>
      <c r="L525" s="9" t="s">
        <v>31</v>
      </c>
      <c r="M525" s="9" t="s">
        <v>51</v>
      </c>
      <c r="N525" s="16" t="str">
        <f ca="1">PROPER(Table1[[#This Row],[Region]])</f>
        <v>East</v>
      </c>
      <c r="O525" s="9" t="s">
        <v>37</v>
      </c>
      <c r="P525" s="9" t="s">
        <v>399</v>
      </c>
      <c r="Q525" s="9" t="s">
        <v>22</v>
      </c>
    </row>
    <row r="526" spans="1:17" ht="14.5">
      <c r="A526" s="9">
        <v>925</v>
      </c>
      <c r="B526" s="9" t="str">
        <f>VLOOKUP(Table1[[#This Row],[Customer ID]],'Customer Lookup'!A:B,2,0)</f>
        <v>Ruth Dudley</v>
      </c>
      <c r="C526" s="9">
        <v>87134</v>
      </c>
      <c r="D526" s="30">
        <v>42100</v>
      </c>
      <c r="E526" s="30">
        <v>42100</v>
      </c>
      <c r="F526" s="8" t="s">
        <v>60</v>
      </c>
      <c r="G526" s="13" t="str">
        <f ca="1">TRIM(Table1[[#This Row],[Product Category]])</f>
        <v>Furniture</v>
      </c>
      <c r="H526" s="13" t="str">
        <f ca="1">PROPER(Table1[[#This Row],[Product Sub-Category]])</f>
        <v>Rubber Bands</v>
      </c>
      <c r="I526" s="14">
        <v>7</v>
      </c>
      <c r="J526" s="15">
        <v>2.1800000000000002</v>
      </c>
      <c r="K526" s="9">
        <v>0.05</v>
      </c>
      <c r="L526" s="9" t="s">
        <v>41</v>
      </c>
      <c r="M526" s="9" t="s">
        <v>51</v>
      </c>
      <c r="N526" s="16" t="str">
        <f ca="1">PROPER(Table1[[#This Row],[Region]])</f>
        <v>East</v>
      </c>
      <c r="O526" s="9" t="s">
        <v>147</v>
      </c>
      <c r="P526" s="9" t="s">
        <v>475</v>
      </c>
      <c r="Q526" s="9" t="s">
        <v>32</v>
      </c>
    </row>
    <row r="527" spans="1:17" ht="14.5">
      <c r="A527" s="9">
        <v>929</v>
      </c>
      <c r="B527" s="9" t="str">
        <f>VLOOKUP(Table1[[#This Row],[Customer ID]],'Customer Lookup'!A:B,2,0)</f>
        <v>Calvin Conway</v>
      </c>
      <c r="C527" s="9">
        <v>87134</v>
      </c>
      <c r="D527" s="30">
        <v>42100</v>
      </c>
      <c r="E527" s="30">
        <v>42102</v>
      </c>
      <c r="F527" s="9" t="s">
        <v>151</v>
      </c>
      <c r="G527" s="13" t="str">
        <f ca="1">TRIM(Table1[[#This Row],[Product Category]])</f>
        <v>Office Supplies</v>
      </c>
      <c r="H527" s="13" t="str">
        <f ca="1">PROPER(Table1[[#This Row],[Product Sub-Category]])</f>
        <v>Bookcases</v>
      </c>
      <c r="I527" s="14">
        <v>10</v>
      </c>
      <c r="J527" s="15">
        <v>170.98</v>
      </c>
      <c r="K527" s="9">
        <v>0.1</v>
      </c>
      <c r="L527" s="9" t="s">
        <v>41</v>
      </c>
      <c r="M527" s="9" t="s">
        <v>51</v>
      </c>
      <c r="N527" s="16" t="str">
        <f ca="1">PROPER(Table1[[#This Row],[Region]])</f>
        <v>West</v>
      </c>
      <c r="O527" s="9" t="s">
        <v>46</v>
      </c>
      <c r="P527" s="9" t="s">
        <v>476</v>
      </c>
      <c r="Q527" s="9" t="s">
        <v>22</v>
      </c>
    </row>
    <row r="528" spans="1:17" ht="14.5">
      <c r="A528" s="9">
        <v>936</v>
      </c>
      <c r="B528" s="9" t="str">
        <f>VLOOKUP(Table1[[#This Row],[Customer ID]],'Customer Lookup'!A:B,2,0)</f>
        <v>Robyn Garner</v>
      </c>
      <c r="C528" s="9">
        <v>90588</v>
      </c>
      <c r="D528" s="30">
        <v>42052</v>
      </c>
      <c r="E528" s="30">
        <v>42054</v>
      </c>
      <c r="F528" s="8" t="s">
        <v>83</v>
      </c>
      <c r="G528" s="13" t="str">
        <f ca="1">TRIM(Table1[[#This Row],[Product Category]])</f>
        <v>Office Supplies</v>
      </c>
      <c r="H528" s="13" t="str">
        <f ca="1">PROPER(Table1[[#This Row],[Product Sub-Category]])</f>
        <v>Paper</v>
      </c>
      <c r="I528" s="14">
        <v>1</v>
      </c>
      <c r="J528" s="15">
        <v>6.04</v>
      </c>
      <c r="K528" s="9">
        <v>0.05</v>
      </c>
      <c r="L528" s="9" t="s">
        <v>41</v>
      </c>
      <c r="M528" s="9" t="s">
        <v>81</v>
      </c>
      <c r="N528" s="16" t="str">
        <f ca="1">PROPER(Table1[[#This Row],[Region]])</f>
        <v>West</v>
      </c>
      <c r="O528" s="9" t="s">
        <v>37</v>
      </c>
      <c r="P528" s="9" t="s">
        <v>474</v>
      </c>
      <c r="Q528" s="9" t="s">
        <v>22</v>
      </c>
    </row>
    <row r="529" spans="1:17" ht="14.5">
      <c r="A529" s="9">
        <v>936</v>
      </c>
      <c r="B529" s="9" t="str">
        <f>VLOOKUP(Table1[[#This Row],[Customer ID]],'Customer Lookup'!A:B,2,0)</f>
        <v>Robyn Garner</v>
      </c>
      <c r="C529" s="9">
        <v>90589</v>
      </c>
      <c r="D529" s="30">
        <v>42182</v>
      </c>
      <c r="E529" s="30">
        <v>42182</v>
      </c>
      <c r="F529" s="9" t="s">
        <v>83</v>
      </c>
      <c r="G529" s="13" t="str">
        <f ca="1">TRIM(Table1[[#This Row],[Product Category]])</f>
        <v>Technology</v>
      </c>
      <c r="H529" s="13" t="str">
        <f ca="1">PROPER(Table1[[#This Row],[Product Sub-Category]])</f>
        <v>Paper</v>
      </c>
      <c r="I529" s="14">
        <v>17</v>
      </c>
      <c r="J529" s="15">
        <v>5.98</v>
      </c>
      <c r="K529" s="9">
        <v>0.05</v>
      </c>
      <c r="L529" s="9" t="s">
        <v>31</v>
      </c>
      <c r="M529" s="9" t="s">
        <v>81</v>
      </c>
      <c r="N529" s="16" t="str">
        <f ca="1">PROPER(Table1[[#This Row],[Region]])</f>
        <v>West</v>
      </c>
      <c r="O529" s="9" t="s">
        <v>37</v>
      </c>
      <c r="P529" s="9" t="s">
        <v>474</v>
      </c>
      <c r="Q529" s="9" t="s">
        <v>32</v>
      </c>
    </row>
    <row r="530" spans="1:17" ht="14.5">
      <c r="A530" s="9">
        <v>937</v>
      </c>
      <c r="B530" s="9" t="str">
        <f>VLOOKUP(Table1[[#This Row],[Customer ID]],'Customer Lookup'!A:B,2,0)</f>
        <v>Kelly Shaw</v>
      </c>
      <c r="C530" s="9">
        <v>90589</v>
      </c>
      <c r="D530" s="30">
        <v>42182</v>
      </c>
      <c r="E530" s="30">
        <v>42183</v>
      </c>
      <c r="F530" s="8" t="s">
        <v>2235</v>
      </c>
      <c r="G530" s="13" t="str">
        <f ca="1">TRIM(Table1[[#This Row],[Product Category]])</f>
        <v>Furniture</v>
      </c>
      <c r="H530" s="13" t="str">
        <f ca="1">PROPER(Table1[[#This Row],[Product Sub-Category]])</f>
        <v>Telephones And Communication</v>
      </c>
      <c r="I530" s="14">
        <v>3</v>
      </c>
      <c r="J530" s="15">
        <v>65.989999999999995</v>
      </c>
      <c r="K530" s="9">
        <v>0.05</v>
      </c>
      <c r="L530" s="9" t="s">
        <v>31</v>
      </c>
      <c r="M530" s="9" t="s">
        <v>81</v>
      </c>
      <c r="N530" s="16" t="str">
        <f ca="1">PROPER(Table1[[#This Row],[Region]])</f>
        <v>East</v>
      </c>
      <c r="O530" s="9" t="s">
        <v>37</v>
      </c>
      <c r="P530" s="9" t="s">
        <v>477</v>
      </c>
      <c r="Q530" s="9" t="s">
        <v>32</v>
      </c>
    </row>
    <row r="531" spans="1:17" ht="14.5">
      <c r="A531" s="9">
        <v>940</v>
      </c>
      <c r="B531" s="9" t="str">
        <f>VLOOKUP(Table1[[#This Row],[Customer ID]],'Customer Lookup'!A:B,2,0)</f>
        <v>Albert Maxwell</v>
      </c>
      <c r="C531" s="9">
        <v>90844</v>
      </c>
      <c r="D531" s="30">
        <v>42108</v>
      </c>
      <c r="E531" s="30">
        <v>42113</v>
      </c>
      <c r="F531" s="9" t="s">
        <v>151</v>
      </c>
      <c r="G531" s="13" t="str">
        <f ca="1">TRIM(Table1[[#This Row],[Product Category]])</f>
        <v>Office Supplies</v>
      </c>
      <c r="H531" s="13" t="str">
        <f ca="1">PROPER(Table1[[#This Row],[Product Sub-Category]])</f>
        <v>Bookcases</v>
      </c>
      <c r="I531" s="14">
        <v>4</v>
      </c>
      <c r="J531" s="15">
        <v>100.98</v>
      </c>
      <c r="K531" s="9">
        <v>0.1</v>
      </c>
      <c r="L531" s="9" t="s">
        <v>98</v>
      </c>
      <c r="M531" s="9" t="s">
        <v>42</v>
      </c>
      <c r="N531" s="16" t="str">
        <f ca="1">PROPER(Table1[[#This Row],[Region]])</f>
        <v>West</v>
      </c>
      <c r="O531" s="9" t="s">
        <v>171</v>
      </c>
      <c r="P531" s="9" t="s">
        <v>478</v>
      </c>
      <c r="Q531" s="9" t="s">
        <v>22</v>
      </c>
    </row>
    <row r="532" spans="1:17" ht="14.5">
      <c r="A532" s="9">
        <v>945</v>
      </c>
      <c r="B532" s="9" t="str">
        <f>VLOOKUP(Table1[[#This Row],[Customer ID]],'Customer Lookup'!A:B,2,0)</f>
        <v>Stephanie Sun Perry</v>
      </c>
      <c r="C532" s="9">
        <v>86567</v>
      </c>
      <c r="D532" s="30">
        <v>42069</v>
      </c>
      <c r="E532" s="30">
        <v>42069</v>
      </c>
      <c r="F532" s="8" t="s">
        <v>2237</v>
      </c>
      <c r="G532" s="13" t="str">
        <f ca="1">TRIM(Table1[[#This Row],[Product Category]])</f>
        <v>Furniture</v>
      </c>
      <c r="H532" s="13" t="str">
        <f ca="1">PROPER(Table1[[#This Row],[Product Sub-Category]])</f>
        <v>Binders And Binder Accessories</v>
      </c>
      <c r="I532" s="14">
        <v>3</v>
      </c>
      <c r="J532" s="15">
        <v>31.74</v>
      </c>
      <c r="K532" s="9">
        <v>0.05</v>
      </c>
      <c r="L532" s="9" t="s">
        <v>31</v>
      </c>
      <c r="M532" s="9" t="s">
        <v>42</v>
      </c>
      <c r="N532" s="16" t="str">
        <f ca="1">PROPER(Table1[[#This Row],[Region]])</f>
        <v>East</v>
      </c>
      <c r="O532" s="9" t="s">
        <v>37</v>
      </c>
      <c r="P532" s="9" t="s">
        <v>479</v>
      </c>
      <c r="Q532" s="9" t="s">
        <v>32</v>
      </c>
    </row>
    <row r="533" spans="1:17" ht="14.5">
      <c r="A533" s="9">
        <v>946</v>
      </c>
      <c r="B533" s="9" t="str">
        <f>VLOOKUP(Table1[[#This Row],[Customer ID]],'Customer Lookup'!A:B,2,0)</f>
        <v>Denise Parks</v>
      </c>
      <c r="C533" s="9">
        <v>86566</v>
      </c>
      <c r="D533" s="30">
        <v>42064</v>
      </c>
      <c r="E533" s="30">
        <v>42065</v>
      </c>
      <c r="F533" s="9" t="s">
        <v>2233</v>
      </c>
      <c r="G533" s="13" t="str">
        <f ca="1">TRIM(Table1[[#This Row],[Product Category]])</f>
        <v>Furniture</v>
      </c>
      <c r="H533" s="13" t="str">
        <f ca="1">PROPER(Table1[[#This Row],[Product Sub-Category]])</f>
        <v>Office Furnishings</v>
      </c>
      <c r="I533" s="14">
        <v>20</v>
      </c>
      <c r="J533" s="15">
        <v>90.98</v>
      </c>
      <c r="K533" s="9">
        <v>0.05</v>
      </c>
      <c r="L533" s="9" t="s">
        <v>41</v>
      </c>
      <c r="M533" s="9" t="s">
        <v>42</v>
      </c>
      <c r="N533" s="16" t="str">
        <f ca="1">PROPER(Table1[[#This Row],[Region]])</f>
        <v>East</v>
      </c>
      <c r="O533" s="9" t="s">
        <v>147</v>
      </c>
      <c r="P533" s="9" t="s">
        <v>308</v>
      </c>
      <c r="Q533" s="9" t="s">
        <v>22</v>
      </c>
    </row>
    <row r="534" spans="1:17" ht="14.5">
      <c r="A534" s="9">
        <v>947</v>
      </c>
      <c r="B534" s="9" t="str">
        <f>VLOOKUP(Table1[[#This Row],[Customer ID]],'Customer Lookup'!A:B,2,0)</f>
        <v>Dorothy Buchanan</v>
      </c>
      <c r="C534" s="9">
        <v>86565</v>
      </c>
      <c r="D534" s="30">
        <v>42015</v>
      </c>
      <c r="E534" s="30">
        <v>42017</v>
      </c>
      <c r="F534" s="8" t="s">
        <v>2233</v>
      </c>
      <c r="G534" s="13" t="str">
        <f ca="1">TRIM(Table1[[#This Row],[Product Category]])</f>
        <v>Office Supplies</v>
      </c>
      <c r="H534" s="13" t="str">
        <f ca="1">PROPER(Table1[[#This Row],[Product Sub-Category]])</f>
        <v>Office Furnishings</v>
      </c>
      <c r="I534" s="14">
        <v>5</v>
      </c>
      <c r="J534" s="15">
        <v>14.2</v>
      </c>
      <c r="K534" s="9">
        <v>0.05</v>
      </c>
      <c r="L534" s="9" t="s">
        <v>41</v>
      </c>
      <c r="M534" s="9" t="s">
        <v>42</v>
      </c>
      <c r="N534" s="16" t="str">
        <f ca="1">PROPER(Table1[[#This Row],[Region]])</f>
        <v>West</v>
      </c>
      <c r="O534" s="9" t="s">
        <v>46</v>
      </c>
      <c r="P534" s="9" t="s">
        <v>480</v>
      </c>
      <c r="Q534" s="9" t="s">
        <v>22</v>
      </c>
    </row>
    <row r="535" spans="1:17" ht="14.5">
      <c r="A535" s="9">
        <v>949</v>
      </c>
      <c r="B535" s="9" t="str">
        <f>VLOOKUP(Table1[[#This Row],[Customer ID]],'Customer Lookup'!A:B,2,0)</f>
        <v>Ernest Oh</v>
      </c>
      <c r="C535" s="9">
        <v>9285</v>
      </c>
      <c r="D535" s="30">
        <v>42006</v>
      </c>
      <c r="E535" s="30">
        <v>42008</v>
      </c>
      <c r="F535" s="9" t="s">
        <v>2237</v>
      </c>
      <c r="G535" s="13" t="str">
        <f ca="1">TRIM(Table1[[#This Row],[Product Category]])</f>
        <v>Office Supplies</v>
      </c>
      <c r="H535" s="13" t="str">
        <f ca="1">PROPER(Table1[[#This Row],[Product Sub-Category]])</f>
        <v>Binders And Binder Accessories</v>
      </c>
      <c r="I535" s="14">
        <v>3</v>
      </c>
      <c r="J535" s="15">
        <v>40.98</v>
      </c>
      <c r="K535" s="9">
        <v>0.05</v>
      </c>
      <c r="L535" s="9" t="s">
        <v>481</v>
      </c>
      <c r="M535" s="9" t="s">
        <v>104</v>
      </c>
      <c r="N535" s="16" t="str">
        <f ca="1">PROPER(Table1[[#This Row],[Region]])</f>
        <v>West</v>
      </c>
      <c r="O535" s="9" t="s">
        <v>37</v>
      </c>
      <c r="P535" s="9" t="s">
        <v>361</v>
      </c>
      <c r="Q535" s="9" t="s">
        <v>32</v>
      </c>
    </row>
    <row r="536" spans="1:17" ht="14.5">
      <c r="A536" s="9">
        <v>949</v>
      </c>
      <c r="B536" s="9" t="str">
        <f>VLOOKUP(Table1[[#This Row],[Customer ID]],'Customer Lookup'!A:B,2,0)</f>
        <v>Ernest Oh</v>
      </c>
      <c r="C536" s="9">
        <v>8257</v>
      </c>
      <c r="D536" s="30">
        <v>42085</v>
      </c>
      <c r="E536" s="30">
        <v>42089</v>
      </c>
      <c r="F536" s="8" t="s">
        <v>83</v>
      </c>
      <c r="G536" s="13" t="str">
        <f ca="1">TRIM(Table1[[#This Row],[Product Category]])</f>
        <v>Office Supplies</v>
      </c>
      <c r="H536" s="13" t="str">
        <f ca="1">PROPER(Table1[[#This Row],[Product Sub-Category]])</f>
        <v>Paper</v>
      </c>
      <c r="I536" s="14">
        <v>18</v>
      </c>
      <c r="J536" s="15">
        <v>48.04</v>
      </c>
      <c r="K536" s="9">
        <v>0.05</v>
      </c>
      <c r="L536" s="9" t="s">
        <v>98</v>
      </c>
      <c r="M536" s="9" t="s">
        <v>104</v>
      </c>
      <c r="N536" s="16" t="str">
        <f ca="1">PROPER(Table1[[#This Row],[Region]])</f>
        <v>Central</v>
      </c>
      <c r="O536" s="9" t="s">
        <v>37</v>
      </c>
      <c r="P536" s="9" t="s">
        <v>361</v>
      </c>
      <c r="Q536" s="9" t="s">
        <v>32</v>
      </c>
    </row>
    <row r="537" spans="1:17" ht="14.5">
      <c r="A537" s="9">
        <v>950</v>
      </c>
      <c r="B537" s="9" t="str">
        <f>VLOOKUP(Table1[[#This Row],[Customer ID]],'Customer Lookup'!A:B,2,0)</f>
        <v>Jane Shah</v>
      </c>
      <c r="C537" s="9">
        <v>89083</v>
      </c>
      <c r="D537" s="30">
        <v>42006</v>
      </c>
      <c r="E537" s="30">
        <v>42008</v>
      </c>
      <c r="F537" s="9" t="s">
        <v>2237</v>
      </c>
      <c r="G537" s="13" t="str">
        <f ca="1">TRIM(Table1[[#This Row],[Product Category]])</f>
        <v>Technology</v>
      </c>
      <c r="H537" s="13" t="str">
        <f ca="1">PROPER(Table1[[#This Row],[Product Sub-Category]])</f>
        <v>Binders And Binder Accessories</v>
      </c>
      <c r="I537" s="14">
        <v>1</v>
      </c>
      <c r="J537" s="15">
        <v>40.98</v>
      </c>
      <c r="K537" s="9">
        <v>0.05</v>
      </c>
      <c r="L537" s="9" t="s">
        <v>41</v>
      </c>
      <c r="M537" s="9" t="s">
        <v>104</v>
      </c>
      <c r="N537" s="16" t="str">
        <f ca="1">PROPER(Table1[[#This Row],[Region]])</f>
        <v>Central</v>
      </c>
      <c r="O537" s="9" t="s">
        <v>55</v>
      </c>
      <c r="P537" s="9" t="s">
        <v>56</v>
      </c>
      <c r="Q537" s="9" t="s">
        <v>32</v>
      </c>
    </row>
    <row r="538" spans="1:17" ht="14.5">
      <c r="A538" s="9">
        <v>950</v>
      </c>
      <c r="B538" s="9" t="str">
        <f>VLOOKUP(Table1[[#This Row],[Customer ID]],'Customer Lookup'!A:B,2,0)</f>
        <v>Jane Shah</v>
      </c>
      <c r="C538" s="9">
        <v>89084</v>
      </c>
      <c r="D538" s="30">
        <v>42085</v>
      </c>
      <c r="E538" s="30">
        <v>42085</v>
      </c>
      <c r="F538" s="8" t="s">
        <v>74</v>
      </c>
      <c r="G538" s="13" t="str">
        <f ca="1">TRIM(Table1[[#This Row],[Product Category]])</f>
        <v>Office Supplies</v>
      </c>
      <c r="H538" s="13" t="str">
        <f ca="1">PROPER(Table1[[#This Row],[Product Sub-Category]])</f>
        <v>Office Machines</v>
      </c>
      <c r="I538" s="14">
        <v>1</v>
      </c>
      <c r="J538" s="15">
        <v>1500.97</v>
      </c>
      <c r="K538" s="9">
        <v>0.15</v>
      </c>
      <c r="L538" s="9" t="s">
        <v>98</v>
      </c>
      <c r="M538" s="9" t="s">
        <v>104</v>
      </c>
      <c r="N538" s="16" t="str">
        <f ca="1">PROPER(Table1[[#This Row],[Region]])</f>
        <v>Central</v>
      </c>
      <c r="O538" s="9" t="s">
        <v>55</v>
      </c>
      <c r="P538" s="9" t="s">
        <v>56</v>
      </c>
      <c r="Q538" s="9" t="s">
        <v>22</v>
      </c>
    </row>
    <row r="539" spans="1:17" ht="14.5">
      <c r="A539" s="9">
        <v>950</v>
      </c>
      <c r="B539" s="9" t="str">
        <f>VLOOKUP(Table1[[#This Row],[Customer ID]],'Customer Lookup'!A:B,2,0)</f>
        <v>Jane Shah</v>
      </c>
      <c r="C539" s="9">
        <v>89084</v>
      </c>
      <c r="D539" s="30">
        <v>42085</v>
      </c>
      <c r="E539" s="30">
        <v>42089</v>
      </c>
      <c r="F539" s="9" t="s">
        <v>83</v>
      </c>
      <c r="G539" s="13" t="str">
        <f ca="1">TRIM(Table1[[#This Row],[Product Category]])</f>
        <v>Office Supplies</v>
      </c>
      <c r="H539" s="13" t="str">
        <f ca="1">PROPER(Table1[[#This Row],[Product Sub-Category]])</f>
        <v>Paper</v>
      </c>
      <c r="I539" s="14">
        <v>5</v>
      </c>
      <c r="J539" s="15">
        <v>48.04</v>
      </c>
      <c r="K539" s="9">
        <v>0.05</v>
      </c>
      <c r="L539" s="9" t="s">
        <v>98</v>
      </c>
      <c r="M539" s="9" t="s">
        <v>104</v>
      </c>
      <c r="N539" s="16" t="str">
        <f ca="1">PROPER(Table1[[#This Row],[Region]])</f>
        <v>Central</v>
      </c>
      <c r="O539" s="9" t="s">
        <v>55</v>
      </c>
      <c r="P539" s="9" t="s">
        <v>56</v>
      </c>
      <c r="Q539" s="9" t="s">
        <v>32</v>
      </c>
    </row>
    <row r="540" spans="1:17" ht="14.5">
      <c r="A540" s="9">
        <v>950</v>
      </c>
      <c r="B540" s="9" t="str">
        <f>VLOOKUP(Table1[[#This Row],[Customer ID]],'Customer Lookup'!A:B,2,0)</f>
        <v>Jane Shah</v>
      </c>
      <c r="C540" s="9">
        <v>89084</v>
      </c>
      <c r="D540" s="30">
        <v>42085</v>
      </c>
      <c r="E540" s="30">
        <v>42092</v>
      </c>
      <c r="F540" s="8" t="s">
        <v>2231</v>
      </c>
      <c r="G540" s="13" t="str">
        <f ca="1">TRIM(Table1[[#This Row],[Product Category]])</f>
        <v>Office Supplies</v>
      </c>
      <c r="H540" s="13" t="str">
        <f ca="1">PROPER(Table1[[#This Row],[Product Sub-Category]])</f>
        <v>Pens &amp; Art Supplies</v>
      </c>
      <c r="I540" s="14">
        <v>1</v>
      </c>
      <c r="J540" s="15">
        <v>4.28</v>
      </c>
      <c r="K540" s="9">
        <v>0.05</v>
      </c>
      <c r="L540" s="9" t="s">
        <v>98</v>
      </c>
      <c r="M540" s="9" t="s">
        <v>104</v>
      </c>
      <c r="N540" s="16" t="str">
        <f ca="1">PROPER(Table1[[#This Row],[Region]])</f>
        <v>Central</v>
      </c>
      <c r="O540" s="9" t="s">
        <v>55</v>
      </c>
      <c r="P540" s="9" t="s">
        <v>56</v>
      </c>
      <c r="Q540" s="9" t="s">
        <v>32</v>
      </c>
    </row>
    <row r="541" spans="1:17" ht="14.5">
      <c r="A541" s="9">
        <v>954</v>
      </c>
      <c r="B541" s="9" t="str">
        <f>VLOOKUP(Table1[[#This Row],[Customer ID]],'Customer Lookup'!A:B,2,0)</f>
        <v>Tony Chandler</v>
      </c>
      <c r="C541" s="9">
        <v>90771</v>
      </c>
      <c r="D541" s="30">
        <v>42047</v>
      </c>
      <c r="E541" s="30">
        <v>42056</v>
      </c>
      <c r="F541" s="9" t="s">
        <v>116</v>
      </c>
      <c r="G541" s="13" t="str">
        <f ca="1">TRIM(Table1[[#This Row],[Product Category]])</f>
        <v>Office Supplies</v>
      </c>
      <c r="H541" s="13" t="str">
        <f ca="1">PROPER(Table1[[#This Row],[Product Sub-Category]])</f>
        <v>Labels</v>
      </c>
      <c r="I541" s="14">
        <v>4</v>
      </c>
      <c r="J541" s="15">
        <v>7.31</v>
      </c>
      <c r="K541" s="9">
        <v>0.05</v>
      </c>
      <c r="L541" s="9" t="s">
        <v>98</v>
      </c>
      <c r="M541" s="9" t="s">
        <v>51</v>
      </c>
      <c r="N541" s="16" t="str">
        <f ca="1">PROPER(Table1[[#This Row],[Region]])</f>
        <v>Central</v>
      </c>
      <c r="O541" s="9" t="s">
        <v>112</v>
      </c>
      <c r="P541" s="9" t="s">
        <v>482</v>
      </c>
      <c r="Q541" s="9" t="s">
        <v>32</v>
      </c>
    </row>
    <row r="542" spans="1:17" ht="14.5">
      <c r="A542" s="9">
        <v>954</v>
      </c>
      <c r="B542" s="9" t="str">
        <f>VLOOKUP(Table1[[#This Row],[Customer ID]],'Customer Lookup'!A:B,2,0)</f>
        <v>Tony Chandler</v>
      </c>
      <c r="C542" s="9">
        <v>90771</v>
      </c>
      <c r="D542" s="30">
        <v>42047</v>
      </c>
      <c r="E542" s="30">
        <v>42047</v>
      </c>
      <c r="F542" s="8" t="s">
        <v>2231</v>
      </c>
      <c r="G542" s="13" t="str">
        <f ca="1">TRIM(Table1[[#This Row],[Product Category]])</f>
        <v>Technology</v>
      </c>
      <c r="H542" s="13" t="str">
        <f ca="1">PROPER(Table1[[#This Row],[Product Sub-Category]])</f>
        <v>Pens &amp; Art Supplies</v>
      </c>
      <c r="I542" s="14">
        <v>5</v>
      </c>
      <c r="J542" s="15">
        <v>6.7</v>
      </c>
      <c r="K542" s="9">
        <v>0.05</v>
      </c>
      <c r="L542" s="9" t="s">
        <v>98</v>
      </c>
      <c r="M542" s="9" t="s">
        <v>51</v>
      </c>
      <c r="N542" s="16" t="str">
        <f ca="1">PROPER(Table1[[#This Row],[Region]])</f>
        <v>Central</v>
      </c>
      <c r="O542" s="9" t="s">
        <v>112</v>
      </c>
      <c r="P542" s="9" t="s">
        <v>482</v>
      </c>
      <c r="Q542" s="9" t="s">
        <v>32</v>
      </c>
    </row>
    <row r="543" spans="1:17" ht="14.5">
      <c r="A543" s="9">
        <v>959</v>
      </c>
      <c r="B543" s="9" t="str">
        <f>VLOOKUP(Table1[[#This Row],[Customer ID]],'Customer Lookup'!A:B,2,0)</f>
        <v>Sally House</v>
      </c>
      <c r="C543" s="9">
        <v>91581</v>
      </c>
      <c r="D543" s="30">
        <v>42085</v>
      </c>
      <c r="E543" s="30">
        <v>42086</v>
      </c>
      <c r="F543" s="9" t="s">
        <v>74</v>
      </c>
      <c r="G543" s="13" t="str">
        <f ca="1">TRIM(Table1[[#This Row],[Product Category]])</f>
        <v>Office Supplies</v>
      </c>
      <c r="H543" s="13" t="str">
        <f ca="1">PROPER(Table1[[#This Row],[Product Sub-Category]])</f>
        <v>Office Machines</v>
      </c>
      <c r="I543" s="14">
        <v>8</v>
      </c>
      <c r="J543" s="15">
        <v>145.44999999999999</v>
      </c>
      <c r="K543" s="9">
        <v>0.1</v>
      </c>
      <c r="L543" s="9" t="s">
        <v>31</v>
      </c>
      <c r="M543" s="9" t="s">
        <v>81</v>
      </c>
      <c r="N543" s="16" t="str">
        <f ca="1">PROPER(Table1[[#This Row],[Region]])</f>
        <v>West</v>
      </c>
      <c r="O543" s="9" t="s">
        <v>112</v>
      </c>
      <c r="P543" s="9" t="s">
        <v>472</v>
      </c>
      <c r="Q543" s="9" t="s">
        <v>22</v>
      </c>
    </row>
    <row r="544" spans="1:17" ht="14.5">
      <c r="A544" s="9">
        <v>960</v>
      </c>
      <c r="B544" s="9" t="str">
        <f>VLOOKUP(Table1[[#This Row],[Customer ID]],'Customer Lookup'!A:B,2,0)</f>
        <v>Phillip Chappell</v>
      </c>
      <c r="C544" s="9">
        <v>89401</v>
      </c>
      <c r="D544" s="30">
        <v>42039</v>
      </c>
      <c r="E544" s="30">
        <v>42043</v>
      </c>
      <c r="F544" s="8" t="s">
        <v>2231</v>
      </c>
      <c r="G544" s="13" t="str">
        <f ca="1">TRIM(Table1[[#This Row],[Product Category]])</f>
        <v>Furniture</v>
      </c>
      <c r="H544" s="13" t="str">
        <f ca="1">PROPER(Table1[[#This Row],[Product Sub-Category]])</f>
        <v>Pens &amp; Art Supplies</v>
      </c>
      <c r="I544" s="14">
        <v>1</v>
      </c>
      <c r="J544" s="15">
        <v>2.94</v>
      </c>
      <c r="K544" s="9">
        <v>0.05</v>
      </c>
      <c r="L544" s="9" t="s">
        <v>98</v>
      </c>
      <c r="M544" s="9" t="s">
        <v>42</v>
      </c>
      <c r="N544" s="16" t="str">
        <f ca="1">PROPER(Table1[[#This Row],[Region]])</f>
        <v>West</v>
      </c>
      <c r="O544" s="9" t="s">
        <v>37</v>
      </c>
      <c r="P544" s="9" t="s">
        <v>477</v>
      </c>
      <c r="Q544" s="9" t="s">
        <v>32</v>
      </c>
    </row>
    <row r="545" spans="1:17" ht="14.5">
      <c r="A545" s="9">
        <v>961</v>
      </c>
      <c r="B545" s="9" t="str">
        <f>VLOOKUP(Table1[[#This Row],[Customer ID]],'Customer Lookup'!A:B,2,0)</f>
        <v>Benjamin Chan</v>
      </c>
      <c r="C545" s="9">
        <v>89402</v>
      </c>
      <c r="D545" s="30">
        <v>42059</v>
      </c>
      <c r="E545" s="30">
        <v>42059</v>
      </c>
      <c r="F545" s="9" t="s">
        <v>123</v>
      </c>
      <c r="G545" s="13" t="str">
        <f ca="1">TRIM(Table1[[#This Row],[Product Category]])</f>
        <v>Office Supplies</v>
      </c>
      <c r="H545" s="13" t="str">
        <f ca="1">PROPER(Table1[[#This Row],[Product Sub-Category]])</f>
        <v>Tables</v>
      </c>
      <c r="I545" s="14">
        <v>1</v>
      </c>
      <c r="J545" s="15">
        <v>124.49</v>
      </c>
      <c r="K545" s="9">
        <v>0.1</v>
      </c>
      <c r="L545" s="9" t="s">
        <v>31</v>
      </c>
      <c r="M545" s="9" t="s">
        <v>42</v>
      </c>
      <c r="N545" s="16" t="str">
        <f ca="1">PROPER(Table1[[#This Row],[Region]])</f>
        <v>Central</v>
      </c>
      <c r="O545" s="9" t="s">
        <v>37</v>
      </c>
      <c r="P545" s="9" t="s">
        <v>483</v>
      </c>
      <c r="Q545" s="9" t="s">
        <v>22</v>
      </c>
    </row>
    <row r="546" spans="1:17" ht="14.5">
      <c r="A546" s="9">
        <v>962</v>
      </c>
      <c r="B546" s="9" t="str">
        <f>VLOOKUP(Table1[[#This Row],[Customer ID]],'Customer Lookup'!A:B,2,0)</f>
        <v>Yvonne Clarke</v>
      </c>
      <c r="C546" s="9">
        <v>17636</v>
      </c>
      <c r="D546" s="30">
        <v>42039</v>
      </c>
      <c r="E546" s="30">
        <v>42043</v>
      </c>
      <c r="F546" s="8" t="s">
        <v>2231</v>
      </c>
      <c r="G546" s="13" t="str">
        <f ca="1">TRIM(Table1[[#This Row],[Product Category]])</f>
        <v>Furniture</v>
      </c>
      <c r="H546" s="13" t="str">
        <f ca="1">PROPER(Table1[[#This Row],[Product Sub-Category]])</f>
        <v>Pens &amp; Art Supplies</v>
      </c>
      <c r="I546" s="14">
        <v>2</v>
      </c>
      <c r="J546" s="15">
        <v>2.94</v>
      </c>
      <c r="K546" s="9">
        <v>0.05</v>
      </c>
      <c r="L546" s="9" t="s">
        <v>98</v>
      </c>
      <c r="M546" s="9" t="s">
        <v>42</v>
      </c>
      <c r="N546" s="16" t="str">
        <f ca="1">PROPER(Table1[[#This Row],[Region]])</f>
        <v>South</v>
      </c>
      <c r="O546" s="9" t="s">
        <v>142</v>
      </c>
      <c r="P546" s="9" t="s">
        <v>143</v>
      </c>
      <c r="Q546" s="9" t="s">
        <v>32</v>
      </c>
    </row>
    <row r="547" spans="1:17" ht="14.5">
      <c r="A547" s="9">
        <v>970</v>
      </c>
      <c r="B547" s="9" t="str">
        <f>VLOOKUP(Table1[[#This Row],[Customer ID]],'Customer Lookup'!A:B,2,0)</f>
        <v>Lynn Payne</v>
      </c>
      <c r="C547" s="9">
        <v>86173</v>
      </c>
      <c r="D547" s="30">
        <v>42114</v>
      </c>
      <c r="E547" s="30">
        <v>42115</v>
      </c>
      <c r="F547" s="9" t="s">
        <v>151</v>
      </c>
      <c r="G547" s="13" t="str">
        <f ca="1">TRIM(Table1[[#This Row],[Product Category]])</f>
        <v>Furniture</v>
      </c>
      <c r="H547" s="13" t="str">
        <f ca="1">PROPER(Table1[[#This Row],[Product Sub-Category]])</f>
        <v>Bookcases</v>
      </c>
      <c r="I547" s="14">
        <v>8</v>
      </c>
      <c r="J547" s="15">
        <v>170.98</v>
      </c>
      <c r="K547" s="9">
        <v>0.1</v>
      </c>
      <c r="L547" s="9" t="s">
        <v>50</v>
      </c>
      <c r="M547" s="9" t="s">
        <v>104</v>
      </c>
      <c r="N547" s="16" t="str">
        <f ca="1">PROPER(Table1[[#This Row],[Region]])</f>
        <v>West</v>
      </c>
      <c r="O547" s="9" t="s">
        <v>117</v>
      </c>
      <c r="P547" s="9" t="s">
        <v>406</v>
      </c>
      <c r="Q547" s="9" t="s">
        <v>22</v>
      </c>
    </row>
    <row r="548" spans="1:17" ht="14.5">
      <c r="A548" s="9">
        <v>972</v>
      </c>
      <c r="B548" s="9" t="str">
        <f>VLOOKUP(Table1[[#This Row],[Customer ID]],'Customer Lookup'!A:B,2,0)</f>
        <v>Gregory Holden</v>
      </c>
      <c r="C548" s="9">
        <v>87259</v>
      </c>
      <c r="D548" s="30">
        <v>42063</v>
      </c>
      <c r="E548" s="30">
        <v>42068</v>
      </c>
      <c r="F548" s="8" t="s">
        <v>2232</v>
      </c>
      <c r="G548" s="13" t="str">
        <f ca="1">TRIM(Table1[[#This Row],[Product Category]])</f>
        <v>Furniture</v>
      </c>
      <c r="H548" s="13" t="str">
        <f ca="1">PROPER(Table1[[#This Row],[Product Sub-Category]])</f>
        <v>Chairs &amp; Chairmats</v>
      </c>
      <c r="I548" s="14">
        <v>2</v>
      </c>
      <c r="J548" s="15">
        <v>284.98</v>
      </c>
      <c r="K548" s="9">
        <v>0.1</v>
      </c>
      <c r="L548" s="9" t="s">
        <v>98</v>
      </c>
      <c r="M548" s="9" t="s">
        <v>81</v>
      </c>
      <c r="N548" s="16" t="str">
        <f ca="1">PROPER(Table1[[#This Row],[Region]])</f>
        <v>West</v>
      </c>
      <c r="O548" s="9" t="s">
        <v>37</v>
      </c>
      <c r="P548" s="9" t="s">
        <v>484</v>
      </c>
      <c r="Q548" s="9" t="s">
        <v>22</v>
      </c>
    </row>
    <row r="549" spans="1:17" ht="14.5">
      <c r="A549" s="9">
        <v>972</v>
      </c>
      <c r="B549" s="9" t="str">
        <f>VLOOKUP(Table1[[#This Row],[Customer ID]],'Customer Lookup'!A:B,2,0)</f>
        <v>Gregory Holden</v>
      </c>
      <c r="C549" s="9">
        <v>87259</v>
      </c>
      <c r="D549" s="30">
        <v>42063</v>
      </c>
      <c r="E549" s="30">
        <v>42063</v>
      </c>
      <c r="F549" s="9" t="s">
        <v>2233</v>
      </c>
      <c r="G549" s="13" t="str">
        <f ca="1">TRIM(Table1[[#This Row],[Product Category]])</f>
        <v>Office Supplies</v>
      </c>
      <c r="H549" s="13" t="str">
        <f ca="1">PROPER(Table1[[#This Row],[Product Sub-Category]])</f>
        <v>Office Furnishings</v>
      </c>
      <c r="I549" s="14">
        <v>1</v>
      </c>
      <c r="J549" s="15">
        <v>12.99</v>
      </c>
      <c r="K549" s="9">
        <v>0.05</v>
      </c>
      <c r="L549" s="9" t="s">
        <v>98</v>
      </c>
      <c r="M549" s="9" t="s">
        <v>81</v>
      </c>
      <c r="N549" s="16" t="str">
        <f ca="1">PROPER(Table1[[#This Row],[Region]])</f>
        <v>East</v>
      </c>
      <c r="O549" s="9" t="s">
        <v>37</v>
      </c>
      <c r="P549" s="9" t="s">
        <v>484</v>
      </c>
      <c r="Q549" s="9" t="s">
        <v>32</v>
      </c>
    </row>
    <row r="550" spans="1:17" ht="14.5">
      <c r="A550" s="9">
        <v>975</v>
      </c>
      <c r="B550" s="9" t="str">
        <f>VLOOKUP(Table1[[#This Row],[Customer ID]],'Customer Lookup'!A:B,2,0)</f>
        <v>Francis Evans</v>
      </c>
      <c r="C550" s="9">
        <v>87260</v>
      </c>
      <c r="D550" s="30">
        <v>42098</v>
      </c>
      <c r="E550" s="30">
        <v>42103</v>
      </c>
      <c r="F550" s="8" t="s">
        <v>196</v>
      </c>
      <c r="G550" s="13" t="str">
        <f ca="1">TRIM(Table1[[#This Row],[Product Category]])</f>
        <v>Office Supplies</v>
      </c>
      <c r="H550" s="13" t="str">
        <f ca="1">PROPER(Table1[[#This Row],[Product Sub-Category]])</f>
        <v>Appliances</v>
      </c>
      <c r="I550" s="14">
        <v>3</v>
      </c>
      <c r="J550" s="15">
        <v>2.2200000000000002</v>
      </c>
      <c r="K550" s="9">
        <v>0.05</v>
      </c>
      <c r="L550" s="9" t="s">
        <v>98</v>
      </c>
      <c r="M550" s="9" t="s">
        <v>81</v>
      </c>
      <c r="N550" s="16" t="str">
        <f ca="1">PROPER(Table1[[#This Row],[Region]])</f>
        <v>East</v>
      </c>
      <c r="O550" s="9" t="s">
        <v>152</v>
      </c>
      <c r="P550" s="9" t="s">
        <v>153</v>
      </c>
      <c r="Q550" s="9" t="s">
        <v>32</v>
      </c>
    </row>
    <row r="551" spans="1:17" ht="14.5">
      <c r="A551" s="9">
        <v>980</v>
      </c>
      <c r="B551" s="9" t="str">
        <f>VLOOKUP(Table1[[#This Row],[Customer ID]],'Customer Lookup'!A:B,2,0)</f>
        <v>Howard Burnett</v>
      </c>
      <c r="C551" s="9">
        <v>87258</v>
      </c>
      <c r="D551" s="30">
        <v>42040</v>
      </c>
      <c r="E551" s="30">
        <v>42041</v>
      </c>
      <c r="F551" s="9" t="s">
        <v>2238</v>
      </c>
      <c r="G551" s="13" t="str">
        <f ca="1">TRIM(Table1[[#This Row],[Product Category]])</f>
        <v>Technology</v>
      </c>
      <c r="H551" s="13" t="str">
        <f ca="1">PROPER(Table1[[#This Row],[Product Sub-Category]])</f>
        <v>Storage &amp; Organization</v>
      </c>
      <c r="I551" s="14">
        <v>12</v>
      </c>
      <c r="J551" s="15">
        <v>37.76</v>
      </c>
      <c r="K551" s="9">
        <v>0.05</v>
      </c>
      <c r="L551" s="9" t="s">
        <v>50</v>
      </c>
      <c r="M551" s="9" t="s">
        <v>81</v>
      </c>
      <c r="N551" s="16" t="str">
        <f ca="1">PROPER(Table1[[#This Row],[Region]])</f>
        <v>South</v>
      </c>
      <c r="O551" s="9" t="s">
        <v>121</v>
      </c>
      <c r="P551" s="9" t="s">
        <v>401</v>
      </c>
      <c r="Q551" s="9" t="s">
        <v>32</v>
      </c>
    </row>
    <row r="552" spans="1:17" ht="14.5">
      <c r="A552" s="9">
        <v>983</v>
      </c>
      <c r="B552" s="9" t="str">
        <f>VLOOKUP(Table1[[#This Row],[Customer ID]],'Customer Lookup'!A:B,2,0)</f>
        <v>Sue Drake</v>
      </c>
      <c r="C552" s="9">
        <v>90201</v>
      </c>
      <c r="D552" s="30">
        <v>42121</v>
      </c>
      <c r="E552" s="30">
        <v>42121</v>
      </c>
      <c r="F552" s="8" t="s">
        <v>144</v>
      </c>
      <c r="G552" s="13" t="str">
        <f ca="1">TRIM(Table1[[#This Row],[Product Category]])</f>
        <v>Office Supplies</v>
      </c>
      <c r="H552" s="13" t="str">
        <f ca="1">PROPER(Table1[[#This Row],[Product Sub-Category]])</f>
        <v>Computer Peripherals</v>
      </c>
      <c r="I552" s="14">
        <v>10</v>
      </c>
      <c r="J552" s="15">
        <v>300.97000000000003</v>
      </c>
      <c r="K552" s="9">
        <v>0.1</v>
      </c>
      <c r="L552" s="9" t="s">
        <v>98</v>
      </c>
      <c r="M552" s="9" t="s">
        <v>81</v>
      </c>
      <c r="N552" s="16" t="str">
        <f ca="1">PROPER(Table1[[#This Row],[Region]])</f>
        <v>West</v>
      </c>
      <c r="O552" s="9" t="s">
        <v>451</v>
      </c>
      <c r="P552" s="9" t="s">
        <v>485</v>
      </c>
      <c r="Q552" s="9" t="s">
        <v>32</v>
      </c>
    </row>
    <row r="553" spans="1:17" ht="14.5">
      <c r="A553" s="9">
        <v>993</v>
      </c>
      <c r="B553" s="9" t="str">
        <f>VLOOKUP(Table1[[#This Row],[Customer ID]],'Customer Lookup'!A:B,2,0)</f>
        <v>Gail Currin</v>
      </c>
      <c r="C553" s="9">
        <v>89432</v>
      </c>
      <c r="D553" s="30">
        <v>42054</v>
      </c>
      <c r="E553" s="30">
        <v>42054</v>
      </c>
      <c r="F553" s="9" t="s">
        <v>83</v>
      </c>
      <c r="G553" s="13" t="str">
        <f ca="1">TRIM(Table1[[#This Row],[Product Category]])</f>
        <v>Furniture</v>
      </c>
      <c r="H553" s="13" t="str">
        <f ca="1">PROPER(Table1[[#This Row],[Product Sub-Category]])</f>
        <v>Paper</v>
      </c>
      <c r="I553" s="14">
        <v>9</v>
      </c>
      <c r="J553" s="15">
        <v>4.28</v>
      </c>
      <c r="K553" s="9">
        <v>0.05</v>
      </c>
      <c r="L553" s="9" t="s">
        <v>21</v>
      </c>
      <c r="M553" s="9" t="s">
        <v>51</v>
      </c>
      <c r="N553" s="16" t="str">
        <f ca="1">PROPER(Table1[[#This Row],[Region]])</f>
        <v>East</v>
      </c>
      <c r="O553" s="9" t="s">
        <v>37</v>
      </c>
      <c r="P553" s="9" t="s">
        <v>486</v>
      </c>
      <c r="Q553" s="9" t="s">
        <v>32</v>
      </c>
    </row>
    <row r="554" spans="1:17" ht="14.5">
      <c r="A554" s="9">
        <v>994</v>
      </c>
      <c r="B554" s="9" t="str">
        <f>VLOOKUP(Table1[[#This Row],[Customer ID]],'Customer Lookup'!A:B,2,0)</f>
        <v>Neal Weber</v>
      </c>
      <c r="C554" s="9">
        <v>89433</v>
      </c>
      <c r="D554" s="30">
        <v>42077</v>
      </c>
      <c r="E554" s="30">
        <v>42078</v>
      </c>
      <c r="F554" s="8" t="s">
        <v>123</v>
      </c>
      <c r="G554" s="13" t="str">
        <f ca="1">TRIM(Table1[[#This Row],[Product Category]])</f>
        <v>Office Supplies</v>
      </c>
      <c r="H554" s="13" t="str">
        <f ca="1">PROPER(Table1[[#This Row],[Product Sub-Category]])</f>
        <v>Tables</v>
      </c>
      <c r="I554" s="14">
        <v>2</v>
      </c>
      <c r="J554" s="15">
        <v>400.98</v>
      </c>
      <c r="K554" s="9">
        <v>0.1</v>
      </c>
      <c r="L554" s="9" t="s">
        <v>21</v>
      </c>
      <c r="M554" s="9" t="s">
        <v>51</v>
      </c>
      <c r="N554" s="16" t="str">
        <f ca="1">PROPER(Table1[[#This Row],[Region]])</f>
        <v>East</v>
      </c>
      <c r="O554" s="9" t="s">
        <v>147</v>
      </c>
      <c r="P554" s="9" t="s">
        <v>276</v>
      </c>
      <c r="Q554" s="9" t="s">
        <v>22</v>
      </c>
    </row>
    <row r="555" spans="1:17" ht="14.5">
      <c r="A555" s="9">
        <v>995</v>
      </c>
      <c r="B555" s="9" t="str">
        <f>VLOOKUP(Table1[[#This Row],[Customer ID]],'Customer Lookup'!A:B,2,0)</f>
        <v>Lloyd Spencer</v>
      </c>
      <c r="C555" s="9">
        <v>89434</v>
      </c>
      <c r="D555" s="30">
        <v>42134</v>
      </c>
      <c r="E555" s="30">
        <v>42139</v>
      </c>
      <c r="F555" s="9" t="s">
        <v>83</v>
      </c>
      <c r="G555" s="13" t="str">
        <f ca="1">TRIM(Table1[[#This Row],[Product Category]])</f>
        <v>Office Supplies</v>
      </c>
      <c r="H555" s="13" t="str">
        <f ca="1">PROPER(Table1[[#This Row],[Product Sub-Category]])</f>
        <v>Paper</v>
      </c>
      <c r="I555" s="14">
        <v>9</v>
      </c>
      <c r="J555" s="15">
        <v>7.64</v>
      </c>
      <c r="K555" s="9">
        <v>0.05</v>
      </c>
      <c r="L555" s="9" t="s">
        <v>98</v>
      </c>
      <c r="M555" s="9" t="s">
        <v>51</v>
      </c>
      <c r="N555" s="16" t="str">
        <f ca="1">PROPER(Table1[[#This Row],[Region]])</f>
        <v>East</v>
      </c>
      <c r="O555" s="9" t="s">
        <v>147</v>
      </c>
      <c r="P555" s="9" t="s">
        <v>487</v>
      </c>
      <c r="Q555" s="9" t="s">
        <v>32</v>
      </c>
    </row>
    <row r="556" spans="1:17" ht="14.5">
      <c r="A556" s="9">
        <v>997</v>
      </c>
      <c r="B556" s="9" t="str">
        <f>VLOOKUP(Table1[[#This Row],[Customer ID]],'Customer Lookup'!A:B,2,0)</f>
        <v>Phillip Pollard</v>
      </c>
      <c r="C556" s="9">
        <v>89431</v>
      </c>
      <c r="D556" s="30">
        <v>42028</v>
      </c>
      <c r="E556" s="30">
        <v>42033</v>
      </c>
      <c r="F556" s="8" t="s">
        <v>196</v>
      </c>
      <c r="G556" s="13" t="str">
        <f ca="1">TRIM(Table1[[#This Row],[Product Category]])</f>
        <v>Technology</v>
      </c>
      <c r="H556" s="13" t="str">
        <f ca="1">PROPER(Table1[[#This Row],[Product Sub-Category]])</f>
        <v>Appliances</v>
      </c>
      <c r="I556" s="14">
        <v>1</v>
      </c>
      <c r="J556" s="15">
        <v>67.84</v>
      </c>
      <c r="K556" s="9">
        <v>0.05</v>
      </c>
      <c r="L556" s="9" t="s">
        <v>98</v>
      </c>
      <c r="M556" s="9" t="s">
        <v>51</v>
      </c>
      <c r="N556" s="16" t="str">
        <f ca="1">PROPER(Table1[[#This Row],[Region]])</f>
        <v>East</v>
      </c>
      <c r="O556" s="9" t="s">
        <v>46</v>
      </c>
      <c r="P556" s="9" t="s">
        <v>480</v>
      </c>
      <c r="Q556" s="9" t="s">
        <v>32</v>
      </c>
    </row>
    <row r="557" spans="1:17" ht="14.5">
      <c r="A557" s="9">
        <v>999</v>
      </c>
      <c r="B557" s="9" t="str">
        <f>VLOOKUP(Table1[[#This Row],[Customer ID]],'Customer Lookup'!A:B,2,0)</f>
        <v>Rita Barton</v>
      </c>
      <c r="C557" s="9">
        <v>89433</v>
      </c>
      <c r="D557" s="30">
        <v>42077</v>
      </c>
      <c r="E557" s="30">
        <v>42078</v>
      </c>
      <c r="F557" s="9" t="s">
        <v>144</v>
      </c>
      <c r="G557" s="13" t="str">
        <f ca="1">TRIM(Table1[[#This Row],[Product Category]])</f>
        <v>Furniture</v>
      </c>
      <c r="H557" s="13" t="str">
        <f ca="1">PROPER(Table1[[#This Row],[Product Sub-Category]])</f>
        <v>Computer Peripherals</v>
      </c>
      <c r="I557" s="14">
        <v>3</v>
      </c>
      <c r="J557" s="15">
        <v>45.19</v>
      </c>
      <c r="K557" s="9">
        <v>0.05</v>
      </c>
      <c r="L557" s="9" t="s">
        <v>21</v>
      </c>
      <c r="M557" s="9" t="s">
        <v>51</v>
      </c>
      <c r="N557" s="16" t="str">
        <f ca="1">PROPER(Table1[[#This Row],[Region]])</f>
        <v>East</v>
      </c>
      <c r="O557" s="9" t="s">
        <v>46</v>
      </c>
      <c r="P557" s="9" t="s">
        <v>488</v>
      </c>
      <c r="Q557" s="9" t="s">
        <v>32</v>
      </c>
    </row>
    <row r="558" spans="1:17" ht="14.5">
      <c r="A558" s="9">
        <v>1000</v>
      </c>
      <c r="B558" s="9" t="str">
        <f>VLOOKUP(Table1[[#This Row],[Customer ID]],'Customer Lookup'!A:B,2,0)</f>
        <v>Lynn Bell</v>
      </c>
      <c r="C558" s="9">
        <v>89433</v>
      </c>
      <c r="D558" s="30">
        <v>42077</v>
      </c>
      <c r="E558" s="30">
        <v>42078</v>
      </c>
      <c r="F558" s="8" t="s">
        <v>2233</v>
      </c>
      <c r="G558" s="13" t="str">
        <f ca="1">TRIM(Table1[[#This Row],[Product Category]])</f>
        <v>Office Supplies</v>
      </c>
      <c r="H558" s="13" t="str">
        <f ca="1">PROPER(Table1[[#This Row],[Product Sub-Category]])</f>
        <v>Office Furnishings</v>
      </c>
      <c r="I558" s="14">
        <v>12</v>
      </c>
      <c r="J558" s="15">
        <v>33.979999999999997</v>
      </c>
      <c r="K558" s="9">
        <v>0.05</v>
      </c>
      <c r="L558" s="9" t="s">
        <v>21</v>
      </c>
      <c r="M558" s="9" t="s">
        <v>51</v>
      </c>
      <c r="N558" s="16" t="str">
        <f ca="1">PROPER(Table1[[#This Row],[Region]])</f>
        <v>Central</v>
      </c>
      <c r="O558" s="9" t="s">
        <v>121</v>
      </c>
      <c r="P558" s="9" t="s">
        <v>489</v>
      </c>
      <c r="Q558" s="9" t="s">
        <v>32</v>
      </c>
    </row>
    <row r="559" spans="1:17" ht="14.5">
      <c r="A559" s="9">
        <v>1005</v>
      </c>
      <c r="B559" s="9" t="str">
        <f>VLOOKUP(Table1[[#This Row],[Customer ID]],'Customer Lookup'!A:B,2,0)</f>
        <v>Lloyd Dickson</v>
      </c>
      <c r="C559" s="9">
        <v>90043</v>
      </c>
      <c r="D559" s="30">
        <v>42067</v>
      </c>
      <c r="E559" s="30">
        <v>42067</v>
      </c>
      <c r="F559" s="9" t="s">
        <v>83</v>
      </c>
      <c r="G559" s="13" t="str">
        <f ca="1">TRIM(Table1[[#This Row],[Product Category]])</f>
        <v>Office Supplies</v>
      </c>
      <c r="H559" s="13" t="str">
        <f ca="1">PROPER(Table1[[#This Row],[Product Sub-Category]])</f>
        <v>Paper</v>
      </c>
      <c r="I559" s="14">
        <v>1</v>
      </c>
      <c r="J559" s="15">
        <v>10.14</v>
      </c>
      <c r="K559" s="9">
        <v>0.05</v>
      </c>
      <c r="L559" s="9" t="s">
        <v>98</v>
      </c>
      <c r="M559" s="9" t="s">
        <v>51</v>
      </c>
      <c r="N559" s="16" t="str">
        <f ca="1">PROPER(Table1[[#This Row],[Region]])</f>
        <v>Central</v>
      </c>
      <c r="O559" s="9" t="s">
        <v>142</v>
      </c>
      <c r="P559" s="9" t="s">
        <v>396</v>
      </c>
      <c r="Q559" s="9" t="s">
        <v>32</v>
      </c>
    </row>
    <row r="560" spans="1:17" ht="14.5">
      <c r="A560" s="9">
        <v>1005</v>
      </c>
      <c r="B560" s="9" t="str">
        <f>VLOOKUP(Table1[[#This Row],[Customer ID]],'Customer Lookup'!A:B,2,0)</f>
        <v>Lloyd Dickson</v>
      </c>
      <c r="C560" s="9">
        <v>90044</v>
      </c>
      <c r="D560" s="30">
        <v>42062</v>
      </c>
      <c r="E560" s="30">
        <v>42063</v>
      </c>
      <c r="F560" s="8" t="s">
        <v>83</v>
      </c>
      <c r="G560" s="13" t="str">
        <f ca="1">TRIM(Table1[[#This Row],[Product Category]])</f>
        <v>Office Supplies</v>
      </c>
      <c r="H560" s="13" t="str">
        <f ca="1">PROPER(Table1[[#This Row],[Product Sub-Category]])</f>
        <v>Paper</v>
      </c>
      <c r="I560" s="14">
        <v>23</v>
      </c>
      <c r="J560" s="15">
        <v>40.99</v>
      </c>
      <c r="K560" s="9">
        <v>0.05</v>
      </c>
      <c r="L560" s="9" t="s">
        <v>21</v>
      </c>
      <c r="M560" s="9" t="s">
        <v>51</v>
      </c>
      <c r="N560" s="16" t="str">
        <f ca="1">PROPER(Table1[[#This Row],[Region]])</f>
        <v>East</v>
      </c>
      <c r="O560" s="9" t="s">
        <v>142</v>
      </c>
      <c r="P560" s="9" t="s">
        <v>396</v>
      </c>
      <c r="Q560" s="9" t="s">
        <v>32</v>
      </c>
    </row>
    <row r="561" spans="1:17" ht="14.5">
      <c r="A561" s="9">
        <v>1008</v>
      </c>
      <c r="B561" s="9" t="str">
        <f>VLOOKUP(Table1[[#This Row],[Customer ID]],'Customer Lookup'!A:B,2,0)</f>
        <v>Priscilla Frank</v>
      </c>
      <c r="C561" s="9">
        <v>88371</v>
      </c>
      <c r="D561" s="30">
        <v>42149</v>
      </c>
      <c r="E561" s="30">
        <v>42151</v>
      </c>
      <c r="F561" s="9" t="s">
        <v>116</v>
      </c>
      <c r="G561" s="13" t="str">
        <f ca="1">TRIM(Table1[[#This Row],[Product Category]])</f>
        <v>Furniture</v>
      </c>
      <c r="H561" s="13" t="str">
        <f ca="1">PROPER(Table1[[#This Row],[Product Sub-Category]])</f>
        <v>Labels</v>
      </c>
      <c r="I561" s="14">
        <v>8</v>
      </c>
      <c r="J561" s="15">
        <v>3.15</v>
      </c>
      <c r="K561" s="9">
        <v>0.05</v>
      </c>
      <c r="L561" s="9" t="s">
        <v>21</v>
      </c>
      <c r="M561" s="9" t="s">
        <v>42</v>
      </c>
      <c r="N561" s="16" t="str">
        <f ca="1">PROPER(Table1[[#This Row],[Region]])</f>
        <v>East</v>
      </c>
      <c r="O561" s="9" t="s">
        <v>147</v>
      </c>
      <c r="P561" s="9" t="s">
        <v>490</v>
      </c>
      <c r="Q561" s="9" t="s">
        <v>32</v>
      </c>
    </row>
    <row r="562" spans="1:17" ht="14.5">
      <c r="A562" s="9">
        <v>1009</v>
      </c>
      <c r="B562" s="9" t="str">
        <f>VLOOKUP(Table1[[#This Row],[Customer ID]],'Customer Lookup'!A:B,2,0)</f>
        <v>Kristin George</v>
      </c>
      <c r="C562" s="9">
        <v>88372</v>
      </c>
      <c r="D562" s="30">
        <v>42174</v>
      </c>
      <c r="E562" s="30">
        <v>42176</v>
      </c>
      <c r="F562" s="8" t="s">
        <v>123</v>
      </c>
      <c r="G562" s="13" t="str">
        <f ca="1">TRIM(Table1[[#This Row],[Product Category]])</f>
        <v>Technology</v>
      </c>
      <c r="H562" s="13" t="str">
        <f ca="1">PROPER(Table1[[#This Row],[Product Sub-Category]])</f>
        <v>Tables</v>
      </c>
      <c r="I562" s="14">
        <v>14</v>
      </c>
      <c r="J562" s="15">
        <v>550.98</v>
      </c>
      <c r="K562" s="9">
        <v>0.1</v>
      </c>
      <c r="L562" s="9" t="s">
        <v>21</v>
      </c>
      <c r="M562" s="9" t="s">
        <v>81</v>
      </c>
      <c r="N562" s="16" t="str">
        <f ca="1">PROPER(Table1[[#This Row],[Region]])</f>
        <v>South</v>
      </c>
      <c r="O562" s="9" t="s">
        <v>147</v>
      </c>
      <c r="P562" s="9" t="s">
        <v>491</v>
      </c>
      <c r="Q562" s="9" t="s">
        <v>22</v>
      </c>
    </row>
    <row r="563" spans="1:17" ht="14.5">
      <c r="A563" s="9">
        <v>1014</v>
      </c>
      <c r="B563" s="9" t="str">
        <f>VLOOKUP(Table1[[#This Row],[Customer ID]],'Customer Lookup'!A:B,2,0)</f>
        <v>Theresa Winters</v>
      </c>
      <c r="C563" s="9">
        <v>88387</v>
      </c>
      <c r="D563" s="30">
        <v>42064</v>
      </c>
      <c r="E563" s="30">
        <v>42065</v>
      </c>
      <c r="F563" s="9" t="s">
        <v>144</v>
      </c>
      <c r="G563" s="13" t="str">
        <f ca="1">TRIM(Table1[[#This Row],[Product Category]])</f>
        <v>Furniture</v>
      </c>
      <c r="H563" s="13" t="str">
        <f ca="1">PROPER(Table1[[#This Row],[Product Sub-Category]])</f>
        <v>Computer Peripherals</v>
      </c>
      <c r="I563" s="14">
        <v>6</v>
      </c>
      <c r="J563" s="15">
        <v>28.48</v>
      </c>
      <c r="K563" s="9">
        <v>0.05</v>
      </c>
      <c r="L563" s="9" t="s">
        <v>41</v>
      </c>
      <c r="M563" s="9" t="s">
        <v>42</v>
      </c>
      <c r="N563" s="16" t="str">
        <f ca="1">PROPER(Table1[[#This Row],[Region]])</f>
        <v>South</v>
      </c>
      <c r="O563" s="9" t="s">
        <v>451</v>
      </c>
      <c r="P563" s="9" t="s">
        <v>492</v>
      </c>
      <c r="Q563" s="9" t="s">
        <v>32</v>
      </c>
    </row>
    <row r="564" spans="1:17" ht="14.5">
      <c r="A564" s="9">
        <v>1014</v>
      </c>
      <c r="B564" s="9" t="str">
        <f>VLOOKUP(Table1[[#This Row],[Customer ID]],'Customer Lookup'!A:B,2,0)</f>
        <v>Theresa Winters</v>
      </c>
      <c r="C564" s="9">
        <v>88387</v>
      </c>
      <c r="D564" s="30">
        <v>42064</v>
      </c>
      <c r="E564" s="30">
        <v>42066</v>
      </c>
      <c r="F564" s="8" t="s">
        <v>2233</v>
      </c>
      <c r="G564" s="13" t="str">
        <f ca="1">TRIM(Table1[[#This Row],[Product Category]])</f>
        <v>Technology</v>
      </c>
      <c r="H564" s="13" t="str">
        <f ca="1">PROPER(Table1[[#This Row],[Product Sub-Category]])</f>
        <v>Office Furnishings</v>
      </c>
      <c r="I564" s="14">
        <v>3</v>
      </c>
      <c r="J564" s="15">
        <v>2.08</v>
      </c>
      <c r="K564" s="9">
        <v>0.05</v>
      </c>
      <c r="L564" s="9" t="s">
        <v>41</v>
      </c>
      <c r="M564" s="9" t="s">
        <v>42</v>
      </c>
      <c r="N564" s="16" t="str">
        <f ca="1">PROPER(Table1[[#This Row],[Region]])</f>
        <v>South</v>
      </c>
      <c r="O564" s="9" t="s">
        <v>451</v>
      </c>
      <c r="P564" s="9" t="s">
        <v>492</v>
      </c>
      <c r="Q564" s="9" t="s">
        <v>32</v>
      </c>
    </row>
    <row r="565" spans="1:17" ht="14.5">
      <c r="A565" s="9">
        <v>1014</v>
      </c>
      <c r="B565" s="9" t="str">
        <f>VLOOKUP(Table1[[#This Row],[Customer ID]],'Customer Lookup'!A:B,2,0)</f>
        <v>Theresa Winters</v>
      </c>
      <c r="C565" s="9">
        <v>88387</v>
      </c>
      <c r="D565" s="30">
        <v>42064</v>
      </c>
      <c r="E565" s="30">
        <v>42065</v>
      </c>
      <c r="F565" s="9" t="s">
        <v>2235</v>
      </c>
      <c r="G565" s="13" t="str">
        <f ca="1">TRIM(Table1[[#This Row],[Product Category]])</f>
        <v>Office Supplies</v>
      </c>
      <c r="H565" s="13" t="str">
        <f ca="1">PROPER(Table1[[#This Row],[Product Sub-Category]])</f>
        <v>Telephones And Communication</v>
      </c>
      <c r="I565" s="14">
        <v>10</v>
      </c>
      <c r="J565" s="15">
        <v>45.99</v>
      </c>
      <c r="K565" s="9">
        <v>0.05</v>
      </c>
      <c r="L565" s="9" t="s">
        <v>41</v>
      </c>
      <c r="M565" s="9" t="s">
        <v>42</v>
      </c>
      <c r="N565" s="16" t="str">
        <f ca="1">PROPER(Table1[[#This Row],[Region]])</f>
        <v>South</v>
      </c>
      <c r="O565" s="9" t="s">
        <v>451</v>
      </c>
      <c r="P565" s="9" t="s">
        <v>492</v>
      </c>
      <c r="Q565" s="9" t="s">
        <v>22</v>
      </c>
    </row>
    <row r="566" spans="1:17" ht="14.5">
      <c r="A566" s="9">
        <v>1014</v>
      </c>
      <c r="B566" s="9" t="str">
        <f>VLOOKUP(Table1[[#This Row],[Customer ID]],'Customer Lookup'!A:B,2,0)</f>
        <v>Theresa Winters</v>
      </c>
      <c r="C566" s="9">
        <v>88388</v>
      </c>
      <c r="D566" s="30">
        <v>42068</v>
      </c>
      <c r="E566" s="30">
        <v>42069</v>
      </c>
      <c r="F566" s="8" t="s">
        <v>2237</v>
      </c>
      <c r="G566" s="13" t="str">
        <f ca="1">TRIM(Table1[[#This Row],[Product Category]])</f>
        <v>Office Supplies</v>
      </c>
      <c r="H566" s="13" t="str">
        <f ca="1">PROPER(Table1[[#This Row],[Product Sub-Category]])</f>
        <v>Binders And Binder Accessories</v>
      </c>
      <c r="I566" s="14">
        <v>11</v>
      </c>
      <c r="J566" s="15">
        <v>10.91</v>
      </c>
      <c r="K566" s="9">
        <v>0.05</v>
      </c>
      <c r="L566" s="9" t="s">
        <v>31</v>
      </c>
      <c r="M566" s="9" t="s">
        <v>42</v>
      </c>
      <c r="N566" s="16" t="str">
        <f ca="1">PROPER(Table1[[#This Row],[Region]])</f>
        <v>South</v>
      </c>
      <c r="O566" s="9" t="s">
        <v>451</v>
      </c>
      <c r="P566" s="9" t="s">
        <v>492</v>
      </c>
      <c r="Q566" s="9" t="s">
        <v>32</v>
      </c>
    </row>
    <row r="567" spans="1:17" ht="14.5">
      <c r="A567" s="9">
        <v>1015</v>
      </c>
      <c r="B567" s="9" t="str">
        <f>VLOOKUP(Table1[[#This Row],[Customer ID]],'Customer Lookup'!A:B,2,0)</f>
        <v>Beverly Cameron</v>
      </c>
      <c r="C567" s="9">
        <v>88390</v>
      </c>
      <c r="D567" s="30">
        <v>42081</v>
      </c>
      <c r="E567" s="30">
        <v>42081</v>
      </c>
      <c r="F567" s="9" t="s">
        <v>2231</v>
      </c>
      <c r="G567" s="13" t="str">
        <f ca="1">TRIM(Table1[[#This Row],[Product Category]])</f>
        <v>Office Supplies</v>
      </c>
      <c r="H567" s="13" t="str">
        <f ca="1">PROPER(Table1[[#This Row],[Product Sub-Category]])</f>
        <v>Pens &amp; Art Supplies</v>
      </c>
      <c r="I567" s="14">
        <v>14</v>
      </c>
      <c r="J567" s="15">
        <v>43.98</v>
      </c>
      <c r="K567" s="9">
        <v>0.05</v>
      </c>
      <c r="L567" s="9" t="s">
        <v>50</v>
      </c>
      <c r="M567" s="9" t="s">
        <v>42</v>
      </c>
      <c r="N567" s="16" t="str">
        <f ca="1">PROPER(Table1[[#This Row],[Region]])</f>
        <v>South</v>
      </c>
      <c r="O567" s="9" t="s">
        <v>225</v>
      </c>
      <c r="P567" s="9" t="s">
        <v>493</v>
      </c>
      <c r="Q567" s="9" t="s">
        <v>32</v>
      </c>
    </row>
    <row r="568" spans="1:17" ht="14.5">
      <c r="A568" s="9">
        <v>1016</v>
      </c>
      <c r="B568" s="9" t="str">
        <f>VLOOKUP(Table1[[#This Row],[Customer ID]],'Customer Lookup'!A:B,2,0)</f>
        <v>Francis Sherrill</v>
      </c>
      <c r="C568" s="9">
        <v>88389</v>
      </c>
      <c r="D568" s="30">
        <v>42167</v>
      </c>
      <c r="E568" s="30">
        <v>42168</v>
      </c>
      <c r="F568" s="8" t="s">
        <v>83</v>
      </c>
      <c r="G568" s="13" t="str">
        <f ca="1">TRIM(Table1[[#This Row],[Product Category]])</f>
        <v>Office Supplies</v>
      </c>
      <c r="H568" s="13" t="str">
        <f ca="1">PROPER(Table1[[#This Row],[Product Sub-Category]])</f>
        <v>Paper</v>
      </c>
      <c r="I568" s="14">
        <v>1</v>
      </c>
      <c r="J568" s="15">
        <v>6.48</v>
      </c>
      <c r="K568" s="9">
        <v>0.05</v>
      </c>
      <c r="L568" s="9" t="s">
        <v>21</v>
      </c>
      <c r="M568" s="9" t="s">
        <v>42</v>
      </c>
      <c r="N568" s="16" t="str">
        <f ca="1">PROPER(Table1[[#This Row],[Region]])</f>
        <v>South</v>
      </c>
      <c r="O568" s="9" t="s">
        <v>225</v>
      </c>
      <c r="P568" s="9" t="s">
        <v>494</v>
      </c>
      <c r="Q568" s="9" t="s">
        <v>22</v>
      </c>
    </row>
    <row r="569" spans="1:17" ht="14.5">
      <c r="A569" s="9">
        <v>1018</v>
      </c>
      <c r="B569" s="9" t="str">
        <f>VLOOKUP(Table1[[#This Row],[Customer ID]],'Customer Lookup'!A:B,2,0)</f>
        <v>Meredith Humphrey</v>
      </c>
      <c r="C569" s="9">
        <v>88391</v>
      </c>
      <c r="D569" s="30">
        <v>42102</v>
      </c>
      <c r="E569" s="30">
        <v>42103</v>
      </c>
      <c r="F569" s="9" t="s">
        <v>61</v>
      </c>
      <c r="G569" s="13" t="str">
        <f ca="1">TRIM(Table1[[#This Row],[Product Category]])</f>
        <v>Office Supplies</v>
      </c>
      <c r="H569" s="13" t="str">
        <f ca="1">PROPER(Table1[[#This Row],[Product Sub-Category]])</f>
        <v>Envelopes</v>
      </c>
      <c r="I569" s="14">
        <v>19</v>
      </c>
      <c r="J569" s="15">
        <v>35.89</v>
      </c>
      <c r="K569" s="9">
        <v>0.05</v>
      </c>
      <c r="L569" s="9" t="s">
        <v>50</v>
      </c>
      <c r="M569" s="9" t="s">
        <v>42</v>
      </c>
      <c r="N569" s="16" t="str">
        <f ca="1">PROPER(Table1[[#This Row],[Region]])</f>
        <v>South</v>
      </c>
      <c r="O569" s="9" t="s">
        <v>225</v>
      </c>
      <c r="P569" s="9" t="s">
        <v>495</v>
      </c>
      <c r="Q569" s="9" t="s">
        <v>32</v>
      </c>
    </row>
    <row r="570" spans="1:17" ht="14.5">
      <c r="A570" s="9">
        <v>1018</v>
      </c>
      <c r="B570" s="9" t="str">
        <f>VLOOKUP(Table1[[#This Row],[Customer ID]],'Customer Lookup'!A:B,2,0)</f>
        <v>Meredith Humphrey</v>
      </c>
      <c r="C570" s="9">
        <v>88391</v>
      </c>
      <c r="D570" s="30">
        <v>42102</v>
      </c>
      <c r="E570" s="30">
        <v>42102</v>
      </c>
      <c r="F570" s="8" t="s">
        <v>83</v>
      </c>
      <c r="G570" s="13" t="str">
        <f ca="1">TRIM(Table1[[#This Row],[Product Category]])</f>
        <v>Technology</v>
      </c>
      <c r="H570" s="13" t="str">
        <f ca="1">PROPER(Table1[[#This Row],[Product Sub-Category]])</f>
        <v>Paper</v>
      </c>
      <c r="I570" s="14">
        <v>6</v>
      </c>
      <c r="J570" s="15">
        <v>11.48</v>
      </c>
      <c r="K570" s="9">
        <v>0.05</v>
      </c>
      <c r="L570" s="9" t="s">
        <v>50</v>
      </c>
      <c r="M570" s="9" t="s">
        <v>42</v>
      </c>
      <c r="N570" s="16" t="str">
        <f ca="1">PROPER(Table1[[#This Row],[Region]])</f>
        <v>Central</v>
      </c>
      <c r="O570" s="9" t="s">
        <v>225</v>
      </c>
      <c r="P570" s="9" t="s">
        <v>495</v>
      </c>
      <c r="Q570" s="9" t="s">
        <v>32</v>
      </c>
    </row>
    <row r="571" spans="1:17" ht="14.5">
      <c r="A571" s="9">
        <v>1020</v>
      </c>
      <c r="B571" s="9" t="str">
        <f>VLOOKUP(Table1[[#This Row],[Customer ID]],'Customer Lookup'!A:B,2,0)</f>
        <v>Julie Porter</v>
      </c>
      <c r="C571" s="9">
        <v>88632</v>
      </c>
      <c r="D571" s="30">
        <v>42070</v>
      </c>
      <c r="E571" s="30">
        <v>42070</v>
      </c>
      <c r="F571" s="9" t="s">
        <v>74</v>
      </c>
      <c r="G571" s="13" t="str">
        <f ca="1">TRIM(Table1[[#This Row],[Product Category]])</f>
        <v>Office Supplies</v>
      </c>
      <c r="H571" s="13" t="str">
        <f ca="1">PROPER(Table1[[#This Row],[Product Sub-Category]])</f>
        <v>Office Machines</v>
      </c>
      <c r="I571" s="14">
        <v>5</v>
      </c>
      <c r="J571" s="15">
        <v>517.48</v>
      </c>
      <c r="K571" s="9">
        <v>0.1</v>
      </c>
      <c r="L571" s="9" t="s">
        <v>41</v>
      </c>
      <c r="M571" s="9" t="s">
        <v>51</v>
      </c>
      <c r="N571" s="16" t="str">
        <f ca="1">PROPER(Table1[[#This Row],[Region]])</f>
        <v>Central</v>
      </c>
      <c r="O571" s="9" t="s">
        <v>145</v>
      </c>
      <c r="P571" s="9" t="s">
        <v>496</v>
      </c>
      <c r="Q571" s="9" t="s">
        <v>22</v>
      </c>
    </row>
    <row r="572" spans="1:17" ht="14.5">
      <c r="A572" s="9">
        <v>1020</v>
      </c>
      <c r="B572" s="9" t="str">
        <f>VLOOKUP(Table1[[#This Row],[Customer ID]],'Customer Lookup'!A:B,2,0)</f>
        <v>Julie Porter</v>
      </c>
      <c r="C572" s="9">
        <v>88634</v>
      </c>
      <c r="D572" s="30">
        <v>42041</v>
      </c>
      <c r="E572" s="30">
        <v>42042</v>
      </c>
      <c r="F572" s="8" t="s">
        <v>2237</v>
      </c>
      <c r="G572" s="13" t="str">
        <f ca="1">TRIM(Table1[[#This Row],[Product Category]])</f>
        <v>Office Supplies</v>
      </c>
      <c r="H572" s="13" t="str">
        <f ca="1">PROPER(Table1[[#This Row],[Product Sub-Category]])</f>
        <v>Binders And Binder Accessories</v>
      </c>
      <c r="I572" s="14">
        <v>20</v>
      </c>
      <c r="J572" s="15">
        <v>4.13</v>
      </c>
      <c r="K572" s="9">
        <v>0.05</v>
      </c>
      <c r="L572" s="9" t="s">
        <v>41</v>
      </c>
      <c r="M572" s="9" t="s">
        <v>51</v>
      </c>
      <c r="N572" s="16" t="str">
        <f ca="1">PROPER(Table1[[#This Row],[Region]])</f>
        <v>Central</v>
      </c>
      <c r="O572" s="9" t="s">
        <v>145</v>
      </c>
      <c r="P572" s="9" t="s">
        <v>496</v>
      </c>
      <c r="Q572" s="9" t="s">
        <v>32</v>
      </c>
    </row>
    <row r="573" spans="1:17" ht="14.5">
      <c r="A573" s="9">
        <v>1020</v>
      </c>
      <c r="B573" s="9" t="str">
        <f>VLOOKUP(Table1[[#This Row],[Customer ID]],'Customer Lookup'!A:B,2,0)</f>
        <v>Julie Porter</v>
      </c>
      <c r="C573" s="9">
        <v>88634</v>
      </c>
      <c r="D573" s="30">
        <v>42041</v>
      </c>
      <c r="E573" s="30">
        <v>42043</v>
      </c>
      <c r="F573" s="9" t="s">
        <v>61</v>
      </c>
      <c r="G573" s="13" t="str">
        <f ca="1">TRIM(Table1[[#This Row],[Product Category]])</f>
        <v>Office Supplies</v>
      </c>
      <c r="H573" s="13" t="str">
        <f ca="1">PROPER(Table1[[#This Row],[Product Sub-Category]])</f>
        <v>Envelopes</v>
      </c>
      <c r="I573" s="14">
        <v>14</v>
      </c>
      <c r="J573" s="15">
        <v>4.4800000000000004</v>
      </c>
      <c r="K573" s="9">
        <v>0.05</v>
      </c>
      <c r="L573" s="9" t="s">
        <v>41</v>
      </c>
      <c r="M573" s="9" t="s">
        <v>51</v>
      </c>
      <c r="N573" s="16" t="str">
        <f ca="1">PROPER(Table1[[#This Row],[Region]])</f>
        <v>East</v>
      </c>
      <c r="O573" s="9" t="s">
        <v>145</v>
      </c>
      <c r="P573" s="9" t="s">
        <v>496</v>
      </c>
      <c r="Q573" s="9" t="s">
        <v>32</v>
      </c>
    </row>
    <row r="574" spans="1:17" ht="14.5">
      <c r="A574" s="9">
        <v>1023</v>
      </c>
      <c r="B574" s="9" t="str">
        <f>VLOOKUP(Table1[[#This Row],[Customer ID]],'Customer Lookup'!A:B,2,0)</f>
        <v>Glen Newman</v>
      </c>
      <c r="C574" s="9">
        <v>88633</v>
      </c>
      <c r="D574" s="30">
        <v>42139</v>
      </c>
      <c r="E574" s="30">
        <v>42139</v>
      </c>
      <c r="F574" s="8" t="s">
        <v>2237</v>
      </c>
      <c r="G574" s="13" t="str">
        <f ca="1">TRIM(Table1[[#This Row],[Product Category]])</f>
        <v>Office Supplies</v>
      </c>
      <c r="H574" s="13" t="str">
        <f ca="1">PROPER(Table1[[#This Row],[Product Sub-Category]])</f>
        <v>Binders And Binder Accessories</v>
      </c>
      <c r="I574" s="14">
        <v>16</v>
      </c>
      <c r="J574" s="15">
        <v>39.06</v>
      </c>
      <c r="K574" s="9">
        <v>0.05</v>
      </c>
      <c r="L574" s="9" t="s">
        <v>41</v>
      </c>
      <c r="M574" s="9" t="s">
        <v>51</v>
      </c>
      <c r="N574" s="16" t="str">
        <f ca="1">PROPER(Table1[[#This Row],[Region]])</f>
        <v>East</v>
      </c>
      <c r="O574" s="9" t="s">
        <v>174</v>
      </c>
      <c r="P574" s="9" t="s">
        <v>497</v>
      </c>
      <c r="Q574" s="9" t="s">
        <v>32</v>
      </c>
    </row>
    <row r="575" spans="1:17" ht="14.5">
      <c r="A575" s="9">
        <v>1023</v>
      </c>
      <c r="B575" s="9" t="str">
        <f>VLOOKUP(Table1[[#This Row],[Customer ID]],'Customer Lookup'!A:B,2,0)</f>
        <v>Glen Newman</v>
      </c>
      <c r="C575" s="9">
        <v>88633</v>
      </c>
      <c r="D575" s="30">
        <v>42139</v>
      </c>
      <c r="E575" s="30">
        <v>42140</v>
      </c>
      <c r="F575" s="9" t="s">
        <v>2237</v>
      </c>
      <c r="G575" s="13" t="str">
        <f ca="1">TRIM(Table1[[#This Row],[Product Category]])</f>
        <v>Technology</v>
      </c>
      <c r="H575" s="13" t="str">
        <f ca="1">PROPER(Table1[[#This Row],[Product Sub-Category]])</f>
        <v>Binders And Binder Accessories</v>
      </c>
      <c r="I575" s="14">
        <v>18</v>
      </c>
      <c r="J575" s="15">
        <v>37.700000000000003</v>
      </c>
      <c r="K575" s="9">
        <v>0.05</v>
      </c>
      <c r="L575" s="9" t="s">
        <v>41</v>
      </c>
      <c r="M575" s="9" t="s">
        <v>51</v>
      </c>
      <c r="N575" s="16" t="str">
        <f ca="1">PROPER(Table1[[#This Row],[Region]])</f>
        <v>East</v>
      </c>
      <c r="O575" s="9" t="s">
        <v>174</v>
      </c>
      <c r="P575" s="9" t="s">
        <v>497</v>
      </c>
      <c r="Q575" s="9" t="s">
        <v>32</v>
      </c>
    </row>
    <row r="576" spans="1:17" ht="14.5">
      <c r="A576" s="9">
        <v>1026</v>
      </c>
      <c r="B576" s="9" t="str">
        <f>VLOOKUP(Table1[[#This Row],[Customer ID]],'Customer Lookup'!A:B,2,0)</f>
        <v>Eugene Kerr</v>
      </c>
      <c r="C576" s="9">
        <v>89005</v>
      </c>
      <c r="D576" s="30">
        <v>42042</v>
      </c>
      <c r="E576" s="30">
        <v>42042</v>
      </c>
      <c r="F576" s="8" t="s">
        <v>2235</v>
      </c>
      <c r="G576" s="13" t="str">
        <f ca="1">TRIM(Table1[[#This Row],[Product Category]])</f>
        <v>Technology</v>
      </c>
      <c r="H576" s="13" t="str">
        <f ca="1">PROPER(Table1[[#This Row],[Product Sub-Category]])</f>
        <v>Telephones And Communication</v>
      </c>
      <c r="I576" s="14">
        <v>22</v>
      </c>
      <c r="J576" s="15">
        <v>65.989999999999995</v>
      </c>
      <c r="K576" s="9">
        <v>0.05</v>
      </c>
      <c r="L576" s="9" t="s">
        <v>31</v>
      </c>
      <c r="M576" s="9" t="s">
        <v>51</v>
      </c>
      <c r="N576" s="16" t="str">
        <f ca="1">PROPER(Table1[[#This Row],[Region]])</f>
        <v>East</v>
      </c>
      <c r="O576" s="9" t="s">
        <v>62</v>
      </c>
      <c r="P576" s="9" t="s">
        <v>498</v>
      </c>
      <c r="Q576" s="9" t="s">
        <v>32</v>
      </c>
    </row>
    <row r="577" spans="1:17" ht="14.5">
      <c r="A577" s="9">
        <v>1026</v>
      </c>
      <c r="B577" s="9" t="str">
        <f>VLOOKUP(Table1[[#This Row],[Customer ID]],'Customer Lookup'!A:B,2,0)</f>
        <v>Eugene Kerr</v>
      </c>
      <c r="C577" s="9">
        <v>89008</v>
      </c>
      <c r="D577" s="30">
        <v>42153</v>
      </c>
      <c r="E577" s="30">
        <v>42154</v>
      </c>
      <c r="F577" s="9" t="s">
        <v>144</v>
      </c>
      <c r="G577" s="13" t="str">
        <f ca="1">TRIM(Table1[[#This Row],[Product Category]])</f>
        <v>Office Supplies</v>
      </c>
      <c r="H577" s="13" t="str">
        <f ca="1">PROPER(Table1[[#This Row],[Product Sub-Category]])</f>
        <v>Computer Peripherals</v>
      </c>
      <c r="I577" s="14">
        <v>26</v>
      </c>
      <c r="J577" s="15">
        <v>5.98</v>
      </c>
      <c r="K577" s="9">
        <v>0.05</v>
      </c>
      <c r="L577" s="9" t="s">
        <v>21</v>
      </c>
      <c r="M577" s="9" t="s">
        <v>51</v>
      </c>
      <c r="N577" s="16" t="str">
        <f ca="1">PROPER(Table1[[#This Row],[Region]])</f>
        <v>East</v>
      </c>
      <c r="O577" s="9" t="s">
        <v>62</v>
      </c>
      <c r="P577" s="9" t="s">
        <v>498</v>
      </c>
      <c r="Q577" s="9" t="s">
        <v>32</v>
      </c>
    </row>
    <row r="578" spans="1:17" ht="14.5">
      <c r="A578" s="9">
        <v>1026</v>
      </c>
      <c r="B578" s="9" t="str">
        <f>VLOOKUP(Table1[[#This Row],[Customer ID]],'Customer Lookup'!A:B,2,0)</f>
        <v>Eugene Kerr</v>
      </c>
      <c r="C578" s="9">
        <v>89008</v>
      </c>
      <c r="D578" s="30">
        <v>42153</v>
      </c>
      <c r="E578" s="30">
        <v>42156</v>
      </c>
      <c r="F578" s="8" t="s">
        <v>116</v>
      </c>
      <c r="G578" s="13" t="str">
        <f ca="1">TRIM(Table1[[#This Row],[Product Category]])</f>
        <v>Technology</v>
      </c>
      <c r="H578" s="13" t="str">
        <f ca="1">PROPER(Table1[[#This Row],[Product Sub-Category]])</f>
        <v>Labels</v>
      </c>
      <c r="I578" s="14">
        <v>22</v>
      </c>
      <c r="J578" s="15">
        <v>2.61</v>
      </c>
      <c r="K578" s="9">
        <v>0.05</v>
      </c>
      <c r="L578" s="9" t="s">
        <v>21</v>
      </c>
      <c r="M578" s="9" t="s">
        <v>51</v>
      </c>
      <c r="N578" s="16" t="str">
        <f ca="1">PROPER(Table1[[#This Row],[Region]])</f>
        <v>East</v>
      </c>
      <c r="O578" s="9" t="s">
        <v>62</v>
      </c>
      <c r="P578" s="9" t="s">
        <v>498</v>
      </c>
      <c r="Q578" s="9" t="s">
        <v>32</v>
      </c>
    </row>
    <row r="579" spans="1:17" ht="14.5">
      <c r="A579" s="9">
        <v>1027</v>
      </c>
      <c r="B579" s="9" t="str">
        <f>VLOOKUP(Table1[[#This Row],[Customer ID]],'Customer Lookup'!A:B,2,0)</f>
        <v>Brian Bennett</v>
      </c>
      <c r="C579" s="9">
        <v>89004</v>
      </c>
      <c r="D579" s="30">
        <v>42075</v>
      </c>
      <c r="E579" s="30">
        <v>42076</v>
      </c>
      <c r="F579" s="9" t="s">
        <v>144</v>
      </c>
      <c r="G579" s="13" t="str">
        <f ca="1">TRIM(Table1[[#This Row],[Product Category]])</f>
        <v>Technology</v>
      </c>
      <c r="H579" s="13" t="str">
        <f ca="1">PROPER(Table1[[#This Row],[Product Sub-Category]])</f>
        <v>Computer Peripherals</v>
      </c>
      <c r="I579" s="14">
        <v>5</v>
      </c>
      <c r="J579" s="15">
        <v>73.98</v>
      </c>
      <c r="K579" s="9">
        <v>0.05</v>
      </c>
      <c r="L579" s="9" t="s">
        <v>21</v>
      </c>
      <c r="M579" s="9" t="s">
        <v>51</v>
      </c>
      <c r="N579" s="16" t="str">
        <f ca="1">PROPER(Table1[[#This Row],[Region]])</f>
        <v>East</v>
      </c>
      <c r="O579" s="9" t="s">
        <v>62</v>
      </c>
      <c r="P579" s="9" t="s">
        <v>499</v>
      </c>
      <c r="Q579" s="9" t="s">
        <v>32</v>
      </c>
    </row>
    <row r="580" spans="1:17" ht="14.5">
      <c r="A580" s="9">
        <v>1027</v>
      </c>
      <c r="B580" s="9" t="str">
        <f>VLOOKUP(Table1[[#This Row],[Customer ID]],'Customer Lookup'!A:B,2,0)</f>
        <v>Brian Bennett</v>
      </c>
      <c r="C580" s="9">
        <v>89004</v>
      </c>
      <c r="D580" s="30">
        <v>42075</v>
      </c>
      <c r="E580" s="30">
        <v>42076</v>
      </c>
      <c r="F580" s="8" t="s">
        <v>74</v>
      </c>
      <c r="G580" s="13" t="str">
        <f ca="1">TRIM(Table1[[#This Row],[Product Category]])</f>
        <v>Office Supplies</v>
      </c>
      <c r="H580" s="13" t="str">
        <f ca="1">PROPER(Table1[[#This Row],[Product Sub-Category]])</f>
        <v>Office Machines</v>
      </c>
      <c r="I580" s="14">
        <v>9</v>
      </c>
      <c r="J580" s="15">
        <v>51.98</v>
      </c>
      <c r="K580" s="9">
        <v>0.05</v>
      </c>
      <c r="L580" s="9" t="s">
        <v>21</v>
      </c>
      <c r="M580" s="9" t="s">
        <v>51</v>
      </c>
      <c r="N580" s="16" t="str">
        <f ca="1">PROPER(Table1[[#This Row],[Region]])</f>
        <v>East</v>
      </c>
      <c r="O580" s="9" t="s">
        <v>62</v>
      </c>
      <c r="P580" s="9" t="s">
        <v>499</v>
      </c>
      <c r="Q580" s="9" t="s">
        <v>32</v>
      </c>
    </row>
    <row r="581" spans="1:17" ht="14.5">
      <c r="A581" s="9">
        <v>1028</v>
      </c>
      <c r="B581" s="9" t="str">
        <f>VLOOKUP(Table1[[#This Row],[Customer ID]],'Customer Lookup'!A:B,2,0)</f>
        <v>Marguerite Rodgers</v>
      </c>
      <c r="C581" s="9">
        <v>89006</v>
      </c>
      <c r="D581" s="30">
        <v>42092</v>
      </c>
      <c r="E581" s="30">
        <v>42093</v>
      </c>
      <c r="F581" s="9" t="s">
        <v>2231</v>
      </c>
      <c r="G581" s="13" t="str">
        <f ca="1">TRIM(Table1[[#This Row],[Product Category]])</f>
        <v>Technology</v>
      </c>
      <c r="H581" s="13" t="str">
        <f ca="1">PROPER(Table1[[#This Row],[Product Sub-Category]])</f>
        <v>Pens &amp; Art Supplies</v>
      </c>
      <c r="I581" s="14">
        <v>13</v>
      </c>
      <c r="J581" s="15">
        <v>7.08</v>
      </c>
      <c r="K581" s="9">
        <v>0.05</v>
      </c>
      <c r="L581" s="9" t="s">
        <v>50</v>
      </c>
      <c r="M581" s="9" t="s">
        <v>51</v>
      </c>
      <c r="N581" s="16" t="str">
        <f ca="1">PROPER(Table1[[#This Row],[Region]])</f>
        <v>East</v>
      </c>
      <c r="O581" s="9" t="s">
        <v>62</v>
      </c>
      <c r="P581" s="9" t="s">
        <v>500</v>
      </c>
      <c r="Q581" s="9" t="s">
        <v>22</v>
      </c>
    </row>
    <row r="582" spans="1:17" ht="14.5">
      <c r="A582" s="9">
        <v>1028</v>
      </c>
      <c r="B582" s="9" t="str">
        <f>VLOOKUP(Table1[[#This Row],[Customer ID]],'Customer Lookup'!A:B,2,0)</f>
        <v>Marguerite Rodgers</v>
      </c>
      <c r="C582" s="9">
        <v>89007</v>
      </c>
      <c r="D582" s="30">
        <v>42132</v>
      </c>
      <c r="E582" s="30">
        <v>42133</v>
      </c>
      <c r="F582" s="8" t="s">
        <v>144</v>
      </c>
      <c r="G582" s="13" t="str">
        <f ca="1">TRIM(Table1[[#This Row],[Product Category]])</f>
        <v>Technology</v>
      </c>
      <c r="H582" s="13" t="str">
        <f ca="1">PROPER(Table1[[#This Row],[Product Sub-Category]])</f>
        <v>Computer Peripherals</v>
      </c>
      <c r="I582" s="14">
        <v>20</v>
      </c>
      <c r="J582" s="15">
        <v>83.1</v>
      </c>
      <c r="K582" s="9">
        <v>0.05</v>
      </c>
      <c r="L582" s="9" t="s">
        <v>31</v>
      </c>
      <c r="M582" s="9" t="s">
        <v>51</v>
      </c>
      <c r="N582" s="16" t="str">
        <f ca="1">PROPER(Table1[[#This Row],[Region]])</f>
        <v>East</v>
      </c>
      <c r="O582" s="9" t="s">
        <v>62</v>
      </c>
      <c r="P582" s="9" t="s">
        <v>500</v>
      </c>
      <c r="Q582" s="9" t="s">
        <v>22</v>
      </c>
    </row>
    <row r="583" spans="1:17" ht="14.5">
      <c r="A583" s="9">
        <v>1035</v>
      </c>
      <c r="B583" s="9" t="str">
        <f>VLOOKUP(Table1[[#This Row],[Customer ID]],'Customer Lookup'!A:B,2,0)</f>
        <v>Kent Burton</v>
      </c>
      <c r="C583" s="9">
        <v>90710</v>
      </c>
      <c r="D583" s="30">
        <v>42076</v>
      </c>
      <c r="E583" s="30">
        <v>42076</v>
      </c>
      <c r="F583" s="9" t="s">
        <v>2235</v>
      </c>
      <c r="G583" s="13" t="str">
        <f ca="1">TRIM(Table1[[#This Row],[Product Category]])</f>
        <v>Technology</v>
      </c>
      <c r="H583" s="13" t="str">
        <f ca="1">PROPER(Table1[[#This Row],[Product Sub-Category]])</f>
        <v>Telephones And Communication</v>
      </c>
      <c r="I583" s="14">
        <v>1</v>
      </c>
      <c r="J583" s="15">
        <v>125.99</v>
      </c>
      <c r="K583" s="9">
        <v>0.1</v>
      </c>
      <c r="L583" s="9" t="s">
        <v>41</v>
      </c>
      <c r="M583" s="9" t="s">
        <v>42</v>
      </c>
      <c r="N583" s="16" t="str">
        <f ca="1">PROPER(Table1[[#This Row],[Region]])</f>
        <v>East</v>
      </c>
      <c r="O583" s="9" t="s">
        <v>124</v>
      </c>
      <c r="P583" s="9" t="s">
        <v>501</v>
      </c>
      <c r="Q583" s="9" t="s">
        <v>32</v>
      </c>
    </row>
    <row r="584" spans="1:17" ht="14.5">
      <c r="A584" s="9">
        <v>1036</v>
      </c>
      <c r="B584" s="9" t="str">
        <f>VLOOKUP(Table1[[#This Row],[Customer ID]],'Customer Lookup'!A:B,2,0)</f>
        <v>Jessica Huffman</v>
      </c>
      <c r="C584" s="9">
        <v>90710</v>
      </c>
      <c r="D584" s="30">
        <v>42076</v>
      </c>
      <c r="E584" s="30">
        <v>42077</v>
      </c>
      <c r="F584" s="8" t="s">
        <v>144</v>
      </c>
      <c r="G584" s="13" t="str">
        <f ca="1">TRIM(Table1[[#This Row],[Product Category]])</f>
        <v>Office Supplies</v>
      </c>
      <c r="H584" s="13" t="str">
        <f ca="1">PROPER(Table1[[#This Row],[Product Sub-Category]])</f>
        <v>Computer Peripherals</v>
      </c>
      <c r="I584" s="14">
        <v>6</v>
      </c>
      <c r="J584" s="15">
        <v>99.99</v>
      </c>
      <c r="K584" s="9">
        <v>0.05</v>
      </c>
      <c r="L584" s="9" t="s">
        <v>41</v>
      </c>
      <c r="M584" s="9" t="s">
        <v>42</v>
      </c>
      <c r="N584" s="16" t="str">
        <f ca="1">PROPER(Table1[[#This Row],[Region]])</f>
        <v>South</v>
      </c>
      <c r="O584" s="9" t="s">
        <v>124</v>
      </c>
      <c r="P584" s="9" t="s">
        <v>502</v>
      </c>
      <c r="Q584" s="9" t="s">
        <v>32</v>
      </c>
    </row>
    <row r="585" spans="1:17" ht="14.5">
      <c r="A585" s="9">
        <v>1038</v>
      </c>
      <c r="B585" s="9" t="str">
        <f>VLOOKUP(Table1[[#This Row],[Customer ID]],'Customer Lookup'!A:B,2,0)</f>
        <v>Jon Hale</v>
      </c>
      <c r="C585" s="9">
        <v>90641</v>
      </c>
      <c r="D585" s="30">
        <v>42171</v>
      </c>
      <c r="E585" s="30">
        <v>42172</v>
      </c>
      <c r="F585" s="9" t="s">
        <v>83</v>
      </c>
      <c r="G585" s="13" t="str">
        <f ca="1">TRIM(Table1[[#This Row],[Product Category]])</f>
        <v>Technology</v>
      </c>
      <c r="H585" s="13" t="str">
        <f ca="1">PROPER(Table1[[#This Row],[Product Sub-Category]])</f>
        <v>Paper</v>
      </c>
      <c r="I585" s="14">
        <v>5</v>
      </c>
      <c r="J585" s="15">
        <v>7.64</v>
      </c>
      <c r="K585" s="9">
        <v>0.05</v>
      </c>
      <c r="L585" s="9" t="s">
        <v>41</v>
      </c>
      <c r="M585" s="9" t="s">
        <v>81</v>
      </c>
      <c r="N585" s="16" t="str">
        <f ca="1">PROPER(Table1[[#This Row],[Region]])</f>
        <v>West</v>
      </c>
      <c r="O585" s="9" t="s">
        <v>242</v>
      </c>
      <c r="P585" s="9" t="s">
        <v>503</v>
      </c>
      <c r="Q585" s="9" t="s">
        <v>32</v>
      </c>
    </row>
    <row r="586" spans="1:17" ht="14.5">
      <c r="A586" s="9">
        <v>1041</v>
      </c>
      <c r="B586" s="9" t="str">
        <f>VLOOKUP(Table1[[#This Row],[Customer ID]],'Customer Lookup'!A:B,2,0)</f>
        <v>Mildred Chase</v>
      </c>
      <c r="C586" s="9">
        <v>87846</v>
      </c>
      <c r="D586" s="30">
        <v>42111</v>
      </c>
      <c r="E586" s="30">
        <v>42112</v>
      </c>
      <c r="F586" s="8" t="s">
        <v>144</v>
      </c>
      <c r="G586" s="13" t="str">
        <f ca="1">TRIM(Table1[[#This Row],[Product Category]])</f>
        <v>Office Supplies</v>
      </c>
      <c r="H586" s="13" t="str">
        <f ca="1">PROPER(Table1[[#This Row],[Product Sub-Category]])</f>
        <v>Computer Peripherals</v>
      </c>
      <c r="I586" s="14">
        <v>6</v>
      </c>
      <c r="J586" s="15">
        <v>55.94</v>
      </c>
      <c r="K586" s="9">
        <v>0.05</v>
      </c>
      <c r="L586" s="9" t="s">
        <v>41</v>
      </c>
      <c r="M586" s="9" t="s">
        <v>51</v>
      </c>
      <c r="N586" s="16" t="str">
        <f ca="1">PROPER(Table1[[#This Row],[Region]])</f>
        <v>West</v>
      </c>
      <c r="O586" s="9" t="s">
        <v>37</v>
      </c>
      <c r="P586" s="9" t="s">
        <v>504</v>
      </c>
      <c r="Q586" s="9" t="s">
        <v>32</v>
      </c>
    </row>
    <row r="587" spans="1:17" ht="14.5">
      <c r="A587" s="9">
        <v>1041</v>
      </c>
      <c r="B587" s="9" t="str">
        <f>VLOOKUP(Table1[[#This Row],[Customer ID]],'Customer Lookup'!A:B,2,0)</f>
        <v>Mildred Chase</v>
      </c>
      <c r="C587" s="9">
        <v>87846</v>
      </c>
      <c r="D587" s="30">
        <v>42111</v>
      </c>
      <c r="E587" s="30">
        <v>42111</v>
      </c>
      <c r="F587" s="9" t="s">
        <v>116</v>
      </c>
      <c r="G587" s="13" t="str">
        <f ca="1">TRIM(Table1[[#This Row],[Product Category]])</f>
        <v>Office Supplies</v>
      </c>
      <c r="H587" s="13" t="str">
        <f ca="1">PROPER(Table1[[#This Row],[Product Sub-Category]])</f>
        <v>Labels</v>
      </c>
      <c r="I587" s="14">
        <v>11</v>
      </c>
      <c r="J587" s="15">
        <v>6.3</v>
      </c>
      <c r="K587" s="9">
        <v>0.05</v>
      </c>
      <c r="L587" s="9" t="s">
        <v>41</v>
      </c>
      <c r="M587" s="9" t="s">
        <v>51</v>
      </c>
      <c r="N587" s="16" t="str">
        <f ca="1">PROPER(Table1[[#This Row],[Region]])</f>
        <v>West</v>
      </c>
      <c r="O587" s="9" t="s">
        <v>37</v>
      </c>
      <c r="P587" s="9" t="s">
        <v>504</v>
      </c>
      <c r="Q587" s="9" t="s">
        <v>32</v>
      </c>
    </row>
    <row r="588" spans="1:17" ht="14.5">
      <c r="A588" s="9">
        <v>1042</v>
      </c>
      <c r="B588" s="9" t="str">
        <f>VLOOKUP(Table1[[#This Row],[Customer ID]],'Customer Lookup'!A:B,2,0)</f>
        <v>Jerome Burch</v>
      </c>
      <c r="C588" s="9">
        <v>87847</v>
      </c>
      <c r="D588" s="30">
        <v>42140</v>
      </c>
      <c r="E588" s="30">
        <v>42141</v>
      </c>
      <c r="F588" s="8" t="s">
        <v>196</v>
      </c>
      <c r="G588" s="13" t="str">
        <f ca="1">TRIM(Table1[[#This Row],[Product Category]])</f>
        <v>Furniture</v>
      </c>
      <c r="H588" s="13" t="str">
        <f ca="1">PROPER(Table1[[#This Row],[Product Sub-Category]])</f>
        <v>Appliances</v>
      </c>
      <c r="I588" s="14">
        <v>6</v>
      </c>
      <c r="J588" s="15">
        <v>14.42</v>
      </c>
      <c r="K588" s="9">
        <v>0.05</v>
      </c>
      <c r="L588" s="9" t="s">
        <v>41</v>
      </c>
      <c r="M588" s="9" t="s">
        <v>51</v>
      </c>
      <c r="N588" s="16" t="str">
        <f ca="1">PROPER(Table1[[#This Row],[Region]])</f>
        <v>West</v>
      </c>
      <c r="O588" s="9" t="s">
        <v>37</v>
      </c>
      <c r="P588" s="9" t="s">
        <v>505</v>
      </c>
      <c r="Q588" s="9" t="s">
        <v>22</v>
      </c>
    </row>
    <row r="589" spans="1:17" ht="14.5">
      <c r="A589" s="9">
        <v>1044</v>
      </c>
      <c r="B589" s="9" t="str">
        <f>VLOOKUP(Table1[[#This Row],[Customer ID]],'Customer Lookup'!A:B,2,0)</f>
        <v>Erin Ballard</v>
      </c>
      <c r="C589" s="9">
        <v>28001</v>
      </c>
      <c r="D589" s="30">
        <v>42169</v>
      </c>
      <c r="E589" s="30">
        <v>42169</v>
      </c>
      <c r="F589" s="9" t="s">
        <v>2233</v>
      </c>
      <c r="G589" s="13" t="str">
        <f ca="1">TRIM(Table1[[#This Row],[Product Category]])</f>
        <v>Furniture</v>
      </c>
      <c r="H589" s="13" t="str">
        <f ca="1">PROPER(Table1[[#This Row],[Product Sub-Category]])</f>
        <v>Office Furnishings</v>
      </c>
      <c r="I589" s="14">
        <v>62</v>
      </c>
      <c r="J589" s="15">
        <v>209.84</v>
      </c>
      <c r="K589" s="9">
        <v>0.1</v>
      </c>
      <c r="L589" s="9" t="s">
        <v>41</v>
      </c>
      <c r="M589" s="9" t="s">
        <v>42</v>
      </c>
      <c r="N589" s="16" t="str">
        <f ca="1">PROPER(Table1[[#This Row],[Region]])</f>
        <v>West</v>
      </c>
      <c r="O589" s="9" t="s">
        <v>37</v>
      </c>
      <c r="P589" s="9" t="s">
        <v>361</v>
      </c>
      <c r="Q589" s="9" t="s">
        <v>32</v>
      </c>
    </row>
    <row r="590" spans="1:17" ht="14.5">
      <c r="A590" s="9">
        <v>1044</v>
      </c>
      <c r="B590" s="9" t="str">
        <f>VLOOKUP(Table1[[#This Row],[Customer ID]],'Customer Lookup'!A:B,2,0)</f>
        <v>Erin Ballard</v>
      </c>
      <c r="C590" s="9">
        <v>28001</v>
      </c>
      <c r="D590" s="30">
        <v>42169</v>
      </c>
      <c r="E590" s="30">
        <v>42171</v>
      </c>
      <c r="F590" s="8" t="s">
        <v>2233</v>
      </c>
      <c r="G590" s="13" t="str">
        <f ca="1">TRIM(Table1[[#This Row],[Product Category]])</f>
        <v>Office Supplies</v>
      </c>
      <c r="H590" s="13" t="str">
        <f ca="1">PROPER(Table1[[#This Row],[Product Sub-Category]])</f>
        <v>Office Furnishings</v>
      </c>
      <c r="I590" s="14">
        <v>32</v>
      </c>
      <c r="J590" s="15">
        <v>194.3</v>
      </c>
      <c r="K590" s="9">
        <v>0.1</v>
      </c>
      <c r="L590" s="9" t="s">
        <v>41</v>
      </c>
      <c r="M590" s="9" t="s">
        <v>42</v>
      </c>
      <c r="N590" s="16" t="str">
        <f ca="1">PROPER(Table1[[#This Row],[Region]])</f>
        <v>West</v>
      </c>
      <c r="O590" s="9" t="s">
        <v>37</v>
      </c>
      <c r="P590" s="9" t="s">
        <v>361</v>
      </c>
      <c r="Q590" s="9" t="s">
        <v>32</v>
      </c>
    </row>
    <row r="591" spans="1:17" ht="14.5">
      <c r="A591" s="9">
        <v>1044</v>
      </c>
      <c r="B591" s="9" t="str">
        <f>VLOOKUP(Table1[[#This Row],[Customer ID]],'Customer Lookup'!A:B,2,0)</f>
        <v>Erin Ballard</v>
      </c>
      <c r="C591" s="9">
        <v>47813</v>
      </c>
      <c r="D591" s="30">
        <v>42062</v>
      </c>
      <c r="E591" s="30">
        <v>42063</v>
      </c>
      <c r="F591" s="9" t="s">
        <v>83</v>
      </c>
      <c r="G591" s="13" t="str">
        <f ca="1">TRIM(Table1[[#This Row],[Product Category]])</f>
        <v>Office Supplies</v>
      </c>
      <c r="H591" s="13" t="str">
        <f ca="1">PROPER(Table1[[#This Row],[Product Sub-Category]])</f>
        <v>Paper</v>
      </c>
      <c r="I591" s="14">
        <v>90</v>
      </c>
      <c r="J591" s="15">
        <v>6.68</v>
      </c>
      <c r="K591" s="9">
        <v>0.05</v>
      </c>
      <c r="L591" s="9" t="s">
        <v>21</v>
      </c>
      <c r="M591" s="9" t="s">
        <v>42</v>
      </c>
      <c r="N591" s="16" t="str">
        <f ca="1">PROPER(Table1[[#This Row],[Region]])</f>
        <v>East</v>
      </c>
      <c r="O591" s="9" t="s">
        <v>37</v>
      </c>
      <c r="P591" s="9" t="s">
        <v>361</v>
      </c>
      <c r="Q591" s="9" t="s">
        <v>32</v>
      </c>
    </row>
    <row r="592" spans="1:17" ht="14.5">
      <c r="A592" s="9">
        <v>1047</v>
      </c>
      <c r="B592" s="9" t="str">
        <f>VLOOKUP(Table1[[#This Row],[Customer ID]],'Customer Lookup'!A:B,2,0)</f>
        <v>Gayle Pearson</v>
      </c>
      <c r="C592" s="9">
        <v>89389</v>
      </c>
      <c r="D592" s="30">
        <v>42062</v>
      </c>
      <c r="E592" s="30">
        <v>42063</v>
      </c>
      <c r="F592" s="8" t="s">
        <v>83</v>
      </c>
      <c r="G592" s="13" t="str">
        <f ca="1">TRIM(Table1[[#This Row],[Product Category]])</f>
        <v>Office Supplies</v>
      </c>
      <c r="H592" s="13" t="str">
        <f ca="1">PROPER(Table1[[#This Row],[Product Sub-Category]])</f>
        <v>Paper</v>
      </c>
      <c r="I592" s="14">
        <v>23</v>
      </c>
      <c r="J592" s="15">
        <v>6.68</v>
      </c>
      <c r="K592" s="9">
        <v>0.05</v>
      </c>
      <c r="L592" s="9" t="s">
        <v>21</v>
      </c>
      <c r="M592" s="9" t="s">
        <v>42</v>
      </c>
      <c r="N592" s="16" t="str">
        <f ca="1">PROPER(Table1[[#This Row],[Region]])</f>
        <v>West</v>
      </c>
      <c r="O592" s="9" t="s">
        <v>152</v>
      </c>
      <c r="P592" s="9" t="s">
        <v>153</v>
      </c>
      <c r="Q592" s="9" t="s">
        <v>32</v>
      </c>
    </row>
    <row r="593" spans="1:17" ht="14.5">
      <c r="A593" s="9">
        <v>1054</v>
      </c>
      <c r="B593" s="9" t="str">
        <f>VLOOKUP(Table1[[#This Row],[Customer ID]],'Customer Lookup'!A:B,2,0)</f>
        <v>Keith R Atkinson</v>
      </c>
      <c r="C593" s="9">
        <v>90069</v>
      </c>
      <c r="D593" s="30">
        <v>42149</v>
      </c>
      <c r="E593" s="30">
        <v>42151</v>
      </c>
      <c r="F593" s="9" t="s">
        <v>2237</v>
      </c>
      <c r="G593" s="13" t="str">
        <f ca="1">TRIM(Table1[[#This Row],[Product Category]])</f>
        <v>Office Supplies</v>
      </c>
      <c r="H593" s="13" t="str">
        <f ca="1">PROPER(Table1[[#This Row],[Product Sub-Category]])</f>
        <v>Binders And Binder Accessories</v>
      </c>
      <c r="I593" s="14">
        <v>4</v>
      </c>
      <c r="J593" s="15">
        <v>5.44</v>
      </c>
      <c r="K593" s="9">
        <v>0.05</v>
      </c>
      <c r="L593" s="9" t="s">
        <v>31</v>
      </c>
      <c r="M593" s="9" t="s">
        <v>81</v>
      </c>
      <c r="N593" s="16" t="str">
        <f ca="1">PROPER(Table1[[#This Row],[Region]])</f>
        <v>West</v>
      </c>
      <c r="O593" s="9" t="s">
        <v>250</v>
      </c>
      <c r="P593" s="9" t="s">
        <v>506</v>
      </c>
      <c r="Q593" s="9" t="s">
        <v>22</v>
      </c>
    </row>
    <row r="594" spans="1:17" ht="14.5">
      <c r="A594" s="9">
        <v>1054</v>
      </c>
      <c r="B594" s="9" t="str">
        <f>VLOOKUP(Table1[[#This Row],[Customer ID]],'Customer Lookup'!A:B,2,0)</f>
        <v>Keith R Atkinson</v>
      </c>
      <c r="C594" s="9">
        <v>90069</v>
      </c>
      <c r="D594" s="30">
        <v>42149</v>
      </c>
      <c r="E594" s="30">
        <v>42150</v>
      </c>
      <c r="F594" s="8" t="s">
        <v>83</v>
      </c>
      <c r="G594" s="13" t="str">
        <f ca="1">TRIM(Table1[[#This Row],[Product Category]])</f>
        <v>Technology</v>
      </c>
      <c r="H594" s="13" t="str">
        <f ca="1">PROPER(Table1[[#This Row],[Product Sub-Category]])</f>
        <v>Paper</v>
      </c>
      <c r="I594" s="14">
        <v>8</v>
      </c>
      <c r="J594" s="15">
        <v>26.38</v>
      </c>
      <c r="K594" s="9">
        <v>0.05</v>
      </c>
      <c r="L594" s="9" t="s">
        <v>31</v>
      </c>
      <c r="M594" s="9" t="s">
        <v>81</v>
      </c>
      <c r="N594" s="16" t="str">
        <f ca="1">PROPER(Table1[[#This Row],[Region]])</f>
        <v>West</v>
      </c>
      <c r="O594" s="9" t="s">
        <v>250</v>
      </c>
      <c r="P594" s="9" t="s">
        <v>506</v>
      </c>
      <c r="Q594" s="9" t="s">
        <v>32</v>
      </c>
    </row>
    <row r="595" spans="1:17" ht="14.5">
      <c r="A595" s="9">
        <v>1054</v>
      </c>
      <c r="B595" s="9" t="str">
        <f>VLOOKUP(Table1[[#This Row],[Customer ID]],'Customer Lookup'!A:B,2,0)</f>
        <v>Keith R Atkinson</v>
      </c>
      <c r="C595" s="9">
        <v>90069</v>
      </c>
      <c r="D595" s="30">
        <v>42149</v>
      </c>
      <c r="E595" s="30">
        <v>42151</v>
      </c>
      <c r="F595" s="9" t="s">
        <v>2235</v>
      </c>
      <c r="G595" s="13" t="str">
        <f ca="1">TRIM(Table1[[#This Row],[Product Category]])</f>
        <v>Furniture</v>
      </c>
      <c r="H595" s="13" t="str">
        <f ca="1">PROPER(Table1[[#This Row],[Product Sub-Category]])</f>
        <v>Telephones And Communication</v>
      </c>
      <c r="I595" s="14">
        <v>1</v>
      </c>
      <c r="J595" s="15">
        <v>20.99</v>
      </c>
      <c r="K595" s="9">
        <v>0.05</v>
      </c>
      <c r="L595" s="9" t="s">
        <v>31</v>
      </c>
      <c r="M595" s="9" t="s">
        <v>81</v>
      </c>
      <c r="N595" s="16" t="str">
        <f ca="1">PROPER(Table1[[#This Row],[Region]])</f>
        <v>South</v>
      </c>
      <c r="O595" s="9" t="s">
        <v>250</v>
      </c>
      <c r="P595" s="9" t="s">
        <v>506</v>
      </c>
      <c r="Q595" s="9" t="s">
        <v>32</v>
      </c>
    </row>
    <row r="596" spans="1:17" ht="14.5">
      <c r="A596" s="9">
        <v>1060</v>
      </c>
      <c r="B596" s="9" t="str">
        <f>VLOOKUP(Table1[[#This Row],[Customer ID]],'Customer Lookup'!A:B,2,0)</f>
        <v>Gene Gilliam</v>
      </c>
      <c r="C596" s="9">
        <v>58628</v>
      </c>
      <c r="D596" s="30">
        <v>42087</v>
      </c>
      <c r="E596" s="30">
        <v>42088</v>
      </c>
      <c r="F596" s="8" t="s">
        <v>123</v>
      </c>
      <c r="G596" s="13" t="str">
        <f ca="1">TRIM(Table1[[#This Row],[Product Category]])</f>
        <v>Office Supplies</v>
      </c>
      <c r="H596" s="13" t="str">
        <f ca="1">PROPER(Table1[[#This Row],[Product Sub-Category]])</f>
        <v>Tables</v>
      </c>
      <c r="I596" s="14">
        <v>23</v>
      </c>
      <c r="J596" s="15">
        <v>138.75</v>
      </c>
      <c r="K596" s="9">
        <v>0.1</v>
      </c>
      <c r="L596" s="9" t="s">
        <v>50</v>
      </c>
      <c r="M596" s="9" t="s">
        <v>51</v>
      </c>
      <c r="N596" s="16" t="str">
        <f ca="1">PROPER(Table1[[#This Row],[Region]])</f>
        <v>South</v>
      </c>
      <c r="O596" s="9" t="s">
        <v>254</v>
      </c>
      <c r="P596" s="9" t="s">
        <v>337</v>
      </c>
      <c r="Q596" s="9" t="s">
        <v>22</v>
      </c>
    </row>
    <row r="597" spans="1:17" ht="14.5">
      <c r="A597" s="9">
        <v>1060</v>
      </c>
      <c r="B597" s="9" t="str">
        <f>VLOOKUP(Table1[[#This Row],[Customer ID]],'Customer Lookup'!A:B,2,0)</f>
        <v>Gene Gilliam</v>
      </c>
      <c r="C597" s="9">
        <v>57061</v>
      </c>
      <c r="D597" s="30">
        <v>42154</v>
      </c>
      <c r="E597" s="30">
        <v>42154</v>
      </c>
      <c r="F597" s="9" t="s">
        <v>116</v>
      </c>
      <c r="G597" s="13" t="str">
        <f ca="1">TRIM(Table1[[#This Row],[Product Category]])</f>
        <v>Furniture</v>
      </c>
      <c r="H597" s="13" t="str">
        <f ca="1">PROPER(Table1[[#This Row],[Product Sub-Category]])</f>
        <v>Labels</v>
      </c>
      <c r="I597" s="14">
        <v>20</v>
      </c>
      <c r="J597" s="15">
        <v>6.3</v>
      </c>
      <c r="K597" s="9">
        <v>0.05</v>
      </c>
      <c r="L597" s="9" t="s">
        <v>98</v>
      </c>
      <c r="M597" s="9" t="s">
        <v>51</v>
      </c>
      <c r="N597" s="16" t="str">
        <f ca="1">PROPER(Table1[[#This Row],[Region]])</f>
        <v>East</v>
      </c>
      <c r="O597" s="9" t="s">
        <v>254</v>
      </c>
      <c r="P597" s="9" t="s">
        <v>337</v>
      </c>
      <c r="Q597" s="9" t="s">
        <v>32</v>
      </c>
    </row>
    <row r="598" spans="1:17" ht="14.5">
      <c r="A598" s="9">
        <v>1062</v>
      </c>
      <c r="B598" s="9" t="str">
        <f>VLOOKUP(Table1[[#This Row],[Customer ID]],'Customer Lookup'!A:B,2,0)</f>
        <v>Willie Robinson</v>
      </c>
      <c r="C598" s="9">
        <v>91354</v>
      </c>
      <c r="D598" s="30">
        <v>42087</v>
      </c>
      <c r="E598" s="30">
        <v>42088</v>
      </c>
      <c r="F598" s="8" t="s">
        <v>123</v>
      </c>
      <c r="G598" s="13" t="str">
        <f ca="1">TRIM(Table1[[#This Row],[Product Category]])</f>
        <v>Office Supplies</v>
      </c>
      <c r="H598" s="13" t="str">
        <f ca="1">PROPER(Table1[[#This Row],[Product Sub-Category]])</f>
        <v>Tables</v>
      </c>
      <c r="I598" s="14">
        <v>6</v>
      </c>
      <c r="J598" s="15">
        <v>138.75</v>
      </c>
      <c r="K598" s="9">
        <v>0.1</v>
      </c>
      <c r="L598" s="9" t="s">
        <v>50</v>
      </c>
      <c r="M598" s="9" t="s">
        <v>51</v>
      </c>
      <c r="N598" s="16" t="str">
        <f ca="1">PROPER(Table1[[#This Row],[Region]])</f>
        <v>East</v>
      </c>
      <c r="O598" s="9" t="s">
        <v>62</v>
      </c>
      <c r="P598" s="9" t="s">
        <v>507</v>
      </c>
      <c r="Q598" s="9" t="s">
        <v>22</v>
      </c>
    </row>
    <row r="599" spans="1:17" ht="14.5">
      <c r="A599" s="9">
        <v>1062</v>
      </c>
      <c r="B599" s="9" t="str">
        <f>VLOOKUP(Table1[[#This Row],[Customer ID]],'Customer Lookup'!A:B,2,0)</f>
        <v>Willie Robinson</v>
      </c>
      <c r="C599" s="9">
        <v>91355</v>
      </c>
      <c r="D599" s="30">
        <v>42154</v>
      </c>
      <c r="E599" s="30">
        <v>42162</v>
      </c>
      <c r="F599" s="9" t="s">
        <v>2237</v>
      </c>
      <c r="G599" s="13" t="str">
        <f ca="1">TRIM(Table1[[#This Row],[Product Category]])</f>
        <v>Furniture</v>
      </c>
      <c r="H599" s="13" t="str">
        <f ca="1">PROPER(Table1[[#This Row],[Product Sub-Category]])</f>
        <v>Binders And Binder Accessories</v>
      </c>
      <c r="I599" s="14">
        <v>18</v>
      </c>
      <c r="J599" s="15">
        <v>22.38</v>
      </c>
      <c r="K599" s="9">
        <v>0.05</v>
      </c>
      <c r="L599" s="9" t="s">
        <v>98</v>
      </c>
      <c r="M599" s="9" t="s">
        <v>51</v>
      </c>
      <c r="N599" s="16" t="str">
        <f ca="1">PROPER(Table1[[#This Row],[Region]])</f>
        <v>East</v>
      </c>
      <c r="O599" s="9" t="s">
        <v>62</v>
      </c>
      <c r="P599" s="9" t="s">
        <v>507</v>
      </c>
      <c r="Q599" s="9" t="s">
        <v>32</v>
      </c>
    </row>
    <row r="600" spans="1:17" ht="14.5">
      <c r="A600" s="9">
        <v>1062</v>
      </c>
      <c r="B600" s="9" t="str">
        <f>VLOOKUP(Table1[[#This Row],[Customer ID]],'Customer Lookup'!A:B,2,0)</f>
        <v>Willie Robinson</v>
      </c>
      <c r="C600" s="9">
        <v>91355</v>
      </c>
      <c r="D600" s="30">
        <v>42154</v>
      </c>
      <c r="E600" s="30">
        <v>42157</v>
      </c>
      <c r="F600" s="8" t="s">
        <v>2233</v>
      </c>
      <c r="G600" s="13" t="str">
        <f ca="1">TRIM(Table1[[#This Row],[Product Category]])</f>
        <v>Office Supplies</v>
      </c>
      <c r="H600" s="13" t="str">
        <f ca="1">PROPER(Table1[[#This Row],[Product Sub-Category]])</f>
        <v>Office Furnishings</v>
      </c>
      <c r="I600" s="14">
        <v>3</v>
      </c>
      <c r="J600" s="15">
        <v>17.78</v>
      </c>
      <c r="K600" s="9">
        <v>0.05</v>
      </c>
      <c r="L600" s="9" t="s">
        <v>98</v>
      </c>
      <c r="M600" s="9" t="s">
        <v>51</v>
      </c>
      <c r="N600" s="16" t="str">
        <f ca="1">PROPER(Table1[[#This Row],[Region]])</f>
        <v>Central</v>
      </c>
      <c r="O600" s="9" t="s">
        <v>62</v>
      </c>
      <c r="P600" s="9" t="s">
        <v>507</v>
      </c>
      <c r="Q600" s="9" t="s">
        <v>32</v>
      </c>
    </row>
    <row r="601" spans="1:17" ht="14.5">
      <c r="A601" s="9">
        <v>1065</v>
      </c>
      <c r="B601" s="9" t="str">
        <f>VLOOKUP(Table1[[#This Row],[Customer ID]],'Customer Lookup'!A:B,2,0)</f>
        <v>Vicki Bond</v>
      </c>
      <c r="C601" s="9">
        <v>88899</v>
      </c>
      <c r="D601" s="30">
        <v>42053</v>
      </c>
      <c r="E601" s="30">
        <v>42055</v>
      </c>
      <c r="F601" s="9" t="s">
        <v>2237</v>
      </c>
      <c r="G601" s="13" t="str">
        <f ca="1">TRIM(Table1[[#This Row],[Product Category]])</f>
        <v>Office Supplies</v>
      </c>
      <c r="H601" s="13" t="str">
        <f ca="1">PROPER(Table1[[#This Row],[Product Sub-Category]])</f>
        <v>Binders And Binder Accessories</v>
      </c>
      <c r="I601" s="14">
        <v>23</v>
      </c>
      <c r="J601" s="15">
        <v>15.99</v>
      </c>
      <c r="K601" s="9">
        <v>0.05</v>
      </c>
      <c r="L601" s="9" t="s">
        <v>41</v>
      </c>
      <c r="M601" s="9" t="s">
        <v>81</v>
      </c>
      <c r="N601" s="16" t="str">
        <f ca="1">PROPER(Table1[[#This Row],[Region]])</f>
        <v>Central</v>
      </c>
      <c r="O601" s="9" t="s">
        <v>142</v>
      </c>
      <c r="P601" s="9" t="s">
        <v>508</v>
      </c>
      <c r="Q601" s="9" t="s">
        <v>32</v>
      </c>
    </row>
    <row r="602" spans="1:17" ht="14.5">
      <c r="A602" s="9">
        <v>1068</v>
      </c>
      <c r="B602" s="9" t="str">
        <f>VLOOKUP(Table1[[#This Row],[Customer ID]],'Customer Lookup'!A:B,2,0)</f>
        <v>Erik Barr</v>
      </c>
      <c r="C602" s="9">
        <v>87109</v>
      </c>
      <c r="D602" s="30">
        <v>42079</v>
      </c>
      <c r="E602" s="30">
        <v>42079</v>
      </c>
      <c r="F602" s="8" t="s">
        <v>83</v>
      </c>
      <c r="G602" s="13" t="str">
        <f ca="1">TRIM(Table1[[#This Row],[Product Category]])</f>
        <v>Office Supplies</v>
      </c>
      <c r="H602" s="13" t="str">
        <f ca="1">PROPER(Table1[[#This Row],[Product Sub-Category]])</f>
        <v>Paper</v>
      </c>
      <c r="I602" s="14">
        <v>12</v>
      </c>
      <c r="J602" s="15">
        <v>22.84</v>
      </c>
      <c r="K602" s="9">
        <v>0.05</v>
      </c>
      <c r="L602" s="9" t="s">
        <v>98</v>
      </c>
      <c r="M602" s="9" t="s">
        <v>42</v>
      </c>
      <c r="N602" s="16" t="str">
        <f ca="1">PROPER(Table1[[#This Row],[Region]])</f>
        <v>Central</v>
      </c>
      <c r="O602" s="9" t="s">
        <v>142</v>
      </c>
      <c r="P602" s="9" t="s">
        <v>509</v>
      </c>
      <c r="Q602" s="9" t="s">
        <v>32</v>
      </c>
    </row>
    <row r="603" spans="1:17" ht="14.5">
      <c r="A603" s="9">
        <v>1069</v>
      </c>
      <c r="B603" s="9" t="str">
        <f>VLOOKUP(Table1[[#This Row],[Customer ID]],'Customer Lookup'!A:B,2,0)</f>
        <v>Pam Bennett</v>
      </c>
      <c r="C603" s="9">
        <v>87110</v>
      </c>
      <c r="D603" s="30">
        <v>42138</v>
      </c>
      <c r="E603" s="30">
        <v>42139</v>
      </c>
      <c r="F603" s="9" t="s">
        <v>2231</v>
      </c>
      <c r="G603" s="13" t="str">
        <f ca="1">TRIM(Table1[[#This Row],[Product Category]])</f>
        <v>Furniture</v>
      </c>
      <c r="H603" s="13" t="str">
        <f ca="1">PROPER(Table1[[#This Row],[Product Sub-Category]])</f>
        <v>Pens &amp; Art Supplies</v>
      </c>
      <c r="I603" s="14">
        <v>41</v>
      </c>
      <c r="J603" s="15">
        <v>15.94</v>
      </c>
      <c r="K603" s="9">
        <v>0.05</v>
      </c>
      <c r="L603" s="9" t="s">
        <v>50</v>
      </c>
      <c r="M603" s="9" t="s">
        <v>42</v>
      </c>
      <c r="N603" s="16" t="str">
        <f ca="1">PROPER(Table1[[#This Row],[Region]])</f>
        <v>East</v>
      </c>
      <c r="O603" s="9" t="s">
        <v>142</v>
      </c>
      <c r="P603" s="9" t="s">
        <v>510</v>
      </c>
      <c r="Q603" s="9" t="s">
        <v>32</v>
      </c>
    </row>
    <row r="604" spans="1:17" ht="14.5">
      <c r="A604" s="9">
        <v>1072</v>
      </c>
      <c r="B604" s="9" t="str">
        <f>VLOOKUP(Table1[[#This Row],[Customer ID]],'Customer Lookup'!A:B,2,0)</f>
        <v>Marion Owens</v>
      </c>
      <c r="C604" s="9">
        <v>89631</v>
      </c>
      <c r="D604" s="30">
        <v>42090</v>
      </c>
      <c r="E604" s="30">
        <v>42093</v>
      </c>
      <c r="F604" s="8" t="s">
        <v>2232</v>
      </c>
      <c r="G604" s="13" t="str">
        <f ca="1">TRIM(Table1[[#This Row],[Product Category]])</f>
        <v>Furniture</v>
      </c>
      <c r="H604" s="13" t="str">
        <f ca="1">PROPER(Table1[[#This Row],[Product Sub-Category]])</f>
        <v>Chairs &amp; Chairmats</v>
      </c>
      <c r="I604" s="14">
        <v>3</v>
      </c>
      <c r="J604" s="15">
        <v>150.88999999999999</v>
      </c>
      <c r="K604" s="9">
        <v>0.1</v>
      </c>
      <c r="L604" s="9" t="s">
        <v>31</v>
      </c>
      <c r="M604" s="9" t="s">
        <v>81</v>
      </c>
      <c r="N604" s="16" t="str">
        <f ca="1">PROPER(Table1[[#This Row],[Region]])</f>
        <v>Central</v>
      </c>
      <c r="O604" s="9" t="s">
        <v>174</v>
      </c>
      <c r="P604" s="9" t="s">
        <v>511</v>
      </c>
      <c r="Q604" s="9" t="s">
        <v>22</v>
      </c>
    </row>
    <row r="605" spans="1:17" ht="14.5">
      <c r="A605" s="9">
        <v>1075</v>
      </c>
      <c r="B605" s="9" t="str">
        <f>VLOOKUP(Table1[[#This Row],[Customer ID]],'Customer Lookup'!A:B,2,0)</f>
        <v>Theodore Tyson</v>
      </c>
      <c r="C605" s="9">
        <v>86422</v>
      </c>
      <c r="D605" s="30">
        <v>42072</v>
      </c>
      <c r="E605" s="30">
        <v>42073</v>
      </c>
      <c r="F605" s="9" t="s">
        <v>2233</v>
      </c>
      <c r="G605" s="13" t="str">
        <f ca="1">TRIM(Table1[[#This Row],[Product Category]])</f>
        <v>Office Supplies</v>
      </c>
      <c r="H605" s="13" t="str">
        <f ca="1">PROPER(Table1[[#This Row],[Product Sub-Category]])</f>
        <v>Office Furnishings</v>
      </c>
      <c r="I605" s="14">
        <v>11</v>
      </c>
      <c r="J605" s="15">
        <v>19.23</v>
      </c>
      <c r="K605" s="9">
        <v>0.05</v>
      </c>
      <c r="L605" s="9" t="s">
        <v>21</v>
      </c>
      <c r="M605" s="9" t="s">
        <v>42</v>
      </c>
      <c r="N605" s="16" t="str">
        <f ca="1">PROPER(Table1[[#This Row],[Region]])</f>
        <v>Central</v>
      </c>
      <c r="O605" s="9" t="s">
        <v>142</v>
      </c>
      <c r="P605" s="9" t="s">
        <v>512</v>
      </c>
      <c r="Q605" s="9" t="s">
        <v>32</v>
      </c>
    </row>
    <row r="606" spans="1:17" ht="14.5">
      <c r="A606" s="9">
        <v>1080</v>
      </c>
      <c r="B606" s="9" t="str">
        <f>VLOOKUP(Table1[[#This Row],[Customer ID]],'Customer Lookup'!A:B,2,0)</f>
        <v>Colleen Fletcher</v>
      </c>
      <c r="C606" s="9">
        <v>88461</v>
      </c>
      <c r="D606" s="30">
        <v>42132</v>
      </c>
      <c r="E606" s="30">
        <v>42133</v>
      </c>
      <c r="F606" s="8" t="s">
        <v>2240</v>
      </c>
      <c r="G606" s="13" t="str">
        <f ca="1">TRIM(Table1[[#This Row],[Product Category]])</f>
        <v>Technology</v>
      </c>
      <c r="H606" s="13" t="str">
        <f ca="1">PROPER(Table1[[#This Row],[Product Sub-Category]])</f>
        <v>Scissors, Rulers And Trimmers</v>
      </c>
      <c r="I606" s="14">
        <v>14</v>
      </c>
      <c r="J606" s="15">
        <v>13.9</v>
      </c>
      <c r="K606" s="9">
        <v>0.05</v>
      </c>
      <c r="L606" s="9" t="s">
        <v>31</v>
      </c>
      <c r="M606" s="9" t="s">
        <v>81</v>
      </c>
      <c r="N606" s="16" t="str">
        <f ca="1">PROPER(Table1[[#This Row],[Region]])</f>
        <v>Central</v>
      </c>
      <c r="O606" s="9" t="s">
        <v>142</v>
      </c>
      <c r="P606" s="9" t="s">
        <v>513</v>
      </c>
      <c r="Q606" s="9" t="s">
        <v>32</v>
      </c>
    </row>
    <row r="607" spans="1:17" ht="14.5">
      <c r="A607" s="9">
        <v>1083</v>
      </c>
      <c r="B607" s="9" t="str">
        <f>VLOOKUP(Table1[[#This Row],[Customer ID]],'Customer Lookup'!A:B,2,0)</f>
        <v>Hazel Dale</v>
      </c>
      <c r="C607" s="9">
        <v>88460</v>
      </c>
      <c r="D607" s="30">
        <v>42094</v>
      </c>
      <c r="E607" s="30">
        <v>42096</v>
      </c>
      <c r="F607" s="9" t="s">
        <v>2235</v>
      </c>
      <c r="G607" s="13" t="str">
        <f ca="1">TRIM(Table1[[#This Row],[Product Category]])</f>
        <v>Office Supplies</v>
      </c>
      <c r="H607" s="13" t="str">
        <f ca="1">PROPER(Table1[[#This Row],[Product Sub-Category]])</f>
        <v>Telephones And Communication</v>
      </c>
      <c r="I607" s="14">
        <v>1</v>
      </c>
      <c r="J607" s="15">
        <v>55.99</v>
      </c>
      <c r="K607" s="9">
        <v>0.05</v>
      </c>
      <c r="L607" s="9" t="s">
        <v>31</v>
      </c>
      <c r="M607" s="9" t="s">
        <v>81</v>
      </c>
      <c r="N607" s="16" t="str">
        <f ca="1">PROPER(Table1[[#This Row],[Region]])</f>
        <v>East</v>
      </c>
      <c r="O607" s="9" t="s">
        <v>142</v>
      </c>
      <c r="P607" s="9" t="s">
        <v>514</v>
      </c>
      <c r="Q607" s="9" t="s">
        <v>22</v>
      </c>
    </row>
    <row r="608" spans="1:17" ht="14.5">
      <c r="A608" s="9">
        <v>1085</v>
      </c>
      <c r="B608" s="9" t="str">
        <f>VLOOKUP(Table1[[#This Row],[Customer ID]],'Customer Lookup'!A:B,2,0)</f>
        <v>Ted Dunlap</v>
      </c>
      <c r="C608" s="9">
        <v>86122</v>
      </c>
      <c r="D608" s="30">
        <v>42009</v>
      </c>
      <c r="E608" s="30">
        <v>42010</v>
      </c>
      <c r="F608" s="8" t="s">
        <v>83</v>
      </c>
      <c r="G608" s="13" t="str">
        <f ca="1">TRIM(Table1[[#This Row],[Product Category]])</f>
        <v>Office Supplies</v>
      </c>
      <c r="H608" s="13" t="str">
        <f ca="1">PROPER(Table1[[#This Row],[Product Sub-Category]])</f>
        <v>Paper</v>
      </c>
      <c r="I608" s="14">
        <v>6</v>
      </c>
      <c r="J608" s="15">
        <v>7.64</v>
      </c>
      <c r="K608" s="9">
        <v>0.05</v>
      </c>
      <c r="L608" s="9" t="s">
        <v>31</v>
      </c>
      <c r="M608" s="9" t="s">
        <v>42</v>
      </c>
      <c r="N608" s="16" t="str">
        <f ca="1">PROPER(Table1[[#This Row],[Region]])</f>
        <v>East</v>
      </c>
      <c r="O608" s="9" t="s">
        <v>62</v>
      </c>
      <c r="P608" s="9" t="s">
        <v>515</v>
      </c>
      <c r="Q608" s="9" t="s">
        <v>32</v>
      </c>
    </row>
    <row r="609" spans="1:17" ht="14.5">
      <c r="A609" s="9">
        <v>1085</v>
      </c>
      <c r="B609" s="9" t="str">
        <f>VLOOKUP(Table1[[#This Row],[Customer ID]],'Customer Lookup'!A:B,2,0)</f>
        <v>Ted Dunlap</v>
      </c>
      <c r="C609" s="9">
        <v>86123</v>
      </c>
      <c r="D609" s="30">
        <v>42118</v>
      </c>
      <c r="E609" s="30">
        <v>42119</v>
      </c>
      <c r="F609" s="9" t="s">
        <v>83</v>
      </c>
      <c r="G609" s="13" t="str">
        <f ca="1">TRIM(Table1[[#This Row],[Product Category]])</f>
        <v>Technology</v>
      </c>
      <c r="H609" s="13" t="str">
        <f ca="1">PROPER(Table1[[#This Row],[Product Sub-Category]])</f>
        <v>Paper</v>
      </c>
      <c r="I609" s="14">
        <v>3</v>
      </c>
      <c r="J609" s="15">
        <v>9.06</v>
      </c>
      <c r="K609" s="9">
        <v>0.05</v>
      </c>
      <c r="L609" s="9" t="s">
        <v>21</v>
      </c>
      <c r="M609" s="9" t="s">
        <v>42</v>
      </c>
      <c r="N609" s="16" t="str">
        <f ca="1">PROPER(Table1[[#This Row],[Region]])</f>
        <v>East</v>
      </c>
      <c r="O609" s="9" t="s">
        <v>62</v>
      </c>
      <c r="P609" s="9" t="s">
        <v>515</v>
      </c>
      <c r="Q609" s="9" t="s">
        <v>32</v>
      </c>
    </row>
    <row r="610" spans="1:17" ht="14.5">
      <c r="A610" s="9">
        <v>1085</v>
      </c>
      <c r="B610" s="9" t="str">
        <f>VLOOKUP(Table1[[#This Row],[Customer ID]],'Customer Lookup'!A:B,2,0)</f>
        <v>Ted Dunlap</v>
      </c>
      <c r="C610" s="9">
        <v>86124</v>
      </c>
      <c r="D610" s="30">
        <v>42137</v>
      </c>
      <c r="E610" s="30">
        <v>42139</v>
      </c>
      <c r="F610" s="8" t="s">
        <v>144</v>
      </c>
      <c r="G610" s="13" t="str">
        <f ca="1">TRIM(Table1[[#This Row],[Product Category]])</f>
        <v>Office Supplies</v>
      </c>
      <c r="H610" s="13" t="str">
        <f ca="1">PROPER(Table1[[#This Row],[Product Sub-Category]])</f>
        <v>Computer Peripherals</v>
      </c>
      <c r="I610" s="14">
        <v>10</v>
      </c>
      <c r="J610" s="15">
        <v>30.42</v>
      </c>
      <c r="K610" s="9">
        <v>0.05</v>
      </c>
      <c r="L610" s="9" t="s">
        <v>31</v>
      </c>
      <c r="M610" s="9" t="s">
        <v>81</v>
      </c>
      <c r="N610" s="16" t="str">
        <f ca="1">PROPER(Table1[[#This Row],[Region]])</f>
        <v>East</v>
      </c>
      <c r="O610" s="9" t="s">
        <v>62</v>
      </c>
      <c r="P610" s="9" t="s">
        <v>515</v>
      </c>
      <c r="Q610" s="9" t="s">
        <v>32</v>
      </c>
    </row>
    <row r="611" spans="1:17" ht="14.5">
      <c r="A611" s="9">
        <v>1085</v>
      </c>
      <c r="B611" s="9" t="str">
        <f>VLOOKUP(Table1[[#This Row],[Customer ID]],'Customer Lookup'!A:B,2,0)</f>
        <v>Ted Dunlap</v>
      </c>
      <c r="C611" s="9">
        <v>86124</v>
      </c>
      <c r="D611" s="30">
        <v>42137</v>
      </c>
      <c r="E611" s="30">
        <v>42138</v>
      </c>
      <c r="F611" s="9" t="s">
        <v>83</v>
      </c>
      <c r="G611" s="13" t="str">
        <f ca="1">TRIM(Table1[[#This Row],[Product Category]])</f>
        <v>Office Supplies</v>
      </c>
      <c r="H611" s="13" t="str">
        <f ca="1">PROPER(Table1[[#This Row],[Product Sub-Category]])</f>
        <v>Paper</v>
      </c>
      <c r="I611" s="14">
        <v>8</v>
      </c>
      <c r="J611" s="15">
        <v>37.94</v>
      </c>
      <c r="K611" s="9">
        <v>0.05</v>
      </c>
      <c r="L611" s="9" t="s">
        <v>31</v>
      </c>
      <c r="M611" s="9" t="s">
        <v>81</v>
      </c>
      <c r="N611" s="16" t="str">
        <f ca="1">PROPER(Table1[[#This Row],[Region]])</f>
        <v>East</v>
      </c>
      <c r="O611" s="9" t="s">
        <v>62</v>
      </c>
      <c r="P611" s="9" t="s">
        <v>515</v>
      </c>
      <c r="Q611" s="9" t="s">
        <v>32</v>
      </c>
    </row>
    <row r="612" spans="1:17" ht="14.5">
      <c r="A612" s="9">
        <v>1086</v>
      </c>
      <c r="B612" s="9" t="str">
        <f>VLOOKUP(Table1[[#This Row],[Customer ID]],'Customer Lookup'!A:B,2,0)</f>
        <v>Leon Peele</v>
      </c>
      <c r="C612" s="9">
        <v>86123</v>
      </c>
      <c r="D612" s="30">
        <v>42118</v>
      </c>
      <c r="E612" s="30">
        <v>42119</v>
      </c>
      <c r="F612" s="8" t="s">
        <v>2237</v>
      </c>
      <c r="G612" s="13" t="str">
        <f ca="1">TRIM(Table1[[#This Row],[Product Category]])</f>
        <v>Office Supplies</v>
      </c>
      <c r="H612" s="13" t="str">
        <f ca="1">PROPER(Table1[[#This Row],[Product Sub-Category]])</f>
        <v>Binders And Binder Accessories</v>
      </c>
      <c r="I612" s="14">
        <v>3</v>
      </c>
      <c r="J612" s="15">
        <v>14.27</v>
      </c>
      <c r="K612" s="9">
        <v>0.05</v>
      </c>
      <c r="L612" s="9" t="s">
        <v>21</v>
      </c>
      <c r="M612" s="9" t="s">
        <v>42</v>
      </c>
      <c r="N612" s="16" t="str">
        <f ca="1">PROPER(Table1[[#This Row],[Region]])</f>
        <v>West</v>
      </c>
      <c r="O612" s="9" t="s">
        <v>62</v>
      </c>
      <c r="P612" s="9" t="s">
        <v>516</v>
      </c>
      <c r="Q612" s="9" t="s">
        <v>32</v>
      </c>
    </row>
    <row r="613" spans="1:17" ht="14.5">
      <c r="A613" s="9">
        <v>1101</v>
      </c>
      <c r="B613" s="9" t="str">
        <f>VLOOKUP(Table1[[#This Row],[Customer ID]],'Customer Lookup'!A:B,2,0)</f>
        <v>Kimberly McCarthy</v>
      </c>
      <c r="C613" s="9">
        <v>91488</v>
      </c>
      <c r="D613" s="30">
        <v>42129</v>
      </c>
      <c r="E613" s="30">
        <v>42130</v>
      </c>
      <c r="F613" s="9" t="s">
        <v>2238</v>
      </c>
      <c r="G613" s="13" t="str">
        <f ca="1">TRIM(Table1[[#This Row],[Product Category]])</f>
        <v>Office Supplies</v>
      </c>
      <c r="H613" s="13" t="str">
        <f ca="1">PROPER(Table1[[#This Row],[Product Sub-Category]])</f>
        <v>Storage &amp; Organization</v>
      </c>
      <c r="I613" s="14">
        <v>3</v>
      </c>
      <c r="J613" s="15">
        <v>15.14</v>
      </c>
      <c r="K613" s="9">
        <v>0.05</v>
      </c>
      <c r="L613" s="9" t="s">
        <v>50</v>
      </c>
      <c r="M613" s="9" t="s">
        <v>51</v>
      </c>
      <c r="N613" s="16" t="str">
        <f ca="1">PROPER(Table1[[#This Row],[Region]])</f>
        <v>Central</v>
      </c>
      <c r="O613" s="9" t="s">
        <v>37</v>
      </c>
      <c r="P613" s="9" t="s">
        <v>486</v>
      </c>
      <c r="Q613" s="9" t="s">
        <v>32</v>
      </c>
    </row>
    <row r="614" spans="1:17" ht="14.5">
      <c r="A614" s="9">
        <v>1103</v>
      </c>
      <c r="B614" s="9" t="str">
        <f>VLOOKUP(Table1[[#This Row],[Customer ID]],'Customer Lookup'!A:B,2,0)</f>
        <v>Sidney Bowling</v>
      </c>
      <c r="C614" s="9">
        <v>90977</v>
      </c>
      <c r="D614" s="30">
        <v>42104</v>
      </c>
      <c r="E614" s="30">
        <v>42105</v>
      </c>
      <c r="F614" s="8" t="s">
        <v>196</v>
      </c>
      <c r="G614" s="13" t="str">
        <f ca="1">TRIM(Table1[[#This Row],[Product Category]])</f>
        <v>Office Supplies</v>
      </c>
      <c r="H614" s="13" t="str">
        <f ca="1">PROPER(Table1[[#This Row],[Product Sub-Category]])</f>
        <v>Appliances</v>
      </c>
      <c r="I614" s="14">
        <v>7</v>
      </c>
      <c r="J614" s="15">
        <v>328.14</v>
      </c>
      <c r="K614" s="9">
        <v>0.1</v>
      </c>
      <c r="L614" s="9" t="s">
        <v>31</v>
      </c>
      <c r="M614" s="9" t="s">
        <v>42</v>
      </c>
      <c r="N614" s="16" t="str">
        <f ca="1">PROPER(Table1[[#This Row],[Region]])</f>
        <v>East</v>
      </c>
      <c r="O614" s="9" t="s">
        <v>302</v>
      </c>
      <c r="P614" s="9" t="s">
        <v>517</v>
      </c>
      <c r="Q614" s="9" t="s">
        <v>22</v>
      </c>
    </row>
    <row r="615" spans="1:17" ht="14.5">
      <c r="A615" s="9">
        <v>1104</v>
      </c>
      <c r="B615" s="9" t="str">
        <f>VLOOKUP(Table1[[#This Row],[Customer ID]],'Customer Lookup'!A:B,2,0)</f>
        <v>Timothy Ross</v>
      </c>
      <c r="C615" s="9">
        <v>27456</v>
      </c>
      <c r="D615" s="30">
        <v>42104</v>
      </c>
      <c r="E615" s="30">
        <v>42105</v>
      </c>
      <c r="F615" s="9" t="s">
        <v>196</v>
      </c>
      <c r="G615" s="13" t="str">
        <f ca="1">TRIM(Table1[[#This Row],[Product Category]])</f>
        <v>Office Supplies</v>
      </c>
      <c r="H615" s="13" t="str">
        <f ca="1">PROPER(Table1[[#This Row],[Product Sub-Category]])</f>
        <v>Appliances</v>
      </c>
      <c r="I615" s="14">
        <v>29</v>
      </c>
      <c r="J615" s="15">
        <v>328.14</v>
      </c>
      <c r="K615" s="9">
        <v>0.1</v>
      </c>
      <c r="L615" s="9" t="s">
        <v>31</v>
      </c>
      <c r="M615" s="9" t="s">
        <v>42</v>
      </c>
      <c r="N615" s="16" t="str">
        <f ca="1">PROPER(Table1[[#This Row],[Region]])</f>
        <v>Central</v>
      </c>
      <c r="O615" s="9" t="s">
        <v>62</v>
      </c>
      <c r="P615" s="9" t="s">
        <v>79</v>
      </c>
      <c r="Q615" s="9" t="s">
        <v>22</v>
      </c>
    </row>
    <row r="616" spans="1:17" ht="14.5">
      <c r="A616" s="9">
        <v>1106</v>
      </c>
      <c r="B616" s="9" t="str">
        <f>VLOOKUP(Table1[[#This Row],[Customer ID]],'Customer Lookup'!A:B,2,0)</f>
        <v>Maxine Collier Grady</v>
      </c>
      <c r="C616" s="9">
        <v>20261</v>
      </c>
      <c r="D616" s="30">
        <v>42144</v>
      </c>
      <c r="E616" s="30">
        <v>42147</v>
      </c>
      <c r="F616" s="8" t="s">
        <v>83</v>
      </c>
      <c r="G616" s="13" t="str">
        <f ca="1">TRIM(Table1[[#This Row],[Product Category]])</f>
        <v>Office Supplies</v>
      </c>
      <c r="H616" s="13" t="str">
        <f ca="1">PROPER(Table1[[#This Row],[Product Sub-Category]])</f>
        <v>Paper</v>
      </c>
      <c r="I616" s="14">
        <v>52</v>
      </c>
      <c r="J616" s="15">
        <v>6.35</v>
      </c>
      <c r="K616" s="9">
        <v>0.05</v>
      </c>
      <c r="L616" s="9" t="s">
        <v>50</v>
      </c>
      <c r="M616" s="9" t="s">
        <v>51</v>
      </c>
      <c r="N616" s="16" t="str">
        <f ca="1">PROPER(Table1[[#This Row],[Region]])</f>
        <v>Central</v>
      </c>
      <c r="O616" s="9" t="s">
        <v>112</v>
      </c>
      <c r="P616" s="9" t="s">
        <v>403</v>
      </c>
      <c r="Q616" s="9" t="s">
        <v>32</v>
      </c>
    </row>
    <row r="617" spans="1:17" ht="14.5">
      <c r="A617" s="9">
        <v>1106</v>
      </c>
      <c r="B617" s="9" t="str">
        <f>VLOOKUP(Table1[[#This Row],[Customer ID]],'Customer Lookup'!A:B,2,0)</f>
        <v>Maxine Collier Grady</v>
      </c>
      <c r="C617" s="9">
        <v>646</v>
      </c>
      <c r="D617" s="30">
        <v>42145</v>
      </c>
      <c r="E617" s="30">
        <v>42146</v>
      </c>
      <c r="F617" s="9" t="s">
        <v>2240</v>
      </c>
      <c r="G617" s="13" t="str">
        <f ca="1">TRIM(Table1[[#This Row],[Product Category]])</f>
        <v>Furniture</v>
      </c>
      <c r="H617" s="13" t="str">
        <f ca="1">PROPER(Table1[[#This Row],[Product Sub-Category]])</f>
        <v>Scissors, Rulers And Trimmers</v>
      </c>
      <c r="I617" s="14">
        <v>61</v>
      </c>
      <c r="J617" s="15">
        <v>9.31</v>
      </c>
      <c r="K617" s="9">
        <v>0.05</v>
      </c>
      <c r="L617" s="9" t="s">
        <v>21</v>
      </c>
      <c r="M617" s="9" t="s">
        <v>51</v>
      </c>
      <c r="N617" s="16" t="str">
        <f ca="1">PROPER(Table1[[#This Row],[Region]])</f>
        <v>Central</v>
      </c>
      <c r="O617" s="9" t="s">
        <v>112</v>
      </c>
      <c r="P617" s="9" t="s">
        <v>403</v>
      </c>
      <c r="Q617" s="9" t="s">
        <v>32</v>
      </c>
    </row>
    <row r="618" spans="1:17" ht="14.5">
      <c r="A618" s="9">
        <v>1106</v>
      </c>
      <c r="B618" s="9" t="str">
        <f>VLOOKUP(Table1[[#This Row],[Customer ID]],'Customer Lookup'!A:B,2,0)</f>
        <v>Maxine Collier Grady</v>
      </c>
      <c r="C618" s="9">
        <v>45824</v>
      </c>
      <c r="D618" s="30">
        <v>42161</v>
      </c>
      <c r="E618" s="30">
        <v>42163</v>
      </c>
      <c r="F618" s="8" t="s">
        <v>2232</v>
      </c>
      <c r="G618" s="13" t="str">
        <f ca="1">TRIM(Table1[[#This Row],[Product Category]])</f>
        <v>Office Supplies</v>
      </c>
      <c r="H618" s="13" t="str">
        <f ca="1">PROPER(Table1[[#This Row],[Product Sub-Category]])</f>
        <v>Chairs &amp; Chairmats</v>
      </c>
      <c r="I618" s="14">
        <v>81</v>
      </c>
      <c r="J618" s="15">
        <v>140.81</v>
      </c>
      <c r="K618" s="9">
        <v>0.1</v>
      </c>
      <c r="L618" s="9" t="s">
        <v>31</v>
      </c>
      <c r="M618" s="9" t="s">
        <v>104</v>
      </c>
      <c r="N618" s="16" t="str">
        <f ca="1">PROPER(Table1[[#This Row],[Region]])</f>
        <v>Central</v>
      </c>
      <c r="O618" s="9" t="s">
        <v>112</v>
      </c>
      <c r="P618" s="9" t="s">
        <v>403</v>
      </c>
      <c r="Q618" s="9" t="s">
        <v>32</v>
      </c>
    </row>
    <row r="619" spans="1:17" ht="14.5">
      <c r="A619" s="9">
        <v>1107</v>
      </c>
      <c r="B619" s="9" t="str">
        <f>VLOOKUP(Table1[[#This Row],[Customer ID]],'Customer Lookup'!A:B,2,0)</f>
        <v>Joanna Keith</v>
      </c>
      <c r="C619" s="9">
        <v>86411</v>
      </c>
      <c r="D619" s="30">
        <v>42145</v>
      </c>
      <c r="E619" s="30">
        <v>42146</v>
      </c>
      <c r="F619" s="9" t="s">
        <v>2240</v>
      </c>
      <c r="G619" s="13" t="str">
        <f ca="1">TRIM(Table1[[#This Row],[Product Category]])</f>
        <v>Office Supplies</v>
      </c>
      <c r="H619" s="13" t="str">
        <f ca="1">PROPER(Table1[[#This Row],[Product Sub-Category]])</f>
        <v>Scissors, Rulers And Trimmers</v>
      </c>
      <c r="I619" s="14">
        <v>15</v>
      </c>
      <c r="J619" s="15">
        <v>9.31</v>
      </c>
      <c r="K619" s="9">
        <v>0.05</v>
      </c>
      <c r="L619" s="9" t="s">
        <v>21</v>
      </c>
      <c r="M619" s="9" t="s">
        <v>51</v>
      </c>
      <c r="N619" s="16" t="str">
        <f ca="1">PROPER(Table1[[#This Row],[Region]])</f>
        <v>Central</v>
      </c>
      <c r="O619" s="9" t="s">
        <v>112</v>
      </c>
      <c r="P619" s="9" t="s">
        <v>518</v>
      </c>
      <c r="Q619" s="9" t="s">
        <v>32</v>
      </c>
    </row>
    <row r="620" spans="1:17" ht="14.5">
      <c r="A620" s="9">
        <v>1108</v>
      </c>
      <c r="B620" s="9" t="str">
        <f>VLOOKUP(Table1[[#This Row],[Customer ID]],'Customer Lookup'!A:B,2,0)</f>
        <v>Dwight Bishop</v>
      </c>
      <c r="C620" s="9">
        <v>86409</v>
      </c>
      <c r="D620" s="30">
        <v>42144</v>
      </c>
      <c r="E620" s="30">
        <v>42144</v>
      </c>
      <c r="F620" s="8" t="s">
        <v>2237</v>
      </c>
      <c r="G620" s="13" t="str">
        <f ca="1">TRIM(Table1[[#This Row],[Product Category]])</f>
        <v>Office Supplies</v>
      </c>
      <c r="H620" s="13" t="str">
        <f ca="1">PROPER(Table1[[#This Row],[Product Sub-Category]])</f>
        <v>Binders And Binder Accessories</v>
      </c>
      <c r="I620" s="14">
        <v>9</v>
      </c>
      <c r="J620" s="15">
        <v>31.74</v>
      </c>
      <c r="K620" s="9">
        <v>0.05</v>
      </c>
      <c r="L620" s="9" t="s">
        <v>50</v>
      </c>
      <c r="M620" s="9" t="s">
        <v>51</v>
      </c>
      <c r="N620" s="16" t="str">
        <f ca="1">PROPER(Table1[[#This Row],[Region]])</f>
        <v>Central</v>
      </c>
      <c r="O620" s="9" t="s">
        <v>112</v>
      </c>
      <c r="P620" s="9" t="s">
        <v>519</v>
      </c>
      <c r="Q620" s="9" t="s">
        <v>22</v>
      </c>
    </row>
    <row r="621" spans="1:17" ht="14.5">
      <c r="A621" s="9">
        <v>1108</v>
      </c>
      <c r="B621" s="9" t="str">
        <f>VLOOKUP(Table1[[#This Row],[Customer ID]],'Customer Lookup'!A:B,2,0)</f>
        <v>Dwight Bishop</v>
      </c>
      <c r="C621" s="9">
        <v>86409</v>
      </c>
      <c r="D621" s="30">
        <v>42144</v>
      </c>
      <c r="E621" s="30">
        <v>42147</v>
      </c>
      <c r="F621" s="9" t="s">
        <v>83</v>
      </c>
      <c r="G621" s="13" t="str">
        <f ca="1">TRIM(Table1[[#This Row],[Product Category]])</f>
        <v>Technology</v>
      </c>
      <c r="H621" s="13" t="str">
        <f ca="1">PROPER(Table1[[#This Row],[Product Sub-Category]])</f>
        <v>Paper</v>
      </c>
      <c r="I621" s="14">
        <v>13</v>
      </c>
      <c r="J621" s="15">
        <v>6.35</v>
      </c>
      <c r="K621" s="9">
        <v>0.05</v>
      </c>
      <c r="L621" s="9" t="s">
        <v>50</v>
      </c>
      <c r="M621" s="9" t="s">
        <v>51</v>
      </c>
      <c r="N621" s="16" t="str">
        <f ca="1">PROPER(Table1[[#This Row],[Region]])</f>
        <v>Central</v>
      </c>
      <c r="O621" s="9" t="s">
        <v>112</v>
      </c>
      <c r="P621" s="9" t="s">
        <v>519</v>
      </c>
      <c r="Q621" s="9" t="s">
        <v>32</v>
      </c>
    </row>
    <row r="622" spans="1:17" ht="14.5">
      <c r="A622" s="9">
        <v>1108</v>
      </c>
      <c r="B622" s="9" t="str">
        <f>VLOOKUP(Table1[[#This Row],[Customer ID]],'Customer Lookup'!A:B,2,0)</f>
        <v>Dwight Bishop</v>
      </c>
      <c r="C622" s="9">
        <v>86409</v>
      </c>
      <c r="D622" s="30">
        <v>42144</v>
      </c>
      <c r="E622" s="30">
        <v>42145</v>
      </c>
      <c r="F622" s="8" t="s">
        <v>2235</v>
      </c>
      <c r="G622" s="13" t="str">
        <f ca="1">TRIM(Table1[[#This Row],[Product Category]])</f>
        <v>Furniture</v>
      </c>
      <c r="H622" s="13" t="str">
        <f ca="1">PROPER(Table1[[#This Row],[Product Sub-Category]])</f>
        <v>Telephones And Communication</v>
      </c>
      <c r="I622" s="14">
        <v>8</v>
      </c>
      <c r="J622" s="15">
        <v>65.989999999999995</v>
      </c>
      <c r="K622" s="9">
        <v>0.05</v>
      </c>
      <c r="L622" s="9" t="s">
        <v>50</v>
      </c>
      <c r="M622" s="9" t="s">
        <v>51</v>
      </c>
      <c r="N622" s="16" t="str">
        <f ca="1">PROPER(Table1[[#This Row],[Region]])</f>
        <v>Central</v>
      </c>
      <c r="O622" s="9" t="s">
        <v>112</v>
      </c>
      <c r="P622" s="9" t="s">
        <v>519</v>
      </c>
      <c r="Q622" s="9" t="s">
        <v>22</v>
      </c>
    </row>
    <row r="623" spans="1:17" ht="14.5">
      <c r="A623" s="9">
        <v>1109</v>
      </c>
      <c r="B623" s="9" t="str">
        <f>VLOOKUP(Table1[[#This Row],[Customer ID]],'Customer Lookup'!A:B,2,0)</f>
        <v>Dennis Welch</v>
      </c>
      <c r="C623" s="9">
        <v>86410</v>
      </c>
      <c r="D623" s="30">
        <v>42184</v>
      </c>
      <c r="E623" s="30">
        <v>42184</v>
      </c>
      <c r="F623" s="9" t="s">
        <v>2233</v>
      </c>
      <c r="G623" s="13" t="str">
        <f ca="1">TRIM(Table1[[#This Row],[Product Category]])</f>
        <v>Furniture</v>
      </c>
      <c r="H623" s="13" t="str">
        <f ca="1">PROPER(Table1[[#This Row],[Product Sub-Category]])</f>
        <v>Office Furnishings</v>
      </c>
      <c r="I623" s="14">
        <v>13</v>
      </c>
      <c r="J623" s="15">
        <v>8.3699999999999992</v>
      </c>
      <c r="K623" s="9">
        <v>0.05</v>
      </c>
      <c r="L623" s="9" t="s">
        <v>50</v>
      </c>
      <c r="M623" s="9" t="s">
        <v>104</v>
      </c>
      <c r="N623" s="16" t="str">
        <f ca="1">PROPER(Table1[[#This Row],[Region]])</f>
        <v>West</v>
      </c>
      <c r="O623" s="9" t="s">
        <v>112</v>
      </c>
      <c r="P623" s="9" t="s">
        <v>520</v>
      </c>
      <c r="Q623" s="9" t="s">
        <v>32</v>
      </c>
    </row>
    <row r="624" spans="1:17" ht="14.5">
      <c r="A624" s="9">
        <v>1112</v>
      </c>
      <c r="B624" s="9" t="str">
        <f>VLOOKUP(Table1[[#This Row],[Customer ID]],'Customer Lookup'!A:B,2,0)</f>
        <v>Luis Kerr</v>
      </c>
      <c r="C624" s="9">
        <v>90832</v>
      </c>
      <c r="D624" s="30">
        <v>42096</v>
      </c>
      <c r="E624" s="30">
        <v>42098</v>
      </c>
      <c r="F624" s="8" t="s">
        <v>151</v>
      </c>
      <c r="G624" s="13" t="str">
        <f ca="1">TRIM(Table1[[#This Row],[Product Category]])</f>
        <v>Technology</v>
      </c>
      <c r="H624" s="13" t="str">
        <f ca="1">PROPER(Table1[[#This Row],[Product Sub-Category]])</f>
        <v>Bookcases</v>
      </c>
      <c r="I624" s="14">
        <v>12</v>
      </c>
      <c r="J624" s="15">
        <v>300.98</v>
      </c>
      <c r="K624" s="9">
        <v>0.1</v>
      </c>
      <c r="L624" s="9" t="s">
        <v>31</v>
      </c>
      <c r="M624" s="9" t="s">
        <v>81</v>
      </c>
      <c r="N624" s="16" t="str">
        <f ca="1">PROPER(Table1[[#This Row],[Region]])</f>
        <v>West</v>
      </c>
      <c r="O624" s="9" t="s">
        <v>37</v>
      </c>
      <c r="P624" s="9" t="s">
        <v>522</v>
      </c>
      <c r="Q624" s="9" t="s">
        <v>22</v>
      </c>
    </row>
    <row r="625" spans="1:17" ht="14.5">
      <c r="A625" s="9">
        <v>1112</v>
      </c>
      <c r="B625" s="9" t="str">
        <f>VLOOKUP(Table1[[#This Row],[Customer ID]],'Customer Lookup'!A:B,2,0)</f>
        <v>Luis Kerr</v>
      </c>
      <c r="C625" s="9">
        <v>90832</v>
      </c>
      <c r="D625" s="30">
        <v>42096</v>
      </c>
      <c r="E625" s="30">
        <v>42098</v>
      </c>
      <c r="F625" s="9" t="s">
        <v>74</v>
      </c>
      <c r="G625" s="13" t="str">
        <f ca="1">TRIM(Table1[[#This Row],[Product Category]])</f>
        <v>Office Supplies</v>
      </c>
      <c r="H625" s="13" t="str">
        <f ca="1">PROPER(Table1[[#This Row],[Product Sub-Category]])</f>
        <v>Office Machines</v>
      </c>
      <c r="I625" s="14">
        <v>2</v>
      </c>
      <c r="J625" s="15">
        <v>2550.14</v>
      </c>
      <c r="K625" s="9">
        <v>0.15</v>
      </c>
      <c r="L625" s="9" t="s">
        <v>31</v>
      </c>
      <c r="M625" s="9" t="s">
        <v>81</v>
      </c>
      <c r="N625" s="16" t="str">
        <f ca="1">PROPER(Table1[[#This Row],[Region]])</f>
        <v>West</v>
      </c>
      <c r="O625" s="9" t="s">
        <v>37</v>
      </c>
      <c r="P625" s="9" t="s">
        <v>522</v>
      </c>
      <c r="Q625" s="9" t="s">
        <v>22</v>
      </c>
    </row>
    <row r="626" spans="1:17" ht="14.5">
      <c r="A626" s="9">
        <v>1113</v>
      </c>
      <c r="B626" s="9" t="str">
        <f>VLOOKUP(Table1[[#This Row],[Customer ID]],'Customer Lookup'!A:B,2,0)</f>
        <v>Julia Reynolds</v>
      </c>
      <c r="C626" s="9">
        <v>90833</v>
      </c>
      <c r="D626" s="30">
        <v>42100</v>
      </c>
      <c r="E626" s="30">
        <v>42101</v>
      </c>
      <c r="F626" s="8" t="s">
        <v>116</v>
      </c>
      <c r="G626" s="13" t="str">
        <f ca="1">TRIM(Table1[[#This Row],[Product Category]])</f>
        <v>Technology</v>
      </c>
      <c r="H626" s="13" t="str">
        <f ca="1">PROPER(Table1[[#This Row],[Product Sub-Category]])</f>
        <v>Labels</v>
      </c>
      <c r="I626" s="14">
        <v>14</v>
      </c>
      <c r="J626" s="15">
        <v>2.89</v>
      </c>
      <c r="K626" s="9">
        <v>0.05</v>
      </c>
      <c r="L626" s="9" t="s">
        <v>41</v>
      </c>
      <c r="M626" s="9" t="s">
        <v>81</v>
      </c>
      <c r="N626" s="16" t="str">
        <f ca="1">PROPER(Table1[[#This Row],[Region]])</f>
        <v>West</v>
      </c>
      <c r="O626" s="9" t="s">
        <v>194</v>
      </c>
      <c r="P626" s="9" t="s">
        <v>523</v>
      </c>
      <c r="Q626" s="9" t="s">
        <v>32</v>
      </c>
    </row>
    <row r="627" spans="1:17" ht="14.5">
      <c r="A627" s="9">
        <v>1113</v>
      </c>
      <c r="B627" s="9" t="str">
        <f>VLOOKUP(Table1[[#This Row],[Customer ID]],'Customer Lookup'!A:B,2,0)</f>
        <v>Julia Reynolds</v>
      </c>
      <c r="C627" s="9">
        <v>90833</v>
      </c>
      <c r="D627" s="30">
        <v>42100</v>
      </c>
      <c r="E627" s="30">
        <v>42102</v>
      </c>
      <c r="F627" s="9" t="s">
        <v>2235</v>
      </c>
      <c r="G627" s="13" t="str">
        <f ca="1">TRIM(Table1[[#This Row],[Product Category]])</f>
        <v>Office Supplies</v>
      </c>
      <c r="H627" s="13" t="str">
        <f ca="1">PROPER(Table1[[#This Row],[Product Sub-Category]])</f>
        <v>Telephones And Communication</v>
      </c>
      <c r="I627" s="14">
        <v>5</v>
      </c>
      <c r="J627" s="15">
        <v>55.99</v>
      </c>
      <c r="K627" s="9">
        <v>0.05</v>
      </c>
      <c r="L627" s="9" t="s">
        <v>41</v>
      </c>
      <c r="M627" s="9" t="s">
        <v>81</v>
      </c>
      <c r="N627" s="16" t="str">
        <f ca="1">PROPER(Table1[[#This Row],[Region]])</f>
        <v>West</v>
      </c>
      <c r="O627" s="9" t="s">
        <v>194</v>
      </c>
      <c r="P627" s="9" t="s">
        <v>523</v>
      </c>
      <c r="Q627" s="9" t="s">
        <v>32</v>
      </c>
    </row>
    <row r="628" spans="1:17" ht="14.5">
      <c r="A628" s="9">
        <v>1117</v>
      </c>
      <c r="B628" s="9" t="str">
        <f>VLOOKUP(Table1[[#This Row],[Customer ID]],'Customer Lookup'!A:B,2,0)</f>
        <v>Samantha Koch</v>
      </c>
      <c r="C628" s="9">
        <v>86768</v>
      </c>
      <c r="D628" s="30">
        <v>42040</v>
      </c>
      <c r="E628" s="30">
        <v>42041</v>
      </c>
      <c r="F628" s="8" t="s">
        <v>2238</v>
      </c>
      <c r="G628" s="13" t="str">
        <f ca="1">TRIM(Table1[[#This Row],[Product Category]])</f>
        <v>Office Supplies</v>
      </c>
      <c r="H628" s="13" t="str">
        <f ca="1">PROPER(Table1[[#This Row],[Product Sub-Category]])</f>
        <v>Storage &amp; Organization</v>
      </c>
      <c r="I628" s="14">
        <v>4</v>
      </c>
      <c r="J628" s="15">
        <v>64.650000000000006</v>
      </c>
      <c r="K628" s="9">
        <v>0.05</v>
      </c>
      <c r="L628" s="9" t="s">
        <v>31</v>
      </c>
      <c r="M628" s="9" t="s">
        <v>42</v>
      </c>
      <c r="N628" s="16" t="str">
        <f ca="1">PROPER(Table1[[#This Row],[Region]])</f>
        <v>West</v>
      </c>
      <c r="O628" s="9" t="s">
        <v>250</v>
      </c>
      <c r="P628" s="9" t="s">
        <v>524</v>
      </c>
      <c r="Q628" s="9" t="s">
        <v>32</v>
      </c>
    </row>
    <row r="629" spans="1:17" ht="14.5">
      <c r="A629" s="9">
        <v>1121</v>
      </c>
      <c r="B629" s="9" t="str">
        <f>VLOOKUP(Table1[[#This Row],[Customer ID]],'Customer Lookup'!A:B,2,0)</f>
        <v>Tonya Proctor</v>
      </c>
      <c r="C629" s="9">
        <v>86767</v>
      </c>
      <c r="D629" s="30">
        <v>42042</v>
      </c>
      <c r="E629" s="30">
        <v>42049</v>
      </c>
      <c r="F629" s="9" t="s">
        <v>83</v>
      </c>
      <c r="G629" s="13" t="str">
        <f ca="1">TRIM(Table1[[#This Row],[Product Category]])</f>
        <v>Technology</v>
      </c>
      <c r="H629" s="13" t="str">
        <f ca="1">PROPER(Table1[[#This Row],[Product Sub-Category]])</f>
        <v>Paper</v>
      </c>
      <c r="I629" s="14">
        <v>8</v>
      </c>
      <c r="J629" s="15">
        <v>19.98</v>
      </c>
      <c r="K629" s="9">
        <v>0.05</v>
      </c>
      <c r="L629" s="9" t="s">
        <v>98</v>
      </c>
      <c r="M629" s="9" t="s">
        <v>104</v>
      </c>
      <c r="N629" s="16" t="str">
        <f ca="1">PROPER(Table1[[#This Row],[Region]])</f>
        <v>West</v>
      </c>
      <c r="O629" s="9" t="s">
        <v>37</v>
      </c>
      <c r="P629" s="9" t="s">
        <v>525</v>
      </c>
      <c r="Q629" s="9" t="s">
        <v>32</v>
      </c>
    </row>
    <row r="630" spans="1:17" ht="14.5">
      <c r="A630" s="9">
        <v>1121</v>
      </c>
      <c r="B630" s="9" t="str">
        <f>VLOOKUP(Table1[[#This Row],[Customer ID]],'Customer Lookup'!A:B,2,0)</f>
        <v>Tonya Proctor</v>
      </c>
      <c r="C630" s="9">
        <v>86767</v>
      </c>
      <c r="D630" s="30">
        <v>42042</v>
      </c>
      <c r="E630" s="30">
        <v>42044</v>
      </c>
      <c r="F630" s="8" t="s">
        <v>2235</v>
      </c>
      <c r="G630" s="13" t="str">
        <f ca="1">TRIM(Table1[[#This Row],[Product Category]])</f>
        <v>Office Supplies</v>
      </c>
      <c r="H630" s="13" t="str">
        <f ca="1">PROPER(Table1[[#This Row],[Product Sub-Category]])</f>
        <v>Telephones And Communication</v>
      </c>
      <c r="I630" s="14">
        <v>7</v>
      </c>
      <c r="J630" s="15">
        <v>125.99</v>
      </c>
      <c r="K630" s="9">
        <v>0.1</v>
      </c>
      <c r="L630" s="9" t="s">
        <v>98</v>
      </c>
      <c r="M630" s="9" t="s">
        <v>104</v>
      </c>
      <c r="N630" s="16" t="str">
        <f ca="1">PROPER(Table1[[#This Row],[Region]])</f>
        <v>West</v>
      </c>
      <c r="O630" s="9" t="s">
        <v>37</v>
      </c>
      <c r="P630" s="9" t="s">
        <v>525</v>
      </c>
      <c r="Q630" s="9" t="s">
        <v>32</v>
      </c>
    </row>
    <row r="631" spans="1:17" ht="14.5">
      <c r="A631" s="9">
        <v>1123</v>
      </c>
      <c r="B631" s="9" t="str">
        <f>VLOOKUP(Table1[[#This Row],[Customer ID]],'Customer Lookup'!A:B,2,0)</f>
        <v>Peggy Lanier</v>
      </c>
      <c r="C631" s="9">
        <v>87015</v>
      </c>
      <c r="D631" s="30">
        <v>42078</v>
      </c>
      <c r="E631" s="30">
        <v>42081</v>
      </c>
      <c r="F631" s="9" t="s">
        <v>2237</v>
      </c>
      <c r="G631" s="13" t="str">
        <f ca="1">TRIM(Table1[[#This Row],[Product Category]])</f>
        <v>Technology</v>
      </c>
      <c r="H631" s="13" t="str">
        <f ca="1">PROPER(Table1[[#This Row],[Product Sub-Category]])</f>
        <v>Binders And Binder Accessories</v>
      </c>
      <c r="I631" s="14">
        <v>14</v>
      </c>
      <c r="J631" s="15">
        <v>7.3</v>
      </c>
      <c r="K631" s="9">
        <v>0.05</v>
      </c>
      <c r="L631" s="9" t="s">
        <v>21</v>
      </c>
      <c r="M631" s="9" t="s">
        <v>51</v>
      </c>
      <c r="N631" s="16" t="str">
        <f ca="1">PROPER(Table1[[#This Row],[Region]])</f>
        <v>West</v>
      </c>
      <c r="O631" s="9" t="s">
        <v>37</v>
      </c>
      <c r="P631" s="9" t="s">
        <v>323</v>
      </c>
      <c r="Q631" s="9" t="s">
        <v>32</v>
      </c>
    </row>
    <row r="632" spans="1:17" ht="14.5">
      <c r="A632" s="9">
        <v>1123</v>
      </c>
      <c r="B632" s="9" t="str">
        <f>VLOOKUP(Table1[[#This Row],[Customer ID]],'Customer Lookup'!A:B,2,0)</f>
        <v>Peggy Lanier</v>
      </c>
      <c r="C632" s="9">
        <v>87016</v>
      </c>
      <c r="D632" s="30">
        <v>42175</v>
      </c>
      <c r="E632" s="30">
        <v>42177</v>
      </c>
      <c r="F632" s="8" t="s">
        <v>2235</v>
      </c>
      <c r="G632" s="13" t="str">
        <f ca="1">TRIM(Table1[[#This Row],[Product Category]])</f>
        <v>Furniture</v>
      </c>
      <c r="H632" s="13" t="str">
        <f ca="1">PROPER(Table1[[#This Row],[Product Sub-Category]])</f>
        <v>Telephones And Communication</v>
      </c>
      <c r="I632" s="14">
        <v>22</v>
      </c>
      <c r="J632" s="15">
        <v>175.99</v>
      </c>
      <c r="K632" s="9">
        <v>0.1</v>
      </c>
      <c r="L632" s="9" t="s">
        <v>21</v>
      </c>
      <c r="M632" s="9" t="s">
        <v>51</v>
      </c>
      <c r="N632" s="16" t="str">
        <f ca="1">PROPER(Table1[[#This Row],[Region]])</f>
        <v>East</v>
      </c>
      <c r="O632" s="9" t="s">
        <v>37</v>
      </c>
      <c r="P632" s="9" t="s">
        <v>323</v>
      </c>
      <c r="Q632" s="9" t="s">
        <v>32</v>
      </c>
    </row>
    <row r="633" spans="1:17" ht="14.5">
      <c r="A633" s="9">
        <v>1124</v>
      </c>
      <c r="B633" s="9" t="str">
        <f>VLOOKUP(Table1[[#This Row],[Customer ID]],'Customer Lookup'!A:B,2,0)</f>
        <v>Randy Jiang</v>
      </c>
      <c r="C633" s="9">
        <v>87016</v>
      </c>
      <c r="D633" s="30">
        <v>42175</v>
      </c>
      <c r="E633" s="30">
        <v>42176</v>
      </c>
      <c r="F633" s="9" t="s">
        <v>151</v>
      </c>
      <c r="G633" s="13" t="str">
        <f ca="1">TRIM(Table1[[#This Row],[Product Category]])</f>
        <v>Office Supplies</v>
      </c>
      <c r="H633" s="13" t="str">
        <f ca="1">PROPER(Table1[[#This Row],[Product Sub-Category]])</f>
        <v>Bookcases</v>
      </c>
      <c r="I633" s="14">
        <v>18</v>
      </c>
      <c r="J633" s="15">
        <v>160.97999999999999</v>
      </c>
      <c r="K633" s="9">
        <v>0.1</v>
      </c>
      <c r="L633" s="9" t="s">
        <v>21</v>
      </c>
      <c r="M633" s="9" t="s">
        <v>51</v>
      </c>
      <c r="N633" s="16" t="str">
        <f ca="1">PROPER(Table1[[#This Row],[Region]])</f>
        <v>Central</v>
      </c>
      <c r="O633" s="9" t="s">
        <v>171</v>
      </c>
      <c r="P633" s="9" t="s">
        <v>526</v>
      </c>
      <c r="Q633" s="9" t="s">
        <v>22</v>
      </c>
    </row>
    <row r="634" spans="1:17" ht="14.5">
      <c r="A634" s="9">
        <v>1127</v>
      </c>
      <c r="B634" s="9" t="str">
        <f>VLOOKUP(Table1[[#This Row],[Customer ID]],'Customer Lookup'!A:B,2,0)</f>
        <v>Ray Grady</v>
      </c>
      <c r="C634" s="9">
        <v>87221</v>
      </c>
      <c r="D634" s="30">
        <v>42059</v>
      </c>
      <c r="E634" s="30">
        <v>42061</v>
      </c>
      <c r="F634" s="8" t="s">
        <v>196</v>
      </c>
      <c r="G634" s="13" t="str">
        <f ca="1">TRIM(Table1[[#This Row],[Product Category]])</f>
        <v>Office Supplies</v>
      </c>
      <c r="H634" s="13" t="str">
        <f ca="1">PROPER(Table1[[#This Row],[Product Sub-Category]])</f>
        <v>Appliances</v>
      </c>
      <c r="I634" s="14">
        <v>16</v>
      </c>
      <c r="J634" s="15">
        <v>4.0599999999999996</v>
      </c>
      <c r="K634" s="9">
        <v>0.05</v>
      </c>
      <c r="L634" s="9" t="s">
        <v>50</v>
      </c>
      <c r="M634" s="9" t="s">
        <v>104</v>
      </c>
      <c r="N634" s="16" t="str">
        <f ca="1">PROPER(Table1[[#This Row],[Region]])</f>
        <v>Central</v>
      </c>
      <c r="O634" s="9" t="s">
        <v>112</v>
      </c>
      <c r="P634" s="9" t="s">
        <v>527</v>
      </c>
      <c r="Q634" s="9" t="s">
        <v>32</v>
      </c>
    </row>
    <row r="635" spans="1:17" ht="14.5">
      <c r="A635" s="9">
        <v>1127</v>
      </c>
      <c r="B635" s="9" t="str">
        <f>VLOOKUP(Table1[[#This Row],[Customer ID]],'Customer Lookup'!A:B,2,0)</f>
        <v>Ray Grady</v>
      </c>
      <c r="C635" s="9">
        <v>87222</v>
      </c>
      <c r="D635" s="30">
        <v>42177</v>
      </c>
      <c r="E635" s="30">
        <v>42181</v>
      </c>
      <c r="F635" s="9" t="s">
        <v>60</v>
      </c>
      <c r="G635" s="13" t="str">
        <f ca="1">TRIM(Table1[[#This Row],[Product Category]])</f>
        <v>Office Supplies</v>
      </c>
      <c r="H635" s="13" t="str">
        <f ca="1">PROPER(Table1[[#This Row],[Product Sub-Category]])</f>
        <v>Rubber Bands</v>
      </c>
      <c r="I635" s="14">
        <v>19</v>
      </c>
      <c r="J635" s="15">
        <v>4.71</v>
      </c>
      <c r="K635" s="9">
        <v>0.05</v>
      </c>
      <c r="L635" s="9" t="s">
        <v>98</v>
      </c>
      <c r="M635" s="9" t="s">
        <v>104</v>
      </c>
      <c r="N635" s="16" t="str">
        <f ca="1">PROPER(Table1[[#This Row],[Region]])</f>
        <v>Central</v>
      </c>
      <c r="O635" s="9" t="s">
        <v>112</v>
      </c>
      <c r="P635" s="9" t="s">
        <v>527</v>
      </c>
      <c r="Q635" s="9" t="s">
        <v>32</v>
      </c>
    </row>
    <row r="636" spans="1:17" ht="14.5">
      <c r="A636" s="9">
        <v>1128</v>
      </c>
      <c r="B636" s="9" t="str">
        <f>VLOOKUP(Table1[[#This Row],[Customer ID]],'Customer Lookup'!A:B,2,0)</f>
        <v>Kurt O'Connor</v>
      </c>
      <c r="C636" s="9">
        <v>87222</v>
      </c>
      <c r="D636" s="30">
        <v>42177</v>
      </c>
      <c r="E636" s="30">
        <v>42182</v>
      </c>
      <c r="F636" s="8" t="s">
        <v>83</v>
      </c>
      <c r="G636" s="13" t="str">
        <f ca="1">TRIM(Table1[[#This Row],[Product Category]])</f>
        <v>Office Supplies</v>
      </c>
      <c r="H636" s="13" t="str">
        <f ca="1">PROPER(Table1[[#This Row],[Product Sub-Category]])</f>
        <v>Paper</v>
      </c>
      <c r="I636" s="14">
        <v>13</v>
      </c>
      <c r="J636" s="15">
        <v>4.2</v>
      </c>
      <c r="K636" s="9">
        <v>0.05</v>
      </c>
      <c r="L636" s="9" t="s">
        <v>98</v>
      </c>
      <c r="M636" s="9" t="s">
        <v>104</v>
      </c>
      <c r="N636" s="16" t="str">
        <f ca="1">PROPER(Table1[[#This Row],[Region]])</f>
        <v>East</v>
      </c>
      <c r="O636" s="9" t="s">
        <v>112</v>
      </c>
      <c r="P636" s="9" t="s">
        <v>528</v>
      </c>
      <c r="Q636" s="9" t="s">
        <v>32</v>
      </c>
    </row>
    <row r="637" spans="1:17" ht="14.5">
      <c r="A637" s="9">
        <v>1129</v>
      </c>
      <c r="B637" s="9" t="str">
        <f>VLOOKUP(Table1[[#This Row],[Customer ID]],'Customer Lookup'!A:B,2,0)</f>
        <v>Pam Patton</v>
      </c>
      <c r="C637" s="9">
        <v>32037</v>
      </c>
      <c r="D637" s="30">
        <v>42051</v>
      </c>
      <c r="E637" s="30">
        <v>42058</v>
      </c>
      <c r="F637" s="9" t="s">
        <v>2237</v>
      </c>
      <c r="G637" s="13" t="str">
        <f ca="1">TRIM(Table1[[#This Row],[Product Category]])</f>
        <v>Technology</v>
      </c>
      <c r="H637" s="13" t="str">
        <f ca="1">PROPER(Table1[[#This Row],[Product Sub-Category]])</f>
        <v>Binders And Binder Accessories</v>
      </c>
      <c r="I637" s="14">
        <v>37</v>
      </c>
      <c r="J637" s="15">
        <v>8.6</v>
      </c>
      <c r="K637" s="9">
        <v>0.05</v>
      </c>
      <c r="L637" s="9" t="s">
        <v>98</v>
      </c>
      <c r="M637" s="9" t="s">
        <v>42</v>
      </c>
      <c r="N637" s="16" t="str">
        <f ca="1">PROPER(Table1[[#This Row],[Region]])</f>
        <v>East</v>
      </c>
      <c r="O637" s="9" t="s">
        <v>152</v>
      </c>
      <c r="P637" s="9" t="s">
        <v>153</v>
      </c>
      <c r="Q637" s="9" t="s">
        <v>32</v>
      </c>
    </row>
    <row r="638" spans="1:17" ht="14.5">
      <c r="A638" s="9">
        <v>1129</v>
      </c>
      <c r="B638" s="9" t="str">
        <f>VLOOKUP(Table1[[#This Row],[Customer ID]],'Customer Lookup'!A:B,2,0)</f>
        <v>Pam Patton</v>
      </c>
      <c r="C638" s="9">
        <v>32037</v>
      </c>
      <c r="D638" s="30">
        <v>42051</v>
      </c>
      <c r="E638" s="30">
        <v>42055</v>
      </c>
      <c r="F638" s="8" t="s">
        <v>2242</v>
      </c>
      <c r="G638" s="13" t="str">
        <f ca="1">TRIM(Table1[[#This Row],[Product Category]])</f>
        <v>Office Supplies</v>
      </c>
      <c r="H638" s="13" t="str">
        <f ca="1">PROPER(Table1[[#This Row],[Product Sub-Category]])</f>
        <v>Copiers And Fax</v>
      </c>
      <c r="I638" s="14">
        <v>15</v>
      </c>
      <c r="J638" s="15">
        <v>699.99</v>
      </c>
      <c r="K638" s="9">
        <v>0.1</v>
      </c>
      <c r="L638" s="9" t="s">
        <v>98</v>
      </c>
      <c r="M638" s="9" t="s">
        <v>42</v>
      </c>
      <c r="N638" s="16" t="str">
        <f ca="1">PROPER(Table1[[#This Row],[Region]])</f>
        <v>East</v>
      </c>
      <c r="O638" s="9" t="s">
        <v>152</v>
      </c>
      <c r="P638" s="9" t="s">
        <v>153</v>
      </c>
      <c r="Q638" s="9" t="s">
        <v>32</v>
      </c>
    </row>
    <row r="639" spans="1:17" ht="14.5">
      <c r="A639" s="9">
        <v>1129</v>
      </c>
      <c r="B639" s="9" t="str">
        <f>VLOOKUP(Table1[[#This Row],[Customer ID]],'Customer Lookup'!A:B,2,0)</f>
        <v>Pam Patton</v>
      </c>
      <c r="C639" s="9">
        <v>49125</v>
      </c>
      <c r="D639" s="30">
        <v>42092</v>
      </c>
      <c r="E639" s="30">
        <v>42094</v>
      </c>
      <c r="F639" s="9" t="s">
        <v>83</v>
      </c>
      <c r="G639" s="13" t="str">
        <f ca="1">TRIM(Table1[[#This Row],[Product Category]])</f>
        <v>Office Supplies</v>
      </c>
      <c r="H639" s="13" t="str">
        <f ca="1">PROPER(Table1[[#This Row],[Product Sub-Category]])</f>
        <v>Paper</v>
      </c>
      <c r="I639" s="14">
        <v>29</v>
      </c>
      <c r="J639" s="15">
        <v>5.78</v>
      </c>
      <c r="K639" s="9">
        <v>0.05</v>
      </c>
      <c r="L639" s="9" t="s">
        <v>31</v>
      </c>
      <c r="M639" s="9" t="s">
        <v>81</v>
      </c>
      <c r="N639" s="16" t="str">
        <f ca="1">PROPER(Table1[[#This Row],[Region]])</f>
        <v>East</v>
      </c>
      <c r="O639" s="9" t="s">
        <v>152</v>
      </c>
      <c r="P639" s="9" t="s">
        <v>153</v>
      </c>
      <c r="Q639" s="9" t="s">
        <v>22</v>
      </c>
    </row>
    <row r="640" spans="1:17" ht="14.5">
      <c r="A640" s="9">
        <v>1129</v>
      </c>
      <c r="B640" s="9" t="str">
        <f>VLOOKUP(Table1[[#This Row],[Customer ID]],'Customer Lookup'!A:B,2,0)</f>
        <v>Pam Patton</v>
      </c>
      <c r="C640" s="9">
        <v>13735</v>
      </c>
      <c r="D640" s="30">
        <v>42145</v>
      </c>
      <c r="E640" s="30">
        <v>42147</v>
      </c>
      <c r="F640" s="8" t="s">
        <v>61</v>
      </c>
      <c r="G640" s="13" t="str">
        <f ca="1">TRIM(Table1[[#This Row],[Product Category]])</f>
        <v>Technology</v>
      </c>
      <c r="H640" s="13" t="str">
        <f ca="1">PROPER(Table1[[#This Row],[Product Sub-Category]])</f>
        <v>Envelopes</v>
      </c>
      <c r="I640" s="14">
        <v>52</v>
      </c>
      <c r="J640" s="15">
        <v>7.64</v>
      </c>
      <c r="K640" s="9">
        <v>0.05</v>
      </c>
      <c r="L640" s="9" t="s">
        <v>50</v>
      </c>
      <c r="M640" s="9" t="s">
        <v>42</v>
      </c>
      <c r="N640" s="16" t="str">
        <f ca="1">PROPER(Table1[[#This Row],[Region]])</f>
        <v>East</v>
      </c>
      <c r="O640" s="9" t="s">
        <v>152</v>
      </c>
      <c r="P640" s="9" t="s">
        <v>153</v>
      </c>
      <c r="Q640" s="9" t="s">
        <v>32</v>
      </c>
    </row>
    <row r="641" spans="1:17" ht="14.5">
      <c r="A641" s="9">
        <v>1129</v>
      </c>
      <c r="B641" s="9" t="str">
        <f>VLOOKUP(Table1[[#This Row],[Customer ID]],'Customer Lookup'!A:B,2,0)</f>
        <v>Pam Patton</v>
      </c>
      <c r="C641" s="9">
        <v>39430</v>
      </c>
      <c r="D641" s="30">
        <v>42168</v>
      </c>
      <c r="E641" s="30">
        <v>42172</v>
      </c>
      <c r="F641" s="9" t="s">
        <v>144</v>
      </c>
      <c r="G641" s="13" t="str">
        <f ca="1">TRIM(Table1[[#This Row],[Product Category]])</f>
        <v>Office Supplies</v>
      </c>
      <c r="H641" s="13" t="str">
        <f ca="1">PROPER(Table1[[#This Row],[Product Sub-Category]])</f>
        <v>Computer Peripherals</v>
      </c>
      <c r="I641" s="14">
        <v>44</v>
      </c>
      <c r="J641" s="15">
        <v>30.98</v>
      </c>
      <c r="K641" s="9">
        <v>0.05</v>
      </c>
      <c r="L641" s="9" t="s">
        <v>98</v>
      </c>
      <c r="M641" s="9" t="s">
        <v>81</v>
      </c>
      <c r="N641" s="16" t="str">
        <f ca="1">PROPER(Table1[[#This Row],[Region]])</f>
        <v>East</v>
      </c>
      <c r="O641" s="9" t="s">
        <v>152</v>
      </c>
      <c r="P641" s="9" t="s">
        <v>153</v>
      </c>
      <c r="Q641" s="9" t="s">
        <v>32</v>
      </c>
    </row>
    <row r="642" spans="1:17" ht="14.5">
      <c r="A642" s="9">
        <v>1129</v>
      </c>
      <c r="B642" s="9" t="str">
        <f>VLOOKUP(Table1[[#This Row],[Customer ID]],'Customer Lookup'!A:B,2,0)</f>
        <v>Pam Patton</v>
      </c>
      <c r="C642" s="9">
        <v>57794</v>
      </c>
      <c r="D642" s="30">
        <v>42030</v>
      </c>
      <c r="E642" s="30">
        <v>42032</v>
      </c>
      <c r="F642" s="8" t="s">
        <v>83</v>
      </c>
      <c r="G642" s="13" t="str">
        <f ca="1">TRIM(Table1[[#This Row],[Product Category]])</f>
        <v>Office Supplies</v>
      </c>
      <c r="H642" s="13" t="str">
        <f ca="1">PROPER(Table1[[#This Row],[Product Sub-Category]])</f>
        <v>Paper</v>
      </c>
      <c r="I642" s="14">
        <v>19</v>
      </c>
      <c r="J642" s="15">
        <v>4.9800000000000004</v>
      </c>
      <c r="K642" s="9">
        <v>0.05</v>
      </c>
      <c r="L642" s="9" t="s">
        <v>98</v>
      </c>
      <c r="M642" s="9" t="s">
        <v>42</v>
      </c>
      <c r="N642" s="16" t="str">
        <f ca="1">PROPER(Table1[[#This Row],[Region]])</f>
        <v>Central</v>
      </c>
      <c r="O642" s="9" t="s">
        <v>152</v>
      </c>
      <c r="P642" s="9" t="s">
        <v>153</v>
      </c>
      <c r="Q642" s="9" t="s">
        <v>32</v>
      </c>
    </row>
    <row r="643" spans="1:17" ht="14.5">
      <c r="A643" s="9">
        <v>1131</v>
      </c>
      <c r="B643" s="9" t="str">
        <f>VLOOKUP(Table1[[#This Row],[Customer ID]],'Customer Lookup'!A:B,2,0)</f>
        <v>Benjamin Strauss</v>
      </c>
      <c r="C643" s="9">
        <v>88103</v>
      </c>
      <c r="D643" s="30">
        <v>42145</v>
      </c>
      <c r="E643" s="30">
        <v>42147</v>
      </c>
      <c r="F643" s="9" t="s">
        <v>61</v>
      </c>
      <c r="G643" s="13" t="str">
        <f ca="1">TRIM(Table1[[#This Row],[Product Category]])</f>
        <v>Office Supplies</v>
      </c>
      <c r="H643" s="13" t="str">
        <f ca="1">PROPER(Table1[[#This Row],[Product Sub-Category]])</f>
        <v>Envelopes</v>
      </c>
      <c r="I643" s="14">
        <v>13</v>
      </c>
      <c r="J643" s="15">
        <v>7.64</v>
      </c>
      <c r="K643" s="9">
        <v>0.05</v>
      </c>
      <c r="L643" s="9" t="s">
        <v>50</v>
      </c>
      <c r="M643" s="9" t="s">
        <v>42</v>
      </c>
      <c r="N643" s="16" t="str">
        <f ca="1">PROPER(Table1[[#This Row],[Region]])</f>
        <v>Central</v>
      </c>
      <c r="O643" s="9" t="s">
        <v>112</v>
      </c>
      <c r="P643" s="9" t="s">
        <v>529</v>
      </c>
      <c r="Q643" s="9" t="s">
        <v>32</v>
      </c>
    </row>
    <row r="644" spans="1:17" ht="14.5">
      <c r="A644" s="9">
        <v>1132</v>
      </c>
      <c r="B644" s="9" t="str">
        <f>VLOOKUP(Table1[[#This Row],[Customer ID]],'Customer Lookup'!A:B,2,0)</f>
        <v>Michael Robbins</v>
      </c>
      <c r="C644" s="9">
        <v>88101</v>
      </c>
      <c r="D644" s="30">
        <v>42045</v>
      </c>
      <c r="E644" s="30">
        <v>42046</v>
      </c>
      <c r="F644" s="8" t="s">
        <v>2237</v>
      </c>
      <c r="G644" s="13" t="str">
        <f ca="1">TRIM(Table1[[#This Row],[Product Category]])</f>
        <v>Office Supplies</v>
      </c>
      <c r="H644" s="13" t="str">
        <f ca="1">PROPER(Table1[[#This Row],[Product Sub-Category]])</f>
        <v>Binders And Binder Accessories</v>
      </c>
      <c r="I644" s="14">
        <v>6</v>
      </c>
      <c r="J644" s="15">
        <v>6.37</v>
      </c>
      <c r="K644" s="9">
        <v>0.05</v>
      </c>
      <c r="L644" s="9" t="s">
        <v>50</v>
      </c>
      <c r="M644" s="9" t="s">
        <v>81</v>
      </c>
      <c r="N644" s="16" t="str">
        <f ca="1">PROPER(Table1[[#This Row],[Region]])</f>
        <v>Central</v>
      </c>
      <c r="O644" s="9" t="s">
        <v>112</v>
      </c>
      <c r="P644" s="9" t="s">
        <v>530</v>
      </c>
      <c r="Q644" s="9" t="s">
        <v>32</v>
      </c>
    </row>
    <row r="645" spans="1:17" ht="14.5">
      <c r="A645" s="9">
        <v>1132</v>
      </c>
      <c r="B645" s="9" t="str">
        <f>VLOOKUP(Table1[[#This Row],[Customer ID]],'Customer Lookup'!A:B,2,0)</f>
        <v>Michael Robbins</v>
      </c>
      <c r="C645" s="9">
        <v>88102</v>
      </c>
      <c r="D645" s="30">
        <v>42051</v>
      </c>
      <c r="E645" s="30">
        <v>42058</v>
      </c>
      <c r="F645" s="9" t="s">
        <v>2237</v>
      </c>
      <c r="G645" s="13" t="str">
        <f ca="1">TRIM(Table1[[#This Row],[Product Category]])</f>
        <v>Technology</v>
      </c>
      <c r="H645" s="13" t="str">
        <f ca="1">PROPER(Table1[[#This Row],[Product Sub-Category]])</f>
        <v>Binders And Binder Accessories</v>
      </c>
      <c r="I645" s="14">
        <v>9</v>
      </c>
      <c r="J645" s="15">
        <v>8.6</v>
      </c>
      <c r="K645" s="9">
        <v>0.05</v>
      </c>
      <c r="L645" s="9" t="s">
        <v>98</v>
      </c>
      <c r="M645" s="9" t="s">
        <v>42</v>
      </c>
      <c r="N645" s="16" t="str">
        <f ca="1">PROPER(Table1[[#This Row],[Region]])</f>
        <v>Central</v>
      </c>
      <c r="O645" s="9" t="s">
        <v>112</v>
      </c>
      <c r="P645" s="9" t="s">
        <v>530</v>
      </c>
      <c r="Q645" s="9" t="s">
        <v>32</v>
      </c>
    </row>
    <row r="646" spans="1:17" ht="14.5">
      <c r="A646" s="9">
        <v>1132</v>
      </c>
      <c r="B646" s="9" t="str">
        <f>VLOOKUP(Table1[[#This Row],[Customer ID]],'Customer Lookup'!A:B,2,0)</f>
        <v>Michael Robbins</v>
      </c>
      <c r="C646" s="9">
        <v>88102</v>
      </c>
      <c r="D646" s="30">
        <v>42051</v>
      </c>
      <c r="E646" s="30">
        <v>42055</v>
      </c>
      <c r="F646" s="8" t="s">
        <v>2242</v>
      </c>
      <c r="G646" s="13" t="str">
        <f ca="1">TRIM(Table1[[#This Row],[Product Category]])</f>
        <v>Technology</v>
      </c>
      <c r="H646" s="13" t="str">
        <f ca="1">PROPER(Table1[[#This Row],[Product Sub-Category]])</f>
        <v>Copiers And Fax</v>
      </c>
      <c r="I646" s="14">
        <v>4</v>
      </c>
      <c r="J646" s="15">
        <v>699.99</v>
      </c>
      <c r="K646" s="9">
        <v>0.1</v>
      </c>
      <c r="L646" s="9" t="s">
        <v>98</v>
      </c>
      <c r="M646" s="9" t="s">
        <v>42</v>
      </c>
      <c r="N646" s="16" t="str">
        <f ca="1">PROPER(Table1[[#This Row],[Region]])</f>
        <v>Central</v>
      </c>
      <c r="O646" s="9" t="s">
        <v>112</v>
      </c>
      <c r="P646" s="9" t="s">
        <v>530</v>
      </c>
      <c r="Q646" s="9" t="s">
        <v>32</v>
      </c>
    </row>
    <row r="647" spans="1:17" ht="14.5">
      <c r="A647" s="9">
        <v>1132</v>
      </c>
      <c r="B647" s="9" t="str">
        <f>VLOOKUP(Table1[[#This Row],[Customer ID]],'Customer Lookup'!A:B,2,0)</f>
        <v>Michael Robbins</v>
      </c>
      <c r="C647" s="9">
        <v>88104</v>
      </c>
      <c r="D647" s="30">
        <v>42168</v>
      </c>
      <c r="E647" s="30">
        <v>42172</v>
      </c>
      <c r="F647" s="9" t="s">
        <v>144</v>
      </c>
      <c r="G647" s="13" t="str">
        <f ca="1">TRIM(Table1[[#This Row],[Product Category]])</f>
        <v>Office Supplies</v>
      </c>
      <c r="H647" s="13" t="str">
        <f ca="1">PROPER(Table1[[#This Row],[Product Sub-Category]])</f>
        <v>Computer Peripherals</v>
      </c>
      <c r="I647" s="14">
        <v>11</v>
      </c>
      <c r="J647" s="15">
        <v>30.98</v>
      </c>
      <c r="K647" s="9">
        <v>0.05</v>
      </c>
      <c r="L647" s="9" t="s">
        <v>98</v>
      </c>
      <c r="M647" s="9" t="s">
        <v>81</v>
      </c>
      <c r="N647" s="16" t="str">
        <f ca="1">PROPER(Table1[[#This Row],[Region]])</f>
        <v>Central</v>
      </c>
      <c r="O647" s="9" t="s">
        <v>112</v>
      </c>
      <c r="P647" s="9" t="s">
        <v>530</v>
      </c>
      <c r="Q647" s="9" t="s">
        <v>32</v>
      </c>
    </row>
    <row r="648" spans="1:17" ht="14.5">
      <c r="A648" s="9">
        <v>1133</v>
      </c>
      <c r="B648" s="9" t="str">
        <f>VLOOKUP(Table1[[#This Row],[Customer ID]],'Customer Lookup'!A:B,2,0)</f>
        <v>Marjorie Owens</v>
      </c>
      <c r="C648" s="9">
        <v>88105</v>
      </c>
      <c r="D648" s="30">
        <v>42030</v>
      </c>
      <c r="E648" s="30">
        <v>42032</v>
      </c>
      <c r="F648" s="8" t="s">
        <v>83</v>
      </c>
      <c r="G648" s="13" t="str">
        <f ca="1">TRIM(Table1[[#This Row],[Product Category]])</f>
        <v>Technology</v>
      </c>
      <c r="H648" s="13" t="str">
        <f ca="1">PROPER(Table1[[#This Row],[Product Sub-Category]])</f>
        <v>Paper</v>
      </c>
      <c r="I648" s="14">
        <v>5</v>
      </c>
      <c r="J648" s="15">
        <v>4.9800000000000004</v>
      </c>
      <c r="K648" s="9">
        <v>0.05</v>
      </c>
      <c r="L648" s="9" t="s">
        <v>98</v>
      </c>
      <c r="M648" s="9" t="s">
        <v>42</v>
      </c>
      <c r="N648" s="16" t="str">
        <f ca="1">PROPER(Table1[[#This Row],[Region]])</f>
        <v>Central</v>
      </c>
      <c r="O648" s="9" t="s">
        <v>112</v>
      </c>
      <c r="P648" s="9" t="s">
        <v>531</v>
      </c>
      <c r="Q648" s="9" t="s">
        <v>32</v>
      </c>
    </row>
    <row r="649" spans="1:17" ht="14.5">
      <c r="A649" s="9">
        <v>1136</v>
      </c>
      <c r="B649" s="9" t="str">
        <f>VLOOKUP(Table1[[#This Row],[Customer ID]],'Customer Lookup'!A:B,2,0)</f>
        <v>Carmen McPherson</v>
      </c>
      <c r="C649" s="9">
        <v>87940</v>
      </c>
      <c r="D649" s="30">
        <v>42006</v>
      </c>
      <c r="E649" s="30">
        <v>42008</v>
      </c>
      <c r="F649" s="9" t="s">
        <v>74</v>
      </c>
      <c r="G649" s="13" t="str">
        <f ca="1">TRIM(Table1[[#This Row],[Product Category]])</f>
        <v>Furniture</v>
      </c>
      <c r="H649" s="13" t="str">
        <f ca="1">PROPER(Table1[[#This Row],[Product Sub-Category]])</f>
        <v>Office Machines</v>
      </c>
      <c r="I649" s="14">
        <v>15</v>
      </c>
      <c r="J649" s="15">
        <v>270.97000000000003</v>
      </c>
      <c r="K649" s="9">
        <v>0.1</v>
      </c>
      <c r="L649" s="9" t="s">
        <v>21</v>
      </c>
      <c r="M649" s="9" t="s">
        <v>104</v>
      </c>
      <c r="N649" s="16" t="str">
        <f ca="1">PROPER(Table1[[#This Row],[Region]])</f>
        <v>Central</v>
      </c>
      <c r="O649" s="9" t="s">
        <v>142</v>
      </c>
      <c r="P649" s="9" t="s">
        <v>532</v>
      </c>
      <c r="Q649" s="9" t="s">
        <v>22</v>
      </c>
    </row>
    <row r="650" spans="1:17" ht="14.5">
      <c r="A650" s="9">
        <v>1138</v>
      </c>
      <c r="B650" s="9" t="str">
        <f>VLOOKUP(Table1[[#This Row],[Customer ID]],'Customer Lookup'!A:B,2,0)</f>
        <v>Malcolm Floyd</v>
      </c>
      <c r="C650" s="9">
        <v>86574</v>
      </c>
      <c r="D650" s="30">
        <v>42051</v>
      </c>
      <c r="E650" s="30">
        <v>42054</v>
      </c>
      <c r="F650" s="8" t="s">
        <v>2232</v>
      </c>
      <c r="G650" s="13" t="str">
        <f ca="1">TRIM(Table1[[#This Row],[Product Category]])</f>
        <v>Office Supplies</v>
      </c>
      <c r="H650" s="13" t="str">
        <f ca="1">PROPER(Table1[[#This Row],[Product Sub-Category]])</f>
        <v>Chairs &amp; Chairmats</v>
      </c>
      <c r="I650" s="14">
        <v>1</v>
      </c>
      <c r="J650" s="15">
        <v>160.97999999999999</v>
      </c>
      <c r="K650" s="9">
        <v>0.1</v>
      </c>
      <c r="L650" s="9" t="s">
        <v>50</v>
      </c>
      <c r="M650" s="9" t="s">
        <v>42</v>
      </c>
      <c r="N650" s="16" t="str">
        <f ca="1">PROPER(Table1[[#This Row],[Region]])</f>
        <v>Central</v>
      </c>
      <c r="O650" s="9" t="s">
        <v>112</v>
      </c>
      <c r="P650" s="9" t="s">
        <v>533</v>
      </c>
      <c r="Q650" s="9" t="s">
        <v>22</v>
      </c>
    </row>
    <row r="651" spans="1:17" ht="14.5">
      <c r="A651" s="9">
        <v>1142</v>
      </c>
      <c r="B651" s="9" t="str">
        <f>VLOOKUP(Table1[[#This Row],[Customer ID]],'Customer Lookup'!A:B,2,0)</f>
        <v>Russell Chan</v>
      </c>
      <c r="C651" s="9">
        <v>86573</v>
      </c>
      <c r="D651" s="30">
        <v>42008</v>
      </c>
      <c r="E651" s="30">
        <v>42010</v>
      </c>
      <c r="F651" s="9" t="s">
        <v>196</v>
      </c>
      <c r="G651" s="13" t="str">
        <f ca="1">TRIM(Table1[[#This Row],[Product Category]])</f>
        <v>Office Supplies</v>
      </c>
      <c r="H651" s="13" t="str">
        <f ca="1">PROPER(Table1[[#This Row],[Product Sub-Category]])</f>
        <v>Appliances</v>
      </c>
      <c r="I651" s="14">
        <v>7</v>
      </c>
      <c r="J651" s="15">
        <v>363.25</v>
      </c>
      <c r="K651" s="9">
        <v>0.1</v>
      </c>
      <c r="L651" s="9" t="s">
        <v>50</v>
      </c>
      <c r="M651" s="9" t="s">
        <v>42</v>
      </c>
      <c r="N651" s="16" t="str">
        <f ca="1">PROPER(Table1[[#This Row],[Region]])</f>
        <v>Central</v>
      </c>
      <c r="O651" s="9" t="s">
        <v>112</v>
      </c>
      <c r="P651" s="9" t="s">
        <v>534</v>
      </c>
      <c r="Q651" s="9" t="s">
        <v>32</v>
      </c>
    </row>
    <row r="652" spans="1:17" ht="14.5">
      <c r="A652" s="9">
        <v>1142</v>
      </c>
      <c r="B652" s="9" t="str">
        <f>VLOOKUP(Table1[[#This Row],[Customer ID]],'Customer Lookup'!A:B,2,0)</f>
        <v>Russell Chan</v>
      </c>
      <c r="C652" s="9">
        <v>86575</v>
      </c>
      <c r="D652" s="30">
        <v>42161</v>
      </c>
      <c r="E652" s="30">
        <v>42164</v>
      </c>
      <c r="F652" s="8" t="s">
        <v>83</v>
      </c>
      <c r="G652" s="13" t="str">
        <f ca="1">TRIM(Table1[[#This Row],[Product Category]])</f>
        <v>Furniture</v>
      </c>
      <c r="H652" s="13" t="str">
        <f ca="1">PROPER(Table1[[#This Row],[Product Sub-Category]])</f>
        <v>Paper</v>
      </c>
      <c r="I652" s="14">
        <v>11</v>
      </c>
      <c r="J652" s="15">
        <v>18.97</v>
      </c>
      <c r="K652" s="9">
        <v>0.05</v>
      </c>
      <c r="L652" s="9" t="s">
        <v>50</v>
      </c>
      <c r="M652" s="9" t="s">
        <v>42</v>
      </c>
      <c r="N652" s="16" t="str">
        <f ca="1">PROPER(Table1[[#This Row],[Region]])</f>
        <v>East</v>
      </c>
      <c r="O652" s="9" t="s">
        <v>112</v>
      </c>
      <c r="P652" s="9" t="s">
        <v>534</v>
      </c>
      <c r="Q652" s="9" t="s">
        <v>32</v>
      </c>
    </row>
    <row r="653" spans="1:17" ht="14.5">
      <c r="A653" s="9">
        <v>1151</v>
      </c>
      <c r="B653" s="9" t="str">
        <f>VLOOKUP(Table1[[#This Row],[Customer ID]],'Customer Lookup'!A:B,2,0)</f>
        <v>Edna Huang</v>
      </c>
      <c r="C653" s="9">
        <v>91344</v>
      </c>
      <c r="D653" s="30">
        <v>42164</v>
      </c>
      <c r="E653" s="30">
        <v>42164</v>
      </c>
      <c r="F653" s="9" t="s">
        <v>2233</v>
      </c>
      <c r="G653" s="13" t="str">
        <f ca="1">TRIM(Table1[[#This Row],[Product Category]])</f>
        <v>Office Supplies</v>
      </c>
      <c r="H653" s="13" t="str">
        <f ca="1">PROPER(Table1[[#This Row],[Product Sub-Category]])</f>
        <v>Office Furnishings</v>
      </c>
      <c r="I653" s="14">
        <v>1</v>
      </c>
      <c r="J653" s="15">
        <v>7.59</v>
      </c>
      <c r="K653" s="9">
        <v>0.05</v>
      </c>
      <c r="L653" s="9" t="s">
        <v>98</v>
      </c>
      <c r="M653" s="9" t="s">
        <v>81</v>
      </c>
      <c r="N653" s="16" t="str">
        <f ca="1">PROPER(Table1[[#This Row],[Region]])</f>
        <v>West</v>
      </c>
      <c r="O653" s="9" t="s">
        <v>152</v>
      </c>
      <c r="P653" s="9" t="s">
        <v>535</v>
      </c>
      <c r="Q653" s="9" t="s">
        <v>32</v>
      </c>
    </row>
    <row r="654" spans="1:17" ht="14.5">
      <c r="A654" s="9">
        <v>1155</v>
      </c>
      <c r="B654" s="9" t="str">
        <f>VLOOKUP(Table1[[#This Row],[Customer ID]],'Customer Lookup'!A:B,2,0)</f>
        <v>Alex Nicholson</v>
      </c>
      <c r="C654" s="9">
        <v>90853</v>
      </c>
      <c r="D654" s="30">
        <v>42006</v>
      </c>
      <c r="E654" s="30">
        <v>42008</v>
      </c>
      <c r="F654" s="8" t="s">
        <v>83</v>
      </c>
      <c r="G654" s="13" t="str">
        <f ca="1">TRIM(Table1[[#This Row],[Product Category]])</f>
        <v>Office Supplies</v>
      </c>
      <c r="H654" s="13" t="str">
        <f ca="1">PROPER(Table1[[#This Row],[Product Sub-Category]])</f>
        <v>Paper</v>
      </c>
      <c r="I654" s="14">
        <v>4</v>
      </c>
      <c r="J654" s="15">
        <v>9.11</v>
      </c>
      <c r="K654" s="9">
        <v>0.05</v>
      </c>
      <c r="L654" s="9" t="s">
        <v>41</v>
      </c>
      <c r="M654" s="9" t="s">
        <v>104</v>
      </c>
      <c r="N654" s="16" t="str">
        <f ca="1">PROPER(Table1[[#This Row],[Region]])</f>
        <v>West</v>
      </c>
      <c r="O654" s="9" t="s">
        <v>37</v>
      </c>
      <c r="P654" s="9" t="s">
        <v>536</v>
      </c>
      <c r="Q654" s="9" t="s">
        <v>22</v>
      </c>
    </row>
    <row r="655" spans="1:17" ht="14.5">
      <c r="A655" s="9">
        <v>1155</v>
      </c>
      <c r="B655" s="9" t="str">
        <f>VLOOKUP(Table1[[#This Row],[Customer ID]],'Customer Lookup'!A:B,2,0)</f>
        <v>Alex Nicholson</v>
      </c>
      <c r="C655" s="9">
        <v>90853</v>
      </c>
      <c r="D655" s="30">
        <v>42006</v>
      </c>
      <c r="E655" s="30">
        <v>42006</v>
      </c>
      <c r="F655" s="9" t="s">
        <v>83</v>
      </c>
      <c r="G655" s="13" t="str">
        <f ca="1">TRIM(Table1[[#This Row],[Product Category]])</f>
        <v>Technology</v>
      </c>
      <c r="H655" s="13" t="str">
        <f ca="1">PROPER(Table1[[#This Row],[Product Sub-Category]])</f>
        <v>Paper</v>
      </c>
      <c r="I655" s="14">
        <v>11</v>
      </c>
      <c r="J655" s="15">
        <v>15.04</v>
      </c>
      <c r="K655" s="9">
        <v>0.05</v>
      </c>
      <c r="L655" s="9" t="s">
        <v>41</v>
      </c>
      <c r="M655" s="9" t="s">
        <v>104</v>
      </c>
      <c r="N655" s="16" t="str">
        <f ca="1">PROPER(Table1[[#This Row],[Region]])</f>
        <v>East</v>
      </c>
      <c r="O655" s="9" t="s">
        <v>37</v>
      </c>
      <c r="P655" s="9" t="s">
        <v>536</v>
      </c>
      <c r="Q655" s="9" t="s">
        <v>32</v>
      </c>
    </row>
    <row r="656" spans="1:17" ht="14.5">
      <c r="A656" s="9">
        <v>1156</v>
      </c>
      <c r="B656" s="9" t="str">
        <f>VLOOKUP(Table1[[#This Row],[Customer ID]],'Customer Lookup'!A:B,2,0)</f>
        <v>Edith Forbes</v>
      </c>
      <c r="C656" s="9">
        <v>90855</v>
      </c>
      <c r="D656" s="30">
        <v>42049</v>
      </c>
      <c r="E656" s="30">
        <v>42050</v>
      </c>
      <c r="F656" s="8" t="s">
        <v>2235</v>
      </c>
      <c r="G656" s="13" t="str">
        <f ca="1">TRIM(Table1[[#This Row],[Product Category]])</f>
        <v>Furniture</v>
      </c>
      <c r="H656" s="13" t="str">
        <f ca="1">PROPER(Table1[[#This Row],[Product Sub-Category]])</f>
        <v>Telephones And Communication</v>
      </c>
      <c r="I656" s="14">
        <v>7</v>
      </c>
      <c r="J656" s="15">
        <v>175.99</v>
      </c>
      <c r="K656" s="9">
        <v>0.1</v>
      </c>
      <c r="L656" s="9" t="s">
        <v>21</v>
      </c>
      <c r="M656" s="9" t="s">
        <v>104</v>
      </c>
      <c r="N656" s="16" t="str">
        <f ca="1">PROPER(Table1[[#This Row],[Region]])</f>
        <v>East</v>
      </c>
      <c r="O656" s="9" t="s">
        <v>152</v>
      </c>
      <c r="P656" s="9" t="s">
        <v>537</v>
      </c>
      <c r="Q656" s="9" t="s">
        <v>32</v>
      </c>
    </row>
    <row r="657" spans="1:17" ht="14.5">
      <c r="A657" s="9">
        <v>1159</v>
      </c>
      <c r="B657" s="9" t="str">
        <f>VLOOKUP(Table1[[#This Row],[Customer ID]],'Customer Lookup'!A:B,2,0)</f>
        <v>Arlene Weeks</v>
      </c>
      <c r="C657" s="9">
        <v>90854</v>
      </c>
      <c r="D657" s="30">
        <v>42144</v>
      </c>
      <c r="E657" s="30">
        <v>42145</v>
      </c>
      <c r="F657" s="9" t="s">
        <v>151</v>
      </c>
      <c r="G657" s="13" t="str">
        <f ca="1">TRIM(Table1[[#This Row],[Product Category]])</f>
        <v>Office Supplies</v>
      </c>
      <c r="H657" s="13" t="str">
        <f ca="1">PROPER(Table1[[#This Row],[Product Sub-Category]])</f>
        <v>Bookcases</v>
      </c>
      <c r="I657" s="14">
        <v>1</v>
      </c>
      <c r="J657" s="15">
        <v>100.98</v>
      </c>
      <c r="K657" s="9">
        <v>0.1</v>
      </c>
      <c r="L657" s="9" t="s">
        <v>21</v>
      </c>
      <c r="M657" s="9" t="s">
        <v>104</v>
      </c>
      <c r="N657" s="16" t="str">
        <f ca="1">PROPER(Table1[[#This Row],[Region]])</f>
        <v>East</v>
      </c>
      <c r="O657" s="9" t="s">
        <v>46</v>
      </c>
      <c r="P657" s="9" t="s">
        <v>538</v>
      </c>
      <c r="Q657" s="9" t="s">
        <v>22</v>
      </c>
    </row>
    <row r="658" spans="1:17" ht="14.5">
      <c r="A658" s="9">
        <v>1170</v>
      </c>
      <c r="B658" s="9" t="str">
        <f>VLOOKUP(Table1[[#This Row],[Customer ID]],'Customer Lookup'!A:B,2,0)</f>
        <v>Jessie Houston</v>
      </c>
      <c r="C658" s="9">
        <v>87520</v>
      </c>
      <c r="D658" s="30">
        <v>42157</v>
      </c>
      <c r="E658" s="30">
        <v>42158</v>
      </c>
      <c r="F658" s="8" t="s">
        <v>61</v>
      </c>
      <c r="G658" s="13" t="str">
        <f ca="1">TRIM(Table1[[#This Row],[Product Category]])</f>
        <v>Technology</v>
      </c>
      <c r="H658" s="13" t="str">
        <f ca="1">PROPER(Table1[[#This Row],[Product Sub-Category]])</f>
        <v>Envelopes</v>
      </c>
      <c r="I658" s="14">
        <v>19</v>
      </c>
      <c r="J658" s="15">
        <v>9.7799999999999994</v>
      </c>
      <c r="K658" s="9">
        <v>0.05</v>
      </c>
      <c r="L658" s="9" t="s">
        <v>31</v>
      </c>
      <c r="M658" s="9" t="s">
        <v>104</v>
      </c>
      <c r="N658" s="16" t="str">
        <f ca="1">PROPER(Table1[[#This Row],[Region]])</f>
        <v>East</v>
      </c>
      <c r="O658" s="9" t="s">
        <v>501</v>
      </c>
      <c r="P658" s="9" t="s">
        <v>262</v>
      </c>
      <c r="Q658" s="9" t="s">
        <v>32</v>
      </c>
    </row>
    <row r="659" spans="1:17" ht="14.5">
      <c r="A659" s="9">
        <v>1170</v>
      </c>
      <c r="B659" s="9" t="str">
        <f>VLOOKUP(Table1[[#This Row],[Customer ID]],'Customer Lookup'!A:B,2,0)</f>
        <v>Jessie Houston</v>
      </c>
      <c r="C659" s="9">
        <v>87520</v>
      </c>
      <c r="D659" s="30">
        <v>42157</v>
      </c>
      <c r="E659" s="30">
        <v>42159</v>
      </c>
      <c r="F659" s="9" t="s">
        <v>2235</v>
      </c>
      <c r="G659" s="13" t="str">
        <f ca="1">TRIM(Table1[[#This Row],[Product Category]])</f>
        <v>Office Supplies</v>
      </c>
      <c r="H659" s="13" t="str">
        <f ca="1">PROPER(Table1[[#This Row],[Product Sub-Category]])</f>
        <v>Telephones And Communication</v>
      </c>
      <c r="I659" s="14">
        <v>6</v>
      </c>
      <c r="J659" s="15">
        <v>200.99</v>
      </c>
      <c r="K659" s="9">
        <v>0.1</v>
      </c>
      <c r="L659" s="9" t="s">
        <v>31</v>
      </c>
      <c r="M659" s="9" t="s">
        <v>104</v>
      </c>
      <c r="N659" s="16" t="str">
        <f ca="1">PROPER(Table1[[#This Row],[Region]])</f>
        <v>South</v>
      </c>
      <c r="O659" s="9" t="s">
        <v>501</v>
      </c>
      <c r="P659" s="9" t="s">
        <v>262</v>
      </c>
      <c r="Q659" s="9" t="s">
        <v>32</v>
      </c>
    </row>
    <row r="660" spans="1:17" ht="14.5">
      <c r="A660" s="9">
        <v>1178</v>
      </c>
      <c r="B660" s="9" t="str">
        <f>VLOOKUP(Table1[[#This Row],[Customer ID]],'Customer Lookup'!A:B,2,0)</f>
        <v>Sandy Hunt</v>
      </c>
      <c r="C660" s="9">
        <v>89787</v>
      </c>
      <c r="D660" s="30">
        <v>42103</v>
      </c>
      <c r="E660" s="30">
        <v>42105</v>
      </c>
      <c r="F660" s="8" t="s">
        <v>196</v>
      </c>
      <c r="G660" s="13" t="str">
        <f ca="1">TRIM(Table1[[#This Row],[Product Category]])</f>
        <v>Furniture</v>
      </c>
      <c r="H660" s="13" t="str">
        <f ca="1">PROPER(Table1[[#This Row],[Product Sub-Category]])</f>
        <v>Appliances</v>
      </c>
      <c r="I660" s="14">
        <v>2</v>
      </c>
      <c r="J660" s="15">
        <v>4.4800000000000004</v>
      </c>
      <c r="K660" s="9">
        <v>0.05</v>
      </c>
      <c r="L660" s="9" t="s">
        <v>21</v>
      </c>
      <c r="M660" s="9" t="s">
        <v>104</v>
      </c>
      <c r="N660" s="16" t="str">
        <f ca="1">PROPER(Table1[[#This Row],[Region]])</f>
        <v>South</v>
      </c>
      <c r="O660" s="9" t="s">
        <v>242</v>
      </c>
      <c r="P660" s="9" t="s">
        <v>539</v>
      </c>
      <c r="Q660" s="9" t="s">
        <v>32</v>
      </c>
    </row>
    <row r="661" spans="1:17" ht="14.5">
      <c r="A661" s="9">
        <v>1178</v>
      </c>
      <c r="B661" s="9" t="str">
        <f>VLOOKUP(Table1[[#This Row],[Customer ID]],'Customer Lookup'!A:B,2,0)</f>
        <v>Sandy Hunt</v>
      </c>
      <c r="C661" s="9">
        <v>89787</v>
      </c>
      <c r="D661" s="30">
        <v>42103</v>
      </c>
      <c r="E661" s="30">
        <v>42105</v>
      </c>
      <c r="F661" s="9" t="s">
        <v>2232</v>
      </c>
      <c r="G661" s="13" t="str">
        <f ca="1">TRIM(Table1[[#This Row],[Product Category]])</f>
        <v>Technology</v>
      </c>
      <c r="H661" s="13" t="str">
        <f ca="1">PROPER(Table1[[#This Row],[Product Sub-Category]])</f>
        <v>Chairs &amp; Chairmats</v>
      </c>
      <c r="I661" s="14">
        <v>10</v>
      </c>
      <c r="J661" s="15">
        <v>350.99</v>
      </c>
      <c r="K661" s="9">
        <v>0.1</v>
      </c>
      <c r="L661" s="9" t="s">
        <v>21</v>
      </c>
      <c r="M661" s="9" t="s">
        <v>104</v>
      </c>
      <c r="N661" s="16" t="str">
        <f ca="1">PROPER(Table1[[#This Row],[Region]])</f>
        <v>South</v>
      </c>
      <c r="O661" s="9" t="s">
        <v>242</v>
      </c>
      <c r="P661" s="9" t="s">
        <v>539</v>
      </c>
      <c r="Q661" s="9" t="s">
        <v>22</v>
      </c>
    </row>
    <row r="662" spans="1:17" ht="14.5">
      <c r="A662" s="9">
        <v>1178</v>
      </c>
      <c r="B662" s="9" t="str">
        <f>VLOOKUP(Table1[[#This Row],[Customer ID]],'Customer Lookup'!A:B,2,0)</f>
        <v>Sandy Hunt</v>
      </c>
      <c r="C662" s="9">
        <v>89787</v>
      </c>
      <c r="D662" s="30">
        <v>42103</v>
      </c>
      <c r="E662" s="30">
        <v>42105</v>
      </c>
      <c r="F662" s="8" t="s">
        <v>144</v>
      </c>
      <c r="G662" s="13" t="str">
        <f ca="1">TRIM(Table1[[#This Row],[Product Category]])</f>
        <v>Furniture</v>
      </c>
      <c r="H662" s="13" t="str">
        <f ca="1">PROPER(Table1[[#This Row],[Product Sub-Category]])</f>
        <v>Computer Peripherals</v>
      </c>
      <c r="I662" s="14">
        <v>7</v>
      </c>
      <c r="J662" s="15">
        <v>40.98</v>
      </c>
      <c r="K662" s="9">
        <v>0.05</v>
      </c>
      <c r="L662" s="9" t="s">
        <v>21</v>
      </c>
      <c r="M662" s="9" t="s">
        <v>104</v>
      </c>
      <c r="N662" s="16" t="str">
        <f ca="1">PROPER(Table1[[#This Row],[Region]])</f>
        <v>South</v>
      </c>
      <c r="O662" s="9" t="s">
        <v>242</v>
      </c>
      <c r="P662" s="9" t="s">
        <v>539</v>
      </c>
      <c r="Q662" s="9" t="s">
        <v>22</v>
      </c>
    </row>
    <row r="663" spans="1:17" ht="14.5">
      <c r="A663" s="9">
        <v>1178</v>
      </c>
      <c r="B663" s="9" t="str">
        <f>VLOOKUP(Table1[[#This Row],[Customer ID]],'Customer Lookup'!A:B,2,0)</f>
        <v>Sandy Hunt</v>
      </c>
      <c r="C663" s="9">
        <v>89787</v>
      </c>
      <c r="D663" s="30">
        <v>42103</v>
      </c>
      <c r="E663" s="30">
        <v>42104</v>
      </c>
      <c r="F663" s="9" t="s">
        <v>123</v>
      </c>
      <c r="G663" s="13" t="str">
        <f ca="1">TRIM(Table1[[#This Row],[Product Category]])</f>
        <v>Office Supplies</v>
      </c>
      <c r="H663" s="13" t="str">
        <f ca="1">PROPER(Table1[[#This Row],[Product Sub-Category]])</f>
        <v>Tables</v>
      </c>
      <c r="I663" s="14">
        <v>7</v>
      </c>
      <c r="J663" s="15">
        <v>349.45</v>
      </c>
      <c r="K663" s="9">
        <v>0.1</v>
      </c>
      <c r="L663" s="9" t="s">
        <v>21</v>
      </c>
      <c r="M663" s="9" t="s">
        <v>104</v>
      </c>
      <c r="N663" s="16" t="str">
        <f ca="1">PROPER(Table1[[#This Row],[Region]])</f>
        <v>West</v>
      </c>
      <c r="O663" s="9" t="s">
        <v>242</v>
      </c>
      <c r="P663" s="9" t="s">
        <v>539</v>
      </c>
      <c r="Q663" s="9" t="s">
        <v>22</v>
      </c>
    </row>
    <row r="664" spans="1:17" ht="14.5">
      <c r="A664" s="9">
        <v>1182</v>
      </c>
      <c r="B664" s="9" t="str">
        <f>VLOOKUP(Table1[[#This Row],[Customer ID]],'Customer Lookup'!A:B,2,0)</f>
        <v>Jesse Williamson</v>
      </c>
      <c r="C664" s="9">
        <v>86913</v>
      </c>
      <c r="D664" s="30">
        <v>42147</v>
      </c>
      <c r="E664" s="30">
        <v>42147</v>
      </c>
      <c r="F664" s="8" t="s">
        <v>116</v>
      </c>
      <c r="G664" s="13" t="str">
        <f ca="1">TRIM(Table1[[#This Row],[Product Category]])</f>
        <v>Technology</v>
      </c>
      <c r="H664" s="13" t="str">
        <f ca="1">PROPER(Table1[[#This Row],[Product Sub-Category]])</f>
        <v>Labels</v>
      </c>
      <c r="I664" s="14">
        <v>15</v>
      </c>
      <c r="J664" s="15">
        <v>2.61</v>
      </c>
      <c r="K664" s="9">
        <v>0.05</v>
      </c>
      <c r="L664" s="9" t="s">
        <v>21</v>
      </c>
      <c r="M664" s="9" t="s">
        <v>42</v>
      </c>
      <c r="N664" s="16" t="str">
        <f ca="1">PROPER(Table1[[#This Row],[Region]])</f>
        <v>West</v>
      </c>
      <c r="O664" s="9" t="s">
        <v>161</v>
      </c>
      <c r="P664" s="9" t="s">
        <v>540</v>
      </c>
      <c r="Q664" s="9" t="s">
        <v>32</v>
      </c>
    </row>
    <row r="665" spans="1:17" ht="14.5">
      <c r="A665" s="9">
        <v>1183</v>
      </c>
      <c r="B665" s="9" t="str">
        <f>VLOOKUP(Table1[[#This Row],[Customer ID]],'Customer Lookup'!A:B,2,0)</f>
        <v>Becky O'Brien</v>
      </c>
      <c r="C665" s="9">
        <v>86914</v>
      </c>
      <c r="D665" s="30">
        <v>42184</v>
      </c>
      <c r="E665" s="30">
        <v>42184</v>
      </c>
      <c r="F665" s="9" t="s">
        <v>2235</v>
      </c>
      <c r="G665" s="13" t="str">
        <f ca="1">TRIM(Table1[[#This Row],[Product Category]])</f>
        <v>Technology</v>
      </c>
      <c r="H665" s="13" t="str">
        <f ca="1">PROPER(Table1[[#This Row],[Product Sub-Category]])</f>
        <v>Telephones And Communication</v>
      </c>
      <c r="I665" s="14">
        <v>9</v>
      </c>
      <c r="J665" s="15">
        <v>35.99</v>
      </c>
      <c r="K665" s="9">
        <v>0.05</v>
      </c>
      <c r="L665" s="9" t="s">
        <v>31</v>
      </c>
      <c r="M665" s="9" t="s">
        <v>42</v>
      </c>
      <c r="N665" s="16" t="str">
        <f ca="1">PROPER(Table1[[#This Row],[Region]])</f>
        <v>South</v>
      </c>
      <c r="O665" s="9" t="s">
        <v>161</v>
      </c>
      <c r="P665" s="9" t="s">
        <v>541</v>
      </c>
      <c r="Q665" s="9" t="s">
        <v>32</v>
      </c>
    </row>
    <row r="666" spans="1:17" ht="14.5">
      <c r="A666" s="9">
        <v>1185</v>
      </c>
      <c r="B666" s="9" t="str">
        <f>VLOOKUP(Table1[[#This Row],[Customer ID]],'Customer Lookup'!A:B,2,0)</f>
        <v>Lee Xu</v>
      </c>
      <c r="C666" s="9">
        <v>85938</v>
      </c>
      <c r="D666" s="30">
        <v>42084</v>
      </c>
      <c r="E666" s="30">
        <v>42085</v>
      </c>
      <c r="F666" s="8" t="s">
        <v>74</v>
      </c>
      <c r="G666" s="13" t="str">
        <f ca="1">TRIM(Table1[[#This Row],[Product Category]])</f>
        <v>Office Supplies</v>
      </c>
      <c r="H666" s="13" t="str">
        <f ca="1">PROPER(Table1[[#This Row],[Product Sub-Category]])</f>
        <v>Office Machines</v>
      </c>
      <c r="I666" s="14">
        <v>3</v>
      </c>
      <c r="J666" s="15">
        <v>6783.02</v>
      </c>
      <c r="K666" s="9">
        <v>0.15</v>
      </c>
      <c r="L666" s="9" t="s">
        <v>50</v>
      </c>
      <c r="M666" s="9" t="s">
        <v>104</v>
      </c>
      <c r="N666" s="16" t="str">
        <f ca="1">PROPER(Table1[[#This Row],[Region]])</f>
        <v>South</v>
      </c>
      <c r="O666" s="9" t="s">
        <v>542</v>
      </c>
      <c r="P666" s="9" t="s">
        <v>543</v>
      </c>
      <c r="Q666" s="9" t="s">
        <v>32</v>
      </c>
    </row>
    <row r="667" spans="1:17" ht="14.5">
      <c r="A667" s="9">
        <v>1185</v>
      </c>
      <c r="B667" s="9" t="str">
        <f>VLOOKUP(Table1[[#This Row],[Customer ID]],'Customer Lookup'!A:B,2,0)</f>
        <v>Lee Xu</v>
      </c>
      <c r="C667" s="9">
        <v>85940</v>
      </c>
      <c r="D667" s="30">
        <v>42104</v>
      </c>
      <c r="E667" s="30">
        <v>42107</v>
      </c>
      <c r="F667" s="9" t="s">
        <v>196</v>
      </c>
      <c r="G667" s="13" t="str">
        <f ca="1">TRIM(Table1[[#This Row],[Product Category]])</f>
        <v>Technology</v>
      </c>
      <c r="H667" s="13" t="str">
        <f ca="1">PROPER(Table1[[#This Row],[Product Sub-Category]])</f>
        <v>Appliances</v>
      </c>
      <c r="I667" s="14">
        <v>8</v>
      </c>
      <c r="J667" s="15">
        <v>11.7</v>
      </c>
      <c r="K667" s="9">
        <v>0.05</v>
      </c>
      <c r="L667" s="9" t="s">
        <v>31</v>
      </c>
      <c r="M667" s="9" t="s">
        <v>104</v>
      </c>
      <c r="N667" s="16" t="str">
        <f ca="1">PROPER(Table1[[#This Row],[Region]])</f>
        <v>West</v>
      </c>
      <c r="O667" s="9" t="s">
        <v>542</v>
      </c>
      <c r="P667" s="9" t="s">
        <v>543</v>
      </c>
      <c r="Q667" s="9" t="s">
        <v>32</v>
      </c>
    </row>
    <row r="668" spans="1:17" ht="14.5">
      <c r="A668" s="9">
        <v>1186</v>
      </c>
      <c r="B668" s="9" t="str">
        <f>VLOOKUP(Table1[[#This Row],[Customer ID]],'Customer Lookup'!A:B,2,0)</f>
        <v>Glenda Herbert</v>
      </c>
      <c r="C668" s="9">
        <v>85939</v>
      </c>
      <c r="D668" s="30">
        <v>42103</v>
      </c>
      <c r="E668" s="30">
        <v>42104</v>
      </c>
      <c r="F668" s="8" t="s">
        <v>74</v>
      </c>
      <c r="G668" s="13" t="str">
        <f ca="1">TRIM(Table1[[#This Row],[Product Category]])</f>
        <v>Office Supplies</v>
      </c>
      <c r="H668" s="13" t="str">
        <f ca="1">PROPER(Table1[[#This Row],[Product Sub-Category]])</f>
        <v>Office Machines</v>
      </c>
      <c r="I668" s="14">
        <v>10</v>
      </c>
      <c r="J668" s="15">
        <v>400.97</v>
      </c>
      <c r="K668" s="9">
        <v>0.1</v>
      </c>
      <c r="L668" s="9" t="s">
        <v>41</v>
      </c>
      <c r="M668" s="9" t="s">
        <v>104</v>
      </c>
      <c r="N668" s="16" t="str">
        <f ca="1">PROPER(Table1[[#This Row],[Region]])</f>
        <v>West</v>
      </c>
      <c r="O668" s="9" t="s">
        <v>37</v>
      </c>
      <c r="P668" s="9" t="s">
        <v>544</v>
      </c>
      <c r="Q668" s="9" t="s">
        <v>22</v>
      </c>
    </row>
    <row r="669" spans="1:17" ht="14.5">
      <c r="A669" s="9">
        <v>1189</v>
      </c>
      <c r="B669" s="9" t="str">
        <f>VLOOKUP(Table1[[#This Row],[Customer ID]],'Customer Lookup'!A:B,2,0)</f>
        <v>Dwight Stephenson</v>
      </c>
      <c r="C669" s="9">
        <v>87584</v>
      </c>
      <c r="D669" s="30">
        <v>42172</v>
      </c>
      <c r="E669" s="30">
        <v>42177</v>
      </c>
      <c r="F669" s="9" t="s">
        <v>196</v>
      </c>
      <c r="G669" s="13" t="str">
        <f ca="1">TRIM(Table1[[#This Row],[Product Category]])</f>
        <v>Furniture</v>
      </c>
      <c r="H669" s="13" t="str">
        <f ca="1">PROPER(Table1[[#This Row],[Product Sub-Category]])</f>
        <v>Appliances</v>
      </c>
      <c r="I669" s="14">
        <v>14</v>
      </c>
      <c r="J669" s="15">
        <v>10.89</v>
      </c>
      <c r="K669" s="9">
        <v>0.05</v>
      </c>
      <c r="L669" s="9" t="s">
        <v>98</v>
      </c>
      <c r="M669" s="9" t="s">
        <v>104</v>
      </c>
      <c r="N669" s="16" t="str">
        <f ca="1">PROPER(Table1[[#This Row],[Region]])</f>
        <v>West</v>
      </c>
      <c r="O669" s="9" t="s">
        <v>37</v>
      </c>
      <c r="P669" s="9" t="s">
        <v>544</v>
      </c>
      <c r="Q669" s="9" t="s">
        <v>32</v>
      </c>
    </row>
    <row r="670" spans="1:17" ht="14.5">
      <c r="A670" s="9">
        <v>1189</v>
      </c>
      <c r="B670" s="9" t="str">
        <f>VLOOKUP(Table1[[#This Row],[Customer ID]],'Customer Lookup'!A:B,2,0)</f>
        <v>Dwight Stephenson</v>
      </c>
      <c r="C670" s="9">
        <v>87584</v>
      </c>
      <c r="D670" s="30">
        <v>42172</v>
      </c>
      <c r="E670" s="30">
        <v>42177</v>
      </c>
      <c r="F670" s="8" t="s">
        <v>2233</v>
      </c>
      <c r="G670" s="13" t="str">
        <f ca="1">TRIM(Table1[[#This Row],[Product Category]])</f>
        <v>Furniture</v>
      </c>
      <c r="H670" s="13" t="str">
        <f ca="1">PROPER(Table1[[#This Row],[Product Sub-Category]])</f>
        <v>Office Furnishings</v>
      </c>
      <c r="I670" s="14">
        <v>16</v>
      </c>
      <c r="J670" s="15">
        <v>10.64</v>
      </c>
      <c r="K670" s="9">
        <v>0.05</v>
      </c>
      <c r="L670" s="9" t="s">
        <v>98</v>
      </c>
      <c r="M670" s="9" t="s">
        <v>104</v>
      </c>
      <c r="N670" s="16" t="str">
        <f ca="1">PROPER(Table1[[#This Row],[Region]])</f>
        <v>West</v>
      </c>
      <c r="O670" s="9" t="s">
        <v>37</v>
      </c>
      <c r="P670" s="9" t="s">
        <v>544</v>
      </c>
      <c r="Q670" s="9" t="s">
        <v>32</v>
      </c>
    </row>
    <row r="671" spans="1:17" ht="14.5">
      <c r="A671" s="9">
        <v>1189</v>
      </c>
      <c r="B671" s="9" t="str">
        <f>VLOOKUP(Table1[[#This Row],[Customer ID]],'Customer Lookup'!A:B,2,0)</f>
        <v>Dwight Stephenson</v>
      </c>
      <c r="C671" s="9">
        <v>87584</v>
      </c>
      <c r="D671" s="30">
        <v>42172</v>
      </c>
      <c r="E671" s="30">
        <v>42174</v>
      </c>
      <c r="F671" s="9" t="s">
        <v>2233</v>
      </c>
      <c r="G671" s="13" t="str">
        <f ca="1">TRIM(Table1[[#This Row],[Product Category]])</f>
        <v>Office Supplies</v>
      </c>
      <c r="H671" s="13" t="str">
        <f ca="1">PROPER(Table1[[#This Row],[Product Sub-Category]])</f>
        <v>Office Furnishings</v>
      </c>
      <c r="I671" s="14">
        <v>4</v>
      </c>
      <c r="J671" s="15">
        <v>7.96</v>
      </c>
      <c r="K671" s="9">
        <v>0.05</v>
      </c>
      <c r="L671" s="9" t="s">
        <v>98</v>
      </c>
      <c r="M671" s="9" t="s">
        <v>104</v>
      </c>
      <c r="N671" s="16" t="str">
        <f ca="1">PROPER(Table1[[#This Row],[Region]])</f>
        <v>East</v>
      </c>
      <c r="O671" s="9" t="s">
        <v>37</v>
      </c>
      <c r="P671" s="9" t="s">
        <v>544</v>
      </c>
      <c r="Q671" s="9" t="s">
        <v>32</v>
      </c>
    </row>
    <row r="672" spans="1:17" ht="14.5">
      <c r="A672" s="9">
        <v>1191</v>
      </c>
      <c r="B672" s="9" t="str">
        <f>VLOOKUP(Table1[[#This Row],[Customer ID]],'Customer Lookup'!A:B,2,0)</f>
        <v>John Morse</v>
      </c>
      <c r="C672" s="9">
        <v>87587</v>
      </c>
      <c r="D672" s="30">
        <v>42183</v>
      </c>
      <c r="E672" s="30">
        <v>42186</v>
      </c>
      <c r="F672" s="8" t="s">
        <v>2237</v>
      </c>
      <c r="G672" s="13" t="str">
        <f ca="1">TRIM(Table1[[#This Row],[Product Category]])</f>
        <v>Furniture</v>
      </c>
      <c r="H672" s="13" t="str">
        <f ca="1">PROPER(Table1[[#This Row],[Product Sub-Category]])</f>
        <v>Binders And Binder Accessories</v>
      </c>
      <c r="I672" s="14">
        <v>3</v>
      </c>
      <c r="J672" s="15">
        <v>28.53</v>
      </c>
      <c r="K672" s="9">
        <v>0.05</v>
      </c>
      <c r="L672" s="9" t="s">
        <v>98</v>
      </c>
      <c r="M672" s="9" t="s">
        <v>51</v>
      </c>
      <c r="N672" s="16" t="str">
        <f ca="1">PROPER(Table1[[#This Row],[Region]])</f>
        <v>East</v>
      </c>
      <c r="O672" s="9" t="s">
        <v>171</v>
      </c>
      <c r="P672" s="9" t="s">
        <v>545</v>
      </c>
      <c r="Q672" s="9" t="s">
        <v>32</v>
      </c>
    </row>
    <row r="673" spans="1:17" ht="14.5">
      <c r="A673" s="9">
        <v>1193</v>
      </c>
      <c r="B673" s="9" t="str">
        <f>VLOOKUP(Table1[[#This Row],[Customer ID]],'Customer Lookup'!A:B,2,0)</f>
        <v>Louis Parrish</v>
      </c>
      <c r="C673" s="9">
        <v>5984</v>
      </c>
      <c r="D673" s="30">
        <v>42172</v>
      </c>
      <c r="E673" s="30">
        <v>42177</v>
      </c>
      <c r="F673" s="9" t="s">
        <v>2233</v>
      </c>
      <c r="G673" s="13" t="str">
        <f ca="1">TRIM(Table1[[#This Row],[Product Category]])</f>
        <v>Furniture</v>
      </c>
      <c r="H673" s="13" t="str">
        <f ca="1">PROPER(Table1[[#This Row],[Product Sub-Category]])</f>
        <v>Office Furnishings</v>
      </c>
      <c r="I673" s="14">
        <v>63</v>
      </c>
      <c r="J673" s="15">
        <v>10.64</v>
      </c>
      <c r="K673" s="9">
        <v>0.05</v>
      </c>
      <c r="L673" s="9" t="s">
        <v>98</v>
      </c>
      <c r="M673" s="9" t="s">
        <v>104</v>
      </c>
      <c r="N673" s="16" t="str">
        <f ca="1">PROPER(Table1[[#This Row],[Region]])</f>
        <v>East</v>
      </c>
      <c r="O673" s="9" t="s">
        <v>466</v>
      </c>
      <c r="P673" s="9" t="s">
        <v>29</v>
      </c>
      <c r="Q673" s="9" t="s">
        <v>32</v>
      </c>
    </row>
    <row r="674" spans="1:17" ht="14.5">
      <c r="A674" s="9">
        <v>1193</v>
      </c>
      <c r="B674" s="9" t="str">
        <f>VLOOKUP(Table1[[#This Row],[Customer ID]],'Customer Lookup'!A:B,2,0)</f>
        <v>Louis Parrish</v>
      </c>
      <c r="C674" s="9">
        <v>5984</v>
      </c>
      <c r="D674" s="30">
        <v>42172</v>
      </c>
      <c r="E674" s="30">
        <v>42174</v>
      </c>
      <c r="F674" s="8" t="s">
        <v>2233</v>
      </c>
      <c r="G674" s="13" t="str">
        <f ca="1">TRIM(Table1[[#This Row],[Product Category]])</f>
        <v>Office Supplies</v>
      </c>
      <c r="H674" s="13" t="str">
        <f ca="1">PROPER(Table1[[#This Row],[Product Sub-Category]])</f>
        <v>Office Furnishings</v>
      </c>
      <c r="I674" s="14">
        <v>17</v>
      </c>
      <c r="J674" s="15">
        <v>7.96</v>
      </c>
      <c r="K674" s="9">
        <v>0.05</v>
      </c>
      <c r="L674" s="9" t="s">
        <v>98</v>
      </c>
      <c r="M674" s="9" t="s">
        <v>104</v>
      </c>
      <c r="N674" s="16" t="str">
        <f ca="1">PROPER(Table1[[#This Row],[Region]])</f>
        <v>East</v>
      </c>
      <c r="O674" s="9" t="s">
        <v>466</v>
      </c>
      <c r="P674" s="9" t="s">
        <v>29</v>
      </c>
      <c r="Q674" s="9" t="s">
        <v>32</v>
      </c>
    </row>
    <row r="675" spans="1:17" ht="14.5">
      <c r="A675" s="9">
        <v>1193</v>
      </c>
      <c r="B675" s="9" t="str">
        <f>VLOOKUP(Table1[[#This Row],[Customer ID]],'Customer Lookup'!A:B,2,0)</f>
        <v>Louis Parrish</v>
      </c>
      <c r="C675" s="9">
        <v>29350</v>
      </c>
      <c r="D675" s="30">
        <v>42060</v>
      </c>
      <c r="E675" s="30">
        <v>42062</v>
      </c>
      <c r="F675" s="9" t="s">
        <v>2237</v>
      </c>
      <c r="G675" s="13" t="str">
        <f ca="1">TRIM(Table1[[#This Row],[Product Category]])</f>
        <v>Office Supplies</v>
      </c>
      <c r="H675" s="13" t="str">
        <f ca="1">PROPER(Table1[[#This Row],[Product Sub-Category]])</f>
        <v>Binders And Binder Accessories</v>
      </c>
      <c r="I675" s="14">
        <v>85</v>
      </c>
      <c r="J675" s="15">
        <v>52.4</v>
      </c>
      <c r="K675" s="9">
        <v>0.05</v>
      </c>
      <c r="L675" s="9" t="s">
        <v>21</v>
      </c>
      <c r="M675" s="9" t="s">
        <v>104</v>
      </c>
      <c r="N675" s="16" t="str">
        <f ca="1">PROPER(Table1[[#This Row],[Region]])</f>
        <v>East</v>
      </c>
      <c r="O675" s="9" t="s">
        <v>466</v>
      </c>
      <c r="P675" s="9" t="s">
        <v>29</v>
      </c>
      <c r="Q675" s="9" t="s">
        <v>32</v>
      </c>
    </row>
    <row r="676" spans="1:17" ht="14.5">
      <c r="A676" s="9">
        <v>1193</v>
      </c>
      <c r="B676" s="9" t="str">
        <f>VLOOKUP(Table1[[#This Row],[Customer ID]],'Customer Lookup'!A:B,2,0)</f>
        <v>Louis Parrish</v>
      </c>
      <c r="C676" s="9">
        <v>29350</v>
      </c>
      <c r="D676" s="30">
        <v>42060</v>
      </c>
      <c r="E676" s="30">
        <v>42061</v>
      </c>
      <c r="F676" s="8" t="s">
        <v>2231</v>
      </c>
      <c r="G676" s="13" t="str">
        <f ca="1">TRIM(Table1[[#This Row],[Product Category]])</f>
        <v>Office Supplies</v>
      </c>
      <c r="H676" s="13" t="str">
        <f ca="1">PROPER(Table1[[#This Row],[Product Sub-Category]])</f>
        <v>Pens &amp; Art Supplies</v>
      </c>
      <c r="I676" s="14">
        <v>83</v>
      </c>
      <c r="J676" s="15">
        <v>36.549999999999997</v>
      </c>
      <c r="K676" s="9">
        <v>0.05</v>
      </c>
      <c r="L676" s="9" t="s">
        <v>21</v>
      </c>
      <c r="M676" s="9" t="s">
        <v>104</v>
      </c>
      <c r="N676" s="16" t="str">
        <f ca="1">PROPER(Table1[[#This Row],[Region]])</f>
        <v>East</v>
      </c>
      <c r="O676" s="9" t="s">
        <v>466</v>
      </c>
      <c r="P676" s="9" t="s">
        <v>29</v>
      </c>
      <c r="Q676" s="9" t="s">
        <v>22</v>
      </c>
    </row>
    <row r="677" spans="1:17" ht="14.5">
      <c r="A677" s="9">
        <v>1193</v>
      </c>
      <c r="B677" s="9" t="str">
        <f>VLOOKUP(Table1[[#This Row],[Customer ID]],'Customer Lookup'!A:B,2,0)</f>
        <v>Louis Parrish</v>
      </c>
      <c r="C677" s="9">
        <v>38852</v>
      </c>
      <c r="D677" s="30">
        <v>42125</v>
      </c>
      <c r="E677" s="30">
        <v>42127</v>
      </c>
      <c r="F677" s="9" t="s">
        <v>2237</v>
      </c>
      <c r="G677" s="13" t="str">
        <f ca="1">TRIM(Table1[[#This Row],[Product Category]])</f>
        <v>Technology</v>
      </c>
      <c r="H677" s="13" t="str">
        <f ca="1">PROPER(Table1[[#This Row],[Product Sub-Category]])</f>
        <v>Binders And Binder Accessories</v>
      </c>
      <c r="I677" s="14">
        <v>85</v>
      </c>
      <c r="J677" s="15">
        <v>5.98</v>
      </c>
      <c r="K677" s="9">
        <v>0.05</v>
      </c>
      <c r="L677" s="9" t="s">
        <v>31</v>
      </c>
      <c r="M677" s="9" t="s">
        <v>51</v>
      </c>
      <c r="N677" s="16" t="str">
        <f ca="1">PROPER(Table1[[#This Row],[Region]])</f>
        <v>East</v>
      </c>
      <c r="O677" s="9" t="s">
        <v>466</v>
      </c>
      <c r="P677" s="9" t="s">
        <v>29</v>
      </c>
      <c r="Q677" s="9" t="s">
        <v>32</v>
      </c>
    </row>
    <row r="678" spans="1:17" ht="14.5">
      <c r="A678" s="9">
        <v>1193</v>
      </c>
      <c r="B678" s="9" t="str">
        <f>VLOOKUP(Table1[[#This Row],[Customer ID]],'Customer Lookup'!A:B,2,0)</f>
        <v>Louis Parrish</v>
      </c>
      <c r="C678" s="9">
        <v>11206</v>
      </c>
      <c r="D678" s="30">
        <v>42183</v>
      </c>
      <c r="E678" s="30">
        <v>42185</v>
      </c>
      <c r="F678" s="8" t="s">
        <v>144</v>
      </c>
      <c r="G678" s="13" t="str">
        <f ca="1">TRIM(Table1[[#This Row],[Product Category]])</f>
        <v>Office Supplies</v>
      </c>
      <c r="H678" s="13" t="str">
        <f ca="1">PROPER(Table1[[#This Row],[Product Sub-Category]])</f>
        <v>Computer Peripherals</v>
      </c>
      <c r="I678" s="14">
        <v>48</v>
      </c>
      <c r="J678" s="15">
        <v>49.99</v>
      </c>
      <c r="K678" s="9">
        <v>0.05</v>
      </c>
      <c r="L678" s="9" t="s">
        <v>98</v>
      </c>
      <c r="M678" s="9" t="s">
        <v>51</v>
      </c>
      <c r="N678" s="16" t="str">
        <f ca="1">PROPER(Table1[[#This Row],[Region]])</f>
        <v>East</v>
      </c>
      <c r="O678" s="9" t="s">
        <v>466</v>
      </c>
      <c r="P678" s="9" t="s">
        <v>29</v>
      </c>
      <c r="Q678" s="9" t="s">
        <v>32</v>
      </c>
    </row>
    <row r="679" spans="1:17" ht="14.5">
      <c r="A679" s="9">
        <v>1193</v>
      </c>
      <c r="B679" s="9" t="str">
        <f>VLOOKUP(Table1[[#This Row],[Customer ID]],'Customer Lookup'!A:B,2,0)</f>
        <v>Louis Parrish</v>
      </c>
      <c r="C679" s="9">
        <v>11206</v>
      </c>
      <c r="D679" s="30">
        <v>42183</v>
      </c>
      <c r="E679" s="30">
        <v>42186</v>
      </c>
      <c r="F679" s="9" t="s">
        <v>2237</v>
      </c>
      <c r="G679" s="13" t="str">
        <f ca="1">TRIM(Table1[[#This Row],[Product Category]])</f>
        <v>Office Supplies</v>
      </c>
      <c r="H679" s="13" t="str">
        <f ca="1">PROPER(Table1[[#This Row],[Product Sub-Category]])</f>
        <v>Binders And Binder Accessories</v>
      </c>
      <c r="I679" s="14">
        <v>11</v>
      </c>
      <c r="J679" s="15">
        <v>28.53</v>
      </c>
      <c r="K679" s="9">
        <v>0.05</v>
      </c>
      <c r="L679" s="9" t="s">
        <v>98</v>
      </c>
      <c r="M679" s="9" t="s">
        <v>51</v>
      </c>
      <c r="N679" s="16" t="str">
        <f ca="1">PROPER(Table1[[#This Row],[Region]])</f>
        <v>South</v>
      </c>
      <c r="O679" s="9" t="s">
        <v>466</v>
      </c>
      <c r="P679" s="9" t="s">
        <v>29</v>
      </c>
      <c r="Q679" s="9" t="s">
        <v>32</v>
      </c>
    </row>
    <row r="680" spans="1:17" ht="14.5">
      <c r="A680" s="9">
        <v>1194</v>
      </c>
      <c r="B680" s="9" t="str">
        <f>VLOOKUP(Table1[[#This Row],[Customer ID]],'Customer Lookup'!A:B,2,0)</f>
        <v>Sidney Brewer</v>
      </c>
      <c r="C680" s="9">
        <v>87586</v>
      </c>
      <c r="D680" s="30">
        <v>42125</v>
      </c>
      <c r="E680" s="30">
        <v>42127</v>
      </c>
      <c r="F680" s="8" t="s">
        <v>2237</v>
      </c>
      <c r="G680" s="13" t="str">
        <f ca="1">TRIM(Table1[[#This Row],[Product Category]])</f>
        <v>Furniture</v>
      </c>
      <c r="H680" s="13" t="str">
        <f ca="1">PROPER(Table1[[#This Row],[Product Sub-Category]])</f>
        <v>Binders And Binder Accessories</v>
      </c>
      <c r="I680" s="14">
        <v>21</v>
      </c>
      <c r="J680" s="15">
        <v>5.98</v>
      </c>
      <c r="K680" s="9">
        <v>0.05</v>
      </c>
      <c r="L680" s="9" t="s">
        <v>31</v>
      </c>
      <c r="M680" s="9" t="s">
        <v>51</v>
      </c>
      <c r="N680" s="16" t="str">
        <f ca="1">PROPER(Table1[[#This Row],[Region]])</f>
        <v>East</v>
      </c>
      <c r="O680" s="9" t="s">
        <v>242</v>
      </c>
      <c r="P680" s="9" t="s">
        <v>546</v>
      </c>
      <c r="Q680" s="9" t="s">
        <v>32</v>
      </c>
    </row>
    <row r="681" spans="1:17" ht="14.5">
      <c r="A681" s="9">
        <v>1197</v>
      </c>
      <c r="B681" s="9" t="str">
        <f>VLOOKUP(Table1[[#This Row],[Customer ID]],'Customer Lookup'!A:B,2,0)</f>
        <v>Grace McNeill Hunt</v>
      </c>
      <c r="C681" s="9">
        <v>87583</v>
      </c>
      <c r="D681" s="30">
        <v>42081</v>
      </c>
      <c r="E681" s="30">
        <v>42083</v>
      </c>
      <c r="F681" s="9" t="s">
        <v>2232</v>
      </c>
      <c r="G681" s="13" t="str">
        <f ca="1">TRIM(Table1[[#This Row],[Product Category]])</f>
        <v>Office Supplies</v>
      </c>
      <c r="H681" s="13" t="str">
        <f ca="1">PROPER(Table1[[#This Row],[Product Sub-Category]])</f>
        <v>Chairs &amp; Chairmats</v>
      </c>
      <c r="I681" s="14">
        <v>4</v>
      </c>
      <c r="J681" s="15">
        <v>355.98</v>
      </c>
      <c r="K681" s="9">
        <v>0.1</v>
      </c>
      <c r="L681" s="9" t="s">
        <v>21</v>
      </c>
      <c r="M681" s="9" t="s">
        <v>51</v>
      </c>
      <c r="N681" s="16" t="str">
        <f ca="1">PROPER(Table1[[#This Row],[Region]])</f>
        <v>East</v>
      </c>
      <c r="O681" s="9" t="s">
        <v>152</v>
      </c>
      <c r="P681" s="9" t="s">
        <v>547</v>
      </c>
      <c r="Q681" s="9" t="s">
        <v>22</v>
      </c>
    </row>
    <row r="682" spans="1:17" ht="14.5">
      <c r="A682" s="9">
        <v>1199</v>
      </c>
      <c r="B682" s="9" t="str">
        <f>VLOOKUP(Table1[[#This Row],[Customer ID]],'Customer Lookup'!A:B,2,0)</f>
        <v>Edward Lamm</v>
      </c>
      <c r="C682" s="9">
        <v>87585</v>
      </c>
      <c r="D682" s="30">
        <v>42060</v>
      </c>
      <c r="E682" s="30">
        <v>42063</v>
      </c>
      <c r="F682" s="8" t="s">
        <v>2238</v>
      </c>
      <c r="G682" s="13" t="str">
        <f ca="1">TRIM(Table1[[#This Row],[Product Category]])</f>
        <v>Office Supplies</v>
      </c>
      <c r="H682" s="13" t="str">
        <f ca="1">PROPER(Table1[[#This Row],[Product Sub-Category]])</f>
        <v>Storage &amp; Organization</v>
      </c>
      <c r="I682" s="14">
        <v>5</v>
      </c>
      <c r="J682" s="15">
        <v>15.14</v>
      </c>
      <c r="K682" s="9">
        <v>0.05</v>
      </c>
      <c r="L682" s="9" t="s">
        <v>21</v>
      </c>
      <c r="M682" s="9" t="s">
        <v>104</v>
      </c>
      <c r="N682" s="16" t="str">
        <f ca="1">PROPER(Table1[[#This Row],[Region]])</f>
        <v>East</v>
      </c>
      <c r="O682" s="9" t="s">
        <v>155</v>
      </c>
      <c r="P682" s="9" t="s">
        <v>548</v>
      </c>
      <c r="Q682" s="9" t="s">
        <v>32</v>
      </c>
    </row>
    <row r="683" spans="1:17" ht="14.5">
      <c r="A683" s="9">
        <v>1200</v>
      </c>
      <c r="B683" s="9" t="str">
        <f>VLOOKUP(Table1[[#This Row],[Customer ID]],'Customer Lookup'!A:B,2,0)</f>
        <v>Beth English</v>
      </c>
      <c r="C683" s="9">
        <v>87585</v>
      </c>
      <c r="D683" s="30">
        <v>42060</v>
      </c>
      <c r="E683" s="30">
        <v>42062</v>
      </c>
      <c r="F683" s="9" t="s">
        <v>2237</v>
      </c>
      <c r="G683" s="13" t="str">
        <f ca="1">TRIM(Table1[[#This Row],[Product Category]])</f>
        <v>Office Supplies</v>
      </c>
      <c r="H683" s="13" t="str">
        <f ca="1">PROPER(Table1[[#This Row],[Product Sub-Category]])</f>
        <v>Binders And Binder Accessories</v>
      </c>
      <c r="I683" s="14">
        <v>21</v>
      </c>
      <c r="J683" s="15">
        <v>52.4</v>
      </c>
      <c r="K683" s="9">
        <v>0.05</v>
      </c>
      <c r="L683" s="9" t="s">
        <v>21</v>
      </c>
      <c r="M683" s="9" t="s">
        <v>104</v>
      </c>
      <c r="N683" s="16" t="str">
        <f ca="1">PROPER(Table1[[#This Row],[Region]])</f>
        <v>East</v>
      </c>
      <c r="O683" s="9" t="s">
        <v>46</v>
      </c>
      <c r="P683" s="9" t="s">
        <v>549</v>
      </c>
      <c r="Q683" s="9" t="s">
        <v>32</v>
      </c>
    </row>
    <row r="684" spans="1:17" ht="14.5">
      <c r="A684" s="9">
        <v>1202</v>
      </c>
      <c r="B684" s="9" t="str">
        <f>VLOOKUP(Table1[[#This Row],[Customer ID]],'Customer Lookup'!A:B,2,0)</f>
        <v>Faye Wolf</v>
      </c>
      <c r="C684" s="9">
        <v>87585</v>
      </c>
      <c r="D684" s="30">
        <v>42060</v>
      </c>
      <c r="E684" s="30">
        <v>42061</v>
      </c>
      <c r="F684" s="8" t="s">
        <v>2231</v>
      </c>
      <c r="G684" s="13" t="str">
        <f ca="1">TRIM(Table1[[#This Row],[Product Category]])</f>
        <v>Technology</v>
      </c>
      <c r="H684" s="13" t="str">
        <f ca="1">PROPER(Table1[[#This Row],[Product Sub-Category]])</f>
        <v>Pens &amp; Art Supplies</v>
      </c>
      <c r="I684" s="14">
        <v>21</v>
      </c>
      <c r="J684" s="15">
        <v>36.549999999999997</v>
      </c>
      <c r="K684" s="9">
        <v>0.05</v>
      </c>
      <c r="L684" s="9" t="s">
        <v>21</v>
      </c>
      <c r="M684" s="9" t="s">
        <v>104</v>
      </c>
      <c r="N684" s="16" t="str">
        <f ca="1">PROPER(Table1[[#This Row],[Region]])</f>
        <v>East</v>
      </c>
      <c r="O684" s="9" t="s">
        <v>46</v>
      </c>
      <c r="P684" s="9" t="s">
        <v>550</v>
      </c>
      <c r="Q684" s="9" t="s">
        <v>22</v>
      </c>
    </row>
    <row r="685" spans="1:17" ht="14.5">
      <c r="A685" s="9">
        <v>1203</v>
      </c>
      <c r="B685" s="9" t="str">
        <f>VLOOKUP(Table1[[#This Row],[Customer ID]],'Customer Lookup'!A:B,2,0)</f>
        <v>Judy Merritt</v>
      </c>
      <c r="C685" s="9">
        <v>87587</v>
      </c>
      <c r="D685" s="30">
        <v>42183</v>
      </c>
      <c r="E685" s="30">
        <v>42185</v>
      </c>
      <c r="F685" s="9" t="s">
        <v>144</v>
      </c>
      <c r="G685" s="13" t="str">
        <f ca="1">TRIM(Table1[[#This Row],[Product Category]])</f>
        <v>Office Supplies</v>
      </c>
      <c r="H685" s="13" t="str">
        <f ca="1">PROPER(Table1[[#This Row],[Product Sub-Category]])</f>
        <v>Computer Peripherals</v>
      </c>
      <c r="I685" s="14">
        <v>12</v>
      </c>
      <c r="J685" s="15">
        <v>49.99</v>
      </c>
      <c r="K685" s="9">
        <v>0.05</v>
      </c>
      <c r="L685" s="9" t="s">
        <v>98</v>
      </c>
      <c r="M685" s="9" t="s">
        <v>51</v>
      </c>
      <c r="N685" s="16" t="str">
        <f ca="1">PROPER(Table1[[#This Row],[Region]])</f>
        <v>Central</v>
      </c>
      <c r="O685" s="9" t="s">
        <v>291</v>
      </c>
      <c r="P685" s="9" t="s">
        <v>292</v>
      </c>
      <c r="Q685" s="9" t="s">
        <v>32</v>
      </c>
    </row>
    <row r="686" spans="1:17" ht="14.5">
      <c r="A686" s="9">
        <v>1211</v>
      </c>
      <c r="B686" s="9" t="str">
        <f>VLOOKUP(Table1[[#This Row],[Customer ID]],'Customer Lookup'!A:B,2,0)</f>
        <v>Debra Proctor</v>
      </c>
      <c r="C686" s="9">
        <v>88598</v>
      </c>
      <c r="D686" s="30">
        <v>42036</v>
      </c>
      <c r="E686" s="30">
        <v>42041</v>
      </c>
      <c r="F686" s="8" t="s">
        <v>116</v>
      </c>
      <c r="G686" s="13" t="str">
        <f ca="1">TRIM(Table1[[#This Row],[Product Category]])</f>
        <v>Office Supplies</v>
      </c>
      <c r="H686" s="13" t="str">
        <f ca="1">PROPER(Table1[[#This Row],[Product Sub-Category]])</f>
        <v>Labels</v>
      </c>
      <c r="I686" s="14">
        <v>4</v>
      </c>
      <c r="J686" s="15">
        <v>3.08</v>
      </c>
      <c r="K686" s="9">
        <v>0.05</v>
      </c>
      <c r="L686" s="9" t="s">
        <v>98</v>
      </c>
      <c r="M686" s="9" t="s">
        <v>81</v>
      </c>
      <c r="N686" s="16" t="str">
        <f ca="1">PROPER(Table1[[#This Row],[Region]])</f>
        <v>Central</v>
      </c>
      <c r="O686" s="9" t="s">
        <v>376</v>
      </c>
      <c r="P686" s="9" t="s">
        <v>551</v>
      </c>
      <c r="Q686" s="9" t="s">
        <v>32</v>
      </c>
    </row>
    <row r="687" spans="1:17" ht="14.5">
      <c r="A687" s="9">
        <v>1212</v>
      </c>
      <c r="B687" s="9" t="str">
        <f>VLOOKUP(Table1[[#This Row],[Customer ID]],'Customer Lookup'!A:B,2,0)</f>
        <v>Eileen Fletcher</v>
      </c>
      <c r="C687" s="9">
        <v>88600</v>
      </c>
      <c r="D687" s="30">
        <v>42019</v>
      </c>
      <c r="E687" s="30">
        <v>42020</v>
      </c>
      <c r="F687" s="9" t="s">
        <v>2237</v>
      </c>
      <c r="G687" s="13" t="str">
        <f ca="1">TRIM(Table1[[#This Row],[Product Category]])</f>
        <v>Technology</v>
      </c>
      <c r="H687" s="13" t="str">
        <f ca="1">PROPER(Table1[[#This Row],[Product Sub-Category]])</f>
        <v>Binders And Binder Accessories</v>
      </c>
      <c r="I687" s="14">
        <v>12</v>
      </c>
      <c r="J687" s="15">
        <v>4.91</v>
      </c>
      <c r="K687" s="9">
        <v>0.05</v>
      </c>
      <c r="L687" s="9" t="s">
        <v>21</v>
      </c>
      <c r="M687" s="9" t="s">
        <v>81</v>
      </c>
      <c r="N687" s="16" t="str">
        <f ca="1">PROPER(Table1[[#This Row],[Region]])</f>
        <v>Central</v>
      </c>
      <c r="O687" s="9" t="s">
        <v>376</v>
      </c>
      <c r="P687" s="9" t="s">
        <v>552</v>
      </c>
      <c r="Q687" s="9" t="s">
        <v>32</v>
      </c>
    </row>
    <row r="688" spans="1:17" ht="14.5">
      <c r="A688" s="9">
        <v>1212</v>
      </c>
      <c r="B688" s="9" t="str">
        <f>VLOOKUP(Table1[[#This Row],[Customer ID]],'Customer Lookup'!A:B,2,0)</f>
        <v>Eileen Fletcher</v>
      </c>
      <c r="C688" s="9">
        <v>88600</v>
      </c>
      <c r="D688" s="30">
        <v>42019</v>
      </c>
      <c r="E688" s="30">
        <v>42020</v>
      </c>
      <c r="F688" s="8" t="s">
        <v>2242</v>
      </c>
      <c r="G688" s="13" t="str">
        <f ca="1">TRIM(Table1[[#This Row],[Product Category]])</f>
        <v>Technology</v>
      </c>
      <c r="H688" s="13" t="str">
        <f ca="1">PROPER(Table1[[#This Row],[Product Sub-Category]])</f>
        <v>Copiers And Fax</v>
      </c>
      <c r="I688" s="14">
        <v>1</v>
      </c>
      <c r="J688" s="15">
        <v>3499.99</v>
      </c>
      <c r="K688" s="9">
        <v>0.15</v>
      </c>
      <c r="L688" s="9" t="s">
        <v>21</v>
      </c>
      <c r="M688" s="9" t="s">
        <v>81</v>
      </c>
      <c r="N688" s="16" t="str">
        <f ca="1">PROPER(Table1[[#This Row],[Region]])</f>
        <v>Central</v>
      </c>
      <c r="O688" s="9" t="s">
        <v>376</v>
      </c>
      <c r="P688" s="9" t="s">
        <v>552</v>
      </c>
      <c r="Q688" s="9" t="s">
        <v>32</v>
      </c>
    </row>
    <row r="689" spans="1:17" ht="14.5">
      <c r="A689" s="9">
        <v>1213</v>
      </c>
      <c r="B689" s="9" t="str">
        <f>VLOOKUP(Table1[[#This Row],[Customer ID]],'Customer Lookup'!A:B,2,0)</f>
        <v>Jeremy Pratt</v>
      </c>
      <c r="C689" s="9">
        <v>88599</v>
      </c>
      <c r="D689" s="30">
        <v>42039</v>
      </c>
      <c r="E689" s="30">
        <v>42044</v>
      </c>
      <c r="F689" s="9" t="s">
        <v>144</v>
      </c>
      <c r="G689" s="13" t="str">
        <f ca="1">TRIM(Table1[[#This Row],[Product Category]])</f>
        <v>Office Supplies</v>
      </c>
      <c r="H689" s="13" t="str">
        <f ca="1">PROPER(Table1[[#This Row],[Product Sub-Category]])</f>
        <v>Computer Peripherals</v>
      </c>
      <c r="I689" s="14">
        <v>13</v>
      </c>
      <c r="J689" s="15">
        <v>29.89</v>
      </c>
      <c r="K689" s="9">
        <v>0.05</v>
      </c>
      <c r="L689" s="9" t="s">
        <v>98</v>
      </c>
      <c r="M689" s="9" t="s">
        <v>81</v>
      </c>
      <c r="N689" s="16" t="str">
        <f ca="1">PROPER(Table1[[#This Row],[Region]])</f>
        <v>Central</v>
      </c>
      <c r="O689" s="9" t="s">
        <v>376</v>
      </c>
      <c r="P689" s="9" t="s">
        <v>553</v>
      </c>
      <c r="Q689" s="9" t="s">
        <v>22</v>
      </c>
    </row>
    <row r="690" spans="1:17" ht="14.5">
      <c r="A690" s="9">
        <v>1213</v>
      </c>
      <c r="B690" s="9" t="str">
        <f>VLOOKUP(Table1[[#This Row],[Customer ID]],'Customer Lookup'!A:B,2,0)</f>
        <v>Jeremy Pratt</v>
      </c>
      <c r="C690" s="9">
        <v>88599</v>
      </c>
      <c r="D690" s="30">
        <v>42039</v>
      </c>
      <c r="E690" s="30">
        <v>42043</v>
      </c>
      <c r="F690" s="8" t="s">
        <v>83</v>
      </c>
      <c r="G690" s="13" t="str">
        <f ca="1">TRIM(Table1[[#This Row],[Product Category]])</f>
        <v>Office Supplies</v>
      </c>
      <c r="H690" s="13" t="str">
        <f ca="1">PROPER(Table1[[#This Row],[Product Sub-Category]])</f>
        <v>Paper</v>
      </c>
      <c r="I690" s="14">
        <v>5</v>
      </c>
      <c r="J690" s="15">
        <v>8.34</v>
      </c>
      <c r="K690" s="9">
        <v>0.05</v>
      </c>
      <c r="L690" s="9" t="s">
        <v>98</v>
      </c>
      <c r="M690" s="9" t="s">
        <v>81</v>
      </c>
      <c r="N690" s="16" t="str">
        <f ca="1">PROPER(Table1[[#This Row],[Region]])</f>
        <v>Central</v>
      </c>
      <c r="O690" s="9" t="s">
        <v>376</v>
      </c>
      <c r="P690" s="9" t="s">
        <v>553</v>
      </c>
      <c r="Q690" s="9" t="s">
        <v>32</v>
      </c>
    </row>
    <row r="691" spans="1:17" ht="14.5">
      <c r="A691" s="9">
        <v>1213</v>
      </c>
      <c r="B691" s="9" t="str">
        <f>VLOOKUP(Table1[[#This Row],[Customer ID]],'Customer Lookup'!A:B,2,0)</f>
        <v>Jeremy Pratt</v>
      </c>
      <c r="C691" s="9">
        <v>88600</v>
      </c>
      <c r="D691" s="30">
        <v>42019</v>
      </c>
      <c r="E691" s="30">
        <v>42021</v>
      </c>
      <c r="F691" s="9" t="s">
        <v>2231</v>
      </c>
      <c r="G691" s="13" t="str">
        <f ca="1">TRIM(Table1[[#This Row],[Product Category]])</f>
        <v>Furniture</v>
      </c>
      <c r="H691" s="13" t="str">
        <f ca="1">PROPER(Table1[[#This Row],[Product Sub-Category]])</f>
        <v>Pens &amp; Art Supplies</v>
      </c>
      <c r="I691" s="14">
        <v>2</v>
      </c>
      <c r="J691" s="15">
        <v>5.84</v>
      </c>
      <c r="K691" s="9">
        <v>0.05</v>
      </c>
      <c r="L691" s="9" t="s">
        <v>21</v>
      </c>
      <c r="M691" s="9" t="s">
        <v>81</v>
      </c>
      <c r="N691" s="16" t="str">
        <f ca="1">PROPER(Table1[[#This Row],[Region]])</f>
        <v>East</v>
      </c>
      <c r="O691" s="9" t="s">
        <v>376</v>
      </c>
      <c r="P691" s="9" t="s">
        <v>553</v>
      </c>
      <c r="Q691" s="9" t="s">
        <v>32</v>
      </c>
    </row>
    <row r="692" spans="1:17" ht="14.5">
      <c r="A692" s="9">
        <v>1217</v>
      </c>
      <c r="B692" s="9" t="str">
        <f>VLOOKUP(Table1[[#This Row],[Customer ID]],'Customer Lookup'!A:B,2,0)</f>
        <v>Billy Perry Browning</v>
      </c>
      <c r="C692" s="9">
        <v>54595</v>
      </c>
      <c r="D692" s="30">
        <v>42122</v>
      </c>
      <c r="E692" s="30">
        <v>42125</v>
      </c>
      <c r="F692" s="8" t="s">
        <v>2232</v>
      </c>
      <c r="G692" s="13" t="str">
        <f ca="1">TRIM(Table1[[#This Row],[Product Category]])</f>
        <v>Office Supplies</v>
      </c>
      <c r="H692" s="13" t="str">
        <f ca="1">PROPER(Table1[[#This Row],[Product Sub-Category]])</f>
        <v>Chairs &amp; Chairmats</v>
      </c>
      <c r="I692" s="14">
        <v>41</v>
      </c>
      <c r="J692" s="15">
        <v>130.97999999999999</v>
      </c>
      <c r="K692" s="9">
        <v>0.1</v>
      </c>
      <c r="L692" s="9" t="s">
        <v>50</v>
      </c>
      <c r="M692" s="9" t="s">
        <v>51</v>
      </c>
      <c r="N692" s="16" t="str">
        <f ca="1">PROPER(Table1[[#This Row],[Region]])</f>
        <v>East</v>
      </c>
      <c r="O692" s="9" t="s">
        <v>152</v>
      </c>
      <c r="P692" s="9" t="s">
        <v>153</v>
      </c>
      <c r="Q692" s="9" t="s">
        <v>22</v>
      </c>
    </row>
    <row r="693" spans="1:17" ht="14.5">
      <c r="A693" s="9">
        <v>1226</v>
      </c>
      <c r="B693" s="9" t="str">
        <f>VLOOKUP(Table1[[#This Row],[Customer ID]],'Customer Lookup'!A:B,2,0)</f>
        <v>Ken Cash</v>
      </c>
      <c r="C693" s="9">
        <v>90800</v>
      </c>
      <c r="D693" s="30">
        <v>42122</v>
      </c>
      <c r="E693" s="30">
        <v>42124</v>
      </c>
      <c r="F693" s="9" t="s">
        <v>2240</v>
      </c>
      <c r="G693" s="13" t="str">
        <f ca="1">TRIM(Table1[[#This Row],[Product Category]])</f>
        <v>Furniture</v>
      </c>
      <c r="H693" s="13" t="str">
        <f ca="1">PROPER(Table1[[#This Row],[Product Sub-Category]])</f>
        <v>Scissors, Rulers And Trimmers</v>
      </c>
      <c r="I693" s="14">
        <v>8</v>
      </c>
      <c r="J693" s="15">
        <v>8.34</v>
      </c>
      <c r="K693" s="9">
        <v>0.05</v>
      </c>
      <c r="L693" s="9" t="s">
        <v>50</v>
      </c>
      <c r="M693" s="9" t="s">
        <v>51</v>
      </c>
      <c r="N693" s="16" t="str">
        <f ca="1">PROPER(Table1[[#This Row],[Region]])</f>
        <v>East</v>
      </c>
      <c r="O693" s="9" t="s">
        <v>291</v>
      </c>
      <c r="P693" s="9" t="s">
        <v>554</v>
      </c>
      <c r="Q693" s="9" t="s">
        <v>32</v>
      </c>
    </row>
    <row r="694" spans="1:17" ht="14.5">
      <c r="A694" s="9">
        <v>1227</v>
      </c>
      <c r="B694" s="9" t="str">
        <f>VLOOKUP(Table1[[#This Row],[Customer ID]],'Customer Lookup'!A:B,2,0)</f>
        <v>Elsie Hwang</v>
      </c>
      <c r="C694" s="9">
        <v>90800</v>
      </c>
      <c r="D694" s="30">
        <v>42122</v>
      </c>
      <c r="E694" s="30">
        <v>42125</v>
      </c>
      <c r="F694" s="8" t="s">
        <v>2232</v>
      </c>
      <c r="G694" s="13" t="str">
        <f ca="1">TRIM(Table1[[#This Row],[Product Category]])</f>
        <v>Office Supplies</v>
      </c>
      <c r="H694" s="13" t="str">
        <f ca="1">PROPER(Table1[[#This Row],[Product Sub-Category]])</f>
        <v>Chairs &amp; Chairmats</v>
      </c>
      <c r="I694" s="14">
        <v>10</v>
      </c>
      <c r="J694" s="15">
        <v>130.97999999999999</v>
      </c>
      <c r="K694" s="9">
        <v>0.1</v>
      </c>
      <c r="L694" s="9" t="s">
        <v>50</v>
      </c>
      <c r="M694" s="9" t="s">
        <v>51</v>
      </c>
      <c r="N694" s="16" t="str">
        <f ca="1">PROPER(Table1[[#This Row],[Region]])</f>
        <v>East</v>
      </c>
      <c r="O694" s="9" t="s">
        <v>121</v>
      </c>
      <c r="P694" s="9" t="s">
        <v>401</v>
      </c>
      <c r="Q694" s="9" t="s">
        <v>22</v>
      </c>
    </row>
    <row r="695" spans="1:17" ht="14.5">
      <c r="A695" s="9">
        <v>1228</v>
      </c>
      <c r="B695" s="9" t="str">
        <f>VLOOKUP(Table1[[#This Row],[Customer ID]],'Customer Lookup'!A:B,2,0)</f>
        <v>Hazel Jennings</v>
      </c>
      <c r="C695" s="9">
        <v>55874</v>
      </c>
      <c r="D695" s="30">
        <v>42051</v>
      </c>
      <c r="E695" s="30">
        <v>42052</v>
      </c>
      <c r="F695" s="9" t="s">
        <v>2237</v>
      </c>
      <c r="G695" s="13" t="str">
        <f ca="1">TRIM(Table1[[#This Row],[Product Category]])</f>
        <v>Technology</v>
      </c>
      <c r="H695" s="13" t="str">
        <f ca="1">PROPER(Table1[[#This Row],[Product Sub-Category]])</f>
        <v>Binders And Binder Accessories</v>
      </c>
      <c r="I695" s="14">
        <v>28</v>
      </c>
      <c r="J695" s="15">
        <v>7.1</v>
      </c>
      <c r="K695" s="9">
        <v>0.05</v>
      </c>
      <c r="L695" s="9" t="s">
        <v>50</v>
      </c>
      <c r="M695" s="9" t="s">
        <v>51</v>
      </c>
      <c r="N695" s="16" t="str">
        <f ca="1">PROPER(Table1[[#This Row],[Region]])</f>
        <v>East</v>
      </c>
      <c r="O695" s="9" t="s">
        <v>174</v>
      </c>
      <c r="P695" s="9" t="s">
        <v>555</v>
      </c>
      <c r="Q695" s="9" t="s">
        <v>32</v>
      </c>
    </row>
    <row r="696" spans="1:17" ht="14.5">
      <c r="A696" s="9">
        <v>1228</v>
      </c>
      <c r="B696" s="9" t="str">
        <f>VLOOKUP(Table1[[#This Row],[Customer ID]],'Customer Lookup'!A:B,2,0)</f>
        <v>Hazel Jennings</v>
      </c>
      <c r="C696" s="9">
        <v>55874</v>
      </c>
      <c r="D696" s="30">
        <v>42051</v>
      </c>
      <c r="E696" s="30">
        <v>42053</v>
      </c>
      <c r="F696" s="8" t="s">
        <v>144</v>
      </c>
      <c r="G696" s="13" t="str">
        <f ca="1">TRIM(Table1[[#This Row],[Product Category]])</f>
        <v>Office Supplies</v>
      </c>
      <c r="H696" s="13" t="str">
        <f ca="1">PROPER(Table1[[#This Row],[Product Sub-Category]])</f>
        <v>Computer Peripherals</v>
      </c>
      <c r="I696" s="14">
        <v>41</v>
      </c>
      <c r="J696" s="15">
        <v>4.9800000000000004</v>
      </c>
      <c r="K696" s="9">
        <v>0.05</v>
      </c>
      <c r="L696" s="9" t="s">
        <v>50</v>
      </c>
      <c r="M696" s="9" t="s">
        <v>51</v>
      </c>
      <c r="N696" s="16" t="str">
        <f ca="1">PROPER(Table1[[#This Row],[Region]])</f>
        <v>East</v>
      </c>
      <c r="O696" s="9" t="s">
        <v>174</v>
      </c>
      <c r="P696" s="9" t="s">
        <v>555</v>
      </c>
      <c r="Q696" s="9" t="s">
        <v>22</v>
      </c>
    </row>
    <row r="697" spans="1:17" ht="14.5">
      <c r="A697" s="9">
        <v>1228</v>
      </c>
      <c r="B697" s="9" t="str">
        <f>VLOOKUP(Table1[[#This Row],[Customer ID]],'Customer Lookup'!A:B,2,0)</f>
        <v>Hazel Jennings</v>
      </c>
      <c r="C697" s="9">
        <v>55874</v>
      </c>
      <c r="D697" s="30">
        <v>42051</v>
      </c>
      <c r="E697" s="30">
        <v>42051</v>
      </c>
      <c r="F697" s="9" t="s">
        <v>61</v>
      </c>
      <c r="G697" s="13" t="str">
        <f ca="1">TRIM(Table1[[#This Row],[Product Category]])</f>
        <v>Technology</v>
      </c>
      <c r="H697" s="13" t="str">
        <f ca="1">PROPER(Table1[[#This Row],[Product Sub-Category]])</f>
        <v>Envelopes</v>
      </c>
      <c r="I697" s="14">
        <v>24</v>
      </c>
      <c r="J697" s="15">
        <v>5.68</v>
      </c>
      <c r="K697" s="9">
        <v>0.05</v>
      </c>
      <c r="L697" s="9" t="s">
        <v>50</v>
      </c>
      <c r="M697" s="9" t="s">
        <v>51</v>
      </c>
      <c r="N697" s="16" t="str">
        <f ca="1">PROPER(Table1[[#This Row],[Region]])</f>
        <v>Central</v>
      </c>
      <c r="O697" s="9" t="s">
        <v>174</v>
      </c>
      <c r="P697" s="9" t="s">
        <v>555</v>
      </c>
      <c r="Q697" s="9" t="s">
        <v>32</v>
      </c>
    </row>
    <row r="698" spans="1:17" ht="14.5">
      <c r="A698" s="9">
        <v>1229</v>
      </c>
      <c r="B698" s="9" t="str">
        <f>VLOOKUP(Table1[[#This Row],[Customer ID]],'Customer Lookup'!A:B,2,0)</f>
        <v>Patrick Byrne</v>
      </c>
      <c r="C698" s="9">
        <v>90378</v>
      </c>
      <c r="D698" s="30">
        <v>42051</v>
      </c>
      <c r="E698" s="30">
        <v>42053</v>
      </c>
      <c r="F698" s="8" t="s">
        <v>144</v>
      </c>
      <c r="G698" s="13" t="str">
        <f ca="1">TRIM(Table1[[#This Row],[Product Category]])</f>
        <v>Office Supplies</v>
      </c>
      <c r="H698" s="13" t="str">
        <f ca="1">PROPER(Table1[[#This Row],[Product Sub-Category]])</f>
        <v>Computer Peripherals</v>
      </c>
      <c r="I698" s="14">
        <v>10</v>
      </c>
      <c r="J698" s="15">
        <v>4.9800000000000004</v>
      </c>
      <c r="K698" s="9">
        <v>0.05</v>
      </c>
      <c r="L698" s="9" t="s">
        <v>50</v>
      </c>
      <c r="M698" s="9" t="s">
        <v>51</v>
      </c>
      <c r="N698" s="16" t="str">
        <f ca="1">PROPER(Table1[[#This Row],[Region]])</f>
        <v>Central</v>
      </c>
      <c r="O698" s="9" t="s">
        <v>112</v>
      </c>
      <c r="P698" s="9" t="s">
        <v>556</v>
      </c>
      <c r="Q698" s="9" t="s">
        <v>22</v>
      </c>
    </row>
    <row r="699" spans="1:17" ht="14.5">
      <c r="A699" s="9">
        <v>1233</v>
      </c>
      <c r="B699" s="9" t="str">
        <f>VLOOKUP(Table1[[#This Row],[Customer ID]],'Customer Lookup'!A:B,2,0)</f>
        <v>Gary Hester</v>
      </c>
      <c r="C699" s="9">
        <v>89375</v>
      </c>
      <c r="D699" s="30">
        <v>42103</v>
      </c>
      <c r="E699" s="30">
        <v>42105</v>
      </c>
      <c r="F699" s="9" t="s">
        <v>2237</v>
      </c>
      <c r="G699" s="13" t="str">
        <f ca="1">TRIM(Table1[[#This Row],[Product Category]])</f>
        <v>Technology</v>
      </c>
      <c r="H699" s="13" t="str">
        <f ca="1">PROPER(Table1[[#This Row],[Product Sub-Category]])</f>
        <v>Binders And Binder Accessories</v>
      </c>
      <c r="I699" s="14">
        <v>5</v>
      </c>
      <c r="J699" s="15">
        <v>120.98</v>
      </c>
      <c r="K699" s="9">
        <v>0.1</v>
      </c>
      <c r="L699" s="9" t="s">
        <v>41</v>
      </c>
      <c r="M699" s="9" t="s">
        <v>104</v>
      </c>
      <c r="N699" s="16" t="str">
        <f ca="1">PROPER(Table1[[#This Row],[Region]])</f>
        <v>Central</v>
      </c>
      <c r="O699" s="9" t="s">
        <v>112</v>
      </c>
      <c r="P699" s="9" t="s">
        <v>557</v>
      </c>
      <c r="Q699" s="9" t="s">
        <v>22</v>
      </c>
    </row>
    <row r="700" spans="1:17" ht="14.5">
      <c r="A700" s="9">
        <v>1233</v>
      </c>
      <c r="B700" s="9" t="str">
        <f>VLOOKUP(Table1[[#This Row],[Customer ID]],'Customer Lookup'!A:B,2,0)</f>
        <v>Gary Hester</v>
      </c>
      <c r="C700" s="9">
        <v>89375</v>
      </c>
      <c r="D700" s="30">
        <v>42103</v>
      </c>
      <c r="E700" s="30">
        <v>42105</v>
      </c>
      <c r="F700" s="8" t="s">
        <v>144</v>
      </c>
      <c r="G700" s="13" t="str">
        <f ca="1">TRIM(Table1[[#This Row],[Product Category]])</f>
        <v>Technology</v>
      </c>
      <c r="H700" s="13" t="str">
        <f ca="1">PROPER(Table1[[#This Row],[Product Sub-Category]])</f>
        <v>Computer Peripherals</v>
      </c>
      <c r="I700" s="14">
        <v>1</v>
      </c>
      <c r="J700" s="15">
        <v>152.47999999999999</v>
      </c>
      <c r="K700" s="9">
        <v>0.1</v>
      </c>
      <c r="L700" s="9" t="s">
        <v>41</v>
      </c>
      <c r="M700" s="9" t="s">
        <v>104</v>
      </c>
      <c r="N700" s="16" t="str">
        <f ca="1">PROPER(Table1[[#This Row],[Region]])</f>
        <v>Central</v>
      </c>
      <c r="O700" s="9" t="s">
        <v>112</v>
      </c>
      <c r="P700" s="9" t="s">
        <v>557</v>
      </c>
      <c r="Q700" s="9" t="s">
        <v>22</v>
      </c>
    </row>
    <row r="701" spans="1:17" ht="14.5">
      <c r="A701" s="9">
        <v>1233</v>
      </c>
      <c r="B701" s="9" t="str">
        <f>VLOOKUP(Table1[[#This Row],[Customer ID]],'Customer Lookup'!A:B,2,0)</f>
        <v>Gary Hester</v>
      </c>
      <c r="C701" s="9">
        <v>89376</v>
      </c>
      <c r="D701" s="30">
        <v>42159</v>
      </c>
      <c r="E701" s="30">
        <v>42161</v>
      </c>
      <c r="F701" s="9" t="s">
        <v>144</v>
      </c>
      <c r="G701" s="13" t="str">
        <f ca="1">TRIM(Table1[[#This Row],[Product Category]])</f>
        <v>Technology</v>
      </c>
      <c r="H701" s="13" t="str">
        <f ca="1">PROPER(Table1[[#This Row],[Product Sub-Category]])</f>
        <v>Computer Peripherals</v>
      </c>
      <c r="I701" s="14">
        <v>1</v>
      </c>
      <c r="J701" s="15">
        <v>99.99</v>
      </c>
      <c r="K701" s="9">
        <v>0.05</v>
      </c>
      <c r="L701" s="9" t="s">
        <v>21</v>
      </c>
      <c r="M701" s="9" t="s">
        <v>104</v>
      </c>
      <c r="N701" s="16" t="str">
        <f ca="1">PROPER(Table1[[#This Row],[Region]])</f>
        <v>Central</v>
      </c>
      <c r="O701" s="9" t="s">
        <v>112</v>
      </c>
      <c r="P701" s="9" t="s">
        <v>557</v>
      </c>
      <c r="Q701" s="9" t="s">
        <v>32</v>
      </c>
    </row>
    <row r="702" spans="1:17" ht="14.5">
      <c r="A702" s="9">
        <v>1233</v>
      </c>
      <c r="B702" s="9" t="str">
        <f>VLOOKUP(Table1[[#This Row],[Customer ID]],'Customer Lookup'!A:B,2,0)</f>
        <v>Gary Hester</v>
      </c>
      <c r="C702" s="9">
        <v>89376</v>
      </c>
      <c r="D702" s="30">
        <v>42159</v>
      </c>
      <c r="E702" s="30">
        <v>42160</v>
      </c>
      <c r="F702" s="8" t="s">
        <v>2235</v>
      </c>
      <c r="G702" s="13" t="str">
        <f ca="1">TRIM(Table1[[#This Row],[Product Category]])</f>
        <v>Furniture</v>
      </c>
      <c r="H702" s="13" t="str">
        <f ca="1">PROPER(Table1[[#This Row],[Product Sub-Category]])</f>
        <v>Telephones And Communication</v>
      </c>
      <c r="I702" s="14">
        <v>6</v>
      </c>
      <c r="J702" s="15">
        <v>205.99</v>
      </c>
      <c r="K702" s="9">
        <v>0.1</v>
      </c>
      <c r="L702" s="9" t="s">
        <v>21</v>
      </c>
      <c r="M702" s="9" t="s">
        <v>104</v>
      </c>
      <c r="N702" s="16" t="str">
        <f ca="1">PROPER(Table1[[#This Row],[Region]])</f>
        <v>Central</v>
      </c>
      <c r="O702" s="9" t="s">
        <v>112</v>
      </c>
      <c r="P702" s="9" t="s">
        <v>557</v>
      </c>
      <c r="Q702" s="9" t="s">
        <v>32</v>
      </c>
    </row>
    <row r="703" spans="1:17" ht="14.5">
      <c r="A703" s="9">
        <v>1237</v>
      </c>
      <c r="B703" s="9" t="str">
        <f>VLOOKUP(Table1[[#This Row],[Customer ID]],'Customer Lookup'!A:B,2,0)</f>
        <v>Eva Simpson</v>
      </c>
      <c r="C703" s="9">
        <v>86075</v>
      </c>
      <c r="D703" s="30">
        <v>42035</v>
      </c>
      <c r="E703" s="30">
        <v>42037</v>
      </c>
      <c r="F703" s="9" t="s">
        <v>2232</v>
      </c>
      <c r="G703" s="13" t="str">
        <f ca="1">TRIM(Table1[[#This Row],[Product Category]])</f>
        <v>Furniture</v>
      </c>
      <c r="H703" s="13" t="str">
        <f ca="1">PROPER(Table1[[#This Row],[Product Sub-Category]])</f>
        <v>Chairs &amp; Chairmats</v>
      </c>
      <c r="I703" s="14">
        <v>9</v>
      </c>
      <c r="J703" s="15">
        <v>128.24</v>
      </c>
      <c r="K703" s="9">
        <v>0.1</v>
      </c>
      <c r="L703" s="9" t="s">
        <v>50</v>
      </c>
      <c r="M703" s="9" t="s">
        <v>81</v>
      </c>
      <c r="N703" s="16" t="str">
        <f ca="1">PROPER(Table1[[#This Row],[Region]])</f>
        <v>Central</v>
      </c>
      <c r="O703" s="9" t="s">
        <v>112</v>
      </c>
      <c r="P703" s="9" t="s">
        <v>558</v>
      </c>
      <c r="Q703" s="9" t="s">
        <v>32</v>
      </c>
    </row>
    <row r="704" spans="1:17" ht="14.5">
      <c r="A704" s="9">
        <v>1237</v>
      </c>
      <c r="B704" s="9" t="str">
        <f>VLOOKUP(Table1[[#This Row],[Customer ID]],'Customer Lookup'!A:B,2,0)</f>
        <v>Eva Simpson</v>
      </c>
      <c r="C704" s="9">
        <v>86076</v>
      </c>
      <c r="D704" s="30">
        <v>42092</v>
      </c>
      <c r="E704" s="30">
        <v>42093</v>
      </c>
      <c r="F704" s="8" t="s">
        <v>2233</v>
      </c>
      <c r="G704" s="13" t="str">
        <f ca="1">TRIM(Table1[[#This Row],[Product Category]])</f>
        <v>Technology</v>
      </c>
      <c r="H704" s="13" t="str">
        <f ca="1">PROPER(Table1[[#This Row],[Product Sub-Category]])</f>
        <v>Office Furnishings</v>
      </c>
      <c r="I704" s="14">
        <v>3</v>
      </c>
      <c r="J704" s="15">
        <v>7.38</v>
      </c>
      <c r="K704" s="9">
        <v>0.05</v>
      </c>
      <c r="L704" s="9" t="s">
        <v>31</v>
      </c>
      <c r="M704" s="9" t="s">
        <v>81</v>
      </c>
      <c r="N704" s="16" t="str">
        <f ca="1">PROPER(Table1[[#This Row],[Region]])</f>
        <v>Central</v>
      </c>
      <c r="O704" s="9" t="s">
        <v>112</v>
      </c>
      <c r="P704" s="9" t="s">
        <v>558</v>
      </c>
      <c r="Q704" s="9" t="s">
        <v>32</v>
      </c>
    </row>
    <row r="705" spans="1:17" ht="14.5">
      <c r="A705" s="9">
        <v>1237</v>
      </c>
      <c r="B705" s="9" t="str">
        <f>VLOOKUP(Table1[[#This Row],[Customer ID]],'Customer Lookup'!A:B,2,0)</f>
        <v>Eva Simpson</v>
      </c>
      <c r="C705" s="9">
        <v>86077</v>
      </c>
      <c r="D705" s="30">
        <v>42149</v>
      </c>
      <c r="E705" s="30">
        <v>42150</v>
      </c>
      <c r="F705" s="9" t="s">
        <v>74</v>
      </c>
      <c r="G705" s="13" t="str">
        <f ca="1">TRIM(Table1[[#This Row],[Product Category]])</f>
        <v>Technology</v>
      </c>
      <c r="H705" s="13" t="str">
        <f ca="1">PROPER(Table1[[#This Row],[Product Sub-Category]])</f>
        <v>Office Machines</v>
      </c>
      <c r="I705" s="14">
        <v>20</v>
      </c>
      <c r="J705" s="15">
        <v>300.98</v>
      </c>
      <c r="K705" s="9">
        <v>0.1</v>
      </c>
      <c r="L705" s="9" t="s">
        <v>50</v>
      </c>
      <c r="M705" s="9" t="s">
        <v>81</v>
      </c>
      <c r="N705" s="16" t="str">
        <f ca="1">PROPER(Table1[[#This Row],[Region]])</f>
        <v>Central</v>
      </c>
      <c r="O705" s="9" t="s">
        <v>112</v>
      </c>
      <c r="P705" s="9" t="s">
        <v>558</v>
      </c>
      <c r="Q705" s="9" t="s">
        <v>32</v>
      </c>
    </row>
    <row r="706" spans="1:17" ht="14.5">
      <c r="A706" s="9">
        <v>1237</v>
      </c>
      <c r="B706" s="9" t="str">
        <f>VLOOKUP(Table1[[#This Row],[Customer ID]],'Customer Lookup'!A:B,2,0)</f>
        <v>Eva Simpson</v>
      </c>
      <c r="C706" s="9">
        <v>86077</v>
      </c>
      <c r="D706" s="30">
        <v>42149</v>
      </c>
      <c r="E706" s="30">
        <v>42150</v>
      </c>
      <c r="F706" s="8" t="s">
        <v>2235</v>
      </c>
      <c r="G706" s="13" t="str">
        <f ca="1">TRIM(Table1[[#This Row],[Product Category]])</f>
        <v>Furniture</v>
      </c>
      <c r="H706" s="13" t="str">
        <f ca="1">PROPER(Table1[[#This Row],[Product Sub-Category]])</f>
        <v>Telephones And Communication</v>
      </c>
      <c r="I706" s="14">
        <v>11</v>
      </c>
      <c r="J706" s="15">
        <v>205.99</v>
      </c>
      <c r="K706" s="9">
        <v>0.1</v>
      </c>
      <c r="L706" s="9" t="s">
        <v>50</v>
      </c>
      <c r="M706" s="9" t="s">
        <v>81</v>
      </c>
      <c r="N706" s="16" t="str">
        <f ca="1">PROPER(Table1[[#This Row],[Region]])</f>
        <v>Central</v>
      </c>
      <c r="O706" s="9" t="s">
        <v>112</v>
      </c>
      <c r="P706" s="9" t="s">
        <v>558</v>
      </c>
      <c r="Q706" s="9" t="s">
        <v>22</v>
      </c>
    </row>
    <row r="707" spans="1:17" ht="14.5">
      <c r="A707" s="9">
        <v>1238</v>
      </c>
      <c r="B707" s="9" t="str">
        <f>VLOOKUP(Table1[[#This Row],[Customer ID]],'Customer Lookup'!A:B,2,0)</f>
        <v>April Bowers</v>
      </c>
      <c r="C707" s="9">
        <v>86075</v>
      </c>
      <c r="D707" s="30">
        <v>42035</v>
      </c>
      <c r="E707" s="30">
        <v>42037</v>
      </c>
      <c r="F707" s="9" t="s">
        <v>2232</v>
      </c>
      <c r="G707" s="13" t="str">
        <f ca="1">TRIM(Table1[[#This Row],[Product Category]])</f>
        <v>Office Supplies</v>
      </c>
      <c r="H707" s="13" t="str">
        <f ca="1">PROPER(Table1[[#This Row],[Product Sub-Category]])</f>
        <v>Chairs &amp; Chairmats</v>
      </c>
      <c r="I707" s="14">
        <v>10</v>
      </c>
      <c r="J707" s="15">
        <v>160.97999999999999</v>
      </c>
      <c r="K707" s="9">
        <v>0.1</v>
      </c>
      <c r="L707" s="9" t="s">
        <v>50</v>
      </c>
      <c r="M707" s="9" t="s">
        <v>81</v>
      </c>
      <c r="N707" s="16" t="str">
        <f ca="1">PROPER(Table1[[#This Row],[Region]])</f>
        <v>South</v>
      </c>
      <c r="O707" s="9" t="s">
        <v>112</v>
      </c>
      <c r="P707" s="9" t="s">
        <v>559</v>
      </c>
      <c r="Q707" s="9" t="s">
        <v>22</v>
      </c>
    </row>
    <row r="708" spans="1:17" ht="14.5">
      <c r="A708" s="9">
        <v>1241</v>
      </c>
      <c r="B708" s="9" t="str">
        <f>VLOOKUP(Table1[[#This Row],[Customer ID]],'Customer Lookup'!A:B,2,0)</f>
        <v>Bradley Schroeder</v>
      </c>
      <c r="C708" s="9">
        <v>90880</v>
      </c>
      <c r="D708" s="30">
        <v>42079</v>
      </c>
      <c r="E708" s="30">
        <v>42080</v>
      </c>
      <c r="F708" s="8" t="s">
        <v>2237</v>
      </c>
      <c r="G708" s="13" t="str">
        <f ca="1">TRIM(Table1[[#This Row],[Product Category]])</f>
        <v>Technology</v>
      </c>
      <c r="H708" s="13" t="str">
        <f ca="1">PROPER(Table1[[#This Row],[Product Sub-Category]])</f>
        <v>Binders And Binder Accessories</v>
      </c>
      <c r="I708" s="14">
        <v>23</v>
      </c>
      <c r="J708" s="15">
        <v>387.99</v>
      </c>
      <c r="K708" s="9">
        <v>0.1</v>
      </c>
      <c r="L708" s="9" t="s">
        <v>31</v>
      </c>
      <c r="M708" s="9" t="s">
        <v>81</v>
      </c>
      <c r="N708" s="16" t="str">
        <f ca="1">PROPER(Table1[[#This Row],[Region]])</f>
        <v>South</v>
      </c>
      <c r="O708" s="9" t="s">
        <v>542</v>
      </c>
      <c r="P708" s="9" t="s">
        <v>308</v>
      </c>
      <c r="Q708" s="9" t="s">
        <v>32</v>
      </c>
    </row>
    <row r="709" spans="1:17" ht="14.5">
      <c r="A709" s="9">
        <v>1241</v>
      </c>
      <c r="B709" s="9" t="str">
        <f>VLOOKUP(Table1[[#This Row],[Customer ID]],'Customer Lookup'!A:B,2,0)</f>
        <v>Bradley Schroeder</v>
      </c>
      <c r="C709" s="9">
        <v>90881</v>
      </c>
      <c r="D709" s="30">
        <v>42088</v>
      </c>
      <c r="E709" s="30">
        <v>42088</v>
      </c>
      <c r="F709" s="9" t="s">
        <v>74</v>
      </c>
      <c r="G709" s="13" t="str">
        <f ca="1">TRIM(Table1[[#This Row],[Product Category]])</f>
        <v>Office Supplies</v>
      </c>
      <c r="H709" s="13" t="str">
        <f ca="1">PROPER(Table1[[#This Row],[Product Sub-Category]])</f>
        <v>Office Machines</v>
      </c>
      <c r="I709" s="14">
        <v>7</v>
      </c>
      <c r="J709" s="15">
        <v>200.97</v>
      </c>
      <c r="K709" s="9">
        <v>0.1</v>
      </c>
      <c r="L709" s="9" t="s">
        <v>41</v>
      </c>
      <c r="M709" s="9" t="s">
        <v>51</v>
      </c>
      <c r="N709" s="16" t="str">
        <f ca="1">PROPER(Table1[[#This Row],[Region]])</f>
        <v>East</v>
      </c>
      <c r="O709" s="9" t="s">
        <v>542</v>
      </c>
      <c r="P709" s="9" t="s">
        <v>308</v>
      </c>
      <c r="Q709" s="9" t="s">
        <v>22</v>
      </c>
    </row>
    <row r="710" spans="1:17" ht="14.5">
      <c r="A710" s="9">
        <v>1246</v>
      </c>
      <c r="B710" s="9" t="str">
        <f>VLOOKUP(Table1[[#This Row],[Customer ID]],'Customer Lookup'!A:B,2,0)</f>
        <v>Lois Hansen</v>
      </c>
      <c r="C710" s="9">
        <v>36452</v>
      </c>
      <c r="D710" s="30">
        <v>42099</v>
      </c>
      <c r="E710" s="30">
        <v>42100</v>
      </c>
      <c r="F710" s="8" t="s">
        <v>2237</v>
      </c>
      <c r="G710" s="13" t="str">
        <f ca="1">TRIM(Table1[[#This Row],[Product Category]])</f>
        <v>Furniture</v>
      </c>
      <c r="H710" s="13" t="str">
        <f ca="1">PROPER(Table1[[#This Row],[Product Sub-Category]])</f>
        <v>Binders And Binder Accessories</v>
      </c>
      <c r="I710" s="14">
        <v>26</v>
      </c>
      <c r="J710" s="15">
        <v>22.38</v>
      </c>
      <c r="K710" s="9">
        <v>0.05</v>
      </c>
      <c r="L710" s="9" t="s">
        <v>21</v>
      </c>
      <c r="M710" s="9" t="s">
        <v>42</v>
      </c>
      <c r="N710" s="16" t="str">
        <f ca="1">PROPER(Table1[[#This Row],[Region]])</f>
        <v>East</v>
      </c>
      <c r="O710" s="9" t="s">
        <v>62</v>
      </c>
      <c r="P710" s="9" t="s">
        <v>79</v>
      </c>
      <c r="Q710" s="9" t="s">
        <v>32</v>
      </c>
    </row>
    <row r="711" spans="1:17" ht="14.5">
      <c r="A711" s="9">
        <v>1246</v>
      </c>
      <c r="B711" s="9" t="str">
        <f>VLOOKUP(Table1[[#This Row],[Customer ID]],'Customer Lookup'!A:B,2,0)</f>
        <v>Lois Hansen</v>
      </c>
      <c r="C711" s="9">
        <v>36452</v>
      </c>
      <c r="D711" s="30">
        <v>42099</v>
      </c>
      <c r="E711" s="30">
        <v>42101</v>
      </c>
      <c r="F711" s="9" t="s">
        <v>2233</v>
      </c>
      <c r="G711" s="13" t="str">
        <f ca="1">TRIM(Table1[[#This Row],[Product Category]])</f>
        <v>Technology</v>
      </c>
      <c r="H711" s="13" t="str">
        <f ca="1">PROPER(Table1[[#This Row],[Product Sub-Category]])</f>
        <v>Office Furnishings</v>
      </c>
      <c r="I711" s="14">
        <v>18</v>
      </c>
      <c r="J711" s="15">
        <v>6.98</v>
      </c>
      <c r="K711" s="9">
        <v>0.05</v>
      </c>
      <c r="L711" s="9" t="s">
        <v>21</v>
      </c>
      <c r="M711" s="9" t="s">
        <v>42</v>
      </c>
      <c r="N711" s="16" t="str">
        <f ca="1">PROPER(Table1[[#This Row],[Region]])</f>
        <v>East</v>
      </c>
      <c r="O711" s="9" t="s">
        <v>62</v>
      </c>
      <c r="P711" s="9" t="s">
        <v>79</v>
      </c>
      <c r="Q711" s="9" t="s">
        <v>32</v>
      </c>
    </row>
    <row r="712" spans="1:17" ht="14.5">
      <c r="A712" s="9">
        <v>1246</v>
      </c>
      <c r="B712" s="9" t="str">
        <f>VLOOKUP(Table1[[#This Row],[Customer ID]],'Customer Lookup'!A:B,2,0)</f>
        <v>Lois Hansen</v>
      </c>
      <c r="C712" s="9">
        <v>46853</v>
      </c>
      <c r="D712" s="30">
        <v>42146</v>
      </c>
      <c r="E712" s="30">
        <v>42146</v>
      </c>
      <c r="F712" s="8" t="s">
        <v>144</v>
      </c>
      <c r="G712" s="13" t="str">
        <f ca="1">TRIM(Table1[[#This Row],[Product Category]])</f>
        <v>Office Supplies</v>
      </c>
      <c r="H712" s="13" t="str">
        <f ca="1">PROPER(Table1[[#This Row],[Product Sub-Category]])</f>
        <v>Computer Peripherals</v>
      </c>
      <c r="I712" s="14">
        <v>32</v>
      </c>
      <c r="J712" s="15">
        <v>256.99</v>
      </c>
      <c r="K712" s="9">
        <v>0.1</v>
      </c>
      <c r="L712" s="9" t="s">
        <v>98</v>
      </c>
      <c r="M712" s="9" t="s">
        <v>42</v>
      </c>
      <c r="N712" s="16" t="str">
        <f ca="1">PROPER(Table1[[#This Row],[Region]])</f>
        <v>Central</v>
      </c>
      <c r="O712" s="9" t="s">
        <v>62</v>
      </c>
      <c r="P712" s="9" t="s">
        <v>79</v>
      </c>
      <c r="Q712" s="9" t="s">
        <v>32</v>
      </c>
    </row>
    <row r="713" spans="1:17" ht="14.5">
      <c r="A713" s="9">
        <v>1247</v>
      </c>
      <c r="B713" s="9" t="str">
        <f>VLOOKUP(Table1[[#This Row],[Customer ID]],'Customer Lookup'!A:B,2,0)</f>
        <v>Henry O'Connell</v>
      </c>
      <c r="C713" s="9">
        <v>91555</v>
      </c>
      <c r="D713" s="30">
        <v>42099</v>
      </c>
      <c r="E713" s="30">
        <v>42100</v>
      </c>
      <c r="F713" s="9" t="s">
        <v>2237</v>
      </c>
      <c r="G713" s="13" t="str">
        <f ca="1">TRIM(Table1[[#This Row],[Product Category]])</f>
        <v>Furniture</v>
      </c>
      <c r="H713" s="13" t="str">
        <f ca="1">PROPER(Table1[[#This Row],[Product Sub-Category]])</f>
        <v>Binders And Binder Accessories</v>
      </c>
      <c r="I713" s="14">
        <v>7</v>
      </c>
      <c r="J713" s="15">
        <v>22.38</v>
      </c>
      <c r="K713" s="9">
        <v>0.05</v>
      </c>
      <c r="L713" s="9" t="s">
        <v>21</v>
      </c>
      <c r="M713" s="9" t="s">
        <v>42</v>
      </c>
      <c r="N713" s="16" t="str">
        <f ca="1">PROPER(Table1[[#This Row],[Region]])</f>
        <v>Central</v>
      </c>
      <c r="O713" s="9" t="s">
        <v>112</v>
      </c>
      <c r="P713" s="9" t="s">
        <v>560</v>
      </c>
      <c r="Q713" s="9" t="s">
        <v>32</v>
      </c>
    </row>
    <row r="714" spans="1:17" ht="14.5">
      <c r="A714" s="9">
        <v>1247</v>
      </c>
      <c r="B714" s="9" t="str">
        <f>VLOOKUP(Table1[[#This Row],[Customer ID]],'Customer Lookup'!A:B,2,0)</f>
        <v>Henry O'Connell</v>
      </c>
      <c r="C714" s="9">
        <v>91555</v>
      </c>
      <c r="D714" s="30">
        <v>42099</v>
      </c>
      <c r="E714" s="30">
        <v>42101</v>
      </c>
      <c r="F714" s="8" t="s">
        <v>2233</v>
      </c>
      <c r="G714" s="13" t="str">
        <f ca="1">TRIM(Table1[[#This Row],[Product Category]])</f>
        <v>Office Supplies</v>
      </c>
      <c r="H714" s="13" t="str">
        <f ca="1">PROPER(Table1[[#This Row],[Product Sub-Category]])</f>
        <v>Office Furnishings</v>
      </c>
      <c r="I714" s="14">
        <v>5</v>
      </c>
      <c r="J714" s="15">
        <v>6.98</v>
      </c>
      <c r="K714" s="9">
        <v>0.05</v>
      </c>
      <c r="L714" s="9" t="s">
        <v>21</v>
      </c>
      <c r="M714" s="9" t="s">
        <v>42</v>
      </c>
      <c r="N714" s="16" t="str">
        <f ca="1">PROPER(Table1[[#This Row],[Region]])</f>
        <v>Central</v>
      </c>
      <c r="O714" s="9" t="s">
        <v>112</v>
      </c>
      <c r="P714" s="9" t="s">
        <v>560</v>
      </c>
      <c r="Q714" s="9" t="s">
        <v>32</v>
      </c>
    </row>
    <row r="715" spans="1:17" ht="14.5">
      <c r="A715" s="9">
        <v>1250</v>
      </c>
      <c r="B715" s="9" t="str">
        <f>VLOOKUP(Table1[[#This Row],[Customer ID]],'Customer Lookup'!A:B,2,0)</f>
        <v>Kara Patton</v>
      </c>
      <c r="C715" s="9">
        <v>87877</v>
      </c>
      <c r="D715" s="30">
        <v>42103</v>
      </c>
      <c r="E715" s="30">
        <v>42103</v>
      </c>
      <c r="F715" s="9" t="s">
        <v>2237</v>
      </c>
      <c r="G715" s="13" t="str">
        <f ca="1">TRIM(Table1[[#This Row],[Product Category]])</f>
        <v>Furniture</v>
      </c>
      <c r="H715" s="13" t="str">
        <f ca="1">PROPER(Table1[[#This Row],[Product Sub-Category]])</f>
        <v>Binders And Binder Accessories</v>
      </c>
      <c r="I715" s="14">
        <v>21</v>
      </c>
      <c r="J715" s="15">
        <v>3.89</v>
      </c>
      <c r="K715" s="9">
        <v>0.05</v>
      </c>
      <c r="L715" s="9" t="s">
        <v>21</v>
      </c>
      <c r="M715" s="9" t="s">
        <v>81</v>
      </c>
      <c r="N715" s="16" t="str">
        <f ca="1">PROPER(Table1[[#This Row],[Region]])</f>
        <v>Central</v>
      </c>
      <c r="O715" s="9" t="s">
        <v>142</v>
      </c>
      <c r="P715" s="9" t="s">
        <v>561</v>
      </c>
      <c r="Q715" s="9" t="s">
        <v>32</v>
      </c>
    </row>
    <row r="716" spans="1:17" ht="14.5">
      <c r="A716" s="9">
        <v>1250</v>
      </c>
      <c r="B716" s="9" t="str">
        <f>VLOOKUP(Table1[[#This Row],[Customer ID]],'Customer Lookup'!A:B,2,0)</f>
        <v>Kara Patton</v>
      </c>
      <c r="C716" s="9">
        <v>87877</v>
      </c>
      <c r="D716" s="30">
        <v>42103</v>
      </c>
      <c r="E716" s="30">
        <v>42105</v>
      </c>
      <c r="F716" s="8" t="s">
        <v>2232</v>
      </c>
      <c r="G716" s="13" t="str">
        <f ca="1">TRIM(Table1[[#This Row],[Product Category]])</f>
        <v>Office Supplies</v>
      </c>
      <c r="H716" s="13" t="str">
        <f ca="1">PROPER(Table1[[#This Row],[Product Sub-Category]])</f>
        <v>Chairs &amp; Chairmats</v>
      </c>
      <c r="I716" s="14">
        <v>22</v>
      </c>
      <c r="J716" s="15">
        <v>120.98</v>
      </c>
      <c r="K716" s="9">
        <v>0.1</v>
      </c>
      <c r="L716" s="9" t="s">
        <v>21</v>
      </c>
      <c r="M716" s="9" t="s">
        <v>81</v>
      </c>
      <c r="N716" s="16" t="str">
        <f ca="1">PROPER(Table1[[#This Row],[Region]])</f>
        <v>Central</v>
      </c>
      <c r="O716" s="9" t="s">
        <v>142</v>
      </c>
      <c r="P716" s="9" t="s">
        <v>561</v>
      </c>
      <c r="Q716" s="9" t="s">
        <v>22</v>
      </c>
    </row>
    <row r="717" spans="1:17" ht="14.5">
      <c r="A717" s="9">
        <v>1250</v>
      </c>
      <c r="B717" s="9" t="str">
        <f>VLOOKUP(Table1[[#This Row],[Customer ID]],'Customer Lookup'!A:B,2,0)</f>
        <v>Kara Patton</v>
      </c>
      <c r="C717" s="9">
        <v>87877</v>
      </c>
      <c r="D717" s="30">
        <v>42103</v>
      </c>
      <c r="E717" s="30">
        <v>42104</v>
      </c>
      <c r="F717" s="9" t="s">
        <v>83</v>
      </c>
      <c r="G717" s="13" t="str">
        <f ca="1">TRIM(Table1[[#This Row],[Product Category]])</f>
        <v>Office Supplies</v>
      </c>
      <c r="H717" s="13" t="str">
        <f ca="1">PROPER(Table1[[#This Row],[Product Sub-Category]])</f>
        <v>Paper</v>
      </c>
      <c r="I717" s="14">
        <v>8</v>
      </c>
      <c r="J717" s="15">
        <v>30.98</v>
      </c>
      <c r="K717" s="9">
        <v>0.05</v>
      </c>
      <c r="L717" s="9" t="s">
        <v>21</v>
      </c>
      <c r="M717" s="9" t="s">
        <v>81</v>
      </c>
      <c r="N717" s="16" t="str">
        <f ca="1">PROPER(Table1[[#This Row],[Region]])</f>
        <v>Central</v>
      </c>
      <c r="O717" s="9" t="s">
        <v>142</v>
      </c>
      <c r="P717" s="9" t="s">
        <v>561</v>
      </c>
      <c r="Q717" s="9" t="s">
        <v>32</v>
      </c>
    </row>
    <row r="718" spans="1:17" ht="14.5">
      <c r="A718" s="9">
        <v>1253</v>
      </c>
      <c r="B718" s="9" t="str">
        <f>VLOOKUP(Table1[[#This Row],[Customer ID]],'Customer Lookup'!A:B,2,0)</f>
        <v>Vickie Coates</v>
      </c>
      <c r="C718" s="9">
        <v>89981</v>
      </c>
      <c r="D718" s="30">
        <v>42117</v>
      </c>
      <c r="E718" s="30">
        <v>42117</v>
      </c>
      <c r="F718" s="8" t="s">
        <v>196</v>
      </c>
      <c r="G718" s="13" t="str">
        <f ca="1">TRIM(Table1[[#This Row],[Product Category]])</f>
        <v>Furniture</v>
      </c>
      <c r="H718" s="13" t="str">
        <f ca="1">PROPER(Table1[[#This Row],[Product Sub-Category]])</f>
        <v>Appliances</v>
      </c>
      <c r="I718" s="14">
        <v>13</v>
      </c>
      <c r="J718" s="15">
        <v>46.89</v>
      </c>
      <c r="K718" s="9">
        <v>0.05</v>
      </c>
      <c r="L718" s="9" t="s">
        <v>98</v>
      </c>
      <c r="M718" s="9" t="s">
        <v>42</v>
      </c>
      <c r="N718" s="16" t="str">
        <f ca="1">PROPER(Table1[[#This Row],[Region]])</f>
        <v>Central</v>
      </c>
      <c r="O718" s="9" t="s">
        <v>112</v>
      </c>
      <c r="P718" s="9" t="s">
        <v>562</v>
      </c>
      <c r="Q718" s="9" t="s">
        <v>32</v>
      </c>
    </row>
    <row r="719" spans="1:17" ht="14.5">
      <c r="A719" s="9">
        <v>1253</v>
      </c>
      <c r="B719" s="9" t="str">
        <f>VLOOKUP(Table1[[#This Row],[Customer ID]],'Customer Lookup'!A:B,2,0)</f>
        <v>Vickie Coates</v>
      </c>
      <c r="C719" s="9">
        <v>89981</v>
      </c>
      <c r="D719" s="30">
        <v>42117</v>
      </c>
      <c r="E719" s="30">
        <v>42119</v>
      </c>
      <c r="F719" s="9" t="s">
        <v>151</v>
      </c>
      <c r="G719" s="13" t="str">
        <f ca="1">TRIM(Table1[[#This Row],[Product Category]])</f>
        <v>Furniture</v>
      </c>
      <c r="H719" s="13" t="str">
        <f ca="1">PROPER(Table1[[#This Row],[Product Sub-Category]])</f>
        <v>Bookcases</v>
      </c>
      <c r="I719" s="14">
        <v>5</v>
      </c>
      <c r="J719" s="15">
        <v>140.97999999999999</v>
      </c>
      <c r="K719" s="9">
        <v>0.1</v>
      </c>
      <c r="L719" s="9" t="s">
        <v>98</v>
      </c>
      <c r="M719" s="9" t="s">
        <v>42</v>
      </c>
      <c r="N719" s="16" t="str">
        <f ca="1">PROPER(Table1[[#This Row],[Region]])</f>
        <v>Central</v>
      </c>
      <c r="O719" s="9" t="s">
        <v>112</v>
      </c>
      <c r="P719" s="9" t="s">
        <v>562</v>
      </c>
      <c r="Q719" s="9" t="s">
        <v>22</v>
      </c>
    </row>
    <row r="720" spans="1:17" ht="14.5">
      <c r="A720" s="9">
        <v>1253</v>
      </c>
      <c r="B720" s="9" t="str">
        <f>VLOOKUP(Table1[[#This Row],[Customer ID]],'Customer Lookup'!A:B,2,0)</f>
        <v>Vickie Coates</v>
      </c>
      <c r="C720" s="9">
        <v>89981</v>
      </c>
      <c r="D720" s="30">
        <v>42117</v>
      </c>
      <c r="E720" s="30">
        <v>42119</v>
      </c>
      <c r="F720" s="8" t="s">
        <v>123</v>
      </c>
      <c r="G720" s="13" t="str">
        <f ca="1">TRIM(Table1[[#This Row],[Product Category]])</f>
        <v>Office Supplies</v>
      </c>
      <c r="H720" s="13" t="str">
        <f ca="1">PROPER(Table1[[#This Row],[Product Sub-Category]])</f>
        <v>Tables</v>
      </c>
      <c r="I720" s="14">
        <v>12</v>
      </c>
      <c r="J720" s="15">
        <v>212.6</v>
      </c>
      <c r="K720" s="9">
        <v>0.1</v>
      </c>
      <c r="L720" s="9" t="s">
        <v>98</v>
      </c>
      <c r="M720" s="9" t="s">
        <v>42</v>
      </c>
      <c r="N720" s="16" t="str">
        <f ca="1">PROPER(Table1[[#This Row],[Region]])</f>
        <v>Central</v>
      </c>
      <c r="O720" s="9" t="s">
        <v>112</v>
      </c>
      <c r="P720" s="9" t="s">
        <v>562</v>
      </c>
      <c r="Q720" s="9" t="s">
        <v>22</v>
      </c>
    </row>
    <row r="721" spans="1:17" ht="14.5">
      <c r="A721" s="9">
        <v>1254</v>
      </c>
      <c r="B721" s="9" t="str">
        <f>VLOOKUP(Table1[[#This Row],[Customer ID]],'Customer Lookup'!A:B,2,0)</f>
        <v>Anne Bland</v>
      </c>
      <c r="C721" s="9">
        <v>89982</v>
      </c>
      <c r="D721" s="30">
        <v>42145</v>
      </c>
      <c r="E721" s="30">
        <v>42147</v>
      </c>
      <c r="F721" s="9" t="s">
        <v>2237</v>
      </c>
      <c r="G721" s="13" t="str">
        <f ca="1">TRIM(Table1[[#This Row],[Product Category]])</f>
        <v>Office Supplies</v>
      </c>
      <c r="H721" s="13" t="str">
        <f ca="1">PROPER(Table1[[#This Row],[Product Sub-Category]])</f>
        <v>Binders And Binder Accessories</v>
      </c>
      <c r="I721" s="14">
        <v>16</v>
      </c>
      <c r="J721" s="15">
        <v>2.08</v>
      </c>
      <c r="K721" s="9">
        <v>0.05</v>
      </c>
      <c r="L721" s="9" t="s">
        <v>50</v>
      </c>
      <c r="M721" s="9" t="s">
        <v>42</v>
      </c>
      <c r="N721" s="16" t="str">
        <f ca="1">PROPER(Table1[[#This Row],[Region]])</f>
        <v>Central</v>
      </c>
      <c r="O721" s="9" t="s">
        <v>112</v>
      </c>
      <c r="P721" s="9" t="s">
        <v>563</v>
      </c>
      <c r="Q721" s="9" t="s">
        <v>32</v>
      </c>
    </row>
    <row r="722" spans="1:17" ht="14.5">
      <c r="A722" s="9">
        <v>1254</v>
      </c>
      <c r="B722" s="9" t="str">
        <f>VLOOKUP(Table1[[#This Row],[Customer ID]],'Customer Lookup'!A:B,2,0)</f>
        <v>Anne Bland</v>
      </c>
      <c r="C722" s="9">
        <v>89983</v>
      </c>
      <c r="D722" s="30">
        <v>42075</v>
      </c>
      <c r="E722" s="30">
        <v>42076</v>
      </c>
      <c r="F722" s="8" t="s">
        <v>2238</v>
      </c>
      <c r="G722" s="13" t="str">
        <f ca="1">TRIM(Table1[[#This Row],[Product Category]])</f>
        <v>Office Supplies</v>
      </c>
      <c r="H722" s="13" t="str">
        <f ca="1">PROPER(Table1[[#This Row],[Product Sub-Category]])</f>
        <v>Storage &amp; Organization</v>
      </c>
      <c r="I722" s="14">
        <v>2</v>
      </c>
      <c r="J722" s="15">
        <v>80.98</v>
      </c>
      <c r="K722" s="9">
        <v>0.05</v>
      </c>
      <c r="L722" s="9" t="s">
        <v>41</v>
      </c>
      <c r="M722" s="9" t="s">
        <v>42</v>
      </c>
      <c r="N722" s="16" t="str">
        <f ca="1">PROPER(Table1[[#This Row],[Region]])</f>
        <v>Central</v>
      </c>
      <c r="O722" s="9" t="s">
        <v>112</v>
      </c>
      <c r="P722" s="9" t="s">
        <v>563</v>
      </c>
      <c r="Q722" s="9" t="s">
        <v>32</v>
      </c>
    </row>
    <row r="723" spans="1:17" ht="14.5">
      <c r="A723" s="9">
        <v>1254</v>
      </c>
      <c r="B723" s="9" t="str">
        <f>VLOOKUP(Table1[[#This Row],[Customer ID]],'Customer Lookup'!A:B,2,0)</f>
        <v>Anne Bland</v>
      </c>
      <c r="C723" s="9">
        <v>89984</v>
      </c>
      <c r="D723" s="30">
        <v>42087</v>
      </c>
      <c r="E723" s="30">
        <v>42088</v>
      </c>
      <c r="F723" s="9" t="s">
        <v>60</v>
      </c>
      <c r="G723" s="13" t="str">
        <f ca="1">TRIM(Table1[[#This Row],[Product Category]])</f>
        <v>Technology</v>
      </c>
      <c r="H723" s="13" t="str">
        <f ca="1">PROPER(Table1[[#This Row],[Product Sub-Category]])</f>
        <v>Rubber Bands</v>
      </c>
      <c r="I723" s="14">
        <v>5</v>
      </c>
      <c r="J723" s="15">
        <v>3.95</v>
      </c>
      <c r="K723" s="9">
        <v>0.05</v>
      </c>
      <c r="L723" s="9" t="s">
        <v>50</v>
      </c>
      <c r="M723" s="9" t="s">
        <v>42</v>
      </c>
      <c r="N723" s="16" t="str">
        <f ca="1">PROPER(Table1[[#This Row],[Region]])</f>
        <v>West</v>
      </c>
      <c r="O723" s="9" t="s">
        <v>112</v>
      </c>
      <c r="P723" s="9" t="s">
        <v>563</v>
      </c>
      <c r="Q723" s="9" t="s">
        <v>32</v>
      </c>
    </row>
    <row r="724" spans="1:17" ht="14.5">
      <c r="A724" s="9">
        <v>1257</v>
      </c>
      <c r="B724" s="9" t="str">
        <f>VLOOKUP(Table1[[#This Row],[Customer ID]],'Customer Lookup'!A:B,2,0)</f>
        <v>Ryan Foster</v>
      </c>
      <c r="C724" s="9">
        <v>86535</v>
      </c>
      <c r="D724" s="30">
        <v>42146</v>
      </c>
      <c r="E724" s="30">
        <v>42147</v>
      </c>
      <c r="F724" s="8" t="s">
        <v>74</v>
      </c>
      <c r="G724" s="13" t="str">
        <f ca="1">TRIM(Table1[[#This Row],[Product Category]])</f>
        <v>Office Supplies</v>
      </c>
      <c r="H724" s="13" t="str">
        <f ca="1">PROPER(Table1[[#This Row],[Product Sub-Category]])</f>
        <v>Office Machines</v>
      </c>
      <c r="I724" s="14">
        <v>5</v>
      </c>
      <c r="J724" s="15">
        <v>115.99</v>
      </c>
      <c r="K724" s="9">
        <v>0.1</v>
      </c>
      <c r="L724" s="9" t="s">
        <v>50</v>
      </c>
      <c r="M724" s="9" t="s">
        <v>42</v>
      </c>
      <c r="N724" s="16" t="str">
        <f ca="1">PROPER(Table1[[#This Row],[Region]])</f>
        <v>West</v>
      </c>
      <c r="O724" s="9" t="s">
        <v>194</v>
      </c>
      <c r="P724" s="9" t="s">
        <v>212</v>
      </c>
      <c r="Q724" s="9" t="s">
        <v>22</v>
      </c>
    </row>
    <row r="725" spans="1:17" ht="14.5">
      <c r="A725" s="9">
        <v>1257</v>
      </c>
      <c r="B725" s="9" t="str">
        <f>VLOOKUP(Table1[[#This Row],[Customer ID]],'Customer Lookup'!A:B,2,0)</f>
        <v>Ryan Foster</v>
      </c>
      <c r="C725" s="9">
        <v>86536</v>
      </c>
      <c r="D725" s="30">
        <v>42118</v>
      </c>
      <c r="E725" s="30">
        <v>42118</v>
      </c>
      <c r="F725" s="9" t="s">
        <v>2240</v>
      </c>
      <c r="G725" s="13" t="str">
        <f ca="1">TRIM(Table1[[#This Row],[Product Category]])</f>
        <v>Office Supplies</v>
      </c>
      <c r="H725" s="13" t="str">
        <f ca="1">PROPER(Table1[[#This Row],[Product Sub-Category]])</f>
        <v>Scissors, Rulers And Trimmers</v>
      </c>
      <c r="I725" s="14">
        <v>1</v>
      </c>
      <c r="J725" s="15">
        <v>2.52</v>
      </c>
      <c r="K725" s="9">
        <v>0.05</v>
      </c>
      <c r="L725" s="9" t="s">
        <v>41</v>
      </c>
      <c r="M725" s="9" t="s">
        <v>42</v>
      </c>
      <c r="N725" s="16" t="str">
        <f ca="1">PROPER(Table1[[#This Row],[Region]])</f>
        <v>South</v>
      </c>
      <c r="O725" s="9" t="s">
        <v>194</v>
      </c>
      <c r="P725" s="9" t="s">
        <v>212</v>
      </c>
      <c r="Q725" s="9" t="s">
        <v>32</v>
      </c>
    </row>
    <row r="726" spans="1:17" ht="14.5">
      <c r="A726" s="9">
        <v>1259</v>
      </c>
      <c r="B726" s="9" t="str">
        <f>VLOOKUP(Table1[[#This Row],[Customer ID]],'Customer Lookup'!A:B,2,0)</f>
        <v>Keith Hobbs</v>
      </c>
      <c r="C726" s="9">
        <v>86534</v>
      </c>
      <c r="D726" s="30">
        <v>42114</v>
      </c>
      <c r="E726" s="30">
        <v>42114</v>
      </c>
      <c r="F726" s="8" t="s">
        <v>61</v>
      </c>
      <c r="G726" s="13" t="str">
        <f ca="1">TRIM(Table1[[#This Row],[Product Category]])</f>
        <v>Technology</v>
      </c>
      <c r="H726" s="13" t="str">
        <f ca="1">PROPER(Table1[[#This Row],[Product Sub-Category]])</f>
        <v>Envelopes</v>
      </c>
      <c r="I726" s="14">
        <v>9</v>
      </c>
      <c r="J726" s="15">
        <v>3.69</v>
      </c>
      <c r="K726" s="9">
        <v>0.05</v>
      </c>
      <c r="L726" s="9" t="s">
        <v>21</v>
      </c>
      <c r="M726" s="9" t="s">
        <v>42</v>
      </c>
      <c r="N726" s="16" t="str">
        <f ca="1">PROPER(Table1[[#This Row],[Region]])</f>
        <v>West</v>
      </c>
      <c r="O726" s="9" t="s">
        <v>347</v>
      </c>
      <c r="P726" s="9" t="s">
        <v>564</v>
      </c>
      <c r="Q726" s="9" t="s">
        <v>22</v>
      </c>
    </row>
    <row r="727" spans="1:17" ht="14.5">
      <c r="A727" s="9">
        <v>1261</v>
      </c>
      <c r="B727" s="9" t="str">
        <f>VLOOKUP(Table1[[#This Row],[Customer ID]],'Customer Lookup'!A:B,2,0)</f>
        <v>Vickie Gonzalez</v>
      </c>
      <c r="C727" s="9">
        <v>89730</v>
      </c>
      <c r="D727" s="30">
        <v>42131</v>
      </c>
      <c r="E727" s="30">
        <v>42134</v>
      </c>
      <c r="F727" s="9" t="s">
        <v>144</v>
      </c>
      <c r="G727" s="13" t="str">
        <f ca="1">TRIM(Table1[[#This Row],[Product Category]])</f>
        <v>Office Supplies</v>
      </c>
      <c r="H727" s="13" t="str">
        <f ca="1">PROPER(Table1[[#This Row],[Product Sub-Category]])</f>
        <v>Computer Peripherals</v>
      </c>
      <c r="I727" s="14">
        <v>5</v>
      </c>
      <c r="J727" s="15">
        <v>73.98</v>
      </c>
      <c r="K727" s="9">
        <v>0.05</v>
      </c>
      <c r="L727" s="9" t="s">
        <v>41</v>
      </c>
      <c r="M727" s="9" t="s">
        <v>42</v>
      </c>
      <c r="N727" s="16" t="str">
        <f ca="1">PROPER(Table1[[#This Row],[Region]])</f>
        <v>Central</v>
      </c>
      <c r="O727" s="9" t="s">
        <v>194</v>
      </c>
      <c r="P727" s="9" t="s">
        <v>565</v>
      </c>
      <c r="Q727" s="9" t="s">
        <v>32</v>
      </c>
    </row>
    <row r="728" spans="1:17" ht="14.5">
      <c r="A728" s="9">
        <v>1265</v>
      </c>
      <c r="B728" s="9" t="str">
        <f>VLOOKUP(Table1[[#This Row],[Customer ID]],'Customer Lookup'!A:B,2,0)</f>
        <v>Danielle Kramer</v>
      </c>
      <c r="C728" s="9">
        <v>89729</v>
      </c>
      <c r="D728" s="30">
        <v>42166</v>
      </c>
      <c r="E728" s="30">
        <v>42167</v>
      </c>
      <c r="F728" s="8" t="s">
        <v>83</v>
      </c>
      <c r="G728" s="13" t="str">
        <f ca="1">TRIM(Table1[[#This Row],[Product Category]])</f>
        <v>Technology</v>
      </c>
      <c r="H728" s="13" t="str">
        <f ca="1">PROPER(Table1[[#This Row],[Product Sub-Category]])</f>
        <v>Paper</v>
      </c>
      <c r="I728" s="14">
        <v>1</v>
      </c>
      <c r="J728" s="15">
        <v>5.28</v>
      </c>
      <c r="K728" s="9">
        <v>0.05</v>
      </c>
      <c r="L728" s="9" t="s">
        <v>41</v>
      </c>
      <c r="M728" s="9" t="s">
        <v>42</v>
      </c>
      <c r="N728" s="16" t="str">
        <f ca="1">PROPER(Table1[[#This Row],[Region]])</f>
        <v>South</v>
      </c>
      <c r="O728" s="9" t="s">
        <v>217</v>
      </c>
      <c r="P728" s="9" t="s">
        <v>566</v>
      </c>
      <c r="Q728" s="9" t="s">
        <v>32</v>
      </c>
    </row>
    <row r="729" spans="1:17" ht="14.5">
      <c r="A729" s="9">
        <v>1267</v>
      </c>
      <c r="B729" s="9" t="str">
        <f>VLOOKUP(Table1[[#This Row],[Customer ID]],'Customer Lookup'!A:B,2,0)</f>
        <v>Rosemary Branch</v>
      </c>
      <c r="C729" s="9">
        <v>89514</v>
      </c>
      <c r="D729" s="30">
        <v>42045</v>
      </c>
      <c r="E729" s="30">
        <v>42046</v>
      </c>
      <c r="F729" s="9" t="s">
        <v>74</v>
      </c>
      <c r="G729" s="13" t="str">
        <f ca="1">TRIM(Table1[[#This Row],[Product Category]])</f>
        <v>Furniture</v>
      </c>
      <c r="H729" s="13" t="str">
        <f ca="1">PROPER(Table1[[#This Row],[Product Sub-Category]])</f>
        <v>Office Machines</v>
      </c>
      <c r="I729" s="14">
        <v>2</v>
      </c>
      <c r="J729" s="15">
        <v>13.99</v>
      </c>
      <c r="K729" s="9">
        <v>0.05</v>
      </c>
      <c r="L729" s="9" t="s">
        <v>41</v>
      </c>
      <c r="M729" s="9" t="s">
        <v>81</v>
      </c>
      <c r="N729" s="16" t="str">
        <f ca="1">PROPER(Table1[[#This Row],[Region]])</f>
        <v>South</v>
      </c>
      <c r="O729" s="9" t="s">
        <v>242</v>
      </c>
      <c r="P729" s="9" t="s">
        <v>567</v>
      </c>
      <c r="Q729" s="9" t="s">
        <v>32</v>
      </c>
    </row>
    <row r="730" spans="1:17" ht="14.5">
      <c r="A730" s="9">
        <v>1267</v>
      </c>
      <c r="B730" s="9" t="str">
        <f>VLOOKUP(Table1[[#This Row],[Customer ID]],'Customer Lookup'!A:B,2,0)</f>
        <v>Rosemary Branch</v>
      </c>
      <c r="C730" s="9">
        <v>89515</v>
      </c>
      <c r="D730" s="30">
        <v>42136</v>
      </c>
      <c r="E730" s="30">
        <v>42137</v>
      </c>
      <c r="F730" s="8" t="s">
        <v>2232</v>
      </c>
      <c r="G730" s="13" t="str">
        <f ca="1">TRIM(Table1[[#This Row],[Product Category]])</f>
        <v>Technology</v>
      </c>
      <c r="H730" s="13" t="str">
        <f ca="1">PROPER(Table1[[#This Row],[Product Sub-Category]])</f>
        <v>Chairs &amp; Chairmats</v>
      </c>
      <c r="I730" s="14">
        <v>3</v>
      </c>
      <c r="J730" s="15">
        <v>128.24</v>
      </c>
      <c r="K730" s="9">
        <v>0.1</v>
      </c>
      <c r="L730" s="9" t="s">
        <v>31</v>
      </c>
      <c r="M730" s="9" t="s">
        <v>81</v>
      </c>
      <c r="N730" s="16" t="str">
        <f ca="1">PROPER(Table1[[#This Row],[Region]])</f>
        <v>South</v>
      </c>
      <c r="O730" s="9" t="s">
        <v>242</v>
      </c>
      <c r="P730" s="9" t="s">
        <v>567</v>
      </c>
      <c r="Q730" s="9" t="s">
        <v>32</v>
      </c>
    </row>
    <row r="731" spans="1:17" ht="14.5">
      <c r="A731" s="9">
        <v>1267</v>
      </c>
      <c r="B731" s="9" t="str">
        <f>VLOOKUP(Table1[[#This Row],[Customer ID]],'Customer Lookup'!A:B,2,0)</f>
        <v>Rosemary Branch</v>
      </c>
      <c r="C731" s="9">
        <v>89515</v>
      </c>
      <c r="D731" s="30">
        <v>42136</v>
      </c>
      <c r="E731" s="30">
        <v>42138</v>
      </c>
      <c r="F731" s="9" t="s">
        <v>144</v>
      </c>
      <c r="G731" s="13" t="str">
        <f ca="1">TRIM(Table1[[#This Row],[Product Category]])</f>
        <v>Technology</v>
      </c>
      <c r="H731" s="13" t="str">
        <f ca="1">PROPER(Table1[[#This Row],[Product Sub-Category]])</f>
        <v>Computer Peripherals</v>
      </c>
      <c r="I731" s="14">
        <v>11</v>
      </c>
      <c r="J731" s="15">
        <v>5.98</v>
      </c>
      <c r="K731" s="9">
        <v>0.05</v>
      </c>
      <c r="L731" s="9" t="s">
        <v>31</v>
      </c>
      <c r="M731" s="9" t="s">
        <v>81</v>
      </c>
      <c r="N731" s="16" t="str">
        <f ca="1">PROPER(Table1[[#This Row],[Region]])</f>
        <v>West</v>
      </c>
      <c r="O731" s="9" t="s">
        <v>242</v>
      </c>
      <c r="P731" s="9" t="s">
        <v>567</v>
      </c>
      <c r="Q731" s="9" t="s">
        <v>32</v>
      </c>
    </row>
    <row r="732" spans="1:17" ht="14.5">
      <c r="A732" s="9">
        <v>1271</v>
      </c>
      <c r="B732" s="9" t="str">
        <f>VLOOKUP(Table1[[#This Row],[Customer ID]],'Customer Lookup'!A:B,2,0)</f>
        <v>Joanne Church</v>
      </c>
      <c r="C732" s="9">
        <v>88410</v>
      </c>
      <c r="D732" s="30">
        <v>42103</v>
      </c>
      <c r="E732" s="30">
        <v>42104</v>
      </c>
      <c r="F732" s="8" t="s">
        <v>2235</v>
      </c>
      <c r="G732" s="13" t="str">
        <f ca="1">TRIM(Table1[[#This Row],[Product Category]])</f>
        <v>Furniture</v>
      </c>
      <c r="H732" s="13" t="str">
        <f ca="1">PROPER(Table1[[#This Row],[Product Sub-Category]])</f>
        <v>Telephones And Communication</v>
      </c>
      <c r="I732" s="14">
        <v>8</v>
      </c>
      <c r="J732" s="15">
        <v>125.99</v>
      </c>
      <c r="K732" s="9">
        <v>0.1</v>
      </c>
      <c r="L732" s="9" t="s">
        <v>50</v>
      </c>
      <c r="M732" s="9" t="s">
        <v>81</v>
      </c>
      <c r="N732" s="16" t="str">
        <f ca="1">PROPER(Table1[[#This Row],[Region]])</f>
        <v>West</v>
      </c>
      <c r="O732" s="9" t="s">
        <v>37</v>
      </c>
      <c r="P732" s="9" t="s">
        <v>568</v>
      </c>
      <c r="Q732" s="9" t="s">
        <v>32</v>
      </c>
    </row>
    <row r="733" spans="1:17" ht="14.5">
      <c r="A733" s="9">
        <v>1271</v>
      </c>
      <c r="B733" s="9" t="str">
        <f>VLOOKUP(Table1[[#This Row],[Customer ID]],'Customer Lookup'!A:B,2,0)</f>
        <v>Joanne Church</v>
      </c>
      <c r="C733" s="9">
        <v>88411</v>
      </c>
      <c r="D733" s="30">
        <v>42125</v>
      </c>
      <c r="E733" s="30">
        <v>42130</v>
      </c>
      <c r="F733" s="9" t="s">
        <v>2233</v>
      </c>
      <c r="G733" s="13" t="str">
        <f ca="1">TRIM(Table1[[#This Row],[Product Category]])</f>
        <v>Office Supplies</v>
      </c>
      <c r="H733" s="13" t="str">
        <f ca="1">PROPER(Table1[[#This Row],[Product Sub-Category]])</f>
        <v>Office Furnishings</v>
      </c>
      <c r="I733" s="14">
        <v>7</v>
      </c>
      <c r="J733" s="15">
        <v>34.229999999999997</v>
      </c>
      <c r="K733" s="9">
        <v>0.05</v>
      </c>
      <c r="L733" s="9" t="s">
        <v>98</v>
      </c>
      <c r="M733" s="9" t="s">
        <v>81</v>
      </c>
      <c r="N733" s="16" t="str">
        <f ca="1">PROPER(Table1[[#This Row],[Region]])</f>
        <v>Central</v>
      </c>
      <c r="O733" s="9" t="s">
        <v>37</v>
      </c>
      <c r="P733" s="9" t="s">
        <v>568</v>
      </c>
      <c r="Q733" s="9" t="s">
        <v>32</v>
      </c>
    </row>
    <row r="734" spans="1:17" ht="14.5">
      <c r="A734" s="9">
        <v>1279</v>
      </c>
      <c r="B734" s="9" t="str">
        <f>VLOOKUP(Table1[[#This Row],[Customer ID]],'Customer Lookup'!A:B,2,0)</f>
        <v>Josephine Rao</v>
      </c>
      <c r="C734" s="9">
        <v>90114</v>
      </c>
      <c r="D734" s="30">
        <v>42064</v>
      </c>
      <c r="E734" s="30">
        <v>42065</v>
      </c>
      <c r="F734" s="8" t="s">
        <v>2237</v>
      </c>
      <c r="G734" s="13" t="str">
        <f ca="1">TRIM(Table1[[#This Row],[Product Category]])</f>
        <v>Technology</v>
      </c>
      <c r="H734" s="13" t="str">
        <f ca="1">PROPER(Table1[[#This Row],[Product Sub-Category]])</f>
        <v>Binders And Binder Accessories</v>
      </c>
      <c r="I734" s="14">
        <v>2</v>
      </c>
      <c r="J734" s="15">
        <v>40.98</v>
      </c>
      <c r="K734" s="9">
        <v>0.05</v>
      </c>
      <c r="L734" s="9" t="s">
        <v>41</v>
      </c>
      <c r="M734" s="9" t="s">
        <v>81</v>
      </c>
      <c r="N734" s="16" t="str">
        <f ca="1">PROPER(Table1[[#This Row],[Region]])</f>
        <v>Central</v>
      </c>
      <c r="O734" s="9" t="s">
        <v>376</v>
      </c>
      <c r="P734" s="9" t="s">
        <v>569</v>
      </c>
      <c r="Q734" s="9" t="s">
        <v>32</v>
      </c>
    </row>
    <row r="735" spans="1:17" ht="14.5">
      <c r="A735" s="9">
        <v>1279</v>
      </c>
      <c r="B735" s="9" t="str">
        <f>VLOOKUP(Table1[[#This Row],[Customer ID]],'Customer Lookup'!A:B,2,0)</f>
        <v>Josephine Rao</v>
      </c>
      <c r="C735" s="9">
        <v>90115</v>
      </c>
      <c r="D735" s="30">
        <v>42068</v>
      </c>
      <c r="E735" s="30">
        <v>42068</v>
      </c>
      <c r="F735" s="9" t="s">
        <v>74</v>
      </c>
      <c r="G735" s="13" t="str">
        <f ca="1">TRIM(Table1[[#This Row],[Product Category]])</f>
        <v>Office Supplies</v>
      </c>
      <c r="H735" s="13" t="str">
        <f ca="1">PROPER(Table1[[#This Row],[Product Sub-Category]])</f>
        <v>Office Machines</v>
      </c>
      <c r="I735" s="14">
        <v>5</v>
      </c>
      <c r="J735" s="15">
        <v>442.14</v>
      </c>
      <c r="K735" s="9">
        <v>0.1</v>
      </c>
      <c r="L735" s="9" t="s">
        <v>31</v>
      </c>
      <c r="M735" s="9" t="s">
        <v>81</v>
      </c>
      <c r="N735" s="16" t="str">
        <f ca="1">PROPER(Table1[[#This Row],[Region]])</f>
        <v>West</v>
      </c>
      <c r="O735" s="9" t="s">
        <v>376</v>
      </c>
      <c r="P735" s="9" t="s">
        <v>569</v>
      </c>
      <c r="Q735" s="9" t="s">
        <v>22</v>
      </c>
    </row>
    <row r="736" spans="1:17" ht="14.5">
      <c r="A736" s="9">
        <v>1280</v>
      </c>
      <c r="B736" s="9" t="str">
        <f>VLOOKUP(Table1[[#This Row],[Customer ID]],'Customer Lookup'!A:B,2,0)</f>
        <v>Harold Albright</v>
      </c>
      <c r="C736" s="9">
        <v>19042</v>
      </c>
      <c r="D736" s="30">
        <v>42064</v>
      </c>
      <c r="E736" s="30">
        <v>42065</v>
      </c>
      <c r="F736" s="8" t="s">
        <v>2237</v>
      </c>
      <c r="G736" s="13" t="str">
        <f ca="1">TRIM(Table1[[#This Row],[Product Category]])</f>
        <v>Furniture</v>
      </c>
      <c r="H736" s="13" t="str">
        <f ca="1">PROPER(Table1[[#This Row],[Product Sub-Category]])</f>
        <v>Binders And Binder Accessories</v>
      </c>
      <c r="I736" s="14">
        <v>8</v>
      </c>
      <c r="J736" s="15">
        <v>40.98</v>
      </c>
      <c r="K736" s="9">
        <v>0.05</v>
      </c>
      <c r="L736" s="9" t="s">
        <v>41</v>
      </c>
      <c r="M736" s="9" t="s">
        <v>81</v>
      </c>
      <c r="N736" s="16" t="str">
        <f ca="1">PROPER(Table1[[#This Row],[Region]])</f>
        <v>Central</v>
      </c>
      <c r="O736" s="9" t="s">
        <v>29</v>
      </c>
      <c r="P736" s="9" t="s">
        <v>160</v>
      </c>
      <c r="Q736" s="9" t="s">
        <v>32</v>
      </c>
    </row>
    <row r="737" spans="1:17" ht="14.5">
      <c r="A737" s="9">
        <v>1281</v>
      </c>
      <c r="B737" s="9" t="str">
        <f>VLOOKUP(Table1[[#This Row],[Customer ID]],'Customer Lookup'!A:B,2,0)</f>
        <v>Pauline Denton</v>
      </c>
      <c r="C737" s="9">
        <v>89112</v>
      </c>
      <c r="D737" s="30">
        <v>42028</v>
      </c>
      <c r="E737" s="30">
        <v>42030</v>
      </c>
      <c r="F737" s="9" t="s">
        <v>2232</v>
      </c>
      <c r="G737" s="13" t="str">
        <f ca="1">TRIM(Table1[[#This Row],[Product Category]])</f>
        <v>Technology</v>
      </c>
      <c r="H737" s="13" t="str">
        <f ca="1">PROPER(Table1[[#This Row],[Product Sub-Category]])</f>
        <v>Chairs &amp; Chairmats</v>
      </c>
      <c r="I737" s="14">
        <v>8</v>
      </c>
      <c r="J737" s="15">
        <v>238.4</v>
      </c>
      <c r="K737" s="9">
        <v>0.1</v>
      </c>
      <c r="L737" s="9" t="s">
        <v>98</v>
      </c>
      <c r="M737" s="9" t="s">
        <v>51</v>
      </c>
      <c r="N737" s="16" t="str">
        <f ca="1">PROPER(Table1[[#This Row],[Region]])</f>
        <v>Central</v>
      </c>
      <c r="O737" s="9" t="s">
        <v>376</v>
      </c>
      <c r="P737" s="9" t="s">
        <v>570</v>
      </c>
      <c r="Q737" s="9" t="s">
        <v>32</v>
      </c>
    </row>
    <row r="738" spans="1:17" ht="14.5">
      <c r="A738" s="9">
        <v>1281</v>
      </c>
      <c r="B738" s="9" t="str">
        <f>VLOOKUP(Table1[[#This Row],[Customer ID]],'Customer Lookup'!A:B,2,0)</f>
        <v>Pauline Denton</v>
      </c>
      <c r="C738" s="9">
        <v>89112</v>
      </c>
      <c r="D738" s="30">
        <v>42028</v>
      </c>
      <c r="E738" s="30">
        <v>42030</v>
      </c>
      <c r="F738" s="8" t="s">
        <v>2242</v>
      </c>
      <c r="G738" s="13" t="str">
        <f ca="1">TRIM(Table1[[#This Row],[Product Category]])</f>
        <v>Furniture</v>
      </c>
      <c r="H738" s="13" t="str">
        <f ca="1">PROPER(Table1[[#This Row],[Product Sub-Category]])</f>
        <v>Copiers And Fax</v>
      </c>
      <c r="I738" s="14">
        <v>5</v>
      </c>
      <c r="J738" s="15">
        <v>199.99</v>
      </c>
      <c r="K738" s="9">
        <v>0.1</v>
      </c>
      <c r="L738" s="9" t="s">
        <v>98</v>
      </c>
      <c r="M738" s="9" t="s">
        <v>51</v>
      </c>
      <c r="N738" s="16" t="str">
        <f ca="1">PROPER(Table1[[#This Row],[Region]])</f>
        <v>East</v>
      </c>
      <c r="O738" s="9" t="s">
        <v>376</v>
      </c>
      <c r="P738" s="9" t="s">
        <v>570</v>
      </c>
      <c r="Q738" s="9" t="s">
        <v>22</v>
      </c>
    </row>
    <row r="739" spans="1:17" ht="14.5">
      <c r="A739" s="9">
        <v>1282</v>
      </c>
      <c r="B739" s="9" t="str">
        <f>VLOOKUP(Table1[[#This Row],[Customer ID]],'Customer Lookup'!A:B,2,0)</f>
        <v>Dana Sharpe</v>
      </c>
      <c r="C739" s="9">
        <v>29319</v>
      </c>
      <c r="D739" s="30">
        <v>42028</v>
      </c>
      <c r="E739" s="30">
        <v>42030</v>
      </c>
      <c r="F739" s="9" t="s">
        <v>2232</v>
      </c>
      <c r="G739" s="13" t="str">
        <f ca="1">TRIM(Table1[[#This Row],[Product Category]])</f>
        <v>Technology</v>
      </c>
      <c r="H739" s="13" t="str">
        <f ca="1">PROPER(Table1[[#This Row],[Product Sub-Category]])</f>
        <v>Chairs &amp; Chairmats</v>
      </c>
      <c r="I739" s="14">
        <v>30</v>
      </c>
      <c r="J739" s="15">
        <v>238.4</v>
      </c>
      <c r="K739" s="9">
        <v>0.1</v>
      </c>
      <c r="L739" s="9" t="s">
        <v>98</v>
      </c>
      <c r="M739" s="9" t="s">
        <v>51</v>
      </c>
      <c r="N739" s="16" t="str">
        <f ca="1">PROPER(Table1[[#This Row],[Region]])</f>
        <v>East</v>
      </c>
      <c r="O739" s="9" t="s">
        <v>174</v>
      </c>
      <c r="P739" s="9" t="s">
        <v>555</v>
      </c>
      <c r="Q739" s="9" t="s">
        <v>32</v>
      </c>
    </row>
    <row r="740" spans="1:17" ht="14.5">
      <c r="A740" s="9">
        <v>1282</v>
      </c>
      <c r="B740" s="9" t="str">
        <f>VLOOKUP(Table1[[#This Row],[Customer ID]],'Customer Lookup'!A:B,2,0)</f>
        <v>Dana Sharpe</v>
      </c>
      <c r="C740" s="9">
        <v>29319</v>
      </c>
      <c r="D740" s="30">
        <v>42028</v>
      </c>
      <c r="E740" s="30">
        <v>42030</v>
      </c>
      <c r="F740" s="8" t="s">
        <v>2242</v>
      </c>
      <c r="G740" s="13" t="str">
        <f ca="1">TRIM(Table1[[#This Row],[Product Category]])</f>
        <v>Technology</v>
      </c>
      <c r="H740" s="13" t="str">
        <f ca="1">PROPER(Table1[[#This Row],[Product Sub-Category]])</f>
        <v>Copiers And Fax</v>
      </c>
      <c r="I740" s="14">
        <v>21</v>
      </c>
      <c r="J740" s="15">
        <v>199.99</v>
      </c>
      <c r="K740" s="9">
        <v>0.1</v>
      </c>
      <c r="L740" s="9" t="s">
        <v>98</v>
      </c>
      <c r="M740" s="9" t="s">
        <v>51</v>
      </c>
      <c r="N740" s="16" t="str">
        <f ca="1">PROPER(Table1[[#This Row],[Region]])</f>
        <v>Central</v>
      </c>
      <c r="O740" s="9" t="s">
        <v>174</v>
      </c>
      <c r="P740" s="9" t="s">
        <v>555</v>
      </c>
      <c r="Q740" s="9" t="s">
        <v>22</v>
      </c>
    </row>
    <row r="741" spans="1:17" ht="14.5">
      <c r="A741" s="9">
        <v>1298</v>
      </c>
      <c r="B741" s="9" t="str">
        <f>VLOOKUP(Table1[[#This Row],[Customer ID]],'Customer Lookup'!A:B,2,0)</f>
        <v>Herbert Beard</v>
      </c>
      <c r="C741" s="9">
        <v>90662</v>
      </c>
      <c r="D741" s="30">
        <v>42047</v>
      </c>
      <c r="E741" s="30">
        <v>42050</v>
      </c>
      <c r="F741" s="9" t="s">
        <v>74</v>
      </c>
      <c r="G741" s="13" t="str">
        <f ca="1">TRIM(Table1[[#This Row],[Product Category]])</f>
        <v>Office Supplies</v>
      </c>
      <c r="H741" s="13" t="str">
        <f ca="1">PROPER(Table1[[#This Row],[Product Sub-Category]])</f>
        <v>Office Machines</v>
      </c>
      <c r="I741" s="14">
        <v>6</v>
      </c>
      <c r="J741" s="15">
        <v>150.97999999999999</v>
      </c>
      <c r="K741" s="9">
        <v>0.1</v>
      </c>
      <c r="L741" s="9" t="s">
        <v>31</v>
      </c>
      <c r="M741" s="9" t="s">
        <v>42</v>
      </c>
      <c r="N741" s="16" t="str">
        <f ca="1">PROPER(Table1[[#This Row],[Region]])</f>
        <v>Central</v>
      </c>
      <c r="O741" s="9" t="s">
        <v>112</v>
      </c>
      <c r="P741" s="9" t="s">
        <v>556</v>
      </c>
      <c r="Q741" s="9" t="s">
        <v>32</v>
      </c>
    </row>
    <row r="742" spans="1:17" ht="14.5">
      <c r="A742" s="9">
        <v>1298</v>
      </c>
      <c r="B742" s="9" t="str">
        <f>VLOOKUP(Table1[[#This Row],[Customer ID]],'Customer Lookup'!A:B,2,0)</f>
        <v>Herbert Beard</v>
      </c>
      <c r="C742" s="9">
        <v>90662</v>
      </c>
      <c r="D742" s="30">
        <v>42047</v>
      </c>
      <c r="E742" s="30">
        <v>42049</v>
      </c>
      <c r="F742" s="8" t="s">
        <v>2238</v>
      </c>
      <c r="G742" s="13" t="str">
        <f ca="1">TRIM(Table1[[#This Row],[Product Category]])</f>
        <v>Technology</v>
      </c>
      <c r="H742" s="13" t="str">
        <f ca="1">PROPER(Table1[[#This Row],[Product Sub-Category]])</f>
        <v>Storage &amp; Organization</v>
      </c>
      <c r="I742" s="14">
        <v>4</v>
      </c>
      <c r="J742" s="15">
        <v>176.19</v>
      </c>
      <c r="K742" s="9">
        <v>0.1</v>
      </c>
      <c r="L742" s="9" t="s">
        <v>31</v>
      </c>
      <c r="M742" s="9" t="s">
        <v>42</v>
      </c>
      <c r="N742" s="16" t="str">
        <f ca="1">PROPER(Table1[[#This Row],[Region]])</f>
        <v>West</v>
      </c>
      <c r="O742" s="9" t="s">
        <v>112</v>
      </c>
      <c r="P742" s="9" t="s">
        <v>556</v>
      </c>
      <c r="Q742" s="9" t="s">
        <v>32</v>
      </c>
    </row>
    <row r="743" spans="1:17" ht="14.5">
      <c r="A743" s="9">
        <v>1303</v>
      </c>
      <c r="B743" s="9" t="str">
        <f>VLOOKUP(Table1[[#This Row],[Customer ID]],'Customer Lookup'!A:B,2,0)</f>
        <v>Cindy Harvey</v>
      </c>
      <c r="C743" s="9">
        <v>87003</v>
      </c>
      <c r="D743" s="30">
        <v>42054</v>
      </c>
      <c r="E743" s="30">
        <v>42056</v>
      </c>
      <c r="F743" s="9" t="s">
        <v>144</v>
      </c>
      <c r="G743" s="13" t="str">
        <f ca="1">TRIM(Table1[[#This Row],[Product Category]])</f>
        <v>Technology</v>
      </c>
      <c r="H743" s="13" t="str">
        <f ca="1">PROPER(Table1[[#This Row],[Product Sub-Category]])</f>
        <v>Computer Peripherals</v>
      </c>
      <c r="I743" s="14">
        <v>12</v>
      </c>
      <c r="J743" s="15">
        <v>39.479999999999997</v>
      </c>
      <c r="K743" s="9">
        <v>0.05</v>
      </c>
      <c r="L743" s="9" t="s">
        <v>21</v>
      </c>
      <c r="M743" s="9" t="s">
        <v>104</v>
      </c>
      <c r="N743" s="16" t="str">
        <f ca="1">PROPER(Table1[[#This Row],[Region]])</f>
        <v>West</v>
      </c>
      <c r="O743" s="9" t="s">
        <v>161</v>
      </c>
      <c r="P743" s="9" t="s">
        <v>571</v>
      </c>
      <c r="Q743" s="9" t="s">
        <v>32</v>
      </c>
    </row>
    <row r="744" spans="1:17" ht="14.5">
      <c r="A744" s="9">
        <v>1303</v>
      </c>
      <c r="B744" s="9" t="str">
        <f>VLOOKUP(Table1[[#This Row],[Customer ID]],'Customer Lookup'!A:B,2,0)</f>
        <v>Cindy Harvey</v>
      </c>
      <c r="C744" s="9">
        <v>87005</v>
      </c>
      <c r="D744" s="30">
        <v>42054</v>
      </c>
      <c r="E744" s="30">
        <v>42061</v>
      </c>
      <c r="F744" s="8" t="s">
        <v>2235</v>
      </c>
      <c r="G744" s="13" t="str">
        <f ca="1">TRIM(Table1[[#This Row],[Product Category]])</f>
        <v>Office Supplies</v>
      </c>
      <c r="H744" s="13" t="str">
        <f ca="1">PROPER(Table1[[#This Row],[Product Sub-Category]])</f>
        <v>Telephones And Communication</v>
      </c>
      <c r="I744" s="14">
        <v>9</v>
      </c>
      <c r="J744" s="15">
        <v>65.989999999999995</v>
      </c>
      <c r="K744" s="9">
        <v>0.05</v>
      </c>
      <c r="L744" s="9" t="s">
        <v>98</v>
      </c>
      <c r="M744" s="9" t="s">
        <v>104</v>
      </c>
      <c r="N744" s="16" t="str">
        <f ca="1">PROPER(Table1[[#This Row],[Region]])</f>
        <v>West</v>
      </c>
      <c r="O744" s="9" t="s">
        <v>161</v>
      </c>
      <c r="P744" s="9" t="s">
        <v>571</v>
      </c>
      <c r="Q744" s="9" t="s">
        <v>32</v>
      </c>
    </row>
    <row r="745" spans="1:17" ht="14.5">
      <c r="A745" s="9">
        <v>1304</v>
      </c>
      <c r="B745" s="9" t="str">
        <f>VLOOKUP(Table1[[#This Row],[Customer ID]],'Customer Lookup'!A:B,2,0)</f>
        <v>Sherri McIntosh</v>
      </c>
      <c r="C745" s="9">
        <v>87004</v>
      </c>
      <c r="D745" s="30">
        <v>42117</v>
      </c>
      <c r="E745" s="30">
        <v>42118</v>
      </c>
      <c r="F745" s="9" t="s">
        <v>116</v>
      </c>
      <c r="G745" s="13" t="str">
        <f ca="1">TRIM(Table1[[#This Row],[Product Category]])</f>
        <v>Furniture</v>
      </c>
      <c r="H745" s="13" t="str">
        <f ca="1">PROPER(Table1[[#This Row],[Product Sub-Category]])</f>
        <v>Labels</v>
      </c>
      <c r="I745" s="14">
        <v>3</v>
      </c>
      <c r="J745" s="15">
        <v>2.88</v>
      </c>
      <c r="K745" s="9">
        <v>0.05</v>
      </c>
      <c r="L745" s="9" t="s">
        <v>50</v>
      </c>
      <c r="M745" s="9" t="s">
        <v>104</v>
      </c>
      <c r="N745" s="16" t="str">
        <f ca="1">PROPER(Table1[[#This Row],[Region]])</f>
        <v>West</v>
      </c>
      <c r="O745" s="9" t="s">
        <v>161</v>
      </c>
      <c r="P745" s="9" t="s">
        <v>572</v>
      </c>
      <c r="Q745" s="9" t="s">
        <v>32</v>
      </c>
    </row>
    <row r="746" spans="1:17" ht="14.5">
      <c r="A746" s="9">
        <v>1305</v>
      </c>
      <c r="B746" s="9" t="str">
        <f>VLOOKUP(Table1[[#This Row],[Customer ID]],'Customer Lookup'!A:B,2,0)</f>
        <v>Chris Pritchard</v>
      </c>
      <c r="C746" s="9">
        <v>87002</v>
      </c>
      <c r="D746" s="30">
        <v>42052</v>
      </c>
      <c r="E746" s="30">
        <v>42054</v>
      </c>
      <c r="F746" s="8" t="s">
        <v>2233</v>
      </c>
      <c r="G746" s="13" t="str">
        <f ca="1">TRIM(Table1[[#This Row],[Product Category]])</f>
        <v>Technology</v>
      </c>
      <c r="H746" s="13" t="str">
        <f ca="1">PROPER(Table1[[#This Row],[Product Sub-Category]])</f>
        <v>Office Furnishings</v>
      </c>
      <c r="I746" s="14">
        <v>3</v>
      </c>
      <c r="J746" s="15">
        <v>62.18</v>
      </c>
      <c r="K746" s="9">
        <v>0.05</v>
      </c>
      <c r="L746" s="9" t="s">
        <v>21</v>
      </c>
      <c r="M746" s="9" t="s">
        <v>104</v>
      </c>
      <c r="N746" s="16" t="str">
        <f ca="1">PROPER(Table1[[#This Row],[Region]])</f>
        <v>West</v>
      </c>
      <c r="O746" s="9" t="s">
        <v>161</v>
      </c>
      <c r="P746" s="9" t="s">
        <v>573</v>
      </c>
      <c r="Q746" s="9" t="s">
        <v>32</v>
      </c>
    </row>
    <row r="747" spans="1:17" ht="14.5">
      <c r="A747" s="9">
        <v>1307</v>
      </c>
      <c r="B747" s="9" t="str">
        <f>VLOOKUP(Table1[[#This Row],[Customer ID]],'Customer Lookup'!A:B,2,0)</f>
        <v>Teresa Hill</v>
      </c>
      <c r="C747" s="9">
        <v>91451</v>
      </c>
      <c r="D747" s="30">
        <v>42185</v>
      </c>
      <c r="E747" s="30">
        <v>42192</v>
      </c>
      <c r="F747" s="9" t="s">
        <v>144</v>
      </c>
      <c r="G747" s="13" t="str">
        <f ca="1">TRIM(Table1[[#This Row],[Product Category]])</f>
        <v>Office Supplies</v>
      </c>
      <c r="H747" s="13" t="str">
        <f ca="1">PROPER(Table1[[#This Row],[Product Sub-Category]])</f>
        <v>Computer Peripherals</v>
      </c>
      <c r="I747" s="14">
        <v>16</v>
      </c>
      <c r="J747" s="15">
        <v>8.33</v>
      </c>
      <c r="K747" s="9">
        <v>0.05</v>
      </c>
      <c r="L747" s="9" t="s">
        <v>98</v>
      </c>
      <c r="M747" s="9" t="s">
        <v>51</v>
      </c>
      <c r="N747" s="16" t="str">
        <f ca="1">PROPER(Table1[[#This Row],[Region]])</f>
        <v>West</v>
      </c>
      <c r="O747" s="9" t="s">
        <v>90</v>
      </c>
      <c r="P747" s="9" t="s">
        <v>574</v>
      </c>
      <c r="Q747" s="9" t="s">
        <v>32</v>
      </c>
    </row>
    <row r="748" spans="1:17" ht="14.5">
      <c r="A748" s="9">
        <v>1314</v>
      </c>
      <c r="B748" s="9" t="str">
        <f>VLOOKUP(Table1[[#This Row],[Customer ID]],'Customer Lookup'!A:B,2,0)</f>
        <v>Keith Marsh</v>
      </c>
      <c r="C748" s="9">
        <v>22755</v>
      </c>
      <c r="D748" s="30">
        <v>42093</v>
      </c>
      <c r="E748" s="30">
        <v>42095</v>
      </c>
      <c r="F748" s="8" t="s">
        <v>2237</v>
      </c>
      <c r="G748" s="13" t="str">
        <f ca="1">TRIM(Table1[[#This Row],[Product Category]])</f>
        <v>Technology</v>
      </c>
      <c r="H748" s="13" t="str">
        <f ca="1">PROPER(Table1[[#This Row],[Product Sub-Category]])</f>
        <v>Binders And Binder Accessories</v>
      </c>
      <c r="I748" s="14">
        <v>45</v>
      </c>
      <c r="J748" s="15">
        <v>5.34</v>
      </c>
      <c r="K748" s="9">
        <v>0.05</v>
      </c>
      <c r="L748" s="9" t="s">
        <v>50</v>
      </c>
      <c r="M748" s="9" t="s">
        <v>42</v>
      </c>
      <c r="N748" s="16" t="str">
        <f ca="1">PROPER(Table1[[#This Row],[Region]])</f>
        <v>West</v>
      </c>
      <c r="O748" s="9" t="s">
        <v>37</v>
      </c>
      <c r="P748" s="9" t="s">
        <v>361</v>
      </c>
      <c r="Q748" s="9" t="s">
        <v>32</v>
      </c>
    </row>
    <row r="749" spans="1:17" ht="14.5">
      <c r="A749" s="9">
        <v>1314</v>
      </c>
      <c r="B749" s="9" t="str">
        <f>VLOOKUP(Table1[[#This Row],[Customer ID]],'Customer Lookup'!A:B,2,0)</f>
        <v>Keith Marsh</v>
      </c>
      <c r="C749" s="9">
        <v>22755</v>
      </c>
      <c r="D749" s="30">
        <v>42093</v>
      </c>
      <c r="E749" s="30">
        <v>42095</v>
      </c>
      <c r="F749" s="9" t="s">
        <v>2235</v>
      </c>
      <c r="G749" s="13" t="str">
        <f ca="1">TRIM(Table1[[#This Row],[Product Category]])</f>
        <v>Office Supplies</v>
      </c>
      <c r="H749" s="13" t="str">
        <f ca="1">PROPER(Table1[[#This Row],[Product Sub-Category]])</f>
        <v>Telephones And Communication</v>
      </c>
      <c r="I749" s="14">
        <v>5</v>
      </c>
      <c r="J749" s="15">
        <v>55.99</v>
      </c>
      <c r="K749" s="9">
        <v>0.05</v>
      </c>
      <c r="L749" s="9" t="s">
        <v>50</v>
      </c>
      <c r="M749" s="9" t="s">
        <v>42</v>
      </c>
      <c r="N749" s="16" t="str">
        <f ca="1">PROPER(Table1[[#This Row],[Region]])</f>
        <v>West</v>
      </c>
      <c r="O749" s="9" t="s">
        <v>37</v>
      </c>
      <c r="P749" s="9" t="s">
        <v>361</v>
      </c>
      <c r="Q749" s="9" t="s">
        <v>32</v>
      </c>
    </row>
    <row r="750" spans="1:17" ht="14.5">
      <c r="A750" s="9">
        <v>1314</v>
      </c>
      <c r="B750" s="9" t="str">
        <f>VLOOKUP(Table1[[#This Row],[Customer ID]],'Customer Lookup'!A:B,2,0)</f>
        <v>Keith Marsh</v>
      </c>
      <c r="C750" s="9">
        <v>27013</v>
      </c>
      <c r="D750" s="30">
        <v>42009</v>
      </c>
      <c r="E750" s="30">
        <v>42013</v>
      </c>
      <c r="F750" s="8" t="s">
        <v>2238</v>
      </c>
      <c r="G750" s="13" t="str">
        <f ca="1">TRIM(Table1[[#This Row],[Product Category]])</f>
        <v>Office Supplies</v>
      </c>
      <c r="H750" s="13" t="str">
        <f ca="1">PROPER(Table1[[#This Row],[Product Sub-Category]])</f>
        <v>Storage &amp; Organization</v>
      </c>
      <c r="I750" s="14">
        <v>34</v>
      </c>
      <c r="J750" s="15">
        <v>80.98</v>
      </c>
      <c r="K750" s="9">
        <v>0.05</v>
      </c>
      <c r="L750" s="9" t="s">
        <v>98</v>
      </c>
      <c r="M750" s="9" t="s">
        <v>42</v>
      </c>
      <c r="N750" s="16" t="str">
        <f ca="1">PROPER(Table1[[#This Row],[Region]])</f>
        <v>West</v>
      </c>
      <c r="O750" s="9" t="s">
        <v>37</v>
      </c>
      <c r="P750" s="9" t="s">
        <v>361</v>
      </c>
      <c r="Q750" s="9" t="s">
        <v>32</v>
      </c>
    </row>
    <row r="751" spans="1:17" ht="14.5">
      <c r="A751" s="9">
        <v>1314</v>
      </c>
      <c r="B751" s="9" t="str">
        <f>VLOOKUP(Table1[[#This Row],[Customer ID]],'Customer Lookup'!A:B,2,0)</f>
        <v>Keith Marsh</v>
      </c>
      <c r="C751" s="9">
        <v>27013</v>
      </c>
      <c r="D751" s="30">
        <v>42009</v>
      </c>
      <c r="E751" s="30">
        <v>42009</v>
      </c>
      <c r="F751" s="9" t="s">
        <v>2238</v>
      </c>
      <c r="G751" s="13" t="str">
        <f ca="1">TRIM(Table1[[#This Row],[Product Category]])</f>
        <v>Office Supplies</v>
      </c>
      <c r="H751" s="13" t="str">
        <f ca="1">PROPER(Table1[[#This Row],[Product Sub-Category]])</f>
        <v>Storage &amp; Organization</v>
      </c>
      <c r="I751" s="14">
        <v>31</v>
      </c>
      <c r="J751" s="15">
        <v>279.48</v>
      </c>
      <c r="K751" s="9">
        <v>0.1</v>
      </c>
      <c r="L751" s="9" t="s">
        <v>98</v>
      </c>
      <c r="M751" s="9" t="s">
        <v>42</v>
      </c>
      <c r="N751" s="16" t="str">
        <f ca="1">PROPER(Table1[[#This Row],[Region]])</f>
        <v>West</v>
      </c>
      <c r="O751" s="9" t="s">
        <v>37</v>
      </c>
      <c r="P751" s="9" t="s">
        <v>361</v>
      </c>
      <c r="Q751" s="9" t="s">
        <v>32</v>
      </c>
    </row>
    <row r="752" spans="1:17" ht="14.5">
      <c r="A752" s="9">
        <v>1315</v>
      </c>
      <c r="B752" s="9" t="str">
        <f>VLOOKUP(Table1[[#This Row],[Customer ID]],'Customer Lookup'!A:B,2,0)</f>
        <v>Adam Saunders Gray</v>
      </c>
      <c r="C752" s="9">
        <v>87602</v>
      </c>
      <c r="D752" s="30">
        <v>42093</v>
      </c>
      <c r="E752" s="30">
        <v>42094</v>
      </c>
      <c r="F752" s="8" t="s">
        <v>2237</v>
      </c>
      <c r="G752" s="13" t="str">
        <f ca="1">TRIM(Table1[[#This Row],[Product Category]])</f>
        <v>Office Supplies</v>
      </c>
      <c r="H752" s="13" t="str">
        <f ca="1">PROPER(Table1[[#This Row],[Product Sub-Category]])</f>
        <v>Binders And Binder Accessories</v>
      </c>
      <c r="I752" s="14">
        <v>9</v>
      </c>
      <c r="J752" s="15">
        <v>4.91</v>
      </c>
      <c r="K752" s="9">
        <v>0.05</v>
      </c>
      <c r="L752" s="9" t="s">
        <v>50</v>
      </c>
      <c r="M752" s="9" t="s">
        <v>42</v>
      </c>
      <c r="N752" s="16" t="str">
        <f ca="1">PROPER(Table1[[#This Row],[Region]])</f>
        <v>West</v>
      </c>
      <c r="O752" s="9" t="s">
        <v>194</v>
      </c>
      <c r="P752" s="9" t="s">
        <v>575</v>
      </c>
      <c r="Q752" s="9" t="s">
        <v>32</v>
      </c>
    </row>
    <row r="753" spans="1:17" ht="14.5">
      <c r="A753" s="9">
        <v>1316</v>
      </c>
      <c r="B753" s="9" t="str">
        <f>VLOOKUP(Table1[[#This Row],[Customer ID]],'Customer Lookup'!A:B,2,0)</f>
        <v>Marion Lindsey</v>
      </c>
      <c r="C753" s="9">
        <v>87602</v>
      </c>
      <c r="D753" s="30">
        <v>42093</v>
      </c>
      <c r="E753" s="30">
        <v>42095</v>
      </c>
      <c r="F753" s="9" t="s">
        <v>2237</v>
      </c>
      <c r="G753" s="13" t="str">
        <f ca="1">TRIM(Table1[[#This Row],[Product Category]])</f>
        <v>Technology</v>
      </c>
      <c r="H753" s="13" t="str">
        <f ca="1">PROPER(Table1[[#This Row],[Product Sub-Category]])</f>
        <v>Binders And Binder Accessories</v>
      </c>
      <c r="I753" s="14">
        <v>11</v>
      </c>
      <c r="J753" s="15">
        <v>5.34</v>
      </c>
      <c r="K753" s="9">
        <v>0.05</v>
      </c>
      <c r="L753" s="9" t="s">
        <v>50</v>
      </c>
      <c r="M753" s="9" t="s">
        <v>42</v>
      </c>
      <c r="N753" s="16" t="str">
        <f ca="1">PROPER(Table1[[#This Row],[Region]])</f>
        <v>West</v>
      </c>
      <c r="O753" s="9" t="s">
        <v>194</v>
      </c>
      <c r="P753" s="9" t="s">
        <v>576</v>
      </c>
      <c r="Q753" s="9" t="s">
        <v>32</v>
      </c>
    </row>
    <row r="754" spans="1:17" ht="14.5">
      <c r="A754" s="9">
        <v>1316</v>
      </c>
      <c r="B754" s="9" t="str">
        <f>VLOOKUP(Table1[[#This Row],[Customer ID]],'Customer Lookup'!A:B,2,0)</f>
        <v>Marion Lindsey</v>
      </c>
      <c r="C754" s="9">
        <v>87602</v>
      </c>
      <c r="D754" s="30">
        <v>42093</v>
      </c>
      <c r="E754" s="30">
        <v>42095</v>
      </c>
      <c r="F754" s="8" t="s">
        <v>2235</v>
      </c>
      <c r="G754" s="13" t="str">
        <f ca="1">TRIM(Table1[[#This Row],[Product Category]])</f>
        <v>Office Supplies</v>
      </c>
      <c r="H754" s="13" t="str">
        <f ca="1">PROPER(Table1[[#This Row],[Product Sub-Category]])</f>
        <v>Telephones And Communication</v>
      </c>
      <c r="I754" s="14">
        <v>1</v>
      </c>
      <c r="J754" s="15">
        <v>55.99</v>
      </c>
      <c r="K754" s="9">
        <v>0.05</v>
      </c>
      <c r="L754" s="9" t="s">
        <v>50</v>
      </c>
      <c r="M754" s="9" t="s">
        <v>42</v>
      </c>
      <c r="N754" s="16" t="str">
        <f ca="1">PROPER(Table1[[#This Row],[Region]])</f>
        <v>West</v>
      </c>
      <c r="O754" s="9" t="s">
        <v>194</v>
      </c>
      <c r="P754" s="9" t="s">
        <v>576</v>
      </c>
      <c r="Q754" s="9" t="s">
        <v>32</v>
      </c>
    </row>
    <row r="755" spans="1:17" ht="14.5">
      <c r="A755" s="9">
        <v>1316</v>
      </c>
      <c r="B755" s="9" t="str">
        <f>VLOOKUP(Table1[[#This Row],[Customer ID]],'Customer Lookup'!A:B,2,0)</f>
        <v>Marion Lindsey</v>
      </c>
      <c r="C755" s="9">
        <v>87603</v>
      </c>
      <c r="D755" s="30">
        <v>42009</v>
      </c>
      <c r="E755" s="30">
        <v>42013</v>
      </c>
      <c r="F755" s="9" t="s">
        <v>2238</v>
      </c>
      <c r="G755" s="13" t="str">
        <f ca="1">TRIM(Table1[[#This Row],[Product Category]])</f>
        <v>Office Supplies</v>
      </c>
      <c r="H755" s="13" t="str">
        <f ca="1">PROPER(Table1[[#This Row],[Product Sub-Category]])</f>
        <v>Storage &amp; Organization</v>
      </c>
      <c r="I755" s="14">
        <v>8</v>
      </c>
      <c r="J755" s="15">
        <v>80.98</v>
      </c>
      <c r="K755" s="9">
        <v>0.05</v>
      </c>
      <c r="L755" s="9" t="s">
        <v>98</v>
      </c>
      <c r="M755" s="9" t="s">
        <v>42</v>
      </c>
      <c r="N755" s="16" t="str">
        <f ca="1">PROPER(Table1[[#This Row],[Region]])</f>
        <v>West</v>
      </c>
      <c r="O755" s="9" t="s">
        <v>194</v>
      </c>
      <c r="P755" s="9" t="s">
        <v>576</v>
      </c>
      <c r="Q755" s="9" t="s">
        <v>32</v>
      </c>
    </row>
    <row r="756" spans="1:17" ht="14.5">
      <c r="A756" s="9">
        <v>1316</v>
      </c>
      <c r="B756" s="9" t="str">
        <f>VLOOKUP(Table1[[#This Row],[Customer ID]],'Customer Lookup'!A:B,2,0)</f>
        <v>Marion Lindsey</v>
      </c>
      <c r="C756" s="9">
        <v>87603</v>
      </c>
      <c r="D756" s="30">
        <v>42009</v>
      </c>
      <c r="E756" s="30">
        <v>42009</v>
      </c>
      <c r="F756" s="8" t="s">
        <v>2238</v>
      </c>
      <c r="G756" s="13" t="str">
        <f ca="1">TRIM(Table1[[#This Row],[Product Category]])</f>
        <v>Technology</v>
      </c>
      <c r="H756" s="13" t="str">
        <f ca="1">PROPER(Table1[[#This Row],[Product Sub-Category]])</f>
        <v>Storage &amp; Organization</v>
      </c>
      <c r="I756" s="14">
        <v>8</v>
      </c>
      <c r="J756" s="15">
        <v>279.48</v>
      </c>
      <c r="K756" s="9">
        <v>0.1</v>
      </c>
      <c r="L756" s="9" t="s">
        <v>98</v>
      </c>
      <c r="M756" s="9" t="s">
        <v>42</v>
      </c>
      <c r="N756" s="16" t="str">
        <f ca="1">PROPER(Table1[[#This Row],[Region]])</f>
        <v>Central</v>
      </c>
      <c r="O756" s="9" t="s">
        <v>194</v>
      </c>
      <c r="P756" s="9" t="s">
        <v>576</v>
      </c>
      <c r="Q756" s="9" t="s">
        <v>32</v>
      </c>
    </row>
    <row r="757" spans="1:17" ht="14.5">
      <c r="A757" s="9">
        <v>1338</v>
      </c>
      <c r="B757" s="9" t="str">
        <f>VLOOKUP(Table1[[#This Row],[Customer ID]],'Customer Lookup'!A:B,2,0)</f>
        <v>Denise McIntosh</v>
      </c>
      <c r="C757" s="9">
        <v>91244</v>
      </c>
      <c r="D757" s="30">
        <v>42045</v>
      </c>
      <c r="E757" s="30">
        <v>42045</v>
      </c>
      <c r="F757" s="9" t="s">
        <v>2235</v>
      </c>
      <c r="G757" s="13" t="str">
        <f ca="1">TRIM(Table1[[#This Row],[Product Category]])</f>
        <v>Office Supplies</v>
      </c>
      <c r="H757" s="13" t="str">
        <f ca="1">PROPER(Table1[[#This Row],[Product Sub-Category]])</f>
        <v>Telephones And Communication</v>
      </c>
      <c r="I757" s="14">
        <v>16</v>
      </c>
      <c r="J757" s="15">
        <v>55.99</v>
      </c>
      <c r="K757" s="9">
        <v>0.05</v>
      </c>
      <c r="L757" s="9" t="s">
        <v>98</v>
      </c>
      <c r="M757" s="9" t="s">
        <v>42</v>
      </c>
      <c r="N757" s="16" t="str">
        <f ca="1">PROPER(Table1[[#This Row],[Region]])</f>
        <v>East</v>
      </c>
      <c r="O757" s="9" t="s">
        <v>142</v>
      </c>
      <c r="P757" s="9" t="s">
        <v>143</v>
      </c>
      <c r="Q757" s="9" t="s">
        <v>32</v>
      </c>
    </row>
    <row r="758" spans="1:17" ht="14.5">
      <c r="A758" s="9">
        <v>1340</v>
      </c>
      <c r="B758" s="9" t="str">
        <f>VLOOKUP(Table1[[#This Row],[Customer ID]],'Customer Lookup'!A:B,2,0)</f>
        <v>Marie Bass</v>
      </c>
      <c r="C758" s="9">
        <v>21636</v>
      </c>
      <c r="D758" s="30">
        <v>42045</v>
      </c>
      <c r="E758" s="30">
        <v>42052</v>
      </c>
      <c r="F758" s="8" t="s">
        <v>2237</v>
      </c>
      <c r="G758" s="13" t="str">
        <f ca="1">TRIM(Table1[[#This Row],[Product Category]])</f>
        <v>Office Supplies</v>
      </c>
      <c r="H758" s="13" t="str">
        <f ca="1">PROPER(Table1[[#This Row],[Product Sub-Category]])</f>
        <v>Binders And Binder Accessories</v>
      </c>
      <c r="I758" s="14">
        <v>29</v>
      </c>
      <c r="J758" s="15">
        <v>22.38</v>
      </c>
      <c r="K758" s="9">
        <v>0.05</v>
      </c>
      <c r="L758" s="9" t="s">
        <v>98</v>
      </c>
      <c r="M758" s="9" t="s">
        <v>42</v>
      </c>
      <c r="N758" s="16" t="str">
        <f ca="1">PROPER(Table1[[#This Row],[Region]])</f>
        <v>East</v>
      </c>
      <c r="O758" s="9" t="s">
        <v>62</v>
      </c>
      <c r="P758" s="9" t="s">
        <v>79</v>
      </c>
      <c r="Q758" s="9" t="s">
        <v>22</v>
      </c>
    </row>
    <row r="759" spans="1:17" ht="14.5">
      <c r="A759" s="9">
        <v>1340</v>
      </c>
      <c r="B759" s="9" t="str">
        <f>VLOOKUP(Table1[[#This Row],[Customer ID]],'Customer Lookup'!A:B,2,0)</f>
        <v>Marie Bass</v>
      </c>
      <c r="C759" s="9">
        <v>21636</v>
      </c>
      <c r="D759" s="30">
        <v>42045</v>
      </c>
      <c r="E759" s="30">
        <v>42050</v>
      </c>
      <c r="F759" s="9" t="s">
        <v>2238</v>
      </c>
      <c r="G759" s="13" t="str">
        <f ca="1">TRIM(Table1[[#This Row],[Product Category]])</f>
        <v>Technology</v>
      </c>
      <c r="H759" s="13" t="str">
        <f ca="1">PROPER(Table1[[#This Row],[Product Sub-Category]])</f>
        <v>Storage &amp; Organization</v>
      </c>
      <c r="I759" s="14">
        <v>11</v>
      </c>
      <c r="J759" s="15">
        <v>5.98</v>
      </c>
      <c r="K759" s="9">
        <v>0.05</v>
      </c>
      <c r="L759" s="9" t="s">
        <v>98</v>
      </c>
      <c r="M759" s="9" t="s">
        <v>42</v>
      </c>
      <c r="N759" s="16" t="str">
        <f ca="1">PROPER(Table1[[#This Row],[Region]])</f>
        <v>East</v>
      </c>
      <c r="O759" s="9" t="s">
        <v>62</v>
      </c>
      <c r="P759" s="9" t="s">
        <v>79</v>
      </c>
      <c r="Q759" s="9" t="s">
        <v>32</v>
      </c>
    </row>
    <row r="760" spans="1:17" ht="14.5">
      <c r="A760" s="9">
        <v>1340</v>
      </c>
      <c r="B760" s="9" t="str">
        <f>VLOOKUP(Table1[[#This Row],[Customer ID]],'Customer Lookup'!A:B,2,0)</f>
        <v>Marie Bass</v>
      </c>
      <c r="C760" s="9">
        <v>21636</v>
      </c>
      <c r="D760" s="30">
        <v>42045</v>
      </c>
      <c r="E760" s="30">
        <v>42045</v>
      </c>
      <c r="F760" s="8" t="s">
        <v>2235</v>
      </c>
      <c r="G760" s="13" t="str">
        <f ca="1">TRIM(Table1[[#This Row],[Product Category]])</f>
        <v>Office Supplies</v>
      </c>
      <c r="H760" s="13" t="str">
        <f ca="1">PROPER(Table1[[#This Row],[Product Sub-Category]])</f>
        <v>Telephones And Communication</v>
      </c>
      <c r="I760" s="14">
        <v>63</v>
      </c>
      <c r="J760" s="15">
        <v>55.99</v>
      </c>
      <c r="K760" s="9">
        <v>0.05</v>
      </c>
      <c r="L760" s="9" t="s">
        <v>98</v>
      </c>
      <c r="M760" s="9" t="s">
        <v>42</v>
      </c>
      <c r="N760" s="16" t="str">
        <f ca="1">PROPER(Table1[[#This Row],[Region]])</f>
        <v>East</v>
      </c>
      <c r="O760" s="9" t="s">
        <v>62</v>
      </c>
      <c r="P760" s="9" t="s">
        <v>79</v>
      </c>
      <c r="Q760" s="9" t="s">
        <v>32</v>
      </c>
    </row>
    <row r="761" spans="1:17" ht="14.5">
      <c r="A761" s="9">
        <v>1340</v>
      </c>
      <c r="B761" s="9" t="str">
        <f>VLOOKUP(Table1[[#This Row],[Customer ID]],'Customer Lookup'!A:B,2,0)</f>
        <v>Marie Bass</v>
      </c>
      <c r="C761" s="9">
        <v>24455</v>
      </c>
      <c r="D761" s="30">
        <v>42161</v>
      </c>
      <c r="E761" s="30">
        <v>42164</v>
      </c>
      <c r="F761" s="9" t="s">
        <v>2231</v>
      </c>
      <c r="G761" s="13" t="str">
        <f ca="1">TRIM(Table1[[#This Row],[Product Category]])</f>
        <v>Office Supplies</v>
      </c>
      <c r="H761" s="13" t="str">
        <f ca="1">PROPER(Table1[[#This Row],[Product Sub-Category]])</f>
        <v>Pens &amp; Art Supplies</v>
      </c>
      <c r="I761" s="14">
        <v>76</v>
      </c>
      <c r="J761" s="15">
        <v>3.98</v>
      </c>
      <c r="K761" s="9">
        <v>0.05</v>
      </c>
      <c r="L761" s="9" t="s">
        <v>31</v>
      </c>
      <c r="M761" s="9" t="s">
        <v>42</v>
      </c>
      <c r="N761" s="16" t="str">
        <f ca="1">PROPER(Table1[[#This Row],[Region]])</f>
        <v>East</v>
      </c>
      <c r="O761" s="9" t="s">
        <v>62</v>
      </c>
      <c r="P761" s="9" t="s">
        <v>79</v>
      </c>
      <c r="Q761" s="9" t="s">
        <v>32</v>
      </c>
    </row>
    <row r="762" spans="1:17" ht="14.5">
      <c r="A762" s="9">
        <v>1341</v>
      </c>
      <c r="B762" s="9" t="str">
        <f>VLOOKUP(Table1[[#This Row],[Customer ID]],'Customer Lookup'!A:B,2,0)</f>
        <v>Edward Bynum</v>
      </c>
      <c r="C762" s="9">
        <v>91244</v>
      </c>
      <c r="D762" s="30">
        <v>42045</v>
      </c>
      <c r="E762" s="30">
        <v>42050</v>
      </c>
      <c r="F762" s="8" t="s">
        <v>2238</v>
      </c>
      <c r="G762" s="13" t="str">
        <f ca="1">TRIM(Table1[[#This Row],[Product Category]])</f>
        <v>Technology</v>
      </c>
      <c r="H762" s="13" t="str">
        <f ca="1">PROPER(Table1[[#This Row],[Product Sub-Category]])</f>
        <v>Storage &amp; Organization</v>
      </c>
      <c r="I762" s="14">
        <v>3</v>
      </c>
      <c r="J762" s="15">
        <v>5.98</v>
      </c>
      <c r="K762" s="9">
        <v>0.05</v>
      </c>
      <c r="L762" s="9" t="s">
        <v>98</v>
      </c>
      <c r="M762" s="9" t="s">
        <v>42</v>
      </c>
      <c r="N762" s="16" t="str">
        <f ca="1">PROPER(Table1[[#This Row],[Region]])</f>
        <v>East</v>
      </c>
      <c r="O762" s="9" t="s">
        <v>174</v>
      </c>
      <c r="P762" s="9" t="s">
        <v>577</v>
      </c>
      <c r="Q762" s="9" t="s">
        <v>32</v>
      </c>
    </row>
    <row r="763" spans="1:17" ht="14.5">
      <c r="A763" s="9">
        <v>1341</v>
      </c>
      <c r="B763" s="9" t="str">
        <f>VLOOKUP(Table1[[#This Row],[Customer ID]],'Customer Lookup'!A:B,2,0)</f>
        <v>Edward Bynum</v>
      </c>
      <c r="C763" s="9">
        <v>91245</v>
      </c>
      <c r="D763" s="30">
        <v>42161</v>
      </c>
      <c r="E763" s="30">
        <v>42163</v>
      </c>
      <c r="F763" s="9" t="s">
        <v>144</v>
      </c>
      <c r="G763" s="13" t="str">
        <f ca="1">TRIM(Table1[[#This Row],[Product Category]])</f>
        <v>Office Supplies</v>
      </c>
      <c r="H763" s="13" t="str">
        <f ca="1">PROPER(Table1[[#This Row],[Product Sub-Category]])</f>
        <v>Computer Peripherals</v>
      </c>
      <c r="I763" s="14">
        <v>4</v>
      </c>
      <c r="J763" s="15">
        <v>20.89</v>
      </c>
      <c r="K763" s="9">
        <v>0.05</v>
      </c>
      <c r="L763" s="9" t="s">
        <v>31</v>
      </c>
      <c r="M763" s="9" t="s">
        <v>42</v>
      </c>
      <c r="N763" s="16" t="str">
        <f ca="1">PROPER(Table1[[#This Row],[Region]])</f>
        <v>East</v>
      </c>
      <c r="O763" s="9" t="s">
        <v>174</v>
      </c>
      <c r="P763" s="9" t="s">
        <v>577</v>
      </c>
      <c r="Q763" s="9" t="s">
        <v>32</v>
      </c>
    </row>
    <row r="764" spans="1:17" ht="14.5">
      <c r="A764" s="9">
        <v>1341</v>
      </c>
      <c r="B764" s="9" t="str">
        <f>VLOOKUP(Table1[[#This Row],[Customer ID]],'Customer Lookup'!A:B,2,0)</f>
        <v>Edward Bynum</v>
      </c>
      <c r="C764" s="9">
        <v>91245</v>
      </c>
      <c r="D764" s="30">
        <v>42161</v>
      </c>
      <c r="E764" s="30">
        <v>42164</v>
      </c>
      <c r="F764" s="8" t="s">
        <v>2231</v>
      </c>
      <c r="G764" s="13" t="str">
        <f ca="1">TRIM(Table1[[#This Row],[Product Category]])</f>
        <v>Office Supplies</v>
      </c>
      <c r="H764" s="13" t="str">
        <f ca="1">PROPER(Table1[[#This Row],[Product Sub-Category]])</f>
        <v>Pens &amp; Art Supplies</v>
      </c>
      <c r="I764" s="14">
        <v>19</v>
      </c>
      <c r="J764" s="15">
        <v>3.98</v>
      </c>
      <c r="K764" s="9">
        <v>0.05</v>
      </c>
      <c r="L764" s="9" t="s">
        <v>31</v>
      </c>
      <c r="M764" s="9" t="s">
        <v>42</v>
      </c>
      <c r="N764" s="16" t="str">
        <f ca="1">PROPER(Table1[[#This Row],[Region]])</f>
        <v>South</v>
      </c>
      <c r="O764" s="9" t="s">
        <v>174</v>
      </c>
      <c r="P764" s="9" t="s">
        <v>577</v>
      </c>
      <c r="Q764" s="9" t="s">
        <v>32</v>
      </c>
    </row>
    <row r="765" spans="1:17" ht="14.5">
      <c r="A765" s="9">
        <v>1347</v>
      </c>
      <c r="B765" s="9" t="str">
        <f>VLOOKUP(Table1[[#This Row],[Customer ID]],'Customer Lookup'!A:B,2,0)</f>
        <v>Vivian Goldstein</v>
      </c>
      <c r="C765" s="9">
        <v>89686</v>
      </c>
      <c r="D765" s="30">
        <v>42124</v>
      </c>
      <c r="E765" s="30">
        <v>42130</v>
      </c>
      <c r="F765" s="9" t="s">
        <v>60</v>
      </c>
      <c r="G765" s="13" t="str">
        <f ca="1">TRIM(Table1[[#This Row],[Product Category]])</f>
        <v>Furniture</v>
      </c>
      <c r="H765" s="13" t="str">
        <f ca="1">PROPER(Table1[[#This Row],[Product Sub-Category]])</f>
        <v>Rubber Bands</v>
      </c>
      <c r="I765" s="14">
        <v>21</v>
      </c>
      <c r="J765" s="15">
        <v>2.62</v>
      </c>
      <c r="K765" s="9">
        <v>0.05</v>
      </c>
      <c r="L765" s="9" t="s">
        <v>98</v>
      </c>
      <c r="M765" s="9" t="s">
        <v>42</v>
      </c>
      <c r="N765" s="16" t="str">
        <f ca="1">PROPER(Table1[[#This Row],[Region]])</f>
        <v>South</v>
      </c>
      <c r="O765" s="9" t="s">
        <v>242</v>
      </c>
      <c r="P765" s="9" t="s">
        <v>578</v>
      </c>
      <c r="Q765" s="9" t="s">
        <v>32</v>
      </c>
    </row>
    <row r="766" spans="1:17" ht="14.5">
      <c r="A766" s="9">
        <v>1350</v>
      </c>
      <c r="B766" s="9" t="str">
        <f>VLOOKUP(Table1[[#This Row],[Customer ID]],'Customer Lookup'!A:B,2,0)</f>
        <v>Jackie Burke</v>
      </c>
      <c r="C766" s="9">
        <v>88233</v>
      </c>
      <c r="D766" s="30">
        <v>42111</v>
      </c>
      <c r="E766" s="30">
        <v>42112</v>
      </c>
      <c r="F766" s="8" t="s">
        <v>2233</v>
      </c>
      <c r="G766" s="13" t="str">
        <f ca="1">TRIM(Table1[[#This Row],[Product Category]])</f>
        <v>Technology</v>
      </c>
      <c r="H766" s="13" t="str">
        <f ca="1">PROPER(Table1[[#This Row],[Product Sub-Category]])</f>
        <v>Office Furnishings</v>
      </c>
      <c r="I766" s="14">
        <v>4</v>
      </c>
      <c r="J766" s="15">
        <v>12.2</v>
      </c>
      <c r="K766" s="9">
        <v>0.05</v>
      </c>
      <c r="L766" s="9" t="s">
        <v>21</v>
      </c>
      <c r="M766" s="9" t="s">
        <v>42</v>
      </c>
      <c r="N766" s="16" t="str">
        <f ca="1">PROPER(Table1[[#This Row],[Region]])</f>
        <v>South</v>
      </c>
      <c r="O766" s="9" t="s">
        <v>242</v>
      </c>
      <c r="P766" s="9" t="s">
        <v>579</v>
      </c>
      <c r="Q766" s="9" t="s">
        <v>22</v>
      </c>
    </row>
    <row r="767" spans="1:17" ht="14.5">
      <c r="A767" s="9">
        <v>1351</v>
      </c>
      <c r="B767" s="9" t="str">
        <f>VLOOKUP(Table1[[#This Row],[Customer ID]],'Customer Lookup'!A:B,2,0)</f>
        <v>Janet McCullough</v>
      </c>
      <c r="C767" s="9">
        <v>88232</v>
      </c>
      <c r="D767" s="30">
        <v>42031</v>
      </c>
      <c r="E767" s="30">
        <v>42033</v>
      </c>
      <c r="F767" s="9" t="s">
        <v>2235</v>
      </c>
      <c r="G767" s="13" t="str">
        <f ca="1">TRIM(Table1[[#This Row],[Product Category]])</f>
        <v>Furniture</v>
      </c>
      <c r="H767" s="13" t="str">
        <f ca="1">PROPER(Table1[[#This Row],[Product Sub-Category]])</f>
        <v>Telephones And Communication</v>
      </c>
      <c r="I767" s="14">
        <v>7</v>
      </c>
      <c r="J767" s="15">
        <v>110.99</v>
      </c>
      <c r="K767" s="9">
        <v>0.1</v>
      </c>
      <c r="L767" s="9" t="s">
        <v>31</v>
      </c>
      <c r="M767" s="9" t="s">
        <v>42</v>
      </c>
      <c r="N767" s="16" t="str">
        <f ca="1">PROPER(Table1[[#This Row],[Region]])</f>
        <v>East</v>
      </c>
      <c r="O767" s="9" t="s">
        <v>242</v>
      </c>
      <c r="P767" s="9" t="s">
        <v>580</v>
      </c>
      <c r="Q767" s="9" t="s">
        <v>22</v>
      </c>
    </row>
    <row r="768" spans="1:17" ht="14.5">
      <c r="A768" s="9">
        <v>1352</v>
      </c>
      <c r="B768" s="9" t="str">
        <f>VLOOKUP(Table1[[#This Row],[Customer ID]],'Customer Lookup'!A:B,2,0)</f>
        <v>Vivian Clarke</v>
      </c>
      <c r="C768" s="9">
        <v>88234</v>
      </c>
      <c r="D768" s="30">
        <v>42124</v>
      </c>
      <c r="E768" s="30">
        <v>42125</v>
      </c>
      <c r="F768" s="8" t="s">
        <v>2233</v>
      </c>
      <c r="G768" s="13" t="str">
        <f ca="1">TRIM(Table1[[#This Row],[Product Category]])</f>
        <v>Office Supplies</v>
      </c>
      <c r="H768" s="13" t="str">
        <f ca="1">PROPER(Table1[[#This Row],[Product Sub-Category]])</f>
        <v>Office Furnishings</v>
      </c>
      <c r="I768" s="14">
        <v>16</v>
      </c>
      <c r="J768" s="15">
        <v>17.670000000000002</v>
      </c>
      <c r="K768" s="9">
        <v>0.05</v>
      </c>
      <c r="L768" s="9" t="s">
        <v>21</v>
      </c>
      <c r="M768" s="9" t="s">
        <v>42</v>
      </c>
      <c r="N768" s="16" t="str">
        <f ca="1">PROPER(Table1[[#This Row],[Region]])</f>
        <v>Central</v>
      </c>
      <c r="O768" s="9" t="s">
        <v>268</v>
      </c>
      <c r="P768" s="9" t="s">
        <v>581</v>
      </c>
      <c r="Q768" s="9" t="s">
        <v>32</v>
      </c>
    </row>
    <row r="769" spans="1:17" ht="14.5">
      <c r="A769" s="9">
        <v>1354</v>
      </c>
      <c r="B769" s="9" t="str">
        <f>VLOOKUP(Table1[[#This Row],[Customer ID]],'Customer Lookup'!A:B,2,0)</f>
        <v>Aaron Dillon</v>
      </c>
      <c r="C769" s="9">
        <v>91209</v>
      </c>
      <c r="D769" s="30">
        <v>42046</v>
      </c>
      <c r="E769" s="30">
        <v>42046</v>
      </c>
      <c r="F769" s="9" t="s">
        <v>116</v>
      </c>
      <c r="G769" s="13" t="str">
        <f ca="1">TRIM(Table1[[#This Row],[Product Category]])</f>
        <v>Office Supplies</v>
      </c>
      <c r="H769" s="13" t="str">
        <f ca="1">PROPER(Table1[[#This Row],[Product Sub-Category]])</f>
        <v>Labels</v>
      </c>
      <c r="I769" s="14">
        <v>2</v>
      </c>
      <c r="J769" s="15">
        <v>4.13</v>
      </c>
      <c r="K769" s="9">
        <v>0.05</v>
      </c>
      <c r="L769" s="9" t="s">
        <v>21</v>
      </c>
      <c r="M769" s="9" t="s">
        <v>104</v>
      </c>
      <c r="N769" s="16" t="str">
        <f ca="1">PROPER(Table1[[#This Row],[Region]])</f>
        <v>Central</v>
      </c>
      <c r="O769" s="9" t="s">
        <v>112</v>
      </c>
      <c r="P769" s="9" t="s">
        <v>582</v>
      </c>
      <c r="Q769" s="9" t="s">
        <v>32</v>
      </c>
    </row>
    <row r="770" spans="1:17" ht="14.5">
      <c r="A770" s="9">
        <v>1354</v>
      </c>
      <c r="B770" s="9" t="str">
        <f>VLOOKUP(Table1[[#This Row],[Customer ID]],'Customer Lookup'!A:B,2,0)</f>
        <v>Aaron Dillon</v>
      </c>
      <c r="C770" s="9">
        <v>91209</v>
      </c>
      <c r="D770" s="30">
        <v>42046</v>
      </c>
      <c r="E770" s="30">
        <v>42048</v>
      </c>
      <c r="F770" s="8" t="s">
        <v>116</v>
      </c>
      <c r="G770" s="13" t="str">
        <f ca="1">TRIM(Table1[[#This Row],[Product Category]])</f>
        <v>Technology</v>
      </c>
      <c r="H770" s="13" t="str">
        <f ca="1">PROPER(Table1[[#This Row],[Product Sub-Category]])</f>
        <v>Labels</v>
      </c>
      <c r="I770" s="14">
        <v>2</v>
      </c>
      <c r="J770" s="15">
        <v>4.9800000000000004</v>
      </c>
      <c r="K770" s="9">
        <v>0.05</v>
      </c>
      <c r="L770" s="9" t="s">
        <v>21</v>
      </c>
      <c r="M770" s="9" t="s">
        <v>104</v>
      </c>
      <c r="N770" s="16" t="str">
        <f ca="1">PROPER(Table1[[#This Row],[Region]])</f>
        <v>Central</v>
      </c>
      <c r="O770" s="9" t="s">
        <v>112</v>
      </c>
      <c r="P770" s="9" t="s">
        <v>582</v>
      </c>
      <c r="Q770" s="9" t="s">
        <v>32</v>
      </c>
    </row>
    <row r="771" spans="1:17" ht="14.5">
      <c r="A771" s="9">
        <v>1357</v>
      </c>
      <c r="B771" s="9" t="str">
        <f>VLOOKUP(Table1[[#This Row],[Customer ID]],'Customer Lookup'!A:B,2,0)</f>
        <v>Marguerite Yu</v>
      </c>
      <c r="C771" s="9">
        <v>88184</v>
      </c>
      <c r="D771" s="30">
        <v>42158</v>
      </c>
      <c r="E771" s="30">
        <v>42160</v>
      </c>
      <c r="F771" s="9" t="s">
        <v>2235</v>
      </c>
      <c r="G771" s="13" t="str">
        <f ca="1">TRIM(Table1[[#This Row],[Product Category]])</f>
        <v>Technology</v>
      </c>
      <c r="H771" s="13" t="str">
        <f ca="1">PROPER(Table1[[#This Row],[Product Sub-Category]])</f>
        <v>Telephones And Communication</v>
      </c>
      <c r="I771" s="14">
        <v>9</v>
      </c>
      <c r="J771" s="15">
        <v>125.99</v>
      </c>
      <c r="K771" s="9">
        <v>0.1</v>
      </c>
      <c r="L771" s="9" t="s">
        <v>50</v>
      </c>
      <c r="M771" s="9" t="s">
        <v>42</v>
      </c>
      <c r="N771" s="16" t="str">
        <f ca="1">PROPER(Table1[[#This Row],[Region]])</f>
        <v>Central</v>
      </c>
      <c r="O771" s="9" t="s">
        <v>112</v>
      </c>
      <c r="P771" s="9" t="s">
        <v>583</v>
      </c>
      <c r="Q771" s="9" t="s">
        <v>32</v>
      </c>
    </row>
    <row r="772" spans="1:17" ht="14.5">
      <c r="A772" s="9">
        <v>1357</v>
      </c>
      <c r="B772" s="9" t="str">
        <f>VLOOKUP(Table1[[#This Row],[Customer ID]],'Customer Lookup'!A:B,2,0)</f>
        <v>Marguerite Yu</v>
      </c>
      <c r="C772" s="9">
        <v>88185</v>
      </c>
      <c r="D772" s="30">
        <v>42183</v>
      </c>
      <c r="E772" s="30">
        <v>42185</v>
      </c>
      <c r="F772" s="8" t="s">
        <v>74</v>
      </c>
      <c r="G772" s="13" t="str">
        <f ca="1">TRIM(Table1[[#This Row],[Product Category]])</f>
        <v>Furniture</v>
      </c>
      <c r="H772" s="13" t="str">
        <f ca="1">PROPER(Table1[[#This Row],[Product Sub-Category]])</f>
        <v>Office Machines</v>
      </c>
      <c r="I772" s="14">
        <v>15</v>
      </c>
      <c r="J772" s="15">
        <v>119.99</v>
      </c>
      <c r="K772" s="9">
        <v>0.1</v>
      </c>
      <c r="L772" s="9" t="s">
        <v>21</v>
      </c>
      <c r="M772" s="9" t="s">
        <v>42</v>
      </c>
      <c r="N772" s="16" t="str">
        <f ca="1">PROPER(Table1[[#This Row],[Region]])</f>
        <v>Central</v>
      </c>
      <c r="O772" s="9" t="s">
        <v>112</v>
      </c>
      <c r="P772" s="9" t="s">
        <v>583</v>
      </c>
      <c r="Q772" s="9" t="s">
        <v>22</v>
      </c>
    </row>
    <row r="773" spans="1:17" ht="14.5">
      <c r="A773" s="9">
        <v>1360</v>
      </c>
      <c r="B773" s="9" t="str">
        <f>VLOOKUP(Table1[[#This Row],[Customer ID]],'Customer Lookup'!A:B,2,0)</f>
        <v>Arlene Gibbons</v>
      </c>
      <c r="C773" s="9">
        <v>89595</v>
      </c>
      <c r="D773" s="30">
        <v>42030</v>
      </c>
      <c r="E773" s="30">
        <v>42031</v>
      </c>
      <c r="F773" s="9" t="s">
        <v>2233</v>
      </c>
      <c r="G773" s="13" t="str">
        <f ca="1">TRIM(Table1[[#This Row],[Product Category]])</f>
        <v>Office Supplies</v>
      </c>
      <c r="H773" s="13" t="str">
        <f ca="1">PROPER(Table1[[#This Row],[Product Sub-Category]])</f>
        <v>Office Furnishings</v>
      </c>
      <c r="I773" s="14">
        <v>8</v>
      </c>
      <c r="J773" s="15">
        <v>14.34</v>
      </c>
      <c r="K773" s="9">
        <v>0.05</v>
      </c>
      <c r="L773" s="9" t="s">
        <v>21</v>
      </c>
      <c r="M773" s="9" t="s">
        <v>104</v>
      </c>
      <c r="N773" s="16" t="str">
        <f ca="1">PROPER(Table1[[#This Row],[Region]])</f>
        <v>Central</v>
      </c>
      <c r="O773" s="9" t="s">
        <v>228</v>
      </c>
      <c r="P773" s="9" t="s">
        <v>584</v>
      </c>
      <c r="Q773" s="9" t="s">
        <v>32</v>
      </c>
    </row>
    <row r="774" spans="1:17" ht="14.5">
      <c r="A774" s="9">
        <v>1361</v>
      </c>
      <c r="B774" s="9" t="str">
        <f>VLOOKUP(Table1[[#This Row],[Customer ID]],'Customer Lookup'!A:B,2,0)</f>
        <v>Kristina Collier</v>
      </c>
      <c r="C774" s="9">
        <v>89595</v>
      </c>
      <c r="D774" s="30">
        <v>42030</v>
      </c>
      <c r="E774" s="30">
        <v>42032</v>
      </c>
      <c r="F774" s="8" t="s">
        <v>116</v>
      </c>
      <c r="G774" s="13" t="str">
        <f ca="1">TRIM(Table1[[#This Row],[Product Category]])</f>
        <v>Office Supplies</v>
      </c>
      <c r="H774" s="13" t="str">
        <f ca="1">PROPER(Table1[[#This Row],[Product Sub-Category]])</f>
        <v>Labels</v>
      </c>
      <c r="I774" s="14">
        <v>1</v>
      </c>
      <c r="J774" s="15">
        <v>2.89</v>
      </c>
      <c r="K774" s="9">
        <v>0.05</v>
      </c>
      <c r="L774" s="9" t="s">
        <v>21</v>
      </c>
      <c r="M774" s="9" t="s">
        <v>104</v>
      </c>
      <c r="N774" s="16" t="str">
        <f ca="1">PROPER(Table1[[#This Row],[Region]])</f>
        <v>Central</v>
      </c>
      <c r="O774" s="9" t="s">
        <v>215</v>
      </c>
      <c r="P774" s="9" t="s">
        <v>585</v>
      </c>
      <c r="Q774" s="9" t="s">
        <v>32</v>
      </c>
    </row>
    <row r="775" spans="1:17" ht="14.5">
      <c r="A775" s="9">
        <v>1361</v>
      </c>
      <c r="B775" s="9" t="str">
        <f>VLOOKUP(Table1[[#This Row],[Customer ID]],'Customer Lookup'!A:B,2,0)</f>
        <v>Kristina Collier</v>
      </c>
      <c r="C775" s="9">
        <v>89596</v>
      </c>
      <c r="D775" s="30">
        <v>42045</v>
      </c>
      <c r="E775" s="30">
        <v>42046</v>
      </c>
      <c r="F775" s="9" t="s">
        <v>83</v>
      </c>
      <c r="G775" s="13" t="str">
        <f ca="1">TRIM(Table1[[#This Row],[Product Category]])</f>
        <v>Technology</v>
      </c>
      <c r="H775" s="13" t="str">
        <f ca="1">PROPER(Table1[[#This Row],[Product Sub-Category]])</f>
        <v>Paper</v>
      </c>
      <c r="I775" s="14">
        <v>9</v>
      </c>
      <c r="J775" s="15">
        <v>6.48</v>
      </c>
      <c r="K775" s="9">
        <v>0.05</v>
      </c>
      <c r="L775" s="9" t="s">
        <v>41</v>
      </c>
      <c r="M775" s="9" t="s">
        <v>104</v>
      </c>
      <c r="N775" s="16" t="str">
        <f ca="1">PROPER(Table1[[#This Row],[Region]])</f>
        <v>Central</v>
      </c>
      <c r="O775" s="9" t="s">
        <v>215</v>
      </c>
      <c r="P775" s="9" t="s">
        <v>585</v>
      </c>
      <c r="Q775" s="9" t="s">
        <v>22</v>
      </c>
    </row>
    <row r="776" spans="1:17" ht="14.5">
      <c r="A776" s="9">
        <v>1361</v>
      </c>
      <c r="B776" s="9" t="str">
        <f>VLOOKUP(Table1[[#This Row],[Customer ID]],'Customer Lookup'!A:B,2,0)</f>
        <v>Kristina Collier</v>
      </c>
      <c r="C776" s="9">
        <v>89596</v>
      </c>
      <c r="D776" s="30">
        <v>42045</v>
      </c>
      <c r="E776" s="30">
        <v>42047</v>
      </c>
      <c r="F776" s="8" t="s">
        <v>2235</v>
      </c>
      <c r="G776" s="13" t="str">
        <f ca="1">TRIM(Table1[[#This Row],[Product Category]])</f>
        <v>Office Supplies</v>
      </c>
      <c r="H776" s="13" t="str">
        <f ca="1">PROPER(Table1[[#This Row],[Product Sub-Category]])</f>
        <v>Telephones And Communication</v>
      </c>
      <c r="I776" s="14">
        <v>16</v>
      </c>
      <c r="J776" s="15">
        <v>85.99</v>
      </c>
      <c r="K776" s="9">
        <v>0.05</v>
      </c>
      <c r="L776" s="9" t="s">
        <v>41</v>
      </c>
      <c r="M776" s="9" t="s">
        <v>104</v>
      </c>
      <c r="N776" s="16" t="str">
        <f ca="1">PROPER(Table1[[#This Row],[Region]])</f>
        <v>South</v>
      </c>
      <c r="O776" s="9" t="s">
        <v>215</v>
      </c>
      <c r="P776" s="9" t="s">
        <v>585</v>
      </c>
      <c r="Q776" s="9" t="s">
        <v>32</v>
      </c>
    </row>
    <row r="777" spans="1:17" ht="14.5">
      <c r="A777" s="9">
        <v>1363</v>
      </c>
      <c r="B777" s="9" t="str">
        <f>VLOOKUP(Table1[[#This Row],[Customer ID]],'Customer Lookup'!A:B,2,0)</f>
        <v>Earl Roy</v>
      </c>
      <c r="C777" s="9">
        <v>89993</v>
      </c>
      <c r="D777" s="30">
        <v>42039</v>
      </c>
      <c r="E777" s="30">
        <v>42041</v>
      </c>
      <c r="F777" s="9" t="s">
        <v>2237</v>
      </c>
      <c r="G777" s="13" t="str">
        <f ca="1">TRIM(Table1[[#This Row],[Product Category]])</f>
        <v>Office Supplies</v>
      </c>
      <c r="H777" s="13" t="str">
        <f ca="1">PROPER(Table1[[#This Row],[Product Sub-Category]])</f>
        <v>Binders And Binder Accessories</v>
      </c>
      <c r="I777" s="14">
        <v>2</v>
      </c>
      <c r="J777" s="15">
        <v>12.97</v>
      </c>
      <c r="K777" s="9">
        <v>0.05</v>
      </c>
      <c r="L777" s="9" t="s">
        <v>50</v>
      </c>
      <c r="M777" s="9" t="s">
        <v>104</v>
      </c>
      <c r="N777" s="16" t="str">
        <f ca="1">PROPER(Table1[[#This Row],[Region]])</f>
        <v>South</v>
      </c>
      <c r="O777" s="9" t="s">
        <v>242</v>
      </c>
      <c r="P777" s="9" t="s">
        <v>586</v>
      </c>
      <c r="Q777" s="9" t="s">
        <v>32</v>
      </c>
    </row>
    <row r="778" spans="1:17" ht="14.5">
      <c r="A778" s="9">
        <v>1363</v>
      </c>
      <c r="B778" s="9" t="str">
        <f>VLOOKUP(Table1[[#This Row],[Customer ID]],'Customer Lookup'!A:B,2,0)</f>
        <v>Earl Roy</v>
      </c>
      <c r="C778" s="9">
        <v>89993</v>
      </c>
      <c r="D778" s="30">
        <v>42039</v>
      </c>
      <c r="E778" s="30">
        <v>42041</v>
      </c>
      <c r="F778" s="8" t="s">
        <v>60</v>
      </c>
      <c r="G778" s="13" t="str">
        <f ca="1">TRIM(Table1[[#This Row],[Product Category]])</f>
        <v>Office Supplies</v>
      </c>
      <c r="H778" s="13" t="str">
        <f ca="1">PROPER(Table1[[#This Row],[Product Sub-Category]])</f>
        <v>Rubber Bands</v>
      </c>
      <c r="I778" s="14">
        <v>9</v>
      </c>
      <c r="J778" s="15">
        <v>5.81</v>
      </c>
      <c r="K778" s="9">
        <v>0.05</v>
      </c>
      <c r="L778" s="9" t="s">
        <v>50</v>
      </c>
      <c r="M778" s="9" t="s">
        <v>104</v>
      </c>
      <c r="N778" s="16" t="str">
        <f ca="1">PROPER(Table1[[#This Row],[Region]])</f>
        <v>East</v>
      </c>
      <c r="O778" s="9" t="s">
        <v>242</v>
      </c>
      <c r="P778" s="9" t="s">
        <v>586</v>
      </c>
      <c r="Q778" s="9" t="s">
        <v>32</v>
      </c>
    </row>
    <row r="779" spans="1:17" ht="14.5">
      <c r="A779" s="9">
        <v>1364</v>
      </c>
      <c r="B779" s="9" t="str">
        <f>VLOOKUP(Table1[[#This Row],[Customer ID]],'Customer Lookup'!A:B,2,0)</f>
        <v>Chris Ford</v>
      </c>
      <c r="C779" s="9">
        <v>89994</v>
      </c>
      <c r="D779" s="30">
        <v>42080</v>
      </c>
      <c r="E779" s="30">
        <v>42080</v>
      </c>
      <c r="F779" s="9" t="s">
        <v>83</v>
      </c>
      <c r="G779" s="13" t="str">
        <f ca="1">TRIM(Table1[[#This Row],[Product Category]])</f>
        <v>Technology</v>
      </c>
      <c r="H779" s="13" t="str">
        <f ca="1">PROPER(Table1[[#This Row],[Product Sub-Category]])</f>
        <v>Paper</v>
      </c>
      <c r="I779" s="14">
        <v>10</v>
      </c>
      <c r="J779" s="15">
        <v>5.98</v>
      </c>
      <c r="K779" s="9">
        <v>0.05</v>
      </c>
      <c r="L779" s="9" t="s">
        <v>31</v>
      </c>
      <c r="M779" s="9" t="s">
        <v>42</v>
      </c>
      <c r="N779" s="16" t="str">
        <f ca="1">PROPER(Table1[[#This Row],[Region]])</f>
        <v>Central</v>
      </c>
      <c r="O779" s="9" t="s">
        <v>268</v>
      </c>
      <c r="P779" s="9" t="s">
        <v>581</v>
      </c>
      <c r="Q779" s="9" t="s">
        <v>32</v>
      </c>
    </row>
    <row r="780" spans="1:17" ht="14.5">
      <c r="A780" s="9">
        <v>1367</v>
      </c>
      <c r="B780" s="9" t="str">
        <f>VLOOKUP(Table1[[#This Row],[Customer ID]],'Customer Lookup'!A:B,2,0)</f>
        <v>James Hunter</v>
      </c>
      <c r="C780" s="9">
        <v>90513</v>
      </c>
      <c r="D780" s="30">
        <v>42011</v>
      </c>
      <c r="E780" s="30">
        <v>42014</v>
      </c>
      <c r="F780" s="8" t="s">
        <v>144</v>
      </c>
      <c r="G780" s="13" t="str">
        <f ca="1">TRIM(Table1[[#This Row],[Product Category]])</f>
        <v>Office Supplies</v>
      </c>
      <c r="H780" s="13" t="str">
        <f ca="1">PROPER(Table1[[#This Row],[Product Sub-Category]])</f>
        <v>Computer Peripherals</v>
      </c>
      <c r="I780" s="14">
        <v>1</v>
      </c>
      <c r="J780" s="15">
        <v>73.98</v>
      </c>
      <c r="K780" s="9">
        <v>0.05</v>
      </c>
      <c r="L780" s="9" t="s">
        <v>50</v>
      </c>
      <c r="M780" s="9" t="s">
        <v>104</v>
      </c>
      <c r="N780" s="16" t="str">
        <f ca="1">PROPER(Table1[[#This Row],[Region]])</f>
        <v>Central</v>
      </c>
      <c r="O780" s="9" t="s">
        <v>112</v>
      </c>
      <c r="P780" s="9" t="s">
        <v>587</v>
      </c>
      <c r="Q780" s="9" t="s">
        <v>32</v>
      </c>
    </row>
    <row r="781" spans="1:17" ht="14.5">
      <c r="A781" s="9">
        <v>1368</v>
      </c>
      <c r="B781" s="9" t="str">
        <f>VLOOKUP(Table1[[#This Row],[Customer ID]],'Customer Lookup'!A:B,2,0)</f>
        <v>Patsy Harmon</v>
      </c>
      <c r="C781" s="9">
        <v>90514</v>
      </c>
      <c r="D781" s="30">
        <v>42086</v>
      </c>
      <c r="E781" s="30">
        <v>42088</v>
      </c>
      <c r="F781" s="9" t="s">
        <v>2237</v>
      </c>
      <c r="G781" s="13" t="str">
        <f ca="1">TRIM(Table1[[#This Row],[Product Category]])</f>
        <v>Office Supplies</v>
      </c>
      <c r="H781" s="13" t="str">
        <f ca="1">PROPER(Table1[[#This Row],[Product Sub-Category]])</f>
        <v>Binders And Binder Accessories</v>
      </c>
      <c r="I781" s="14">
        <v>6</v>
      </c>
      <c r="J781" s="15">
        <v>4.55</v>
      </c>
      <c r="K781" s="9">
        <v>0.05</v>
      </c>
      <c r="L781" s="9" t="s">
        <v>50</v>
      </c>
      <c r="M781" s="9" t="s">
        <v>104</v>
      </c>
      <c r="N781" s="16" t="str">
        <f ca="1">PROPER(Table1[[#This Row],[Region]])</f>
        <v>Central</v>
      </c>
      <c r="O781" s="9" t="s">
        <v>112</v>
      </c>
      <c r="P781" s="9" t="s">
        <v>588</v>
      </c>
      <c r="Q781" s="9" t="s">
        <v>32</v>
      </c>
    </row>
    <row r="782" spans="1:17" ht="14.5">
      <c r="A782" s="9">
        <v>1369</v>
      </c>
      <c r="B782" s="9" t="str">
        <f>VLOOKUP(Table1[[#This Row],[Customer ID]],'Customer Lookup'!A:B,2,0)</f>
        <v>Joe D Dean</v>
      </c>
      <c r="C782" s="9">
        <v>90514</v>
      </c>
      <c r="D782" s="30">
        <v>42086</v>
      </c>
      <c r="E782" s="30">
        <v>42088</v>
      </c>
      <c r="F782" s="8" t="s">
        <v>61</v>
      </c>
      <c r="G782" s="13" t="str">
        <f ca="1">TRIM(Table1[[#This Row],[Product Category]])</f>
        <v>Office Supplies</v>
      </c>
      <c r="H782" s="13" t="str">
        <f ca="1">PROPER(Table1[[#This Row],[Product Sub-Category]])</f>
        <v>Envelopes</v>
      </c>
      <c r="I782" s="14">
        <v>11</v>
      </c>
      <c r="J782" s="15">
        <v>9.7799999999999994</v>
      </c>
      <c r="K782" s="9">
        <v>0.05</v>
      </c>
      <c r="L782" s="9" t="s">
        <v>50</v>
      </c>
      <c r="M782" s="9" t="s">
        <v>104</v>
      </c>
      <c r="N782" s="16" t="str">
        <f ca="1">PROPER(Table1[[#This Row],[Region]])</f>
        <v>West</v>
      </c>
      <c r="O782" s="9" t="s">
        <v>112</v>
      </c>
      <c r="P782" s="9" t="s">
        <v>589</v>
      </c>
      <c r="Q782" s="9" t="s">
        <v>22</v>
      </c>
    </row>
    <row r="783" spans="1:17" ht="14.5">
      <c r="A783" s="9">
        <v>1374</v>
      </c>
      <c r="B783" s="9" t="str">
        <f>VLOOKUP(Table1[[#This Row],[Customer ID]],'Customer Lookup'!A:B,2,0)</f>
        <v>Earl Buck</v>
      </c>
      <c r="C783" s="9">
        <v>88212</v>
      </c>
      <c r="D783" s="30">
        <v>42162</v>
      </c>
      <c r="E783" s="30">
        <v>42163</v>
      </c>
      <c r="F783" s="9" t="s">
        <v>196</v>
      </c>
      <c r="G783" s="13" t="str">
        <f ca="1">TRIM(Table1[[#This Row],[Product Category]])</f>
        <v>Office Supplies</v>
      </c>
      <c r="H783" s="13" t="str">
        <f ca="1">PROPER(Table1[[#This Row],[Product Sub-Category]])</f>
        <v>Appliances</v>
      </c>
      <c r="I783" s="14">
        <v>1</v>
      </c>
      <c r="J783" s="15">
        <v>44.01</v>
      </c>
      <c r="K783" s="9">
        <v>0.05</v>
      </c>
      <c r="L783" s="9" t="s">
        <v>41</v>
      </c>
      <c r="M783" s="9" t="s">
        <v>42</v>
      </c>
      <c r="N783" s="16" t="str">
        <f ca="1">PROPER(Table1[[#This Row],[Region]])</f>
        <v>East</v>
      </c>
      <c r="O783" s="9" t="s">
        <v>37</v>
      </c>
      <c r="P783" s="9" t="s">
        <v>590</v>
      </c>
      <c r="Q783" s="9" t="s">
        <v>32</v>
      </c>
    </row>
    <row r="784" spans="1:17" ht="14.5">
      <c r="A784" s="9">
        <v>1380</v>
      </c>
      <c r="B784" s="9" t="str">
        <f>VLOOKUP(Table1[[#This Row],[Customer ID]],'Customer Lookup'!A:B,2,0)</f>
        <v>Jeanne Walker</v>
      </c>
      <c r="C784" s="9">
        <v>88213</v>
      </c>
      <c r="D784" s="30">
        <v>42182</v>
      </c>
      <c r="E784" s="30">
        <v>42188</v>
      </c>
      <c r="F784" s="8" t="s">
        <v>116</v>
      </c>
      <c r="G784" s="13" t="str">
        <f ca="1">TRIM(Table1[[#This Row],[Product Category]])</f>
        <v>Furniture</v>
      </c>
      <c r="H784" s="13" t="str">
        <f ca="1">PROPER(Table1[[#This Row],[Product Sub-Category]])</f>
        <v>Labels</v>
      </c>
      <c r="I784" s="14">
        <v>9</v>
      </c>
      <c r="J784" s="15">
        <v>2.89</v>
      </c>
      <c r="K784" s="9">
        <v>0.05</v>
      </c>
      <c r="L784" s="9" t="s">
        <v>98</v>
      </c>
      <c r="M784" s="9" t="s">
        <v>42</v>
      </c>
      <c r="N784" s="16" t="str">
        <f ca="1">PROPER(Table1[[#This Row],[Region]])</f>
        <v>West</v>
      </c>
      <c r="O784" s="9" t="s">
        <v>155</v>
      </c>
      <c r="P784" s="9" t="s">
        <v>591</v>
      </c>
      <c r="Q784" s="9" t="s">
        <v>32</v>
      </c>
    </row>
    <row r="785" spans="1:17" ht="14.5">
      <c r="A785" s="9">
        <v>1383</v>
      </c>
      <c r="B785" s="9" t="str">
        <f>VLOOKUP(Table1[[#This Row],[Customer ID]],'Customer Lookup'!A:B,2,0)</f>
        <v>Christina Hanna</v>
      </c>
      <c r="C785" s="9">
        <v>89406</v>
      </c>
      <c r="D785" s="30">
        <v>42125</v>
      </c>
      <c r="E785" s="30">
        <v>42126</v>
      </c>
      <c r="F785" s="9" t="s">
        <v>2233</v>
      </c>
      <c r="G785" s="13" t="str">
        <f ca="1">TRIM(Table1[[#This Row],[Product Category]])</f>
        <v>Office Supplies</v>
      </c>
      <c r="H785" s="13" t="str">
        <f ca="1">PROPER(Table1[[#This Row],[Product Sub-Category]])</f>
        <v>Office Furnishings</v>
      </c>
      <c r="I785" s="14">
        <v>12</v>
      </c>
      <c r="J785" s="15">
        <v>2.23</v>
      </c>
      <c r="K785" s="9">
        <v>0.05</v>
      </c>
      <c r="L785" s="9" t="s">
        <v>50</v>
      </c>
      <c r="M785" s="9" t="s">
        <v>104</v>
      </c>
      <c r="N785" s="16" t="str">
        <f ca="1">PROPER(Table1[[#This Row],[Region]])</f>
        <v>South</v>
      </c>
      <c r="O785" s="9" t="s">
        <v>161</v>
      </c>
      <c r="P785" s="9" t="s">
        <v>573</v>
      </c>
      <c r="Q785" s="9" t="s">
        <v>32</v>
      </c>
    </row>
    <row r="786" spans="1:17" ht="14.5">
      <c r="A786" s="9">
        <v>1384</v>
      </c>
      <c r="B786" s="9" t="str">
        <f>VLOOKUP(Table1[[#This Row],[Customer ID]],'Customer Lookup'!A:B,2,0)</f>
        <v>George McLamb</v>
      </c>
      <c r="C786" s="9">
        <v>89407</v>
      </c>
      <c r="D786" s="30">
        <v>42185</v>
      </c>
      <c r="E786" s="30">
        <v>42187</v>
      </c>
      <c r="F786" s="8" t="s">
        <v>2238</v>
      </c>
      <c r="G786" s="13" t="str">
        <f ca="1">TRIM(Table1[[#This Row],[Product Category]])</f>
        <v>Office Supplies</v>
      </c>
      <c r="H786" s="13" t="str">
        <f ca="1">PROPER(Table1[[#This Row],[Product Sub-Category]])</f>
        <v>Storage &amp; Organization</v>
      </c>
      <c r="I786" s="14">
        <v>11</v>
      </c>
      <c r="J786" s="15">
        <v>11.29</v>
      </c>
      <c r="K786" s="9">
        <v>0.05</v>
      </c>
      <c r="L786" s="9" t="s">
        <v>31</v>
      </c>
      <c r="M786" s="9" t="s">
        <v>104</v>
      </c>
      <c r="N786" s="16" t="str">
        <f ca="1">PROPER(Table1[[#This Row],[Region]])</f>
        <v>South</v>
      </c>
      <c r="O786" s="9" t="s">
        <v>117</v>
      </c>
      <c r="P786" s="9" t="s">
        <v>592</v>
      </c>
      <c r="Q786" s="9" t="s">
        <v>32</v>
      </c>
    </row>
    <row r="787" spans="1:17" ht="14.5">
      <c r="A787" s="9">
        <v>1384</v>
      </c>
      <c r="B787" s="9" t="str">
        <f>VLOOKUP(Table1[[#This Row],[Customer ID]],'Customer Lookup'!A:B,2,0)</f>
        <v>George McLamb</v>
      </c>
      <c r="C787" s="9">
        <v>89408</v>
      </c>
      <c r="D787" s="30">
        <v>42162</v>
      </c>
      <c r="E787" s="30">
        <v>42169</v>
      </c>
      <c r="F787" s="9" t="s">
        <v>196</v>
      </c>
      <c r="G787" s="13" t="str">
        <f ca="1">TRIM(Table1[[#This Row],[Product Category]])</f>
        <v>Furniture</v>
      </c>
      <c r="H787" s="13" t="str">
        <f ca="1">PROPER(Table1[[#This Row],[Product Sub-Category]])</f>
        <v>Appliances</v>
      </c>
      <c r="I787" s="14">
        <v>21</v>
      </c>
      <c r="J787" s="15">
        <v>70.97</v>
      </c>
      <c r="K787" s="9">
        <v>0.05</v>
      </c>
      <c r="L787" s="9" t="s">
        <v>98</v>
      </c>
      <c r="M787" s="9" t="s">
        <v>104</v>
      </c>
      <c r="N787" s="16" t="str">
        <f ca="1">PROPER(Table1[[#This Row],[Region]])</f>
        <v>West</v>
      </c>
      <c r="O787" s="9" t="s">
        <v>117</v>
      </c>
      <c r="P787" s="9" t="s">
        <v>592</v>
      </c>
      <c r="Q787" s="9" t="s">
        <v>32</v>
      </c>
    </row>
    <row r="788" spans="1:17" ht="14.5">
      <c r="A788" s="9">
        <v>1389</v>
      </c>
      <c r="B788" s="9" t="str">
        <f>VLOOKUP(Table1[[#This Row],[Customer ID]],'Customer Lookup'!A:B,2,0)</f>
        <v>Jean Khan</v>
      </c>
      <c r="C788" s="9">
        <v>88726</v>
      </c>
      <c r="D788" s="30">
        <v>42029</v>
      </c>
      <c r="E788" s="30">
        <v>42030</v>
      </c>
      <c r="F788" s="8" t="s">
        <v>2233</v>
      </c>
      <c r="G788" s="13" t="str">
        <f ca="1">TRIM(Table1[[#This Row],[Product Category]])</f>
        <v>Office Supplies</v>
      </c>
      <c r="H788" s="13" t="str">
        <f ca="1">PROPER(Table1[[#This Row],[Product Sub-Category]])</f>
        <v>Office Furnishings</v>
      </c>
      <c r="I788" s="14">
        <v>1</v>
      </c>
      <c r="J788" s="15">
        <v>1.74</v>
      </c>
      <c r="K788" s="9">
        <v>0.05</v>
      </c>
      <c r="L788" s="9" t="s">
        <v>41</v>
      </c>
      <c r="M788" s="9" t="s">
        <v>81</v>
      </c>
      <c r="N788" s="16" t="str">
        <f ca="1">PROPER(Table1[[#This Row],[Region]])</f>
        <v>West</v>
      </c>
      <c r="O788" s="9" t="s">
        <v>37</v>
      </c>
      <c r="P788" s="9" t="s">
        <v>593</v>
      </c>
      <c r="Q788" s="9" t="s">
        <v>32</v>
      </c>
    </row>
    <row r="789" spans="1:17" ht="14.5">
      <c r="A789" s="9">
        <v>1389</v>
      </c>
      <c r="B789" s="9" t="str">
        <f>VLOOKUP(Table1[[#This Row],[Customer ID]],'Customer Lookup'!A:B,2,0)</f>
        <v>Jean Khan</v>
      </c>
      <c r="C789" s="9">
        <v>88728</v>
      </c>
      <c r="D789" s="30">
        <v>42137</v>
      </c>
      <c r="E789" s="30">
        <v>42139</v>
      </c>
      <c r="F789" s="9" t="s">
        <v>60</v>
      </c>
      <c r="G789" s="13" t="str">
        <f ca="1">TRIM(Table1[[#This Row],[Product Category]])</f>
        <v>Office Supplies</v>
      </c>
      <c r="H789" s="13" t="str">
        <f ca="1">PROPER(Table1[[#This Row],[Product Sub-Category]])</f>
        <v>Rubber Bands</v>
      </c>
      <c r="I789" s="14">
        <v>12</v>
      </c>
      <c r="J789" s="15">
        <v>2.62</v>
      </c>
      <c r="K789" s="9">
        <v>0.05</v>
      </c>
      <c r="L789" s="9" t="s">
        <v>21</v>
      </c>
      <c r="M789" s="9" t="s">
        <v>51</v>
      </c>
      <c r="N789" s="16" t="str">
        <f ca="1">PROPER(Table1[[#This Row],[Region]])</f>
        <v>West</v>
      </c>
      <c r="O789" s="9" t="s">
        <v>37</v>
      </c>
      <c r="P789" s="9" t="s">
        <v>593</v>
      </c>
      <c r="Q789" s="9" t="s">
        <v>22</v>
      </c>
    </row>
    <row r="790" spans="1:17" ht="14.5">
      <c r="A790" s="9">
        <v>1389</v>
      </c>
      <c r="B790" s="9" t="str">
        <f>VLOOKUP(Table1[[#This Row],[Customer ID]],'Customer Lookup'!A:B,2,0)</f>
        <v>Jean Khan</v>
      </c>
      <c r="C790" s="9">
        <v>88729</v>
      </c>
      <c r="D790" s="30">
        <v>42158</v>
      </c>
      <c r="E790" s="30">
        <v>42160</v>
      </c>
      <c r="F790" s="8" t="s">
        <v>116</v>
      </c>
      <c r="G790" s="13" t="str">
        <f ca="1">TRIM(Table1[[#This Row],[Product Category]])</f>
        <v>Office Supplies</v>
      </c>
      <c r="H790" s="13" t="str">
        <f ca="1">PROPER(Table1[[#This Row],[Product Sub-Category]])</f>
        <v>Labels</v>
      </c>
      <c r="I790" s="14">
        <v>17</v>
      </c>
      <c r="J790" s="15">
        <v>2.61</v>
      </c>
      <c r="K790" s="9">
        <v>0.05</v>
      </c>
      <c r="L790" s="9" t="s">
        <v>21</v>
      </c>
      <c r="M790" s="9" t="s">
        <v>104</v>
      </c>
      <c r="N790" s="16" t="str">
        <f ca="1">PROPER(Table1[[#This Row],[Region]])</f>
        <v>West</v>
      </c>
      <c r="O790" s="9" t="s">
        <v>37</v>
      </c>
      <c r="P790" s="9" t="s">
        <v>593</v>
      </c>
      <c r="Q790" s="9" t="s">
        <v>32</v>
      </c>
    </row>
    <row r="791" spans="1:17" ht="14.5">
      <c r="A791" s="9">
        <v>1390</v>
      </c>
      <c r="B791" s="9" t="str">
        <f>VLOOKUP(Table1[[#This Row],[Customer ID]],'Customer Lookup'!A:B,2,0)</f>
        <v>Hazel Jones</v>
      </c>
      <c r="C791" s="9">
        <v>88731</v>
      </c>
      <c r="D791" s="30">
        <v>42140</v>
      </c>
      <c r="E791" s="30">
        <v>42140</v>
      </c>
      <c r="F791" s="9" t="s">
        <v>83</v>
      </c>
      <c r="G791" s="13" t="str">
        <f ca="1">TRIM(Table1[[#This Row],[Product Category]])</f>
        <v>Technology</v>
      </c>
      <c r="H791" s="13" t="str">
        <f ca="1">PROPER(Table1[[#This Row],[Product Sub-Category]])</f>
        <v>Paper</v>
      </c>
      <c r="I791" s="14">
        <v>19</v>
      </c>
      <c r="J791" s="15">
        <v>8.17</v>
      </c>
      <c r="K791" s="9">
        <v>0.05</v>
      </c>
      <c r="L791" s="9" t="s">
        <v>41</v>
      </c>
      <c r="M791" s="9" t="s">
        <v>81</v>
      </c>
      <c r="N791" s="16" t="str">
        <f ca="1">PROPER(Table1[[#This Row],[Region]])</f>
        <v>West</v>
      </c>
      <c r="O791" s="9" t="s">
        <v>37</v>
      </c>
      <c r="P791" s="9" t="s">
        <v>590</v>
      </c>
      <c r="Q791" s="9" t="s">
        <v>32</v>
      </c>
    </row>
    <row r="792" spans="1:17" ht="14.5">
      <c r="A792" s="9">
        <v>1390</v>
      </c>
      <c r="B792" s="9" t="str">
        <f>VLOOKUP(Table1[[#This Row],[Customer ID]],'Customer Lookup'!A:B,2,0)</f>
        <v>Hazel Jones</v>
      </c>
      <c r="C792" s="9">
        <v>88731</v>
      </c>
      <c r="D792" s="30">
        <v>42140</v>
      </c>
      <c r="E792" s="30">
        <v>42142</v>
      </c>
      <c r="F792" s="8" t="s">
        <v>2235</v>
      </c>
      <c r="G792" s="13" t="str">
        <f ca="1">TRIM(Table1[[#This Row],[Product Category]])</f>
        <v>Office Supplies</v>
      </c>
      <c r="H792" s="13" t="str">
        <f ca="1">PROPER(Table1[[#This Row],[Product Sub-Category]])</f>
        <v>Telephones And Communication</v>
      </c>
      <c r="I792" s="14">
        <v>38</v>
      </c>
      <c r="J792" s="15">
        <v>110.99</v>
      </c>
      <c r="K792" s="9">
        <v>0.1</v>
      </c>
      <c r="L792" s="9" t="s">
        <v>41</v>
      </c>
      <c r="M792" s="9" t="s">
        <v>81</v>
      </c>
      <c r="N792" s="16" t="str">
        <f ca="1">PROPER(Table1[[#This Row],[Region]])</f>
        <v>West</v>
      </c>
      <c r="O792" s="9" t="s">
        <v>37</v>
      </c>
      <c r="P792" s="9" t="s">
        <v>590</v>
      </c>
      <c r="Q792" s="9" t="s">
        <v>32</v>
      </c>
    </row>
    <row r="793" spans="1:17" ht="14.5">
      <c r="A793" s="9">
        <v>1391</v>
      </c>
      <c r="B793" s="9" t="str">
        <f>VLOOKUP(Table1[[#This Row],[Customer ID]],'Customer Lookup'!A:B,2,0)</f>
        <v>Carolyn Greer</v>
      </c>
      <c r="C793" s="9">
        <v>88727</v>
      </c>
      <c r="D793" s="30">
        <v>42118</v>
      </c>
      <c r="E793" s="30">
        <v>42118</v>
      </c>
      <c r="F793" s="9" t="s">
        <v>2231</v>
      </c>
      <c r="G793" s="13" t="str">
        <f ca="1">TRIM(Table1[[#This Row],[Product Category]])</f>
        <v>Office Supplies</v>
      </c>
      <c r="H793" s="13" t="str">
        <f ca="1">PROPER(Table1[[#This Row],[Product Sub-Category]])</f>
        <v>Pens &amp; Art Supplies</v>
      </c>
      <c r="I793" s="14">
        <v>1</v>
      </c>
      <c r="J793" s="15">
        <v>2.88</v>
      </c>
      <c r="K793" s="9">
        <v>0.05</v>
      </c>
      <c r="L793" s="9" t="s">
        <v>31</v>
      </c>
      <c r="M793" s="9" t="s">
        <v>104</v>
      </c>
      <c r="N793" s="16" t="str">
        <f ca="1">PROPER(Table1[[#This Row],[Region]])</f>
        <v>West</v>
      </c>
      <c r="O793" s="9" t="s">
        <v>37</v>
      </c>
      <c r="P793" s="9" t="s">
        <v>594</v>
      </c>
      <c r="Q793" s="9" t="s">
        <v>22</v>
      </c>
    </row>
    <row r="794" spans="1:17" ht="14.5">
      <c r="A794" s="9">
        <v>1391</v>
      </c>
      <c r="B794" s="9" t="str">
        <f>VLOOKUP(Table1[[#This Row],[Customer ID]],'Customer Lookup'!A:B,2,0)</f>
        <v>Carolyn Greer</v>
      </c>
      <c r="C794" s="9">
        <v>88730</v>
      </c>
      <c r="D794" s="30">
        <v>42127</v>
      </c>
      <c r="E794" s="30">
        <v>42134</v>
      </c>
      <c r="F794" s="8" t="s">
        <v>2238</v>
      </c>
      <c r="G794" s="13" t="str">
        <f ca="1">TRIM(Table1[[#This Row],[Product Category]])</f>
        <v>Office Supplies</v>
      </c>
      <c r="H794" s="13" t="str">
        <f ca="1">PROPER(Table1[[#This Row],[Product Sub-Category]])</f>
        <v>Storage &amp; Organization</v>
      </c>
      <c r="I794" s="14">
        <v>33</v>
      </c>
      <c r="J794" s="15">
        <v>12.28</v>
      </c>
      <c r="K794" s="9">
        <v>0.05</v>
      </c>
      <c r="L794" s="9" t="s">
        <v>98</v>
      </c>
      <c r="M794" s="9" t="s">
        <v>51</v>
      </c>
      <c r="N794" s="16" t="str">
        <f ca="1">PROPER(Table1[[#This Row],[Region]])</f>
        <v>Central</v>
      </c>
      <c r="O794" s="9" t="s">
        <v>37</v>
      </c>
      <c r="P794" s="9" t="s">
        <v>594</v>
      </c>
      <c r="Q794" s="9" t="s">
        <v>32</v>
      </c>
    </row>
    <row r="795" spans="1:17" ht="14.5">
      <c r="A795" s="9">
        <v>1402</v>
      </c>
      <c r="B795" s="9" t="str">
        <f>VLOOKUP(Table1[[#This Row],[Customer ID]],'Customer Lookup'!A:B,2,0)</f>
        <v>Wesley Tate</v>
      </c>
      <c r="C795" s="9">
        <v>37729</v>
      </c>
      <c r="D795" s="30">
        <v>42019</v>
      </c>
      <c r="E795" s="30">
        <v>42019</v>
      </c>
      <c r="F795" s="9" t="s">
        <v>2237</v>
      </c>
      <c r="G795" s="13" t="str">
        <f ca="1">TRIM(Table1[[#This Row],[Product Category]])</f>
        <v>Technology</v>
      </c>
      <c r="H795" s="13" t="str">
        <f ca="1">PROPER(Table1[[#This Row],[Product Sub-Category]])</f>
        <v>Binders And Binder Accessories</v>
      </c>
      <c r="I795" s="14">
        <v>48</v>
      </c>
      <c r="J795" s="15">
        <v>8.6</v>
      </c>
      <c r="K795" s="9">
        <v>0.05</v>
      </c>
      <c r="L795" s="9" t="s">
        <v>31</v>
      </c>
      <c r="M795" s="9" t="s">
        <v>81</v>
      </c>
      <c r="N795" s="16" t="str">
        <f ca="1">PROPER(Table1[[#This Row],[Region]])</f>
        <v>Central</v>
      </c>
      <c r="O795" s="9" t="s">
        <v>142</v>
      </c>
      <c r="P795" s="9" t="s">
        <v>143</v>
      </c>
      <c r="Q795" s="9" t="s">
        <v>32</v>
      </c>
    </row>
    <row r="796" spans="1:17" ht="14.5">
      <c r="A796" s="9">
        <v>1402</v>
      </c>
      <c r="B796" s="9" t="str">
        <f>VLOOKUP(Table1[[#This Row],[Customer ID]],'Customer Lookup'!A:B,2,0)</f>
        <v>Wesley Tate</v>
      </c>
      <c r="C796" s="9">
        <v>43079</v>
      </c>
      <c r="D796" s="30">
        <v>42025</v>
      </c>
      <c r="E796" s="30">
        <v>42026</v>
      </c>
      <c r="F796" s="8" t="s">
        <v>144</v>
      </c>
      <c r="G796" s="13" t="str">
        <f ca="1">TRIM(Table1[[#This Row],[Product Category]])</f>
        <v>Office Supplies</v>
      </c>
      <c r="H796" s="13" t="str">
        <f ca="1">PROPER(Table1[[#This Row],[Product Sub-Category]])</f>
        <v>Computer Peripherals</v>
      </c>
      <c r="I796" s="14">
        <v>48</v>
      </c>
      <c r="J796" s="15">
        <v>30.73</v>
      </c>
      <c r="K796" s="9">
        <v>0.05</v>
      </c>
      <c r="L796" s="9" t="s">
        <v>50</v>
      </c>
      <c r="M796" s="9" t="s">
        <v>42</v>
      </c>
      <c r="N796" s="16" t="str">
        <f ca="1">PROPER(Table1[[#This Row],[Region]])</f>
        <v>Central</v>
      </c>
      <c r="O796" s="9" t="s">
        <v>142</v>
      </c>
      <c r="P796" s="9" t="s">
        <v>143</v>
      </c>
      <c r="Q796" s="9" t="s">
        <v>32</v>
      </c>
    </row>
    <row r="797" spans="1:17" ht="14.5">
      <c r="A797" s="9">
        <v>1405</v>
      </c>
      <c r="B797" s="9" t="str">
        <f>VLOOKUP(Table1[[#This Row],[Customer ID]],'Customer Lookup'!A:B,2,0)</f>
        <v>Crystal Floyd</v>
      </c>
      <c r="C797" s="9">
        <v>86144</v>
      </c>
      <c r="D797" s="30">
        <v>42019</v>
      </c>
      <c r="E797" s="30">
        <v>42019</v>
      </c>
      <c r="F797" s="9" t="s">
        <v>2237</v>
      </c>
      <c r="G797" s="13" t="str">
        <f ca="1">TRIM(Table1[[#This Row],[Product Category]])</f>
        <v>Technology</v>
      </c>
      <c r="H797" s="13" t="str">
        <f ca="1">PROPER(Table1[[#This Row],[Product Sub-Category]])</f>
        <v>Binders And Binder Accessories</v>
      </c>
      <c r="I797" s="14">
        <v>12</v>
      </c>
      <c r="J797" s="15">
        <v>8.6</v>
      </c>
      <c r="K797" s="9">
        <v>0.05</v>
      </c>
      <c r="L797" s="9" t="s">
        <v>31</v>
      </c>
      <c r="M797" s="9" t="s">
        <v>81</v>
      </c>
      <c r="N797" s="16" t="str">
        <f ca="1">PROPER(Table1[[#This Row],[Region]])</f>
        <v>Central</v>
      </c>
      <c r="O797" s="9" t="s">
        <v>215</v>
      </c>
      <c r="P797" s="9" t="s">
        <v>595</v>
      </c>
      <c r="Q797" s="9" t="s">
        <v>32</v>
      </c>
    </row>
    <row r="798" spans="1:17" ht="14.5">
      <c r="A798" s="9">
        <v>1405</v>
      </c>
      <c r="B798" s="9" t="str">
        <f>VLOOKUP(Table1[[#This Row],[Customer ID]],'Customer Lookup'!A:B,2,0)</f>
        <v>Crystal Floyd</v>
      </c>
      <c r="C798" s="9">
        <v>86145</v>
      </c>
      <c r="D798" s="30">
        <v>42025</v>
      </c>
      <c r="E798" s="30">
        <v>42026</v>
      </c>
      <c r="F798" s="8" t="s">
        <v>144</v>
      </c>
      <c r="G798" s="13" t="str">
        <f ca="1">TRIM(Table1[[#This Row],[Product Category]])</f>
        <v>Technology</v>
      </c>
      <c r="H798" s="13" t="str">
        <f ca="1">PROPER(Table1[[#This Row],[Product Sub-Category]])</f>
        <v>Computer Peripherals</v>
      </c>
      <c r="I798" s="14">
        <v>12</v>
      </c>
      <c r="J798" s="15">
        <v>30.73</v>
      </c>
      <c r="K798" s="9">
        <v>0.05</v>
      </c>
      <c r="L798" s="9" t="s">
        <v>50</v>
      </c>
      <c r="M798" s="9" t="s">
        <v>42</v>
      </c>
      <c r="N798" s="16" t="str">
        <f ca="1">PROPER(Table1[[#This Row],[Region]])</f>
        <v>West</v>
      </c>
      <c r="O798" s="9" t="s">
        <v>215</v>
      </c>
      <c r="P798" s="9" t="s">
        <v>595</v>
      </c>
      <c r="Q798" s="9" t="s">
        <v>32</v>
      </c>
    </row>
    <row r="799" spans="1:17" ht="14.5">
      <c r="A799" s="9">
        <v>1410</v>
      </c>
      <c r="B799" s="9" t="str">
        <f>VLOOKUP(Table1[[#This Row],[Customer ID]],'Customer Lookup'!A:B,2,0)</f>
        <v>Charles Ward</v>
      </c>
      <c r="C799" s="9">
        <v>87086</v>
      </c>
      <c r="D799" s="30">
        <v>42101</v>
      </c>
      <c r="E799" s="30">
        <v>42102</v>
      </c>
      <c r="F799" s="9" t="s">
        <v>2235</v>
      </c>
      <c r="G799" s="13" t="str">
        <f ca="1">TRIM(Table1[[#This Row],[Product Category]])</f>
        <v>Office Supplies</v>
      </c>
      <c r="H799" s="13" t="str">
        <f ca="1">PROPER(Table1[[#This Row],[Product Sub-Category]])</f>
        <v>Telephones And Communication</v>
      </c>
      <c r="I799" s="14">
        <v>9</v>
      </c>
      <c r="J799" s="15">
        <v>65.989999999999995</v>
      </c>
      <c r="K799" s="9">
        <v>0.05</v>
      </c>
      <c r="L799" s="9" t="s">
        <v>50</v>
      </c>
      <c r="M799" s="9" t="s">
        <v>81</v>
      </c>
      <c r="N799" s="16" t="str">
        <f ca="1">PROPER(Table1[[#This Row],[Region]])</f>
        <v>West</v>
      </c>
      <c r="O799" s="9" t="s">
        <v>37</v>
      </c>
      <c r="P799" s="9" t="s">
        <v>596</v>
      </c>
      <c r="Q799" s="9" t="s">
        <v>32</v>
      </c>
    </row>
    <row r="800" spans="1:17" ht="14.5">
      <c r="A800" s="9">
        <v>1412</v>
      </c>
      <c r="B800" s="9" t="str">
        <f>VLOOKUP(Table1[[#This Row],[Customer ID]],'Customer Lookup'!A:B,2,0)</f>
        <v>Marc Ray</v>
      </c>
      <c r="C800" s="9">
        <v>87087</v>
      </c>
      <c r="D800" s="30">
        <v>42037</v>
      </c>
      <c r="E800" s="30">
        <v>42039</v>
      </c>
      <c r="F800" s="8" t="s">
        <v>2231</v>
      </c>
      <c r="G800" s="13" t="str">
        <f ca="1">TRIM(Table1[[#This Row],[Product Category]])</f>
        <v>Technology</v>
      </c>
      <c r="H800" s="13" t="str">
        <f ca="1">PROPER(Table1[[#This Row],[Product Sub-Category]])</f>
        <v>Pens &amp; Art Supplies</v>
      </c>
      <c r="I800" s="14">
        <v>12</v>
      </c>
      <c r="J800" s="15">
        <v>3.38</v>
      </c>
      <c r="K800" s="9">
        <v>0.05</v>
      </c>
      <c r="L800" s="9" t="s">
        <v>31</v>
      </c>
      <c r="M800" s="9" t="s">
        <v>81</v>
      </c>
      <c r="N800" s="16" t="str">
        <f ca="1">PROPER(Table1[[#This Row],[Region]])</f>
        <v>East</v>
      </c>
      <c r="O800" s="9" t="s">
        <v>37</v>
      </c>
      <c r="P800" s="9" t="s">
        <v>597</v>
      </c>
      <c r="Q800" s="9" t="s">
        <v>32</v>
      </c>
    </row>
    <row r="801" spans="1:17" ht="14.5">
      <c r="A801" s="9">
        <v>1413</v>
      </c>
      <c r="B801" s="9" t="str">
        <f>VLOOKUP(Table1[[#This Row],[Customer ID]],'Customer Lookup'!A:B,2,0)</f>
        <v>Pamela Wiley</v>
      </c>
      <c r="C801" s="9">
        <v>10277</v>
      </c>
      <c r="D801" s="30">
        <v>42101</v>
      </c>
      <c r="E801" s="30">
        <v>42102</v>
      </c>
      <c r="F801" s="9" t="s">
        <v>2235</v>
      </c>
      <c r="G801" s="13" t="str">
        <f ca="1">TRIM(Table1[[#This Row],[Product Category]])</f>
        <v>Technology</v>
      </c>
      <c r="H801" s="13" t="str">
        <f ca="1">PROPER(Table1[[#This Row],[Product Sub-Category]])</f>
        <v>Telephones And Communication</v>
      </c>
      <c r="I801" s="14">
        <v>36</v>
      </c>
      <c r="J801" s="15">
        <v>65.989999999999995</v>
      </c>
      <c r="K801" s="9">
        <v>0.05</v>
      </c>
      <c r="L801" s="9" t="s">
        <v>50</v>
      </c>
      <c r="M801" s="9" t="s">
        <v>81</v>
      </c>
      <c r="N801" s="16" t="str">
        <f ca="1">PROPER(Table1[[#This Row],[Region]])</f>
        <v>East</v>
      </c>
      <c r="O801" s="9" t="s">
        <v>152</v>
      </c>
      <c r="P801" s="9" t="s">
        <v>153</v>
      </c>
      <c r="Q801" s="9" t="s">
        <v>32</v>
      </c>
    </row>
    <row r="802" spans="1:17" ht="14.5">
      <c r="A802" s="9">
        <v>1413</v>
      </c>
      <c r="B802" s="9" t="str">
        <f>VLOOKUP(Table1[[#This Row],[Customer ID]],'Customer Lookup'!A:B,2,0)</f>
        <v>Pamela Wiley</v>
      </c>
      <c r="C802" s="9">
        <v>45539</v>
      </c>
      <c r="D802" s="30">
        <v>42037</v>
      </c>
      <c r="E802" s="30">
        <v>42039</v>
      </c>
      <c r="F802" s="8" t="s">
        <v>144</v>
      </c>
      <c r="G802" s="13" t="str">
        <f ca="1">TRIM(Table1[[#This Row],[Product Category]])</f>
        <v>Furniture</v>
      </c>
      <c r="H802" s="13" t="str">
        <f ca="1">PROPER(Table1[[#This Row],[Product Sub-Category]])</f>
        <v>Computer Peripherals</v>
      </c>
      <c r="I802" s="14">
        <v>27</v>
      </c>
      <c r="J802" s="15">
        <v>16.48</v>
      </c>
      <c r="K802" s="9">
        <v>0.05</v>
      </c>
      <c r="L802" s="9" t="s">
        <v>31</v>
      </c>
      <c r="M802" s="9" t="s">
        <v>81</v>
      </c>
      <c r="N802" s="16" t="str">
        <f ca="1">PROPER(Table1[[#This Row],[Region]])</f>
        <v>Central</v>
      </c>
      <c r="O802" s="9" t="s">
        <v>152</v>
      </c>
      <c r="P802" s="9" t="s">
        <v>153</v>
      </c>
      <c r="Q802" s="9" t="s">
        <v>22</v>
      </c>
    </row>
    <row r="803" spans="1:17" ht="14.5">
      <c r="A803" s="9">
        <v>1416</v>
      </c>
      <c r="B803" s="9" t="str">
        <f>VLOOKUP(Table1[[#This Row],[Customer ID]],'Customer Lookup'!A:B,2,0)</f>
        <v>Betsy Gibson</v>
      </c>
      <c r="C803" s="9">
        <v>90538</v>
      </c>
      <c r="D803" s="30">
        <v>42130</v>
      </c>
      <c r="E803" s="30">
        <v>42131</v>
      </c>
      <c r="F803" s="9" t="s">
        <v>123</v>
      </c>
      <c r="G803" s="13" t="str">
        <f ca="1">TRIM(Table1[[#This Row],[Product Category]])</f>
        <v>Office Supplies</v>
      </c>
      <c r="H803" s="13" t="str">
        <f ca="1">PROPER(Table1[[#This Row],[Product Sub-Category]])</f>
        <v>Tables</v>
      </c>
      <c r="I803" s="14">
        <v>1</v>
      </c>
      <c r="J803" s="15">
        <v>417.4</v>
      </c>
      <c r="K803" s="9">
        <v>0.1</v>
      </c>
      <c r="L803" s="9" t="s">
        <v>41</v>
      </c>
      <c r="M803" s="9" t="s">
        <v>51</v>
      </c>
      <c r="N803" s="16" t="str">
        <f ca="1">PROPER(Table1[[#This Row],[Region]])</f>
        <v>Central</v>
      </c>
      <c r="O803" s="9" t="s">
        <v>376</v>
      </c>
      <c r="P803" s="9" t="s">
        <v>598</v>
      </c>
      <c r="Q803" s="9" t="s">
        <v>22</v>
      </c>
    </row>
    <row r="804" spans="1:17" ht="14.5">
      <c r="A804" s="9">
        <v>1416</v>
      </c>
      <c r="B804" s="9" t="str">
        <f>VLOOKUP(Table1[[#This Row],[Customer ID]],'Customer Lookup'!A:B,2,0)</f>
        <v>Betsy Gibson</v>
      </c>
      <c r="C804" s="9">
        <v>90540</v>
      </c>
      <c r="D804" s="30">
        <v>42180</v>
      </c>
      <c r="E804" s="30">
        <v>42182</v>
      </c>
      <c r="F804" s="8" t="s">
        <v>196</v>
      </c>
      <c r="G804" s="13" t="str">
        <f ca="1">TRIM(Table1[[#This Row],[Product Category]])</f>
        <v>Office Supplies</v>
      </c>
      <c r="H804" s="13" t="str">
        <f ca="1">PROPER(Table1[[#This Row],[Product Sub-Category]])</f>
        <v>Appliances</v>
      </c>
      <c r="I804" s="14">
        <v>4</v>
      </c>
      <c r="J804" s="15">
        <v>46.89</v>
      </c>
      <c r="K804" s="9">
        <v>0.05</v>
      </c>
      <c r="L804" s="9" t="s">
        <v>21</v>
      </c>
      <c r="M804" s="9" t="s">
        <v>51</v>
      </c>
      <c r="N804" s="16" t="str">
        <f ca="1">PROPER(Table1[[#This Row],[Region]])</f>
        <v>Central</v>
      </c>
      <c r="O804" s="9" t="s">
        <v>376</v>
      </c>
      <c r="P804" s="9" t="s">
        <v>598</v>
      </c>
      <c r="Q804" s="9" t="s">
        <v>32</v>
      </c>
    </row>
    <row r="805" spans="1:17" ht="14.5">
      <c r="A805" s="9">
        <v>1418</v>
      </c>
      <c r="B805" s="9" t="str">
        <f>VLOOKUP(Table1[[#This Row],[Customer ID]],'Customer Lookup'!A:B,2,0)</f>
        <v>Rebecca Lindsey</v>
      </c>
      <c r="C805" s="9">
        <v>90539</v>
      </c>
      <c r="D805" s="30">
        <v>42005</v>
      </c>
      <c r="E805" s="30">
        <v>42007</v>
      </c>
      <c r="F805" s="9" t="s">
        <v>2231</v>
      </c>
      <c r="G805" s="13" t="str">
        <f ca="1">TRIM(Table1[[#This Row],[Product Category]])</f>
        <v>Furniture</v>
      </c>
      <c r="H805" s="13" t="str">
        <f ca="1">PROPER(Table1[[#This Row],[Product Sub-Category]])</f>
        <v>Pens &amp; Art Supplies</v>
      </c>
      <c r="I805" s="14">
        <v>8</v>
      </c>
      <c r="J805" s="15">
        <v>4.84</v>
      </c>
      <c r="K805" s="9">
        <v>0.05</v>
      </c>
      <c r="L805" s="9" t="s">
        <v>98</v>
      </c>
      <c r="M805" s="9" t="s">
        <v>51</v>
      </c>
      <c r="N805" s="16" t="str">
        <f ca="1">PROPER(Table1[[#This Row],[Region]])</f>
        <v>Central</v>
      </c>
      <c r="O805" s="9" t="s">
        <v>376</v>
      </c>
      <c r="P805" s="9" t="s">
        <v>599</v>
      </c>
      <c r="Q805" s="9" t="s">
        <v>32</v>
      </c>
    </row>
    <row r="806" spans="1:17" ht="14.5">
      <c r="A806" s="9">
        <v>1419</v>
      </c>
      <c r="B806" s="9" t="str">
        <f>VLOOKUP(Table1[[#This Row],[Customer ID]],'Customer Lookup'!A:B,2,0)</f>
        <v>Brooke Lancaster</v>
      </c>
      <c r="C806" s="9">
        <v>90540</v>
      </c>
      <c r="D806" s="30">
        <v>42180</v>
      </c>
      <c r="E806" s="30">
        <v>42181</v>
      </c>
      <c r="F806" s="8" t="s">
        <v>123</v>
      </c>
      <c r="G806" s="13" t="str">
        <f ca="1">TRIM(Table1[[#This Row],[Product Category]])</f>
        <v>Furniture</v>
      </c>
      <c r="H806" s="13" t="str">
        <f ca="1">PROPER(Table1[[#This Row],[Product Sub-Category]])</f>
        <v>Tables</v>
      </c>
      <c r="I806" s="14">
        <v>18</v>
      </c>
      <c r="J806" s="15">
        <v>124.49</v>
      </c>
      <c r="K806" s="9">
        <v>0.1</v>
      </c>
      <c r="L806" s="9" t="s">
        <v>31</v>
      </c>
      <c r="M806" s="9" t="s">
        <v>51</v>
      </c>
      <c r="N806" s="16" t="str">
        <f ca="1">PROPER(Table1[[#This Row],[Region]])</f>
        <v>West</v>
      </c>
      <c r="O806" s="9" t="s">
        <v>376</v>
      </c>
      <c r="P806" s="9" t="s">
        <v>600</v>
      </c>
      <c r="Q806" s="9" t="s">
        <v>22</v>
      </c>
    </row>
    <row r="807" spans="1:17" ht="14.5">
      <c r="A807" s="9">
        <v>1424</v>
      </c>
      <c r="B807" s="9" t="str">
        <f>VLOOKUP(Table1[[#This Row],[Customer ID]],'Customer Lookup'!A:B,2,0)</f>
        <v>Robyn Zhou</v>
      </c>
      <c r="C807" s="9">
        <v>89448</v>
      </c>
      <c r="D807" s="30">
        <v>42016</v>
      </c>
      <c r="E807" s="30">
        <v>42018</v>
      </c>
      <c r="F807" s="9" t="s">
        <v>2232</v>
      </c>
      <c r="G807" s="13" t="str">
        <f ca="1">TRIM(Table1[[#This Row],[Product Category]])</f>
        <v>Office Supplies</v>
      </c>
      <c r="H807" s="13" t="str">
        <f ca="1">PROPER(Table1[[#This Row],[Product Sub-Category]])</f>
        <v>Chairs &amp; Chairmats</v>
      </c>
      <c r="I807" s="14">
        <v>3</v>
      </c>
      <c r="J807" s="15">
        <v>350.99</v>
      </c>
      <c r="K807" s="9">
        <v>0.1</v>
      </c>
      <c r="L807" s="9" t="s">
        <v>98</v>
      </c>
      <c r="M807" s="9" t="s">
        <v>42</v>
      </c>
      <c r="N807" s="16" t="str">
        <f ca="1">PROPER(Table1[[#This Row],[Region]])</f>
        <v>West</v>
      </c>
      <c r="O807" s="9" t="s">
        <v>194</v>
      </c>
      <c r="P807" s="9" t="s">
        <v>601</v>
      </c>
      <c r="Q807" s="9" t="s">
        <v>22</v>
      </c>
    </row>
    <row r="808" spans="1:17" ht="14.5">
      <c r="A808" s="9">
        <v>1424</v>
      </c>
      <c r="B808" s="9" t="str">
        <f>VLOOKUP(Table1[[#This Row],[Customer ID]],'Customer Lookup'!A:B,2,0)</f>
        <v>Robyn Zhou</v>
      </c>
      <c r="C808" s="9">
        <v>89448</v>
      </c>
      <c r="D808" s="30">
        <v>42016</v>
      </c>
      <c r="E808" s="30">
        <v>42020</v>
      </c>
      <c r="F808" s="8" t="s">
        <v>61</v>
      </c>
      <c r="G808" s="13" t="str">
        <f ca="1">TRIM(Table1[[#This Row],[Product Category]])</f>
        <v>Office Supplies</v>
      </c>
      <c r="H808" s="13" t="str">
        <f ca="1">PROPER(Table1[[#This Row],[Product Sub-Category]])</f>
        <v>Envelopes</v>
      </c>
      <c r="I808" s="14">
        <v>7</v>
      </c>
      <c r="J808" s="15">
        <v>8.74</v>
      </c>
      <c r="K808" s="9">
        <v>0.05</v>
      </c>
      <c r="L808" s="9" t="s">
        <v>98</v>
      </c>
      <c r="M808" s="9" t="s">
        <v>42</v>
      </c>
      <c r="N808" s="16" t="str">
        <f ca="1">PROPER(Table1[[#This Row],[Region]])</f>
        <v>West</v>
      </c>
      <c r="O808" s="9" t="s">
        <v>194</v>
      </c>
      <c r="P808" s="9" t="s">
        <v>601</v>
      </c>
      <c r="Q808" s="9" t="s">
        <v>32</v>
      </c>
    </row>
    <row r="809" spans="1:17" ht="14.5">
      <c r="A809" s="9">
        <v>1424</v>
      </c>
      <c r="B809" s="9" t="str">
        <f>VLOOKUP(Table1[[#This Row],[Customer ID]],'Customer Lookup'!A:B,2,0)</f>
        <v>Robyn Zhou</v>
      </c>
      <c r="C809" s="9">
        <v>89448</v>
      </c>
      <c r="D809" s="30">
        <v>42016</v>
      </c>
      <c r="E809" s="30">
        <v>42020</v>
      </c>
      <c r="F809" s="9" t="s">
        <v>60</v>
      </c>
      <c r="G809" s="13" t="str">
        <f ca="1">TRIM(Table1[[#This Row],[Product Category]])</f>
        <v>Office Supplies</v>
      </c>
      <c r="H809" s="13" t="str">
        <f ca="1">PROPER(Table1[[#This Row],[Product Sub-Category]])</f>
        <v>Rubber Bands</v>
      </c>
      <c r="I809" s="14">
        <v>11</v>
      </c>
      <c r="J809" s="15">
        <v>1.98</v>
      </c>
      <c r="K809" s="9">
        <v>0.05</v>
      </c>
      <c r="L809" s="9" t="s">
        <v>98</v>
      </c>
      <c r="M809" s="9" t="s">
        <v>42</v>
      </c>
      <c r="N809" s="16" t="str">
        <f ca="1">PROPER(Table1[[#This Row],[Region]])</f>
        <v>West</v>
      </c>
      <c r="O809" s="9" t="s">
        <v>194</v>
      </c>
      <c r="P809" s="9" t="s">
        <v>601</v>
      </c>
      <c r="Q809" s="9" t="s">
        <v>32</v>
      </c>
    </row>
    <row r="810" spans="1:17" ht="14.5">
      <c r="A810" s="9">
        <v>1424</v>
      </c>
      <c r="B810" s="9" t="str">
        <f>VLOOKUP(Table1[[#This Row],[Customer ID]],'Customer Lookup'!A:B,2,0)</f>
        <v>Robyn Zhou</v>
      </c>
      <c r="C810" s="9">
        <v>89449</v>
      </c>
      <c r="D810" s="30">
        <v>42175</v>
      </c>
      <c r="E810" s="30">
        <v>42177</v>
      </c>
      <c r="F810" s="8" t="s">
        <v>2237</v>
      </c>
      <c r="G810" s="13" t="str">
        <f ca="1">TRIM(Table1[[#This Row],[Product Category]])</f>
        <v>Technology</v>
      </c>
      <c r="H810" s="13" t="str">
        <f ca="1">PROPER(Table1[[#This Row],[Product Sub-Category]])</f>
        <v>Binders And Binder Accessories</v>
      </c>
      <c r="I810" s="14">
        <v>15</v>
      </c>
      <c r="J810" s="15">
        <v>8.0399999999999991</v>
      </c>
      <c r="K810" s="9">
        <v>0.05</v>
      </c>
      <c r="L810" s="9" t="s">
        <v>31</v>
      </c>
      <c r="M810" s="9" t="s">
        <v>42</v>
      </c>
      <c r="N810" s="16" t="str">
        <f ca="1">PROPER(Table1[[#This Row],[Region]])</f>
        <v>West</v>
      </c>
      <c r="O810" s="9" t="s">
        <v>194</v>
      </c>
      <c r="P810" s="9" t="s">
        <v>601</v>
      </c>
      <c r="Q810" s="9" t="s">
        <v>32</v>
      </c>
    </row>
    <row r="811" spans="1:17" ht="14.5">
      <c r="A811" s="9">
        <v>1425</v>
      </c>
      <c r="B811" s="9" t="str">
        <f>VLOOKUP(Table1[[#This Row],[Customer ID]],'Customer Lookup'!A:B,2,0)</f>
        <v>Gregory Crane</v>
      </c>
      <c r="C811" s="9">
        <v>89450</v>
      </c>
      <c r="D811" s="30">
        <v>42005</v>
      </c>
      <c r="E811" s="30">
        <v>42010</v>
      </c>
      <c r="F811" s="9" t="s">
        <v>74</v>
      </c>
      <c r="G811" s="13" t="str">
        <f ca="1">TRIM(Table1[[#This Row],[Product Category]])</f>
        <v>Technology</v>
      </c>
      <c r="H811" s="13" t="str">
        <f ca="1">PROPER(Table1[[#This Row],[Product Sub-Category]])</f>
        <v>Office Machines</v>
      </c>
      <c r="I811" s="14">
        <v>1</v>
      </c>
      <c r="J811" s="15">
        <v>2036.48</v>
      </c>
      <c r="K811" s="9">
        <v>0.15</v>
      </c>
      <c r="L811" s="9" t="s">
        <v>98</v>
      </c>
      <c r="M811" s="9" t="s">
        <v>51</v>
      </c>
      <c r="N811" s="16" t="str">
        <f ca="1">PROPER(Table1[[#This Row],[Region]])</f>
        <v>Central</v>
      </c>
      <c r="O811" s="9" t="s">
        <v>194</v>
      </c>
      <c r="P811" s="9" t="s">
        <v>195</v>
      </c>
      <c r="Q811" s="9" t="s">
        <v>22</v>
      </c>
    </row>
    <row r="812" spans="1:17" ht="14.5">
      <c r="A812" s="9">
        <v>1427</v>
      </c>
      <c r="B812" s="9" t="str">
        <f>VLOOKUP(Table1[[#This Row],[Customer ID]],'Customer Lookup'!A:B,2,0)</f>
        <v>Stacy Gould</v>
      </c>
      <c r="C812" s="9">
        <v>90905</v>
      </c>
      <c r="D812" s="30">
        <v>42040</v>
      </c>
      <c r="E812" s="30">
        <v>42044</v>
      </c>
      <c r="F812" s="8" t="s">
        <v>2235</v>
      </c>
      <c r="G812" s="13" t="str">
        <f ca="1">TRIM(Table1[[#This Row],[Product Category]])</f>
        <v>Office Supplies</v>
      </c>
      <c r="H812" s="13" t="str">
        <f ca="1">PROPER(Table1[[#This Row],[Product Sub-Category]])</f>
        <v>Telephones And Communication</v>
      </c>
      <c r="I812" s="14">
        <v>18</v>
      </c>
      <c r="J812" s="15">
        <v>125.99</v>
      </c>
      <c r="K812" s="9">
        <v>0.1</v>
      </c>
      <c r="L812" s="9" t="s">
        <v>98</v>
      </c>
      <c r="M812" s="9" t="s">
        <v>42</v>
      </c>
      <c r="N812" s="16" t="str">
        <f ca="1">PROPER(Table1[[#This Row],[Region]])</f>
        <v>Central</v>
      </c>
      <c r="O812" s="9" t="s">
        <v>215</v>
      </c>
      <c r="P812" s="9" t="s">
        <v>602</v>
      </c>
      <c r="Q812" s="9" t="s">
        <v>32</v>
      </c>
    </row>
    <row r="813" spans="1:17" ht="14.5">
      <c r="A813" s="9">
        <v>1432</v>
      </c>
      <c r="B813" s="9" t="str">
        <f>VLOOKUP(Table1[[#This Row],[Customer ID]],'Customer Lookup'!A:B,2,0)</f>
        <v>Kerry Green</v>
      </c>
      <c r="C813" s="9">
        <v>86826</v>
      </c>
      <c r="D813" s="30">
        <v>42068</v>
      </c>
      <c r="E813" s="30">
        <v>42069</v>
      </c>
      <c r="F813" s="9" t="s">
        <v>61</v>
      </c>
      <c r="G813" s="13" t="str">
        <f ca="1">TRIM(Table1[[#This Row],[Product Category]])</f>
        <v>Office Supplies</v>
      </c>
      <c r="H813" s="13" t="str">
        <f ca="1">PROPER(Table1[[#This Row],[Product Sub-Category]])</f>
        <v>Envelopes</v>
      </c>
      <c r="I813" s="14">
        <v>11</v>
      </c>
      <c r="J813" s="15">
        <v>9.7799999999999994</v>
      </c>
      <c r="K813" s="9">
        <v>0.05</v>
      </c>
      <c r="L813" s="9" t="s">
        <v>31</v>
      </c>
      <c r="M813" s="9" t="s">
        <v>81</v>
      </c>
      <c r="N813" s="16" t="str">
        <f ca="1">PROPER(Table1[[#This Row],[Region]])</f>
        <v>Central</v>
      </c>
      <c r="O813" s="9" t="s">
        <v>376</v>
      </c>
      <c r="P813" s="9" t="s">
        <v>598</v>
      </c>
      <c r="Q813" s="9" t="s">
        <v>32</v>
      </c>
    </row>
    <row r="814" spans="1:17" ht="14.5">
      <c r="A814" s="9">
        <v>1432</v>
      </c>
      <c r="B814" s="9" t="str">
        <f>VLOOKUP(Table1[[#This Row],[Customer ID]],'Customer Lookup'!A:B,2,0)</f>
        <v>Kerry Green</v>
      </c>
      <c r="C814" s="9">
        <v>86827</v>
      </c>
      <c r="D814" s="30">
        <v>42175</v>
      </c>
      <c r="E814" s="30">
        <v>42182</v>
      </c>
      <c r="F814" s="8" t="s">
        <v>61</v>
      </c>
      <c r="G814" s="13" t="str">
        <f ca="1">TRIM(Table1[[#This Row],[Product Category]])</f>
        <v>Office Supplies</v>
      </c>
      <c r="H814" s="13" t="str">
        <f ca="1">PROPER(Table1[[#This Row],[Product Sub-Category]])</f>
        <v>Envelopes</v>
      </c>
      <c r="I814" s="14">
        <v>16</v>
      </c>
      <c r="J814" s="15">
        <v>10.98</v>
      </c>
      <c r="K814" s="9">
        <v>0.05</v>
      </c>
      <c r="L814" s="9" t="s">
        <v>98</v>
      </c>
      <c r="M814" s="9" t="s">
        <v>81</v>
      </c>
      <c r="N814" s="16" t="str">
        <f ca="1">PROPER(Table1[[#This Row],[Region]])</f>
        <v>Central</v>
      </c>
      <c r="O814" s="9" t="s">
        <v>376</v>
      </c>
      <c r="P814" s="9" t="s">
        <v>598</v>
      </c>
      <c r="Q814" s="9" t="s">
        <v>32</v>
      </c>
    </row>
    <row r="815" spans="1:17" ht="14.5">
      <c r="A815" s="9">
        <v>1433</v>
      </c>
      <c r="B815" s="9" t="str">
        <f>VLOOKUP(Table1[[#This Row],[Customer ID]],'Customer Lookup'!A:B,2,0)</f>
        <v>Frances Jackson</v>
      </c>
      <c r="C815" s="9">
        <v>86826</v>
      </c>
      <c r="D815" s="30">
        <v>42068</v>
      </c>
      <c r="E815" s="30">
        <v>42069</v>
      </c>
      <c r="F815" s="9" t="s">
        <v>2231</v>
      </c>
      <c r="G815" s="13" t="str">
        <f ca="1">TRIM(Table1[[#This Row],[Product Category]])</f>
        <v>Furniture</v>
      </c>
      <c r="H815" s="13" t="str">
        <f ca="1">PROPER(Table1[[#This Row],[Product Sub-Category]])</f>
        <v>Pens &amp; Art Supplies</v>
      </c>
      <c r="I815" s="14">
        <v>7</v>
      </c>
      <c r="J815" s="15">
        <v>3.28</v>
      </c>
      <c r="K815" s="9">
        <v>0.05</v>
      </c>
      <c r="L815" s="9" t="s">
        <v>31</v>
      </c>
      <c r="M815" s="9" t="s">
        <v>81</v>
      </c>
      <c r="N815" s="16" t="str">
        <f ca="1">PROPER(Table1[[#This Row],[Region]])</f>
        <v>Central</v>
      </c>
      <c r="O815" s="9" t="s">
        <v>376</v>
      </c>
      <c r="P815" s="9" t="s">
        <v>603</v>
      </c>
      <c r="Q815" s="9" t="s">
        <v>22</v>
      </c>
    </row>
    <row r="816" spans="1:17" ht="14.5">
      <c r="A816" s="9">
        <v>1433</v>
      </c>
      <c r="B816" s="9" t="str">
        <f>VLOOKUP(Table1[[#This Row],[Customer ID]],'Customer Lookup'!A:B,2,0)</f>
        <v>Frances Jackson</v>
      </c>
      <c r="C816" s="9">
        <v>86828</v>
      </c>
      <c r="D816" s="30">
        <v>42143</v>
      </c>
      <c r="E816" s="30">
        <v>42145</v>
      </c>
      <c r="F816" s="8" t="s">
        <v>2232</v>
      </c>
      <c r="G816" s="13" t="str">
        <f ca="1">TRIM(Table1[[#This Row],[Product Category]])</f>
        <v>Office Supplies</v>
      </c>
      <c r="H816" s="13" t="str">
        <f ca="1">PROPER(Table1[[#This Row],[Product Sub-Category]])</f>
        <v>Chairs &amp; Chairmats</v>
      </c>
      <c r="I816" s="14">
        <v>14</v>
      </c>
      <c r="J816" s="15">
        <v>300.98</v>
      </c>
      <c r="K816" s="9">
        <v>0.1</v>
      </c>
      <c r="L816" s="9" t="s">
        <v>21</v>
      </c>
      <c r="M816" s="9" t="s">
        <v>81</v>
      </c>
      <c r="N816" s="16" t="str">
        <f ca="1">PROPER(Table1[[#This Row],[Region]])</f>
        <v>Central</v>
      </c>
      <c r="O816" s="9" t="s">
        <v>376</v>
      </c>
      <c r="P816" s="9" t="s">
        <v>603</v>
      </c>
      <c r="Q816" s="9" t="s">
        <v>22</v>
      </c>
    </row>
    <row r="817" spans="1:17" ht="14.5">
      <c r="A817" s="9">
        <v>1433</v>
      </c>
      <c r="B817" s="9" t="str">
        <f>VLOOKUP(Table1[[#This Row],[Customer ID]],'Customer Lookup'!A:B,2,0)</f>
        <v>Frances Jackson</v>
      </c>
      <c r="C817" s="9">
        <v>86828</v>
      </c>
      <c r="D817" s="30">
        <v>42143</v>
      </c>
      <c r="E817" s="30">
        <v>42143</v>
      </c>
      <c r="F817" s="9" t="s">
        <v>2238</v>
      </c>
      <c r="G817" s="13" t="str">
        <f ca="1">TRIM(Table1[[#This Row],[Product Category]])</f>
        <v>Office Supplies</v>
      </c>
      <c r="H817" s="13" t="str">
        <f ca="1">PROPER(Table1[[#This Row],[Product Sub-Category]])</f>
        <v>Storage &amp; Organization</v>
      </c>
      <c r="I817" s="14">
        <v>28</v>
      </c>
      <c r="J817" s="15">
        <v>20.98</v>
      </c>
      <c r="K817" s="9">
        <v>0.05</v>
      </c>
      <c r="L817" s="9" t="s">
        <v>21</v>
      </c>
      <c r="M817" s="9" t="s">
        <v>81</v>
      </c>
      <c r="N817" s="16" t="str">
        <f ca="1">PROPER(Table1[[#This Row],[Region]])</f>
        <v>East</v>
      </c>
      <c r="O817" s="9" t="s">
        <v>376</v>
      </c>
      <c r="P817" s="9" t="s">
        <v>603</v>
      </c>
      <c r="Q817" s="9" t="s">
        <v>22</v>
      </c>
    </row>
    <row r="818" spans="1:17" ht="14.5">
      <c r="A818" s="9">
        <v>1438</v>
      </c>
      <c r="B818" s="9" t="str">
        <f>VLOOKUP(Table1[[#This Row],[Customer ID]],'Customer Lookup'!A:B,2,0)</f>
        <v>Jean Weiss Diaz</v>
      </c>
      <c r="C818" s="9">
        <v>90120</v>
      </c>
      <c r="D818" s="30">
        <v>42026</v>
      </c>
      <c r="E818" s="30">
        <v>42028</v>
      </c>
      <c r="F818" s="8" t="s">
        <v>2238</v>
      </c>
      <c r="G818" s="13" t="str">
        <f ca="1">TRIM(Table1[[#This Row],[Product Category]])</f>
        <v>Office Supplies</v>
      </c>
      <c r="H818" s="13" t="str">
        <f ca="1">PROPER(Table1[[#This Row],[Product Sub-Category]])</f>
        <v>Storage &amp; Organization</v>
      </c>
      <c r="I818" s="14">
        <v>3</v>
      </c>
      <c r="J818" s="15">
        <v>80.98</v>
      </c>
      <c r="K818" s="9">
        <v>0.05</v>
      </c>
      <c r="L818" s="9" t="s">
        <v>41</v>
      </c>
      <c r="M818" s="9" t="s">
        <v>81</v>
      </c>
      <c r="N818" s="16" t="str">
        <f ca="1">PROPER(Table1[[#This Row],[Region]])</f>
        <v>East</v>
      </c>
      <c r="O818" s="9" t="s">
        <v>124</v>
      </c>
      <c r="P818" s="9" t="s">
        <v>604</v>
      </c>
      <c r="Q818" s="9" t="s">
        <v>32</v>
      </c>
    </row>
    <row r="819" spans="1:17" ht="14.5">
      <c r="A819" s="9">
        <v>1439</v>
      </c>
      <c r="B819" s="9" t="str">
        <f>VLOOKUP(Table1[[#This Row],[Customer ID]],'Customer Lookup'!A:B,2,0)</f>
        <v>Kyle Kaufman</v>
      </c>
      <c r="C819" s="9">
        <v>90121</v>
      </c>
      <c r="D819" s="30">
        <v>42122</v>
      </c>
      <c r="E819" s="30">
        <v>42123</v>
      </c>
      <c r="F819" s="9" t="s">
        <v>83</v>
      </c>
      <c r="G819" s="13" t="str">
        <f ca="1">TRIM(Table1[[#This Row],[Product Category]])</f>
        <v>Office Supplies</v>
      </c>
      <c r="H819" s="13" t="str">
        <f ca="1">PROPER(Table1[[#This Row],[Product Sub-Category]])</f>
        <v>Paper</v>
      </c>
      <c r="I819" s="14">
        <v>3</v>
      </c>
      <c r="J819" s="15">
        <v>6.48</v>
      </c>
      <c r="K819" s="9">
        <v>0.05</v>
      </c>
      <c r="L819" s="9" t="s">
        <v>41</v>
      </c>
      <c r="M819" s="9" t="s">
        <v>81</v>
      </c>
      <c r="N819" s="16" t="str">
        <f ca="1">PROPER(Table1[[#This Row],[Region]])</f>
        <v>Central</v>
      </c>
      <c r="O819" s="9" t="s">
        <v>124</v>
      </c>
      <c r="P819" s="9" t="s">
        <v>605</v>
      </c>
      <c r="Q819" s="9" t="s">
        <v>32</v>
      </c>
    </row>
    <row r="820" spans="1:17" ht="14.5">
      <c r="A820" s="9">
        <v>1442</v>
      </c>
      <c r="B820" s="9" t="str">
        <f>VLOOKUP(Table1[[#This Row],[Customer ID]],'Customer Lookup'!A:B,2,0)</f>
        <v>Rodney Field</v>
      </c>
      <c r="C820" s="9">
        <v>89076</v>
      </c>
      <c r="D820" s="30">
        <v>42180</v>
      </c>
      <c r="E820" s="30">
        <v>42182</v>
      </c>
      <c r="F820" s="8" t="s">
        <v>196</v>
      </c>
      <c r="G820" s="13" t="str">
        <f ca="1">TRIM(Table1[[#This Row],[Product Category]])</f>
        <v>Office Supplies</v>
      </c>
      <c r="H820" s="13" t="str">
        <f ca="1">PROPER(Table1[[#This Row],[Product Sub-Category]])</f>
        <v>Appliances</v>
      </c>
      <c r="I820" s="14">
        <v>15</v>
      </c>
      <c r="J820" s="15">
        <v>177.98</v>
      </c>
      <c r="K820" s="9">
        <v>0.1</v>
      </c>
      <c r="L820" s="9" t="s">
        <v>31</v>
      </c>
      <c r="M820" s="9" t="s">
        <v>81</v>
      </c>
      <c r="N820" s="16" t="str">
        <f ca="1">PROPER(Table1[[#This Row],[Region]])</f>
        <v>Central</v>
      </c>
      <c r="O820" s="9" t="s">
        <v>306</v>
      </c>
      <c r="P820" s="9" t="s">
        <v>514</v>
      </c>
      <c r="Q820" s="9" t="s">
        <v>32</v>
      </c>
    </row>
    <row r="821" spans="1:17" ht="14.5">
      <c r="A821" s="9">
        <v>1442</v>
      </c>
      <c r="B821" s="9" t="str">
        <f>VLOOKUP(Table1[[#This Row],[Customer ID]],'Customer Lookup'!A:B,2,0)</f>
        <v>Rodney Field</v>
      </c>
      <c r="C821" s="9">
        <v>89077</v>
      </c>
      <c r="D821" s="30">
        <v>42034</v>
      </c>
      <c r="E821" s="30">
        <v>42038</v>
      </c>
      <c r="F821" s="9" t="s">
        <v>2237</v>
      </c>
      <c r="G821" s="13" t="str">
        <f ca="1">TRIM(Table1[[#This Row],[Product Category]])</f>
        <v>Furniture</v>
      </c>
      <c r="H821" s="13" t="str">
        <f ca="1">PROPER(Table1[[#This Row],[Product Sub-Category]])</f>
        <v>Binders And Binder Accessories</v>
      </c>
      <c r="I821" s="14">
        <v>7</v>
      </c>
      <c r="J821" s="15">
        <v>15.99</v>
      </c>
      <c r="K821" s="9">
        <v>0.05</v>
      </c>
      <c r="L821" s="9" t="s">
        <v>98</v>
      </c>
      <c r="M821" s="9" t="s">
        <v>81</v>
      </c>
      <c r="N821" s="16" t="str">
        <f ca="1">PROPER(Table1[[#This Row],[Region]])</f>
        <v>Central</v>
      </c>
      <c r="O821" s="9" t="s">
        <v>306</v>
      </c>
      <c r="P821" s="9" t="s">
        <v>514</v>
      </c>
      <c r="Q821" s="9" t="s">
        <v>22</v>
      </c>
    </row>
    <row r="822" spans="1:17" ht="14.5">
      <c r="A822" s="9">
        <v>1442</v>
      </c>
      <c r="B822" s="9" t="str">
        <f>VLOOKUP(Table1[[#This Row],[Customer ID]],'Customer Lookup'!A:B,2,0)</f>
        <v>Rodney Field</v>
      </c>
      <c r="C822" s="9">
        <v>89077</v>
      </c>
      <c r="D822" s="30">
        <v>42034</v>
      </c>
      <c r="E822" s="30">
        <v>42034</v>
      </c>
      <c r="F822" s="8" t="s">
        <v>2233</v>
      </c>
      <c r="G822" s="13" t="str">
        <f ca="1">TRIM(Table1[[#This Row],[Product Category]])</f>
        <v>Furniture</v>
      </c>
      <c r="H822" s="13" t="str">
        <f ca="1">PROPER(Table1[[#This Row],[Product Sub-Category]])</f>
        <v>Office Furnishings</v>
      </c>
      <c r="I822" s="14">
        <v>10</v>
      </c>
      <c r="J822" s="15">
        <v>46.94</v>
      </c>
      <c r="K822" s="9">
        <v>0.05</v>
      </c>
      <c r="L822" s="9" t="s">
        <v>98</v>
      </c>
      <c r="M822" s="9" t="s">
        <v>81</v>
      </c>
      <c r="N822" s="16" t="str">
        <f ca="1">PROPER(Table1[[#This Row],[Region]])</f>
        <v>West</v>
      </c>
      <c r="O822" s="9" t="s">
        <v>306</v>
      </c>
      <c r="P822" s="9" t="s">
        <v>514</v>
      </c>
      <c r="Q822" s="9" t="s">
        <v>22</v>
      </c>
    </row>
    <row r="823" spans="1:17" ht="14.5">
      <c r="A823" s="9">
        <v>1450</v>
      </c>
      <c r="B823" s="9" t="str">
        <f>VLOOKUP(Table1[[#This Row],[Customer ID]],'Customer Lookup'!A:B,2,0)</f>
        <v>Veronica Peck</v>
      </c>
      <c r="C823" s="9">
        <v>86735</v>
      </c>
      <c r="D823" s="30">
        <v>42148</v>
      </c>
      <c r="E823" s="30">
        <v>42149</v>
      </c>
      <c r="F823" s="9" t="s">
        <v>2232</v>
      </c>
      <c r="G823" s="13" t="str">
        <f ca="1">TRIM(Table1[[#This Row],[Product Category]])</f>
        <v>Technology</v>
      </c>
      <c r="H823" s="13" t="str">
        <f ca="1">PROPER(Table1[[#This Row],[Product Sub-Category]])</f>
        <v>Chairs &amp; Chairmats</v>
      </c>
      <c r="I823" s="14">
        <v>12</v>
      </c>
      <c r="J823" s="15">
        <v>218.08</v>
      </c>
      <c r="K823" s="9">
        <v>0.1</v>
      </c>
      <c r="L823" s="9" t="s">
        <v>50</v>
      </c>
      <c r="M823" s="9" t="s">
        <v>104</v>
      </c>
      <c r="N823" s="16" t="str">
        <f ca="1">PROPER(Table1[[#This Row],[Region]])</f>
        <v>South</v>
      </c>
      <c r="O823" s="9" t="s">
        <v>37</v>
      </c>
      <c r="P823" s="9" t="s">
        <v>606</v>
      </c>
      <c r="Q823" s="9" t="s">
        <v>22</v>
      </c>
    </row>
    <row r="824" spans="1:17" ht="14.5">
      <c r="A824" s="9">
        <v>1459</v>
      </c>
      <c r="B824" s="9" t="str">
        <f>VLOOKUP(Table1[[#This Row],[Customer ID]],'Customer Lookup'!A:B,2,0)</f>
        <v>Steve Raynor</v>
      </c>
      <c r="C824" s="9">
        <v>86734</v>
      </c>
      <c r="D824" s="30">
        <v>42099</v>
      </c>
      <c r="E824" s="30">
        <v>42101</v>
      </c>
      <c r="F824" s="8" t="s">
        <v>2235</v>
      </c>
      <c r="G824" s="13" t="str">
        <f ca="1">TRIM(Table1[[#This Row],[Product Category]])</f>
        <v>Office Supplies</v>
      </c>
      <c r="H824" s="13" t="str">
        <f ca="1">PROPER(Table1[[#This Row],[Product Sub-Category]])</f>
        <v>Telephones And Communication</v>
      </c>
      <c r="I824" s="14">
        <v>4</v>
      </c>
      <c r="J824" s="15">
        <v>85.99</v>
      </c>
      <c r="K824" s="9">
        <v>0.05</v>
      </c>
      <c r="L824" s="9" t="s">
        <v>21</v>
      </c>
      <c r="M824" s="9" t="s">
        <v>104</v>
      </c>
      <c r="N824" s="16" t="str">
        <f ca="1">PROPER(Table1[[#This Row],[Region]])</f>
        <v>Central</v>
      </c>
      <c r="O824" s="9" t="s">
        <v>443</v>
      </c>
      <c r="P824" s="9" t="s">
        <v>607</v>
      </c>
      <c r="Q824" s="9" t="s">
        <v>32</v>
      </c>
    </row>
    <row r="825" spans="1:17" ht="14.5">
      <c r="A825" s="9">
        <v>1461</v>
      </c>
      <c r="B825" s="9" t="str">
        <f>VLOOKUP(Table1[[#This Row],[Customer ID]],'Customer Lookup'!A:B,2,0)</f>
        <v>Norman Adams</v>
      </c>
      <c r="C825" s="9">
        <v>86397</v>
      </c>
      <c r="D825" s="30">
        <v>42157</v>
      </c>
      <c r="E825" s="30">
        <v>42159</v>
      </c>
      <c r="F825" s="9" t="s">
        <v>2237</v>
      </c>
      <c r="G825" s="13" t="str">
        <f ca="1">TRIM(Table1[[#This Row],[Product Category]])</f>
        <v>Technology</v>
      </c>
      <c r="H825" s="13" t="str">
        <f ca="1">PROPER(Table1[[#This Row],[Product Sub-Category]])</f>
        <v>Binders And Binder Accessories</v>
      </c>
      <c r="I825" s="14">
        <v>19</v>
      </c>
      <c r="J825" s="15">
        <v>12.95</v>
      </c>
      <c r="K825" s="9">
        <v>0.05</v>
      </c>
      <c r="L825" s="9" t="s">
        <v>21</v>
      </c>
      <c r="M825" s="9" t="s">
        <v>104</v>
      </c>
      <c r="N825" s="16" t="str">
        <f ca="1">PROPER(Table1[[#This Row],[Region]])</f>
        <v>Central</v>
      </c>
      <c r="O825" s="9" t="s">
        <v>376</v>
      </c>
      <c r="P825" s="9" t="s">
        <v>600</v>
      </c>
      <c r="Q825" s="9" t="s">
        <v>32</v>
      </c>
    </row>
    <row r="826" spans="1:17" ht="14.5">
      <c r="A826" s="9">
        <v>1466</v>
      </c>
      <c r="B826" s="9" t="str">
        <f>VLOOKUP(Table1[[#This Row],[Customer ID]],'Customer Lookup'!A:B,2,0)</f>
        <v>Wesley Reid</v>
      </c>
      <c r="C826" s="9">
        <v>91115</v>
      </c>
      <c r="D826" s="30">
        <v>42166</v>
      </c>
      <c r="E826" s="30">
        <v>42168</v>
      </c>
      <c r="F826" s="8" t="s">
        <v>2235</v>
      </c>
      <c r="G826" s="13" t="str">
        <f ca="1">TRIM(Table1[[#This Row],[Product Category]])</f>
        <v>Furniture</v>
      </c>
      <c r="H826" s="13" t="str">
        <f ca="1">PROPER(Table1[[#This Row],[Product Sub-Category]])</f>
        <v>Telephones And Communication</v>
      </c>
      <c r="I826" s="14">
        <v>10</v>
      </c>
      <c r="J826" s="15">
        <v>65.989999999999995</v>
      </c>
      <c r="K826" s="9">
        <v>0.05</v>
      </c>
      <c r="L826" s="9" t="s">
        <v>21</v>
      </c>
      <c r="M826" s="9" t="s">
        <v>51</v>
      </c>
      <c r="N826" s="16" t="str">
        <f ca="1">PROPER(Table1[[#This Row],[Region]])</f>
        <v>Central</v>
      </c>
      <c r="O826" s="9" t="s">
        <v>302</v>
      </c>
      <c r="P826" s="9" t="s">
        <v>280</v>
      </c>
      <c r="Q826" s="9" t="s">
        <v>32</v>
      </c>
    </row>
    <row r="827" spans="1:17" ht="14.5">
      <c r="A827" s="9">
        <v>1466</v>
      </c>
      <c r="B827" s="9" t="str">
        <f>VLOOKUP(Table1[[#This Row],[Customer ID]],'Customer Lookup'!A:B,2,0)</f>
        <v>Wesley Reid</v>
      </c>
      <c r="C827" s="9">
        <v>91116</v>
      </c>
      <c r="D827" s="30">
        <v>42167</v>
      </c>
      <c r="E827" s="30">
        <v>42167</v>
      </c>
      <c r="F827" s="9" t="s">
        <v>151</v>
      </c>
      <c r="G827" s="13" t="str">
        <f ca="1">TRIM(Table1[[#This Row],[Product Category]])</f>
        <v>Furniture</v>
      </c>
      <c r="H827" s="13" t="str">
        <f ca="1">PROPER(Table1[[#This Row],[Product Sub-Category]])</f>
        <v>Bookcases</v>
      </c>
      <c r="I827" s="14">
        <v>14</v>
      </c>
      <c r="J827" s="15">
        <v>130.97999999999999</v>
      </c>
      <c r="K827" s="9">
        <v>0.1</v>
      </c>
      <c r="L827" s="9" t="s">
        <v>98</v>
      </c>
      <c r="M827" s="9" t="s">
        <v>51</v>
      </c>
      <c r="N827" s="16" t="str">
        <f ca="1">PROPER(Table1[[#This Row],[Region]])</f>
        <v>West</v>
      </c>
      <c r="O827" s="9" t="s">
        <v>302</v>
      </c>
      <c r="P827" s="9" t="s">
        <v>280</v>
      </c>
      <c r="Q827" s="9" t="s">
        <v>22</v>
      </c>
    </row>
    <row r="828" spans="1:17" ht="14.5">
      <c r="A828" s="9">
        <v>1469</v>
      </c>
      <c r="B828" s="9" t="str">
        <f>VLOOKUP(Table1[[#This Row],[Customer ID]],'Customer Lookup'!A:B,2,0)</f>
        <v>Vicki Zhu Daniels</v>
      </c>
      <c r="C828" s="9">
        <v>91116</v>
      </c>
      <c r="D828" s="30">
        <v>42167</v>
      </c>
      <c r="E828" s="30">
        <v>42171</v>
      </c>
      <c r="F828" s="8" t="s">
        <v>2233</v>
      </c>
      <c r="G828" s="13" t="str">
        <f ca="1">TRIM(Table1[[#This Row],[Product Category]])</f>
        <v>Furniture</v>
      </c>
      <c r="H828" s="13" t="str">
        <f ca="1">PROPER(Table1[[#This Row],[Product Sub-Category]])</f>
        <v>Office Furnishings</v>
      </c>
      <c r="I828" s="14">
        <v>9</v>
      </c>
      <c r="J828" s="15">
        <v>105.29</v>
      </c>
      <c r="K828" s="9">
        <v>0.1</v>
      </c>
      <c r="L828" s="9" t="s">
        <v>98</v>
      </c>
      <c r="M828" s="9" t="s">
        <v>51</v>
      </c>
      <c r="N828" s="16" t="str">
        <f ca="1">PROPER(Table1[[#This Row],[Region]])</f>
        <v>West</v>
      </c>
      <c r="O828" s="9" t="s">
        <v>161</v>
      </c>
      <c r="P828" s="9" t="s">
        <v>608</v>
      </c>
      <c r="Q828" s="9" t="s">
        <v>32</v>
      </c>
    </row>
    <row r="829" spans="1:17" ht="14.5">
      <c r="A829" s="9">
        <v>1469</v>
      </c>
      <c r="B829" s="9" t="str">
        <f>VLOOKUP(Table1[[#This Row],[Customer ID]],'Customer Lookup'!A:B,2,0)</f>
        <v>Vicki Zhu Daniels</v>
      </c>
      <c r="C829" s="9">
        <v>91116</v>
      </c>
      <c r="D829" s="30">
        <v>42167</v>
      </c>
      <c r="E829" s="30">
        <v>42169</v>
      </c>
      <c r="F829" s="9" t="s">
        <v>123</v>
      </c>
      <c r="G829" s="13" t="str">
        <f ca="1">TRIM(Table1[[#This Row],[Product Category]])</f>
        <v>Office Supplies</v>
      </c>
      <c r="H829" s="13" t="str">
        <f ca="1">PROPER(Table1[[#This Row],[Product Sub-Category]])</f>
        <v>Tables</v>
      </c>
      <c r="I829" s="14">
        <v>18</v>
      </c>
      <c r="J829" s="15">
        <v>31.76</v>
      </c>
      <c r="K829" s="9">
        <v>0.05</v>
      </c>
      <c r="L829" s="9" t="s">
        <v>98</v>
      </c>
      <c r="M829" s="9" t="s">
        <v>51</v>
      </c>
      <c r="N829" s="16" t="str">
        <f ca="1">PROPER(Table1[[#This Row],[Region]])</f>
        <v>East</v>
      </c>
      <c r="O829" s="9" t="s">
        <v>161</v>
      </c>
      <c r="P829" s="9" t="s">
        <v>608</v>
      </c>
      <c r="Q829" s="9" t="s">
        <v>22</v>
      </c>
    </row>
    <row r="830" spans="1:17" ht="14.5">
      <c r="A830" s="9">
        <v>1471</v>
      </c>
      <c r="B830" s="9" t="str">
        <f>VLOOKUP(Table1[[#This Row],[Customer ID]],'Customer Lookup'!A:B,2,0)</f>
        <v>Danielle Daniel</v>
      </c>
      <c r="C830" s="9">
        <v>87077</v>
      </c>
      <c r="D830" s="30">
        <v>42084</v>
      </c>
      <c r="E830" s="30">
        <v>42085</v>
      </c>
      <c r="F830" s="8" t="s">
        <v>2237</v>
      </c>
      <c r="G830" s="13" t="str">
        <f ca="1">TRIM(Table1[[#This Row],[Product Category]])</f>
        <v>Technology</v>
      </c>
      <c r="H830" s="13" t="str">
        <f ca="1">PROPER(Table1[[#This Row],[Product Sub-Category]])</f>
        <v>Binders And Binder Accessories</v>
      </c>
      <c r="I830" s="14">
        <v>10</v>
      </c>
      <c r="J830" s="15">
        <v>420.98</v>
      </c>
      <c r="K830" s="9">
        <v>0.1</v>
      </c>
      <c r="L830" s="9" t="s">
        <v>21</v>
      </c>
      <c r="M830" s="9" t="s">
        <v>42</v>
      </c>
      <c r="N830" s="16" t="str">
        <f ca="1">PROPER(Table1[[#This Row],[Region]])</f>
        <v>East</v>
      </c>
      <c r="O830" s="9" t="s">
        <v>124</v>
      </c>
      <c r="P830" s="9" t="s">
        <v>609</v>
      </c>
      <c r="Q830" s="9" t="s">
        <v>32</v>
      </c>
    </row>
    <row r="831" spans="1:17" ht="14.5">
      <c r="A831" s="9">
        <v>1472</v>
      </c>
      <c r="B831" s="9" t="str">
        <f>VLOOKUP(Table1[[#This Row],[Customer ID]],'Customer Lookup'!A:B,2,0)</f>
        <v>Tommy Ellis Ritchie</v>
      </c>
      <c r="C831" s="9">
        <v>87078</v>
      </c>
      <c r="D831" s="30">
        <v>42185</v>
      </c>
      <c r="E831" s="30">
        <v>42186</v>
      </c>
      <c r="F831" s="9" t="s">
        <v>144</v>
      </c>
      <c r="G831" s="13" t="str">
        <f ca="1">TRIM(Table1[[#This Row],[Product Category]])</f>
        <v>Office Supplies</v>
      </c>
      <c r="H831" s="13" t="str">
        <f ca="1">PROPER(Table1[[#This Row],[Product Sub-Category]])</f>
        <v>Computer Peripherals</v>
      </c>
      <c r="I831" s="14">
        <v>17</v>
      </c>
      <c r="J831" s="15">
        <v>30.98</v>
      </c>
      <c r="K831" s="9">
        <v>0.05</v>
      </c>
      <c r="L831" s="9" t="s">
        <v>31</v>
      </c>
      <c r="M831" s="9" t="s">
        <v>42</v>
      </c>
      <c r="N831" s="16" t="str">
        <f ca="1">PROPER(Table1[[#This Row],[Region]])</f>
        <v>East</v>
      </c>
      <c r="O831" s="9" t="s">
        <v>124</v>
      </c>
      <c r="P831" s="9" t="s">
        <v>610</v>
      </c>
      <c r="Q831" s="9" t="s">
        <v>22</v>
      </c>
    </row>
    <row r="832" spans="1:17" ht="14.5">
      <c r="A832" s="9">
        <v>1472</v>
      </c>
      <c r="B832" s="9" t="str">
        <f>VLOOKUP(Table1[[#This Row],[Customer ID]],'Customer Lookup'!A:B,2,0)</f>
        <v>Tommy Ellis Ritchie</v>
      </c>
      <c r="C832" s="9">
        <v>87079</v>
      </c>
      <c r="D832" s="30">
        <v>42149</v>
      </c>
      <c r="E832" s="30">
        <v>42150</v>
      </c>
      <c r="F832" s="8" t="s">
        <v>196</v>
      </c>
      <c r="G832" s="13" t="str">
        <f ca="1">TRIM(Table1[[#This Row],[Product Category]])</f>
        <v>Technology</v>
      </c>
      <c r="H832" s="13" t="str">
        <f ca="1">PROPER(Table1[[#This Row],[Product Sub-Category]])</f>
        <v>Appliances</v>
      </c>
      <c r="I832" s="14">
        <v>30</v>
      </c>
      <c r="J832" s="15">
        <v>20.27</v>
      </c>
      <c r="K832" s="9">
        <v>0.05</v>
      </c>
      <c r="L832" s="9" t="s">
        <v>50</v>
      </c>
      <c r="M832" s="9" t="s">
        <v>42</v>
      </c>
      <c r="N832" s="16" t="str">
        <f ca="1">PROPER(Table1[[#This Row],[Region]])</f>
        <v>East</v>
      </c>
      <c r="O832" s="9" t="s">
        <v>124</v>
      </c>
      <c r="P832" s="9" t="s">
        <v>610</v>
      </c>
      <c r="Q832" s="9" t="s">
        <v>32</v>
      </c>
    </row>
    <row r="833" spans="1:17" ht="14.5">
      <c r="A833" s="9">
        <v>1473</v>
      </c>
      <c r="B833" s="9" t="str">
        <f>VLOOKUP(Table1[[#This Row],[Customer ID]],'Customer Lookup'!A:B,2,0)</f>
        <v>Paul Puckett</v>
      </c>
      <c r="C833" s="9">
        <v>87076</v>
      </c>
      <c r="D833" s="30">
        <v>42025</v>
      </c>
      <c r="E833" s="30">
        <v>42026</v>
      </c>
      <c r="F833" s="9" t="s">
        <v>144</v>
      </c>
      <c r="G833" s="13" t="str">
        <f ca="1">TRIM(Table1[[#This Row],[Product Category]])</f>
        <v>Office Supplies</v>
      </c>
      <c r="H833" s="13" t="str">
        <f ca="1">PROPER(Table1[[#This Row],[Product Sub-Category]])</f>
        <v>Computer Peripherals</v>
      </c>
      <c r="I833" s="14">
        <v>9</v>
      </c>
      <c r="J833" s="15">
        <v>9.7799999999999994</v>
      </c>
      <c r="K833" s="9">
        <v>0.05</v>
      </c>
      <c r="L833" s="9" t="s">
        <v>41</v>
      </c>
      <c r="M833" s="9" t="s">
        <v>42</v>
      </c>
      <c r="N833" s="16" t="str">
        <f ca="1">PROPER(Table1[[#This Row],[Region]])</f>
        <v>West</v>
      </c>
      <c r="O833" s="9" t="s">
        <v>124</v>
      </c>
      <c r="P833" s="9" t="s">
        <v>611</v>
      </c>
      <c r="Q833" s="9" t="s">
        <v>22</v>
      </c>
    </row>
    <row r="834" spans="1:17" ht="14.5">
      <c r="A834" s="9">
        <v>1481</v>
      </c>
      <c r="B834" s="9" t="str">
        <f>VLOOKUP(Table1[[#This Row],[Customer ID]],'Customer Lookup'!A:B,2,0)</f>
        <v>Marvin MacDonald</v>
      </c>
      <c r="C834" s="9">
        <v>53953</v>
      </c>
      <c r="D834" s="30">
        <v>42090</v>
      </c>
      <c r="E834" s="30">
        <v>42091</v>
      </c>
      <c r="F834" s="8" t="s">
        <v>83</v>
      </c>
      <c r="G834" s="13" t="str">
        <f ca="1">TRIM(Table1[[#This Row],[Product Category]])</f>
        <v>Office Supplies</v>
      </c>
      <c r="H834" s="13" t="str">
        <f ca="1">PROPER(Table1[[#This Row],[Product Sub-Category]])</f>
        <v>Paper</v>
      </c>
      <c r="I834" s="14">
        <v>36</v>
      </c>
      <c r="J834" s="15">
        <v>8.9499999999999993</v>
      </c>
      <c r="K834" s="9">
        <v>0.05</v>
      </c>
      <c r="L834" s="9" t="s">
        <v>31</v>
      </c>
      <c r="M834" s="9" t="s">
        <v>81</v>
      </c>
      <c r="N834" s="16" t="str">
        <f ca="1">PROPER(Table1[[#This Row],[Region]])</f>
        <v>Central</v>
      </c>
      <c r="O834" s="9" t="s">
        <v>37</v>
      </c>
      <c r="P834" s="9" t="s">
        <v>361</v>
      </c>
      <c r="Q834" s="9" t="s">
        <v>32</v>
      </c>
    </row>
    <row r="835" spans="1:17" ht="14.5">
      <c r="A835" s="9">
        <v>1482</v>
      </c>
      <c r="B835" s="9" t="str">
        <f>VLOOKUP(Table1[[#This Row],[Customer ID]],'Customer Lookup'!A:B,2,0)</f>
        <v>Michael Tanner</v>
      </c>
      <c r="C835" s="9">
        <v>91362</v>
      </c>
      <c r="D835" s="30">
        <v>42090</v>
      </c>
      <c r="E835" s="30">
        <v>42091</v>
      </c>
      <c r="F835" s="9" t="s">
        <v>83</v>
      </c>
      <c r="G835" s="13" t="str">
        <f ca="1">TRIM(Table1[[#This Row],[Product Category]])</f>
        <v>Furniture</v>
      </c>
      <c r="H835" s="13" t="str">
        <f ca="1">PROPER(Table1[[#This Row],[Product Sub-Category]])</f>
        <v>Paper</v>
      </c>
      <c r="I835" s="14">
        <v>9</v>
      </c>
      <c r="J835" s="15">
        <v>8.9499999999999993</v>
      </c>
      <c r="K835" s="9">
        <v>0.05</v>
      </c>
      <c r="L835" s="9" t="s">
        <v>31</v>
      </c>
      <c r="M835" s="9" t="s">
        <v>81</v>
      </c>
      <c r="N835" s="16" t="str">
        <f ca="1">PROPER(Table1[[#This Row],[Region]])</f>
        <v>Central</v>
      </c>
      <c r="O835" s="9" t="s">
        <v>215</v>
      </c>
      <c r="P835" s="9" t="s">
        <v>602</v>
      </c>
      <c r="Q835" s="9" t="s">
        <v>32</v>
      </c>
    </row>
    <row r="836" spans="1:17" ht="14.5">
      <c r="A836" s="9">
        <v>1482</v>
      </c>
      <c r="B836" s="9" t="str">
        <f>VLOOKUP(Table1[[#This Row],[Customer ID]],'Customer Lookup'!A:B,2,0)</f>
        <v>Michael Tanner</v>
      </c>
      <c r="C836" s="9">
        <v>91363</v>
      </c>
      <c r="D836" s="30">
        <v>42063</v>
      </c>
      <c r="E836" s="30">
        <v>42063</v>
      </c>
      <c r="F836" s="8" t="s">
        <v>2233</v>
      </c>
      <c r="G836" s="13" t="str">
        <f ca="1">TRIM(Table1[[#This Row],[Product Category]])</f>
        <v>Technology</v>
      </c>
      <c r="H836" s="13" t="str">
        <f ca="1">PROPER(Table1[[#This Row],[Product Sub-Category]])</f>
        <v>Office Furnishings</v>
      </c>
      <c r="I836" s="14">
        <v>15</v>
      </c>
      <c r="J836" s="15">
        <v>9.65</v>
      </c>
      <c r="K836" s="9">
        <v>0.05</v>
      </c>
      <c r="L836" s="9" t="s">
        <v>31</v>
      </c>
      <c r="M836" s="9" t="s">
        <v>81</v>
      </c>
      <c r="N836" s="16" t="str">
        <f ca="1">PROPER(Table1[[#This Row],[Region]])</f>
        <v>Central</v>
      </c>
      <c r="O836" s="9" t="s">
        <v>215</v>
      </c>
      <c r="P836" s="9" t="s">
        <v>602</v>
      </c>
      <c r="Q836" s="9" t="s">
        <v>32</v>
      </c>
    </row>
    <row r="837" spans="1:17" ht="14.5">
      <c r="A837" s="9">
        <v>1484</v>
      </c>
      <c r="B837" s="9" t="str">
        <f>VLOOKUP(Table1[[#This Row],[Customer ID]],'Customer Lookup'!A:B,2,0)</f>
        <v>Alison Stewart</v>
      </c>
      <c r="C837" s="9">
        <v>91235</v>
      </c>
      <c r="D837" s="30">
        <v>42074</v>
      </c>
      <c r="E837" s="30">
        <v>42077</v>
      </c>
      <c r="F837" s="9" t="s">
        <v>144</v>
      </c>
      <c r="G837" s="13" t="str">
        <f ca="1">TRIM(Table1[[#This Row],[Product Category]])</f>
        <v>Office Supplies</v>
      </c>
      <c r="H837" s="13" t="str">
        <f ca="1">PROPER(Table1[[#This Row],[Product Sub-Category]])</f>
        <v>Computer Peripherals</v>
      </c>
      <c r="I837" s="14">
        <v>3</v>
      </c>
      <c r="J837" s="15">
        <v>99.99</v>
      </c>
      <c r="K837" s="9">
        <v>0.05</v>
      </c>
      <c r="L837" s="9" t="s">
        <v>21</v>
      </c>
      <c r="M837" s="9" t="s">
        <v>42</v>
      </c>
      <c r="N837" s="16" t="str">
        <f ca="1">PROPER(Table1[[#This Row],[Region]])</f>
        <v>Central</v>
      </c>
      <c r="O837" s="9" t="s">
        <v>142</v>
      </c>
      <c r="P837" s="9" t="s">
        <v>612</v>
      </c>
      <c r="Q837" s="9" t="s">
        <v>32</v>
      </c>
    </row>
    <row r="838" spans="1:17" ht="14.5">
      <c r="A838" s="9">
        <v>1484</v>
      </c>
      <c r="B838" s="9" t="str">
        <f>VLOOKUP(Table1[[#This Row],[Customer ID]],'Customer Lookup'!A:B,2,0)</f>
        <v>Alison Stewart</v>
      </c>
      <c r="C838" s="9">
        <v>91235</v>
      </c>
      <c r="D838" s="30">
        <v>42074</v>
      </c>
      <c r="E838" s="30">
        <v>42075</v>
      </c>
      <c r="F838" s="8" t="s">
        <v>2238</v>
      </c>
      <c r="G838" s="13" t="str">
        <f ca="1">TRIM(Table1[[#This Row],[Product Category]])</f>
        <v>Technology</v>
      </c>
      <c r="H838" s="13" t="str">
        <f ca="1">PROPER(Table1[[#This Row],[Product Sub-Category]])</f>
        <v>Storage &amp; Organization</v>
      </c>
      <c r="I838" s="14">
        <v>5</v>
      </c>
      <c r="J838" s="15">
        <v>193.17</v>
      </c>
      <c r="K838" s="9">
        <v>0.1</v>
      </c>
      <c r="L838" s="9" t="s">
        <v>21</v>
      </c>
      <c r="M838" s="9" t="s">
        <v>42</v>
      </c>
      <c r="N838" s="16" t="str">
        <f ca="1">PROPER(Table1[[#This Row],[Region]])</f>
        <v>Central</v>
      </c>
      <c r="O838" s="9" t="s">
        <v>142</v>
      </c>
      <c r="P838" s="9" t="s">
        <v>612</v>
      </c>
      <c r="Q838" s="9" t="s">
        <v>32</v>
      </c>
    </row>
    <row r="839" spans="1:17" ht="14.5">
      <c r="A839" s="9">
        <v>1484</v>
      </c>
      <c r="B839" s="9" t="str">
        <f>VLOOKUP(Table1[[#This Row],[Customer ID]],'Customer Lookup'!A:B,2,0)</f>
        <v>Alison Stewart</v>
      </c>
      <c r="C839" s="9">
        <v>91235</v>
      </c>
      <c r="D839" s="30">
        <v>42074</v>
      </c>
      <c r="E839" s="30">
        <v>42074</v>
      </c>
      <c r="F839" s="9" t="s">
        <v>2235</v>
      </c>
      <c r="G839" s="13" t="str">
        <f ca="1">TRIM(Table1[[#This Row],[Product Category]])</f>
        <v>Office Supplies</v>
      </c>
      <c r="H839" s="13" t="str">
        <f ca="1">PROPER(Table1[[#This Row],[Product Sub-Category]])</f>
        <v>Telephones And Communication</v>
      </c>
      <c r="I839" s="14">
        <v>11</v>
      </c>
      <c r="J839" s="15">
        <v>20.99</v>
      </c>
      <c r="K839" s="9">
        <v>0.05</v>
      </c>
      <c r="L839" s="9" t="s">
        <v>21</v>
      </c>
      <c r="M839" s="9" t="s">
        <v>42</v>
      </c>
      <c r="N839" s="16" t="str">
        <f ca="1">PROPER(Table1[[#This Row],[Region]])</f>
        <v>Central</v>
      </c>
      <c r="O839" s="9" t="s">
        <v>142</v>
      </c>
      <c r="P839" s="9" t="s">
        <v>612</v>
      </c>
      <c r="Q839" s="9" t="s">
        <v>22</v>
      </c>
    </row>
    <row r="840" spans="1:17" ht="14.5">
      <c r="A840" s="9">
        <v>1485</v>
      </c>
      <c r="B840" s="9" t="str">
        <f>VLOOKUP(Table1[[#This Row],[Customer ID]],'Customer Lookup'!A:B,2,0)</f>
        <v>Wayne Sutherland</v>
      </c>
      <c r="C840" s="9">
        <v>91236</v>
      </c>
      <c r="D840" s="30">
        <v>42055</v>
      </c>
      <c r="E840" s="30">
        <v>42058</v>
      </c>
      <c r="F840" s="8" t="s">
        <v>2237</v>
      </c>
      <c r="G840" s="13" t="str">
        <f ca="1">TRIM(Table1[[#This Row],[Product Category]])</f>
        <v>Office Supplies</v>
      </c>
      <c r="H840" s="13" t="str">
        <f ca="1">PROPER(Table1[[#This Row],[Product Sub-Category]])</f>
        <v>Binders And Binder Accessories</v>
      </c>
      <c r="I840" s="14">
        <v>14</v>
      </c>
      <c r="J840" s="15">
        <v>11.5</v>
      </c>
      <c r="K840" s="9">
        <v>0.05</v>
      </c>
      <c r="L840" s="9" t="s">
        <v>31</v>
      </c>
      <c r="M840" s="9" t="s">
        <v>42</v>
      </c>
      <c r="N840" s="16" t="str">
        <f ca="1">PROPER(Table1[[#This Row],[Region]])</f>
        <v>Central</v>
      </c>
      <c r="O840" s="9" t="s">
        <v>142</v>
      </c>
      <c r="P840" s="9" t="s">
        <v>613</v>
      </c>
      <c r="Q840" s="9" t="s">
        <v>32</v>
      </c>
    </row>
    <row r="841" spans="1:17" ht="14.5">
      <c r="A841" s="9">
        <v>1485</v>
      </c>
      <c r="B841" s="9" t="str">
        <f>VLOOKUP(Table1[[#This Row],[Customer ID]],'Customer Lookup'!A:B,2,0)</f>
        <v>Wayne Sutherland</v>
      </c>
      <c r="C841" s="9">
        <v>91236</v>
      </c>
      <c r="D841" s="30">
        <v>42055</v>
      </c>
      <c r="E841" s="30">
        <v>42056</v>
      </c>
      <c r="F841" s="9" t="s">
        <v>2238</v>
      </c>
      <c r="G841" s="13" t="str">
        <f ca="1">TRIM(Table1[[#This Row],[Product Category]])</f>
        <v>Office Supplies</v>
      </c>
      <c r="H841" s="13" t="str">
        <f ca="1">PROPER(Table1[[#This Row],[Product Sub-Category]])</f>
        <v>Storage &amp; Organization</v>
      </c>
      <c r="I841" s="14">
        <v>1</v>
      </c>
      <c r="J841" s="15">
        <v>15.7</v>
      </c>
      <c r="K841" s="9">
        <v>0.05</v>
      </c>
      <c r="L841" s="9" t="s">
        <v>31</v>
      </c>
      <c r="M841" s="9" t="s">
        <v>42</v>
      </c>
      <c r="N841" s="16" t="str">
        <f ca="1">PROPER(Table1[[#This Row],[Region]])</f>
        <v>Central</v>
      </c>
      <c r="O841" s="9" t="s">
        <v>142</v>
      </c>
      <c r="P841" s="9" t="s">
        <v>613</v>
      </c>
      <c r="Q841" s="9" t="s">
        <v>32</v>
      </c>
    </row>
    <row r="842" spans="1:17" ht="14.5">
      <c r="A842" s="9">
        <v>1485</v>
      </c>
      <c r="B842" s="9" t="str">
        <f>VLOOKUP(Table1[[#This Row],[Customer ID]],'Customer Lookup'!A:B,2,0)</f>
        <v>Wayne Sutherland</v>
      </c>
      <c r="C842" s="9">
        <v>91236</v>
      </c>
      <c r="D842" s="30">
        <v>42055</v>
      </c>
      <c r="E842" s="30">
        <v>42057</v>
      </c>
      <c r="F842" s="8" t="s">
        <v>2238</v>
      </c>
      <c r="G842" s="13" t="str">
        <f ca="1">TRIM(Table1[[#This Row],[Product Category]])</f>
        <v>Technology</v>
      </c>
      <c r="H842" s="13" t="str">
        <f ca="1">PROPER(Table1[[#This Row],[Product Sub-Category]])</f>
        <v>Storage &amp; Organization</v>
      </c>
      <c r="I842" s="14">
        <v>21</v>
      </c>
      <c r="J842" s="15">
        <v>225.02</v>
      </c>
      <c r="K842" s="9">
        <v>0.1</v>
      </c>
      <c r="L842" s="9" t="s">
        <v>31</v>
      </c>
      <c r="M842" s="9" t="s">
        <v>42</v>
      </c>
      <c r="N842" s="16" t="str">
        <f ca="1">PROPER(Table1[[#This Row],[Region]])</f>
        <v>Central</v>
      </c>
      <c r="O842" s="9" t="s">
        <v>142</v>
      </c>
      <c r="P842" s="9" t="s">
        <v>613</v>
      </c>
      <c r="Q842" s="9" t="s">
        <v>22</v>
      </c>
    </row>
    <row r="843" spans="1:17" ht="14.5">
      <c r="A843" s="9">
        <v>1492</v>
      </c>
      <c r="B843" s="9" t="str">
        <f>VLOOKUP(Table1[[#This Row],[Customer ID]],'Customer Lookup'!A:B,2,0)</f>
        <v>Don Beard</v>
      </c>
      <c r="C843" s="9">
        <v>88004</v>
      </c>
      <c r="D843" s="30">
        <v>42171</v>
      </c>
      <c r="E843" s="30">
        <v>42173</v>
      </c>
      <c r="F843" s="9" t="s">
        <v>74</v>
      </c>
      <c r="G843" s="13" t="str">
        <f ca="1">TRIM(Table1[[#This Row],[Product Category]])</f>
        <v>Furniture</v>
      </c>
      <c r="H843" s="13" t="str">
        <f ca="1">PROPER(Table1[[#This Row],[Product Sub-Category]])</f>
        <v>Office Machines</v>
      </c>
      <c r="I843" s="14">
        <v>6</v>
      </c>
      <c r="J843" s="15">
        <v>119.99</v>
      </c>
      <c r="K843" s="9">
        <v>0.1</v>
      </c>
      <c r="L843" s="9" t="s">
        <v>21</v>
      </c>
      <c r="M843" s="9" t="s">
        <v>81</v>
      </c>
      <c r="N843" s="16" t="str">
        <f ca="1">PROPER(Table1[[#This Row],[Region]])</f>
        <v>East</v>
      </c>
      <c r="O843" s="9" t="s">
        <v>306</v>
      </c>
      <c r="P843" s="9" t="s">
        <v>614</v>
      </c>
      <c r="Q843" s="9" t="s">
        <v>22</v>
      </c>
    </row>
    <row r="844" spans="1:17" ht="14.5">
      <c r="A844" s="9">
        <v>1494</v>
      </c>
      <c r="B844" s="9" t="str">
        <f>VLOOKUP(Table1[[#This Row],[Customer ID]],'Customer Lookup'!A:B,2,0)</f>
        <v>Kate Lehman</v>
      </c>
      <c r="C844" s="9">
        <v>85880</v>
      </c>
      <c r="D844" s="30">
        <v>42074</v>
      </c>
      <c r="E844" s="30">
        <v>42076</v>
      </c>
      <c r="F844" s="8" t="s">
        <v>2233</v>
      </c>
      <c r="G844" s="13" t="str">
        <f ca="1">TRIM(Table1[[#This Row],[Product Category]])</f>
        <v>Office Supplies</v>
      </c>
      <c r="H844" s="13" t="str">
        <f ca="1">PROPER(Table1[[#This Row],[Product Sub-Category]])</f>
        <v>Office Furnishings</v>
      </c>
      <c r="I844" s="14">
        <v>18</v>
      </c>
      <c r="J844" s="15">
        <v>8.3699999999999992</v>
      </c>
      <c r="K844" s="9">
        <v>0.05</v>
      </c>
      <c r="L844" s="9" t="s">
        <v>41</v>
      </c>
      <c r="M844" s="9" t="s">
        <v>81</v>
      </c>
      <c r="N844" s="16" t="str">
        <f ca="1">PROPER(Table1[[#This Row],[Region]])</f>
        <v>East</v>
      </c>
      <c r="O844" s="9" t="s">
        <v>268</v>
      </c>
      <c r="P844" s="9" t="s">
        <v>615</v>
      </c>
      <c r="Q844" s="9" t="s">
        <v>32</v>
      </c>
    </row>
    <row r="845" spans="1:17" ht="14.5">
      <c r="A845" s="9">
        <v>1494</v>
      </c>
      <c r="B845" s="9" t="str">
        <f>VLOOKUP(Table1[[#This Row],[Customer ID]],'Customer Lookup'!A:B,2,0)</f>
        <v>Kate Lehman</v>
      </c>
      <c r="C845" s="9">
        <v>85880</v>
      </c>
      <c r="D845" s="30">
        <v>42074</v>
      </c>
      <c r="E845" s="30">
        <v>42076</v>
      </c>
      <c r="F845" s="9" t="s">
        <v>83</v>
      </c>
      <c r="G845" s="13" t="str">
        <f ca="1">TRIM(Table1[[#This Row],[Product Category]])</f>
        <v>Furniture</v>
      </c>
      <c r="H845" s="13" t="str">
        <f ca="1">PROPER(Table1[[#This Row],[Product Sub-Category]])</f>
        <v>Paper</v>
      </c>
      <c r="I845" s="14">
        <v>6</v>
      </c>
      <c r="J845" s="15">
        <v>6.48</v>
      </c>
      <c r="K845" s="9">
        <v>0.05</v>
      </c>
      <c r="L845" s="9" t="s">
        <v>41</v>
      </c>
      <c r="M845" s="9" t="s">
        <v>81</v>
      </c>
      <c r="N845" s="16" t="str">
        <f ca="1">PROPER(Table1[[#This Row],[Region]])</f>
        <v>East</v>
      </c>
      <c r="O845" s="9" t="s">
        <v>268</v>
      </c>
      <c r="P845" s="9" t="s">
        <v>615</v>
      </c>
      <c r="Q845" s="9" t="s">
        <v>22</v>
      </c>
    </row>
    <row r="846" spans="1:17" ht="14.5">
      <c r="A846" s="9">
        <v>1497</v>
      </c>
      <c r="B846" s="9" t="str">
        <f>VLOOKUP(Table1[[#This Row],[Customer ID]],'Customer Lookup'!A:B,2,0)</f>
        <v>Gloria Jacobs</v>
      </c>
      <c r="C846" s="9">
        <v>85880</v>
      </c>
      <c r="D846" s="30">
        <v>42074</v>
      </c>
      <c r="E846" s="30">
        <v>42075</v>
      </c>
      <c r="F846" s="8" t="s">
        <v>2233</v>
      </c>
      <c r="G846" s="13" t="str">
        <f ca="1">TRIM(Table1[[#This Row],[Product Category]])</f>
        <v>Office Supplies</v>
      </c>
      <c r="H846" s="13" t="str">
        <f ca="1">PROPER(Table1[[#This Row],[Product Sub-Category]])</f>
        <v>Office Furnishings</v>
      </c>
      <c r="I846" s="14">
        <v>2</v>
      </c>
      <c r="J846" s="15">
        <v>6.28</v>
      </c>
      <c r="K846" s="9">
        <v>0.05</v>
      </c>
      <c r="L846" s="9" t="s">
        <v>41</v>
      </c>
      <c r="M846" s="9" t="s">
        <v>81</v>
      </c>
      <c r="N846" s="16" t="str">
        <f ca="1">PROPER(Table1[[#This Row],[Region]])</f>
        <v>East</v>
      </c>
      <c r="O846" s="9" t="s">
        <v>62</v>
      </c>
      <c r="P846" s="9" t="s">
        <v>616</v>
      </c>
      <c r="Q846" s="9" t="s">
        <v>32</v>
      </c>
    </row>
    <row r="847" spans="1:17" ht="14.5">
      <c r="A847" s="9">
        <v>1497</v>
      </c>
      <c r="B847" s="9" t="str">
        <f>VLOOKUP(Table1[[#This Row],[Customer ID]],'Customer Lookup'!A:B,2,0)</f>
        <v>Gloria Jacobs</v>
      </c>
      <c r="C847" s="9">
        <v>85880</v>
      </c>
      <c r="D847" s="30">
        <v>42074</v>
      </c>
      <c r="E847" s="30">
        <v>42076</v>
      </c>
      <c r="F847" s="9" t="s">
        <v>2238</v>
      </c>
      <c r="G847" s="13" t="str">
        <f ca="1">TRIM(Table1[[#This Row],[Product Category]])</f>
        <v>Office Supplies</v>
      </c>
      <c r="H847" s="13" t="str">
        <f ca="1">PROPER(Table1[[#This Row],[Product Sub-Category]])</f>
        <v>Storage &amp; Organization</v>
      </c>
      <c r="I847" s="14">
        <v>17</v>
      </c>
      <c r="J847" s="15">
        <v>15.14</v>
      </c>
      <c r="K847" s="9">
        <v>0.05</v>
      </c>
      <c r="L847" s="9" t="s">
        <v>41</v>
      </c>
      <c r="M847" s="9" t="s">
        <v>81</v>
      </c>
      <c r="N847" s="16" t="str">
        <f ca="1">PROPER(Table1[[#This Row],[Region]])</f>
        <v>South</v>
      </c>
      <c r="O847" s="9" t="s">
        <v>62</v>
      </c>
      <c r="P847" s="9" t="s">
        <v>616</v>
      </c>
      <c r="Q847" s="9" t="s">
        <v>32</v>
      </c>
    </row>
    <row r="848" spans="1:17" ht="14.5">
      <c r="A848" s="9">
        <v>1499</v>
      </c>
      <c r="B848" s="9" t="str">
        <f>VLOOKUP(Table1[[#This Row],[Customer ID]],'Customer Lookup'!A:B,2,0)</f>
        <v>Charlotte L Doyle</v>
      </c>
      <c r="C848" s="9">
        <v>90731</v>
      </c>
      <c r="D848" s="30">
        <v>42039</v>
      </c>
      <c r="E848" s="30">
        <v>42040</v>
      </c>
      <c r="F848" s="8" t="s">
        <v>2237</v>
      </c>
      <c r="G848" s="13" t="str">
        <f ca="1">TRIM(Table1[[#This Row],[Product Category]])</f>
        <v>Office Supplies</v>
      </c>
      <c r="H848" s="13" t="str">
        <f ca="1">PROPER(Table1[[#This Row],[Product Sub-Category]])</f>
        <v>Binders And Binder Accessories</v>
      </c>
      <c r="I848" s="14">
        <v>8</v>
      </c>
      <c r="J848" s="15">
        <v>2.16</v>
      </c>
      <c r="K848" s="9">
        <v>0.05</v>
      </c>
      <c r="L848" s="9" t="s">
        <v>50</v>
      </c>
      <c r="M848" s="9" t="s">
        <v>42</v>
      </c>
      <c r="N848" s="16" t="str">
        <f ca="1">PROPER(Table1[[#This Row],[Region]])</f>
        <v>South</v>
      </c>
      <c r="O848" s="9" t="s">
        <v>242</v>
      </c>
      <c r="P848" s="9" t="s">
        <v>617</v>
      </c>
      <c r="Q848" s="9" t="s">
        <v>32</v>
      </c>
    </row>
    <row r="849" spans="1:17" ht="14.5">
      <c r="A849" s="9">
        <v>1499</v>
      </c>
      <c r="B849" s="9" t="str">
        <f>VLOOKUP(Table1[[#This Row],[Customer ID]],'Customer Lookup'!A:B,2,0)</f>
        <v>Charlotte L Doyle</v>
      </c>
      <c r="C849" s="9">
        <v>90731</v>
      </c>
      <c r="D849" s="30">
        <v>42039</v>
      </c>
      <c r="E849" s="30">
        <v>42040</v>
      </c>
      <c r="F849" s="9" t="s">
        <v>83</v>
      </c>
      <c r="G849" s="13" t="str">
        <f ca="1">TRIM(Table1[[#This Row],[Product Category]])</f>
        <v>Furniture</v>
      </c>
      <c r="H849" s="13" t="str">
        <f ca="1">PROPER(Table1[[#This Row],[Product Sub-Category]])</f>
        <v>Paper</v>
      </c>
      <c r="I849" s="14">
        <v>9</v>
      </c>
      <c r="J849" s="15">
        <v>6.48</v>
      </c>
      <c r="K849" s="9">
        <v>0.05</v>
      </c>
      <c r="L849" s="9" t="s">
        <v>50</v>
      </c>
      <c r="M849" s="9" t="s">
        <v>42</v>
      </c>
      <c r="N849" s="16" t="str">
        <f ca="1">PROPER(Table1[[#This Row],[Region]])</f>
        <v>South</v>
      </c>
      <c r="O849" s="9" t="s">
        <v>242</v>
      </c>
      <c r="P849" s="9" t="s">
        <v>617</v>
      </c>
      <c r="Q849" s="9" t="s">
        <v>32</v>
      </c>
    </row>
    <row r="850" spans="1:17" ht="14.5">
      <c r="A850" s="9">
        <v>1499</v>
      </c>
      <c r="B850" s="9" t="str">
        <f>VLOOKUP(Table1[[#This Row],[Customer ID]],'Customer Lookup'!A:B,2,0)</f>
        <v>Charlotte L Doyle</v>
      </c>
      <c r="C850" s="9">
        <v>90731</v>
      </c>
      <c r="D850" s="30">
        <v>42039</v>
      </c>
      <c r="E850" s="30">
        <v>42040</v>
      </c>
      <c r="F850" s="8" t="s">
        <v>123</v>
      </c>
      <c r="G850" s="13" t="str">
        <f ca="1">TRIM(Table1[[#This Row],[Product Category]])</f>
        <v>Office Supplies</v>
      </c>
      <c r="H850" s="13" t="str">
        <f ca="1">PROPER(Table1[[#This Row],[Product Sub-Category]])</f>
        <v>Tables</v>
      </c>
      <c r="I850" s="14">
        <v>11</v>
      </c>
      <c r="J850" s="15">
        <v>146.05000000000001</v>
      </c>
      <c r="K850" s="9">
        <v>0.1</v>
      </c>
      <c r="L850" s="9" t="s">
        <v>50</v>
      </c>
      <c r="M850" s="9" t="s">
        <v>42</v>
      </c>
      <c r="N850" s="16" t="str">
        <f ca="1">PROPER(Table1[[#This Row],[Region]])</f>
        <v>South</v>
      </c>
      <c r="O850" s="9" t="s">
        <v>242</v>
      </c>
      <c r="P850" s="9" t="s">
        <v>617</v>
      </c>
      <c r="Q850" s="9" t="s">
        <v>22</v>
      </c>
    </row>
    <row r="851" spans="1:17" ht="14.5">
      <c r="A851" s="9">
        <v>1502</v>
      </c>
      <c r="B851" s="9" t="str">
        <f>VLOOKUP(Table1[[#This Row],[Customer ID]],'Customer Lookup'!A:B,2,0)</f>
        <v>Renee Huang</v>
      </c>
      <c r="C851" s="9">
        <v>89193</v>
      </c>
      <c r="D851" s="30">
        <v>42131</v>
      </c>
      <c r="E851" s="30">
        <v>42134</v>
      </c>
      <c r="F851" s="9" t="s">
        <v>116</v>
      </c>
      <c r="G851" s="13" t="str">
        <f ca="1">TRIM(Table1[[#This Row],[Product Category]])</f>
        <v>Office Supplies</v>
      </c>
      <c r="H851" s="13" t="str">
        <f ca="1">PROPER(Table1[[#This Row],[Product Sub-Category]])</f>
        <v>Labels</v>
      </c>
      <c r="I851" s="14">
        <v>38</v>
      </c>
      <c r="J851" s="15">
        <v>3.69</v>
      </c>
      <c r="K851" s="9">
        <v>0.05</v>
      </c>
      <c r="L851" s="9" t="s">
        <v>41</v>
      </c>
      <c r="M851" s="9" t="s">
        <v>51</v>
      </c>
      <c r="N851" s="16" t="str">
        <f ca="1">PROPER(Table1[[#This Row],[Region]])</f>
        <v>South</v>
      </c>
      <c r="O851" s="9" t="s">
        <v>242</v>
      </c>
      <c r="P851" s="9" t="s">
        <v>618</v>
      </c>
      <c r="Q851" s="9" t="s">
        <v>32</v>
      </c>
    </row>
    <row r="852" spans="1:17" ht="14.5">
      <c r="A852" s="9">
        <v>1502</v>
      </c>
      <c r="B852" s="9" t="str">
        <f>VLOOKUP(Table1[[#This Row],[Customer ID]],'Customer Lookup'!A:B,2,0)</f>
        <v>Renee Huang</v>
      </c>
      <c r="C852" s="9">
        <v>89194</v>
      </c>
      <c r="D852" s="30">
        <v>42184</v>
      </c>
      <c r="E852" s="30">
        <v>42188</v>
      </c>
      <c r="F852" s="8" t="s">
        <v>2231</v>
      </c>
      <c r="G852" s="13" t="str">
        <f ca="1">TRIM(Table1[[#This Row],[Product Category]])</f>
        <v>Technology</v>
      </c>
      <c r="H852" s="13" t="str">
        <f ca="1">PROPER(Table1[[#This Row],[Product Sub-Category]])</f>
        <v>Pens &amp; Art Supplies</v>
      </c>
      <c r="I852" s="14">
        <v>11</v>
      </c>
      <c r="J852" s="15">
        <v>5.84</v>
      </c>
      <c r="K852" s="9">
        <v>0.05</v>
      </c>
      <c r="L852" s="9" t="s">
        <v>98</v>
      </c>
      <c r="M852" s="9" t="s">
        <v>51</v>
      </c>
      <c r="N852" s="16" t="str">
        <f ca="1">PROPER(Table1[[#This Row],[Region]])</f>
        <v>South</v>
      </c>
      <c r="O852" s="9" t="s">
        <v>242</v>
      </c>
      <c r="P852" s="9" t="s">
        <v>618</v>
      </c>
      <c r="Q852" s="9" t="s">
        <v>22</v>
      </c>
    </row>
    <row r="853" spans="1:17" ht="14.5">
      <c r="A853" s="9">
        <v>1502</v>
      </c>
      <c r="B853" s="9" t="str">
        <f>VLOOKUP(Table1[[#This Row],[Customer ID]],'Customer Lookup'!A:B,2,0)</f>
        <v>Renee Huang</v>
      </c>
      <c r="C853" s="9">
        <v>89194</v>
      </c>
      <c r="D853" s="30">
        <v>42184</v>
      </c>
      <c r="E853" s="30">
        <v>42187</v>
      </c>
      <c r="F853" s="9" t="s">
        <v>2235</v>
      </c>
      <c r="G853" s="13" t="str">
        <f ca="1">TRIM(Table1[[#This Row],[Product Category]])</f>
        <v>Technology</v>
      </c>
      <c r="H853" s="13" t="str">
        <f ca="1">PROPER(Table1[[#This Row],[Product Sub-Category]])</f>
        <v>Telephones And Communication</v>
      </c>
      <c r="I853" s="14">
        <v>13</v>
      </c>
      <c r="J853" s="15">
        <v>205.99</v>
      </c>
      <c r="K853" s="9">
        <v>0.1</v>
      </c>
      <c r="L853" s="9" t="s">
        <v>98</v>
      </c>
      <c r="M853" s="9" t="s">
        <v>51</v>
      </c>
      <c r="N853" s="16" t="str">
        <f ca="1">PROPER(Table1[[#This Row],[Region]])</f>
        <v>Central</v>
      </c>
      <c r="O853" s="9" t="s">
        <v>242</v>
      </c>
      <c r="P853" s="9" t="s">
        <v>618</v>
      </c>
      <c r="Q853" s="9" t="s">
        <v>32</v>
      </c>
    </row>
    <row r="854" spans="1:17" ht="14.5">
      <c r="A854" s="9">
        <v>1505</v>
      </c>
      <c r="B854" s="9" t="str">
        <f>VLOOKUP(Table1[[#This Row],[Customer ID]],'Customer Lookup'!A:B,2,0)</f>
        <v>Kay Schultz</v>
      </c>
      <c r="C854" s="9">
        <v>86181</v>
      </c>
      <c r="D854" s="30">
        <v>42168</v>
      </c>
      <c r="E854" s="30">
        <v>42173</v>
      </c>
      <c r="F854" s="8" t="s">
        <v>2235</v>
      </c>
      <c r="G854" s="13" t="str">
        <f ca="1">TRIM(Table1[[#This Row],[Product Category]])</f>
        <v>Office Supplies</v>
      </c>
      <c r="H854" s="13" t="str">
        <f ca="1">PROPER(Table1[[#This Row],[Product Sub-Category]])</f>
        <v>Telephones And Communication</v>
      </c>
      <c r="I854" s="14">
        <v>6</v>
      </c>
      <c r="J854" s="15">
        <v>85.99</v>
      </c>
      <c r="K854" s="9">
        <v>0.05</v>
      </c>
      <c r="L854" s="9" t="s">
        <v>98</v>
      </c>
      <c r="M854" s="9" t="s">
        <v>51</v>
      </c>
      <c r="N854" s="16" t="str">
        <f ca="1">PROPER(Table1[[#This Row],[Region]])</f>
        <v>Central</v>
      </c>
      <c r="O854" s="9" t="s">
        <v>112</v>
      </c>
      <c r="P854" s="9" t="s">
        <v>619</v>
      </c>
      <c r="Q854" s="9" t="s">
        <v>32</v>
      </c>
    </row>
    <row r="855" spans="1:17" ht="14.5">
      <c r="A855" s="9">
        <v>1511</v>
      </c>
      <c r="B855" s="9" t="str">
        <f>VLOOKUP(Table1[[#This Row],[Customer ID]],'Customer Lookup'!A:B,2,0)</f>
        <v>Joseph Dawson</v>
      </c>
      <c r="C855" s="9">
        <v>90303</v>
      </c>
      <c r="D855" s="30">
        <v>42177</v>
      </c>
      <c r="E855" s="30">
        <v>42179</v>
      </c>
      <c r="F855" s="9" t="s">
        <v>2237</v>
      </c>
      <c r="G855" s="13" t="str">
        <f ca="1">TRIM(Table1[[#This Row],[Product Category]])</f>
        <v>Office Supplies</v>
      </c>
      <c r="H855" s="13" t="str">
        <f ca="1">PROPER(Table1[[#This Row],[Product Sub-Category]])</f>
        <v>Binders And Binder Accessories</v>
      </c>
      <c r="I855" s="14">
        <v>14</v>
      </c>
      <c r="J855" s="15">
        <v>20.98</v>
      </c>
      <c r="K855" s="9">
        <v>0.05</v>
      </c>
      <c r="L855" s="9" t="s">
        <v>41</v>
      </c>
      <c r="M855" s="9" t="s">
        <v>81</v>
      </c>
      <c r="N855" s="16" t="str">
        <f ca="1">PROPER(Table1[[#This Row],[Region]])</f>
        <v>East</v>
      </c>
      <c r="O855" s="9" t="s">
        <v>376</v>
      </c>
      <c r="P855" s="9" t="s">
        <v>620</v>
      </c>
      <c r="Q855" s="9" t="s">
        <v>32</v>
      </c>
    </row>
    <row r="856" spans="1:17" ht="14.5">
      <c r="A856" s="9">
        <v>1519</v>
      </c>
      <c r="B856" s="9" t="str">
        <f>VLOOKUP(Table1[[#This Row],[Customer ID]],'Customer Lookup'!A:B,2,0)</f>
        <v>Randall Boykin</v>
      </c>
      <c r="C856" s="9">
        <v>89957</v>
      </c>
      <c r="D856" s="30">
        <v>42169</v>
      </c>
      <c r="E856" s="30">
        <v>42169</v>
      </c>
      <c r="F856" s="8" t="s">
        <v>83</v>
      </c>
      <c r="G856" s="13" t="str">
        <f ca="1">TRIM(Table1[[#This Row],[Product Category]])</f>
        <v>Furniture</v>
      </c>
      <c r="H856" s="13" t="str">
        <f ca="1">PROPER(Table1[[#This Row],[Product Sub-Category]])</f>
        <v>Paper</v>
      </c>
      <c r="I856" s="14">
        <v>19</v>
      </c>
      <c r="J856" s="15">
        <v>55.48</v>
      </c>
      <c r="K856" s="9">
        <v>0.05</v>
      </c>
      <c r="L856" s="9" t="s">
        <v>41</v>
      </c>
      <c r="M856" s="9" t="s">
        <v>104</v>
      </c>
      <c r="N856" s="16" t="str">
        <f ca="1">PROPER(Table1[[#This Row],[Region]])</f>
        <v>Central</v>
      </c>
      <c r="O856" s="9" t="s">
        <v>147</v>
      </c>
      <c r="P856" s="9" t="s">
        <v>308</v>
      </c>
      <c r="Q856" s="9" t="s">
        <v>32</v>
      </c>
    </row>
    <row r="857" spans="1:17" ht="14.5">
      <c r="A857" s="9">
        <v>1522</v>
      </c>
      <c r="B857" s="9" t="str">
        <f>VLOOKUP(Table1[[#This Row],[Customer ID]],'Customer Lookup'!A:B,2,0)</f>
        <v>Earl Watts</v>
      </c>
      <c r="C857" s="9">
        <v>89957</v>
      </c>
      <c r="D857" s="30">
        <v>42169</v>
      </c>
      <c r="E857" s="30">
        <v>42170</v>
      </c>
      <c r="F857" s="9" t="s">
        <v>2232</v>
      </c>
      <c r="G857" s="13" t="str">
        <f ca="1">TRIM(Table1[[#This Row],[Product Category]])</f>
        <v>Office Supplies</v>
      </c>
      <c r="H857" s="13" t="str">
        <f ca="1">PROPER(Table1[[#This Row],[Product Sub-Category]])</f>
        <v>Chairs &amp; Chairmats</v>
      </c>
      <c r="I857" s="14">
        <v>17</v>
      </c>
      <c r="J857" s="15">
        <v>122.99</v>
      </c>
      <c r="K857" s="9">
        <v>0.1</v>
      </c>
      <c r="L857" s="9" t="s">
        <v>41</v>
      </c>
      <c r="M857" s="9" t="s">
        <v>104</v>
      </c>
      <c r="N857" s="16" t="str">
        <f ca="1">PROPER(Table1[[#This Row],[Region]])</f>
        <v>South</v>
      </c>
      <c r="O857" s="9" t="s">
        <v>55</v>
      </c>
      <c r="P857" s="9" t="s">
        <v>621</v>
      </c>
      <c r="Q857" s="9" t="s">
        <v>22</v>
      </c>
    </row>
    <row r="858" spans="1:17" ht="14.5">
      <c r="A858" s="9">
        <v>1526</v>
      </c>
      <c r="B858" s="9" t="str">
        <f>VLOOKUP(Table1[[#This Row],[Customer ID]],'Customer Lookup'!A:B,2,0)</f>
        <v>Larry Hall</v>
      </c>
      <c r="C858" s="9">
        <v>86812</v>
      </c>
      <c r="D858" s="30">
        <v>42045</v>
      </c>
      <c r="E858" s="30">
        <v>42046</v>
      </c>
      <c r="F858" s="8" t="s">
        <v>83</v>
      </c>
      <c r="G858" s="13" t="str">
        <f ca="1">TRIM(Table1[[#This Row],[Product Category]])</f>
        <v>Office Supplies</v>
      </c>
      <c r="H858" s="13" t="str">
        <f ca="1">PROPER(Table1[[#This Row],[Product Sub-Category]])</f>
        <v>Paper</v>
      </c>
      <c r="I858" s="14">
        <v>10</v>
      </c>
      <c r="J858" s="15">
        <v>11.34</v>
      </c>
      <c r="K858" s="9">
        <v>0.05</v>
      </c>
      <c r="L858" s="9" t="s">
        <v>21</v>
      </c>
      <c r="M858" s="9" t="s">
        <v>42</v>
      </c>
      <c r="N858" s="16" t="str">
        <f ca="1">PROPER(Table1[[#This Row],[Region]])</f>
        <v>South</v>
      </c>
      <c r="O858" s="9" t="s">
        <v>542</v>
      </c>
      <c r="P858" s="9" t="s">
        <v>622</v>
      </c>
      <c r="Q858" s="9" t="s">
        <v>32</v>
      </c>
    </row>
    <row r="859" spans="1:17" ht="14.5">
      <c r="A859" s="9">
        <v>1527</v>
      </c>
      <c r="B859" s="9" t="str">
        <f>VLOOKUP(Table1[[#This Row],[Customer ID]],'Customer Lookup'!A:B,2,0)</f>
        <v>Neil Parker</v>
      </c>
      <c r="C859" s="9">
        <v>86813</v>
      </c>
      <c r="D859" s="30">
        <v>42013</v>
      </c>
      <c r="E859" s="30">
        <v>42015</v>
      </c>
      <c r="F859" s="9" t="s">
        <v>2231</v>
      </c>
      <c r="G859" s="13" t="str">
        <f ca="1">TRIM(Table1[[#This Row],[Product Category]])</f>
        <v>Technology</v>
      </c>
      <c r="H859" s="13" t="str">
        <f ca="1">PROPER(Table1[[#This Row],[Product Sub-Category]])</f>
        <v>Pens &amp; Art Supplies</v>
      </c>
      <c r="I859" s="14">
        <v>5</v>
      </c>
      <c r="J859" s="15">
        <v>30.98</v>
      </c>
      <c r="K859" s="9">
        <v>0.05</v>
      </c>
      <c r="L859" s="9" t="s">
        <v>41</v>
      </c>
      <c r="M859" s="9" t="s">
        <v>51</v>
      </c>
      <c r="N859" s="16" t="str">
        <f ca="1">PROPER(Table1[[#This Row],[Region]])</f>
        <v>South</v>
      </c>
      <c r="O859" s="9" t="s">
        <v>542</v>
      </c>
      <c r="P859" s="9" t="s">
        <v>623</v>
      </c>
      <c r="Q859" s="9" t="s">
        <v>22</v>
      </c>
    </row>
    <row r="860" spans="1:17" ht="14.5">
      <c r="A860" s="9">
        <v>1527</v>
      </c>
      <c r="B860" s="9" t="str">
        <f>VLOOKUP(Table1[[#This Row],[Customer ID]],'Customer Lookup'!A:B,2,0)</f>
        <v>Neil Parker</v>
      </c>
      <c r="C860" s="9">
        <v>86814</v>
      </c>
      <c r="D860" s="30">
        <v>42093</v>
      </c>
      <c r="E860" s="30">
        <v>42103</v>
      </c>
      <c r="F860" s="8" t="s">
        <v>2235</v>
      </c>
      <c r="G860" s="13" t="str">
        <f ca="1">TRIM(Table1[[#This Row],[Product Category]])</f>
        <v>Technology</v>
      </c>
      <c r="H860" s="13" t="str">
        <f ca="1">PROPER(Table1[[#This Row],[Product Sub-Category]])</f>
        <v>Telephones And Communication</v>
      </c>
      <c r="I860" s="14">
        <v>23</v>
      </c>
      <c r="J860" s="15">
        <v>65.989999999999995</v>
      </c>
      <c r="K860" s="9">
        <v>0.05</v>
      </c>
      <c r="L860" s="9" t="s">
        <v>98</v>
      </c>
      <c r="M860" s="9" t="s">
        <v>42</v>
      </c>
      <c r="N860" s="16" t="str">
        <f ca="1">PROPER(Table1[[#This Row],[Region]])</f>
        <v>South</v>
      </c>
      <c r="O860" s="9" t="s">
        <v>542</v>
      </c>
      <c r="P860" s="9" t="s">
        <v>623</v>
      </c>
      <c r="Q860" s="9" t="s">
        <v>32</v>
      </c>
    </row>
    <row r="861" spans="1:17" ht="14.5">
      <c r="A861" s="9">
        <v>1527</v>
      </c>
      <c r="B861" s="9" t="str">
        <f>VLOOKUP(Table1[[#This Row],[Customer ID]],'Customer Lookup'!A:B,2,0)</f>
        <v>Neil Parker</v>
      </c>
      <c r="C861" s="9">
        <v>86815</v>
      </c>
      <c r="D861" s="30">
        <v>42145</v>
      </c>
      <c r="E861" s="30">
        <v>42152</v>
      </c>
      <c r="F861" s="9" t="s">
        <v>144</v>
      </c>
      <c r="G861" s="13" t="str">
        <f ca="1">TRIM(Table1[[#This Row],[Product Category]])</f>
        <v>Office Supplies</v>
      </c>
      <c r="H861" s="13" t="str">
        <f ca="1">PROPER(Table1[[#This Row],[Product Sub-Category]])</f>
        <v>Computer Peripherals</v>
      </c>
      <c r="I861" s="14">
        <v>28</v>
      </c>
      <c r="J861" s="15">
        <v>50.98</v>
      </c>
      <c r="K861" s="9">
        <v>0.05</v>
      </c>
      <c r="L861" s="9" t="s">
        <v>98</v>
      </c>
      <c r="M861" s="9" t="s">
        <v>42</v>
      </c>
      <c r="N861" s="16" t="str">
        <f ca="1">PROPER(Table1[[#This Row],[Region]])</f>
        <v>South</v>
      </c>
      <c r="O861" s="9" t="s">
        <v>542</v>
      </c>
      <c r="P861" s="9" t="s">
        <v>623</v>
      </c>
      <c r="Q861" s="9" t="s">
        <v>32</v>
      </c>
    </row>
    <row r="862" spans="1:17" ht="14.5">
      <c r="A862" s="9">
        <v>1528</v>
      </c>
      <c r="B862" s="9" t="str">
        <f>VLOOKUP(Table1[[#This Row],[Customer ID]],'Customer Lookup'!A:B,2,0)</f>
        <v>Brad Stark</v>
      </c>
      <c r="C862" s="9">
        <v>86813</v>
      </c>
      <c r="D862" s="30">
        <v>42013</v>
      </c>
      <c r="E862" s="30">
        <v>42015</v>
      </c>
      <c r="F862" s="8" t="s">
        <v>2237</v>
      </c>
      <c r="G862" s="13" t="str">
        <f ca="1">TRIM(Table1[[#This Row],[Product Category]])</f>
        <v>Office Supplies</v>
      </c>
      <c r="H862" s="13" t="str">
        <f ca="1">PROPER(Table1[[#This Row],[Product Sub-Category]])</f>
        <v>Binders And Binder Accessories</v>
      </c>
      <c r="I862" s="14">
        <v>9</v>
      </c>
      <c r="J862" s="15">
        <v>525.98</v>
      </c>
      <c r="K862" s="9">
        <v>0.1</v>
      </c>
      <c r="L862" s="9" t="s">
        <v>41</v>
      </c>
      <c r="M862" s="9" t="s">
        <v>51</v>
      </c>
      <c r="N862" s="16" t="str">
        <f ca="1">PROPER(Table1[[#This Row],[Region]])</f>
        <v>South</v>
      </c>
      <c r="O862" s="9" t="s">
        <v>225</v>
      </c>
      <c r="P862" s="9" t="s">
        <v>624</v>
      </c>
      <c r="Q862" s="9" t="s">
        <v>32</v>
      </c>
    </row>
    <row r="863" spans="1:17" ht="14.5">
      <c r="A863" s="9">
        <v>1531</v>
      </c>
      <c r="B863" s="9" t="str">
        <f>VLOOKUP(Table1[[#This Row],[Customer ID]],'Customer Lookup'!A:B,2,0)</f>
        <v>Jon Ayers</v>
      </c>
      <c r="C863" s="9">
        <v>88852</v>
      </c>
      <c r="D863" s="30">
        <v>42021</v>
      </c>
      <c r="E863" s="30">
        <v>42022</v>
      </c>
      <c r="F863" s="9" t="s">
        <v>116</v>
      </c>
      <c r="G863" s="13" t="str">
        <f ca="1">TRIM(Table1[[#This Row],[Product Category]])</f>
        <v>Technology</v>
      </c>
      <c r="H863" s="13" t="str">
        <f ca="1">PROPER(Table1[[#This Row],[Product Sub-Category]])</f>
        <v>Labels</v>
      </c>
      <c r="I863" s="14">
        <v>6</v>
      </c>
      <c r="J863" s="15">
        <v>4.91</v>
      </c>
      <c r="K863" s="9">
        <v>0.05</v>
      </c>
      <c r="L863" s="9" t="s">
        <v>41</v>
      </c>
      <c r="M863" s="9" t="s">
        <v>104</v>
      </c>
      <c r="N863" s="16" t="str">
        <f ca="1">PROPER(Table1[[#This Row],[Region]])</f>
        <v>Central</v>
      </c>
      <c r="O863" s="9" t="s">
        <v>242</v>
      </c>
      <c r="P863" s="9" t="s">
        <v>625</v>
      </c>
      <c r="Q863" s="9" t="s">
        <v>32</v>
      </c>
    </row>
    <row r="864" spans="1:17" ht="14.5">
      <c r="A864" s="9">
        <v>1533</v>
      </c>
      <c r="B864" s="9" t="str">
        <f>VLOOKUP(Table1[[#This Row],[Customer ID]],'Customer Lookup'!A:B,2,0)</f>
        <v>Nicole Reid</v>
      </c>
      <c r="C864" s="9">
        <v>91328</v>
      </c>
      <c r="D864" s="30">
        <v>42041</v>
      </c>
      <c r="E864" s="30">
        <v>42042</v>
      </c>
      <c r="F864" s="8" t="s">
        <v>144</v>
      </c>
      <c r="G864" s="13" t="str">
        <f ca="1">TRIM(Table1[[#This Row],[Product Category]])</f>
        <v>Office Supplies</v>
      </c>
      <c r="H864" s="13" t="str">
        <f ca="1">PROPER(Table1[[#This Row],[Product Sub-Category]])</f>
        <v>Computer Peripherals</v>
      </c>
      <c r="I864" s="14">
        <v>14</v>
      </c>
      <c r="J864" s="15">
        <v>4.8899999999999997</v>
      </c>
      <c r="K864" s="9">
        <v>0.05</v>
      </c>
      <c r="L864" s="9" t="s">
        <v>21</v>
      </c>
      <c r="M864" s="9" t="s">
        <v>81</v>
      </c>
      <c r="N864" s="16" t="str">
        <f ca="1">PROPER(Table1[[#This Row],[Region]])</f>
        <v>Central</v>
      </c>
      <c r="O864" s="9" t="s">
        <v>306</v>
      </c>
      <c r="P864" s="9" t="s">
        <v>626</v>
      </c>
      <c r="Q864" s="9" t="s">
        <v>32</v>
      </c>
    </row>
    <row r="865" spans="1:17" ht="14.5">
      <c r="A865" s="9">
        <v>1533</v>
      </c>
      <c r="B865" s="9" t="str">
        <f>VLOOKUP(Table1[[#This Row],[Customer ID]],'Customer Lookup'!A:B,2,0)</f>
        <v>Nicole Reid</v>
      </c>
      <c r="C865" s="9">
        <v>91328</v>
      </c>
      <c r="D865" s="30">
        <v>42041</v>
      </c>
      <c r="E865" s="30">
        <v>42042</v>
      </c>
      <c r="F865" s="9" t="s">
        <v>83</v>
      </c>
      <c r="G865" s="13" t="str">
        <f ca="1">TRIM(Table1[[#This Row],[Product Category]])</f>
        <v>Technology</v>
      </c>
      <c r="H865" s="13" t="str">
        <f ca="1">PROPER(Table1[[#This Row],[Product Sub-Category]])</f>
        <v>Paper</v>
      </c>
      <c r="I865" s="14">
        <v>5</v>
      </c>
      <c r="J865" s="15">
        <v>10.06</v>
      </c>
      <c r="K865" s="9">
        <v>0.05</v>
      </c>
      <c r="L865" s="9" t="s">
        <v>21</v>
      </c>
      <c r="M865" s="9" t="s">
        <v>81</v>
      </c>
      <c r="N865" s="16" t="str">
        <f ca="1">PROPER(Table1[[#This Row],[Region]])</f>
        <v>Central</v>
      </c>
      <c r="O865" s="9" t="s">
        <v>306</v>
      </c>
      <c r="P865" s="9" t="s">
        <v>626</v>
      </c>
      <c r="Q865" s="9" t="s">
        <v>32</v>
      </c>
    </row>
    <row r="866" spans="1:17" ht="14.5">
      <c r="A866" s="9">
        <v>1548</v>
      </c>
      <c r="B866" s="9" t="str">
        <f>VLOOKUP(Table1[[#This Row],[Customer ID]],'Customer Lookup'!A:B,2,0)</f>
        <v>John Bray</v>
      </c>
      <c r="C866" s="9">
        <v>88487</v>
      </c>
      <c r="D866" s="30">
        <v>42178</v>
      </c>
      <c r="E866" s="30">
        <v>42180</v>
      </c>
      <c r="F866" s="8" t="s">
        <v>2242</v>
      </c>
      <c r="G866" s="13" t="str">
        <f ca="1">TRIM(Table1[[#This Row],[Product Category]])</f>
        <v>Office Supplies</v>
      </c>
      <c r="H866" s="13" t="str">
        <f ca="1">PROPER(Table1[[#This Row],[Product Sub-Category]])</f>
        <v>Copiers And Fax</v>
      </c>
      <c r="I866" s="14">
        <v>18</v>
      </c>
      <c r="J866" s="15">
        <v>599.99</v>
      </c>
      <c r="K866" s="9">
        <v>0.1</v>
      </c>
      <c r="L866" s="9" t="s">
        <v>98</v>
      </c>
      <c r="M866" s="9" t="s">
        <v>81</v>
      </c>
      <c r="N866" s="16" t="str">
        <f ca="1">PROPER(Table1[[#This Row],[Region]])</f>
        <v>South</v>
      </c>
      <c r="O866" s="9" t="s">
        <v>376</v>
      </c>
      <c r="P866" s="9" t="s">
        <v>627</v>
      </c>
      <c r="Q866" s="9" t="s">
        <v>32</v>
      </c>
    </row>
    <row r="867" spans="1:17" ht="14.5">
      <c r="A867" s="9">
        <v>1551</v>
      </c>
      <c r="B867" s="9" t="str">
        <f>VLOOKUP(Table1[[#This Row],[Customer ID]],'Customer Lookup'!A:B,2,0)</f>
        <v>Laurence Flowers</v>
      </c>
      <c r="C867" s="9">
        <v>87488</v>
      </c>
      <c r="D867" s="30">
        <v>42180</v>
      </c>
      <c r="E867" s="30">
        <v>42186</v>
      </c>
      <c r="F867" s="9" t="s">
        <v>2238</v>
      </c>
      <c r="G867" s="13" t="str">
        <f ca="1">TRIM(Table1[[#This Row],[Product Category]])</f>
        <v>Furniture</v>
      </c>
      <c r="H867" s="13" t="str">
        <f ca="1">PROPER(Table1[[#This Row],[Product Sub-Category]])</f>
        <v>Storage &amp; Organization</v>
      </c>
      <c r="I867" s="14">
        <v>18</v>
      </c>
      <c r="J867" s="15">
        <v>17.7</v>
      </c>
      <c r="K867" s="9">
        <v>0.05</v>
      </c>
      <c r="L867" s="9" t="s">
        <v>98</v>
      </c>
      <c r="M867" s="9" t="s">
        <v>104</v>
      </c>
      <c r="N867" s="16" t="str">
        <f ca="1">PROPER(Table1[[#This Row],[Region]])</f>
        <v>South</v>
      </c>
      <c r="O867" s="9" t="s">
        <v>364</v>
      </c>
      <c r="P867" s="9" t="s">
        <v>628</v>
      </c>
      <c r="Q867" s="9" t="s">
        <v>32</v>
      </c>
    </row>
    <row r="868" spans="1:17" ht="14.5">
      <c r="A868" s="9">
        <v>1552</v>
      </c>
      <c r="B868" s="9" t="str">
        <f>VLOOKUP(Table1[[#This Row],[Customer ID]],'Customer Lookup'!A:B,2,0)</f>
        <v>Gary Koch</v>
      </c>
      <c r="C868" s="9">
        <v>87486</v>
      </c>
      <c r="D868" s="30">
        <v>42005</v>
      </c>
      <c r="E868" s="30">
        <v>42008</v>
      </c>
      <c r="F868" s="8" t="s">
        <v>123</v>
      </c>
      <c r="G868" s="13" t="str">
        <f ca="1">TRIM(Table1[[#This Row],[Product Category]])</f>
        <v>Office Supplies</v>
      </c>
      <c r="H868" s="13" t="str">
        <f ca="1">PROPER(Table1[[#This Row],[Product Sub-Category]])</f>
        <v>Tables</v>
      </c>
      <c r="I868" s="14">
        <v>2</v>
      </c>
      <c r="J868" s="15">
        <v>348.21</v>
      </c>
      <c r="K868" s="9">
        <v>0.1</v>
      </c>
      <c r="L868" s="9" t="s">
        <v>41</v>
      </c>
      <c r="M868" s="9" t="s">
        <v>51</v>
      </c>
      <c r="N868" s="16" t="str">
        <f ca="1">PROPER(Table1[[#This Row],[Region]])</f>
        <v>South</v>
      </c>
      <c r="O868" s="9" t="s">
        <v>364</v>
      </c>
      <c r="P868" s="9" t="s">
        <v>629</v>
      </c>
      <c r="Q868" s="9" t="s">
        <v>22</v>
      </c>
    </row>
    <row r="869" spans="1:17" ht="14.5">
      <c r="A869" s="9">
        <v>1553</v>
      </c>
      <c r="B869" s="9" t="str">
        <f>VLOOKUP(Table1[[#This Row],[Customer ID]],'Customer Lookup'!A:B,2,0)</f>
        <v>Tara Powers Underwood</v>
      </c>
      <c r="C869" s="9">
        <v>87484</v>
      </c>
      <c r="D869" s="30">
        <v>42085</v>
      </c>
      <c r="E869" s="30">
        <v>42087</v>
      </c>
      <c r="F869" s="9" t="s">
        <v>83</v>
      </c>
      <c r="G869" s="13" t="str">
        <f ca="1">TRIM(Table1[[#This Row],[Product Category]])</f>
        <v>Office Supplies</v>
      </c>
      <c r="H869" s="13" t="str">
        <f ca="1">PROPER(Table1[[#This Row],[Product Sub-Category]])</f>
        <v>Paper</v>
      </c>
      <c r="I869" s="14">
        <v>7</v>
      </c>
      <c r="J869" s="15">
        <v>12.28</v>
      </c>
      <c r="K869" s="9">
        <v>0.05</v>
      </c>
      <c r="L869" s="9" t="s">
        <v>31</v>
      </c>
      <c r="M869" s="9" t="s">
        <v>51</v>
      </c>
      <c r="N869" s="16" t="str">
        <f ca="1">PROPER(Table1[[#This Row],[Region]])</f>
        <v>South</v>
      </c>
      <c r="O869" s="9" t="s">
        <v>364</v>
      </c>
      <c r="P869" s="9" t="s">
        <v>630</v>
      </c>
      <c r="Q869" s="9" t="s">
        <v>32</v>
      </c>
    </row>
    <row r="870" spans="1:17" ht="14.5">
      <c r="A870" s="9">
        <v>1554</v>
      </c>
      <c r="B870" s="9" t="str">
        <f>VLOOKUP(Table1[[#This Row],[Customer ID]],'Customer Lookup'!A:B,2,0)</f>
        <v>Joan Floyd</v>
      </c>
      <c r="C870" s="9">
        <v>87485</v>
      </c>
      <c r="D870" s="30">
        <v>42142</v>
      </c>
      <c r="E870" s="30">
        <v>42142</v>
      </c>
      <c r="F870" s="8" t="s">
        <v>196</v>
      </c>
      <c r="G870" s="13" t="str">
        <f ca="1">TRIM(Table1[[#This Row],[Product Category]])</f>
        <v>Furniture</v>
      </c>
      <c r="H870" s="13" t="str">
        <f ca="1">PROPER(Table1[[#This Row],[Product Sub-Category]])</f>
        <v>Appliances</v>
      </c>
      <c r="I870" s="14">
        <v>15</v>
      </c>
      <c r="J870" s="15">
        <v>10.98</v>
      </c>
      <c r="K870" s="9">
        <v>0.05</v>
      </c>
      <c r="L870" s="9" t="s">
        <v>21</v>
      </c>
      <c r="M870" s="9" t="s">
        <v>51</v>
      </c>
      <c r="N870" s="16" t="str">
        <f ca="1">PROPER(Table1[[#This Row],[Region]])</f>
        <v>South</v>
      </c>
      <c r="O870" s="9" t="s">
        <v>364</v>
      </c>
      <c r="P870" s="9" t="s">
        <v>631</v>
      </c>
      <c r="Q870" s="9" t="s">
        <v>32</v>
      </c>
    </row>
    <row r="871" spans="1:17" ht="14.5">
      <c r="A871" s="9">
        <v>1554</v>
      </c>
      <c r="B871" s="9" t="str">
        <f>VLOOKUP(Table1[[#This Row],[Customer ID]],'Customer Lookup'!A:B,2,0)</f>
        <v>Joan Floyd</v>
      </c>
      <c r="C871" s="9">
        <v>87487</v>
      </c>
      <c r="D871" s="30">
        <v>42048</v>
      </c>
      <c r="E871" s="30">
        <v>42049</v>
      </c>
      <c r="F871" s="9" t="s">
        <v>123</v>
      </c>
      <c r="G871" s="13" t="str">
        <f ca="1">TRIM(Table1[[#This Row],[Product Category]])</f>
        <v>Office Supplies</v>
      </c>
      <c r="H871" s="13" t="str">
        <f ca="1">PROPER(Table1[[#This Row],[Product Sub-Category]])</f>
        <v>Tables</v>
      </c>
      <c r="I871" s="14">
        <v>7</v>
      </c>
      <c r="J871" s="15">
        <v>124.49</v>
      </c>
      <c r="K871" s="9">
        <v>0.1</v>
      </c>
      <c r="L871" s="9" t="s">
        <v>21</v>
      </c>
      <c r="M871" s="9" t="s">
        <v>104</v>
      </c>
      <c r="N871" s="16" t="str">
        <f ca="1">PROPER(Table1[[#This Row],[Region]])</f>
        <v>South</v>
      </c>
      <c r="O871" s="9" t="s">
        <v>364</v>
      </c>
      <c r="P871" s="9" t="s">
        <v>631</v>
      </c>
      <c r="Q871" s="9" t="s">
        <v>22</v>
      </c>
    </row>
    <row r="872" spans="1:17" ht="14.5">
      <c r="A872" s="9">
        <v>1556</v>
      </c>
      <c r="B872" s="9" t="str">
        <f>VLOOKUP(Table1[[#This Row],[Customer ID]],'Customer Lookup'!A:B,2,0)</f>
        <v>Carol Wood</v>
      </c>
      <c r="C872" s="9">
        <v>87425</v>
      </c>
      <c r="D872" s="30">
        <v>42156</v>
      </c>
      <c r="E872" s="30">
        <v>42158</v>
      </c>
      <c r="F872" s="8" t="s">
        <v>116</v>
      </c>
      <c r="G872" s="13" t="str">
        <f ca="1">TRIM(Table1[[#This Row],[Product Category]])</f>
        <v>Office Supplies</v>
      </c>
      <c r="H872" s="13" t="str">
        <f ca="1">PROPER(Table1[[#This Row],[Product Sub-Category]])</f>
        <v>Labels</v>
      </c>
      <c r="I872" s="14">
        <v>6</v>
      </c>
      <c r="J872" s="15">
        <v>2.89</v>
      </c>
      <c r="K872" s="9">
        <v>0.05</v>
      </c>
      <c r="L872" s="9" t="s">
        <v>31</v>
      </c>
      <c r="M872" s="9" t="s">
        <v>104</v>
      </c>
      <c r="N872" s="16" t="str">
        <f ca="1">PROPER(Table1[[#This Row],[Region]])</f>
        <v>South</v>
      </c>
      <c r="O872" s="9" t="s">
        <v>117</v>
      </c>
      <c r="P872" s="9" t="s">
        <v>592</v>
      </c>
      <c r="Q872" s="9" t="s">
        <v>32</v>
      </c>
    </row>
    <row r="873" spans="1:17" ht="14.5">
      <c r="A873" s="9">
        <v>1556</v>
      </c>
      <c r="B873" s="9" t="str">
        <f>VLOOKUP(Table1[[#This Row],[Customer ID]],'Customer Lookup'!A:B,2,0)</f>
        <v>Carol Wood</v>
      </c>
      <c r="C873" s="9">
        <v>87425</v>
      </c>
      <c r="D873" s="30">
        <v>42156</v>
      </c>
      <c r="E873" s="30">
        <v>42158</v>
      </c>
      <c r="F873" s="9" t="s">
        <v>83</v>
      </c>
      <c r="G873" s="13" t="str">
        <f ca="1">TRIM(Table1[[#This Row],[Product Category]])</f>
        <v>Office Supplies</v>
      </c>
      <c r="H873" s="13" t="str">
        <f ca="1">PROPER(Table1[[#This Row],[Product Sub-Category]])</f>
        <v>Paper</v>
      </c>
      <c r="I873" s="14">
        <v>9</v>
      </c>
      <c r="J873" s="15">
        <v>22.84</v>
      </c>
      <c r="K873" s="9">
        <v>0.05</v>
      </c>
      <c r="L873" s="9" t="s">
        <v>31</v>
      </c>
      <c r="M873" s="9" t="s">
        <v>104</v>
      </c>
      <c r="N873" s="16" t="str">
        <f ca="1">PROPER(Table1[[#This Row],[Region]])</f>
        <v>South</v>
      </c>
      <c r="O873" s="9" t="s">
        <v>117</v>
      </c>
      <c r="P873" s="9" t="s">
        <v>592</v>
      </c>
      <c r="Q873" s="9" t="s">
        <v>32</v>
      </c>
    </row>
    <row r="874" spans="1:17" ht="14.5">
      <c r="A874" s="9">
        <v>1557</v>
      </c>
      <c r="B874" s="9" t="str">
        <f>VLOOKUP(Table1[[#This Row],[Customer ID]],'Customer Lookup'!A:B,2,0)</f>
        <v>James Nicholson</v>
      </c>
      <c r="C874" s="9">
        <v>87426</v>
      </c>
      <c r="D874" s="30">
        <v>42088</v>
      </c>
      <c r="E874" s="30">
        <v>42096</v>
      </c>
      <c r="F874" s="8" t="s">
        <v>196</v>
      </c>
      <c r="G874" s="13" t="str">
        <f ca="1">TRIM(Table1[[#This Row],[Product Category]])</f>
        <v>Technology</v>
      </c>
      <c r="H874" s="13" t="str">
        <f ca="1">PROPER(Table1[[#This Row],[Product Sub-Category]])</f>
        <v>Appliances</v>
      </c>
      <c r="I874" s="14">
        <v>15</v>
      </c>
      <c r="J874" s="15">
        <v>60.98</v>
      </c>
      <c r="K874" s="9">
        <v>0.05</v>
      </c>
      <c r="L874" s="9" t="s">
        <v>98</v>
      </c>
      <c r="M874" s="9" t="s">
        <v>104</v>
      </c>
      <c r="N874" s="16" t="str">
        <f ca="1">PROPER(Table1[[#This Row],[Region]])</f>
        <v>South</v>
      </c>
      <c r="O874" s="9" t="s">
        <v>117</v>
      </c>
      <c r="P874" s="9" t="s">
        <v>632</v>
      </c>
      <c r="Q874" s="9" t="s">
        <v>32</v>
      </c>
    </row>
    <row r="875" spans="1:17" ht="14.5">
      <c r="A875" s="9">
        <v>1557</v>
      </c>
      <c r="B875" s="9" t="str">
        <f>VLOOKUP(Table1[[#This Row],[Customer ID]],'Customer Lookup'!A:B,2,0)</f>
        <v>James Nicholson</v>
      </c>
      <c r="C875" s="9">
        <v>87426</v>
      </c>
      <c r="D875" s="30">
        <v>42088</v>
      </c>
      <c r="E875" s="30">
        <v>42090</v>
      </c>
      <c r="F875" s="9" t="s">
        <v>144</v>
      </c>
      <c r="G875" s="13" t="str">
        <f ca="1">TRIM(Table1[[#This Row],[Product Category]])</f>
        <v>Furniture</v>
      </c>
      <c r="H875" s="13" t="str">
        <f ca="1">PROPER(Table1[[#This Row],[Product Sub-Category]])</f>
        <v>Computer Peripherals</v>
      </c>
      <c r="I875" s="14">
        <v>12</v>
      </c>
      <c r="J875" s="15">
        <v>29.89</v>
      </c>
      <c r="K875" s="9">
        <v>0.05</v>
      </c>
      <c r="L875" s="9" t="s">
        <v>98</v>
      </c>
      <c r="M875" s="9" t="s">
        <v>104</v>
      </c>
      <c r="N875" s="16" t="str">
        <f ca="1">PROPER(Table1[[#This Row],[Region]])</f>
        <v>South</v>
      </c>
      <c r="O875" s="9" t="s">
        <v>117</v>
      </c>
      <c r="P875" s="9" t="s">
        <v>632</v>
      </c>
      <c r="Q875" s="9" t="s">
        <v>32</v>
      </c>
    </row>
    <row r="876" spans="1:17" ht="14.5">
      <c r="A876" s="9">
        <v>1559</v>
      </c>
      <c r="B876" s="9" t="str">
        <f>VLOOKUP(Table1[[#This Row],[Customer ID]],'Customer Lookup'!A:B,2,0)</f>
        <v>Zachary Maynard</v>
      </c>
      <c r="C876" s="9">
        <v>87424</v>
      </c>
      <c r="D876" s="30">
        <v>42109</v>
      </c>
      <c r="E876" s="30">
        <v>42111</v>
      </c>
      <c r="F876" s="8" t="s">
        <v>2232</v>
      </c>
      <c r="G876" s="13" t="str">
        <f ca="1">TRIM(Table1[[#This Row],[Product Category]])</f>
        <v>Office Supplies</v>
      </c>
      <c r="H876" s="13" t="str">
        <f ca="1">PROPER(Table1[[#This Row],[Product Sub-Category]])</f>
        <v>Chairs &amp; Chairmats</v>
      </c>
      <c r="I876" s="14">
        <v>5</v>
      </c>
      <c r="J876" s="15">
        <v>226.67</v>
      </c>
      <c r="K876" s="9">
        <v>0.1</v>
      </c>
      <c r="L876" s="9" t="s">
        <v>41</v>
      </c>
      <c r="M876" s="9" t="s">
        <v>104</v>
      </c>
      <c r="N876" s="16" t="str">
        <f ca="1">PROPER(Table1[[#This Row],[Region]])</f>
        <v>Central</v>
      </c>
      <c r="O876" s="9" t="s">
        <v>117</v>
      </c>
      <c r="P876" s="9" t="s">
        <v>633</v>
      </c>
      <c r="Q876" s="9" t="s">
        <v>22</v>
      </c>
    </row>
    <row r="877" spans="1:17" ht="14.5">
      <c r="A877" s="9">
        <v>1561</v>
      </c>
      <c r="B877" s="9" t="str">
        <f>VLOOKUP(Table1[[#This Row],[Customer ID]],'Customer Lookup'!A:B,2,0)</f>
        <v>Edwin Coley</v>
      </c>
      <c r="C877" s="9">
        <v>88093</v>
      </c>
      <c r="D877" s="30">
        <v>42064</v>
      </c>
      <c r="E877" s="30">
        <v>42065</v>
      </c>
      <c r="F877" s="9" t="s">
        <v>83</v>
      </c>
      <c r="G877" s="13" t="str">
        <f ca="1">TRIM(Table1[[#This Row],[Product Category]])</f>
        <v>Furniture</v>
      </c>
      <c r="H877" s="13" t="str">
        <f ca="1">PROPER(Table1[[#This Row],[Product Sub-Category]])</f>
        <v>Paper</v>
      </c>
      <c r="I877" s="14">
        <v>9</v>
      </c>
      <c r="J877" s="15">
        <v>11.34</v>
      </c>
      <c r="K877" s="9">
        <v>0.05</v>
      </c>
      <c r="L877" s="9" t="s">
        <v>21</v>
      </c>
      <c r="M877" s="9" t="s">
        <v>81</v>
      </c>
      <c r="N877" s="16" t="str">
        <f ca="1">PROPER(Table1[[#This Row],[Region]])</f>
        <v>Central</v>
      </c>
      <c r="O877" s="9" t="s">
        <v>112</v>
      </c>
      <c r="P877" s="9" t="s">
        <v>589</v>
      </c>
      <c r="Q877" s="9" t="s">
        <v>32</v>
      </c>
    </row>
    <row r="878" spans="1:17" ht="14.5">
      <c r="A878" s="9">
        <v>1561</v>
      </c>
      <c r="B878" s="9" t="str">
        <f>VLOOKUP(Table1[[#This Row],[Customer ID]],'Customer Lookup'!A:B,2,0)</f>
        <v>Edwin Coley</v>
      </c>
      <c r="C878" s="9">
        <v>88094</v>
      </c>
      <c r="D878" s="30">
        <v>42107</v>
      </c>
      <c r="E878" s="30">
        <v>42108</v>
      </c>
      <c r="F878" s="8" t="s">
        <v>2233</v>
      </c>
      <c r="G878" s="13" t="str">
        <f ca="1">TRIM(Table1[[#This Row],[Product Category]])</f>
        <v>Technology</v>
      </c>
      <c r="H878" s="13" t="str">
        <f ca="1">PROPER(Table1[[#This Row],[Product Sub-Category]])</f>
        <v>Office Furnishings</v>
      </c>
      <c r="I878" s="14">
        <v>5</v>
      </c>
      <c r="J878" s="15">
        <v>12.2</v>
      </c>
      <c r="K878" s="9">
        <v>0.05</v>
      </c>
      <c r="L878" s="9" t="s">
        <v>41</v>
      </c>
      <c r="M878" s="9" t="s">
        <v>81</v>
      </c>
      <c r="N878" s="16" t="str">
        <f ca="1">PROPER(Table1[[#This Row],[Region]])</f>
        <v>South</v>
      </c>
      <c r="O878" s="9" t="s">
        <v>112</v>
      </c>
      <c r="P878" s="9" t="s">
        <v>589</v>
      </c>
      <c r="Q878" s="9" t="s">
        <v>32</v>
      </c>
    </row>
    <row r="879" spans="1:17" ht="14.5">
      <c r="A879" s="9">
        <v>1574</v>
      </c>
      <c r="B879" s="9" t="str">
        <f>VLOOKUP(Table1[[#This Row],[Customer ID]],'Customer Lookup'!A:B,2,0)</f>
        <v>Sherry Hurley</v>
      </c>
      <c r="C879" s="9">
        <v>86966</v>
      </c>
      <c r="D879" s="30">
        <v>42044</v>
      </c>
      <c r="E879" s="30">
        <v>42045</v>
      </c>
      <c r="F879" s="9" t="s">
        <v>144</v>
      </c>
      <c r="G879" s="13" t="str">
        <f ca="1">TRIM(Table1[[#This Row],[Product Category]])</f>
        <v>Office Supplies</v>
      </c>
      <c r="H879" s="13" t="str">
        <f ca="1">PROPER(Table1[[#This Row],[Product Sub-Category]])</f>
        <v>Computer Peripherals</v>
      </c>
      <c r="I879" s="14">
        <v>19</v>
      </c>
      <c r="J879" s="15">
        <v>20.95</v>
      </c>
      <c r="K879" s="9">
        <v>0.05</v>
      </c>
      <c r="L879" s="9" t="s">
        <v>50</v>
      </c>
      <c r="M879" s="9" t="s">
        <v>104</v>
      </c>
      <c r="N879" s="16" t="str">
        <f ca="1">PROPER(Table1[[#This Row],[Region]])</f>
        <v>East</v>
      </c>
      <c r="O879" s="9" t="s">
        <v>225</v>
      </c>
      <c r="P879" s="9" t="s">
        <v>634</v>
      </c>
      <c r="Q879" s="9" t="s">
        <v>32</v>
      </c>
    </row>
    <row r="880" spans="1:17" ht="14.5">
      <c r="A880" s="9">
        <v>1580</v>
      </c>
      <c r="B880" s="9" t="str">
        <f>VLOOKUP(Table1[[#This Row],[Customer ID]],'Customer Lookup'!A:B,2,0)</f>
        <v>Ronnie Nolan</v>
      </c>
      <c r="C880" s="9">
        <v>90934</v>
      </c>
      <c r="D880" s="30">
        <v>42051</v>
      </c>
      <c r="E880" s="30">
        <v>42055</v>
      </c>
      <c r="F880" s="8" t="s">
        <v>61</v>
      </c>
      <c r="G880" s="13" t="str">
        <f ca="1">TRIM(Table1[[#This Row],[Product Category]])</f>
        <v>Furniture</v>
      </c>
      <c r="H880" s="13" t="str">
        <f ca="1">PROPER(Table1[[#This Row],[Product Sub-Category]])</f>
        <v>Envelopes</v>
      </c>
      <c r="I880" s="14">
        <v>1</v>
      </c>
      <c r="J880" s="15">
        <v>11.58</v>
      </c>
      <c r="K880" s="9">
        <v>0.05</v>
      </c>
      <c r="L880" s="9" t="s">
        <v>98</v>
      </c>
      <c r="M880" s="9" t="s">
        <v>81</v>
      </c>
      <c r="N880" s="16" t="str">
        <f ca="1">PROPER(Table1[[#This Row],[Region]])</f>
        <v>East</v>
      </c>
      <c r="O880" s="9" t="s">
        <v>147</v>
      </c>
      <c r="P880" s="9" t="s">
        <v>635</v>
      </c>
      <c r="Q880" s="9" t="s">
        <v>32</v>
      </c>
    </row>
    <row r="881" spans="1:17" ht="14.5">
      <c r="A881" s="9">
        <v>1590</v>
      </c>
      <c r="B881" s="9" t="str">
        <f>VLOOKUP(Table1[[#This Row],[Customer ID]],'Customer Lookup'!A:B,2,0)</f>
        <v>Lucille Buchanan</v>
      </c>
      <c r="C881" s="9">
        <v>86668</v>
      </c>
      <c r="D881" s="30">
        <v>42098</v>
      </c>
      <c r="E881" s="30">
        <v>42098</v>
      </c>
      <c r="F881" s="9" t="s">
        <v>2233</v>
      </c>
      <c r="G881" s="13" t="str">
        <f ca="1">TRIM(Table1[[#This Row],[Product Category]])</f>
        <v>Office Supplies</v>
      </c>
      <c r="H881" s="13" t="str">
        <f ca="1">PROPER(Table1[[#This Row],[Product Sub-Category]])</f>
        <v>Office Furnishings</v>
      </c>
      <c r="I881" s="14">
        <v>7</v>
      </c>
      <c r="J881" s="15">
        <v>19.04</v>
      </c>
      <c r="K881" s="9">
        <v>0.05</v>
      </c>
      <c r="L881" s="9" t="s">
        <v>50</v>
      </c>
      <c r="M881" s="9" t="s">
        <v>81</v>
      </c>
      <c r="N881" s="16" t="str">
        <f ca="1">PROPER(Table1[[#This Row],[Region]])</f>
        <v>Central</v>
      </c>
      <c r="O881" s="9" t="s">
        <v>124</v>
      </c>
      <c r="P881" s="9" t="s">
        <v>636</v>
      </c>
      <c r="Q881" s="9" t="s">
        <v>22</v>
      </c>
    </row>
    <row r="882" spans="1:17" ht="14.5">
      <c r="A882" s="9">
        <v>1593</v>
      </c>
      <c r="B882" s="9" t="str">
        <f>VLOOKUP(Table1[[#This Row],[Customer ID]],'Customer Lookup'!A:B,2,0)</f>
        <v>Ronald O'Neill</v>
      </c>
      <c r="C882" s="9">
        <v>86668</v>
      </c>
      <c r="D882" s="30">
        <v>42098</v>
      </c>
      <c r="E882" s="30">
        <v>42100</v>
      </c>
      <c r="F882" s="8" t="s">
        <v>2237</v>
      </c>
      <c r="G882" s="13" t="str">
        <f ca="1">TRIM(Table1[[#This Row],[Product Category]])</f>
        <v>Furniture</v>
      </c>
      <c r="H882" s="13" t="str">
        <f ca="1">PROPER(Table1[[#This Row],[Product Sub-Category]])</f>
        <v>Binders And Binder Accessories</v>
      </c>
      <c r="I882" s="14">
        <v>8</v>
      </c>
      <c r="J882" s="15">
        <v>5.53</v>
      </c>
      <c r="K882" s="9">
        <v>0.05</v>
      </c>
      <c r="L882" s="9" t="s">
        <v>50</v>
      </c>
      <c r="M882" s="9" t="s">
        <v>81</v>
      </c>
      <c r="N882" s="16" t="str">
        <f ca="1">PROPER(Table1[[#This Row],[Region]])</f>
        <v>East</v>
      </c>
      <c r="O882" s="9" t="s">
        <v>217</v>
      </c>
      <c r="P882" s="9" t="s">
        <v>218</v>
      </c>
      <c r="Q882" s="9" t="s">
        <v>32</v>
      </c>
    </row>
    <row r="883" spans="1:17" ht="14.5">
      <c r="A883" s="9">
        <v>1595</v>
      </c>
      <c r="B883" s="9" t="str">
        <f>VLOOKUP(Table1[[#This Row],[Customer ID]],'Customer Lookup'!A:B,2,0)</f>
        <v>Chad Henson</v>
      </c>
      <c r="C883" s="9">
        <v>90796</v>
      </c>
      <c r="D883" s="30">
        <v>42135</v>
      </c>
      <c r="E883" s="30">
        <v>42136</v>
      </c>
      <c r="F883" s="9" t="s">
        <v>2232</v>
      </c>
      <c r="G883" s="13" t="str">
        <f ca="1">TRIM(Table1[[#This Row],[Product Category]])</f>
        <v>Furniture</v>
      </c>
      <c r="H883" s="13" t="str">
        <f ca="1">PROPER(Table1[[#This Row],[Product Sub-Category]])</f>
        <v>Chairs &amp; Chairmats</v>
      </c>
      <c r="I883" s="14">
        <v>14</v>
      </c>
      <c r="J883" s="15">
        <v>500.98</v>
      </c>
      <c r="K883" s="9">
        <v>0.1</v>
      </c>
      <c r="L883" s="9" t="s">
        <v>21</v>
      </c>
      <c r="M883" s="9" t="s">
        <v>81</v>
      </c>
      <c r="N883" s="16" t="str">
        <f ca="1">PROPER(Table1[[#This Row],[Region]])</f>
        <v>East</v>
      </c>
      <c r="O883" s="9" t="s">
        <v>356</v>
      </c>
      <c r="P883" s="9" t="s">
        <v>637</v>
      </c>
      <c r="Q883" s="9" t="s">
        <v>22</v>
      </c>
    </row>
    <row r="884" spans="1:17" ht="14.5">
      <c r="A884" s="9">
        <v>1595</v>
      </c>
      <c r="B884" s="9" t="str">
        <f>VLOOKUP(Table1[[#This Row],[Customer ID]],'Customer Lookup'!A:B,2,0)</f>
        <v>Chad Henson</v>
      </c>
      <c r="C884" s="9">
        <v>90796</v>
      </c>
      <c r="D884" s="30">
        <v>42135</v>
      </c>
      <c r="E884" s="30">
        <v>42136</v>
      </c>
      <c r="F884" s="8" t="s">
        <v>2233</v>
      </c>
      <c r="G884" s="13" t="str">
        <f ca="1">TRIM(Table1[[#This Row],[Product Category]])</f>
        <v>Office Supplies</v>
      </c>
      <c r="H884" s="13" t="str">
        <f ca="1">PROPER(Table1[[#This Row],[Product Sub-Category]])</f>
        <v>Office Furnishings</v>
      </c>
      <c r="I884" s="14">
        <v>9</v>
      </c>
      <c r="J884" s="15">
        <v>9.77</v>
      </c>
      <c r="K884" s="9">
        <v>0.05</v>
      </c>
      <c r="L884" s="9" t="s">
        <v>21</v>
      </c>
      <c r="M884" s="9" t="s">
        <v>81</v>
      </c>
      <c r="N884" s="16" t="str">
        <f ca="1">PROPER(Table1[[#This Row],[Region]])</f>
        <v>East</v>
      </c>
      <c r="O884" s="9" t="s">
        <v>356</v>
      </c>
      <c r="P884" s="9" t="s">
        <v>637</v>
      </c>
      <c r="Q884" s="9" t="s">
        <v>32</v>
      </c>
    </row>
    <row r="885" spans="1:17" ht="14.5">
      <c r="A885" s="9">
        <v>1595</v>
      </c>
      <c r="B885" s="9" t="str">
        <f>VLOOKUP(Table1[[#This Row],[Customer ID]],'Customer Lookup'!A:B,2,0)</f>
        <v>Chad Henson</v>
      </c>
      <c r="C885" s="9">
        <v>90796</v>
      </c>
      <c r="D885" s="30">
        <v>42135</v>
      </c>
      <c r="E885" s="30">
        <v>42137</v>
      </c>
      <c r="F885" s="9" t="s">
        <v>2231</v>
      </c>
      <c r="G885" s="13" t="str">
        <f ca="1">TRIM(Table1[[#This Row],[Product Category]])</f>
        <v>Office Supplies</v>
      </c>
      <c r="H885" s="13" t="str">
        <f ca="1">PROPER(Table1[[#This Row],[Product Sub-Category]])</f>
        <v>Pens &amp; Art Supplies</v>
      </c>
      <c r="I885" s="14">
        <v>42</v>
      </c>
      <c r="J885" s="15">
        <v>3.28</v>
      </c>
      <c r="K885" s="9">
        <v>0.05</v>
      </c>
      <c r="L885" s="9" t="s">
        <v>21</v>
      </c>
      <c r="M885" s="9" t="s">
        <v>81</v>
      </c>
      <c r="N885" s="16" t="str">
        <f ca="1">PROPER(Table1[[#This Row],[Region]])</f>
        <v>East</v>
      </c>
      <c r="O885" s="9" t="s">
        <v>356</v>
      </c>
      <c r="P885" s="9" t="s">
        <v>637</v>
      </c>
      <c r="Q885" s="9" t="s">
        <v>32</v>
      </c>
    </row>
    <row r="886" spans="1:17" ht="14.5">
      <c r="A886" s="9">
        <v>1602</v>
      </c>
      <c r="B886" s="9" t="str">
        <f>VLOOKUP(Table1[[#This Row],[Customer ID]],'Customer Lookup'!A:B,2,0)</f>
        <v>Frank Hess</v>
      </c>
      <c r="C886" s="9">
        <v>89680</v>
      </c>
      <c r="D886" s="30">
        <v>42104</v>
      </c>
      <c r="E886" s="30">
        <v>42106</v>
      </c>
      <c r="F886" s="8" t="s">
        <v>83</v>
      </c>
      <c r="G886" s="13" t="str">
        <f ca="1">TRIM(Table1[[#This Row],[Product Category]])</f>
        <v>Office Supplies</v>
      </c>
      <c r="H886" s="13" t="str">
        <f ca="1">PROPER(Table1[[#This Row],[Product Sub-Category]])</f>
        <v>Paper</v>
      </c>
      <c r="I886" s="14">
        <v>2</v>
      </c>
      <c r="J886" s="15">
        <v>9.11</v>
      </c>
      <c r="K886" s="9">
        <v>0.05</v>
      </c>
      <c r="L886" s="9" t="s">
        <v>41</v>
      </c>
      <c r="M886" s="9" t="s">
        <v>42</v>
      </c>
      <c r="N886" s="16" t="str">
        <f ca="1">PROPER(Table1[[#This Row],[Region]])</f>
        <v>East</v>
      </c>
      <c r="O886" s="9" t="s">
        <v>268</v>
      </c>
      <c r="P886" s="9" t="s">
        <v>638</v>
      </c>
      <c r="Q886" s="9" t="s">
        <v>32</v>
      </c>
    </row>
    <row r="887" spans="1:17" ht="14.5">
      <c r="A887" s="9">
        <v>1603</v>
      </c>
      <c r="B887" s="9" t="str">
        <f>VLOOKUP(Table1[[#This Row],[Customer ID]],'Customer Lookup'!A:B,2,0)</f>
        <v>Alex Watkins</v>
      </c>
      <c r="C887" s="9">
        <v>89679</v>
      </c>
      <c r="D887" s="30">
        <v>42020</v>
      </c>
      <c r="E887" s="30">
        <v>42022</v>
      </c>
      <c r="F887" s="9" t="s">
        <v>60</v>
      </c>
      <c r="G887" s="13" t="str">
        <f ca="1">TRIM(Table1[[#This Row],[Product Category]])</f>
        <v>Furniture</v>
      </c>
      <c r="H887" s="13" t="str">
        <f ca="1">PROPER(Table1[[#This Row],[Product Sub-Category]])</f>
        <v>Rubber Bands</v>
      </c>
      <c r="I887" s="14">
        <v>9</v>
      </c>
      <c r="J887" s="15">
        <v>2.1800000000000002</v>
      </c>
      <c r="K887" s="9">
        <v>0.05</v>
      </c>
      <c r="L887" s="9" t="s">
        <v>41</v>
      </c>
      <c r="M887" s="9" t="s">
        <v>51</v>
      </c>
      <c r="N887" s="16" t="str">
        <f ca="1">PROPER(Table1[[#This Row],[Region]])</f>
        <v>East</v>
      </c>
      <c r="O887" s="9" t="s">
        <v>62</v>
      </c>
      <c r="P887" s="9" t="s">
        <v>639</v>
      </c>
      <c r="Q887" s="9" t="s">
        <v>32</v>
      </c>
    </row>
    <row r="888" spans="1:17" ht="14.5">
      <c r="A888" s="9">
        <v>1603</v>
      </c>
      <c r="B888" s="9" t="str">
        <f>VLOOKUP(Table1[[#This Row],[Customer ID]],'Customer Lookup'!A:B,2,0)</f>
        <v>Alex Watkins</v>
      </c>
      <c r="C888" s="9">
        <v>89679</v>
      </c>
      <c r="D888" s="30">
        <v>42020</v>
      </c>
      <c r="E888" s="30">
        <v>42022</v>
      </c>
      <c r="F888" s="8" t="s">
        <v>123</v>
      </c>
      <c r="G888" s="13" t="str">
        <f ca="1">TRIM(Table1[[#This Row],[Product Category]])</f>
        <v>Office Supplies</v>
      </c>
      <c r="H888" s="13" t="str">
        <f ca="1">PROPER(Table1[[#This Row],[Product Sub-Category]])</f>
        <v>Tables</v>
      </c>
      <c r="I888" s="14">
        <v>1</v>
      </c>
      <c r="J888" s="15">
        <v>179.29</v>
      </c>
      <c r="K888" s="9">
        <v>0.1</v>
      </c>
      <c r="L888" s="9" t="s">
        <v>41</v>
      </c>
      <c r="M888" s="9" t="s">
        <v>51</v>
      </c>
      <c r="N888" s="16" t="str">
        <f ca="1">PROPER(Table1[[#This Row],[Region]])</f>
        <v>East</v>
      </c>
      <c r="O888" s="9" t="s">
        <v>62</v>
      </c>
      <c r="P888" s="9" t="s">
        <v>639</v>
      </c>
      <c r="Q888" s="9" t="s">
        <v>22</v>
      </c>
    </row>
    <row r="889" spans="1:17" ht="14.5">
      <c r="A889" s="9">
        <v>1606</v>
      </c>
      <c r="B889" s="9" t="str">
        <f>VLOOKUP(Table1[[#This Row],[Customer ID]],'Customer Lookup'!A:B,2,0)</f>
        <v>Don Rogers</v>
      </c>
      <c r="C889" s="9">
        <v>87993</v>
      </c>
      <c r="D889" s="30">
        <v>42011</v>
      </c>
      <c r="E889" s="30">
        <v>42012</v>
      </c>
      <c r="F889" s="9" t="s">
        <v>2237</v>
      </c>
      <c r="G889" s="13" t="str">
        <f ca="1">TRIM(Table1[[#This Row],[Product Category]])</f>
        <v>Technology</v>
      </c>
      <c r="H889" s="13" t="str">
        <f ca="1">PROPER(Table1[[#This Row],[Product Sub-Category]])</f>
        <v>Binders And Binder Accessories</v>
      </c>
      <c r="I889" s="14">
        <v>1</v>
      </c>
      <c r="J889" s="15">
        <v>1.98</v>
      </c>
      <c r="K889" s="9">
        <v>0.05</v>
      </c>
      <c r="L889" s="9" t="s">
        <v>50</v>
      </c>
      <c r="M889" s="9" t="s">
        <v>42</v>
      </c>
      <c r="N889" s="16" t="str">
        <f ca="1">PROPER(Table1[[#This Row],[Region]])</f>
        <v>East</v>
      </c>
      <c r="O889" s="9" t="s">
        <v>62</v>
      </c>
      <c r="P889" s="9" t="s">
        <v>640</v>
      </c>
      <c r="Q889" s="9" t="s">
        <v>32</v>
      </c>
    </row>
    <row r="890" spans="1:17" ht="14.5">
      <c r="A890" s="9">
        <v>1606</v>
      </c>
      <c r="B890" s="9" t="str">
        <f>VLOOKUP(Table1[[#This Row],[Customer ID]],'Customer Lookup'!A:B,2,0)</f>
        <v>Don Rogers</v>
      </c>
      <c r="C890" s="9">
        <v>87993</v>
      </c>
      <c r="D890" s="30">
        <v>42011</v>
      </c>
      <c r="E890" s="30">
        <v>42012</v>
      </c>
      <c r="F890" s="8" t="s">
        <v>2242</v>
      </c>
      <c r="G890" s="13" t="str">
        <f ca="1">TRIM(Table1[[#This Row],[Product Category]])</f>
        <v>Technology</v>
      </c>
      <c r="H890" s="13" t="str">
        <f ca="1">PROPER(Table1[[#This Row],[Product Sub-Category]])</f>
        <v>Copiers And Fax</v>
      </c>
      <c r="I890" s="14">
        <v>1</v>
      </c>
      <c r="J890" s="15">
        <v>699.99</v>
      </c>
      <c r="K890" s="9">
        <v>0.1</v>
      </c>
      <c r="L890" s="9" t="s">
        <v>50</v>
      </c>
      <c r="M890" s="9" t="s">
        <v>42</v>
      </c>
      <c r="N890" s="16" t="str">
        <f ca="1">PROPER(Table1[[#This Row],[Region]])</f>
        <v>East</v>
      </c>
      <c r="O890" s="9" t="s">
        <v>62</v>
      </c>
      <c r="P890" s="9" t="s">
        <v>640</v>
      </c>
      <c r="Q890" s="9" t="s">
        <v>22</v>
      </c>
    </row>
    <row r="891" spans="1:17" ht="14.5">
      <c r="A891" s="9">
        <v>1606</v>
      </c>
      <c r="B891" s="9" t="str">
        <f>VLOOKUP(Table1[[#This Row],[Customer ID]],'Customer Lookup'!A:B,2,0)</f>
        <v>Don Rogers</v>
      </c>
      <c r="C891" s="9">
        <v>87993</v>
      </c>
      <c r="D891" s="30">
        <v>42011</v>
      </c>
      <c r="E891" s="30">
        <v>42012</v>
      </c>
      <c r="F891" s="9" t="s">
        <v>74</v>
      </c>
      <c r="G891" s="13" t="str">
        <f ca="1">TRIM(Table1[[#This Row],[Product Category]])</f>
        <v>Office Supplies</v>
      </c>
      <c r="H891" s="13" t="str">
        <f ca="1">PROPER(Table1[[#This Row],[Product Sub-Category]])</f>
        <v>Office Machines</v>
      </c>
      <c r="I891" s="14">
        <v>2</v>
      </c>
      <c r="J891" s="15">
        <v>6783.02</v>
      </c>
      <c r="K891" s="9">
        <v>0.15</v>
      </c>
      <c r="L891" s="9" t="s">
        <v>50</v>
      </c>
      <c r="M891" s="9" t="s">
        <v>42</v>
      </c>
      <c r="N891" s="16" t="str">
        <f ca="1">PROPER(Table1[[#This Row],[Region]])</f>
        <v>East</v>
      </c>
      <c r="O891" s="9" t="s">
        <v>62</v>
      </c>
      <c r="P891" s="9" t="s">
        <v>640</v>
      </c>
      <c r="Q891" s="9" t="s">
        <v>32</v>
      </c>
    </row>
    <row r="892" spans="1:17" ht="14.5">
      <c r="A892" s="9">
        <v>1607</v>
      </c>
      <c r="B892" s="9" t="str">
        <f>VLOOKUP(Table1[[#This Row],[Customer ID]],'Customer Lookup'!A:B,2,0)</f>
        <v>Kathleen Huang Hall</v>
      </c>
      <c r="C892" s="9">
        <v>87994</v>
      </c>
      <c r="D892" s="30">
        <v>42109</v>
      </c>
      <c r="E892" s="30">
        <v>42109</v>
      </c>
      <c r="F892" s="8" t="s">
        <v>2237</v>
      </c>
      <c r="G892" s="13" t="str">
        <f ca="1">TRIM(Table1[[#This Row],[Product Category]])</f>
        <v>Office Supplies</v>
      </c>
      <c r="H892" s="13" t="str">
        <f ca="1">PROPER(Table1[[#This Row],[Product Sub-Category]])</f>
        <v>Binders And Binder Accessories</v>
      </c>
      <c r="I892" s="14">
        <v>7</v>
      </c>
      <c r="J892" s="15">
        <v>15.16</v>
      </c>
      <c r="K892" s="9">
        <v>0.05</v>
      </c>
      <c r="L892" s="9" t="s">
        <v>31</v>
      </c>
      <c r="M892" s="9" t="s">
        <v>42</v>
      </c>
      <c r="N892" s="16" t="str">
        <f ca="1">PROPER(Table1[[#This Row],[Region]])</f>
        <v>East</v>
      </c>
      <c r="O892" s="9" t="s">
        <v>62</v>
      </c>
      <c r="P892" s="9" t="s">
        <v>641</v>
      </c>
      <c r="Q892" s="9" t="s">
        <v>32</v>
      </c>
    </row>
    <row r="893" spans="1:17" ht="14.5">
      <c r="A893" s="9">
        <v>1607</v>
      </c>
      <c r="B893" s="9" t="str">
        <f>VLOOKUP(Table1[[#This Row],[Customer ID]],'Customer Lookup'!A:B,2,0)</f>
        <v>Kathleen Huang Hall</v>
      </c>
      <c r="C893" s="9">
        <v>87995</v>
      </c>
      <c r="D893" s="30">
        <v>42041</v>
      </c>
      <c r="E893" s="30">
        <v>42045</v>
      </c>
      <c r="F893" s="9" t="s">
        <v>2240</v>
      </c>
      <c r="G893" s="13" t="str">
        <f ca="1">TRIM(Table1[[#This Row],[Product Category]])</f>
        <v>Office Supplies</v>
      </c>
      <c r="H893" s="13" t="str">
        <f ca="1">PROPER(Table1[[#This Row],[Product Sub-Category]])</f>
        <v>Scissors, Rulers And Trimmers</v>
      </c>
      <c r="I893" s="14">
        <v>21</v>
      </c>
      <c r="J893" s="15">
        <v>5.68</v>
      </c>
      <c r="K893" s="9">
        <v>0.05</v>
      </c>
      <c r="L893" s="9" t="s">
        <v>98</v>
      </c>
      <c r="M893" s="9" t="s">
        <v>42</v>
      </c>
      <c r="N893" s="16" t="str">
        <f ca="1">PROPER(Table1[[#This Row],[Region]])</f>
        <v>West</v>
      </c>
      <c r="O893" s="9" t="s">
        <v>62</v>
      </c>
      <c r="P893" s="9" t="s">
        <v>641</v>
      </c>
      <c r="Q893" s="9" t="s">
        <v>22</v>
      </c>
    </row>
    <row r="894" spans="1:17" ht="14.5">
      <c r="A894" s="9">
        <v>1609</v>
      </c>
      <c r="B894" s="9" t="str">
        <f>VLOOKUP(Table1[[#This Row],[Customer ID]],'Customer Lookup'!A:B,2,0)</f>
        <v>Jerry Ennis</v>
      </c>
      <c r="C894" s="9">
        <v>87824</v>
      </c>
      <c r="D894" s="30">
        <v>42135</v>
      </c>
      <c r="E894" s="30">
        <v>42136</v>
      </c>
      <c r="F894" s="8" t="s">
        <v>2237</v>
      </c>
      <c r="G894" s="13" t="str">
        <f ca="1">TRIM(Table1[[#This Row],[Product Category]])</f>
        <v>Office Supplies</v>
      </c>
      <c r="H894" s="13" t="str">
        <f ca="1">PROPER(Table1[[#This Row],[Product Sub-Category]])</f>
        <v>Binders And Binder Accessories</v>
      </c>
      <c r="I894" s="14">
        <v>7</v>
      </c>
      <c r="J894" s="15">
        <v>2.16</v>
      </c>
      <c r="K894" s="9">
        <v>0.05</v>
      </c>
      <c r="L894" s="9" t="s">
        <v>21</v>
      </c>
      <c r="M894" s="9" t="s">
        <v>104</v>
      </c>
      <c r="N894" s="16" t="str">
        <f ca="1">PROPER(Table1[[#This Row],[Region]])</f>
        <v>West</v>
      </c>
      <c r="O894" s="9" t="s">
        <v>37</v>
      </c>
      <c r="P894" s="9" t="s">
        <v>642</v>
      </c>
      <c r="Q894" s="9" t="s">
        <v>32</v>
      </c>
    </row>
    <row r="895" spans="1:17" ht="14.5">
      <c r="A895" s="9">
        <v>1609</v>
      </c>
      <c r="B895" s="9" t="str">
        <f>VLOOKUP(Table1[[#This Row],[Customer ID]],'Customer Lookup'!A:B,2,0)</f>
        <v>Jerry Ennis</v>
      </c>
      <c r="C895" s="9">
        <v>87824</v>
      </c>
      <c r="D895" s="30">
        <v>42135</v>
      </c>
      <c r="E895" s="30">
        <v>42135</v>
      </c>
      <c r="F895" s="9" t="s">
        <v>2238</v>
      </c>
      <c r="G895" s="13" t="str">
        <f ca="1">TRIM(Table1[[#This Row],[Product Category]])</f>
        <v>Technology</v>
      </c>
      <c r="H895" s="13" t="str">
        <f ca="1">PROPER(Table1[[#This Row],[Product Sub-Category]])</f>
        <v>Storage &amp; Organization</v>
      </c>
      <c r="I895" s="14">
        <v>2</v>
      </c>
      <c r="J895" s="15">
        <v>9.7100000000000009</v>
      </c>
      <c r="K895" s="9">
        <v>0.05</v>
      </c>
      <c r="L895" s="9" t="s">
        <v>21</v>
      </c>
      <c r="M895" s="9" t="s">
        <v>104</v>
      </c>
      <c r="N895" s="16" t="str">
        <f ca="1">PROPER(Table1[[#This Row],[Region]])</f>
        <v>East</v>
      </c>
      <c r="O895" s="9" t="s">
        <v>37</v>
      </c>
      <c r="P895" s="9" t="s">
        <v>642</v>
      </c>
      <c r="Q895" s="9" t="s">
        <v>32</v>
      </c>
    </row>
    <row r="896" spans="1:17" ht="14.5">
      <c r="A896" s="9">
        <v>1614</v>
      </c>
      <c r="B896" s="9" t="str">
        <f>VLOOKUP(Table1[[#This Row],[Customer ID]],'Customer Lookup'!A:B,2,0)</f>
        <v>Wayne Lutz</v>
      </c>
      <c r="C896" s="9">
        <v>87823</v>
      </c>
      <c r="D896" s="30">
        <v>42102</v>
      </c>
      <c r="E896" s="30">
        <v>42106</v>
      </c>
      <c r="F896" s="8" t="s">
        <v>144</v>
      </c>
      <c r="G896" s="13" t="str">
        <f ca="1">TRIM(Table1[[#This Row],[Product Category]])</f>
        <v>Office Supplies</v>
      </c>
      <c r="H896" s="13" t="str">
        <f ca="1">PROPER(Table1[[#This Row],[Product Sub-Category]])</f>
        <v>Computer Peripherals</v>
      </c>
      <c r="I896" s="14">
        <v>12</v>
      </c>
      <c r="J896" s="15">
        <v>40.97</v>
      </c>
      <c r="K896" s="9">
        <v>0.05</v>
      </c>
      <c r="L896" s="9" t="s">
        <v>98</v>
      </c>
      <c r="M896" s="9" t="s">
        <v>104</v>
      </c>
      <c r="N896" s="16" t="str">
        <f ca="1">PROPER(Table1[[#This Row],[Region]])</f>
        <v>Central</v>
      </c>
      <c r="O896" s="9" t="s">
        <v>152</v>
      </c>
      <c r="P896" s="9" t="s">
        <v>643</v>
      </c>
      <c r="Q896" s="9" t="s">
        <v>32</v>
      </c>
    </row>
    <row r="897" spans="1:17" ht="14.5">
      <c r="A897" s="9">
        <v>1618</v>
      </c>
      <c r="B897" s="9" t="str">
        <f>VLOOKUP(Table1[[#This Row],[Customer ID]],'Customer Lookup'!A:B,2,0)</f>
        <v>June Roberts</v>
      </c>
      <c r="C897" s="9">
        <v>90248</v>
      </c>
      <c r="D897" s="30">
        <v>42100</v>
      </c>
      <c r="E897" s="30">
        <v>42100</v>
      </c>
      <c r="F897" s="9" t="s">
        <v>2240</v>
      </c>
      <c r="G897" s="13" t="str">
        <f ca="1">TRIM(Table1[[#This Row],[Product Category]])</f>
        <v>Technology</v>
      </c>
      <c r="H897" s="13" t="str">
        <f ca="1">PROPER(Table1[[#This Row],[Product Sub-Category]])</f>
        <v>Scissors, Rulers And Trimmers</v>
      </c>
      <c r="I897" s="14">
        <v>13</v>
      </c>
      <c r="J897" s="15">
        <v>12.88</v>
      </c>
      <c r="K897" s="9">
        <v>0.05</v>
      </c>
      <c r="L897" s="9" t="s">
        <v>21</v>
      </c>
      <c r="M897" s="9" t="s">
        <v>104</v>
      </c>
      <c r="N897" s="16" t="str">
        <f ca="1">PROPER(Table1[[#This Row],[Region]])</f>
        <v>East</v>
      </c>
      <c r="O897" s="9" t="s">
        <v>376</v>
      </c>
      <c r="P897" s="9" t="s">
        <v>644</v>
      </c>
      <c r="Q897" s="9" t="s">
        <v>32</v>
      </c>
    </row>
    <row r="898" spans="1:17" ht="14.5">
      <c r="A898" s="9">
        <v>1620</v>
      </c>
      <c r="B898" s="9" t="str">
        <f>VLOOKUP(Table1[[#This Row],[Customer ID]],'Customer Lookup'!A:B,2,0)</f>
        <v>Gerald Petty</v>
      </c>
      <c r="C898" s="9">
        <v>90248</v>
      </c>
      <c r="D898" s="30">
        <v>42100</v>
      </c>
      <c r="E898" s="30">
        <v>42101</v>
      </c>
      <c r="F898" s="8" t="s">
        <v>2235</v>
      </c>
      <c r="G898" s="13" t="str">
        <f ca="1">TRIM(Table1[[#This Row],[Product Category]])</f>
        <v>Office Supplies</v>
      </c>
      <c r="H898" s="13" t="str">
        <f ca="1">PROPER(Table1[[#This Row],[Product Sub-Category]])</f>
        <v>Telephones And Communication</v>
      </c>
      <c r="I898" s="14">
        <v>4</v>
      </c>
      <c r="J898" s="15">
        <v>45.99</v>
      </c>
      <c r="K898" s="9">
        <v>0.05</v>
      </c>
      <c r="L898" s="9" t="s">
        <v>21</v>
      </c>
      <c r="M898" s="9" t="s">
        <v>104</v>
      </c>
      <c r="N898" s="16" t="str">
        <f ca="1">PROPER(Table1[[#This Row],[Region]])</f>
        <v>Central</v>
      </c>
      <c r="O898" s="9" t="s">
        <v>174</v>
      </c>
      <c r="P898" s="9" t="s">
        <v>519</v>
      </c>
      <c r="Q898" s="9" t="s">
        <v>22</v>
      </c>
    </row>
    <row r="899" spans="1:17" ht="14.5">
      <c r="A899" s="9">
        <v>1623</v>
      </c>
      <c r="B899" s="9" t="str">
        <f>VLOOKUP(Table1[[#This Row],[Customer ID]],'Customer Lookup'!A:B,2,0)</f>
        <v>Patrick Adcock</v>
      </c>
      <c r="C899" s="9">
        <v>87611</v>
      </c>
      <c r="D899" s="30">
        <v>42148</v>
      </c>
      <c r="E899" s="30">
        <v>42150</v>
      </c>
      <c r="F899" s="9" t="s">
        <v>2237</v>
      </c>
      <c r="G899" s="13" t="str">
        <f ca="1">TRIM(Table1[[#This Row],[Product Category]])</f>
        <v>Technology</v>
      </c>
      <c r="H899" s="13" t="str">
        <f ca="1">PROPER(Table1[[#This Row],[Product Sub-Category]])</f>
        <v>Binders And Binder Accessories</v>
      </c>
      <c r="I899" s="14">
        <v>22</v>
      </c>
      <c r="J899" s="15">
        <v>15.01</v>
      </c>
      <c r="K899" s="9">
        <v>0.05</v>
      </c>
      <c r="L899" s="9" t="s">
        <v>21</v>
      </c>
      <c r="M899" s="9" t="s">
        <v>51</v>
      </c>
      <c r="N899" s="16" t="str">
        <f ca="1">PROPER(Table1[[#This Row],[Region]])</f>
        <v>Central</v>
      </c>
      <c r="O899" s="9" t="s">
        <v>376</v>
      </c>
      <c r="P899" s="9" t="s">
        <v>645</v>
      </c>
      <c r="Q899" s="9" t="s">
        <v>32</v>
      </c>
    </row>
    <row r="900" spans="1:17" ht="14.5">
      <c r="A900" s="9">
        <v>1623</v>
      </c>
      <c r="B900" s="9" t="str">
        <f>VLOOKUP(Table1[[#This Row],[Customer ID]],'Customer Lookup'!A:B,2,0)</f>
        <v>Patrick Adcock</v>
      </c>
      <c r="C900" s="9">
        <v>87611</v>
      </c>
      <c r="D900" s="30">
        <v>42148</v>
      </c>
      <c r="E900" s="30">
        <v>42150</v>
      </c>
      <c r="F900" s="8" t="s">
        <v>144</v>
      </c>
      <c r="G900" s="13" t="str">
        <f ca="1">TRIM(Table1[[#This Row],[Product Category]])</f>
        <v>Office Supplies</v>
      </c>
      <c r="H900" s="13" t="str">
        <f ca="1">PROPER(Table1[[#This Row],[Product Sub-Category]])</f>
        <v>Computer Peripherals</v>
      </c>
      <c r="I900" s="14">
        <v>12</v>
      </c>
      <c r="J900" s="15">
        <v>40.479999999999997</v>
      </c>
      <c r="K900" s="9">
        <v>0.05</v>
      </c>
      <c r="L900" s="9" t="s">
        <v>21</v>
      </c>
      <c r="M900" s="9" t="s">
        <v>51</v>
      </c>
      <c r="N900" s="16" t="str">
        <f ca="1">PROPER(Table1[[#This Row],[Region]])</f>
        <v>Central</v>
      </c>
      <c r="O900" s="9" t="s">
        <v>376</v>
      </c>
      <c r="P900" s="9" t="s">
        <v>645</v>
      </c>
      <c r="Q900" s="9" t="s">
        <v>32</v>
      </c>
    </row>
    <row r="901" spans="1:17" ht="14.5">
      <c r="A901" s="9">
        <v>1623</v>
      </c>
      <c r="B901" s="9" t="str">
        <f>VLOOKUP(Table1[[#This Row],[Customer ID]],'Customer Lookup'!A:B,2,0)</f>
        <v>Patrick Adcock</v>
      </c>
      <c r="C901" s="9">
        <v>87611</v>
      </c>
      <c r="D901" s="30">
        <v>42148</v>
      </c>
      <c r="E901" s="30">
        <v>42149</v>
      </c>
      <c r="F901" s="9" t="s">
        <v>2238</v>
      </c>
      <c r="G901" s="13" t="str">
        <f ca="1">TRIM(Table1[[#This Row],[Product Category]])</f>
        <v>Technology</v>
      </c>
      <c r="H901" s="13" t="str">
        <f ca="1">PROPER(Table1[[#This Row],[Product Sub-Category]])</f>
        <v>Storage &amp; Organization</v>
      </c>
      <c r="I901" s="14">
        <v>1</v>
      </c>
      <c r="J901" s="15">
        <v>12.28</v>
      </c>
      <c r="K901" s="9">
        <v>0.05</v>
      </c>
      <c r="L901" s="9" t="s">
        <v>21</v>
      </c>
      <c r="M901" s="9" t="s">
        <v>51</v>
      </c>
      <c r="N901" s="16" t="str">
        <f ca="1">PROPER(Table1[[#This Row],[Region]])</f>
        <v>East</v>
      </c>
      <c r="O901" s="9" t="s">
        <v>376</v>
      </c>
      <c r="P901" s="9" t="s">
        <v>645</v>
      </c>
      <c r="Q901" s="9" t="s">
        <v>32</v>
      </c>
    </row>
    <row r="902" spans="1:17" ht="14.5">
      <c r="A902" s="9">
        <v>1625</v>
      </c>
      <c r="B902" s="9" t="str">
        <f>VLOOKUP(Table1[[#This Row],[Customer ID]],'Customer Lookup'!A:B,2,0)</f>
        <v>Molly Browning</v>
      </c>
      <c r="C902" s="9">
        <v>90600</v>
      </c>
      <c r="D902" s="30">
        <v>42090</v>
      </c>
      <c r="E902" s="30">
        <v>42092</v>
      </c>
      <c r="F902" s="8" t="s">
        <v>74</v>
      </c>
      <c r="G902" s="13" t="str">
        <f ca="1">TRIM(Table1[[#This Row],[Product Category]])</f>
        <v>Office Supplies</v>
      </c>
      <c r="H902" s="13" t="str">
        <f ca="1">PROPER(Table1[[#This Row],[Product Sub-Category]])</f>
        <v>Office Machines</v>
      </c>
      <c r="I902" s="14">
        <v>12</v>
      </c>
      <c r="J902" s="15">
        <v>213.45</v>
      </c>
      <c r="K902" s="9">
        <v>0.1</v>
      </c>
      <c r="L902" s="9" t="s">
        <v>50</v>
      </c>
      <c r="M902" s="9" t="s">
        <v>42</v>
      </c>
      <c r="N902" s="16" t="str">
        <f ca="1">PROPER(Table1[[#This Row],[Region]])</f>
        <v>East</v>
      </c>
      <c r="O902" s="9" t="s">
        <v>62</v>
      </c>
      <c r="P902" s="9" t="s">
        <v>646</v>
      </c>
      <c r="Q902" s="9" t="s">
        <v>22</v>
      </c>
    </row>
    <row r="903" spans="1:17" ht="14.5">
      <c r="A903" s="9">
        <v>1625</v>
      </c>
      <c r="B903" s="9" t="str">
        <f>VLOOKUP(Table1[[#This Row],[Customer ID]],'Customer Lookup'!A:B,2,0)</f>
        <v>Molly Browning</v>
      </c>
      <c r="C903" s="9">
        <v>90600</v>
      </c>
      <c r="D903" s="30">
        <v>42090</v>
      </c>
      <c r="E903" s="30">
        <v>42092</v>
      </c>
      <c r="F903" s="9" t="s">
        <v>83</v>
      </c>
      <c r="G903" s="13" t="str">
        <f ca="1">TRIM(Table1[[#This Row],[Product Category]])</f>
        <v>Office Supplies</v>
      </c>
      <c r="H903" s="13" t="str">
        <f ca="1">PROPER(Table1[[#This Row],[Product Sub-Category]])</f>
        <v>Paper</v>
      </c>
      <c r="I903" s="14">
        <v>8</v>
      </c>
      <c r="J903" s="15">
        <v>55.98</v>
      </c>
      <c r="K903" s="9">
        <v>0.05</v>
      </c>
      <c r="L903" s="9" t="s">
        <v>50</v>
      </c>
      <c r="M903" s="9" t="s">
        <v>42</v>
      </c>
      <c r="N903" s="16" t="str">
        <f ca="1">PROPER(Table1[[#This Row],[Region]])</f>
        <v>East</v>
      </c>
      <c r="O903" s="9" t="s">
        <v>62</v>
      </c>
      <c r="P903" s="9" t="s">
        <v>646</v>
      </c>
      <c r="Q903" s="9" t="s">
        <v>32</v>
      </c>
    </row>
    <row r="904" spans="1:17" ht="14.5">
      <c r="A904" s="9">
        <v>1625</v>
      </c>
      <c r="B904" s="9" t="str">
        <f>VLOOKUP(Table1[[#This Row],[Customer ID]],'Customer Lookup'!A:B,2,0)</f>
        <v>Molly Browning</v>
      </c>
      <c r="C904" s="9">
        <v>90600</v>
      </c>
      <c r="D904" s="30">
        <v>42090</v>
      </c>
      <c r="E904" s="30">
        <v>42091</v>
      </c>
      <c r="F904" s="8" t="s">
        <v>2238</v>
      </c>
      <c r="G904" s="13" t="str">
        <f ca="1">TRIM(Table1[[#This Row],[Product Category]])</f>
        <v>Furniture</v>
      </c>
      <c r="H904" s="13" t="str">
        <f ca="1">PROPER(Table1[[#This Row],[Product Sub-Category]])</f>
        <v>Storage &amp; Organization</v>
      </c>
      <c r="I904" s="14">
        <v>1</v>
      </c>
      <c r="J904" s="15">
        <v>16.059999999999999</v>
      </c>
      <c r="K904" s="9">
        <v>0.05</v>
      </c>
      <c r="L904" s="9" t="s">
        <v>50</v>
      </c>
      <c r="M904" s="9" t="s">
        <v>42</v>
      </c>
      <c r="N904" s="16" t="str">
        <f ca="1">PROPER(Table1[[#This Row],[Region]])</f>
        <v>East</v>
      </c>
      <c r="O904" s="9" t="s">
        <v>62</v>
      </c>
      <c r="P904" s="9" t="s">
        <v>646</v>
      </c>
      <c r="Q904" s="9" t="s">
        <v>32</v>
      </c>
    </row>
    <row r="905" spans="1:17" ht="14.5">
      <c r="A905" s="9">
        <v>1625</v>
      </c>
      <c r="B905" s="9" t="str">
        <f>VLOOKUP(Table1[[#This Row],[Customer ID]],'Customer Lookup'!A:B,2,0)</f>
        <v>Molly Browning</v>
      </c>
      <c r="C905" s="9">
        <v>90601</v>
      </c>
      <c r="D905" s="30">
        <v>42051</v>
      </c>
      <c r="E905" s="30">
        <v>42053</v>
      </c>
      <c r="F905" s="9" t="s">
        <v>123</v>
      </c>
      <c r="G905" s="13" t="str">
        <f ca="1">TRIM(Table1[[#This Row],[Product Category]])</f>
        <v>Office Supplies</v>
      </c>
      <c r="H905" s="13" t="str">
        <f ca="1">PROPER(Table1[[#This Row],[Product Sub-Category]])</f>
        <v>Tables</v>
      </c>
      <c r="I905" s="14">
        <v>11</v>
      </c>
      <c r="J905" s="15">
        <v>209.37</v>
      </c>
      <c r="K905" s="9">
        <v>0.1</v>
      </c>
      <c r="L905" s="9" t="s">
        <v>50</v>
      </c>
      <c r="M905" s="9" t="s">
        <v>42</v>
      </c>
      <c r="N905" s="16" t="str">
        <f ca="1">PROPER(Table1[[#This Row],[Region]])</f>
        <v>South</v>
      </c>
      <c r="O905" s="9" t="s">
        <v>62</v>
      </c>
      <c r="P905" s="9" t="s">
        <v>646</v>
      </c>
      <c r="Q905" s="9" t="s">
        <v>32</v>
      </c>
    </row>
    <row r="906" spans="1:17" ht="14.5">
      <c r="A906" s="9">
        <v>1627</v>
      </c>
      <c r="B906" s="9" t="str">
        <f>VLOOKUP(Table1[[#This Row],[Customer ID]],'Customer Lookup'!A:B,2,0)</f>
        <v>Aaron Day</v>
      </c>
      <c r="C906" s="9">
        <v>90602</v>
      </c>
      <c r="D906" s="30">
        <v>42152</v>
      </c>
      <c r="E906" s="30">
        <v>42154</v>
      </c>
      <c r="F906" s="8" t="s">
        <v>2238</v>
      </c>
      <c r="G906" s="13" t="str">
        <f ca="1">TRIM(Table1[[#This Row],[Product Category]])</f>
        <v>Furniture</v>
      </c>
      <c r="H906" s="13" t="str">
        <f ca="1">PROPER(Table1[[#This Row],[Product Sub-Category]])</f>
        <v>Storage &amp; Organization</v>
      </c>
      <c r="I906" s="14">
        <v>17</v>
      </c>
      <c r="J906" s="15">
        <v>43.57</v>
      </c>
      <c r="K906" s="9">
        <v>0.05</v>
      </c>
      <c r="L906" s="9" t="s">
        <v>21</v>
      </c>
      <c r="M906" s="9" t="s">
        <v>81</v>
      </c>
      <c r="N906" s="16" t="str">
        <f ca="1">PROPER(Table1[[#This Row],[Region]])</f>
        <v>South</v>
      </c>
      <c r="O906" s="9" t="s">
        <v>184</v>
      </c>
      <c r="P906" s="9" t="s">
        <v>647</v>
      </c>
      <c r="Q906" s="9" t="s">
        <v>32</v>
      </c>
    </row>
    <row r="907" spans="1:17" ht="14.5">
      <c r="A907" s="9">
        <v>1632</v>
      </c>
      <c r="B907" s="9" t="str">
        <f>VLOOKUP(Table1[[#This Row],[Customer ID]],'Customer Lookup'!A:B,2,0)</f>
        <v>Lori Wolfe</v>
      </c>
      <c r="C907" s="9">
        <v>90530</v>
      </c>
      <c r="D907" s="30">
        <v>42019</v>
      </c>
      <c r="E907" s="30">
        <v>42020</v>
      </c>
      <c r="F907" s="9" t="s">
        <v>2233</v>
      </c>
      <c r="G907" s="13" t="str">
        <f ca="1">TRIM(Table1[[#This Row],[Product Category]])</f>
        <v>Office Supplies</v>
      </c>
      <c r="H907" s="13" t="str">
        <f ca="1">PROPER(Table1[[#This Row],[Product Sub-Category]])</f>
        <v>Office Furnishings</v>
      </c>
      <c r="I907" s="14">
        <v>6</v>
      </c>
      <c r="J907" s="15">
        <v>8.09</v>
      </c>
      <c r="K907" s="9">
        <v>0.05</v>
      </c>
      <c r="L907" s="9" t="s">
        <v>21</v>
      </c>
      <c r="M907" s="9" t="s">
        <v>42</v>
      </c>
      <c r="N907" s="16" t="str">
        <f ca="1">PROPER(Table1[[#This Row],[Region]])</f>
        <v>South</v>
      </c>
      <c r="O907" s="9" t="s">
        <v>364</v>
      </c>
      <c r="P907" s="9" t="s">
        <v>648</v>
      </c>
      <c r="Q907" s="9" t="s">
        <v>22</v>
      </c>
    </row>
    <row r="908" spans="1:17" ht="14.5">
      <c r="A908" s="9">
        <v>1632</v>
      </c>
      <c r="B908" s="9" t="str">
        <f>VLOOKUP(Table1[[#This Row],[Customer ID]],'Customer Lookup'!A:B,2,0)</f>
        <v>Lori Wolfe</v>
      </c>
      <c r="C908" s="9">
        <v>90533</v>
      </c>
      <c r="D908" s="30">
        <v>42109</v>
      </c>
      <c r="E908" s="30">
        <v>42111</v>
      </c>
      <c r="F908" s="8" t="s">
        <v>2231</v>
      </c>
      <c r="G908" s="13" t="str">
        <f ca="1">TRIM(Table1[[#This Row],[Product Category]])</f>
        <v>Technology</v>
      </c>
      <c r="H908" s="13" t="str">
        <f ca="1">PROPER(Table1[[#This Row],[Product Sub-Category]])</f>
        <v>Pens &amp; Art Supplies</v>
      </c>
      <c r="I908" s="14">
        <v>9</v>
      </c>
      <c r="J908" s="15">
        <v>25.99</v>
      </c>
      <c r="K908" s="9">
        <v>0.05</v>
      </c>
      <c r="L908" s="9" t="s">
        <v>21</v>
      </c>
      <c r="M908" s="9" t="s">
        <v>42</v>
      </c>
      <c r="N908" s="16" t="str">
        <f ca="1">PROPER(Table1[[#This Row],[Region]])</f>
        <v>South</v>
      </c>
      <c r="O908" s="9" t="s">
        <v>364</v>
      </c>
      <c r="P908" s="9" t="s">
        <v>648</v>
      </c>
      <c r="Q908" s="9" t="s">
        <v>32</v>
      </c>
    </row>
    <row r="909" spans="1:17" ht="14.5">
      <c r="A909" s="9">
        <v>1633</v>
      </c>
      <c r="B909" s="9" t="str">
        <f>VLOOKUP(Table1[[#This Row],[Customer ID]],'Customer Lookup'!A:B,2,0)</f>
        <v>Gerald Raynor</v>
      </c>
      <c r="C909" s="9">
        <v>90531</v>
      </c>
      <c r="D909" s="30">
        <v>42045</v>
      </c>
      <c r="E909" s="30">
        <v>42047</v>
      </c>
      <c r="F909" s="9" t="s">
        <v>144</v>
      </c>
      <c r="G909" s="13" t="str">
        <f ca="1">TRIM(Table1[[#This Row],[Product Category]])</f>
        <v>Technology</v>
      </c>
      <c r="H909" s="13" t="str">
        <f ca="1">PROPER(Table1[[#This Row],[Product Sub-Category]])</f>
        <v>Computer Peripherals</v>
      </c>
      <c r="I909" s="14">
        <v>6</v>
      </c>
      <c r="J909" s="15">
        <v>5.98</v>
      </c>
      <c r="K909" s="9">
        <v>0.05</v>
      </c>
      <c r="L909" s="9" t="s">
        <v>31</v>
      </c>
      <c r="M909" s="9" t="s">
        <v>42</v>
      </c>
      <c r="N909" s="16" t="str">
        <f ca="1">PROPER(Table1[[#This Row],[Region]])</f>
        <v>South</v>
      </c>
      <c r="O909" s="9" t="s">
        <v>364</v>
      </c>
      <c r="P909" s="9" t="s">
        <v>649</v>
      </c>
      <c r="Q909" s="9" t="s">
        <v>32</v>
      </c>
    </row>
    <row r="910" spans="1:17" ht="14.5">
      <c r="A910" s="9">
        <v>1634</v>
      </c>
      <c r="B910" s="9" t="str">
        <f>VLOOKUP(Table1[[#This Row],[Customer ID]],'Customer Lookup'!A:B,2,0)</f>
        <v>Katherine W Epstein</v>
      </c>
      <c r="C910" s="9">
        <v>90532</v>
      </c>
      <c r="D910" s="30">
        <v>42103</v>
      </c>
      <c r="E910" s="30">
        <v>42104</v>
      </c>
      <c r="F910" s="8" t="s">
        <v>74</v>
      </c>
      <c r="G910" s="13" t="str">
        <f ca="1">TRIM(Table1[[#This Row],[Product Category]])</f>
        <v>Technology</v>
      </c>
      <c r="H910" s="13" t="str">
        <f ca="1">PROPER(Table1[[#This Row],[Product Sub-Category]])</f>
        <v>Office Machines</v>
      </c>
      <c r="I910" s="14">
        <v>15</v>
      </c>
      <c r="J910" s="15">
        <v>100.97</v>
      </c>
      <c r="K910" s="9">
        <v>0.1</v>
      </c>
      <c r="L910" s="9" t="s">
        <v>31</v>
      </c>
      <c r="M910" s="9" t="s">
        <v>42</v>
      </c>
      <c r="N910" s="16" t="str">
        <f ca="1">PROPER(Table1[[#This Row],[Region]])</f>
        <v>West</v>
      </c>
      <c r="O910" s="9" t="s">
        <v>364</v>
      </c>
      <c r="P910" s="9" t="s">
        <v>650</v>
      </c>
      <c r="Q910" s="9" t="s">
        <v>22</v>
      </c>
    </row>
    <row r="911" spans="1:17" ht="14.5">
      <c r="A911" s="9">
        <v>1636</v>
      </c>
      <c r="B911" s="9" t="str">
        <f>VLOOKUP(Table1[[#This Row],[Customer ID]],'Customer Lookup'!A:B,2,0)</f>
        <v>Sidney Greenberg</v>
      </c>
      <c r="C911" s="9">
        <v>89704</v>
      </c>
      <c r="D911" s="30">
        <v>42018</v>
      </c>
      <c r="E911" s="30">
        <v>42020</v>
      </c>
      <c r="F911" s="9" t="s">
        <v>74</v>
      </c>
      <c r="G911" s="13" t="str">
        <f ca="1">TRIM(Table1[[#This Row],[Product Category]])</f>
        <v>Office Supplies</v>
      </c>
      <c r="H911" s="13" t="str">
        <f ca="1">PROPER(Table1[[#This Row],[Product Sub-Category]])</f>
        <v>Office Machines</v>
      </c>
      <c r="I911" s="14">
        <v>5</v>
      </c>
      <c r="J911" s="15">
        <v>115.99</v>
      </c>
      <c r="K911" s="9">
        <v>0.1</v>
      </c>
      <c r="L911" s="9" t="s">
        <v>41</v>
      </c>
      <c r="M911" s="9" t="s">
        <v>42</v>
      </c>
      <c r="N911" s="16" t="str">
        <f ca="1">PROPER(Table1[[#This Row],[Region]])</f>
        <v>West</v>
      </c>
      <c r="O911" s="9" t="s">
        <v>37</v>
      </c>
      <c r="P911" s="9" t="s">
        <v>651</v>
      </c>
      <c r="Q911" s="9" t="s">
        <v>22</v>
      </c>
    </row>
    <row r="912" spans="1:17" ht="14.5">
      <c r="A912" s="9">
        <v>1636</v>
      </c>
      <c r="B912" s="9" t="str">
        <f>VLOOKUP(Table1[[#This Row],[Customer ID]],'Customer Lookup'!A:B,2,0)</f>
        <v>Sidney Greenberg</v>
      </c>
      <c r="C912" s="9">
        <v>89704</v>
      </c>
      <c r="D912" s="30">
        <v>42018</v>
      </c>
      <c r="E912" s="30">
        <v>42021</v>
      </c>
      <c r="F912" s="8" t="s">
        <v>2231</v>
      </c>
      <c r="G912" s="13" t="str">
        <f ca="1">TRIM(Table1[[#This Row],[Product Category]])</f>
        <v>Furniture</v>
      </c>
      <c r="H912" s="13" t="str">
        <f ca="1">PROPER(Table1[[#This Row],[Product Sub-Category]])</f>
        <v>Pens &amp; Art Supplies</v>
      </c>
      <c r="I912" s="14">
        <v>7</v>
      </c>
      <c r="J912" s="15">
        <v>4.28</v>
      </c>
      <c r="K912" s="9">
        <v>0.05</v>
      </c>
      <c r="L912" s="9" t="s">
        <v>41</v>
      </c>
      <c r="M912" s="9" t="s">
        <v>42</v>
      </c>
      <c r="N912" s="16" t="str">
        <f ca="1">PROPER(Table1[[#This Row],[Region]])</f>
        <v>West</v>
      </c>
      <c r="O912" s="9" t="s">
        <v>37</v>
      </c>
      <c r="P912" s="9" t="s">
        <v>651</v>
      </c>
      <c r="Q912" s="9" t="s">
        <v>32</v>
      </c>
    </row>
    <row r="913" spans="1:17" ht="14.5">
      <c r="A913" s="9">
        <v>1636</v>
      </c>
      <c r="B913" s="9" t="str">
        <f>VLOOKUP(Table1[[#This Row],[Customer ID]],'Customer Lookup'!A:B,2,0)</f>
        <v>Sidney Greenberg</v>
      </c>
      <c r="C913" s="9">
        <v>89706</v>
      </c>
      <c r="D913" s="30">
        <v>42016</v>
      </c>
      <c r="E913" s="30">
        <v>42018</v>
      </c>
      <c r="F913" s="9" t="s">
        <v>2233</v>
      </c>
      <c r="G913" s="13" t="str">
        <f ca="1">TRIM(Table1[[#This Row],[Product Category]])</f>
        <v>Office Supplies</v>
      </c>
      <c r="H913" s="13" t="str">
        <f ca="1">PROPER(Table1[[#This Row],[Product Sub-Category]])</f>
        <v>Office Furnishings</v>
      </c>
      <c r="I913" s="14">
        <v>12</v>
      </c>
      <c r="J913" s="15">
        <v>136.97999999999999</v>
      </c>
      <c r="K913" s="9">
        <v>0.1</v>
      </c>
      <c r="L913" s="9" t="s">
        <v>21</v>
      </c>
      <c r="M913" s="9" t="s">
        <v>42</v>
      </c>
      <c r="N913" s="16" t="str">
        <f ca="1">PROPER(Table1[[#This Row],[Region]])</f>
        <v>East</v>
      </c>
      <c r="O913" s="9" t="s">
        <v>37</v>
      </c>
      <c r="P913" s="9" t="s">
        <v>651</v>
      </c>
      <c r="Q913" s="9" t="s">
        <v>22</v>
      </c>
    </row>
    <row r="914" spans="1:17" ht="14.5">
      <c r="A914" s="9">
        <v>1639</v>
      </c>
      <c r="B914" s="9" t="str">
        <f>VLOOKUP(Table1[[#This Row],[Customer ID]],'Customer Lookup'!A:B,2,0)</f>
        <v>Marvin Rollins</v>
      </c>
      <c r="C914" s="9">
        <v>89705</v>
      </c>
      <c r="D914" s="30">
        <v>42061</v>
      </c>
      <c r="E914" s="30">
        <v>42063</v>
      </c>
      <c r="F914" s="8" t="s">
        <v>83</v>
      </c>
      <c r="G914" s="13" t="str">
        <f ca="1">TRIM(Table1[[#This Row],[Product Category]])</f>
        <v>Furniture</v>
      </c>
      <c r="H914" s="13" t="str">
        <f ca="1">PROPER(Table1[[#This Row],[Product Sub-Category]])</f>
        <v>Paper</v>
      </c>
      <c r="I914" s="14">
        <v>4</v>
      </c>
      <c r="J914" s="15">
        <v>55.48</v>
      </c>
      <c r="K914" s="9">
        <v>0.05</v>
      </c>
      <c r="L914" s="9" t="s">
        <v>41</v>
      </c>
      <c r="M914" s="9" t="s">
        <v>42</v>
      </c>
      <c r="N914" s="16" t="str">
        <f ca="1">PROPER(Table1[[#This Row],[Region]])</f>
        <v>Central</v>
      </c>
      <c r="O914" s="9" t="s">
        <v>171</v>
      </c>
      <c r="P914" s="9" t="s">
        <v>652</v>
      </c>
      <c r="Q914" s="9" t="s">
        <v>32</v>
      </c>
    </row>
    <row r="915" spans="1:17" ht="14.5">
      <c r="A915" s="9">
        <v>1644</v>
      </c>
      <c r="B915" s="9" t="str">
        <f>VLOOKUP(Table1[[#This Row],[Customer ID]],'Customer Lookup'!A:B,2,0)</f>
        <v>Sam Woodward</v>
      </c>
      <c r="C915" s="9">
        <v>87342</v>
      </c>
      <c r="D915" s="30">
        <v>42169</v>
      </c>
      <c r="E915" s="30">
        <v>42171</v>
      </c>
      <c r="F915" s="9" t="s">
        <v>2233</v>
      </c>
      <c r="G915" s="13" t="str">
        <f ca="1">TRIM(Table1[[#This Row],[Product Category]])</f>
        <v>Office Supplies</v>
      </c>
      <c r="H915" s="13" t="str">
        <f ca="1">PROPER(Table1[[#This Row],[Product Sub-Category]])</f>
        <v>Office Furnishings</v>
      </c>
      <c r="I915" s="14">
        <v>1</v>
      </c>
      <c r="J915" s="15">
        <v>107.53</v>
      </c>
      <c r="K915" s="9">
        <v>0.1</v>
      </c>
      <c r="L915" s="9" t="s">
        <v>98</v>
      </c>
      <c r="M915" s="9" t="s">
        <v>51</v>
      </c>
      <c r="N915" s="16" t="str">
        <f ca="1">PROPER(Table1[[#This Row],[Region]])</f>
        <v>East</v>
      </c>
      <c r="O915" s="9" t="s">
        <v>112</v>
      </c>
      <c r="P915" s="9" t="s">
        <v>653</v>
      </c>
      <c r="Q915" s="9" t="s">
        <v>32</v>
      </c>
    </row>
    <row r="916" spans="1:17" ht="14.5">
      <c r="A916" s="9">
        <v>1646</v>
      </c>
      <c r="B916" s="9" t="str">
        <f>VLOOKUP(Table1[[#This Row],[Customer ID]],'Customer Lookup'!A:B,2,0)</f>
        <v>Eugene Brewer Knox</v>
      </c>
      <c r="C916" s="9">
        <v>90932</v>
      </c>
      <c r="D916" s="30">
        <v>42078</v>
      </c>
      <c r="E916" s="30">
        <v>42080</v>
      </c>
      <c r="F916" s="8" t="s">
        <v>60</v>
      </c>
      <c r="G916" s="13" t="str">
        <f ca="1">TRIM(Table1[[#This Row],[Product Category]])</f>
        <v>Office Supplies</v>
      </c>
      <c r="H916" s="13" t="str">
        <f ca="1">PROPER(Table1[[#This Row],[Product Sub-Category]])</f>
        <v>Rubber Bands</v>
      </c>
      <c r="I916" s="14">
        <v>11</v>
      </c>
      <c r="J916" s="15">
        <v>3.29</v>
      </c>
      <c r="K916" s="9">
        <v>0.05</v>
      </c>
      <c r="L916" s="9" t="s">
        <v>31</v>
      </c>
      <c r="M916" s="9" t="s">
        <v>51</v>
      </c>
      <c r="N916" s="16" t="str">
        <f ca="1">PROPER(Table1[[#This Row],[Region]])</f>
        <v>Central</v>
      </c>
      <c r="O916" s="9" t="s">
        <v>62</v>
      </c>
      <c r="P916" s="9" t="s">
        <v>654</v>
      </c>
      <c r="Q916" s="9" t="s">
        <v>32</v>
      </c>
    </row>
    <row r="917" spans="1:17" ht="14.5">
      <c r="A917" s="9">
        <v>1648</v>
      </c>
      <c r="B917" s="9" t="str">
        <f>VLOOKUP(Table1[[#This Row],[Customer ID]],'Customer Lookup'!A:B,2,0)</f>
        <v>Nina Bowles</v>
      </c>
      <c r="C917" s="9">
        <v>91043</v>
      </c>
      <c r="D917" s="30">
        <v>42088</v>
      </c>
      <c r="E917" s="30">
        <v>42090</v>
      </c>
      <c r="F917" s="9" t="s">
        <v>196</v>
      </c>
      <c r="G917" s="13" t="str">
        <f ca="1">TRIM(Table1[[#This Row],[Product Category]])</f>
        <v>Office Supplies</v>
      </c>
      <c r="H917" s="13" t="str">
        <f ca="1">PROPER(Table1[[#This Row],[Product Sub-Category]])</f>
        <v>Appliances</v>
      </c>
      <c r="I917" s="14">
        <v>17</v>
      </c>
      <c r="J917" s="15">
        <v>46.89</v>
      </c>
      <c r="K917" s="9">
        <v>0.05</v>
      </c>
      <c r="L917" s="9" t="s">
        <v>41</v>
      </c>
      <c r="M917" s="9" t="s">
        <v>81</v>
      </c>
      <c r="N917" s="16" t="str">
        <f ca="1">PROPER(Table1[[#This Row],[Region]])</f>
        <v>Central</v>
      </c>
      <c r="O917" s="9" t="s">
        <v>142</v>
      </c>
      <c r="P917" s="9" t="s">
        <v>655</v>
      </c>
      <c r="Q917" s="9" t="s">
        <v>32</v>
      </c>
    </row>
    <row r="918" spans="1:17" ht="14.5">
      <c r="A918" s="9">
        <v>1648</v>
      </c>
      <c r="B918" s="9" t="str">
        <f>VLOOKUP(Table1[[#This Row],[Customer ID]],'Customer Lookup'!A:B,2,0)</f>
        <v>Nina Bowles</v>
      </c>
      <c r="C918" s="9">
        <v>91043</v>
      </c>
      <c r="D918" s="30">
        <v>42088</v>
      </c>
      <c r="E918" s="30">
        <v>42088</v>
      </c>
      <c r="F918" s="8" t="s">
        <v>2240</v>
      </c>
      <c r="G918" s="13" t="str">
        <f ca="1">TRIM(Table1[[#This Row],[Product Category]])</f>
        <v>Office Supplies</v>
      </c>
      <c r="H918" s="13" t="str">
        <f ca="1">PROPER(Table1[[#This Row],[Product Sub-Category]])</f>
        <v>Scissors, Rulers And Trimmers</v>
      </c>
      <c r="I918" s="14">
        <v>18</v>
      </c>
      <c r="J918" s="15">
        <v>12.98</v>
      </c>
      <c r="K918" s="9">
        <v>0.05</v>
      </c>
      <c r="L918" s="9" t="s">
        <v>41</v>
      </c>
      <c r="M918" s="9" t="s">
        <v>81</v>
      </c>
      <c r="N918" s="16" t="str">
        <f ca="1">PROPER(Table1[[#This Row],[Region]])</f>
        <v>East</v>
      </c>
      <c r="O918" s="9" t="s">
        <v>142</v>
      </c>
      <c r="P918" s="9" t="s">
        <v>655</v>
      </c>
      <c r="Q918" s="9" t="s">
        <v>32</v>
      </c>
    </row>
    <row r="919" spans="1:17" ht="14.5">
      <c r="A919" s="9">
        <v>1649</v>
      </c>
      <c r="B919" s="9" t="str">
        <f>VLOOKUP(Table1[[#This Row],[Customer ID]],'Customer Lookup'!A:B,2,0)</f>
        <v>Roy Hardison</v>
      </c>
      <c r="C919" s="9">
        <v>91041</v>
      </c>
      <c r="D919" s="30">
        <v>42059</v>
      </c>
      <c r="E919" s="30">
        <v>42061</v>
      </c>
      <c r="F919" s="9" t="s">
        <v>196</v>
      </c>
      <c r="G919" s="13" t="str">
        <f ca="1">TRIM(Table1[[#This Row],[Product Category]])</f>
        <v>Technology</v>
      </c>
      <c r="H919" s="13" t="str">
        <f ca="1">PROPER(Table1[[#This Row],[Product Sub-Category]])</f>
        <v>Appliances</v>
      </c>
      <c r="I919" s="14">
        <v>3</v>
      </c>
      <c r="J919" s="15">
        <v>48.58</v>
      </c>
      <c r="K919" s="9">
        <v>0.05</v>
      </c>
      <c r="L919" s="9" t="s">
        <v>41</v>
      </c>
      <c r="M919" s="9" t="s">
        <v>81</v>
      </c>
      <c r="N919" s="16" t="str">
        <f ca="1">PROPER(Table1[[#This Row],[Region]])</f>
        <v>South</v>
      </c>
      <c r="O919" s="9" t="s">
        <v>62</v>
      </c>
      <c r="P919" s="9" t="s">
        <v>639</v>
      </c>
      <c r="Q919" s="9" t="s">
        <v>22</v>
      </c>
    </row>
    <row r="920" spans="1:17" ht="14.5">
      <c r="A920" s="9">
        <v>1650</v>
      </c>
      <c r="B920" s="9" t="str">
        <f>VLOOKUP(Table1[[#This Row],[Customer ID]],'Customer Lookup'!A:B,2,0)</f>
        <v>Dan Lamm</v>
      </c>
      <c r="C920" s="9">
        <v>91042</v>
      </c>
      <c r="D920" s="30">
        <v>42133</v>
      </c>
      <c r="E920" s="30">
        <v>42133</v>
      </c>
      <c r="F920" s="8" t="s">
        <v>144</v>
      </c>
      <c r="G920" s="13" t="str">
        <f ca="1">TRIM(Table1[[#This Row],[Product Category]])</f>
        <v>Office Supplies</v>
      </c>
      <c r="H920" s="13" t="str">
        <f ca="1">PROPER(Table1[[#This Row],[Product Sub-Category]])</f>
        <v>Computer Peripherals</v>
      </c>
      <c r="I920" s="14">
        <v>15</v>
      </c>
      <c r="J920" s="15">
        <v>6.48</v>
      </c>
      <c r="K920" s="9">
        <v>0.05</v>
      </c>
      <c r="L920" s="9" t="s">
        <v>21</v>
      </c>
      <c r="M920" s="9" t="s">
        <v>81</v>
      </c>
      <c r="N920" s="16" t="str">
        <f ca="1">PROPER(Table1[[#This Row],[Region]])</f>
        <v>South</v>
      </c>
      <c r="O920" s="9" t="s">
        <v>225</v>
      </c>
      <c r="P920" s="9" t="s">
        <v>656</v>
      </c>
      <c r="Q920" s="9" t="s">
        <v>32</v>
      </c>
    </row>
    <row r="921" spans="1:17" ht="14.5">
      <c r="A921" s="9">
        <v>1650</v>
      </c>
      <c r="B921" s="9" t="str">
        <f>VLOOKUP(Table1[[#This Row],[Customer ID]],'Customer Lookup'!A:B,2,0)</f>
        <v>Dan Lamm</v>
      </c>
      <c r="C921" s="9">
        <v>91042</v>
      </c>
      <c r="D921" s="30">
        <v>42133</v>
      </c>
      <c r="E921" s="30">
        <v>42134</v>
      </c>
      <c r="F921" s="9" t="s">
        <v>116</v>
      </c>
      <c r="G921" s="13" t="str">
        <f ca="1">TRIM(Table1[[#This Row],[Product Category]])</f>
        <v>Technology</v>
      </c>
      <c r="H921" s="13" t="str">
        <f ca="1">PROPER(Table1[[#This Row],[Product Sub-Category]])</f>
        <v>Labels</v>
      </c>
      <c r="I921" s="14">
        <v>7</v>
      </c>
      <c r="J921" s="15">
        <v>12.53</v>
      </c>
      <c r="K921" s="9">
        <v>0.05</v>
      </c>
      <c r="L921" s="9" t="s">
        <v>21</v>
      </c>
      <c r="M921" s="9" t="s">
        <v>81</v>
      </c>
      <c r="N921" s="16" t="str">
        <f ca="1">PROPER(Table1[[#This Row],[Region]])</f>
        <v>South</v>
      </c>
      <c r="O921" s="9" t="s">
        <v>225</v>
      </c>
      <c r="P921" s="9" t="s">
        <v>656</v>
      </c>
      <c r="Q921" s="9" t="s">
        <v>32</v>
      </c>
    </row>
    <row r="922" spans="1:17" ht="14.5">
      <c r="A922" s="9">
        <v>1650</v>
      </c>
      <c r="B922" s="9" t="str">
        <f>VLOOKUP(Table1[[#This Row],[Customer ID]],'Customer Lookup'!A:B,2,0)</f>
        <v>Dan Lamm</v>
      </c>
      <c r="C922" s="9">
        <v>91042</v>
      </c>
      <c r="D922" s="30">
        <v>42133</v>
      </c>
      <c r="E922" s="30">
        <v>42135</v>
      </c>
      <c r="F922" s="8" t="s">
        <v>2235</v>
      </c>
      <c r="G922" s="13" t="str">
        <f ca="1">TRIM(Table1[[#This Row],[Product Category]])</f>
        <v>Office Supplies</v>
      </c>
      <c r="H922" s="13" t="str">
        <f ca="1">PROPER(Table1[[#This Row],[Product Sub-Category]])</f>
        <v>Telephones And Communication</v>
      </c>
      <c r="I922" s="14">
        <v>8</v>
      </c>
      <c r="J922" s="15">
        <v>65.989999999999995</v>
      </c>
      <c r="K922" s="9">
        <v>0.05</v>
      </c>
      <c r="L922" s="9" t="s">
        <v>21</v>
      </c>
      <c r="M922" s="9" t="s">
        <v>81</v>
      </c>
      <c r="N922" s="16" t="str">
        <f ca="1">PROPER(Table1[[#This Row],[Region]])</f>
        <v>West</v>
      </c>
      <c r="O922" s="9" t="s">
        <v>225</v>
      </c>
      <c r="P922" s="9" t="s">
        <v>656</v>
      </c>
      <c r="Q922" s="9" t="s">
        <v>22</v>
      </c>
    </row>
    <row r="923" spans="1:17" ht="14.5">
      <c r="A923" s="9">
        <v>1653</v>
      </c>
      <c r="B923" s="9" t="str">
        <f>VLOOKUP(Table1[[#This Row],[Customer ID]],'Customer Lookup'!A:B,2,0)</f>
        <v>Charles Cline</v>
      </c>
      <c r="C923" s="9">
        <v>89885</v>
      </c>
      <c r="D923" s="30">
        <v>42028</v>
      </c>
      <c r="E923" s="30">
        <v>42029</v>
      </c>
      <c r="F923" s="9" t="s">
        <v>2238</v>
      </c>
      <c r="G923" s="13" t="str">
        <f ca="1">TRIM(Table1[[#This Row],[Product Category]])</f>
        <v>Technology</v>
      </c>
      <c r="H923" s="13" t="str">
        <f ca="1">PROPER(Table1[[#This Row],[Product Sub-Category]])</f>
        <v>Storage &amp; Organization</v>
      </c>
      <c r="I923" s="14">
        <v>10</v>
      </c>
      <c r="J923" s="15">
        <v>101.41</v>
      </c>
      <c r="K923" s="9">
        <v>0.1</v>
      </c>
      <c r="L923" s="9" t="s">
        <v>31</v>
      </c>
      <c r="M923" s="9" t="s">
        <v>81</v>
      </c>
      <c r="N923" s="16" t="str">
        <f ca="1">PROPER(Table1[[#This Row],[Region]])</f>
        <v>West</v>
      </c>
      <c r="O923" s="9" t="s">
        <v>37</v>
      </c>
      <c r="P923" s="9" t="s">
        <v>657</v>
      </c>
      <c r="Q923" s="9" t="s">
        <v>22</v>
      </c>
    </row>
    <row r="924" spans="1:17" ht="14.5">
      <c r="A924" s="9">
        <v>1653</v>
      </c>
      <c r="B924" s="9" t="str">
        <f>VLOOKUP(Table1[[#This Row],[Customer ID]],'Customer Lookup'!A:B,2,0)</f>
        <v>Charles Cline</v>
      </c>
      <c r="C924" s="9">
        <v>89885</v>
      </c>
      <c r="D924" s="30">
        <v>42028</v>
      </c>
      <c r="E924" s="30">
        <v>42029</v>
      </c>
      <c r="F924" s="8" t="s">
        <v>2235</v>
      </c>
      <c r="G924" s="13" t="str">
        <f ca="1">TRIM(Table1[[#This Row],[Product Category]])</f>
        <v>Office Supplies</v>
      </c>
      <c r="H924" s="13" t="str">
        <f ca="1">PROPER(Table1[[#This Row],[Product Sub-Category]])</f>
        <v>Telephones And Communication</v>
      </c>
      <c r="I924" s="14">
        <v>2</v>
      </c>
      <c r="J924" s="15">
        <v>95.99</v>
      </c>
      <c r="K924" s="9">
        <v>0.05</v>
      </c>
      <c r="L924" s="9" t="s">
        <v>31</v>
      </c>
      <c r="M924" s="9" t="s">
        <v>81</v>
      </c>
      <c r="N924" s="16" t="str">
        <f ca="1">PROPER(Table1[[#This Row],[Region]])</f>
        <v>West</v>
      </c>
      <c r="O924" s="9" t="s">
        <v>37</v>
      </c>
      <c r="P924" s="9" t="s">
        <v>657</v>
      </c>
      <c r="Q924" s="9" t="s">
        <v>32</v>
      </c>
    </row>
    <row r="925" spans="1:17" ht="14.5">
      <c r="A925" s="9">
        <v>1665</v>
      </c>
      <c r="B925" s="9" t="str">
        <f>VLOOKUP(Table1[[#This Row],[Customer ID]],'Customer Lookup'!A:B,2,0)</f>
        <v>Elsie Pridgen</v>
      </c>
      <c r="C925" s="9">
        <v>90678</v>
      </c>
      <c r="D925" s="30">
        <v>42061</v>
      </c>
      <c r="E925" s="30">
        <v>42062</v>
      </c>
      <c r="F925" s="9" t="s">
        <v>83</v>
      </c>
      <c r="G925" s="13" t="str">
        <f ca="1">TRIM(Table1[[#This Row],[Product Category]])</f>
        <v>Technology</v>
      </c>
      <c r="H925" s="13" t="str">
        <f ca="1">PROPER(Table1[[#This Row],[Product Sub-Category]])</f>
        <v>Paper</v>
      </c>
      <c r="I925" s="14">
        <v>2</v>
      </c>
      <c r="J925" s="15">
        <v>3.6</v>
      </c>
      <c r="K925" s="9">
        <v>0.05</v>
      </c>
      <c r="L925" s="9" t="s">
        <v>21</v>
      </c>
      <c r="M925" s="9" t="s">
        <v>104</v>
      </c>
      <c r="N925" s="16" t="str">
        <f ca="1">PROPER(Table1[[#This Row],[Region]])</f>
        <v>South</v>
      </c>
      <c r="O925" s="9" t="s">
        <v>37</v>
      </c>
      <c r="P925" s="9" t="s">
        <v>658</v>
      </c>
      <c r="Q925" s="9" t="s">
        <v>32</v>
      </c>
    </row>
    <row r="926" spans="1:17" ht="14.5">
      <c r="A926" s="9">
        <v>1670</v>
      </c>
      <c r="B926" s="9" t="str">
        <f>VLOOKUP(Table1[[#This Row],[Customer ID]],'Customer Lookup'!A:B,2,0)</f>
        <v>Carolyn Bowling</v>
      </c>
      <c r="C926" s="9">
        <v>86722</v>
      </c>
      <c r="D926" s="30">
        <v>42118</v>
      </c>
      <c r="E926" s="30">
        <v>42120</v>
      </c>
      <c r="F926" s="8" t="s">
        <v>144</v>
      </c>
      <c r="G926" s="13" t="str">
        <f ca="1">TRIM(Table1[[#This Row],[Product Category]])</f>
        <v>Office Supplies</v>
      </c>
      <c r="H926" s="13" t="str">
        <f ca="1">PROPER(Table1[[#This Row],[Product Sub-Category]])</f>
        <v>Computer Peripherals</v>
      </c>
      <c r="I926" s="14">
        <v>10</v>
      </c>
      <c r="J926" s="15">
        <v>35.409999999999997</v>
      </c>
      <c r="K926" s="9">
        <v>0.05</v>
      </c>
      <c r="L926" s="9" t="s">
        <v>98</v>
      </c>
      <c r="M926" s="9" t="s">
        <v>51</v>
      </c>
      <c r="N926" s="16" t="str">
        <f ca="1">PROPER(Table1[[#This Row],[Region]])</f>
        <v>South</v>
      </c>
      <c r="O926" s="9" t="s">
        <v>117</v>
      </c>
      <c r="P926" s="9" t="s">
        <v>633</v>
      </c>
      <c r="Q926" s="9" t="s">
        <v>32</v>
      </c>
    </row>
    <row r="927" spans="1:17" ht="14.5">
      <c r="A927" s="9">
        <v>1670</v>
      </c>
      <c r="B927" s="9" t="str">
        <f>VLOOKUP(Table1[[#This Row],[Customer ID]],'Customer Lookup'!A:B,2,0)</f>
        <v>Carolyn Bowling</v>
      </c>
      <c r="C927" s="9">
        <v>86722</v>
      </c>
      <c r="D927" s="30">
        <v>42118</v>
      </c>
      <c r="E927" s="30">
        <v>42127</v>
      </c>
      <c r="F927" s="9" t="s">
        <v>2238</v>
      </c>
      <c r="G927" s="13" t="str">
        <f ca="1">TRIM(Table1[[#This Row],[Product Category]])</f>
        <v>Office Supplies</v>
      </c>
      <c r="H927" s="13" t="str">
        <f ca="1">PROPER(Table1[[#This Row],[Product Sub-Category]])</f>
        <v>Storage &amp; Organization</v>
      </c>
      <c r="I927" s="14">
        <v>11</v>
      </c>
      <c r="J927" s="15">
        <v>142.86000000000001</v>
      </c>
      <c r="K927" s="9">
        <v>0.1</v>
      </c>
      <c r="L927" s="9" t="s">
        <v>98</v>
      </c>
      <c r="M927" s="9" t="s">
        <v>51</v>
      </c>
      <c r="N927" s="16" t="str">
        <f ca="1">PROPER(Table1[[#This Row],[Region]])</f>
        <v>South</v>
      </c>
      <c r="O927" s="9" t="s">
        <v>117</v>
      </c>
      <c r="P927" s="9" t="s">
        <v>633</v>
      </c>
      <c r="Q927" s="9" t="s">
        <v>32</v>
      </c>
    </row>
    <row r="928" spans="1:17" ht="14.5">
      <c r="A928" s="9">
        <v>1671</v>
      </c>
      <c r="B928" s="9" t="str">
        <f>VLOOKUP(Table1[[#This Row],[Customer ID]],'Customer Lookup'!A:B,2,0)</f>
        <v>Mitchell Ross</v>
      </c>
      <c r="C928" s="9">
        <v>86724</v>
      </c>
      <c r="D928" s="30">
        <v>42044</v>
      </c>
      <c r="E928" s="30">
        <v>42048</v>
      </c>
      <c r="F928" s="8" t="s">
        <v>116</v>
      </c>
      <c r="G928" s="13" t="str">
        <f ca="1">TRIM(Table1[[#This Row],[Product Category]])</f>
        <v>Office Supplies</v>
      </c>
      <c r="H928" s="13" t="str">
        <f ca="1">PROPER(Table1[[#This Row],[Product Sub-Category]])</f>
        <v>Labels</v>
      </c>
      <c r="I928" s="14">
        <v>13</v>
      </c>
      <c r="J928" s="15">
        <v>4.13</v>
      </c>
      <c r="K928" s="9">
        <v>0.05</v>
      </c>
      <c r="L928" s="9" t="s">
        <v>98</v>
      </c>
      <c r="M928" s="9" t="s">
        <v>51</v>
      </c>
      <c r="N928" s="16" t="str">
        <f ca="1">PROPER(Table1[[#This Row],[Region]])</f>
        <v>South</v>
      </c>
      <c r="O928" s="9" t="s">
        <v>117</v>
      </c>
      <c r="P928" s="9" t="s">
        <v>659</v>
      </c>
      <c r="Q928" s="9" t="s">
        <v>32</v>
      </c>
    </row>
    <row r="929" spans="1:17" ht="14.5">
      <c r="A929" s="9">
        <v>1671</v>
      </c>
      <c r="B929" s="9" t="str">
        <f>VLOOKUP(Table1[[#This Row],[Customer ID]],'Customer Lookup'!A:B,2,0)</f>
        <v>Mitchell Ross</v>
      </c>
      <c r="C929" s="9">
        <v>86725</v>
      </c>
      <c r="D929" s="30">
        <v>42136</v>
      </c>
      <c r="E929" s="30">
        <v>42137</v>
      </c>
      <c r="F929" s="9" t="s">
        <v>2237</v>
      </c>
      <c r="G929" s="13" t="str">
        <f ca="1">TRIM(Table1[[#This Row],[Product Category]])</f>
        <v>Furniture</v>
      </c>
      <c r="H929" s="13" t="str">
        <f ca="1">PROPER(Table1[[#This Row],[Product Sub-Category]])</f>
        <v>Binders And Binder Accessories</v>
      </c>
      <c r="I929" s="14">
        <v>21</v>
      </c>
      <c r="J929" s="15">
        <v>223.98</v>
      </c>
      <c r="K929" s="9">
        <v>0.1</v>
      </c>
      <c r="L929" s="9" t="s">
        <v>41</v>
      </c>
      <c r="M929" s="9" t="s">
        <v>51</v>
      </c>
      <c r="N929" s="16" t="str">
        <f ca="1">PROPER(Table1[[#This Row],[Region]])</f>
        <v>South</v>
      </c>
      <c r="O929" s="9" t="s">
        <v>117</v>
      </c>
      <c r="P929" s="9" t="s">
        <v>659</v>
      </c>
      <c r="Q929" s="9" t="s">
        <v>32</v>
      </c>
    </row>
    <row r="930" spans="1:17" ht="14.5">
      <c r="A930" s="9">
        <v>1672</v>
      </c>
      <c r="B930" s="9" t="str">
        <f>VLOOKUP(Table1[[#This Row],[Customer ID]],'Customer Lookup'!A:B,2,0)</f>
        <v>Sidney Scarborough</v>
      </c>
      <c r="C930" s="9">
        <v>86723</v>
      </c>
      <c r="D930" s="30">
        <v>42162</v>
      </c>
      <c r="E930" s="30">
        <v>42167</v>
      </c>
      <c r="F930" s="8" t="s">
        <v>2232</v>
      </c>
      <c r="G930" s="13" t="str">
        <f ca="1">TRIM(Table1[[#This Row],[Product Category]])</f>
        <v>Office Supplies</v>
      </c>
      <c r="H930" s="13" t="str">
        <f ca="1">PROPER(Table1[[#This Row],[Product Sub-Category]])</f>
        <v>Chairs &amp; Chairmats</v>
      </c>
      <c r="I930" s="14">
        <v>3</v>
      </c>
      <c r="J930" s="15">
        <v>284.98</v>
      </c>
      <c r="K930" s="9">
        <v>0.1</v>
      </c>
      <c r="L930" s="9" t="s">
        <v>98</v>
      </c>
      <c r="M930" s="9" t="s">
        <v>51</v>
      </c>
      <c r="N930" s="16" t="str">
        <f ca="1">PROPER(Table1[[#This Row],[Region]])</f>
        <v>South</v>
      </c>
      <c r="O930" s="9" t="s">
        <v>117</v>
      </c>
      <c r="P930" s="9" t="s">
        <v>660</v>
      </c>
      <c r="Q930" s="9" t="s">
        <v>22</v>
      </c>
    </row>
    <row r="931" spans="1:17" ht="14.5">
      <c r="A931" s="9">
        <v>1672</v>
      </c>
      <c r="B931" s="9" t="str">
        <f>VLOOKUP(Table1[[#This Row],[Customer ID]],'Customer Lookup'!A:B,2,0)</f>
        <v>Sidney Scarborough</v>
      </c>
      <c r="C931" s="9">
        <v>86723</v>
      </c>
      <c r="D931" s="30">
        <v>42162</v>
      </c>
      <c r="E931" s="30">
        <v>42164</v>
      </c>
      <c r="F931" s="9" t="s">
        <v>83</v>
      </c>
      <c r="G931" s="13" t="str">
        <f ca="1">TRIM(Table1[[#This Row],[Product Category]])</f>
        <v>Furniture</v>
      </c>
      <c r="H931" s="13" t="str">
        <f ca="1">PROPER(Table1[[#This Row],[Product Sub-Category]])</f>
        <v>Paper</v>
      </c>
      <c r="I931" s="14">
        <v>17</v>
      </c>
      <c r="J931" s="15">
        <v>55.48</v>
      </c>
      <c r="K931" s="9">
        <v>0.05</v>
      </c>
      <c r="L931" s="9" t="s">
        <v>98</v>
      </c>
      <c r="M931" s="9" t="s">
        <v>51</v>
      </c>
      <c r="N931" s="16" t="str">
        <f ca="1">PROPER(Table1[[#This Row],[Region]])</f>
        <v>East</v>
      </c>
      <c r="O931" s="9" t="s">
        <v>117</v>
      </c>
      <c r="P931" s="9" t="s">
        <v>660</v>
      </c>
      <c r="Q931" s="9" t="s">
        <v>32</v>
      </c>
    </row>
    <row r="932" spans="1:17" ht="14.5">
      <c r="A932" s="9">
        <v>1679</v>
      </c>
      <c r="B932" s="9" t="str">
        <f>VLOOKUP(Table1[[#This Row],[Customer ID]],'Customer Lookup'!A:B,2,0)</f>
        <v>Jeanne Nguyen</v>
      </c>
      <c r="C932" s="9">
        <v>86646</v>
      </c>
      <c r="D932" s="30">
        <v>42083</v>
      </c>
      <c r="E932" s="30">
        <v>42084</v>
      </c>
      <c r="F932" s="8" t="s">
        <v>2233</v>
      </c>
      <c r="G932" s="13" t="str">
        <f ca="1">TRIM(Table1[[#This Row],[Product Category]])</f>
        <v>Office Supplies</v>
      </c>
      <c r="H932" s="13" t="str">
        <f ca="1">PROPER(Table1[[#This Row],[Product Sub-Category]])</f>
        <v>Office Furnishings</v>
      </c>
      <c r="I932" s="14">
        <v>21</v>
      </c>
      <c r="J932" s="15">
        <v>13.73</v>
      </c>
      <c r="K932" s="9">
        <v>0.05</v>
      </c>
      <c r="L932" s="9" t="s">
        <v>50</v>
      </c>
      <c r="M932" s="9" t="s">
        <v>104</v>
      </c>
      <c r="N932" s="16" t="str">
        <f ca="1">PROPER(Table1[[#This Row],[Region]])</f>
        <v>East</v>
      </c>
      <c r="O932" s="9" t="s">
        <v>124</v>
      </c>
      <c r="P932" s="9" t="s">
        <v>661</v>
      </c>
      <c r="Q932" s="9" t="s">
        <v>32</v>
      </c>
    </row>
    <row r="933" spans="1:17" ht="14.5">
      <c r="A933" s="9">
        <v>1680</v>
      </c>
      <c r="B933" s="9" t="str">
        <f>VLOOKUP(Table1[[#This Row],[Customer ID]],'Customer Lookup'!A:B,2,0)</f>
        <v>Esther Whitaker</v>
      </c>
      <c r="C933" s="9">
        <v>86645</v>
      </c>
      <c r="D933" s="30">
        <v>42127</v>
      </c>
      <c r="E933" s="30">
        <v>42129</v>
      </c>
      <c r="F933" s="9" t="s">
        <v>61</v>
      </c>
      <c r="G933" s="13" t="str">
        <f ca="1">TRIM(Table1[[#This Row],[Product Category]])</f>
        <v>Furniture</v>
      </c>
      <c r="H933" s="13" t="str">
        <f ca="1">PROPER(Table1[[#This Row],[Product Sub-Category]])</f>
        <v>Envelopes</v>
      </c>
      <c r="I933" s="14">
        <v>18</v>
      </c>
      <c r="J933" s="15">
        <v>30.98</v>
      </c>
      <c r="K933" s="9">
        <v>0.05</v>
      </c>
      <c r="L933" s="9" t="s">
        <v>98</v>
      </c>
      <c r="M933" s="9" t="s">
        <v>104</v>
      </c>
      <c r="N933" s="16" t="str">
        <f ca="1">PROPER(Table1[[#This Row],[Region]])</f>
        <v>East</v>
      </c>
      <c r="O933" s="9" t="s">
        <v>124</v>
      </c>
      <c r="P933" s="9" t="s">
        <v>258</v>
      </c>
      <c r="Q933" s="9" t="s">
        <v>32</v>
      </c>
    </row>
    <row r="934" spans="1:17" ht="14.5">
      <c r="A934" s="9">
        <v>1680</v>
      </c>
      <c r="B934" s="9" t="str">
        <f>VLOOKUP(Table1[[#This Row],[Customer ID]],'Customer Lookup'!A:B,2,0)</f>
        <v>Esther Whitaker</v>
      </c>
      <c r="C934" s="9">
        <v>86645</v>
      </c>
      <c r="D934" s="30">
        <v>42127</v>
      </c>
      <c r="E934" s="30">
        <v>42129</v>
      </c>
      <c r="F934" s="8" t="s">
        <v>2233</v>
      </c>
      <c r="G934" s="13" t="str">
        <f ca="1">TRIM(Table1[[#This Row],[Product Category]])</f>
        <v>Furniture</v>
      </c>
      <c r="H934" s="13" t="str">
        <f ca="1">PROPER(Table1[[#This Row],[Product Sub-Category]])</f>
        <v>Office Furnishings</v>
      </c>
      <c r="I934" s="14">
        <v>17</v>
      </c>
      <c r="J934" s="15">
        <v>49.34</v>
      </c>
      <c r="K934" s="9">
        <v>0.05</v>
      </c>
      <c r="L934" s="9" t="s">
        <v>98</v>
      </c>
      <c r="M934" s="9" t="s">
        <v>104</v>
      </c>
      <c r="N934" s="16" t="str">
        <f ca="1">PROPER(Table1[[#This Row],[Region]])</f>
        <v>Central</v>
      </c>
      <c r="O934" s="9" t="s">
        <v>124</v>
      </c>
      <c r="P934" s="9" t="s">
        <v>258</v>
      </c>
      <c r="Q934" s="9" t="s">
        <v>32</v>
      </c>
    </row>
    <row r="935" spans="1:17" ht="14.5">
      <c r="A935" s="9">
        <v>1682</v>
      </c>
      <c r="B935" s="9" t="str">
        <f>VLOOKUP(Table1[[#This Row],[Customer ID]],'Customer Lookup'!A:B,2,0)</f>
        <v>Julie Edwards</v>
      </c>
      <c r="C935" s="9">
        <v>14115</v>
      </c>
      <c r="D935" s="30">
        <v>42049</v>
      </c>
      <c r="E935" s="30">
        <v>42051</v>
      </c>
      <c r="F935" s="9" t="s">
        <v>2233</v>
      </c>
      <c r="G935" s="13" t="str">
        <f ca="1">TRIM(Table1[[#This Row],[Product Category]])</f>
        <v>Office Supplies</v>
      </c>
      <c r="H935" s="13" t="str">
        <f ca="1">PROPER(Table1[[#This Row],[Product Sub-Category]])</f>
        <v>Office Furnishings</v>
      </c>
      <c r="I935" s="14">
        <v>43</v>
      </c>
      <c r="J935" s="15">
        <v>6.28</v>
      </c>
      <c r="K935" s="9">
        <v>0.05</v>
      </c>
      <c r="L935" s="9" t="s">
        <v>31</v>
      </c>
      <c r="M935" s="9" t="s">
        <v>104</v>
      </c>
      <c r="N935" s="16" t="str">
        <f ca="1">PROPER(Table1[[#This Row],[Region]])</f>
        <v>Central</v>
      </c>
      <c r="O935" s="9" t="s">
        <v>142</v>
      </c>
      <c r="P935" s="9" t="s">
        <v>143</v>
      </c>
      <c r="Q935" s="9" t="s">
        <v>32</v>
      </c>
    </row>
    <row r="936" spans="1:17" ht="14.5">
      <c r="A936" s="9">
        <v>1682</v>
      </c>
      <c r="B936" s="9" t="str">
        <f>VLOOKUP(Table1[[#This Row],[Customer ID]],'Customer Lookup'!A:B,2,0)</f>
        <v>Julie Edwards</v>
      </c>
      <c r="C936" s="9">
        <v>38080</v>
      </c>
      <c r="D936" s="30">
        <v>42077</v>
      </c>
      <c r="E936" s="30">
        <v>42078</v>
      </c>
      <c r="F936" s="8" t="s">
        <v>83</v>
      </c>
      <c r="G936" s="13" t="str">
        <f ca="1">TRIM(Table1[[#This Row],[Product Category]])</f>
        <v>Furniture</v>
      </c>
      <c r="H936" s="13" t="str">
        <f ca="1">PROPER(Table1[[#This Row],[Product Sub-Category]])</f>
        <v>Paper</v>
      </c>
      <c r="I936" s="14">
        <v>47</v>
      </c>
      <c r="J936" s="15">
        <v>4.9800000000000004</v>
      </c>
      <c r="K936" s="9">
        <v>0.05</v>
      </c>
      <c r="L936" s="9" t="s">
        <v>31</v>
      </c>
      <c r="M936" s="9" t="s">
        <v>104</v>
      </c>
      <c r="N936" s="16" t="str">
        <f ca="1">PROPER(Table1[[#This Row],[Region]])</f>
        <v>Central</v>
      </c>
      <c r="O936" s="9" t="s">
        <v>142</v>
      </c>
      <c r="P936" s="9" t="s">
        <v>143</v>
      </c>
      <c r="Q936" s="9" t="s">
        <v>32</v>
      </c>
    </row>
    <row r="937" spans="1:17" ht="14.5">
      <c r="A937" s="9">
        <v>1683</v>
      </c>
      <c r="B937" s="9" t="str">
        <f>VLOOKUP(Table1[[#This Row],[Customer ID]],'Customer Lookup'!A:B,2,0)</f>
        <v>Wesley Corbett</v>
      </c>
      <c r="C937" s="9">
        <v>90612</v>
      </c>
      <c r="D937" s="30">
        <v>42049</v>
      </c>
      <c r="E937" s="30">
        <v>42051</v>
      </c>
      <c r="F937" s="9" t="s">
        <v>2233</v>
      </c>
      <c r="G937" s="13" t="str">
        <f ca="1">TRIM(Table1[[#This Row],[Product Category]])</f>
        <v>Office Supplies</v>
      </c>
      <c r="H937" s="13" t="str">
        <f ca="1">PROPER(Table1[[#This Row],[Product Sub-Category]])</f>
        <v>Office Furnishings</v>
      </c>
      <c r="I937" s="14">
        <v>11</v>
      </c>
      <c r="J937" s="15">
        <v>6.28</v>
      </c>
      <c r="K937" s="9">
        <v>0.05</v>
      </c>
      <c r="L937" s="9" t="s">
        <v>31</v>
      </c>
      <c r="M937" s="9" t="s">
        <v>104</v>
      </c>
      <c r="N937" s="16" t="str">
        <f ca="1">PROPER(Table1[[#This Row],[Region]])</f>
        <v>Central</v>
      </c>
      <c r="O937" s="9" t="s">
        <v>112</v>
      </c>
      <c r="P937" s="9" t="s">
        <v>662</v>
      </c>
      <c r="Q937" s="9" t="s">
        <v>32</v>
      </c>
    </row>
    <row r="938" spans="1:17" ht="14.5">
      <c r="A938" s="9">
        <v>1683</v>
      </c>
      <c r="B938" s="9" t="str">
        <f>VLOOKUP(Table1[[#This Row],[Customer ID]],'Customer Lookup'!A:B,2,0)</f>
        <v>Wesley Corbett</v>
      </c>
      <c r="C938" s="9">
        <v>90613</v>
      </c>
      <c r="D938" s="30">
        <v>42077</v>
      </c>
      <c r="E938" s="30">
        <v>42078</v>
      </c>
      <c r="F938" s="8" t="s">
        <v>83</v>
      </c>
      <c r="G938" s="13" t="str">
        <f ca="1">TRIM(Table1[[#This Row],[Product Category]])</f>
        <v>Furniture</v>
      </c>
      <c r="H938" s="13" t="str">
        <f ca="1">PROPER(Table1[[#This Row],[Product Sub-Category]])</f>
        <v>Paper</v>
      </c>
      <c r="I938" s="14">
        <v>12</v>
      </c>
      <c r="J938" s="15">
        <v>4.9800000000000004</v>
      </c>
      <c r="K938" s="9">
        <v>0.05</v>
      </c>
      <c r="L938" s="9" t="s">
        <v>31</v>
      </c>
      <c r="M938" s="9" t="s">
        <v>104</v>
      </c>
      <c r="N938" s="16" t="str">
        <f ca="1">PROPER(Table1[[#This Row],[Region]])</f>
        <v>Central</v>
      </c>
      <c r="O938" s="9" t="s">
        <v>112</v>
      </c>
      <c r="P938" s="9" t="s">
        <v>662</v>
      </c>
      <c r="Q938" s="9" t="s">
        <v>32</v>
      </c>
    </row>
    <row r="939" spans="1:17" ht="14.5">
      <c r="A939" s="9">
        <v>1686</v>
      </c>
      <c r="B939" s="9" t="str">
        <f>VLOOKUP(Table1[[#This Row],[Customer ID]],'Customer Lookup'!A:B,2,0)</f>
        <v>Lynn O'Donnell</v>
      </c>
      <c r="C939" s="9">
        <v>86973</v>
      </c>
      <c r="D939" s="30">
        <v>42066</v>
      </c>
      <c r="E939" s="30">
        <v>42073</v>
      </c>
      <c r="F939" s="9" t="s">
        <v>2233</v>
      </c>
      <c r="G939" s="13" t="str">
        <f ca="1">TRIM(Table1[[#This Row],[Product Category]])</f>
        <v>Office Supplies</v>
      </c>
      <c r="H939" s="13" t="str">
        <f ca="1">PROPER(Table1[[#This Row],[Product Sub-Category]])</f>
        <v>Office Furnishings</v>
      </c>
      <c r="I939" s="14">
        <v>9</v>
      </c>
      <c r="J939" s="15">
        <v>2.08</v>
      </c>
      <c r="K939" s="9">
        <v>0.05</v>
      </c>
      <c r="L939" s="9" t="s">
        <v>98</v>
      </c>
      <c r="M939" s="9" t="s">
        <v>81</v>
      </c>
      <c r="N939" s="16" t="str">
        <f ca="1">PROPER(Table1[[#This Row],[Region]])</f>
        <v>Central</v>
      </c>
      <c r="O939" s="9" t="s">
        <v>142</v>
      </c>
      <c r="P939" s="9" t="s">
        <v>663</v>
      </c>
      <c r="Q939" s="9" t="s">
        <v>32</v>
      </c>
    </row>
    <row r="940" spans="1:17" ht="14.5">
      <c r="A940" s="9">
        <v>1689</v>
      </c>
      <c r="B940" s="9" t="str">
        <f>VLOOKUP(Table1[[#This Row],[Customer ID]],'Customer Lookup'!A:B,2,0)</f>
        <v>Larry Church</v>
      </c>
      <c r="C940" s="9">
        <v>91077</v>
      </c>
      <c r="D940" s="30">
        <v>42087</v>
      </c>
      <c r="E940" s="30">
        <v>42088</v>
      </c>
      <c r="F940" s="8" t="s">
        <v>2238</v>
      </c>
      <c r="G940" s="13" t="str">
        <f ca="1">TRIM(Table1[[#This Row],[Product Category]])</f>
        <v>Technology</v>
      </c>
      <c r="H940" s="13" t="str">
        <f ca="1">PROPER(Table1[[#This Row],[Product Sub-Category]])</f>
        <v>Storage &amp; Organization</v>
      </c>
      <c r="I940" s="14">
        <v>10</v>
      </c>
      <c r="J940" s="15">
        <v>48.91</v>
      </c>
      <c r="K940" s="9">
        <v>0.05</v>
      </c>
      <c r="L940" s="9" t="s">
        <v>21</v>
      </c>
      <c r="M940" s="9" t="s">
        <v>81</v>
      </c>
      <c r="N940" s="16" t="str">
        <f ca="1">PROPER(Table1[[#This Row],[Region]])</f>
        <v>East</v>
      </c>
      <c r="O940" s="9" t="s">
        <v>376</v>
      </c>
      <c r="P940" s="9" t="s">
        <v>644</v>
      </c>
      <c r="Q940" s="9" t="s">
        <v>32</v>
      </c>
    </row>
    <row r="941" spans="1:17" ht="14.5">
      <c r="A941" s="9">
        <v>1690</v>
      </c>
      <c r="B941" s="9" t="str">
        <f>VLOOKUP(Table1[[#This Row],[Customer ID]],'Customer Lookup'!A:B,2,0)</f>
        <v>Neil Bailey</v>
      </c>
      <c r="C941" s="9">
        <v>91076</v>
      </c>
      <c r="D941" s="30">
        <v>42028</v>
      </c>
      <c r="E941" s="30">
        <v>42032</v>
      </c>
      <c r="F941" s="9" t="s">
        <v>2235</v>
      </c>
      <c r="G941" s="13" t="str">
        <f ca="1">TRIM(Table1[[#This Row],[Product Category]])</f>
        <v>Office Supplies</v>
      </c>
      <c r="H941" s="13" t="str">
        <f ca="1">PROPER(Table1[[#This Row],[Product Sub-Category]])</f>
        <v>Telephones And Communication</v>
      </c>
      <c r="I941" s="14">
        <v>9</v>
      </c>
      <c r="J941" s="15">
        <v>115.99</v>
      </c>
      <c r="K941" s="9">
        <v>0.1</v>
      </c>
      <c r="L941" s="9" t="s">
        <v>98</v>
      </c>
      <c r="M941" s="9" t="s">
        <v>81</v>
      </c>
      <c r="N941" s="16" t="str">
        <f ca="1">PROPER(Table1[[#This Row],[Region]])</f>
        <v>East</v>
      </c>
      <c r="O941" s="9" t="s">
        <v>174</v>
      </c>
      <c r="P941" s="9" t="s">
        <v>664</v>
      </c>
      <c r="Q941" s="9" t="s">
        <v>32</v>
      </c>
    </row>
    <row r="942" spans="1:17" ht="14.5">
      <c r="A942" s="9">
        <v>1690</v>
      </c>
      <c r="B942" s="9" t="str">
        <f>VLOOKUP(Table1[[#This Row],[Customer ID]],'Customer Lookup'!A:B,2,0)</f>
        <v>Neil Bailey</v>
      </c>
      <c r="C942" s="9">
        <v>91078</v>
      </c>
      <c r="D942" s="30">
        <v>42156</v>
      </c>
      <c r="E942" s="30">
        <v>42157</v>
      </c>
      <c r="F942" s="8" t="s">
        <v>2238</v>
      </c>
      <c r="G942" s="13" t="str">
        <f ca="1">TRIM(Table1[[#This Row],[Product Category]])</f>
        <v>Office Supplies</v>
      </c>
      <c r="H942" s="13" t="str">
        <f ca="1">PROPER(Table1[[#This Row],[Product Sub-Category]])</f>
        <v>Storage &amp; Organization</v>
      </c>
      <c r="I942" s="14">
        <v>22</v>
      </c>
      <c r="J942" s="15">
        <v>95.43</v>
      </c>
      <c r="K942" s="9">
        <v>0.05</v>
      </c>
      <c r="L942" s="9" t="s">
        <v>31</v>
      </c>
      <c r="M942" s="9" t="s">
        <v>81</v>
      </c>
      <c r="N942" s="16" t="str">
        <f ca="1">PROPER(Table1[[#This Row],[Region]])</f>
        <v>Central</v>
      </c>
      <c r="O942" s="9" t="s">
        <v>174</v>
      </c>
      <c r="P942" s="9" t="s">
        <v>664</v>
      </c>
      <c r="Q942" s="9" t="s">
        <v>32</v>
      </c>
    </row>
    <row r="943" spans="1:17" ht="14.5">
      <c r="A943" s="9">
        <v>1692</v>
      </c>
      <c r="B943" s="9" t="str">
        <f>VLOOKUP(Table1[[#This Row],[Customer ID]],'Customer Lookup'!A:B,2,0)</f>
        <v>Rhonda Schroeder</v>
      </c>
      <c r="C943" s="9">
        <v>90189</v>
      </c>
      <c r="D943" s="30">
        <v>42027</v>
      </c>
      <c r="E943" s="30">
        <v>42028</v>
      </c>
      <c r="F943" s="9" t="s">
        <v>2240</v>
      </c>
      <c r="G943" s="13" t="str">
        <f ca="1">TRIM(Table1[[#This Row],[Product Category]])</f>
        <v>Office Supplies</v>
      </c>
      <c r="H943" s="13" t="str">
        <f ca="1">PROPER(Table1[[#This Row],[Product Sub-Category]])</f>
        <v>Scissors, Rulers And Trimmers</v>
      </c>
      <c r="I943" s="14">
        <v>5</v>
      </c>
      <c r="J943" s="15">
        <v>6.84</v>
      </c>
      <c r="K943" s="9">
        <v>0.05</v>
      </c>
      <c r="L943" s="9" t="s">
        <v>31</v>
      </c>
      <c r="M943" s="9" t="s">
        <v>104</v>
      </c>
      <c r="N943" s="16" t="str">
        <f ca="1">PROPER(Table1[[#This Row],[Region]])</f>
        <v>South</v>
      </c>
      <c r="O943" s="9" t="s">
        <v>145</v>
      </c>
      <c r="P943" s="9" t="s">
        <v>229</v>
      </c>
      <c r="Q943" s="9" t="s">
        <v>32</v>
      </c>
    </row>
    <row r="944" spans="1:17" ht="14.5">
      <c r="A944" s="9">
        <v>1693</v>
      </c>
      <c r="B944" s="9" t="str">
        <f>VLOOKUP(Table1[[#This Row],[Customer ID]],'Customer Lookup'!A:B,2,0)</f>
        <v>Melinda Thornton</v>
      </c>
      <c r="C944" s="9">
        <v>90189</v>
      </c>
      <c r="D944" s="30">
        <v>42027</v>
      </c>
      <c r="E944" s="30">
        <v>42029</v>
      </c>
      <c r="F944" s="8" t="s">
        <v>83</v>
      </c>
      <c r="G944" s="13" t="str">
        <f ca="1">TRIM(Table1[[#This Row],[Product Category]])</f>
        <v>Office Supplies</v>
      </c>
      <c r="H944" s="13" t="str">
        <f ca="1">PROPER(Table1[[#This Row],[Product Sub-Category]])</f>
        <v>Paper</v>
      </c>
      <c r="I944" s="14">
        <v>11</v>
      </c>
      <c r="J944" s="15">
        <v>30.98</v>
      </c>
      <c r="K944" s="9">
        <v>0.05</v>
      </c>
      <c r="L944" s="9" t="s">
        <v>31</v>
      </c>
      <c r="M944" s="9" t="s">
        <v>104</v>
      </c>
      <c r="N944" s="16" t="str">
        <f ca="1">PROPER(Table1[[#This Row],[Region]])</f>
        <v>South</v>
      </c>
      <c r="O944" s="9" t="s">
        <v>117</v>
      </c>
      <c r="P944" s="9" t="s">
        <v>665</v>
      </c>
      <c r="Q944" s="9" t="s">
        <v>32</v>
      </c>
    </row>
    <row r="945" spans="1:17" ht="14.5">
      <c r="A945" s="9">
        <v>1693</v>
      </c>
      <c r="B945" s="9" t="str">
        <f>VLOOKUP(Table1[[#This Row],[Customer ID]],'Customer Lookup'!A:B,2,0)</f>
        <v>Melinda Thornton</v>
      </c>
      <c r="C945" s="9">
        <v>90190</v>
      </c>
      <c r="D945" s="30">
        <v>42135</v>
      </c>
      <c r="E945" s="30">
        <v>42135</v>
      </c>
      <c r="F945" s="9" t="s">
        <v>61</v>
      </c>
      <c r="G945" s="13" t="str">
        <f ca="1">TRIM(Table1[[#This Row],[Product Category]])</f>
        <v>Office Supplies</v>
      </c>
      <c r="H945" s="13" t="str">
        <f ca="1">PROPER(Table1[[#This Row],[Product Sub-Category]])</f>
        <v>Envelopes</v>
      </c>
      <c r="I945" s="14">
        <v>11</v>
      </c>
      <c r="J945" s="15">
        <v>15.67</v>
      </c>
      <c r="K945" s="9">
        <v>0.05</v>
      </c>
      <c r="L945" s="9" t="s">
        <v>98</v>
      </c>
      <c r="M945" s="9" t="s">
        <v>104</v>
      </c>
      <c r="N945" s="16" t="str">
        <f ca="1">PROPER(Table1[[#This Row],[Region]])</f>
        <v>South</v>
      </c>
      <c r="O945" s="9" t="s">
        <v>117</v>
      </c>
      <c r="P945" s="9" t="s">
        <v>665</v>
      </c>
      <c r="Q945" s="9" t="s">
        <v>22</v>
      </c>
    </row>
    <row r="946" spans="1:17" ht="14.5">
      <c r="A946" s="9">
        <v>1697</v>
      </c>
      <c r="B946" s="9" t="str">
        <f>VLOOKUP(Table1[[#This Row],[Customer ID]],'Customer Lookup'!A:B,2,0)</f>
        <v>Holly Osborne</v>
      </c>
      <c r="C946" s="9">
        <v>86338</v>
      </c>
      <c r="D946" s="30">
        <v>42020</v>
      </c>
      <c r="E946" s="30">
        <v>42021</v>
      </c>
      <c r="F946" s="8" t="s">
        <v>2238</v>
      </c>
      <c r="G946" s="13" t="str">
        <f ca="1">TRIM(Table1[[#This Row],[Product Category]])</f>
        <v>Office Supplies</v>
      </c>
      <c r="H946" s="13" t="str">
        <f ca="1">PROPER(Table1[[#This Row],[Product Sub-Category]])</f>
        <v>Storage &amp; Organization</v>
      </c>
      <c r="I946" s="14">
        <v>9</v>
      </c>
      <c r="J946" s="15">
        <v>13.43</v>
      </c>
      <c r="K946" s="9">
        <v>0.05</v>
      </c>
      <c r="L946" s="9" t="s">
        <v>50</v>
      </c>
      <c r="M946" s="9" t="s">
        <v>42</v>
      </c>
      <c r="N946" s="16" t="str">
        <f ca="1">PROPER(Table1[[#This Row],[Region]])</f>
        <v>East</v>
      </c>
      <c r="O946" s="9" t="s">
        <v>451</v>
      </c>
      <c r="P946" s="9" t="s">
        <v>666</v>
      </c>
      <c r="Q946" s="9" t="s">
        <v>32</v>
      </c>
    </row>
    <row r="947" spans="1:17" ht="14.5">
      <c r="A947" s="9">
        <v>1699</v>
      </c>
      <c r="B947" s="9" t="str">
        <f>VLOOKUP(Table1[[#This Row],[Customer ID]],'Customer Lookup'!A:B,2,0)</f>
        <v>Joseph Hurst</v>
      </c>
      <c r="C947" s="9">
        <v>87345</v>
      </c>
      <c r="D947" s="30">
        <v>42088</v>
      </c>
      <c r="E947" s="30">
        <v>42092</v>
      </c>
      <c r="F947" s="9" t="s">
        <v>2237</v>
      </c>
      <c r="G947" s="13" t="str">
        <f ca="1">TRIM(Table1[[#This Row],[Product Category]])</f>
        <v>Office Supplies</v>
      </c>
      <c r="H947" s="13" t="str">
        <f ca="1">PROPER(Table1[[#This Row],[Product Sub-Category]])</f>
        <v>Binders And Binder Accessories</v>
      </c>
      <c r="I947" s="14">
        <v>12</v>
      </c>
      <c r="J947" s="15">
        <v>3.98</v>
      </c>
      <c r="K947" s="9">
        <v>0.05</v>
      </c>
      <c r="L947" s="9" t="s">
        <v>98</v>
      </c>
      <c r="M947" s="9" t="s">
        <v>51</v>
      </c>
      <c r="N947" s="16" t="str">
        <f ca="1">PROPER(Table1[[#This Row],[Region]])</f>
        <v>East</v>
      </c>
      <c r="O947" s="9" t="s">
        <v>174</v>
      </c>
      <c r="P947" s="9" t="s">
        <v>667</v>
      </c>
      <c r="Q947" s="9" t="s">
        <v>32</v>
      </c>
    </row>
    <row r="948" spans="1:17" ht="14.5">
      <c r="A948" s="9">
        <v>1699</v>
      </c>
      <c r="B948" s="9" t="str">
        <f>VLOOKUP(Table1[[#This Row],[Customer ID]],'Customer Lookup'!A:B,2,0)</f>
        <v>Joseph Hurst</v>
      </c>
      <c r="C948" s="9">
        <v>87345</v>
      </c>
      <c r="D948" s="30">
        <v>42088</v>
      </c>
      <c r="E948" s="30">
        <v>42088</v>
      </c>
      <c r="F948" s="8" t="s">
        <v>83</v>
      </c>
      <c r="G948" s="13" t="str">
        <f ca="1">TRIM(Table1[[#This Row],[Product Category]])</f>
        <v>Office Supplies</v>
      </c>
      <c r="H948" s="13" t="str">
        <f ca="1">PROPER(Table1[[#This Row],[Product Sub-Category]])</f>
        <v>Paper</v>
      </c>
      <c r="I948" s="14">
        <v>2</v>
      </c>
      <c r="J948" s="15">
        <v>6.48</v>
      </c>
      <c r="K948" s="9">
        <v>0.05</v>
      </c>
      <c r="L948" s="9" t="s">
        <v>98</v>
      </c>
      <c r="M948" s="9" t="s">
        <v>51</v>
      </c>
      <c r="N948" s="16" t="str">
        <f ca="1">PROPER(Table1[[#This Row],[Region]])</f>
        <v>South</v>
      </c>
      <c r="O948" s="9" t="s">
        <v>174</v>
      </c>
      <c r="P948" s="9" t="s">
        <v>667</v>
      </c>
      <c r="Q948" s="9" t="s">
        <v>32</v>
      </c>
    </row>
    <row r="949" spans="1:17" ht="14.5">
      <c r="A949" s="9">
        <v>1702</v>
      </c>
      <c r="B949" s="9" t="str">
        <f>VLOOKUP(Table1[[#This Row],[Customer ID]],'Customer Lookup'!A:B,2,0)</f>
        <v>Sandra Berry</v>
      </c>
      <c r="C949" s="9">
        <v>90473</v>
      </c>
      <c r="D949" s="30">
        <v>42021</v>
      </c>
      <c r="E949" s="30">
        <v>42024</v>
      </c>
      <c r="F949" s="9" t="s">
        <v>196</v>
      </c>
      <c r="G949" s="13" t="str">
        <f ca="1">TRIM(Table1[[#This Row],[Product Category]])</f>
        <v>Office Supplies</v>
      </c>
      <c r="H949" s="13" t="str">
        <f ca="1">PROPER(Table1[[#This Row],[Product Sub-Category]])</f>
        <v>Appliances</v>
      </c>
      <c r="I949" s="14">
        <v>3</v>
      </c>
      <c r="J949" s="15">
        <v>14.81</v>
      </c>
      <c r="K949" s="9">
        <v>0.05</v>
      </c>
      <c r="L949" s="9" t="s">
        <v>50</v>
      </c>
      <c r="M949" s="9" t="s">
        <v>42</v>
      </c>
      <c r="N949" s="16" t="str">
        <f ca="1">PROPER(Table1[[#This Row],[Region]])</f>
        <v>South</v>
      </c>
      <c r="O949" s="9" t="s">
        <v>364</v>
      </c>
      <c r="P949" s="9" t="s">
        <v>668</v>
      </c>
      <c r="Q949" s="9" t="s">
        <v>32</v>
      </c>
    </row>
    <row r="950" spans="1:17" ht="14.5">
      <c r="A950" s="9">
        <v>1702</v>
      </c>
      <c r="B950" s="9" t="str">
        <f>VLOOKUP(Table1[[#This Row],[Customer ID]],'Customer Lookup'!A:B,2,0)</f>
        <v>Sandra Berry</v>
      </c>
      <c r="C950" s="9">
        <v>90473</v>
      </c>
      <c r="D950" s="30">
        <v>42021</v>
      </c>
      <c r="E950" s="30">
        <v>42023</v>
      </c>
      <c r="F950" s="8" t="s">
        <v>83</v>
      </c>
      <c r="G950" s="13" t="str">
        <f ca="1">TRIM(Table1[[#This Row],[Product Category]])</f>
        <v>Office Supplies</v>
      </c>
      <c r="H950" s="13" t="str">
        <f ca="1">PROPER(Table1[[#This Row],[Product Sub-Category]])</f>
        <v>Paper</v>
      </c>
      <c r="I950" s="14">
        <v>3</v>
      </c>
      <c r="J950" s="15">
        <v>4.2</v>
      </c>
      <c r="K950" s="9">
        <v>0.05</v>
      </c>
      <c r="L950" s="9" t="s">
        <v>50</v>
      </c>
      <c r="M950" s="9" t="s">
        <v>42</v>
      </c>
      <c r="N950" s="16" t="str">
        <f ca="1">PROPER(Table1[[#This Row],[Region]])</f>
        <v>East</v>
      </c>
      <c r="O950" s="9" t="s">
        <v>364</v>
      </c>
      <c r="P950" s="9" t="s">
        <v>668</v>
      </c>
      <c r="Q950" s="9" t="s">
        <v>22</v>
      </c>
    </row>
    <row r="951" spans="1:17" ht="14.5">
      <c r="A951" s="9">
        <v>1708</v>
      </c>
      <c r="B951" s="9" t="str">
        <f>VLOOKUP(Table1[[#This Row],[Customer ID]],'Customer Lookup'!A:B,2,0)</f>
        <v>Lillian Day</v>
      </c>
      <c r="C951" s="9">
        <v>88781</v>
      </c>
      <c r="D951" s="30">
        <v>42021</v>
      </c>
      <c r="E951" s="30">
        <v>42022</v>
      </c>
      <c r="F951" s="9" t="s">
        <v>61</v>
      </c>
      <c r="G951" s="13" t="str">
        <f ca="1">TRIM(Table1[[#This Row],[Product Category]])</f>
        <v>Technology</v>
      </c>
      <c r="H951" s="13" t="str">
        <f ca="1">PROPER(Table1[[#This Row],[Product Sub-Category]])</f>
        <v>Envelopes</v>
      </c>
      <c r="I951" s="14">
        <v>10</v>
      </c>
      <c r="J951" s="15">
        <v>5.68</v>
      </c>
      <c r="K951" s="9">
        <v>0.05</v>
      </c>
      <c r="L951" s="9" t="s">
        <v>50</v>
      </c>
      <c r="M951" s="9" t="s">
        <v>51</v>
      </c>
      <c r="N951" s="16" t="str">
        <f ca="1">PROPER(Table1[[#This Row],[Region]])</f>
        <v>East</v>
      </c>
      <c r="O951" s="9" t="s">
        <v>124</v>
      </c>
      <c r="P951" s="9" t="s">
        <v>669</v>
      </c>
      <c r="Q951" s="9" t="s">
        <v>32</v>
      </c>
    </row>
    <row r="952" spans="1:17" ht="14.5">
      <c r="A952" s="9">
        <v>1708</v>
      </c>
      <c r="B952" s="9" t="str">
        <f>VLOOKUP(Table1[[#This Row],[Customer ID]],'Customer Lookup'!A:B,2,0)</f>
        <v>Lillian Day</v>
      </c>
      <c r="C952" s="9">
        <v>88784</v>
      </c>
      <c r="D952" s="30">
        <v>42144</v>
      </c>
      <c r="E952" s="30">
        <v>42145</v>
      </c>
      <c r="F952" s="8" t="s">
        <v>2235</v>
      </c>
      <c r="G952" s="13" t="str">
        <f ca="1">TRIM(Table1[[#This Row],[Product Category]])</f>
        <v>Office Supplies</v>
      </c>
      <c r="H952" s="13" t="str">
        <f ca="1">PROPER(Table1[[#This Row],[Product Sub-Category]])</f>
        <v>Telephones And Communication</v>
      </c>
      <c r="I952" s="14">
        <v>29</v>
      </c>
      <c r="J952" s="15">
        <v>205.99</v>
      </c>
      <c r="K952" s="9">
        <v>0.1</v>
      </c>
      <c r="L952" s="9" t="s">
        <v>31</v>
      </c>
      <c r="M952" s="9" t="s">
        <v>51</v>
      </c>
      <c r="N952" s="16" t="str">
        <f ca="1">PROPER(Table1[[#This Row],[Region]])</f>
        <v>East</v>
      </c>
      <c r="O952" s="9" t="s">
        <v>124</v>
      </c>
      <c r="P952" s="9" t="s">
        <v>669</v>
      </c>
      <c r="Q952" s="9" t="s">
        <v>32</v>
      </c>
    </row>
    <row r="953" spans="1:17" ht="14.5">
      <c r="A953" s="9">
        <v>1709</v>
      </c>
      <c r="B953" s="9" t="str">
        <f>VLOOKUP(Table1[[#This Row],[Customer ID]],'Customer Lookup'!A:B,2,0)</f>
        <v>Dennis Bowen</v>
      </c>
      <c r="C953" s="9">
        <v>88782</v>
      </c>
      <c r="D953" s="30">
        <v>42025</v>
      </c>
      <c r="E953" s="30">
        <v>42026</v>
      </c>
      <c r="F953" s="9" t="s">
        <v>2237</v>
      </c>
      <c r="G953" s="13" t="str">
        <f ca="1">TRIM(Table1[[#This Row],[Product Category]])</f>
        <v>Office Supplies</v>
      </c>
      <c r="H953" s="13" t="str">
        <f ca="1">PROPER(Table1[[#This Row],[Product Sub-Category]])</f>
        <v>Binders And Binder Accessories</v>
      </c>
      <c r="I953" s="14">
        <v>2</v>
      </c>
      <c r="J953" s="15">
        <v>14.28</v>
      </c>
      <c r="K953" s="9">
        <v>0.05</v>
      </c>
      <c r="L953" s="9" t="s">
        <v>31</v>
      </c>
      <c r="M953" s="9" t="s">
        <v>104</v>
      </c>
      <c r="N953" s="16" t="str">
        <f ca="1">PROPER(Table1[[#This Row],[Region]])</f>
        <v>East</v>
      </c>
      <c r="O953" s="9" t="s">
        <v>174</v>
      </c>
      <c r="P953" s="9" t="s">
        <v>670</v>
      </c>
      <c r="Q953" s="9" t="s">
        <v>32</v>
      </c>
    </row>
    <row r="954" spans="1:17" ht="14.5">
      <c r="A954" s="9">
        <v>1709</v>
      </c>
      <c r="B954" s="9" t="str">
        <f>VLOOKUP(Table1[[#This Row],[Customer ID]],'Customer Lookup'!A:B,2,0)</f>
        <v>Dennis Bowen</v>
      </c>
      <c r="C954" s="9">
        <v>88783</v>
      </c>
      <c r="D954" s="30">
        <v>42134</v>
      </c>
      <c r="E954" s="30">
        <v>42136</v>
      </c>
      <c r="F954" s="8" t="s">
        <v>2238</v>
      </c>
      <c r="G954" s="13" t="str">
        <f ca="1">TRIM(Table1[[#This Row],[Product Category]])</f>
        <v>Furniture</v>
      </c>
      <c r="H954" s="13" t="str">
        <f ca="1">PROPER(Table1[[#This Row],[Product Sub-Category]])</f>
        <v>Storage &amp; Organization</v>
      </c>
      <c r="I954" s="14">
        <v>33</v>
      </c>
      <c r="J954" s="15">
        <v>95.43</v>
      </c>
      <c r="K954" s="9">
        <v>0.05</v>
      </c>
      <c r="L954" s="9" t="s">
        <v>50</v>
      </c>
      <c r="M954" s="9" t="s">
        <v>51</v>
      </c>
      <c r="N954" s="16" t="str">
        <f ca="1">PROPER(Table1[[#This Row],[Region]])</f>
        <v>South</v>
      </c>
      <c r="O954" s="9" t="s">
        <v>174</v>
      </c>
      <c r="P954" s="9" t="s">
        <v>670</v>
      </c>
      <c r="Q954" s="9" t="s">
        <v>32</v>
      </c>
    </row>
    <row r="955" spans="1:17" ht="14.5">
      <c r="A955" s="9">
        <v>1711</v>
      </c>
      <c r="B955" s="9" t="str">
        <f>VLOOKUP(Table1[[#This Row],[Customer ID]],'Customer Lookup'!A:B,2,0)</f>
        <v>Sharon Long</v>
      </c>
      <c r="C955" s="9">
        <v>87747</v>
      </c>
      <c r="D955" s="30">
        <v>42079</v>
      </c>
      <c r="E955" s="30">
        <v>42081</v>
      </c>
      <c r="F955" s="9" t="s">
        <v>2233</v>
      </c>
      <c r="G955" s="13" t="str">
        <f ca="1">TRIM(Table1[[#This Row],[Product Category]])</f>
        <v>Office Supplies</v>
      </c>
      <c r="H955" s="13" t="str">
        <f ca="1">PROPER(Table1[[#This Row],[Product Sub-Category]])</f>
        <v>Office Furnishings</v>
      </c>
      <c r="I955" s="14">
        <v>3</v>
      </c>
      <c r="J955" s="15">
        <v>7.59</v>
      </c>
      <c r="K955" s="9">
        <v>0.05</v>
      </c>
      <c r="L955" s="9" t="s">
        <v>31</v>
      </c>
      <c r="M955" s="9" t="s">
        <v>81</v>
      </c>
      <c r="N955" s="16" t="str">
        <f ca="1">PROPER(Table1[[#This Row],[Region]])</f>
        <v>South</v>
      </c>
      <c r="O955" s="9" t="s">
        <v>254</v>
      </c>
      <c r="P955" s="9" t="s">
        <v>671</v>
      </c>
      <c r="Q955" s="9" t="s">
        <v>32</v>
      </c>
    </row>
    <row r="956" spans="1:17" ht="14.5">
      <c r="A956" s="9">
        <v>1712</v>
      </c>
      <c r="B956" s="9" t="str">
        <f>VLOOKUP(Table1[[#This Row],[Customer ID]],'Customer Lookup'!A:B,2,0)</f>
        <v>Regina Langley</v>
      </c>
      <c r="C956" s="9">
        <v>87749</v>
      </c>
      <c r="D956" s="30">
        <v>42105</v>
      </c>
      <c r="E956" s="30">
        <v>42114</v>
      </c>
      <c r="F956" s="8" t="s">
        <v>2231</v>
      </c>
      <c r="G956" s="13" t="str">
        <f ca="1">TRIM(Table1[[#This Row],[Product Category]])</f>
        <v>Technology</v>
      </c>
      <c r="H956" s="13" t="str">
        <f ca="1">PROPER(Table1[[#This Row],[Product Sub-Category]])</f>
        <v>Pens &amp; Art Supplies</v>
      </c>
      <c r="I956" s="14">
        <v>22</v>
      </c>
      <c r="J956" s="15">
        <v>11.66</v>
      </c>
      <c r="K956" s="9">
        <v>0.05</v>
      </c>
      <c r="L956" s="9" t="s">
        <v>98</v>
      </c>
      <c r="M956" s="9" t="s">
        <v>81</v>
      </c>
      <c r="N956" s="16" t="str">
        <f ca="1">PROPER(Table1[[#This Row],[Region]])</f>
        <v>South</v>
      </c>
      <c r="O956" s="9" t="s">
        <v>254</v>
      </c>
      <c r="P956" s="9" t="s">
        <v>672</v>
      </c>
      <c r="Q956" s="9" t="s">
        <v>32</v>
      </c>
    </row>
    <row r="957" spans="1:17" ht="14.5">
      <c r="A957" s="9">
        <v>1713</v>
      </c>
      <c r="B957" s="9" t="str">
        <f>VLOOKUP(Table1[[#This Row],[Customer ID]],'Customer Lookup'!A:B,2,0)</f>
        <v>Rosemary Stark</v>
      </c>
      <c r="C957" s="9">
        <v>87748</v>
      </c>
      <c r="D957" s="30">
        <v>42153</v>
      </c>
      <c r="E957" s="30">
        <v>42155</v>
      </c>
      <c r="F957" s="9" t="s">
        <v>74</v>
      </c>
      <c r="G957" s="13" t="str">
        <f ca="1">TRIM(Table1[[#This Row],[Product Category]])</f>
        <v>Furniture</v>
      </c>
      <c r="H957" s="13" t="str">
        <f ca="1">PROPER(Table1[[#This Row],[Product Sub-Category]])</f>
        <v>Office Machines</v>
      </c>
      <c r="I957" s="14">
        <v>11</v>
      </c>
      <c r="J957" s="15">
        <v>23.99</v>
      </c>
      <c r="K957" s="9">
        <v>0.05</v>
      </c>
      <c r="L957" s="9" t="s">
        <v>21</v>
      </c>
      <c r="M957" s="9" t="s">
        <v>81</v>
      </c>
      <c r="N957" s="16" t="str">
        <f ca="1">PROPER(Table1[[#This Row],[Region]])</f>
        <v>South</v>
      </c>
      <c r="O957" s="9" t="s">
        <v>254</v>
      </c>
      <c r="P957" s="9" t="s">
        <v>673</v>
      </c>
      <c r="Q957" s="9" t="s">
        <v>32</v>
      </c>
    </row>
    <row r="958" spans="1:17" ht="14.5">
      <c r="A958" s="9">
        <v>1718</v>
      </c>
      <c r="B958" s="9" t="str">
        <f>VLOOKUP(Table1[[#This Row],[Customer ID]],'Customer Lookup'!A:B,2,0)</f>
        <v>Kathy Shah</v>
      </c>
      <c r="C958" s="9">
        <v>90621</v>
      </c>
      <c r="D958" s="30">
        <v>42071</v>
      </c>
      <c r="E958" s="30">
        <v>42078</v>
      </c>
      <c r="F958" s="8" t="s">
        <v>2232</v>
      </c>
      <c r="G958" s="13" t="str">
        <f ca="1">TRIM(Table1[[#This Row],[Product Category]])</f>
        <v>Technology</v>
      </c>
      <c r="H958" s="13" t="str">
        <f ca="1">PROPER(Table1[[#This Row],[Product Sub-Category]])</f>
        <v>Chairs &amp; Chairmats</v>
      </c>
      <c r="I958" s="14">
        <v>3</v>
      </c>
      <c r="J958" s="15">
        <v>300.98</v>
      </c>
      <c r="K958" s="9">
        <v>0.1</v>
      </c>
      <c r="L958" s="9" t="s">
        <v>98</v>
      </c>
      <c r="M958" s="9" t="s">
        <v>104</v>
      </c>
      <c r="N958" s="16" t="str">
        <f ca="1">PROPER(Table1[[#This Row],[Region]])</f>
        <v>South</v>
      </c>
      <c r="O958" s="9" t="s">
        <v>225</v>
      </c>
      <c r="P958" s="9" t="s">
        <v>675</v>
      </c>
      <c r="Q958" s="9" t="s">
        <v>22</v>
      </c>
    </row>
    <row r="959" spans="1:17" ht="14.5">
      <c r="A959" s="9">
        <v>1719</v>
      </c>
      <c r="B959" s="9" t="str">
        <f>VLOOKUP(Table1[[#This Row],[Customer ID]],'Customer Lookup'!A:B,2,0)</f>
        <v>Russell W Melton</v>
      </c>
      <c r="C959" s="9">
        <v>90786</v>
      </c>
      <c r="D959" s="30">
        <v>42021</v>
      </c>
      <c r="E959" s="30">
        <v>42023</v>
      </c>
      <c r="F959" s="9" t="s">
        <v>144</v>
      </c>
      <c r="G959" s="13" t="str">
        <f ca="1">TRIM(Table1[[#This Row],[Product Category]])</f>
        <v>Office Supplies</v>
      </c>
      <c r="H959" s="13" t="str">
        <f ca="1">PROPER(Table1[[#This Row],[Product Sub-Category]])</f>
        <v>Computer Peripherals</v>
      </c>
      <c r="I959" s="14">
        <v>8</v>
      </c>
      <c r="J959" s="15">
        <v>16.48</v>
      </c>
      <c r="K959" s="9">
        <v>0.05</v>
      </c>
      <c r="L959" s="9" t="s">
        <v>50</v>
      </c>
      <c r="M959" s="9" t="s">
        <v>81</v>
      </c>
      <c r="N959" s="16" t="str">
        <f ca="1">PROPER(Table1[[#This Row],[Region]])</f>
        <v>South</v>
      </c>
      <c r="O959" s="9" t="s">
        <v>542</v>
      </c>
      <c r="P959" s="9" t="s">
        <v>676</v>
      </c>
      <c r="Q959" s="9" t="s">
        <v>32</v>
      </c>
    </row>
    <row r="960" spans="1:17" ht="14.5">
      <c r="A960" s="9">
        <v>1721</v>
      </c>
      <c r="B960" s="9" t="str">
        <f>VLOOKUP(Table1[[#This Row],[Customer ID]],'Customer Lookup'!A:B,2,0)</f>
        <v>Jennifer Zimmerman</v>
      </c>
      <c r="C960" s="9">
        <v>90787</v>
      </c>
      <c r="D960" s="30">
        <v>42140</v>
      </c>
      <c r="E960" s="30">
        <v>42141</v>
      </c>
      <c r="F960" s="8" t="s">
        <v>2238</v>
      </c>
      <c r="G960" s="13" t="str">
        <f ca="1">TRIM(Table1[[#This Row],[Product Category]])</f>
        <v>Technology</v>
      </c>
      <c r="H960" s="13" t="str">
        <f ca="1">PROPER(Table1[[#This Row],[Product Sub-Category]])</f>
        <v>Storage &amp; Organization</v>
      </c>
      <c r="I960" s="14">
        <v>37</v>
      </c>
      <c r="J960" s="15">
        <v>12.44</v>
      </c>
      <c r="K960" s="9">
        <v>0.05</v>
      </c>
      <c r="L960" s="9" t="s">
        <v>21</v>
      </c>
      <c r="M960" s="9" t="s">
        <v>81</v>
      </c>
      <c r="N960" s="16" t="str">
        <f ca="1">PROPER(Table1[[#This Row],[Region]])</f>
        <v>West</v>
      </c>
      <c r="O960" s="9" t="s">
        <v>451</v>
      </c>
      <c r="P960" s="9" t="s">
        <v>677</v>
      </c>
      <c r="Q960" s="9" t="s">
        <v>32</v>
      </c>
    </row>
    <row r="961" spans="1:17" ht="14.5">
      <c r="A961" s="9">
        <v>1723</v>
      </c>
      <c r="B961" s="9" t="str">
        <f>VLOOKUP(Table1[[#This Row],[Customer ID]],'Customer Lookup'!A:B,2,0)</f>
        <v>Constance Flowers</v>
      </c>
      <c r="C961" s="9">
        <v>40101</v>
      </c>
      <c r="D961" s="30">
        <v>42035</v>
      </c>
      <c r="E961" s="30">
        <v>42040</v>
      </c>
      <c r="F961" s="9" t="s">
        <v>144</v>
      </c>
      <c r="G961" s="13" t="str">
        <f ca="1">TRIM(Table1[[#This Row],[Product Category]])</f>
        <v>Office Supplies</v>
      </c>
      <c r="H961" s="13" t="str">
        <f ca="1">PROPER(Table1[[#This Row],[Product Sub-Category]])</f>
        <v>Computer Peripherals</v>
      </c>
      <c r="I961" s="14">
        <v>46</v>
      </c>
      <c r="J961" s="15">
        <v>49.99</v>
      </c>
      <c r="K961" s="9">
        <v>0.05</v>
      </c>
      <c r="L961" s="9" t="s">
        <v>98</v>
      </c>
      <c r="M961" s="9" t="s">
        <v>81</v>
      </c>
      <c r="N961" s="16" t="str">
        <f ca="1">PROPER(Table1[[#This Row],[Region]])</f>
        <v>West</v>
      </c>
      <c r="O961" s="9" t="s">
        <v>37</v>
      </c>
      <c r="P961" s="9" t="s">
        <v>678</v>
      </c>
      <c r="Q961" s="9" t="s">
        <v>22</v>
      </c>
    </row>
    <row r="962" spans="1:17" ht="14.5">
      <c r="A962" s="9">
        <v>1723</v>
      </c>
      <c r="B962" s="9" t="str">
        <f>VLOOKUP(Table1[[#This Row],[Customer ID]],'Customer Lookup'!A:B,2,0)</f>
        <v>Constance Flowers</v>
      </c>
      <c r="C962" s="9">
        <v>44002</v>
      </c>
      <c r="D962" s="30">
        <v>42042</v>
      </c>
      <c r="E962" s="30">
        <v>42044</v>
      </c>
      <c r="F962" s="8" t="s">
        <v>83</v>
      </c>
      <c r="G962" s="13" t="str">
        <f ca="1">TRIM(Table1[[#This Row],[Product Category]])</f>
        <v>Office Supplies</v>
      </c>
      <c r="H962" s="13" t="str">
        <f ca="1">PROPER(Table1[[#This Row],[Product Sub-Category]])</f>
        <v>Paper</v>
      </c>
      <c r="I962" s="14">
        <v>46</v>
      </c>
      <c r="J962" s="15">
        <v>6.68</v>
      </c>
      <c r="K962" s="9">
        <v>0.05</v>
      </c>
      <c r="L962" s="9" t="s">
        <v>50</v>
      </c>
      <c r="M962" s="9" t="s">
        <v>81</v>
      </c>
      <c r="N962" s="16" t="str">
        <f ca="1">PROPER(Table1[[#This Row],[Region]])</f>
        <v>West</v>
      </c>
      <c r="O962" s="9" t="s">
        <v>37</v>
      </c>
      <c r="P962" s="9" t="s">
        <v>678</v>
      </c>
      <c r="Q962" s="9" t="s">
        <v>32</v>
      </c>
    </row>
    <row r="963" spans="1:17" ht="14.5">
      <c r="A963" s="9">
        <v>1723</v>
      </c>
      <c r="B963" s="9" t="str">
        <f>VLOOKUP(Table1[[#This Row],[Customer ID]],'Customer Lookup'!A:B,2,0)</f>
        <v>Constance Flowers</v>
      </c>
      <c r="C963" s="9">
        <v>44002</v>
      </c>
      <c r="D963" s="30">
        <v>42042</v>
      </c>
      <c r="E963" s="30">
        <v>42042</v>
      </c>
      <c r="F963" s="9" t="s">
        <v>2238</v>
      </c>
      <c r="G963" s="13" t="str">
        <f ca="1">TRIM(Table1[[#This Row],[Product Category]])</f>
        <v>Office Supplies</v>
      </c>
      <c r="H963" s="13" t="str">
        <f ca="1">PROPER(Table1[[#This Row],[Product Sub-Category]])</f>
        <v>Storage &amp; Organization</v>
      </c>
      <c r="I963" s="14">
        <v>14</v>
      </c>
      <c r="J963" s="15">
        <v>17.7</v>
      </c>
      <c r="K963" s="9">
        <v>0.05</v>
      </c>
      <c r="L963" s="9" t="s">
        <v>50</v>
      </c>
      <c r="M963" s="9" t="s">
        <v>81</v>
      </c>
      <c r="N963" s="16" t="str">
        <f ca="1">PROPER(Table1[[#This Row],[Region]])</f>
        <v>West</v>
      </c>
      <c r="O963" s="9" t="s">
        <v>37</v>
      </c>
      <c r="P963" s="9" t="s">
        <v>678</v>
      </c>
      <c r="Q963" s="9" t="s">
        <v>32</v>
      </c>
    </row>
    <row r="964" spans="1:17" ht="14.5">
      <c r="A964" s="9">
        <v>1723</v>
      </c>
      <c r="B964" s="9" t="str">
        <f>VLOOKUP(Table1[[#This Row],[Customer ID]],'Customer Lookup'!A:B,2,0)</f>
        <v>Constance Flowers</v>
      </c>
      <c r="C964" s="9">
        <v>32710</v>
      </c>
      <c r="D964" s="30">
        <v>42140</v>
      </c>
      <c r="E964" s="30">
        <v>42141</v>
      </c>
      <c r="F964" s="8" t="s">
        <v>2238</v>
      </c>
      <c r="G964" s="13" t="str">
        <f ca="1">TRIM(Table1[[#This Row],[Product Category]])</f>
        <v>Technology</v>
      </c>
      <c r="H964" s="13" t="str">
        <f ca="1">PROPER(Table1[[#This Row],[Product Sub-Category]])</f>
        <v>Storage &amp; Organization</v>
      </c>
      <c r="I964" s="14">
        <v>146</v>
      </c>
      <c r="J964" s="15">
        <v>12.44</v>
      </c>
      <c r="K964" s="9">
        <v>0.05</v>
      </c>
      <c r="L964" s="9" t="s">
        <v>21</v>
      </c>
      <c r="M964" s="9" t="s">
        <v>81</v>
      </c>
      <c r="N964" s="16" t="str">
        <f ca="1">PROPER(Table1[[#This Row],[Region]])</f>
        <v>East</v>
      </c>
      <c r="O964" s="9" t="s">
        <v>37</v>
      </c>
      <c r="P964" s="9" t="s">
        <v>678</v>
      </c>
      <c r="Q964" s="9" t="s">
        <v>32</v>
      </c>
    </row>
    <row r="965" spans="1:17" ht="14.5">
      <c r="A965" s="9">
        <v>1725</v>
      </c>
      <c r="B965" s="9" t="str">
        <f>VLOOKUP(Table1[[#This Row],[Customer ID]],'Customer Lookup'!A:B,2,0)</f>
        <v>Linda Blake</v>
      </c>
      <c r="C965" s="9">
        <v>87193</v>
      </c>
      <c r="D965" s="30">
        <v>42131</v>
      </c>
      <c r="E965" s="30">
        <v>42133</v>
      </c>
      <c r="F965" s="9" t="s">
        <v>2235</v>
      </c>
      <c r="G965" s="13" t="str">
        <f ca="1">TRIM(Table1[[#This Row],[Product Category]])</f>
        <v>Office Supplies</v>
      </c>
      <c r="H965" s="13" t="str">
        <f ca="1">PROPER(Table1[[#This Row],[Product Sub-Category]])</f>
        <v>Telephones And Communication</v>
      </c>
      <c r="I965" s="14">
        <v>9</v>
      </c>
      <c r="J965" s="15">
        <v>35.99</v>
      </c>
      <c r="K965" s="9">
        <v>0.05</v>
      </c>
      <c r="L965" s="9" t="s">
        <v>21</v>
      </c>
      <c r="M965" s="9" t="s">
        <v>81</v>
      </c>
      <c r="N965" s="16" t="str">
        <f ca="1">PROPER(Table1[[#This Row],[Region]])</f>
        <v>East</v>
      </c>
      <c r="O965" s="9" t="s">
        <v>124</v>
      </c>
      <c r="P965" s="9" t="s">
        <v>679</v>
      </c>
      <c r="Q965" s="9" t="s">
        <v>32</v>
      </c>
    </row>
    <row r="966" spans="1:17" ht="14.5">
      <c r="A966" s="9">
        <v>1727</v>
      </c>
      <c r="B966" s="9" t="str">
        <f>VLOOKUP(Table1[[#This Row],[Customer ID]],'Customer Lookup'!A:B,2,0)</f>
        <v>Juanita Ballard</v>
      </c>
      <c r="C966" s="9">
        <v>87194</v>
      </c>
      <c r="D966" s="30">
        <v>42025</v>
      </c>
      <c r="E966" s="30">
        <v>42027</v>
      </c>
      <c r="F966" s="8" t="s">
        <v>2238</v>
      </c>
      <c r="G966" s="13" t="str">
        <f ca="1">TRIM(Table1[[#This Row],[Product Category]])</f>
        <v>Office Supplies</v>
      </c>
      <c r="H966" s="13" t="str">
        <f ca="1">PROPER(Table1[[#This Row],[Product Sub-Category]])</f>
        <v>Storage &amp; Organization</v>
      </c>
      <c r="I966" s="14">
        <v>8</v>
      </c>
      <c r="J966" s="15">
        <v>14.98</v>
      </c>
      <c r="K966" s="9">
        <v>0.05</v>
      </c>
      <c r="L966" s="9" t="s">
        <v>31</v>
      </c>
      <c r="M966" s="9" t="s">
        <v>51</v>
      </c>
      <c r="N966" s="16" t="str">
        <f ca="1">PROPER(Table1[[#This Row],[Region]])</f>
        <v>East</v>
      </c>
      <c r="O966" s="9" t="s">
        <v>124</v>
      </c>
      <c r="P966" s="9" t="s">
        <v>680</v>
      </c>
      <c r="Q966" s="9" t="s">
        <v>22</v>
      </c>
    </row>
    <row r="967" spans="1:17" ht="14.5">
      <c r="A967" s="9">
        <v>1728</v>
      </c>
      <c r="B967" s="9" t="str">
        <f>VLOOKUP(Table1[[#This Row],[Customer ID]],'Customer Lookup'!A:B,2,0)</f>
        <v>Carrie Lewis</v>
      </c>
      <c r="C967" s="9">
        <v>87195</v>
      </c>
      <c r="D967" s="30">
        <v>42057</v>
      </c>
      <c r="E967" s="30">
        <v>42059</v>
      </c>
      <c r="F967" s="9" t="s">
        <v>83</v>
      </c>
      <c r="G967" s="13" t="str">
        <f ca="1">TRIM(Table1[[#This Row],[Product Category]])</f>
        <v>Technology</v>
      </c>
      <c r="H967" s="13" t="str">
        <f ca="1">PROPER(Table1[[#This Row],[Product Sub-Category]])</f>
        <v>Paper</v>
      </c>
      <c r="I967" s="14">
        <v>10</v>
      </c>
      <c r="J967" s="15">
        <v>55.48</v>
      </c>
      <c r="K967" s="9">
        <v>0.05</v>
      </c>
      <c r="L967" s="9" t="s">
        <v>21</v>
      </c>
      <c r="M967" s="9" t="s">
        <v>81</v>
      </c>
      <c r="N967" s="16" t="str">
        <f ca="1">PROPER(Table1[[#This Row],[Region]])</f>
        <v>West</v>
      </c>
      <c r="O967" s="9" t="s">
        <v>124</v>
      </c>
      <c r="P967" s="9" t="s">
        <v>681</v>
      </c>
      <c r="Q967" s="9" t="s">
        <v>32</v>
      </c>
    </row>
    <row r="968" spans="1:17" ht="14.5">
      <c r="A968" s="9">
        <v>1730</v>
      </c>
      <c r="B968" s="9" t="str">
        <f>VLOOKUP(Table1[[#This Row],[Customer ID]],'Customer Lookup'!A:B,2,0)</f>
        <v>Kerry Wilkerson</v>
      </c>
      <c r="C968" s="9">
        <v>90653</v>
      </c>
      <c r="D968" s="30">
        <v>42101</v>
      </c>
      <c r="E968" s="30">
        <v>42103</v>
      </c>
      <c r="F968" s="8" t="s">
        <v>2235</v>
      </c>
      <c r="G968" s="13" t="str">
        <f ca="1">TRIM(Table1[[#This Row],[Product Category]])</f>
        <v>Office Supplies</v>
      </c>
      <c r="H968" s="13" t="str">
        <f ca="1">PROPER(Table1[[#This Row],[Product Sub-Category]])</f>
        <v>Telephones And Communication</v>
      </c>
      <c r="I968" s="14">
        <v>5</v>
      </c>
      <c r="J968" s="15">
        <v>65.989999999999995</v>
      </c>
      <c r="K968" s="9">
        <v>0.05</v>
      </c>
      <c r="L968" s="9" t="s">
        <v>21</v>
      </c>
      <c r="M968" s="9" t="s">
        <v>51</v>
      </c>
      <c r="N968" s="16" t="str">
        <f ca="1">PROPER(Table1[[#This Row],[Region]])</f>
        <v>East</v>
      </c>
      <c r="O968" s="9" t="s">
        <v>682</v>
      </c>
      <c r="P968" s="9" t="s">
        <v>683</v>
      </c>
      <c r="Q968" s="9" t="s">
        <v>22</v>
      </c>
    </row>
    <row r="969" spans="1:17" ht="14.5">
      <c r="A969" s="9">
        <v>1733</v>
      </c>
      <c r="B969" s="9" t="str">
        <f>VLOOKUP(Table1[[#This Row],[Customer ID]],'Customer Lookup'!A:B,2,0)</f>
        <v>Nina Horne Kelly</v>
      </c>
      <c r="C969" s="9">
        <v>3841</v>
      </c>
      <c r="D969" s="30">
        <v>42098</v>
      </c>
      <c r="E969" s="30">
        <v>42100</v>
      </c>
      <c r="F969" s="9" t="s">
        <v>196</v>
      </c>
      <c r="G969" s="13" t="str">
        <f ca="1">TRIM(Table1[[#This Row],[Product Category]])</f>
        <v>Office Supplies</v>
      </c>
      <c r="H969" s="13" t="str">
        <f ca="1">PROPER(Table1[[#This Row],[Product Sub-Category]])</f>
        <v>Appliances</v>
      </c>
      <c r="I969" s="14">
        <v>34</v>
      </c>
      <c r="J969" s="15">
        <v>60.98</v>
      </c>
      <c r="K969" s="9">
        <v>0.05</v>
      </c>
      <c r="L969" s="9" t="s">
        <v>31</v>
      </c>
      <c r="M969" s="9" t="s">
        <v>51</v>
      </c>
      <c r="N969" s="16" t="str">
        <f ca="1">PROPER(Table1[[#This Row],[Region]])</f>
        <v>East</v>
      </c>
      <c r="O969" s="9" t="s">
        <v>466</v>
      </c>
      <c r="P969" s="9" t="s">
        <v>29</v>
      </c>
      <c r="Q969" s="9" t="s">
        <v>32</v>
      </c>
    </row>
    <row r="970" spans="1:17" ht="14.5">
      <c r="A970" s="9">
        <v>1733</v>
      </c>
      <c r="B970" s="9" t="str">
        <f>VLOOKUP(Table1[[#This Row],[Customer ID]],'Customer Lookup'!A:B,2,0)</f>
        <v>Nina Horne Kelly</v>
      </c>
      <c r="C970" s="9">
        <v>3841</v>
      </c>
      <c r="D970" s="30">
        <v>42098</v>
      </c>
      <c r="E970" s="30">
        <v>42100</v>
      </c>
      <c r="F970" s="8" t="s">
        <v>2237</v>
      </c>
      <c r="G970" s="13" t="str">
        <f ca="1">TRIM(Table1[[#This Row],[Product Category]])</f>
        <v>Office Supplies</v>
      </c>
      <c r="H970" s="13" t="str">
        <f ca="1">PROPER(Table1[[#This Row],[Product Sub-Category]])</f>
        <v>Binders And Binder Accessories</v>
      </c>
      <c r="I970" s="14">
        <v>36</v>
      </c>
      <c r="J970" s="15">
        <v>1270.99</v>
      </c>
      <c r="K970" s="9">
        <v>0.15</v>
      </c>
      <c r="L970" s="9" t="s">
        <v>31</v>
      </c>
      <c r="M970" s="9" t="s">
        <v>51</v>
      </c>
      <c r="N970" s="16" t="str">
        <f ca="1">PROPER(Table1[[#This Row],[Region]])</f>
        <v>East</v>
      </c>
      <c r="O970" s="9" t="s">
        <v>466</v>
      </c>
      <c r="P970" s="9" t="s">
        <v>29</v>
      </c>
      <c r="Q970" s="9" t="s">
        <v>32</v>
      </c>
    </row>
    <row r="971" spans="1:17" ht="14.5">
      <c r="A971" s="9">
        <v>1733</v>
      </c>
      <c r="B971" s="9" t="str">
        <f>VLOOKUP(Table1[[#This Row],[Customer ID]],'Customer Lookup'!A:B,2,0)</f>
        <v>Nina Horne Kelly</v>
      </c>
      <c r="C971" s="9">
        <v>59937</v>
      </c>
      <c r="D971" s="30">
        <v>42183</v>
      </c>
      <c r="E971" s="30">
        <v>42184</v>
      </c>
      <c r="F971" s="9" t="s">
        <v>83</v>
      </c>
      <c r="G971" s="13" t="str">
        <f ca="1">TRIM(Table1[[#This Row],[Product Category]])</f>
        <v>Office Supplies</v>
      </c>
      <c r="H971" s="13" t="str">
        <f ca="1">PROPER(Table1[[#This Row],[Product Sub-Category]])</f>
        <v>Paper</v>
      </c>
      <c r="I971" s="14">
        <v>13</v>
      </c>
      <c r="J971" s="15">
        <v>30.98</v>
      </c>
      <c r="K971" s="9">
        <v>0.05</v>
      </c>
      <c r="L971" s="9" t="s">
        <v>21</v>
      </c>
      <c r="M971" s="9" t="s">
        <v>51</v>
      </c>
      <c r="N971" s="16" t="str">
        <f ca="1">PROPER(Table1[[#This Row],[Region]])</f>
        <v>East</v>
      </c>
      <c r="O971" s="9" t="s">
        <v>466</v>
      </c>
      <c r="P971" s="9" t="s">
        <v>29</v>
      </c>
      <c r="Q971" s="9" t="s">
        <v>32</v>
      </c>
    </row>
    <row r="972" spans="1:17" ht="14.5">
      <c r="A972" s="9">
        <v>1734</v>
      </c>
      <c r="B972" s="9" t="str">
        <f>VLOOKUP(Table1[[#This Row],[Customer ID]],'Customer Lookup'!A:B,2,0)</f>
        <v>Christopher Meadows</v>
      </c>
      <c r="C972" s="9">
        <v>88443</v>
      </c>
      <c r="D972" s="30">
        <v>42098</v>
      </c>
      <c r="E972" s="30">
        <v>42100</v>
      </c>
      <c r="F972" s="8" t="s">
        <v>196</v>
      </c>
      <c r="G972" s="13" t="str">
        <f ca="1">TRIM(Table1[[#This Row],[Product Category]])</f>
        <v>Office Supplies</v>
      </c>
      <c r="H972" s="13" t="str">
        <f ca="1">PROPER(Table1[[#This Row],[Product Sub-Category]])</f>
        <v>Appliances</v>
      </c>
      <c r="I972" s="14">
        <v>9</v>
      </c>
      <c r="J972" s="15">
        <v>60.98</v>
      </c>
      <c r="K972" s="9">
        <v>0.05</v>
      </c>
      <c r="L972" s="9" t="s">
        <v>31</v>
      </c>
      <c r="M972" s="9" t="s">
        <v>51</v>
      </c>
      <c r="N972" s="16" t="str">
        <f ca="1">PROPER(Table1[[#This Row],[Region]])</f>
        <v>East</v>
      </c>
      <c r="O972" s="9" t="s">
        <v>62</v>
      </c>
      <c r="P972" s="9" t="s">
        <v>684</v>
      </c>
      <c r="Q972" s="9" t="s">
        <v>32</v>
      </c>
    </row>
    <row r="973" spans="1:17" ht="14.5">
      <c r="A973" s="9">
        <v>1734</v>
      </c>
      <c r="B973" s="9" t="str">
        <f>VLOOKUP(Table1[[#This Row],[Customer ID]],'Customer Lookup'!A:B,2,0)</f>
        <v>Christopher Meadows</v>
      </c>
      <c r="C973" s="9">
        <v>88443</v>
      </c>
      <c r="D973" s="30">
        <v>42098</v>
      </c>
      <c r="E973" s="30">
        <v>42100</v>
      </c>
      <c r="F973" s="9" t="s">
        <v>2237</v>
      </c>
      <c r="G973" s="13" t="str">
        <f ca="1">TRIM(Table1[[#This Row],[Product Category]])</f>
        <v>Technology</v>
      </c>
      <c r="H973" s="13" t="str">
        <f ca="1">PROPER(Table1[[#This Row],[Product Sub-Category]])</f>
        <v>Binders And Binder Accessories</v>
      </c>
      <c r="I973" s="14">
        <v>9</v>
      </c>
      <c r="J973" s="15">
        <v>1270.99</v>
      </c>
      <c r="K973" s="9">
        <v>0.15</v>
      </c>
      <c r="L973" s="9" t="s">
        <v>31</v>
      </c>
      <c r="M973" s="9" t="s">
        <v>51</v>
      </c>
      <c r="N973" s="16" t="str">
        <f ca="1">PROPER(Table1[[#This Row],[Region]])</f>
        <v>East</v>
      </c>
      <c r="O973" s="9" t="s">
        <v>62</v>
      </c>
      <c r="P973" s="9" t="s">
        <v>684</v>
      </c>
      <c r="Q973" s="9" t="s">
        <v>32</v>
      </c>
    </row>
    <row r="974" spans="1:17" ht="14.5">
      <c r="A974" s="9">
        <v>1734</v>
      </c>
      <c r="B974" s="9" t="str">
        <f>VLOOKUP(Table1[[#This Row],[Customer ID]],'Customer Lookup'!A:B,2,0)</f>
        <v>Christopher Meadows</v>
      </c>
      <c r="C974" s="9">
        <v>88443</v>
      </c>
      <c r="D974" s="30">
        <v>42098</v>
      </c>
      <c r="E974" s="30">
        <v>42100</v>
      </c>
      <c r="F974" s="8" t="s">
        <v>2235</v>
      </c>
      <c r="G974" s="13" t="str">
        <f ca="1">TRIM(Table1[[#This Row],[Product Category]])</f>
        <v>Office Supplies</v>
      </c>
      <c r="H974" s="13" t="str">
        <f ca="1">PROPER(Table1[[#This Row],[Product Sub-Category]])</f>
        <v>Telephones And Communication</v>
      </c>
      <c r="I974" s="14">
        <v>19</v>
      </c>
      <c r="J974" s="15">
        <v>205.99</v>
      </c>
      <c r="K974" s="9">
        <v>0.1</v>
      </c>
      <c r="L974" s="9" t="s">
        <v>31</v>
      </c>
      <c r="M974" s="9" t="s">
        <v>51</v>
      </c>
      <c r="N974" s="16" t="str">
        <f ca="1">PROPER(Table1[[#This Row],[Region]])</f>
        <v>East</v>
      </c>
      <c r="O974" s="9" t="s">
        <v>62</v>
      </c>
      <c r="P974" s="9" t="s">
        <v>684</v>
      </c>
      <c r="Q974" s="9" t="s">
        <v>22</v>
      </c>
    </row>
    <row r="975" spans="1:17" ht="14.5">
      <c r="A975" s="9">
        <v>1735</v>
      </c>
      <c r="B975" s="9" t="str">
        <f>VLOOKUP(Table1[[#This Row],[Customer ID]],'Customer Lookup'!A:B,2,0)</f>
        <v>Eric West</v>
      </c>
      <c r="C975" s="9">
        <v>88444</v>
      </c>
      <c r="D975" s="30">
        <v>42183</v>
      </c>
      <c r="E975" s="30">
        <v>42184</v>
      </c>
      <c r="F975" s="9" t="s">
        <v>83</v>
      </c>
      <c r="G975" s="13" t="str">
        <f ca="1">TRIM(Table1[[#This Row],[Product Category]])</f>
        <v>Furniture</v>
      </c>
      <c r="H975" s="13" t="str">
        <f ca="1">PROPER(Table1[[#This Row],[Product Sub-Category]])</f>
        <v>Paper</v>
      </c>
      <c r="I975" s="14">
        <v>3</v>
      </c>
      <c r="J975" s="15">
        <v>30.98</v>
      </c>
      <c r="K975" s="9">
        <v>0.05</v>
      </c>
      <c r="L975" s="9" t="s">
        <v>21</v>
      </c>
      <c r="M975" s="9" t="s">
        <v>51</v>
      </c>
      <c r="N975" s="16" t="str">
        <f ca="1">PROPER(Table1[[#This Row],[Region]])</f>
        <v>South</v>
      </c>
      <c r="O975" s="9" t="s">
        <v>62</v>
      </c>
      <c r="P975" s="9" t="s">
        <v>685</v>
      </c>
      <c r="Q975" s="9" t="s">
        <v>32</v>
      </c>
    </row>
    <row r="976" spans="1:17" ht="14.5">
      <c r="A976" s="9">
        <v>1737</v>
      </c>
      <c r="B976" s="9" t="str">
        <f>VLOOKUP(Table1[[#This Row],[Customer ID]],'Customer Lookup'!A:B,2,0)</f>
        <v>Danielle Myers</v>
      </c>
      <c r="C976" s="9">
        <v>85866</v>
      </c>
      <c r="D976" s="30">
        <v>42158</v>
      </c>
      <c r="E976" s="30">
        <v>42160</v>
      </c>
      <c r="F976" s="8" t="s">
        <v>2233</v>
      </c>
      <c r="G976" s="13" t="str">
        <f ca="1">TRIM(Table1[[#This Row],[Product Category]])</f>
        <v>Office Supplies</v>
      </c>
      <c r="H976" s="13" t="str">
        <f ca="1">PROPER(Table1[[#This Row],[Product Sub-Category]])</f>
        <v>Office Furnishings</v>
      </c>
      <c r="I976" s="14">
        <v>16</v>
      </c>
      <c r="J976" s="15">
        <v>30.93</v>
      </c>
      <c r="K976" s="9">
        <v>0.05</v>
      </c>
      <c r="L976" s="9" t="s">
        <v>31</v>
      </c>
      <c r="M976" s="9" t="s">
        <v>81</v>
      </c>
      <c r="N976" s="16" t="str">
        <f ca="1">PROPER(Table1[[#This Row],[Region]])</f>
        <v>South</v>
      </c>
      <c r="O976" s="9" t="s">
        <v>225</v>
      </c>
      <c r="P976" s="9" t="s">
        <v>675</v>
      </c>
      <c r="Q976" s="9" t="s">
        <v>32</v>
      </c>
    </row>
    <row r="977" spans="1:17" ht="14.5">
      <c r="A977" s="9">
        <v>1737</v>
      </c>
      <c r="B977" s="9" t="str">
        <f>VLOOKUP(Table1[[#This Row],[Customer ID]],'Customer Lookup'!A:B,2,0)</f>
        <v>Danielle Myers</v>
      </c>
      <c r="C977" s="9">
        <v>85866</v>
      </c>
      <c r="D977" s="30">
        <v>42158</v>
      </c>
      <c r="E977" s="30">
        <v>42160</v>
      </c>
      <c r="F977" s="9" t="s">
        <v>2231</v>
      </c>
      <c r="G977" s="13" t="str">
        <f ca="1">TRIM(Table1[[#This Row],[Product Category]])</f>
        <v>Technology</v>
      </c>
      <c r="H977" s="13" t="str">
        <f ca="1">PROPER(Table1[[#This Row],[Product Sub-Category]])</f>
        <v>Pens &amp; Art Supplies</v>
      </c>
      <c r="I977" s="14">
        <v>11</v>
      </c>
      <c r="J977" s="15">
        <v>1.68</v>
      </c>
      <c r="K977" s="9">
        <v>0.05</v>
      </c>
      <c r="L977" s="9" t="s">
        <v>31</v>
      </c>
      <c r="M977" s="9" t="s">
        <v>81</v>
      </c>
      <c r="N977" s="16" t="str">
        <f ca="1">PROPER(Table1[[#This Row],[Region]])</f>
        <v>South</v>
      </c>
      <c r="O977" s="9" t="s">
        <v>225</v>
      </c>
      <c r="P977" s="9" t="s">
        <v>675</v>
      </c>
      <c r="Q977" s="9" t="s">
        <v>22</v>
      </c>
    </row>
    <row r="978" spans="1:17" ht="14.5">
      <c r="A978" s="9">
        <v>1738</v>
      </c>
      <c r="B978" s="9" t="str">
        <f>VLOOKUP(Table1[[#This Row],[Customer ID]],'Customer Lookup'!A:B,2,0)</f>
        <v>Dean Solomon</v>
      </c>
      <c r="C978" s="9">
        <v>85865</v>
      </c>
      <c r="D978" s="30">
        <v>42091</v>
      </c>
      <c r="E978" s="30">
        <v>42091</v>
      </c>
      <c r="F978" s="8" t="s">
        <v>2235</v>
      </c>
      <c r="G978" s="13" t="str">
        <f ca="1">TRIM(Table1[[#This Row],[Product Category]])</f>
        <v>Office Supplies</v>
      </c>
      <c r="H978" s="13" t="str">
        <f ca="1">PROPER(Table1[[#This Row],[Product Sub-Category]])</f>
        <v>Telephones And Communication</v>
      </c>
      <c r="I978" s="14">
        <v>10</v>
      </c>
      <c r="J978" s="15">
        <v>175.99</v>
      </c>
      <c r="K978" s="9">
        <v>0.1</v>
      </c>
      <c r="L978" s="9" t="s">
        <v>50</v>
      </c>
      <c r="M978" s="9" t="s">
        <v>81</v>
      </c>
      <c r="N978" s="16" t="str">
        <f ca="1">PROPER(Table1[[#This Row],[Region]])</f>
        <v>South</v>
      </c>
      <c r="O978" s="9" t="s">
        <v>225</v>
      </c>
      <c r="P978" s="9" t="s">
        <v>686</v>
      </c>
      <c r="Q978" s="9" t="s">
        <v>32</v>
      </c>
    </row>
    <row r="979" spans="1:17" ht="14.5">
      <c r="A979" s="9">
        <v>1738</v>
      </c>
      <c r="B979" s="9" t="str">
        <f>VLOOKUP(Table1[[#This Row],[Customer ID]],'Customer Lookup'!A:B,2,0)</f>
        <v>Dean Solomon</v>
      </c>
      <c r="C979" s="9">
        <v>85868</v>
      </c>
      <c r="D979" s="30">
        <v>42169</v>
      </c>
      <c r="E979" s="30">
        <v>42176</v>
      </c>
      <c r="F979" s="9" t="s">
        <v>83</v>
      </c>
      <c r="G979" s="13" t="str">
        <f ca="1">TRIM(Table1[[#This Row],[Product Category]])</f>
        <v>Furniture</v>
      </c>
      <c r="H979" s="13" t="str">
        <f ca="1">PROPER(Table1[[#This Row],[Product Sub-Category]])</f>
        <v>Paper</v>
      </c>
      <c r="I979" s="14">
        <v>11</v>
      </c>
      <c r="J979" s="15">
        <v>35.44</v>
      </c>
      <c r="K979" s="9">
        <v>0.05</v>
      </c>
      <c r="L979" s="9" t="s">
        <v>98</v>
      </c>
      <c r="M979" s="9" t="s">
        <v>81</v>
      </c>
      <c r="N979" s="16" t="str">
        <f ca="1">PROPER(Table1[[#This Row],[Region]])</f>
        <v>South</v>
      </c>
      <c r="O979" s="9" t="s">
        <v>225</v>
      </c>
      <c r="P979" s="9" t="s">
        <v>686</v>
      </c>
      <c r="Q979" s="9" t="s">
        <v>32</v>
      </c>
    </row>
    <row r="980" spans="1:17" ht="14.5">
      <c r="A980" s="9">
        <v>1739</v>
      </c>
      <c r="B980" s="9" t="str">
        <f>VLOOKUP(Table1[[#This Row],[Customer ID]],'Customer Lookup'!A:B,2,0)</f>
        <v>Edna Pierce</v>
      </c>
      <c r="C980" s="9">
        <v>85867</v>
      </c>
      <c r="D980" s="30">
        <v>42127</v>
      </c>
      <c r="E980" s="30">
        <v>42128</v>
      </c>
      <c r="F980" s="8" t="s">
        <v>123</v>
      </c>
      <c r="G980" s="13" t="str">
        <f ca="1">TRIM(Table1[[#This Row],[Product Category]])</f>
        <v>Technology</v>
      </c>
      <c r="H980" s="13" t="str">
        <f ca="1">PROPER(Table1[[#This Row],[Product Sub-Category]])</f>
        <v>Tables</v>
      </c>
      <c r="I980" s="14">
        <v>17</v>
      </c>
      <c r="J980" s="15">
        <v>349.45</v>
      </c>
      <c r="K980" s="9">
        <v>0.1</v>
      </c>
      <c r="L980" s="9" t="s">
        <v>21</v>
      </c>
      <c r="M980" s="9" t="s">
        <v>81</v>
      </c>
      <c r="N980" s="16" t="str">
        <f ca="1">PROPER(Table1[[#This Row],[Region]])</f>
        <v>Central</v>
      </c>
      <c r="O980" s="9" t="s">
        <v>225</v>
      </c>
      <c r="P980" s="9" t="s">
        <v>687</v>
      </c>
      <c r="Q980" s="9" t="s">
        <v>22</v>
      </c>
    </row>
    <row r="981" spans="1:17" ht="14.5">
      <c r="A981" s="9">
        <v>1743</v>
      </c>
      <c r="B981" s="9" t="str">
        <f>VLOOKUP(Table1[[#This Row],[Customer ID]],'Customer Lookup'!A:B,2,0)</f>
        <v>Paige Jacobs</v>
      </c>
      <c r="C981" s="9">
        <v>91025</v>
      </c>
      <c r="D981" s="30">
        <v>42047</v>
      </c>
      <c r="E981" s="30">
        <v>42049</v>
      </c>
      <c r="F981" s="9" t="s">
        <v>2235</v>
      </c>
      <c r="G981" s="13" t="str">
        <f ca="1">TRIM(Table1[[#This Row],[Product Category]])</f>
        <v>Office Supplies</v>
      </c>
      <c r="H981" s="13" t="str">
        <f ca="1">PROPER(Table1[[#This Row],[Product Sub-Category]])</f>
        <v>Telephones And Communication</v>
      </c>
      <c r="I981" s="14">
        <v>1</v>
      </c>
      <c r="J981" s="15">
        <v>55.99</v>
      </c>
      <c r="K981" s="9">
        <v>0.05</v>
      </c>
      <c r="L981" s="9" t="s">
        <v>50</v>
      </c>
      <c r="M981" s="9" t="s">
        <v>104</v>
      </c>
      <c r="N981" s="16" t="str">
        <f ca="1">PROPER(Table1[[#This Row],[Region]])</f>
        <v>South</v>
      </c>
      <c r="O981" s="9" t="s">
        <v>112</v>
      </c>
      <c r="P981" s="9" t="s">
        <v>653</v>
      </c>
      <c r="Q981" s="9" t="s">
        <v>32</v>
      </c>
    </row>
    <row r="982" spans="1:17" ht="14.5">
      <c r="A982" s="9">
        <v>1745</v>
      </c>
      <c r="B982" s="9" t="str">
        <f>VLOOKUP(Table1[[#This Row],[Customer ID]],'Customer Lookup'!A:B,2,0)</f>
        <v>Herbert Holden</v>
      </c>
      <c r="C982" s="9">
        <v>18561</v>
      </c>
      <c r="D982" s="30">
        <v>42013</v>
      </c>
      <c r="E982" s="30">
        <v>42014</v>
      </c>
      <c r="F982" s="8" t="s">
        <v>116</v>
      </c>
      <c r="G982" s="13" t="str">
        <f ca="1">TRIM(Table1[[#This Row],[Product Category]])</f>
        <v>Furniture</v>
      </c>
      <c r="H982" s="13" t="str">
        <f ca="1">PROPER(Table1[[#This Row],[Product Sub-Category]])</f>
        <v>Labels</v>
      </c>
      <c r="I982" s="14">
        <v>9</v>
      </c>
      <c r="J982" s="15">
        <v>4.13</v>
      </c>
      <c r="K982" s="9">
        <v>0.05</v>
      </c>
      <c r="L982" s="9" t="s">
        <v>31</v>
      </c>
      <c r="M982" s="9" t="s">
        <v>42</v>
      </c>
      <c r="N982" s="16" t="str">
        <f ca="1">PROPER(Table1[[#This Row],[Region]])</f>
        <v>South</v>
      </c>
      <c r="O982" s="9" t="s">
        <v>254</v>
      </c>
      <c r="P982" s="9" t="s">
        <v>337</v>
      </c>
      <c r="Q982" s="9" t="s">
        <v>32</v>
      </c>
    </row>
    <row r="983" spans="1:17" ht="14.5">
      <c r="A983" s="9">
        <v>1745</v>
      </c>
      <c r="B983" s="9" t="str">
        <f>VLOOKUP(Table1[[#This Row],[Customer ID]],'Customer Lookup'!A:B,2,0)</f>
        <v>Herbert Holden</v>
      </c>
      <c r="C983" s="9">
        <v>13408</v>
      </c>
      <c r="D983" s="30">
        <v>42049</v>
      </c>
      <c r="E983" s="30">
        <v>42051</v>
      </c>
      <c r="F983" s="9" t="s">
        <v>2233</v>
      </c>
      <c r="G983" s="13" t="str">
        <f ca="1">TRIM(Table1[[#This Row],[Product Category]])</f>
        <v>Furniture</v>
      </c>
      <c r="H983" s="13" t="str">
        <f ca="1">PROPER(Table1[[#This Row],[Product Sub-Category]])</f>
        <v>Office Furnishings</v>
      </c>
      <c r="I983" s="14">
        <v>4</v>
      </c>
      <c r="J983" s="15">
        <v>60.65</v>
      </c>
      <c r="K983" s="9">
        <v>0.05</v>
      </c>
      <c r="L983" s="9" t="s">
        <v>98</v>
      </c>
      <c r="M983" s="9" t="s">
        <v>42</v>
      </c>
      <c r="N983" s="16" t="str">
        <f ca="1">PROPER(Table1[[#This Row],[Region]])</f>
        <v>South</v>
      </c>
      <c r="O983" s="9" t="s">
        <v>254</v>
      </c>
      <c r="P983" s="9" t="s">
        <v>337</v>
      </c>
      <c r="Q983" s="9" t="s">
        <v>32</v>
      </c>
    </row>
    <row r="984" spans="1:17" ht="14.5">
      <c r="A984" s="9">
        <v>1745</v>
      </c>
      <c r="B984" s="9" t="str">
        <f>VLOOKUP(Table1[[#This Row],[Customer ID]],'Customer Lookup'!A:B,2,0)</f>
        <v>Herbert Holden</v>
      </c>
      <c r="C984" s="9">
        <v>12224</v>
      </c>
      <c r="D984" s="30">
        <v>42167</v>
      </c>
      <c r="E984" s="30">
        <v>42169</v>
      </c>
      <c r="F984" s="8" t="s">
        <v>123</v>
      </c>
      <c r="G984" s="13" t="str">
        <f ca="1">TRIM(Table1[[#This Row],[Product Category]])</f>
        <v>Technology</v>
      </c>
      <c r="H984" s="13" t="str">
        <f ca="1">PROPER(Table1[[#This Row],[Product Sub-Category]])</f>
        <v>Tables</v>
      </c>
      <c r="I984" s="14">
        <v>4</v>
      </c>
      <c r="J984" s="15">
        <v>124.49</v>
      </c>
      <c r="K984" s="9">
        <v>0.1</v>
      </c>
      <c r="L984" s="9" t="s">
        <v>21</v>
      </c>
      <c r="M984" s="9" t="s">
        <v>104</v>
      </c>
      <c r="N984" s="16" t="str">
        <f ca="1">PROPER(Table1[[#This Row],[Region]])</f>
        <v>South</v>
      </c>
      <c r="O984" s="9" t="s">
        <v>254</v>
      </c>
      <c r="P984" s="9" t="s">
        <v>337</v>
      </c>
      <c r="Q984" s="9" t="s">
        <v>22</v>
      </c>
    </row>
    <row r="985" spans="1:17" ht="14.5">
      <c r="A985" s="9">
        <v>1745</v>
      </c>
      <c r="B985" s="9" t="str">
        <f>VLOOKUP(Table1[[#This Row],[Customer ID]],'Customer Lookup'!A:B,2,0)</f>
        <v>Herbert Holden</v>
      </c>
      <c r="C985" s="9">
        <v>12224</v>
      </c>
      <c r="D985" s="30">
        <v>42167</v>
      </c>
      <c r="E985" s="30">
        <v>42167</v>
      </c>
      <c r="F985" s="9" t="s">
        <v>2235</v>
      </c>
      <c r="G985" s="13" t="str">
        <f ca="1">TRIM(Table1[[#This Row],[Product Category]])</f>
        <v>Furniture</v>
      </c>
      <c r="H985" s="13" t="str">
        <f ca="1">PROPER(Table1[[#This Row],[Product Sub-Category]])</f>
        <v>Telephones And Communication</v>
      </c>
      <c r="I985" s="14">
        <v>54</v>
      </c>
      <c r="J985" s="15">
        <v>35.99</v>
      </c>
      <c r="K985" s="9">
        <v>0.05</v>
      </c>
      <c r="L985" s="9" t="s">
        <v>21</v>
      </c>
      <c r="M985" s="9" t="s">
        <v>104</v>
      </c>
      <c r="N985" s="16" t="str">
        <f ca="1">PROPER(Table1[[#This Row],[Region]])</f>
        <v>Central</v>
      </c>
      <c r="O985" s="9" t="s">
        <v>254</v>
      </c>
      <c r="P985" s="9" t="s">
        <v>337</v>
      </c>
      <c r="Q985" s="9" t="s">
        <v>32</v>
      </c>
    </row>
    <row r="986" spans="1:17" ht="14.5">
      <c r="A986" s="9">
        <v>1748</v>
      </c>
      <c r="B986" s="9" t="str">
        <f>VLOOKUP(Table1[[#This Row],[Customer ID]],'Customer Lookup'!A:B,2,0)</f>
        <v>Helen Simpson</v>
      </c>
      <c r="C986" s="9">
        <v>87245</v>
      </c>
      <c r="D986" s="30">
        <v>42167</v>
      </c>
      <c r="E986" s="30">
        <v>42169</v>
      </c>
      <c r="F986" s="8" t="s">
        <v>123</v>
      </c>
      <c r="G986" s="13" t="str">
        <f ca="1">TRIM(Table1[[#This Row],[Product Category]])</f>
        <v>Office Supplies</v>
      </c>
      <c r="H986" s="13" t="str">
        <f ca="1">PROPER(Table1[[#This Row],[Product Sub-Category]])</f>
        <v>Tables</v>
      </c>
      <c r="I986" s="14">
        <v>1</v>
      </c>
      <c r="J986" s="15">
        <v>124.49</v>
      </c>
      <c r="K986" s="9">
        <v>0.1</v>
      </c>
      <c r="L986" s="9" t="s">
        <v>21</v>
      </c>
      <c r="M986" s="9" t="s">
        <v>104</v>
      </c>
      <c r="N986" s="16" t="str">
        <f ca="1">PROPER(Table1[[#This Row],[Region]])</f>
        <v>Central</v>
      </c>
      <c r="O986" s="9" t="s">
        <v>217</v>
      </c>
      <c r="P986" s="9" t="s">
        <v>688</v>
      </c>
      <c r="Q986" s="9" t="s">
        <v>22</v>
      </c>
    </row>
    <row r="987" spans="1:17" ht="14.5">
      <c r="A987" s="9">
        <v>1749</v>
      </c>
      <c r="B987" s="9" t="str">
        <f>VLOOKUP(Table1[[#This Row],[Customer ID]],'Customer Lookup'!A:B,2,0)</f>
        <v>Sherri P Stephens</v>
      </c>
      <c r="C987" s="9">
        <v>87243</v>
      </c>
      <c r="D987" s="30">
        <v>42013</v>
      </c>
      <c r="E987" s="30">
        <v>42014</v>
      </c>
      <c r="F987" s="9" t="s">
        <v>116</v>
      </c>
      <c r="G987" s="13" t="str">
        <f ca="1">TRIM(Table1[[#This Row],[Product Category]])</f>
        <v>Furniture</v>
      </c>
      <c r="H987" s="13" t="str">
        <f ca="1">PROPER(Table1[[#This Row],[Product Sub-Category]])</f>
        <v>Labels</v>
      </c>
      <c r="I987" s="14">
        <v>2</v>
      </c>
      <c r="J987" s="15">
        <v>4.13</v>
      </c>
      <c r="K987" s="9">
        <v>0.05</v>
      </c>
      <c r="L987" s="9" t="s">
        <v>31</v>
      </c>
      <c r="M987" s="9" t="s">
        <v>42</v>
      </c>
      <c r="N987" s="16" t="str">
        <f ca="1">PROPER(Table1[[#This Row],[Region]])</f>
        <v>Central</v>
      </c>
      <c r="O987" s="9" t="s">
        <v>217</v>
      </c>
      <c r="P987" s="9" t="s">
        <v>689</v>
      </c>
      <c r="Q987" s="9" t="s">
        <v>32</v>
      </c>
    </row>
    <row r="988" spans="1:17" ht="14.5">
      <c r="A988" s="9">
        <v>1749</v>
      </c>
      <c r="B988" s="9" t="str">
        <f>VLOOKUP(Table1[[#This Row],[Customer ID]],'Customer Lookup'!A:B,2,0)</f>
        <v>Sherri P Stephens</v>
      </c>
      <c r="C988" s="9">
        <v>87244</v>
      </c>
      <c r="D988" s="30">
        <v>42049</v>
      </c>
      <c r="E988" s="30">
        <v>42051</v>
      </c>
      <c r="F988" s="8" t="s">
        <v>2233</v>
      </c>
      <c r="G988" s="13" t="str">
        <f ca="1">TRIM(Table1[[#This Row],[Product Category]])</f>
        <v>Technology</v>
      </c>
      <c r="H988" s="13" t="str">
        <f ca="1">PROPER(Table1[[#This Row],[Product Sub-Category]])</f>
        <v>Office Furnishings</v>
      </c>
      <c r="I988" s="14">
        <v>1</v>
      </c>
      <c r="J988" s="15">
        <v>60.65</v>
      </c>
      <c r="K988" s="9">
        <v>0.05</v>
      </c>
      <c r="L988" s="9" t="s">
        <v>98</v>
      </c>
      <c r="M988" s="9" t="s">
        <v>42</v>
      </c>
      <c r="N988" s="16" t="str">
        <f ca="1">PROPER(Table1[[#This Row],[Region]])</f>
        <v>West</v>
      </c>
      <c r="O988" s="9" t="s">
        <v>217</v>
      </c>
      <c r="P988" s="9" t="s">
        <v>689</v>
      </c>
      <c r="Q988" s="9" t="s">
        <v>32</v>
      </c>
    </row>
    <row r="989" spans="1:17" ht="14.5">
      <c r="A989" s="9">
        <v>1754</v>
      </c>
      <c r="B989" s="9" t="str">
        <f>VLOOKUP(Table1[[#This Row],[Customer ID]],'Customer Lookup'!A:B,2,0)</f>
        <v>Nelson Hong</v>
      </c>
      <c r="C989" s="9">
        <v>90178</v>
      </c>
      <c r="D989" s="30">
        <v>42062</v>
      </c>
      <c r="E989" s="30">
        <v>42063</v>
      </c>
      <c r="F989" s="9" t="s">
        <v>144</v>
      </c>
      <c r="G989" s="13" t="str">
        <f ca="1">TRIM(Table1[[#This Row],[Product Category]])</f>
        <v>Technology</v>
      </c>
      <c r="H989" s="13" t="str">
        <f ca="1">PROPER(Table1[[#This Row],[Product Sub-Category]])</f>
        <v>Computer Peripherals</v>
      </c>
      <c r="I989" s="14">
        <v>14</v>
      </c>
      <c r="J989" s="15">
        <v>8.5</v>
      </c>
      <c r="K989" s="9">
        <v>0.05</v>
      </c>
      <c r="L989" s="9" t="s">
        <v>98</v>
      </c>
      <c r="M989" s="9" t="s">
        <v>104</v>
      </c>
      <c r="N989" s="16" t="str">
        <f ca="1">PROPER(Table1[[#This Row],[Region]])</f>
        <v>West</v>
      </c>
      <c r="O989" s="9" t="s">
        <v>37</v>
      </c>
      <c r="P989" s="9" t="s">
        <v>690</v>
      </c>
      <c r="Q989" s="9" t="s">
        <v>32</v>
      </c>
    </row>
    <row r="990" spans="1:17" ht="14.5">
      <c r="A990" s="9">
        <v>1754</v>
      </c>
      <c r="B990" s="9" t="str">
        <f>VLOOKUP(Table1[[#This Row],[Customer ID]],'Customer Lookup'!A:B,2,0)</f>
        <v>Nelson Hong</v>
      </c>
      <c r="C990" s="9">
        <v>90178</v>
      </c>
      <c r="D990" s="30">
        <v>42062</v>
      </c>
      <c r="E990" s="30">
        <v>42062</v>
      </c>
      <c r="F990" s="8" t="s">
        <v>74</v>
      </c>
      <c r="G990" s="13" t="str">
        <f ca="1">TRIM(Table1[[#This Row],[Product Category]])</f>
        <v>Technology</v>
      </c>
      <c r="H990" s="13" t="str">
        <f ca="1">PROPER(Table1[[#This Row],[Product Sub-Category]])</f>
        <v>Office Machines</v>
      </c>
      <c r="I990" s="14">
        <v>5</v>
      </c>
      <c r="J990" s="15">
        <v>15.99</v>
      </c>
      <c r="K990" s="9">
        <v>0.05</v>
      </c>
      <c r="L990" s="9" t="s">
        <v>98</v>
      </c>
      <c r="M990" s="9" t="s">
        <v>104</v>
      </c>
      <c r="N990" s="16" t="str">
        <f ca="1">PROPER(Table1[[#This Row],[Region]])</f>
        <v>West</v>
      </c>
      <c r="O990" s="9" t="s">
        <v>37</v>
      </c>
      <c r="P990" s="9" t="s">
        <v>690</v>
      </c>
      <c r="Q990" s="9" t="s">
        <v>32</v>
      </c>
    </row>
    <row r="991" spans="1:17" ht="14.5">
      <c r="A991" s="9">
        <v>1754</v>
      </c>
      <c r="B991" s="9" t="str">
        <f>VLOOKUP(Table1[[#This Row],[Customer ID]],'Customer Lookup'!A:B,2,0)</f>
        <v>Nelson Hong</v>
      </c>
      <c r="C991" s="9">
        <v>90178</v>
      </c>
      <c r="D991" s="30">
        <v>42062</v>
      </c>
      <c r="E991" s="30">
        <v>42066</v>
      </c>
      <c r="F991" s="9" t="s">
        <v>2235</v>
      </c>
      <c r="G991" s="13" t="str">
        <f ca="1">TRIM(Table1[[#This Row],[Product Category]])</f>
        <v>Technology</v>
      </c>
      <c r="H991" s="13" t="str">
        <f ca="1">PROPER(Table1[[#This Row],[Product Sub-Category]])</f>
        <v>Telephones And Communication</v>
      </c>
      <c r="I991" s="14">
        <v>8</v>
      </c>
      <c r="J991" s="15">
        <v>95.99</v>
      </c>
      <c r="K991" s="9">
        <v>0.05</v>
      </c>
      <c r="L991" s="9" t="s">
        <v>98</v>
      </c>
      <c r="M991" s="9" t="s">
        <v>104</v>
      </c>
      <c r="N991" s="16" t="str">
        <f ca="1">PROPER(Table1[[#This Row],[Region]])</f>
        <v>South</v>
      </c>
      <c r="O991" s="9" t="s">
        <v>37</v>
      </c>
      <c r="P991" s="9" t="s">
        <v>690</v>
      </c>
      <c r="Q991" s="9" t="s">
        <v>32</v>
      </c>
    </row>
    <row r="992" spans="1:17" ht="14.5">
      <c r="A992" s="9">
        <v>1764</v>
      </c>
      <c r="B992" s="9" t="str">
        <f>VLOOKUP(Table1[[#This Row],[Customer ID]],'Customer Lookup'!A:B,2,0)</f>
        <v>Michele Bradshaw</v>
      </c>
      <c r="C992" s="9">
        <v>89775</v>
      </c>
      <c r="D992" s="30">
        <v>42026</v>
      </c>
      <c r="E992" s="30">
        <v>42026</v>
      </c>
      <c r="F992" s="8" t="s">
        <v>2235</v>
      </c>
      <c r="G992" s="13" t="str">
        <f ca="1">TRIM(Table1[[#This Row],[Product Category]])</f>
        <v>Furniture</v>
      </c>
      <c r="H992" s="13" t="str">
        <f ca="1">PROPER(Table1[[#This Row],[Product Sub-Category]])</f>
        <v>Telephones And Communication</v>
      </c>
      <c r="I992" s="14">
        <v>11</v>
      </c>
      <c r="J992" s="15">
        <v>115.99</v>
      </c>
      <c r="K992" s="9">
        <v>0.1</v>
      </c>
      <c r="L992" s="9" t="s">
        <v>21</v>
      </c>
      <c r="M992" s="9" t="s">
        <v>104</v>
      </c>
      <c r="N992" s="16" t="str">
        <f ca="1">PROPER(Table1[[#This Row],[Region]])</f>
        <v>South</v>
      </c>
      <c r="O992" s="9" t="s">
        <v>242</v>
      </c>
      <c r="P992" s="9" t="s">
        <v>691</v>
      </c>
      <c r="Q992" s="9" t="s">
        <v>32</v>
      </c>
    </row>
    <row r="993" spans="1:17" ht="14.5">
      <c r="A993" s="9">
        <v>1764</v>
      </c>
      <c r="B993" s="9" t="str">
        <f>VLOOKUP(Table1[[#This Row],[Customer ID]],'Customer Lookup'!A:B,2,0)</f>
        <v>Michele Bradshaw</v>
      </c>
      <c r="C993" s="9">
        <v>89776</v>
      </c>
      <c r="D993" s="30">
        <v>42064</v>
      </c>
      <c r="E993" s="30">
        <v>42066</v>
      </c>
      <c r="F993" s="9" t="s">
        <v>2233</v>
      </c>
      <c r="G993" s="13" t="str">
        <f ca="1">TRIM(Table1[[#This Row],[Product Category]])</f>
        <v>Furniture</v>
      </c>
      <c r="H993" s="13" t="str">
        <f ca="1">PROPER(Table1[[#This Row],[Product Sub-Category]])</f>
        <v>Office Furnishings</v>
      </c>
      <c r="I993" s="14">
        <v>5</v>
      </c>
      <c r="J993" s="15">
        <v>19.98</v>
      </c>
      <c r="K993" s="9">
        <v>0.05</v>
      </c>
      <c r="L993" s="9" t="s">
        <v>21</v>
      </c>
      <c r="M993" s="9" t="s">
        <v>104</v>
      </c>
      <c r="N993" s="16" t="str">
        <f ca="1">PROPER(Table1[[#This Row],[Region]])</f>
        <v>South</v>
      </c>
      <c r="O993" s="9" t="s">
        <v>242</v>
      </c>
      <c r="P993" s="9" t="s">
        <v>691</v>
      </c>
      <c r="Q993" s="9" t="s">
        <v>32</v>
      </c>
    </row>
    <row r="994" spans="1:17" ht="14.5">
      <c r="A994" s="9">
        <v>1764</v>
      </c>
      <c r="B994" s="9" t="str">
        <f>VLOOKUP(Table1[[#This Row],[Customer ID]],'Customer Lookup'!A:B,2,0)</f>
        <v>Michele Bradshaw</v>
      </c>
      <c r="C994" s="9">
        <v>89776</v>
      </c>
      <c r="D994" s="30">
        <v>42064</v>
      </c>
      <c r="E994" s="30">
        <v>42065</v>
      </c>
      <c r="F994" s="8" t="s">
        <v>2233</v>
      </c>
      <c r="G994" s="13" t="str">
        <f ca="1">TRIM(Table1[[#This Row],[Product Category]])</f>
        <v>Office Supplies</v>
      </c>
      <c r="H994" s="13" t="str">
        <f ca="1">PROPER(Table1[[#This Row],[Product Sub-Category]])</f>
        <v>Office Furnishings</v>
      </c>
      <c r="I994" s="14">
        <v>23</v>
      </c>
      <c r="J994" s="15">
        <v>1.76</v>
      </c>
      <c r="K994" s="9">
        <v>0.05</v>
      </c>
      <c r="L994" s="9" t="s">
        <v>21</v>
      </c>
      <c r="M994" s="9" t="s">
        <v>104</v>
      </c>
      <c r="N994" s="16" t="str">
        <f ca="1">PROPER(Table1[[#This Row],[Region]])</f>
        <v>Central</v>
      </c>
      <c r="O994" s="9" t="s">
        <v>242</v>
      </c>
      <c r="P994" s="9" t="s">
        <v>691</v>
      </c>
      <c r="Q994" s="9" t="s">
        <v>32</v>
      </c>
    </row>
    <row r="995" spans="1:17" ht="14.5">
      <c r="A995" s="9">
        <v>1765</v>
      </c>
      <c r="B995" s="9" t="str">
        <f>VLOOKUP(Table1[[#This Row],[Customer ID]],'Customer Lookup'!A:B,2,0)</f>
        <v>Ralph Woods Scott</v>
      </c>
      <c r="C995" s="9">
        <v>89777</v>
      </c>
      <c r="D995" s="30">
        <v>42128</v>
      </c>
      <c r="E995" s="30">
        <v>42129</v>
      </c>
      <c r="F995" s="9" t="s">
        <v>2237</v>
      </c>
      <c r="G995" s="13" t="str">
        <f ca="1">TRIM(Table1[[#This Row],[Product Category]])</f>
        <v>Technology</v>
      </c>
      <c r="H995" s="13" t="str">
        <f ca="1">PROPER(Table1[[#This Row],[Product Sub-Category]])</f>
        <v>Binders And Binder Accessories</v>
      </c>
      <c r="I995" s="14">
        <v>8</v>
      </c>
      <c r="J995" s="15">
        <v>5.77</v>
      </c>
      <c r="K995" s="9">
        <v>0.05</v>
      </c>
      <c r="L995" s="9" t="s">
        <v>31</v>
      </c>
      <c r="M995" s="9" t="s">
        <v>104</v>
      </c>
      <c r="N995" s="16" t="str">
        <f ca="1">PROPER(Table1[[#This Row],[Region]])</f>
        <v>South</v>
      </c>
      <c r="O995" s="9" t="s">
        <v>306</v>
      </c>
      <c r="P995" s="9" t="s">
        <v>692</v>
      </c>
      <c r="Q995" s="9" t="s">
        <v>32</v>
      </c>
    </row>
    <row r="996" spans="1:17" ht="14.5">
      <c r="A996" s="9">
        <v>1767</v>
      </c>
      <c r="B996" s="9" t="str">
        <f>VLOOKUP(Table1[[#This Row],[Customer ID]],'Customer Lookup'!A:B,2,0)</f>
        <v>Robert Rollins</v>
      </c>
      <c r="C996" s="9">
        <v>89211</v>
      </c>
      <c r="D996" s="30">
        <v>42089</v>
      </c>
      <c r="E996" s="30">
        <v>42090</v>
      </c>
      <c r="F996" s="8" t="s">
        <v>144</v>
      </c>
      <c r="G996" s="13" t="str">
        <f ca="1">TRIM(Table1[[#This Row],[Product Category]])</f>
        <v>Office Supplies</v>
      </c>
      <c r="H996" s="13" t="str">
        <f ca="1">PROPER(Table1[[#This Row],[Product Sub-Category]])</f>
        <v>Computer Peripherals</v>
      </c>
      <c r="I996" s="14">
        <v>16</v>
      </c>
      <c r="J996" s="15">
        <v>50.98</v>
      </c>
      <c r="K996" s="9">
        <v>0.05</v>
      </c>
      <c r="L996" s="9" t="s">
        <v>41</v>
      </c>
      <c r="M996" s="9" t="s">
        <v>42</v>
      </c>
      <c r="N996" s="16" t="str">
        <f ca="1">PROPER(Table1[[#This Row],[Region]])</f>
        <v>Central</v>
      </c>
      <c r="O996" s="9" t="s">
        <v>254</v>
      </c>
      <c r="P996" s="9" t="s">
        <v>673</v>
      </c>
      <c r="Q996" s="9" t="s">
        <v>32</v>
      </c>
    </row>
    <row r="997" spans="1:17" ht="14.5">
      <c r="A997" s="9">
        <v>1771</v>
      </c>
      <c r="B997" s="9" t="str">
        <f>VLOOKUP(Table1[[#This Row],[Customer ID]],'Customer Lookup'!A:B,2,0)</f>
        <v>Jeff Spivey</v>
      </c>
      <c r="C997" s="9">
        <v>89106</v>
      </c>
      <c r="D997" s="30">
        <v>42069</v>
      </c>
      <c r="E997" s="30">
        <v>42070</v>
      </c>
      <c r="F997" s="9" t="s">
        <v>196</v>
      </c>
      <c r="G997" s="13" t="str">
        <f ca="1">TRIM(Table1[[#This Row],[Product Category]])</f>
        <v>Office Supplies</v>
      </c>
      <c r="H997" s="13" t="str">
        <f ca="1">PROPER(Table1[[#This Row],[Product Sub-Category]])</f>
        <v>Appliances</v>
      </c>
      <c r="I997" s="14">
        <v>7</v>
      </c>
      <c r="J997" s="15">
        <v>60.98</v>
      </c>
      <c r="K997" s="9">
        <v>0.05</v>
      </c>
      <c r="L997" s="9" t="s">
        <v>50</v>
      </c>
      <c r="M997" s="9" t="s">
        <v>42</v>
      </c>
      <c r="N997" s="16" t="str">
        <f ca="1">PROPER(Table1[[#This Row],[Region]])</f>
        <v>Central</v>
      </c>
      <c r="O997" s="9" t="s">
        <v>142</v>
      </c>
      <c r="P997" s="9" t="s">
        <v>641</v>
      </c>
      <c r="Q997" s="9" t="s">
        <v>32</v>
      </c>
    </row>
    <row r="998" spans="1:17" ht="14.5">
      <c r="A998" s="9">
        <v>1775</v>
      </c>
      <c r="B998" s="9" t="str">
        <f>VLOOKUP(Table1[[#This Row],[Customer ID]],'Customer Lookup'!A:B,2,0)</f>
        <v>Marlene Kirk</v>
      </c>
      <c r="C998" s="9">
        <v>89944</v>
      </c>
      <c r="D998" s="30">
        <v>42169</v>
      </c>
      <c r="E998" s="30">
        <v>42176</v>
      </c>
      <c r="F998" s="8" t="s">
        <v>2237</v>
      </c>
      <c r="G998" s="13" t="str">
        <f ca="1">TRIM(Table1[[#This Row],[Product Category]])</f>
        <v>Office Supplies</v>
      </c>
      <c r="H998" s="13" t="str">
        <f ca="1">PROPER(Table1[[#This Row],[Product Sub-Category]])</f>
        <v>Binders And Binder Accessories</v>
      </c>
      <c r="I998" s="14">
        <v>21</v>
      </c>
      <c r="J998" s="15">
        <v>12.95</v>
      </c>
      <c r="K998" s="9">
        <v>0.05</v>
      </c>
      <c r="L998" s="9" t="s">
        <v>98</v>
      </c>
      <c r="M998" s="9" t="s">
        <v>104</v>
      </c>
      <c r="N998" s="16" t="str">
        <f ca="1">PROPER(Table1[[#This Row],[Region]])</f>
        <v>Central</v>
      </c>
      <c r="O998" s="9" t="s">
        <v>376</v>
      </c>
      <c r="P998" s="9" t="s">
        <v>693</v>
      </c>
      <c r="Q998" s="9" t="s">
        <v>32</v>
      </c>
    </row>
    <row r="999" spans="1:17" ht="14.5">
      <c r="A999" s="9">
        <v>1776</v>
      </c>
      <c r="B999" s="9" t="str">
        <f>VLOOKUP(Table1[[#This Row],[Customer ID]],'Customer Lookup'!A:B,2,0)</f>
        <v>Charlotte Patterson</v>
      </c>
      <c r="C999" s="9">
        <v>89941</v>
      </c>
      <c r="D999" s="30">
        <v>42039</v>
      </c>
      <c r="E999" s="30">
        <v>42040</v>
      </c>
      <c r="F999" s="9" t="s">
        <v>83</v>
      </c>
      <c r="G999" s="13" t="str">
        <f ca="1">TRIM(Table1[[#This Row],[Product Category]])</f>
        <v>Office Supplies</v>
      </c>
      <c r="H999" s="13" t="str">
        <f ca="1">PROPER(Table1[[#This Row],[Product Sub-Category]])</f>
        <v>Paper</v>
      </c>
      <c r="I999" s="14">
        <v>19</v>
      </c>
      <c r="J999" s="15">
        <v>5.78</v>
      </c>
      <c r="K999" s="9">
        <v>0.05</v>
      </c>
      <c r="L999" s="9" t="s">
        <v>31</v>
      </c>
      <c r="M999" s="9" t="s">
        <v>104</v>
      </c>
      <c r="N999" s="16" t="str">
        <f ca="1">PROPER(Table1[[#This Row],[Region]])</f>
        <v>Central</v>
      </c>
      <c r="O999" s="9" t="s">
        <v>376</v>
      </c>
      <c r="P999" s="9" t="s">
        <v>694</v>
      </c>
      <c r="Q999" s="9" t="s">
        <v>32</v>
      </c>
    </row>
    <row r="1000" spans="1:17" ht="14.5">
      <c r="A1000" s="9">
        <v>1777</v>
      </c>
      <c r="B1000" s="9" t="str">
        <f>VLOOKUP(Table1[[#This Row],[Customer ID]],'Customer Lookup'!A:B,2,0)</f>
        <v>Miriam Greenberg</v>
      </c>
      <c r="C1000" s="9">
        <v>89939</v>
      </c>
      <c r="D1000" s="30">
        <v>42116</v>
      </c>
      <c r="E1000" s="30">
        <v>42120</v>
      </c>
      <c r="F1000" s="8" t="s">
        <v>83</v>
      </c>
      <c r="G1000" s="13" t="str">
        <f ca="1">TRIM(Table1[[#This Row],[Product Category]])</f>
        <v>Office Supplies</v>
      </c>
      <c r="H1000" s="13" t="str">
        <f ca="1">PROPER(Table1[[#This Row],[Product Sub-Category]])</f>
        <v>Paper</v>
      </c>
      <c r="I1000" s="14">
        <v>7</v>
      </c>
      <c r="J1000" s="15">
        <v>5.43</v>
      </c>
      <c r="K1000" s="9">
        <v>0.05</v>
      </c>
      <c r="L1000" s="9" t="s">
        <v>98</v>
      </c>
      <c r="M1000" s="9" t="s">
        <v>104</v>
      </c>
      <c r="N1000" s="16" t="str">
        <f ca="1">PROPER(Table1[[#This Row],[Region]])</f>
        <v>Central</v>
      </c>
      <c r="O1000" s="9" t="s">
        <v>376</v>
      </c>
      <c r="P1000" s="9" t="s">
        <v>695</v>
      </c>
      <c r="Q1000" s="9" t="s">
        <v>32</v>
      </c>
    </row>
    <row r="1001" spans="1:17" ht="14.5">
      <c r="A1001" s="9">
        <v>1777</v>
      </c>
      <c r="B1001" s="9" t="str">
        <f>VLOOKUP(Table1[[#This Row],[Customer ID]],'Customer Lookup'!A:B,2,0)</f>
        <v>Miriam Greenberg</v>
      </c>
      <c r="C1001" s="9">
        <v>89940</v>
      </c>
      <c r="D1001" s="30">
        <v>42007</v>
      </c>
      <c r="E1001" s="30">
        <v>42012</v>
      </c>
      <c r="F1001" s="9" t="s">
        <v>83</v>
      </c>
      <c r="G1001" s="13" t="str">
        <f ca="1">TRIM(Table1[[#This Row],[Product Category]])</f>
        <v>Furniture</v>
      </c>
      <c r="H1001" s="13" t="str">
        <f ca="1">PROPER(Table1[[#This Row],[Product Sub-Category]])</f>
        <v>Paper</v>
      </c>
      <c r="I1001" s="14">
        <v>13</v>
      </c>
      <c r="J1001" s="15">
        <v>10.06</v>
      </c>
      <c r="K1001" s="9">
        <v>0.05</v>
      </c>
      <c r="L1001" s="9" t="s">
        <v>98</v>
      </c>
      <c r="M1001" s="9" t="s">
        <v>104</v>
      </c>
      <c r="N1001" s="16" t="str">
        <f ca="1">PROPER(Table1[[#This Row],[Region]])</f>
        <v>Central</v>
      </c>
      <c r="O1001" s="9" t="s">
        <v>376</v>
      </c>
      <c r="P1001" s="9" t="s">
        <v>695</v>
      </c>
      <c r="Q1001" s="9" t="s">
        <v>32</v>
      </c>
    </row>
    <row r="1002" spans="1:17" ht="14.5">
      <c r="A1002" s="9">
        <v>1777</v>
      </c>
      <c r="B1002" s="9" t="str">
        <f>VLOOKUP(Table1[[#This Row],[Customer ID]],'Customer Lookup'!A:B,2,0)</f>
        <v>Miriam Greenberg</v>
      </c>
      <c r="C1002" s="9">
        <v>89942</v>
      </c>
      <c r="D1002" s="30">
        <v>42096</v>
      </c>
      <c r="E1002" s="30">
        <v>42097</v>
      </c>
      <c r="F1002" s="8" t="s">
        <v>2233</v>
      </c>
      <c r="G1002" s="13" t="str">
        <f ca="1">TRIM(Table1[[#This Row],[Product Category]])</f>
        <v>Technology</v>
      </c>
      <c r="H1002" s="13" t="str">
        <f ca="1">PROPER(Table1[[#This Row],[Product Sub-Category]])</f>
        <v>Office Furnishings</v>
      </c>
      <c r="I1002" s="14">
        <v>12</v>
      </c>
      <c r="J1002" s="15">
        <v>19.989999999999998</v>
      </c>
      <c r="K1002" s="9">
        <v>0.05</v>
      </c>
      <c r="L1002" s="9" t="s">
        <v>31</v>
      </c>
      <c r="M1002" s="9" t="s">
        <v>81</v>
      </c>
      <c r="N1002" s="16" t="str">
        <f ca="1">PROPER(Table1[[#This Row],[Region]])</f>
        <v>Central</v>
      </c>
      <c r="O1002" s="9" t="s">
        <v>376</v>
      </c>
      <c r="P1002" s="9" t="s">
        <v>695</v>
      </c>
      <c r="Q1002" s="9" t="s">
        <v>32</v>
      </c>
    </row>
    <row r="1003" spans="1:17" ht="14.5">
      <c r="A1003" s="9">
        <v>1778</v>
      </c>
      <c r="B1003" s="9" t="str">
        <f>VLOOKUP(Table1[[#This Row],[Customer ID]],'Customer Lookup'!A:B,2,0)</f>
        <v>Ray Oakley</v>
      </c>
      <c r="C1003" s="9">
        <v>89943</v>
      </c>
      <c r="D1003" s="30">
        <v>42134</v>
      </c>
      <c r="E1003" s="30">
        <v>42136</v>
      </c>
      <c r="F1003" s="9" t="s">
        <v>74</v>
      </c>
      <c r="G1003" s="13" t="str">
        <f ca="1">TRIM(Table1[[#This Row],[Product Category]])</f>
        <v>Office Supplies</v>
      </c>
      <c r="H1003" s="13" t="str">
        <f ca="1">PROPER(Table1[[#This Row],[Product Sub-Category]])</f>
        <v>Office Machines</v>
      </c>
      <c r="I1003" s="14">
        <v>21</v>
      </c>
      <c r="J1003" s="15">
        <v>13.99</v>
      </c>
      <c r="K1003" s="9">
        <v>0.05</v>
      </c>
      <c r="L1003" s="9" t="s">
        <v>21</v>
      </c>
      <c r="M1003" s="9" t="s">
        <v>104</v>
      </c>
      <c r="N1003" s="16" t="str">
        <f ca="1">PROPER(Table1[[#This Row],[Region]])</f>
        <v>Central</v>
      </c>
      <c r="O1003" s="9" t="s">
        <v>376</v>
      </c>
      <c r="P1003" s="9" t="s">
        <v>696</v>
      </c>
      <c r="Q1003" s="9" t="s">
        <v>32</v>
      </c>
    </row>
    <row r="1004" spans="1:17" ht="14.5">
      <c r="A1004" s="9">
        <v>1778</v>
      </c>
      <c r="B1004" s="9" t="str">
        <f>VLOOKUP(Table1[[#This Row],[Customer ID]],'Customer Lookup'!A:B,2,0)</f>
        <v>Ray Oakley</v>
      </c>
      <c r="C1004" s="9">
        <v>89943</v>
      </c>
      <c r="D1004" s="30">
        <v>42134</v>
      </c>
      <c r="E1004" s="30">
        <v>42134</v>
      </c>
      <c r="F1004" s="8" t="s">
        <v>83</v>
      </c>
      <c r="G1004" s="13" t="str">
        <f ca="1">TRIM(Table1[[#This Row],[Product Category]])</f>
        <v>Office Supplies</v>
      </c>
      <c r="H1004" s="13" t="str">
        <f ca="1">PROPER(Table1[[#This Row],[Product Sub-Category]])</f>
        <v>Paper</v>
      </c>
      <c r="I1004" s="14">
        <v>3</v>
      </c>
      <c r="J1004" s="15">
        <v>15.04</v>
      </c>
      <c r="K1004" s="9">
        <v>0.05</v>
      </c>
      <c r="L1004" s="9" t="s">
        <v>21</v>
      </c>
      <c r="M1004" s="9" t="s">
        <v>104</v>
      </c>
      <c r="N1004" s="16" t="str">
        <f ca="1">PROPER(Table1[[#This Row],[Region]])</f>
        <v>West</v>
      </c>
      <c r="O1004" s="9" t="s">
        <v>376</v>
      </c>
      <c r="P1004" s="9" t="s">
        <v>696</v>
      </c>
      <c r="Q1004" s="9" t="s">
        <v>32</v>
      </c>
    </row>
    <row r="1005" spans="1:17" ht="14.5">
      <c r="A1005" s="9">
        <v>1781</v>
      </c>
      <c r="B1005" s="9" t="str">
        <f>VLOOKUP(Table1[[#This Row],[Customer ID]],'Customer Lookup'!A:B,2,0)</f>
        <v>Jackie Capps</v>
      </c>
      <c r="C1005" s="9">
        <v>89857</v>
      </c>
      <c r="D1005" s="30">
        <v>42167</v>
      </c>
      <c r="E1005" s="30">
        <v>42169</v>
      </c>
      <c r="F1005" s="9" t="s">
        <v>83</v>
      </c>
      <c r="G1005" s="13" t="str">
        <f ca="1">TRIM(Table1[[#This Row],[Product Category]])</f>
        <v>Furniture</v>
      </c>
      <c r="H1005" s="13" t="str">
        <f ca="1">PROPER(Table1[[#This Row],[Product Sub-Category]])</f>
        <v>Paper</v>
      </c>
      <c r="I1005" s="14">
        <v>11</v>
      </c>
      <c r="J1005" s="15">
        <v>55.48</v>
      </c>
      <c r="K1005" s="9">
        <v>0.05</v>
      </c>
      <c r="L1005" s="9" t="s">
        <v>21</v>
      </c>
      <c r="M1005" s="9" t="s">
        <v>81</v>
      </c>
      <c r="N1005" s="16" t="str">
        <f ca="1">PROPER(Table1[[#This Row],[Region]])</f>
        <v>West</v>
      </c>
      <c r="O1005" s="9" t="s">
        <v>37</v>
      </c>
      <c r="P1005" s="9" t="s">
        <v>697</v>
      </c>
      <c r="Q1005" s="9" t="s">
        <v>32</v>
      </c>
    </row>
    <row r="1006" spans="1:17" ht="14.5">
      <c r="A1006" s="9">
        <v>1781</v>
      </c>
      <c r="B1006" s="9" t="str">
        <f>VLOOKUP(Table1[[#This Row],[Customer ID]],'Customer Lookup'!A:B,2,0)</f>
        <v>Jackie Capps</v>
      </c>
      <c r="C1006" s="9">
        <v>89858</v>
      </c>
      <c r="D1006" s="30">
        <v>42011</v>
      </c>
      <c r="E1006" s="30">
        <v>42016</v>
      </c>
      <c r="F1006" s="8" t="s">
        <v>2233</v>
      </c>
      <c r="G1006" s="13" t="str">
        <f ca="1">TRIM(Table1[[#This Row],[Product Category]])</f>
        <v>Office Supplies</v>
      </c>
      <c r="H1006" s="13" t="str">
        <f ca="1">PROPER(Table1[[#This Row],[Product Sub-Category]])</f>
        <v>Office Furnishings</v>
      </c>
      <c r="I1006" s="14">
        <v>4</v>
      </c>
      <c r="J1006" s="15">
        <v>5.08</v>
      </c>
      <c r="K1006" s="9">
        <v>0.05</v>
      </c>
      <c r="L1006" s="9" t="s">
        <v>98</v>
      </c>
      <c r="M1006" s="9" t="s">
        <v>42</v>
      </c>
      <c r="N1006" s="16" t="str">
        <f ca="1">PROPER(Table1[[#This Row],[Region]])</f>
        <v>West</v>
      </c>
      <c r="O1006" s="9" t="s">
        <v>37</v>
      </c>
      <c r="P1006" s="9" t="s">
        <v>697</v>
      </c>
      <c r="Q1006" s="9" t="s">
        <v>32</v>
      </c>
    </row>
    <row r="1007" spans="1:17" ht="14.5">
      <c r="A1007" s="9">
        <v>1782</v>
      </c>
      <c r="B1007" s="9" t="str">
        <f>VLOOKUP(Table1[[#This Row],[Customer ID]],'Customer Lookup'!A:B,2,0)</f>
        <v>Lawrence Dennis</v>
      </c>
      <c r="C1007" s="9">
        <v>89856</v>
      </c>
      <c r="D1007" s="30">
        <v>42010</v>
      </c>
      <c r="E1007" s="30">
        <v>42012</v>
      </c>
      <c r="F1007" s="9" t="s">
        <v>2231</v>
      </c>
      <c r="G1007" s="13" t="str">
        <f ca="1">TRIM(Table1[[#This Row],[Product Category]])</f>
        <v>Technology</v>
      </c>
      <c r="H1007" s="13" t="str">
        <f ca="1">PROPER(Table1[[#This Row],[Product Sub-Category]])</f>
        <v>Pens &amp; Art Supplies</v>
      </c>
      <c r="I1007" s="14">
        <v>7</v>
      </c>
      <c r="J1007" s="15">
        <v>3.28</v>
      </c>
      <c r="K1007" s="9">
        <v>0.05</v>
      </c>
      <c r="L1007" s="9" t="s">
        <v>21</v>
      </c>
      <c r="M1007" s="9" t="s">
        <v>42</v>
      </c>
      <c r="N1007" s="16" t="str">
        <f ca="1">PROPER(Table1[[#This Row],[Region]])</f>
        <v>South</v>
      </c>
      <c r="O1007" s="9" t="s">
        <v>37</v>
      </c>
      <c r="P1007" s="9" t="s">
        <v>698</v>
      </c>
      <c r="Q1007" s="9" t="s">
        <v>32</v>
      </c>
    </row>
    <row r="1008" spans="1:17" ht="14.5">
      <c r="A1008" s="9">
        <v>1788</v>
      </c>
      <c r="B1008" s="9" t="str">
        <f>VLOOKUP(Table1[[#This Row],[Customer ID]],'Customer Lookup'!A:B,2,0)</f>
        <v>Valerie Siegel</v>
      </c>
      <c r="C1008" s="9">
        <v>88256</v>
      </c>
      <c r="D1008" s="30">
        <v>42025</v>
      </c>
      <c r="E1008" s="30">
        <v>42026</v>
      </c>
      <c r="F1008" s="8" t="s">
        <v>2235</v>
      </c>
      <c r="G1008" s="13" t="str">
        <f ca="1">TRIM(Table1[[#This Row],[Product Category]])</f>
        <v>Furniture</v>
      </c>
      <c r="H1008" s="13" t="str">
        <f ca="1">PROPER(Table1[[#This Row],[Product Sub-Category]])</f>
        <v>Telephones And Communication</v>
      </c>
      <c r="I1008" s="14">
        <v>6</v>
      </c>
      <c r="J1008" s="15">
        <v>205.99</v>
      </c>
      <c r="K1008" s="9">
        <v>0.1</v>
      </c>
      <c r="L1008" s="9" t="s">
        <v>41</v>
      </c>
      <c r="M1008" s="9" t="s">
        <v>104</v>
      </c>
      <c r="N1008" s="16" t="str">
        <f ca="1">PROPER(Table1[[#This Row],[Region]])</f>
        <v>Central</v>
      </c>
      <c r="O1008" s="9" t="s">
        <v>254</v>
      </c>
      <c r="P1008" s="9" t="s">
        <v>655</v>
      </c>
      <c r="Q1008" s="9" t="s">
        <v>32</v>
      </c>
    </row>
    <row r="1009" spans="1:17" ht="14.5">
      <c r="A1009" s="9">
        <v>1793</v>
      </c>
      <c r="B1009" s="9" t="str">
        <f>VLOOKUP(Table1[[#This Row],[Customer ID]],'Customer Lookup'!A:B,2,0)</f>
        <v>Derek Jernigan</v>
      </c>
      <c r="C1009" s="9">
        <v>87853</v>
      </c>
      <c r="D1009" s="30">
        <v>42010</v>
      </c>
      <c r="E1009" s="30">
        <v>42011</v>
      </c>
      <c r="F1009" s="9" t="s">
        <v>151</v>
      </c>
      <c r="G1009" s="13" t="str">
        <f ca="1">TRIM(Table1[[#This Row],[Product Category]])</f>
        <v>Office Supplies</v>
      </c>
      <c r="H1009" s="13" t="str">
        <f ca="1">PROPER(Table1[[#This Row],[Product Sub-Category]])</f>
        <v>Bookcases</v>
      </c>
      <c r="I1009" s="14">
        <v>8</v>
      </c>
      <c r="J1009" s="15">
        <v>880.98</v>
      </c>
      <c r="K1009" s="9">
        <v>0.1</v>
      </c>
      <c r="L1009" s="9" t="s">
        <v>41</v>
      </c>
      <c r="M1009" s="9" t="s">
        <v>42</v>
      </c>
      <c r="N1009" s="16" t="str">
        <f ca="1">PROPER(Table1[[#This Row],[Region]])</f>
        <v>South</v>
      </c>
      <c r="O1009" s="9" t="s">
        <v>142</v>
      </c>
      <c r="P1009" s="9" t="s">
        <v>699</v>
      </c>
      <c r="Q1009" s="9" t="s">
        <v>22</v>
      </c>
    </row>
    <row r="1010" spans="1:17" ht="14.5">
      <c r="A1010" s="9">
        <v>1802</v>
      </c>
      <c r="B1010" s="9" t="str">
        <f>VLOOKUP(Table1[[#This Row],[Customer ID]],'Customer Lookup'!A:B,2,0)</f>
        <v>Jack Morse</v>
      </c>
      <c r="C1010" s="9">
        <v>91543</v>
      </c>
      <c r="D1010" s="30">
        <v>42156</v>
      </c>
      <c r="E1010" s="30">
        <v>42157</v>
      </c>
      <c r="F1010" s="8" t="s">
        <v>2240</v>
      </c>
      <c r="G1010" s="13" t="str">
        <f ca="1">TRIM(Table1[[#This Row],[Product Category]])</f>
        <v>Technology</v>
      </c>
      <c r="H1010" s="13" t="str">
        <f ca="1">PROPER(Table1[[#This Row],[Product Sub-Category]])</f>
        <v>Scissors, Rulers And Trimmers</v>
      </c>
      <c r="I1010" s="14">
        <v>11</v>
      </c>
      <c r="J1010" s="15">
        <v>3.68</v>
      </c>
      <c r="K1010" s="9">
        <v>0.05</v>
      </c>
      <c r="L1010" s="9" t="s">
        <v>41</v>
      </c>
      <c r="M1010" s="9" t="s">
        <v>81</v>
      </c>
      <c r="N1010" s="16" t="str">
        <f ca="1">PROPER(Table1[[#This Row],[Region]])</f>
        <v>East</v>
      </c>
      <c r="O1010" s="9" t="s">
        <v>242</v>
      </c>
      <c r="P1010" s="9" t="s">
        <v>691</v>
      </c>
      <c r="Q1010" s="9" t="s">
        <v>32</v>
      </c>
    </row>
    <row r="1011" spans="1:17" ht="14.5">
      <c r="A1011" s="9">
        <v>1808</v>
      </c>
      <c r="B1011" s="9" t="str">
        <f>VLOOKUP(Table1[[#This Row],[Customer ID]],'Customer Lookup'!A:B,2,0)</f>
        <v>Joyce Knox</v>
      </c>
      <c r="C1011" s="9">
        <v>89251</v>
      </c>
      <c r="D1011" s="30">
        <v>42080</v>
      </c>
      <c r="E1011" s="30">
        <v>42081</v>
      </c>
      <c r="F1011" s="9" t="s">
        <v>144</v>
      </c>
      <c r="G1011" s="13" t="str">
        <f ca="1">TRIM(Table1[[#This Row],[Product Category]])</f>
        <v>Technology</v>
      </c>
      <c r="H1011" s="13" t="str">
        <f ca="1">PROPER(Table1[[#This Row],[Product Sub-Category]])</f>
        <v>Computer Peripherals</v>
      </c>
      <c r="I1011" s="14">
        <v>10</v>
      </c>
      <c r="J1011" s="15">
        <v>8.1199999999999992</v>
      </c>
      <c r="K1011" s="9">
        <v>0.05</v>
      </c>
      <c r="L1011" s="9" t="s">
        <v>50</v>
      </c>
      <c r="M1011" s="9" t="s">
        <v>42</v>
      </c>
      <c r="N1011" s="16" t="str">
        <f ca="1">PROPER(Table1[[#This Row],[Region]])</f>
        <v>South</v>
      </c>
      <c r="O1011" s="9" t="s">
        <v>356</v>
      </c>
      <c r="P1011" s="9" t="s">
        <v>700</v>
      </c>
      <c r="Q1011" s="9" t="s">
        <v>22</v>
      </c>
    </row>
    <row r="1012" spans="1:17" ht="14.5">
      <c r="A1012" s="9">
        <v>1814</v>
      </c>
      <c r="B1012" s="9" t="str">
        <f>VLOOKUP(Table1[[#This Row],[Customer ID]],'Customer Lookup'!A:B,2,0)</f>
        <v>Albert Tyson</v>
      </c>
      <c r="C1012" s="9">
        <v>90524</v>
      </c>
      <c r="D1012" s="30">
        <v>42147</v>
      </c>
      <c r="E1012" s="30">
        <v>42149</v>
      </c>
      <c r="F1012" s="8" t="s">
        <v>144</v>
      </c>
      <c r="G1012" s="13" t="str">
        <f ca="1">TRIM(Table1[[#This Row],[Product Category]])</f>
        <v>Office Supplies</v>
      </c>
      <c r="H1012" s="13" t="str">
        <f ca="1">PROPER(Table1[[#This Row],[Product Sub-Category]])</f>
        <v>Computer Peripherals</v>
      </c>
      <c r="I1012" s="14">
        <v>17</v>
      </c>
      <c r="J1012" s="15">
        <v>77.510000000000005</v>
      </c>
      <c r="K1012" s="9">
        <v>0.05</v>
      </c>
      <c r="L1012" s="9" t="s">
        <v>31</v>
      </c>
      <c r="M1012" s="9" t="s">
        <v>42</v>
      </c>
      <c r="N1012" s="16" t="str">
        <f ca="1">PROPER(Table1[[#This Row],[Region]])</f>
        <v>South</v>
      </c>
      <c r="O1012" s="9" t="s">
        <v>364</v>
      </c>
      <c r="P1012" s="9" t="s">
        <v>701</v>
      </c>
      <c r="Q1012" s="9" t="s">
        <v>22</v>
      </c>
    </row>
    <row r="1013" spans="1:17" ht="14.5">
      <c r="A1013" s="9">
        <v>1814</v>
      </c>
      <c r="B1013" s="9" t="str">
        <f>VLOOKUP(Table1[[#This Row],[Customer ID]],'Customer Lookup'!A:B,2,0)</f>
        <v>Albert Tyson</v>
      </c>
      <c r="C1013" s="9">
        <v>90524</v>
      </c>
      <c r="D1013" s="30">
        <v>42147</v>
      </c>
      <c r="E1013" s="30">
        <v>42149</v>
      </c>
      <c r="F1013" s="9" t="s">
        <v>2231</v>
      </c>
      <c r="G1013" s="13" t="str">
        <f ca="1">TRIM(Table1[[#This Row],[Product Category]])</f>
        <v>Technology</v>
      </c>
      <c r="H1013" s="13" t="str">
        <f ca="1">PROPER(Table1[[#This Row],[Product Sub-Category]])</f>
        <v>Pens &amp; Art Supplies</v>
      </c>
      <c r="I1013" s="14">
        <v>13</v>
      </c>
      <c r="J1013" s="15">
        <v>2.88</v>
      </c>
      <c r="K1013" s="9">
        <v>0.05</v>
      </c>
      <c r="L1013" s="9" t="s">
        <v>31</v>
      </c>
      <c r="M1013" s="9" t="s">
        <v>42</v>
      </c>
      <c r="N1013" s="16" t="str">
        <f ca="1">PROPER(Table1[[#This Row],[Region]])</f>
        <v>South</v>
      </c>
      <c r="O1013" s="9" t="s">
        <v>364</v>
      </c>
      <c r="P1013" s="9" t="s">
        <v>701</v>
      </c>
      <c r="Q1013" s="9" t="s">
        <v>32</v>
      </c>
    </row>
    <row r="1014" spans="1:17" ht="14.5">
      <c r="A1014" s="9">
        <v>1815</v>
      </c>
      <c r="B1014" s="9" t="str">
        <f>VLOOKUP(Table1[[#This Row],[Customer ID]],'Customer Lookup'!A:B,2,0)</f>
        <v>Marvin Yang</v>
      </c>
      <c r="C1014" s="9">
        <v>90525</v>
      </c>
      <c r="D1014" s="30">
        <v>42046</v>
      </c>
      <c r="E1014" s="30">
        <v>42047</v>
      </c>
      <c r="F1014" s="8" t="s">
        <v>74</v>
      </c>
      <c r="G1014" s="13" t="str">
        <f ca="1">TRIM(Table1[[#This Row],[Product Category]])</f>
        <v>Office Supplies</v>
      </c>
      <c r="H1014" s="13" t="str">
        <f ca="1">PROPER(Table1[[#This Row],[Product Sub-Category]])</f>
        <v>Office Machines</v>
      </c>
      <c r="I1014" s="14">
        <v>14</v>
      </c>
      <c r="J1014" s="15">
        <v>90.97</v>
      </c>
      <c r="K1014" s="9">
        <v>0.05</v>
      </c>
      <c r="L1014" s="9" t="s">
        <v>50</v>
      </c>
      <c r="M1014" s="9" t="s">
        <v>42</v>
      </c>
      <c r="N1014" s="16" t="str">
        <f ca="1">PROPER(Table1[[#This Row],[Region]])</f>
        <v>Central</v>
      </c>
      <c r="O1014" s="9" t="s">
        <v>364</v>
      </c>
      <c r="P1014" s="9" t="s">
        <v>702</v>
      </c>
      <c r="Q1014" s="9" t="s">
        <v>22</v>
      </c>
    </row>
    <row r="1015" spans="1:17" ht="14.5">
      <c r="A1015" s="9">
        <v>1816</v>
      </c>
      <c r="B1015" s="9" t="str">
        <f>VLOOKUP(Table1[[#This Row],[Customer ID]],'Customer Lookup'!A:B,2,0)</f>
        <v>Danielle Schneider</v>
      </c>
      <c r="C1015" s="9">
        <v>85990</v>
      </c>
      <c r="D1015" s="30">
        <v>42040</v>
      </c>
      <c r="E1015" s="30">
        <v>42042</v>
      </c>
      <c r="F1015" s="9" t="s">
        <v>2231</v>
      </c>
      <c r="G1015" s="13" t="str">
        <f ca="1">TRIM(Table1[[#This Row],[Product Category]])</f>
        <v>Technology</v>
      </c>
      <c r="H1015" s="13" t="str">
        <f ca="1">PROPER(Table1[[#This Row],[Product Sub-Category]])</f>
        <v>Pens &amp; Art Supplies</v>
      </c>
      <c r="I1015" s="14">
        <v>19</v>
      </c>
      <c r="J1015" s="15">
        <v>10.48</v>
      </c>
      <c r="K1015" s="9">
        <v>0.05</v>
      </c>
      <c r="L1015" s="9" t="s">
        <v>98</v>
      </c>
      <c r="M1015" s="9" t="s">
        <v>104</v>
      </c>
      <c r="N1015" s="16" t="str">
        <f ca="1">PROPER(Table1[[#This Row],[Region]])</f>
        <v>Central</v>
      </c>
      <c r="O1015" s="9" t="s">
        <v>215</v>
      </c>
      <c r="P1015" s="9" t="s">
        <v>125</v>
      </c>
      <c r="Q1015" s="9" t="s">
        <v>32</v>
      </c>
    </row>
    <row r="1016" spans="1:17" ht="14.5">
      <c r="A1016" s="9">
        <v>1818</v>
      </c>
      <c r="B1016" s="9" t="str">
        <f>VLOOKUP(Table1[[#This Row],[Customer ID]],'Customer Lookup'!A:B,2,0)</f>
        <v>Ian Hall</v>
      </c>
      <c r="C1016" s="9">
        <v>85991</v>
      </c>
      <c r="D1016" s="30">
        <v>42109</v>
      </c>
      <c r="E1016" s="30">
        <v>42111</v>
      </c>
      <c r="F1016" s="8" t="s">
        <v>74</v>
      </c>
      <c r="G1016" s="13" t="str">
        <f ca="1">TRIM(Table1[[#This Row],[Product Category]])</f>
        <v>Office Supplies</v>
      </c>
      <c r="H1016" s="13" t="str">
        <f ca="1">PROPER(Table1[[#This Row],[Product Sub-Category]])</f>
        <v>Office Machines</v>
      </c>
      <c r="I1016" s="14">
        <v>3</v>
      </c>
      <c r="J1016" s="15">
        <v>17.98</v>
      </c>
      <c r="K1016" s="9">
        <v>0.05</v>
      </c>
      <c r="L1016" s="9" t="s">
        <v>31</v>
      </c>
      <c r="M1016" s="9" t="s">
        <v>104</v>
      </c>
      <c r="N1016" s="16" t="str">
        <f ca="1">PROPER(Table1[[#This Row],[Region]])</f>
        <v>Central</v>
      </c>
      <c r="O1016" s="9" t="s">
        <v>215</v>
      </c>
      <c r="P1016" s="9" t="s">
        <v>703</v>
      </c>
      <c r="Q1016" s="9" t="s">
        <v>32</v>
      </c>
    </row>
    <row r="1017" spans="1:17" ht="14.5">
      <c r="A1017" s="9">
        <v>1818</v>
      </c>
      <c r="B1017" s="9" t="str">
        <f>VLOOKUP(Table1[[#This Row],[Customer ID]],'Customer Lookup'!A:B,2,0)</f>
        <v>Ian Hall</v>
      </c>
      <c r="C1017" s="9">
        <v>85991</v>
      </c>
      <c r="D1017" s="30">
        <v>42109</v>
      </c>
      <c r="E1017" s="30">
        <v>42112</v>
      </c>
      <c r="F1017" s="9" t="s">
        <v>83</v>
      </c>
      <c r="G1017" s="13" t="str">
        <f ca="1">TRIM(Table1[[#This Row],[Product Category]])</f>
        <v>Office Supplies</v>
      </c>
      <c r="H1017" s="13" t="str">
        <f ca="1">PROPER(Table1[[#This Row],[Product Sub-Category]])</f>
        <v>Paper</v>
      </c>
      <c r="I1017" s="14">
        <v>12</v>
      </c>
      <c r="J1017" s="15">
        <v>9.99</v>
      </c>
      <c r="K1017" s="9">
        <v>0.05</v>
      </c>
      <c r="L1017" s="9" t="s">
        <v>31</v>
      </c>
      <c r="M1017" s="9" t="s">
        <v>104</v>
      </c>
      <c r="N1017" s="16" t="str">
        <f ca="1">PROPER(Table1[[#This Row],[Region]])</f>
        <v>East</v>
      </c>
      <c r="O1017" s="9" t="s">
        <v>215</v>
      </c>
      <c r="P1017" s="9" t="s">
        <v>703</v>
      </c>
      <c r="Q1017" s="9" t="s">
        <v>22</v>
      </c>
    </row>
    <row r="1018" spans="1:17" ht="14.5">
      <c r="A1018" s="9">
        <v>1821</v>
      </c>
      <c r="B1018" s="9" t="str">
        <f>VLOOKUP(Table1[[#This Row],[Customer ID]],'Customer Lookup'!A:B,2,0)</f>
        <v>Vanessa Boyer</v>
      </c>
      <c r="C1018" s="9">
        <v>34435</v>
      </c>
      <c r="D1018" s="30">
        <v>42040</v>
      </c>
      <c r="E1018" s="30">
        <v>42042</v>
      </c>
      <c r="F1018" s="8" t="s">
        <v>2231</v>
      </c>
      <c r="G1018" s="13" t="str">
        <f ca="1">TRIM(Table1[[#This Row],[Product Category]])</f>
        <v>Furniture</v>
      </c>
      <c r="H1018" s="13" t="str">
        <f ca="1">PROPER(Table1[[#This Row],[Product Sub-Category]])</f>
        <v>Pens &amp; Art Supplies</v>
      </c>
      <c r="I1018" s="14">
        <v>76</v>
      </c>
      <c r="J1018" s="15">
        <v>10.48</v>
      </c>
      <c r="K1018" s="9">
        <v>0.05</v>
      </c>
      <c r="L1018" s="9" t="s">
        <v>98</v>
      </c>
      <c r="M1018" s="9" t="s">
        <v>104</v>
      </c>
      <c r="N1018" s="16" t="str">
        <f ca="1">PROPER(Table1[[#This Row],[Region]])</f>
        <v>East</v>
      </c>
      <c r="O1018" s="9" t="s">
        <v>62</v>
      </c>
      <c r="P1018" s="9" t="s">
        <v>79</v>
      </c>
      <c r="Q1018" s="9" t="s">
        <v>32</v>
      </c>
    </row>
    <row r="1019" spans="1:17" ht="14.5">
      <c r="A1019" s="9">
        <v>1821</v>
      </c>
      <c r="B1019" s="9" t="str">
        <f>VLOOKUP(Table1[[#This Row],[Customer ID]],'Customer Lookup'!A:B,2,0)</f>
        <v>Vanessa Boyer</v>
      </c>
      <c r="C1019" s="9">
        <v>47108</v>
      </c>
      <c r="D1019" s="30">
        <v>42109</v>
      </c>
      <c r="E1019" s="30">
        <v>42110</v>
      </c>
      <c r="F1019" s="9" t="s">
        <v>2233</v>
      </c>
      <c r="G1019" s="13" t="str">
        <f ca="1">TRIM(Table1[[#This Row],[Product Category]])</f>
        <v>Technology</v>
      </c>
      <c r="H1019" s="13" t="str">
        <f ca="1">PROPER(Table1[[#This Row],[Product Sub-Category]])</f>
        <v>Office Furnishings</v>
      </c>
      <c r="I1019" s="14">
        <v>34</v>
      </c>
      <c r="J1019" s="15">
        <v>18.649999999999999</v>
      </c>
      <c r="K1019" s="9">
        <v>0.05</v>
      </c>
      <c r="L1019" s="9" t="s">
        <v>31</v>
      </c>
      <c r="M1019" s="9" t="s">
        <v>104</v>
      </c>
      <c r="N1019" s="16" t="str">
        <f ca="1">PROPER(Table1[[#This Row],[Region]])</f>
        <v>East</v>
      </c>
      <c r="O1019" s="9" t="s">
        <v>62</v>
      </c>
      <c r="P1019" s="9" t="s">
        <v>79</v>
      </c>
      <c r="Q1019" s="9" t="s">
        <v>32</v>
      </c>
    </row>
    <row r="1020" spans="1:17" ht="14.5">
      <c r="A1020" s="9">
        <v>1821</v>
      </c>
      <c r="B1020" s="9" t="str">
        <f>VLOOKUP(Table1[[#This Row],[Customer ID]],'Customer Lookup'!A:B,2,0)</f>
        <v>Vanessa Boyer</v>
      </c>
      <c r="C1020" s="9">
        <v>47108</v>
      </c>
      <c r="D1020" s="30">
        <v>42109</v>
      </c>
      <c r="E1020" s="30">
        <v>42111</v>
      </c>
      <c r="F1020" s="8" t="s">
        <v>74</v>
      </c>
      <c r="G1020" s="13" t="str">
        <f ca="1">TRIM(Table1[[#This Row],[Product Category]])</f>
        <v>Office Supplies</v>
      </c>
      <c r="H1020" s="13" t="str">
        <f ca="1">PROPER(Table1[[#This Row],[Product Sub-Category]])</f>
        <v>Office Machines</v>
      </c>
      <c r="I1020" s="14">
        <v>13</v>
      </c>
      <c r="J1020" s="15">
        <v>17.98</v>
      </c>
      <c r="K1020" s="9">
        <v>0.05</v>
      </c>
      <c r="L1020" s="9" t="s">
        <v>31</v>
      </c>
      <c r="M1020" s="9" t="s">
        <v>104</v>
      </c>
      <c r="N1020" s="16" t="str">
        <f ca="1">PROPER(Table1[[#This Row],[Region]])</f>
        <v>East</v>
      </c>
      <c r="O1020" s="9" t="s">
        <v>62</v>
      </c>
      <c r="P1020" s="9" t="s">
        <v>79</v>
      </c>
      <c r="Q1020" s="9" t="s">
        <v>32</v>
      </c>
    </row>
    <row r="1021" spans="1:17" ht="14.5">
      <c r="A1021" s="9">
        <v>1821</v>
      </c>
      <c r="B1021" s="9" t="str">
        <f>VLOOKUP(Table1[[#This Row],[Customer ID]],'Customer Lookup'!A:B,2,0)</f>
        <v>Vanessa Boyer</v>
      </c>
      <c r="C1021" s="9">
        <v>47108</v>
      </c>
      <c r="D1021" s="30">
        <v>42109</v>
      </c>
      <c r="E1021" s="30">
        <v>42112</v>
      </c>
      <c r="F1021" s="9" t="s">
        <v>83</v>
      </c>
      <c r="G1021" s="13" t="str">
        <f ca="1">TRIM(Table1[[#This Row],[Product Category]])</f>
        <v>Technology</v>
      </c>
      <c r="H1021" s="13" t="str">
        <f ca="1">PROPER(Table1[[#This Row],[Product Sub-Category]])</f>
        <v>Paper</v>
      </c>
      <c r="I1021" s="14">
        <v>47</v>
      </c>
      <c r="J1021" s="15">
        <v>9.99</v>
      </c>
      <c r="K1021" s="9">
        <v>0.05</v>
      </c>
      <c r="L1021" s="9" t="s">
        <v>31</v>
      </c>
      <c r="M1021" s="9" t="s">
        <v>104</v>
      </c>
      <c r="N1021" s="16" t="str">
        <f ca="1">PROPER(Table1[[#This Row],[Region]])</f>
        <v>East</v>
      </c>
      <c r="O1021" s="9" t="s">
        <v>62</v>
      </c>
      <c r="P1021" s="9" t="s">
        <v>79</v>
      </c>
      <c r="Q1021" s="9" t="s">
        <v>22</v>
      </c>
    </row>
    <row r="1022" spans="1:17" ht="14.5">
      <c r="A1022" s="9">
        <v>1821</v>
      </c>
      <c r="B1022" s="9" t="str">
        <f>VLOOKUP(Table1[[#This Row],[Customer ID]],'Customer Lookup'!A:B,2,0)</f>
        <v>Vanessa Boyer</v>
      </c>
      <c r="C1022" s="9">
        <v>47108</v>
      </c>
      <c r="D1022" s="30">
        <v>42109</v>
      </c>
      <c r="E1022" s="30">
        <v>42110</v>
      </c>
      <c r="F1022" s="8" t="s">
        <v>2235</v>
      </c>
      <c r="G1022" s="13" t="str">
        <f ca="1">TRIM(Table1[[#This Row],[Product Category]])</f>
        <v>Office Supplies</v>
      </c>
      <c r="H1022" s="13" t="str">
        <f ca="1">PROPER(Table1[[#This Row],[Product Sub-Category]])</f>
        <v>Telephones And Communication</v>
      </c>
      <c r="I1022" s="14">
        <v>16</v>
      </c>
      <c r="J1022" s="15">
        <v>175.99</v>
      </c>
      <c r="K1022" s="9">
        <v>0.1</v>
      </c>
      <c r="L1022" s="9" t="s">
        <v>31</v>
      </c>
      <c r="M1022" s="9" t="s">
        <v>104</v>
      </c>
      <c r="N1022" s="16" t="str">
        <f ca="1">PROPER(Table1[[#This Row],[Region]])</f>
        <v>Central</v>
      </c>
      <c r="O1022" s="9" t="s">
        <v>62</v>
      </c>
      <c r="P1022" s="9" t="s">
        <v>79</v>
      </c>
      <c r="Q1022" s="9" t="s">
        <v>22</v>
      </c>
    </row>
    <row r="1023" spans="1:17" ht="14.5">
      <c r="A1023" s="9">
        <v>1826</v>
      </c>
      <c r="B1023" s="9" t="str">
        <f>VLOOKUP(Table1[[#This Row],[Customer ID]],'Customer Lookup'!A:B,2,0)</f>
        <v>Kate Peck</v>
      </c>
      <c r="C1023" s="9">
        <v>86958</v>
      </c>
      <c r="D1023" s="30">
        <v>42112</v>
      </c>
      <c r="E1023" s="30">
        <v>42113</v>
      </c>
      <c r="F1023" s="9" t="s">
        <v>2238</v>
      </c>
      <c r="G1023" s="13" t="str">
        <f ca="1">TRIM(Table1[[#This Row],[Product Category]])</f>
        <v>Office Supplies</v>
      </c>
      <c r="H1023" s="13" t="str">
        <f ca="1">PROPER(Table1[[#This Row],[Product Sub-Category]])</f>
        <v>Storage &amp; Organization</v>
      </c>
      <c r="I1023" s="14">
        <v>7</v>
      </c>
      <c r="J1023" s="15">
        <v>52.99</v>
      </c>
      <c r="K1023" s="9">
        <v>0.05</v>
      </c>
      <c r="L1023" s="9" t="s">
        <v>50</v>
      </c>
      <c r="M1023" s="9" t="s">
        <v>81</v>
      </c>
      <c r="N1023" s="16" t="str">
        <f ca="1">PROPER(Table1[[#This Row],[Region]])</f>
        <v>Central</v>
      </c>
      <c r="O1023" s="9" t="s">
        <v>228</v>
      </c>
      <c r="P1023" s="9" t="s">
        <v>704</v>
      </c>
      <c r="Q1023" s="9" t="s">
        <v>22</v>
      </c>
    </row>
    <row r="1024" spans="1:17" ht="14.5">
      <c r="A1024" s="9">
        <v>1826</v>
      </c>
      <c r="B1024" s="9" t="str">
        <f>VLOOKUP(Table1[[#This Row],[Customer ID]],'Customer Lookup'!A:B,2,0)</f>
        <v>Kate Peck</v>
      </c>
      <c r="C1024" s="9">
        <v>86959</v>
      </c>
      <c r="D1024" s="30">
        <v>42136</v>
      </c>
      <c r="E1024" s="30">
        <v>42138</v>
      </c>
      <c r="F1024" s="8" t="s">
        <v>83</v>
      </c>
      <c r="G1024" s="13" t="str">
        <f ca="1">TRIM(Table1[[#This Row],[Product Category]])</f>
        <v>Office Supplies</v>
      </c>
      <c r="H1024" s="13" t="str">
        <f ca="1">PROPER(Table1[[#This Row],[Product Sub-Category]])</f>
        <v>Paper</v>
      </c>
      <c r="I1024" s="14">
        <v>1</v>
      </c>
      <c r="J1024" s="15">
        <v>9.27</v>
      </c>
      <c r="K1024" s="9">
        <v>0.05</v>
      </c>
      <c r="L1024" s="9" t="s">
        <v>50</v>
      </c>
      <c r="M1024" s="9" t="s">
        <v>81</v>
      </c>
      <c r="N1024" s="16" t="str">
        <f ca="1">PROPER(Table1[[#This Row],[Region]])</f>
        <v>Central</v>
      </c>
      <c r="O1024" s="9" t="s">
        <v>228</v>
      </c>
      <c r="P1024" s="9" t="s">
        <v>704</v>
      </c>
      <c r="Q1024" s="9" t="s">
        <v>32</v>
      </c>
    </row>
    <row r="1025" spans="1:17" ht="14.5">
      <c r="A1025" s="9">
        <v>1827</v>
      </c>
      <c r="B1025" s="9" t="str">
        <f>VLOOKUP(Table1[[#This Row],[Customer ID]],'Customer Lookup'!A:B,2,0)</f>
        <v>Vincent Hale</v>
      </c>
      <c r="C1025" s="9">
        <v>86956</v>
      </c>
      <c r="D1025" s="30">
        <v>42054</v>
      </c>
      <c r="E1025" s="30">
        <v>42055</v>
      </c>
      <c r="F1025" s="9" t="s">
        <v>2231</v>
      </c>
      <c r="G1025" s="13" t="str">
        <f ca="1">TRIM(Table1[[#This Row],[Product Category]])</f>
        <v>Furniture</v>
      </c>
      <c r="H1025" s="13" t="str">
        <f ca="1">PROPER(Table1[[#This Row],[Product Sub-Category]])</f>
        <v>Pens &amp; Art Supplies</v>
      </c>
      <c r="I1025" s="14">
        <v>9</v>
      </c>
      <c r="J1025" s="15">
        <v>5.98</v>
      </c>
      <c r="K1025" s="9">
        <v>0.05</v>
      </c>
      <c r="L1025" s="9" t="s">
        <v>31</v>
      </c>
      <c r="M1025" s="9" t="s">
        <v>81</v>
      </c>
      <c r="N1025" s="16" t="str">
        <f ca="1">PROPER(Table1[[#This Row],[Region]])</f>
        <v>Central</v>
      </c>
      <c r="O1025" s="9" t="s">
        <v>228</v>
      </c>
      <c r="P1025" s="9" t="s">
        <v>122</v>
      </c>
      <c r="Q1025" s="9" t="s">
        <v>32</v>
      </c>
    </row>
    <row r="1026" spans="1:17" ht="14.5">
      <c r="A1026" s="9">
        <v>1827</v>
      </c>
      <c r="B1026" s="9" t="str">
        <f>VLOOKUP(Table1[[#This Row],[Customer ID]],'Customer Lookup'!A:B,2,0)</f>
        <v>Vincent Hale</v>
      </c>
      <c r="C1026" s="9">
        <v>86958</v>
      </c>
      <c r="D1026" s="30">
        <v>42112</v>
      </c>
      <c r="E1026" s="30">
        <v>42115</v>
      </c>
      <c r="F1026" s="8" t="s">
        <v>151</v>
      </c>
      <c r="G1026" s="13" t="str">
        <f ca="1">TRIM(Table1[[#This Row],[Product Category]])</f>
        <v>Technology</v>
      </c>
      <c r="H1026" s="13" t="str">
        <f ca="1">PROPER(Table1[[#This Row],[Product Sub-Category]])</f>
        <v>Bookcases</v>
      </c>
      <c r="I1026" s="14">
        <v>2</v>
      </c>
      <c r="J1026" s="15">
        <v>100.98</v>
      </c>
      <c r="K1026" s="9">
        <v>0.1</v>
      </c>
      <c r="L1026" s="9" t="s">
        <v>50</v>
      </c>
      <c r="M1026" s="9" t="s">
        <v>81</v>
      </c>
      <c r="N1026" s="16" t="str">
        <f ca="1">PROPER(Table1[[#This Row],[Region]])</f>
        <v>Central</v>
      </c>
      <c r="O1026" s="9" t="s">
        <v>228</v>
      </c>
      <c r="P1026" s="9" t="s">
        <v>122</v>
      </c>
      <c r="Q1026" s="9" t="s">
        <v>22</v>
      </c>
    </row>
    <row r="1027" spans="1:17" ht="14.5">
      <c r="A1027" s="9">
        <v>1827</v>
      </c>
      <c r="B1027" s="9" t="str">
        <f>VLOOKUP(Table1[[#This Row],[Customer ID]],'Customer Lookup'!A:B,2,0)</f>
        <v>Vincent Hale</v>
      </c>
      <c r="C1027" s="9">
        <v>86958</v>
      </c>
      <c r="D1027" s="30">
        <v>42112</v>
      </c>
      <c r="E1027" s="30">
        <v>42114</v>
      </c>
      <c r="F1027" s="9" t="s">
        <v>2235</v>
      </c>
      <c r="G1027" s="13" t="str">
        <f ca="1">TRIM(Table1[[#This Row],[Product Category]])</f>
        <v>Office Supplies</v>
      </c>
      <c r="H1027" s="13" t="str">
        <f ca="1">PROPER(Table1[[#This Row],[Product Sub-Category]])</f>
        <v>Telephones And Communication</v>
      </c>
      <c r="I1027" s="14">
        <v>5</v>
      </c>
      <c r="J1027" s="15">
        <v>85.99</v>
      </c>
      <c r="K1027" s="9">
        <v>0.05</v>
      </c>
      <c r="L1027" s="9" t="s">
        <v>50</v>
      </c>
      <c r="M1027" s="9" t="s">
        <v>81</v>
      </c>
      <c r="N1027" s="16" t="str">
        <f ca="1">PROPER(Table1[[#This Row],[Region]])</f>
        <v>Central</v>
      </c>
      <c r="O1027" s="9" t="s">
        <v>228</v>
      </c>
      <c r="P1027" s="9" t="s">
        <v>122</v>
      </c>
      <c r="Q1027" s="9" t="s">
        <v>32</v>
      </c>
    </row>
    <row r="1028" spans="1:17" ht="14.5">
      <c r="A1028" s="9">
        <v>1828</v>
      </c>
      <c r="B1028" s="9" t="str">
        <f>VLOOKUP(Table1[[#This Row],[Customer ID]],'Customer Lookup'!A:B,2,0)</f>
        <v>Stacey Lucas</v>
      </c>
      <c r="C1028" s="9">
        <v>86956</v>
      </c>
      <c r="D1028" s="30">
        <v>42054</v>
      </c>
      <c r="E1028" s="30">
        <v>42055</v>
      </c>
      <c r="F1028" s="8" t="s">
        <v>83</v>
      </c>
      <c r="G1028" s="13" t="str">
        <f ca="1">TRIM(Table1[[#This Row],[Product Category]])</f>
        <v>Office Supplies</v>
      </c>
      <c r="H1028" s="13" t="str">
        <f ca="1">PROPER(Table1[[#This Row],[Product Sub-Category]])</f>
        <v>Paper</v>
      </c>
      <c r="I1028" s="14">
        <v>7</v>
      </c>
      <c r="J1028" s="15">
        <v>5.98</v>
      </c>
      <c r="K1028" s="9">
        <v>0.05</v>
      </c>
      <c r="L1028" s="9" t="s">
        <v>31</v>
      </c>
      <c r="M1028" s="9" t="s">
        <v>81</v>
      </c>
      <c r="N1028" s="16" t="str">
        <f ca="1">PROPER(Table1[[#This Row],[Region]])</f>
        <v>Central</v>
      </c>
      <c r="O1028" s="9" t="s">
        <v>228</v>
      </c>
      <c r="P1028" s="9" t="s">
        <v>705</v>
      </c>
      <c r="Q1028" s="9" t="s">
        <v>32</v>
      </c>
    </row>
    <row r="1029" spans="1:17" ht="14.5">
      <c r="A1029" s="9">
        <v>1828</v>
      </c>
      <c r="B1029" s="9" t="str">
        <f>VLOOKUP(Table1[[#This Row],[Customer ID]],'Customer Lookup'!A:B,2,0)</f>
        <v>Stacey Lucas</v>
      </c>
      <c r="C1029" s="9">
        <v>86960</v>
      </c>
      <c r="D1029" s="30">
        <v>42010</v>
      </c>
      <c r="E1029" s="30">
        <v>42010</v>
      </c>
      <c r="F1029" s="9" t="s">
        <v>2237</v>
      </c>
      <c r="G1029" s="13" t="str">
        <f ca="1">TRIM(Table1[[#This Row],[Product Category]])</f>
        <v>Technology</v>
      </c>
      <c r="H1029" s="13" t="str">
        <f ca="1">PROPER(Table1[[#This Row],[Product Sub-Category]])</f>
        <v>Binders And Binder Accessories</v>
      </c>
      <c r="I1029" s="14">
        <v>14</v>
      </c>
      <c r="J1029" s="15">
        <v>7.1</v>
      </c>
      <c r="K1029" s="9">
        <v>0.05</v>
      </c>
      <c r="L1029" s="9" t="s">
        <v>98</v>
      </c>
      <c r="M1029" s="9" t="s">
        <v>81</v>
      </c>
      <c r="N1029" s="16" t="str">
        <f ca="1">PROPER(Table1[[#This Row],[Region]])</f>
        <v>Central</v>
      </c>
      <c r="O1029" s="9" t="s">
        <v>228</v>
      </c>
      <c r="P1029" s="9" t="s">
        <v>705</v>
      </c>
      <c r="Q1029" s="9" t="s">
        <v>32</v>
      </c>
    </row>
    <row r="1030" spans="1:17" ht="14.5">
      <c r="A1030" s="9">
        <v>1828</v>
      </c>
      <c r="B1030" s="9" t="str">
        <f>VLOOKUP(Table1[[#This Row],[Customer ID]],'Customer Lookup'!A:B,2,0)</f>
        <v>Stacey Lucas</v>
      </c>
      <c r="C1030" s="9">
        <v>86960</v>
      </c>
      <c r="D1030" s="30">
        <v>42010</v>
      </c>
      <c r="E1030" s="30">
        <v>42015</v>
      </c>
      <c r="F1030" s="8" t="s">
        <v>144</v>
      </c>
      <c r="G1030" s="13" t="str">
        <f ca="1">TRIM(Table1[[#This Row],[Product Category]])</f>
        <v>Furniture</v>
      </c>
      <c r="H1030" s="13" t="str">
        <f ca="1">PROPER(Table1[[#This Row],[Product Sub-Category]])</f>
        <v>Computer Peripherals</v>
      </c>
      <c r="I1030" s="14">
        <v>7</v>
      </c>
      <c r="J1030" s="15">
        <v>20.95</v>
      </c>
      <c r="K1030" s="9">
        <v>0.05</v>
      </c>
      <c r="L1030" s="9" t="s">
        <v>98</v>
      </c>
      <c r="M1030" s="9" t="s">
        <v>81</v>
      </c>
      <c r="N1030" s="16" t="str">
        <f ca="1">PROPER(Table1[[#This Row],[Region]])</f>
        <v>Central</v>
      </c>
      <c r="O1030" s="9" t="s">
        <v>228</v>
      </c>
      <c r="P1030" s="9" t="s">
        <v>705</v>
      </c>
      <c r="Q1030" s="9" t="s">
        <v>32</v>
      </c>
    </row>
    <row r="1031" spans="1:17" ht="14.5">
      <c r="A1031" s="9">
        <v>1829</v>
      </c>
      <c r="B1031" s="9" t="str">
        <f>VLOOKUP(Table1[[#This Row],[Customer ID]],'Customer Lookup'!A:B,2,0)</f>
        <v>Suzanne Cochran</v>
      </c>
      <c r="C1031" s="9">
        <v>86957</v>
      </c>
      <c r="D1031" s="30">
        <v>42088</v>
      </c>
      <c r="E1031" s="30">
        <v>42090</v>
      </c>
      <c r="F1031" s="9" t="s">
        <v>2233</v>
      </c>
      <c r="G1031" s="13" t="str">
        <f ca="1">TRIM(Table1[[#This Row],[Product Category]])</f>
        <v>Office Supplies</v>
      </c>
      <c r="H1031" s="13" t="str">
        <f ca="1">PROPER(Table1[[#This Row],[Product Sub-Category]])</f>
        <v>Office Furnishings</v>
      </c>
      <c r="I1031" s="14">
        <v>5</v>
      </c>
      <c r="J1031" s="15">
        <v>10.64</v>
      </c>
      <c r="K1031" s="9">
        <v>0.05</v>
      </c>
      <c r="L1031" s="9" t="s">
        <v>41</v>
      </c>
      <c r="M1031" s="9" t="s">
        <v>81</v>
      </c>
      <c r="N1031" s="16" t="str">
        <f ca="1">PROPER(Table1[[#This Row],[Region]])</f>
        <v>Central</v>
      </c>
      <c r="O1031" s="9" t="s">
        <v>228</v>
      </c>
      <c r="P1031" s="9" t="s">
        <v>706</v>
      </c>
      <c r="Q1031" s="9" t="s">
        <v>22</v>
      </c>
    </row>
    <row r="1032" spans="1:17" ht="14.5">
      <c r="A1032" s="9">
        <v>1829</v>
      </c>
      <c r="B1032" s="9" t="str">
        <f>VLOOKUP(Table1[[#This Row],[Customer ID]],'Customer Lookup'!A:B,2,0)</f>
        <v>Suzanne Cochran</v>
      </c>
      <c r="C1032" s="9">
        <v>86960</v>
      </c>
      <c r="D1032" s="30">
        <v>42010</v>
      </c>
      <c r="E1032" s="30">
        <v>42017</v>
      </c>
      <c r="F1032" s="8" t="s">
        <v>2237</v>
      </c>
      <c r="G1032" s="13" t="str">
        <f ca="1">TRIM(Table1[[#This Row],[Product Category]])</f>
        <v>Office Supplies</v>
      </c>
      <c r="H1032" s="13" t="str">
        <f ca="1">PROPER(Table1[[#This Row],[Product Sub-Category]])</f>
        <v>Binders And Binder Accessories</v>
      </c>
      <c r="I1032" s="14">
        <v>9</v>
      </c>
      <c r="J1032" s="15">
        <v>39.06</v>
      </c>
      <c r="K1032" s="9">
        <v>0.05</v>
      </c>
      <c r="L1032" s="9" t="s">
        <v>98</v>
      </c>
      <c r="M1032" s="9" t="s">
        <v>81</v>
      </c>
      <c r="N1032" s="16" t="str">
        <f ca="1">PROPER(Table1[[#This Row],[Region]])</f>
        <v>Central</v>
      </c>
      <c r="O1032" s="9" t="s">
        <v>228</v>
      </c>
      <c r="P1032" s="9" t="s">
        <v>706</v>
      </c>
      <c r="Q1032" s="9" t="s">
        <v>32</v>
      </c>
    </row>
    <row r="1033" spans="1:17" ht="14.5">
      <c r="A1033" s="9">
        <v>1829</v>
      </c>
      <c r="B1033" s="9" t="str">
        <f>VLOOKUP(Table1[[#This Row],[Customer ID]],'Customer Lookup'!A:B,2,0)</f>
        <v>Suzanne Cochran</v>
      </c>
      <c r="C1033" s="9">
        <v>86960</v>
      </c>
      <c r="D1033" s="30">
        <v>42010</v>
      </c>
      <c r="E1033" s="30">
        <v>42019</v>
      </c>
      <c r="F1033" s="9" t="s">
        <v>2237</v>
      </c>
      <c r="G1033" s="13" t="str">
        <f ca="1">TRIM(Table1[[#This Row],[Product Category]])</f>
        <v>Office Supplies</v>
      </c>
      <c r="H1033" s="13" t="str">
        <f ca="1">PROPER(Table1[[#This Row],[Product Sub-Category]])</f>
        <v>Binders And Binder Accessories</v>
      </c>
      <c r="I1033" s="14">
        <v>4</v>
      </c>
      <c r="J1033" s="15">
        <v>3.52</v>
      </c>
      <c r="K1033" s="9">
        <v>0.05</v>
      </c>
      <c r="L1033" s="9" t="s">
        <v>98</v>
      </c>
      <c r="M1033" s="9" t="s">
        <v>81</v>
      </c>
      <c r="N1033" s="16" t="str">
        <f ca="1">PROPER(Table1[[#This Row],[Region]])</f>
        <v>Central</v>
      </c>
      <c r="O1033" s="9" t="s">
        <v>228</v>
      </c>
      <c r="P1033" s="9" t="s">
        <v>706</v>
      </c>
      <c r="Q1033" s="9" t="s">
        <v>32</v>
      </c>
    </row>
    <row r="1034" spans="1:17" ht="14.5">
      <c r="A1034" s="9">
        <v>1829</v>
      </c>
      <c r="B1034" s="9" t="str">
        <f>VLOOKUP(Table1[[#This Row],[Customer ID]],'Customer Lookup'!A:B,2,0)</f>
        <v>Suzanne Cochran</v>
      </c>
      <c r="C1034" s="9">
        <v>86960</v>
      </c>
      <c r="D1034" s="30">
        <v>42010</v>
      </c>
      <c r="E1034" s="30">
        <v>42017</v>
      </c>
      <c r="F1034" s="8" t="s">
        <v>2238</v>
      </c>
      <c r="G1034" s="13" t="str">
        <f ca="1">TRIM(Table1[[#This Row],[Product Category]])</f>
        <v>Technology</v>
      </c>
      <c r="H1034" s="13" t="str">
        <f ca="1">PROPER(Table1[[#This Row],[Product Sub-Category]])</f>
        <v>Storage &amp; Organization</v>
      </c>
      <c r="I1034" s="14">
        <v>1</v>
      </c>
      <c r="J1034" s="15">
        <v>15.51</v>
      </c>
      <c r="K1034" s="9">
        <v>0.05</v>
      </c>
      <c r="L1034" s="9" t="s">
        <v>98</v>
      </c>
      <c r="M1034" s="9" t="s">
        <v>81</v>
      </c>
      <c r="N1034" s="16" t="str">
        <f ca="1">PROPER(Table1[[#This Row],[Region]])</f>
        <v>West</v>
      </c>
      <c r="O1034" s="9" t="s">
        <v>228</v>
      </c>
      <c r="P1034" s="9" t="s">
        <v>706</v>
      </c>
      <c r="Q1034" s="9" t="s">
        <v>32</v>
      </c>
    </row>
    <row r="1035" spans="1:17" ht="14.5">
      <c r="A1035" s="9">
        <v>1836</v>
      </c>
      <c r="B1035" s="9" t="str">
        <f>VLOOKUP(Table1[[#This Row],[Customer ID]],'Customer Lookup'!A:B,2,0)</f>
        <v>Dwight Albright Huffman</v>
      </c>
      <c r="C1035" s="9">
        <v>86600</v>
      </c>
      <c r="D1035" s="30">
        <v>42113</v>
      </c>
      <c r="E1035" s="30">
        <v>42114</v>
      </c>
      <c r="F1035" s="9" t="s">
        <v>2235</v>
      </c>
      <c r="G1035" s="13" t="str">
        <f ca="1">TRIM(Table1[[#This Row],[Product Category]])</f>
        <v>Office Supplies</v>
      </c>
      <c r="H1035" s="13" t="str">
        <f ca="1">PROPER(Table1[[#This Row],[Product Sub-Category]])</f>
        <v>Telephones And Communication</v>
      </c>
      <c r="I1035" s="14">
        <v>5</v>
      </c>
      <c r="J1035" s="15">
        <v>155.99</v>
      </c>
      <c r="K1035" s="9">
        <v>0.1</v>
      </c>
      <c r="L1035" s="9" t="s">
        <v>21</v>
      </c>
      <c r="M1035" s="9" t="s">
        <v>81</v>
      </c>
      <c r="N1035" s="16" t="str">
        <f ca="1">PROPER(Table1[[#This Row],[Region]])</f>
        <v>West</v>
      </c>
      <c r="O1035" s="9" t="s">
        <v>37</v>
      </c>
      <c r="P1035" s="9" t="s">
        <v>206</v>
      </c>
      <c r="Q1035" s="9" t="s">
        <v>22</v>
      </c>
    </row>
    <row r="1036" spans="1:17" ht="14.5">
      <c r="A1036" s="9">
        <v>1837</v>
      </c>
      <c r="B1036" s="9" t="str">
        <f>VLOOKUP(Table1[[#This Row],[Customer ID]],'Customer Lookup'!A:B,2,0)</f>
        <v>Herbert Williamson</v>
      </c>
      <c r="C1036" s="9">
        <v>86600</v>
      </c>
      <c r="D1036" s="30">
        <v>42113</v>
      </c>
      <c r="E1036" s="30">
        <v>42115</v>
      </c>
      <c r="F1036" s="8" t="s">
        <v>83</v>
      </c>
      <c r="G1036" s="13" t="str">
        <f ca="1">TRIM(Table1[[#This Row],[Product Category]])</f>
        <v>Office Supplies</v>
      </c>
      <c r="H1036" s="13" t="str">
        <f ca="1">PROPER(Table1[[#This Row],[Product Sub-Category]])</f>
        <v>Paper</v>
      </c>
      <c r="I1036" s="14">
        <v>4</v>
      </c>
      <c r="J1036" s="15">
        <v>5.98</v>
      </c>
      <c r="K1036" s="9">
        <v>0.05</v>
      </c>
      <c r="L1036" s="9" t="s">
        <v>21</v>
      </c>
      <c r="M1036" s="9" t="s">
        <v>81</v>
      </c>
      <c r="N1036" s="16" t="str">
        <f ca="1">PROPER(Table1[[#This Row],[Region]])</f>
        <v>East</v>
      </c>
      <c r="O1036" s="9" t="s">
        <v>37</v>
      </c>
      <c r="P1036" s="9" t="s">
        <v>38</v>
      </c>
      <c r="Q1036" s="9" t="s">
        <v>32</v>
      </c>
    </row>
    <row r="1037" spans="1:17" ht="14.5">
      <c r="A1037" s="9">
        <v>1840</v>
      </c>
      <c r="B1037" s="9" t="str">
        <f>VLOOKUP(Table1[[#This Row],[Customer ID]],'Customer Lookup'!A:B,2,0)</f>
        <v>Clifford Webb</v>
      </c>
      <c r="C1037" s="9">
        <v>86599</v>
      </c>
      <c r="D1037" s="30">
        <v>42093</v>
      </c>
      <c r="E1037" s="30">
        <v>42095</v>
      </c>
      <c r="F1037" s="9" t="s">
        <v>2237</v>
      </c>
      <c r="G1037" s="13" t="str">
        <f ca="1">TRIM(Table1[[#This Row],[Product Category]])</f>
        <v>Technology</v>
      </c>
      <c r="H1037" s="13" t="str">
        <f ca="1">PROPER(Table1[[#This Row],[Product Sub-Category]])</f>
        <v>Binders And Binder Accessories</v>
      </c>
      <c r="I1037" s="14">
        <v>13</v>
      </c>
      <c r="J1037" s="15">
        <v>40.98</v>
      </c>
      <c r="K1037" s="9">
        <v>0.05</v>
      </c>
      <c r="L1037" s="9" t="s">
        <v>31</v>
      </c>
      <c r="M1037" s="9" t="s">
        <v>42</v>
      </c>
      <c r="N1037" s="16" t="str">
        <f ca="1">PROPER(Table1[[#This Row],[Region]])</f>
        <v>South</v>
      </c>
      <c r="O1037" s="9" t="s">
        <v>152</v>
      </c>
      <c r="P1037" s="9" t="s">
        <v>707</v>
      </c>
      <c r="Q1037" s="9" t="s">
        <v>32</v>
      </c>
    </row>
    <row r="1038" spans="1:17" ht="14.5">
      <c r="A1038" s="9">
        <v>1849</v>
      </c>
      <c r="B1038" s="9" t="str">
        <f>VLOOKUP(Table1[[#This Row],[Customer ID]],'Customer Lookup'!A:B,2,0)</f>
        <v>Michelle Steele</v>
      </c>
      <c r="C1038" s="9">
        <v>89697</v>
      </c>
      <c r="D1038" s="30">
        <v>42095</v>
      </c>
      <c r="E1038" s="30">
        <v>42097</v>
      </c>
      <c r="F1038" s="8" t="s">
        <v>2235</v>
      </c>
      <c r="G1038" s="13" t="str">
        <f ca="1">TRIM(Table1[[#This Row],[Product Category]])</f>
        <v>Technology</v>
      </c>
      <c r="H1038" s="13" t="str">
        <f ca="1">PROPER(Table1[[#This Row],[Product Sub-Category]])</f>
        <v>Telephones And Communication</v>
      </c>
      <c r="I1038" s="14">
        <v>8</v>
      </c>
      <c r="J1038" s="15">
        <v>35.99</v>
      </c>
      <c r="K1038" s="9">
        <v>0.05</v>
      </c>
      <c r="L1038" s="9" t="s">
        <v>21</v>
      </c>
      <c r="M1038" s="9" t="s">
        <v>104</v>
      </c>
      <c r="N1038" s="16" t="str">
        <f ca="1">PROPER(Table1[[#This Row],[Region]])</f>
        <v>South</v>
      </c>
      <c r="O1038" s="9" t="s">
        <v>542</v>
      </c>
      <c r="P1038" s="9" t="s">
        <v>708</v>
      </c>
      <c r="Q1038" s="9" t="s">
        <v>32</v>
      </c>
    </row>
    <row r="1039" spans="1:17" ht="14.5">
      <c r="A1039" s="9">
        <v>1849</v>
      </c>
      <c r="B1039" s="9" t="str">
        <f>VLOOKUP(Table1[[#This Row],[Customer ID]],'Customer Lookup'!A:B,2,0)</f>
        <v>Michelle Steele</v>
      </c>
      <c r="C1039" s="9">
        <v>89697</v>
      </c>
      <c r="D1039" s="30">
        <v>42095</v>
      </c>
      <c r="E1039" s="30">
        <v>42096</v>
      </c>
      <c r="F1039" s="9" t="s">
        <v>2235</v>
      </c>
      <c r="G1039" s="13" t="str">
        <f ca="1">TRIM(Table1[[#This Row],[Product Category]])</f>
        <v>Office Supplies</v>
      </c>
      <c r="H1039" s="13" t="str">
        <f ca="1">PROPER(Table1[[#This Row],[Product Sub-Category]])</f>
        <v>Telephones And Communication</v>
      </c>
      <c r="I1039" s="14">
        <v>2</v>
      </c>
      <c r="J1039" s="15">
        <v>125.99</v>
      </c>
      <c r="K1039" s="9">
        <v>0.1</v>
      </c>
      <c r="L1039" s="9" t="s">
        <v>21</v>
      </c>
      <c r="M1039" s="9" t="s">
        <v>104</v>
      </c>
      <c r="N1039" s="16" t="str">
        <f ca="1">PROPER(Table1[[#This Row],[Region]])</f>
        <v>West</v>
      </c>
      <c r="O1039" s="9" t="s">
        <v>542</v>
      </c>
      <c r="P1039" s="9" t="s">
        <v>708</v>
      </c>
      <c r="Q1039" s="9" t="s">
        <v>32</v>
      </c>
    </row>
    <row r="1040" spans="1:17" ht="14.5">
      <c r="A1040" s="9">
        <v>1852</v>
      </c>
      <c r="B1040" s="9" t="str">
        <f>VLOOKUP(Table1[[#This Row],[Customer ID]],'Customer Lookup'!A:B,2,0)</f>
        <v>Joy Kaplan McNeill</v>
      </c>
      <c r="C1040" s="9">
        <v>86847</v>
      </c>
      <c r="D1040" s="30">
        <v>42082</v>
      </c>
      <c r="E1040" s="30">
        <v>42084</v>
      </c>
      <c r="F1040" s="8" t="s">
        <v>83</v>
      </c>
      <c r="G1040" s="13" t="str">
        <f ca="1">TRIM(Table1[[#This Row],[Product Category]])</f>
        <v>Technology</v>
      </c>
      <c r="H1040" s="13" t="str">
        <f ca="1">PROPER(Table1[[#This Row],[Product Sub-Category]])</f>
        <v>Paper</v>
      </c>
      <c r="I1040" s="14">
        <v>10</v>
      </c>
      <c r="J1040" s="15">
        <v>6.48</v>
      </c>
      <c r="K1040" s="9">
        <v>0.05</v>
      </c>
      <c r="L1040" s="9" t="s">
        <v>31</v>
      </c>
      <c r="M1040" s="9" t="s">
        <v>42</v>
      </c>
      <c r="N1040" s="16" t="str">
        <f ca="1">PROPER(Table1[[#This Row],[Region]])</f>
        <v>East</v>
      </c>
      <c r="O1040" s="9" t="s">
        <v>37</v>
      </c>
      <c r="P1040" s="9" t="s">
        <v>709</v>
      </c>
      <c r="Q1040" s="9" t="s">
        <v>22</v>
      </c>
    </row>
    <row r="1041" spans="1:17" ht="14.5">
      <c r="A1041" s="9">
        <v>1854</v>
      </c>
      <c r="B1041" s="9" t="str">
        <f>VLOOKUP(Table1[[#This Row],[Customer ID]],'Customer Lookup'!A:B,2,0)</f>
        <v>Erika Morgan</v>
      </c>
      <c r="C1041" s="9">
        <v>86847</v>
      </c>
      <c r="D1041" s="30">
        <v>42082</v>
      </c>
      <c r="E1041" s="30">
        <v>42085</v>
      </c>
      <c r="F1041" s="9" t="s">
        <v>144</v>
      </c>
      <c r="G1041" s="13" t="str">
        <f ca="1">TRIM(Table1[[#This Row],[Product Category]])</f>
        <v>Office Supplies</v>
      </c>
      <c r="H1041" s="13" t="str">
        <f ca="1">PROPER(Table1[[#This Row],[Product Sub-Category]])</f>
        <v>Computer Peripherals</v>
      </c>
      <c r="I1041" s="14">
        <v>16</v>
      </c>
      <c r="J1041" s="15">
        <v>30.73</v>
      </c>
      <c r="K1041" s="9">
        <v>0.05</v>
      </c>
      <c r="L1041" s="9" t="s">
        <v>31</v>
      </c>
      <c r="M1041" s="9" t="s">
        <v>42</v>
      </c>
      <c r="N1041" s="16" t="str">
        <f ca="1">PROPER(Table1[[#This Row],[Region]])</f>
        <v>East</v>
      </c>
      <c r="O1041" s="9" t="s">
        <v>171</v>
      </c>
      <c r="P1041" s="9" t="s">
        <v>371</v>
      </c>
      <c r="Q1041" s="9" t="s">
        <v>32</v>
      </c>
    </row>
    <row r="1042" spans="1:17" ht="14.5">
      <c r="A1042" s="9">
        <v>1860</v>
      </c>
      <c r="B1042" s="9" t="str">
        <f>VLOOKUP(Table1[[#This Row],[Customer ID]],'Customer Lookup'!A:B,2,0)</f>
        <v>Gina B Hess</v>
      </c>
      <c r="C1042" s="9">
        <v>86846</v>
      </c>
      <c r="D1042" s="30">
        <v>42170</v>
      </c>
      <c r="E1042" s="30">
        <v>42172</v>
      </c>
      <c r="F1042" s="8" t="s">
        <v>2237</v>
      </c>
      <c r="G1042" s="13" t="str">
        <f ca="1">TRIM(Table1[[#This Row],[Product Category]])</f>
        <v>Furniture</v>
      </c>
      <c r="H1042" s="13" t="str">
        <f ca="1">PROPER(Table1[[#This Row],[Product Sub-Category]])</f>
        <v>Binders And Binder Accessories</v>
      </c>
      <c r="I1042" s="14">
        <v>5</v>
      </c>
      <c r="J1042" s="15">
        <v>5.98</v>
      </c>
      <c r="K1042" s="9">
        <v>0.05</v>
      </c>
      <c r="L1042" s="9" t="s">
        <v>41</v>
      </c>
      <c r="M1042" s="9" t="s">
        <v>42</v>
      </c>
      <c r="N1042" s="16" t="str">
        <f ca="1">PROPER(Table1[[#This Row],[Region]])</f>
        <v>West</v>
      </c>
      <c r="O1042" s="9" t="s">
        <v>152</v>
      </c>
      <c r="P1042" s="9" t="s">
        <v>710</v>
      </c>
      <c r="Q1042" s="9" t="s">
        <v>32</v>
      </c>
    </row>
    <row r="1043" spans="1:17" ht="14.5">
      <c r="A1043" s="9">
        <v>1869</v>
      </c>
      <c r="B1043" s="9" t="str">
        <f>VLOOKUP(Table1[[#This Row],[Customer ID]],'Customer Lookup'!A:B,2,0)</f>
        <v>Roberta Daniel</v>
      </c>
      <c r="C1043" s="9">
        <v>89209</v>
      </c>
      <c r="D1043" s="30">
        <v>42127</v>
      </c>
      <c r="E1043" s="30">
        <v>42128</v>
      </c>
      <c r="F1043" s="9" t="s">
        <v>2233</v>
      </c>
      <c r="G1043" s="13" t="str">
        <f ca="1">TRIM(Table1[[#This Row],[Product Category]])</f>
        <v>Office Supplies</v>
      </c>
      <c r="H1043" s="13" t="str">
        <f ca="1">PROPER(Table1[[#This Row],[Product Sub-Category]])</f>
        <v>Office Furnishings</v>
      </c>
      <c r="I1043" s="14">
        <v>10</v>
      </c>
      <c r="J1043" s="15">
        <v>8.09</v>
      </c>
      <c r="K1043" s="9">
        <v>0.05</v>
      </c>
      <c r="L1043" s="9" t="s">
        <v>31</v>
      </c>
      <c r="M1043" s="9" t="s">
        <v>104</v>
      </c>
      <c r="N1043" s="16" t="str">
        <f ca="1">PROPER(Table1[[#This Row],[Region]])</f>
        <v>South</v>
      </c>
      <c r="O1043" s="9" t="s">
        <v>244</v>
      </c>
      <c r="P1043" s="9" t="s">
        <v>711</v>
      </c>
      <c r="Q1043" s="9" t="s">
        <v>32</v>
      </c>
    </row>
    <row r="1044" spans="1:17" ht="14.5">
      <c r="A1044" s="9">
        <v>1873</v>
      </c>
      <c r="B1044" s="9" t="str">
        <f>VLOOKUP(Table1[[#This Row],[Customer ID]],'Customer Lookup'!A:B,2,0)</f>
        <v>Lisa Kim</v>
      </c>
      <c r="C1044" s="9">
        <v>90099</v>
      </c>
      <c r="D1044" s="30">
        <v>42021</v>
      </c>
      <c r="E1044" s="30">
        <v>42023</v>
      </c>
      <c r="F1044" s="8" t="s">
        <v>61</v>
      </c>
      <c r="G1044" s="13" t="str">
        <f ca="1">TRIM(Table1[[#This Row],[Product Category]])</f>
        <v>Office Supplies</v>
      </c>
      <c r="H1044" s="13" t="str">
        <f ca="1">PROPER(Table1[[#This Row],[Product Sub-Category]])</f>
        <v>Envelopes</v>
      </c>
      <c r="I1044" s="14">
        <v>1</v>
      </c>
      <c r="J1044" s="15">
        <v>90.48</v>
      </c>
      <c r="K1044" s="9">
        <v>0.05</v>
      </c>
      <c r="L1044" s="9" t="s">
        <v>50</v>
      </c>
      <c r="M1044" s="9" t="s">
        <v>81</v>
      </c>
      <c r="N1044" s="16" t="str">
        <f ca="1">PROPER(Table1[[#This Row],[Region]])</f>
        <v>South</v>
      </c>
      <c r="O1044" s="9" t="s">
        <v>242</v>
      </c>
      <c r="P1044" s="9" t="s">
        <v>712</v>
      </c>
      <c r="Q1044" s="9" t="s">
        <v>32</v>
      </c>
    </row>
    <row r="1045" spans="1:17" ht="14.5">
      <c r="A1045" s="9">
        <v>1873</v>
      </c>
      <c r="B1045" s="9" t="str">
        <f>VLOOKUP(Table1[[#This Row],[Customer ID]],'Customer Lookup'!A:B,2,0)</f>
        <v>Lisa Kim</v>
      </c>
      <c r="C1045" s="9">
        <v>90099</v>
      </c>
      <c r="D1045" s="30">
        <v>42021</v>
      </c>
      <c r="E1045" s="30">
        <v>42021</v>
      </c>
      <c r="F1045" s="9" t="s">
        <v>83</v>
      </c>
      <c r="G1045" s="13" t="str">
        <f ca="1">TRIM(Table1[[#This Row],[Product Category]])</f>
        <v>Technology</v>
      </c>
      <c r="H1045" s="13" t="str">
        <f ca="1">PROPER(Table1[[#This Row],[Product Sub-Category]])</f>
        <v>Paper</v>
      </c>
      <c r="I1045" s="14">
        <v>7</v>
      </c>
      <c r="J1045" s="15">
        <v>22.84</v>
      </c>
      <c r="K1045" s="9">
        <v>0.05</v>
      </c>
      <c r="L1045" s="9" t="s">
        <v>50</v>
      </c>
      <c r="M1045" s="9" t="s">
        <v>81</v>
      </c>
      <c r="N1045" s="16" t="str">
        <f ca="1">PROPER(Table1[[#This Row],[Region]])</f>
        <v>South</v>
      </c>
      <c r="O1045" s="9" t="s">
        <v>242</v>
      </c>
      <c r="P1045" s="9" t="s">
        <v>712</v>
      </c>
      <c r="Q1045" s="9" t="s">
        <v>32</v>
      </c>
    </row>
    <row r="1046" spans="1:17" ht="14.5">
      <c r="A1046" s="9">
        <v>1875</v>
      </c>
      <c r="B1046" s="9" t="str">
        <f>VLOOKUP(Table1[[#This Row],[Customer ID]],'Customer Lookup'!A:B,2,0)</f>
        <v>Martin Kirk</v>
      </c>
      <c r="C1046" s="9">
        <v>90899</v>
      </c>
      <c r="D1046" s="30">
        <v>42033</v>
      </c>
      <c r="E1046" s="30">
        <v>42035</v>
      </c>
      <c r="F1046" s="8" t="s">
        <v>2235</v>
      </c>
      <c r="G1046" s="13" t="str">
        <f ca="1">TRIM(Table1[[#This Row],[Product Category]])</f>
        <v>Office Supplies</v>
      </c>
      <c r="H1046" s="13" t="str">
        <f ca="1">PROPER(Table1[[#This Row],[Product Sub-Category]])</f>
        <v>Telephones And Communication</v>
      </c>
      <c r="I1046" s="14">
        <v>4</v>
      </c>
      <c r="J1046" s="15">
        <v>95.99</v>
      </c>
      <c r="K1046" s="9">
        <v>0.05</v>
      </c>
      <c r="L1046" s="9" t="s">
        <v>41</v>
      </c>
      <c r="M1046" s="9" t="s">
        <v>104</v>
      </c>
      <c r="N1046" s="16" t="str">
        <f ca="1">PROPER(Table1[[#This Row],[Region]])</f>
        <v>East</v>
      </c>
      <c r="O1046" s="9" t="s">
        <v>117</v>
      </c>
      <c r="P1046" s="9" t="s">
        <v>713</v>
      </c>
      <c r="Q1046" s="9" t="s">
        <v>32</v>
      </c>
    </row>
    <row r="1047" spans="1:17" ht="14.5">
      <c r="A1047" s="9">
        <v>1882</v>
      </c>
      <c r="B1047" s="9" t="str">
        <f>VLOOKUP(Table1[[#This Row],[Customer ID]],'Customer Lookup'!A:B,2,0)</f>
        <v>Anita Kent</v>
      </c>
      <c r="C1047" s="9">
        <v>87378</v>
      </c>
      <c r="D1047" s="30">
        <v>42064</v>
      </c>
      <c r="E1047" s="30">
        <v>42066</v>
      </c>
      <c r="F1047" s="9" t="s">
        <v>83</v>
      </c>
      <c r="G1047" s="13" t="str">
        <f ca="1">TRIM(Table1[[#This Row],[Product Category]])</f>
        <v>Technology</v>
      </c>
      <c r="H1047" s="13" t="str">
        <f ca="1">PROPER(Table1[[#This Row],[Product Sub-Category]])</f>
        <v>Paper</v>
      </c>
      <c r="I1047" s="14">
        <v>1</v>
      </c>
      <c r="J1047" s="15">
        <v>5.78</v>
      </c>
      <c r="K1047" s="9">
        <v>0.05</v>
      </c>
      <c r="L1047" s="9" t="s">
        <v>31</v>
      </c>
      <c r="M1047" s="9" t="s">
        <v>42</v>
      </c>
      <c r="N1047" s="16" t="str">
        <f ca="1">PROPER(Table1[[#This Row],[Region]])</f>
        <v>East</v>
      </c>
      <c r="O1047" s="9" t="s">
        <v>46</v>
      </c>
      <c r="P1047" s="9" t="s">
        <v>714</v>
      </c>
      <c r="Q1047" s="9" t="s">
        <v>32</v>
      </c>
    </row>
    <row r="1048" spans="1:17" ht="14.5">
      <c r="A1048" s="9">
        <v>1885</v>
      </c>
      <c r="B1048" s="9" t="str">
        <f>VLOOKUP(Table1[[#This Row],[Customer ID]],'Customer Lookup'!A:B,2,0)</f>
        <v>Jacob Hirsch</v>
      </c>
      <c r="C1048" s="9">
        <v>87378</v>
      </c>
      <c r="D1048" s="30">
        <v>42064</v>
      </c>
      <c r="E1048" s="30">
        <v>42066</v>
      </c>
      <c r="F1048" s="8" t="s">
        <v>74</v>
      </c>
      <c r="G1048" s="13" t="str">
        <f ca="1">TRIM(Table1[[#This Row],[Product Category]])</f>
        <v>Office Supplies</v>
      </c>
      <c r="H1048" s="13" t="str">
        <f ca="1">PROPER(Table1[[#This Row],[Product Sub-Category]])</f>
        <v>Office Machines</v>
      </c>
      <c r="I1048" s="14">
        <v>15</v>
      </c>
      <c r="J1048" s="15">
        <v>535.64</v>
      </c>
      <c r="K1048" s="9">
        <v>0.1</v>
      </c>
      <c r="L1048" s="9" t="s">
        <v>31</v>
      </c>
      <c r="M1048" s="9" t="s">
        <v>42</v>
      </c>
      <c r="N1048" s="16" t="str">
        <f ca="1">PROPER(Table1[[#This Row],[Region]])</f>
        <v>East</v>
      </c>
      <c r="O1048" s="9" t="s">
        <v>291</v>
      </c>
      <c r="P1048" s="9" t="s">
        <v>715</v>
      </c>
      <c r="Q1048" s="9" t="s">
        <v>22</v>
      </c>
    </row>
    <row r="1049" spans="1:17" ht="14.5">
      <c r="A1049" s="9">
        <v>1889</v>
      </c>
      <c r="B1049" s="9" t="str">
        <f>VLOOKUP(Table1[[#This Row],[Customer ID]],'Customer Lookup'!A:B,2,0)</f>
        <v>Oscar Bowers</v>
      </c>
      <c r="C1049" s="9">
        <v>90631</v>
      </c>
      <c r="D1049" s="30">
        <v>42111</v>
      </c>
      <c r="E1049" s="30">
        <v>42115</v>
      </c>
      <c r="F1049" s="9" t="s">
        <v>2238</v>
      </c>
      <c r="G1049" s="13" t="str">
        <f ca="1">TRIM(Table1[[#This Row],[Product Category]])</f>
        <v>Furniture</v>
      </c>
      <c r="H1049" s="13" t="str">
        <f ca="1">PROPER(Table1[[#This Row],[Product Sub-Category]])</f>
        <v>Storage &amp; Organization</v>
      </c>
      <c r="I1049" s="14">
        <v>14</v>
      </c>
      <c r="J1049" s="15">
        <v>78.8</v>
      </c>
      <c r="K1049" s="9">
        <v>0.05</v>
      </c>
      <c r="L1049" s="9" t="s">
        <v>98</v>
      </c>
      <c r="M1049" s="9" t="s">
        <v>42</v>
      </c>
      <c r="N1049" s="16" t="str">
        <f ca="1">PROPER(Table1[[#This Row],[Region]])</f>
        <v>East</v>
      </c>
      <c r="O1049" s="9" t="s">
        <v>124</v>
      </c>
      <c r="P1049" s="9" t="s">
        <v>681</v>
      </c>
      <c r="Q1049" s="9" t="s">
        <v>32</v>
      </c>
    </row>
    <row r="1050" spans="1:17" ht="14.5">
      <c r="A1050" s="9">
        <v>1891</v>
      </c>
      <c r="B1050" s="9" t="str">
        <f>VLOOKUP(Table1[[#This Row],[Customer ID]],'Customer Lookup'!A:B,2,0)</f>
        <v>Gretchen Levine</v>
      </c>
      <c r="C1050" s="9">
        <v>90630</v>
      </c>
      <c r="D1050" s="30">
        <v>42099</v>
      </c>
      <c r="E1050" s="30">
        <v>42101</v>
      </c>
      <c r="F1050" s="8" t="s">
        <v>123</v>
      </c>
      <c r="G1050" s="13" t="str">
        <f ca="1">TRIM(Table1[[#This Row],[Product Category]])</f>
        <v>Furniture</v>
      </c>
      <c r="H1050" s="13" t="str">
        <f ca="1">PROPER(Table1[[#This Row],[Product Sub-Category]])</f>
        <v>Tables</v>
      </c>
      <c r="I1050" s="14">
        <v>7</v>
      </c>
      <c r="J1050" s="15">
        <v>320.64</v>
      </c>
      <c r="K1050" s="9">
        <v>0.1</v>
      </c>
      <c r="L1050" s="9" t="s">
        <v>31</v>
      </c>
      <c r="M1050" s="9" t="s">
        <v>42</v>
      </c>
      <c r="N1050" s="16" t="str">
        <f ca="1">PROPER(Table1[[#This Row],[Region]])</f>
        <v>Central</v>
      </c>
      <c r="O1050" s="9" t="s">
        <v>124</v>
      </c>
      <c r="P1050" s="9" t="s">
        <v>716</v>
      </c>
      <c r="Q1050" s="9" t="s">
        <v>22</v>
      </c>
    </row>
    <row r="1051" spans="1:17" ht="14.5">
      <c r="A1051" s="9">
        <v>1893</v>
      </c>
      <c r="B1051" s="9" t="str">
        <f>VLOOKUP(Table1[[#This Row],[Customer ID]],'Customer Lookup'!A:B,2,0)</f>
        <v>Melanie Burgess</v>
      </c>
      <c r="C1051" s="9">
        <v>91262</v>
      </c>
      <c r="D1051" s="30">
        <v>42120</v>
      </c>
      <c r="E1051" s="30">
        <v>42124</v>
      </c>
      <c r="F1051" s="9" t="s">
        <v>2232</v>
      </c>
      <c r="G1051" s="13" t="str">
        <f ca="1">TRIM(Table1[[#This Row],[Product Category]])</f>
        <v>Furniture</v>
      </c>
      <c r="H1051" s="13" t="str">
        <f ca="1">PROPER(Table1[[#This Row],[Product Sub-Category]])</f>
        <v>Chairs &amp; Chairmats</v>
      </c>
      <c r="I1051" s="14">
        <v>5</v>
      </c>
      <c r="J1051" s="15">
        <v>180.98</v>
      </c>
      <c r="K1051" s="9">
        <v>0.1</v>
      </c>
      <c r="L1051" s="9" t="s">
        <v>98</v>
      </c>
      <c r="M1051" s="9" t="s">
        <v>104</v>
      </c>
      <c r="N1051" s="16" t="str">
        <f ca="1">PROPER(Table1[[#This Row],[Region]])</f>
        <v>Central</v>
      </c>
      <c r="O1051" s="9" t="s">
        <v>306</v>
      </c>
      <c r="P1051" s="9" t="s">
        <v>717</v>
      </c>
      <c r="Q1051" s="9" t="s">
        <v>22</v>
      </c>
    </row>
    <row r="1052" spans="1:17" ht="14.5">
      <c r="A1052" s="9">
        <v>1894</v>
      </c>
      <c r="B1052" s="9" t="str">
        <f>VLOOKUP(Table1[[#This Row],[Customer ID]],'Customer Lookup'!A:B,2,0)</f>
        <v>Maureen Herbert Hood</v>
      </c>
      <c r="C1052" s="9">
        <v>91261</v>
      </c>
      <c r="D1052" s="30">
        <v>42059</v>
      </c>
      <c r="E1052" s="30">
        <v>42060</v>
      </c>
      <c r="F1052" s="8" t="s">
        <v>2232</v>
      </c>
      <c r="G1052" s="13" t="str">
        <f ca="1">TRIM(Table1[[#This Row],[Product Category]])</f>
        <v>Office Supplies</v>
      </c>
      <c r="H1052" s="13" t="str">
        <f ca="1">PROPER(Table1[[#This Row],[Product Sub-Category]])</f>
        <v>Chairs &amp; Chairmats</v>
      </c>
      <c r="I1052" s="14">
        <v>12</v>
      </c>
      <c r="J1052" s="15">
        <v>300.98</v>
      </c>
      <c r="K1052" s="9">
        <v>0.1</v>
      </c>
      <c r="L1052" s="9" t="s">
        <v>41</v>
      </c>
      <c r="M1052" s="9" t="s">
        <v>42</v>
      </c>
      <c r="N1052" s="16" t="str">
        <f ca="1">PROPER(Table1[[#This Row],[Region]])</f>
        <v>Central</v>
      </c>
      <c r="O1052" s="9" t="s">
        <v>718</v>
      </c>
      <c r="P1052" s="9" t="s">
        <v>719</v>
      </c>
      <c r="Q1052" s="9" t="s">
        <v>22</v>
      </c>
    </row>
    <row r="1053" spans="1:17" ht="14.5">
      <c r="A1053" s="9">
        <v>1894</v>
      </c>
      <c r="B1053" s="9" t="str">
        <f>VLOOKUP(Table1[[#This Row],[Customer ID]],'Customer Lookup'!A:B,2,0)</f>
        <v>Maureen Herbert Hood</v>
      </c>
      <c r="C1053" s="9">
        <v>91261</v>
      </c>
      <c r="D1053" s="30">
        <v>42059</v>
      </c>
      <c r="E1053" s="30">
        <v>42061</v>
      </c>
      <c r="F1053" s="9" t="s">
        <v>2231</v>
      </c>
      <c r="G1053" s="13" t="str">
        <f ca="1">TRIM(Table1[[#This Row],[Product Category]])</f>
        <v>Office Supplies</v>
      </c>
      <c r="H1053" s="13" t="str">
        <f ca="1">PROPER(Table1[[#This Row],[Product Sub-Category]])</f>
        <v>Pens &amp; Art Supplies</v>
      </c>
      <c r="I1053" s="14">
        <v>1</v>
      </c>
      <c r="J1053" s="15">
        <v>2.94</v>
      </c>
      <c r="K1053" s="9">
        <v>0.05</v>
      </c>
      <c r="L1053" s="9" t="s">
        <v>41</v>
      </c>
      <c r="M1053" s="9" t="s">
        <v>42</v>
      </c>
      <c r="N1053" s="16" t="str">
        <f ca="1">PROPER(Table1[[#This Row],[Region]])</f>
        <v>Central</v>
      </c>
      <c r="O1053" s="9" t="s">
        <v>718</v>
      </c>
      <c r="P1053" s="9" t="s">
        <v>719</v>
      </c>
      <c r="Q1053" s="9" t="s">
        <v>32</v>
      </c>
    </row>
    <row r="1054" spans="1:17" ht="14.5">
      <c r="A1054" s="9">
        <v>1894</v>
      </c>
      <c r="B1054" s="9" t="str">
        <f>VLOOKUP(Table1[[#This Row],[Customer ID]],'Customer Lookup'!A:B,2,0)</f>
        <v>Maureen Herbert Hood</v>
      </c>
      <c r="C1054" s="9">
        <v>91263</v>
      </c>
      <c r="D1054" s="30">
        <v>42081</v>
      </c>
      <c r="E1054" s="30">
        <v>42082</v>
      </c>
      <c r="F1054" s="8" t="s">
        <v>61</v>
      </c>
      <c r="G1054" s="13" t="str">
        <f ca="1">TRIM(Table1[[#This Row],[Product Category]])</f>
        <v>Office Supplies</v>
      </c>
      <c r="H1054" s="13" t="str">
        <f ca="1">PROPER(Table1[[#This Row],[Product Sub-Category]])</f>
        <v>Envelopes</v>
      </c>
      <c r="I1054" s="14">
        <v>13</v>
      </c>
      <c r="J1054" s="15">
        <v>26.17</v>
      </c>
      <c r="K1054" s="9">
        <v>0.05</v>
      </c>
      <c r="L1054" s="9" t="s">
        <v>21</v>
      </c>
      <c r="M1054" s="9" t="s">
        <v>104</v>
      </c>
      <c r="N1054" s="16" t="str">
        <f ca="1">PROPER(Table1[[#This Row],[Region]])</f>
        <v>East</v>
      </c>
      <c r="O1054" s="9" t="s">
        <v>718</v>
      </c>
      <c r="P1054" s="9" t="s">
        <v>719</v>
      </c>
      <c r="Q1054" s="9" t="s">
        <v>32</v>
      </c>
    </row>
    <row r="1055" spans="1:17" ht="14.5">
      <c r="A1055" s="9">
        <v>1906</v>
      </c>
      <c r="B1055" s="9" t="str">
        <f>VLOOKUP(Table1[[#This Row],[Customer ID]],'Customer Lookup'!A:B,2,0)</f>
        <v>Penny Tuttle</v>
      </c>
      <c r="C1055" s="9">
        <v>86500</v>
      </c>
      <c r="D1055" s="30">
        <v>42141</v>
      </c>
      <c r="E1055" s="30">
        <v>42141</v>
      </c>
      <c r="F1055" s="9" t="s">
        <v>2237</v>
      </c>
      <c r="G1055" s="13" t="str">
        <f ca="1">TRIM(Table1[[#This Row],[Product Category]])</f>
        <v>Office Supplies</v>
      </c>
      <c r="H1055" s="13" t="str">
        <f ca="1">PROPER(Table1[[#This Row],[Product Sub-Category]])</f>
        <v>Binders And Binder Accessories</v>
      </c>
      <c r="I1055" s="14">
        <v>22</v>
      </c>
      <c r="J1055" s="15">
        <v>172.99</v>
      </c>
      <c r="K1055" s="9">
        <v>0.1</v>
      </c>
      <c r="L1055" s="9" t="s">
        <v>98</v>
      </c>
      <c r="M1055" s="9" t="s">
        <v>81</v>
      </c>
      <c r="N1055" s="16" t="str">
        <f ca="1">PROPER(Table1[[#This Row],[Region]])</f>
        <v>East</v>
      </c>
      <c r="O1055" s="9" t="s">
        <v>124</v>
      </c>
      <c r="P1055" s="9" t="s">
        <v>716</v>
      </c>
      <c r="Q1055" s="9" t="s">
        <v>32</v>
      </c>
    </row>
    <row r="1056" spans="1:17" ht="14.5">
      <c r="A1056" s="9">
        <v>1907</v>
      </c>
      <c r="B1056" s="9" t="str">
        <f>VLOOKUP(Table1[[#This Row],[Customer ID]],'Customer Lookup'!A:B,2,0)</f>
        <v>Amy Hall</v>
      </c>
      <c r="C1056" s="9">
        <v>86500</v>
      </c>
      <c r="D1056" s="30">
        <v>42141</v>
      </c>
      <c r="E1056" s="30">
        <v>42150</v>
      </c>
      <c r="F1056" s="8" t="s">
        <v>61</v>
      </c>
      <c r="G1056" s="13" t="str">
        <f ca="1">TRIM(Table1[[#This Row],[Product Category]])</f>
        <v>Office Supplies</v>
      </c>
      <c r="H1056" s="13" t="str">
        <f ca="1">PROPER(Table1[[#This Row],[Product Sub-Category]])</f>
        <v>Envelopes</v>
      </c>
      <c r="I1056" s="14">
        <v>1</v>
      </c>
      <c r="J1056" s="15">
        <v>7.64</v>
      </c>
      <c r="K1056" s="9">
        <v>0.05</v>
      </c>
      <c r="L1056" s="9" t="s">
        <v>98</v>
      </c>
      <c r="M1056" s="9" t="s">
        <v>81</v>
      </c>
      <c r="N1056" s="16" t="str">
        <f ca="1">PROPER(Table1[[#This Row],[Region]])</f>
        <v>South</v>
      </c>
      <c r="O1056" s="9" t="s">
        <v>124</v>
      </c>
      <c r="P1056" s="9" t="s">
        <v>720</v>
      </c>
      <c r="Q1056" s="9" t="s">
        <v>32</v>
      </c>
    </row>
    <row r="1057" spans="1:17" ht="14.5">
      <c r="A1057" s="9">
        <v>1910</v>
      </c>
      <c r="B1057" s="9" t="str">
        <f>VLOOKUP(Table1[[#This Row],[Customer ID]],'Customer Lookup'!A:B,2,0)</f>
        <v>Sean Stephenson</v>
      </c>
      <c r="C1057" s="9">
        <v>91371</v>
      </c>
      <c r="D1057" s="30">
        <v>42005</v>
      </c>
      <c r="E1057" s="30">
        <v>42006</v>
      </c>
      <c r="F1057" s="9" t="s">
        <v>2237</v>
      </c>
      <c r="G1057" s="13" t="str">
        <f ca="1">TRIM(Table1[[#This Row],[Product Category]])</f>
        <v>Technology</v>
      </c>
      <c r="H1057" s="13" t="str">
        <f ca="1">PROPER(Table1[[#This Row],[Product Sub-Category]])</f>
        <v>Binders And Binder Accessories</v>
      </c>
      <c r="I1057" s="14">
        <v>2</v>
      </c>
      <c r="J1057" s="15">
        <v>29.17</v>
      </c>
      <c r="K1057" s="9">
        <v>0.05</v>
      </c>
      <c r="L1057" s="9" t="s">
        <v>31</v>
      </c>
      <c r="M1057" s="9" t="s">
        <v>42</v>
      </c>
      <c r="N1057" s="16" t="str">
        <f ca="1">PROPER(Table1[[#This Row],[Region]])</f>
        <v>South</v>
      </c>
      <c r="O1057" s="9" t="s">
        <v>254</v>
      </c>
      <c r="P1057" s="9" t="s">
        <v>721</v>
      </c>
      <c r="Q1057" s="9" t="s">
        <v>32</v>
      </c>
    </row>
    <row r="1058" spans="1:17" ht="14.5">
      <c r="A1058" s="9">
        <v>1916</v>
      </c>
      <c r="B1058" s="9" t="str">
        <f>VLOOKUP(Table1[[#This Row],[Customer ID]],'Customer Lookup'!A:B,2,0)</f>
        <v>Marcia Feldman</v>
      </c>
      <c r="C1058" s="9">
        <v>85893</v>
      </c>
      <c r="D1058" s="30">
        <v>42062</v>
      </c>
      <c r="E1058" s="30">
        <v>42063</v>
      </c>
      <c r="F1058" s="8" t="s">
        <v>74</v>
      </c>
      <c r="G1058" s="13" t="str">
        <f ca="1">TRIM(Table1[[#This Row],[Product Category]])</f>
        <v>Technology</v>
      </c>
      <c r="H1058" s="13" t="str">
        <f ca="1">PROPER(Table1[[#This Row],[Product Sub-Category]])</f>
        <v>Office Machines</v>
      </c>
      <c r="I1058" s="14">
        <v>7</v>
      </c>
      <c r="J1058" s="15">
        <v>11.99</v>
      </c>
      <c r="K1058" s="9">
        <v>0.05</v>
      </c>
      <c r="L1058" s="9" t="s">
        <v>41</v>
      </c>
      <c r="M1058" s="9" t="s">
        <v>42</v>
      </c>
      <c r="N1058" s="16" t="str">
        <f ca="1">PROPER(Table1[[#This Row],[Region]])</f>
        <v>South</v>
      </c>
      <c r="O1058" s="9" t="s">
        <v>451</v>
      </c>
      <c r="P1058" s="9" t="s">
        <v>722</v>
      </c>
      <c r="Q1058" s="9" t="s">
        <v>32</v>
      </c>
    </row>
    <row r="1059" spans="1:17" ht="14.5">
      <c r="A1059" s="9">
        <v>1916</v>
      </c>
      <c r="B1059" s="9" t="str">
        <f>VLOOKUP(Table1[[#This Row],[Customer ID]],'Customer Lookup'!A:B,2,0)</f>
        <v>Marcia Feldman</v>
      </c>
      <c r="C1059" s="9">
        <v>85895</v>
      </c>
      <c r="D1059" s="30">
        <v>42110</v>
      </c>
      <c r="E1059" s="30">
        <v>42112</v>
      </c>
      <c r="F1059" s="9" t="s">
        <v>2235</v>
      </c>
      <c r="G1059" s="13" t="str">
        <f ca="1">TRIM(Table1[[#This Row],[Product Category]])</f>
        <v>Furniture</v>
      </c>
      <c r="H1059" s="13" t="str">
        <f ca="1">PROPER(Table1[[#This Row],[Product Sub-Category]])</f>
        <v>Telephones And Communication</v>
      </c>
      <c r="I1059" s="14">
        <v>9</v>
      </c>
      <c r="J1059" s="15">
        <v>125.99</v>
      </c>
      <c r="K1059" s="9">
        <v>0.1</v>
      </c>
      <c r="L1059" s="9" t="s">
        <v>21</v>
      </c>
      <c r="M1059" s="9" t="s">
        <v>42</v>
      </c>
      <c r="N1059" s="16" t="str">
        <f ca="1">PROPER(Table1[[#This Row],[Region]])</f>
        <v>South</v>
      </c>
      <c r="O1059" s="9" t="s">
        <v>451</v>
      </c>
      <c r="P1059" s="9" t="s">
        <v>722</v>
      </c>
      <c r="Q1059" s="9" t="s">
        <v>32</v>
      </c>
    </row>
    <row r="1060" spans="1:17" ht="14.5">
      <c r="A1060" s="9">
        <v>1917</v>
      </c>
      <c r="B1060" s="9" t="str">
        <f>VLOOKUP(Table1[[#This Row],[Customer ID]],'Customer Lookup'!A:B,2,0)</f>
        <v>Tracy Buckley</v>
      </c>
      <c r="C1060" s="9">
        <v>85894</v>
      </c>
      <c r="D1060" s="30">
        <v>42090</v>
      </c>
      <c r="E1060" s="30">
        <v>42091</v>
      </c>
      <c r="F1060" s="8" t="s">
        <v>2233</v>
      </c>
      <c r="G1060" s="13" t="str">
        <f ca="1">TRIM(Table1[[#This Row],[Product Category]])</f>
        <v>Furniture</v>
      </c>
      <c r="H1060" s="13" t="str">
        <f ca="1">PROPER(Table1[[#This Row],[Product Sub-Category]])</f>
        <v>Office Furnishings</v>
      </c>
      <c r="I1060" s="14">
        <v>7</v>
      </c>
      <c r="J1060" s="15">
        <v>18.7</v>
      </c>
      <c r="K1060" s="9">
        <v>0.05</v>
      </c>
      <c r="L1060" s="9" t="s">
        <v>50</v>
      </c>
      <c r="M1060" s="9" t="s">
        <v>42</v>
      </c>
      <c r="N1060" s="16" t="str">
        <f ca="1">PROPER(Table1[[#This Row],[Region]])</f>
        <v>South</v>
      </c>
      <c r="O1060" s="9" t="s">
        <v>451</v>
      </c>
      <c r="P1060" s="9" t="s">
        <v>723</v>
      </c>
      <c r="Q1060" s="9" t="s">
        <v>32</v>
      </c>
    </row>
    <row r="1061" spans="1:17" ht="14.5">
      <c r="A1061" s="9">
        <v>1917</v>
      </c>
      <c r="B1061" s="9" t="str">
        <f>VLOOKUP(Table1[[#This Row],[Customer ID]],'Customer Lookup'!A:B,2,0)</f>
        <v>Tracy Buckley</v>
      </c>
      <c r="C1061" s="9">
        <v>85897</v>
      </c>
      <c r="D1061" s="30">
        <v>42064</v>
      </c>
      <c r="E1061" s="30">
        <v>42066</v>
      </c>
      <c r="F1061" s="9" t="s">
        <v>2233</v>
      </c>
      <c r="G1061" s="13" t="str">
        <f ca="1">TRIM(Table1[[#This Row],[Product Category]])</f>
        <v>Office Supplies</v>
      </c>
      <c r="H1061" s="13" t="str">
        <f ca="1">PROPER(Table1[[#This Row],[Product Sub-Category]])</f>
        <v>Office Furnishings</v>
      </c>
      <c r="I1061" s="14">
        <v>10</v>
      </c>
      <c r="J1061" s="15">
        <v>22.23</v>
      </c>
      <c r="K1061" s="9">
        <v>0.05</v>
      </c>
      <c r="L1061" s="9" t="s">
        <v>21</v>
      </c>
      <c r="M1061" s="9" t="s">
        <v>42</v>
      </c>
      <c r="N1061" s="16" t="str">
        <f ca="1">PROPER(Table1[[#This Row],[Region]])</f>
        <v>South</v>
      </c>
      <c r="O1061" s="9" t="s">
        <v>451</v>
      </c>
      <c r="P1061" s="9" t="s">
        <v>723</v>
      </c>
      <c r="Q1061" s="9" t="s">
        <v>32</v>
      </c>
    </row>
    <row r="1062" spans="1:17" ht="14.5">
      <c r="A1062" s="9">
        <v>1918</v>
      </c>
      <c r="B1062" s="9" t="str">
        <f>VLOOKUP(Table1[[#This Row],[Customer ID]],'Customer Lookup'!A:B,2,0)</f>
        <v>Hannah Tyson</v>
      </c>
      <c r="C1062" s="9">
        <v>85898</v>
      </c>
      <c r="D1062" s="30">
        <v>42098</v>
      </c>
      <c r="E1062" s="30">
        <v>42105</v>
      </c>
      <c r="F1062" s="8" t="s">
        <v>2237</v>
      </c>
      <c r="G1062" s="13" t="str">
        <f ca="1">TRIM(Table1[[#This Row],[Product Category]])</f>
        <v>Technology</v>
      </c>
      <c r="H1062" s="13" t="str">
        <f ca="1">PROPER(Table1[[#This Row],[Product Sub-Category]])</f>
        <v>Binders And Binder Accessories</v>
      </c>
      <c r="I1062" s="14">
        <v>17</v>
      </c>
      <c r="J1062" s="15">
        <v>10.44</v>
      </c>
      <c r="K1062" s="9">
        <v>0.05</v>
      </c>
      <c r="L1062" s="9" t="s">
        <v>98</v>
      </c>
      <c r="M1062" s="9" t="s">
        <v>42</v>
      </c>
      <c r="N1062" s="16" t="str">
        <f ca="1">PROPER(Table1[[#This Row],[Region]])</f>
        <v>South</v>
      </c>
      <c r="O1062" s="9" t="s">
        <v>451</v>
      </c>
      <c r="P1062" s="9" t="s">
        <v>724</v>
      </c>
      <c r="Q1062" s="9" t="s">
        <v>22</v>
      </c>
    </row>
    <row r="1063" spans="1:17" ht="14.5">
      <c r="A1063" s="9">
        <v>1919</v>
      </c>
      <c r="B1063" s="9" t="str">
        <f>VLOOKUP(Table1[[#This Row],[Customer ID]],'Customer Lookup'!A:B,2,0)</f>
        <v>Nathan Jenkins</v>
      </c>
      <c r="C1063" s="9">
        <v>85896</v>
      </c>
      <c r="D1063" s="30">
        <v>42059</v>
      </c>
      <c r="E1063" s="30">
        <v>42060</v>
      </c>
      <c r="F1063" s="9" t="s">
        <v>2235</v>
      </c>
      <c r="G1063" s="13" t="str">
        <f ca="1">TRIM(Table1[[#This Row],[Product Category]])</f>
        <v>Furniture</v>
      </c>
      <c r="H1063" s="13" t="str">
        <f ca="1">PROPER(Table1[[#This Row],[Product Sub-Category]])</f>
        <v>Telephones And Communication</v>
      </c>
      <c r="I1063" s="14">
        <v>5</v>
      </c>
      <c r="J1063" s="15">
        <v>195.99</v>
      </c>
      <c r="K1063" s="9">
        <v>0.1</v>
      </c>
      <c r="L1063" s="9" t="s">
        <v>21</v>
      </c>
      <c r="M1063" s="9" t="s">
        <v>42</v>
      </c>
      <c r="N1063" s="16" t="str">
        <f ca="1">PROPER(Table1[[#This Row],[Region]])</f>
        <v>South</v>
      </c>
      <c r="O1063" s="9" t="s">
        <v>451</v>
      </c>
      <c r="P1063" s="9" t="s">
        <v>725</v>
      </c>
      <c r="Q1063" s="9" t="s">
        <v>32</v>
      </c>
    </row>
    <row r="1064" spans="1:17" ht="14.5">
      <c r="A1064" s="9">
        <v>1927</v>
      </c>
      <c r="B1064" s="9" t="str">
        <f>VLOOKUP(Table1[[#This Row],[Customer ID]],'Customer Lookup'!A:B,2,0)</f>
        <v>Earl Alston</v>
      </c>
      <c r="C1064" s="9">
        <v>88579</v>
      </c>
      <c r="D1064" s="30">
        <v>42041</v>
      </c>
      <c r="E1064" s="30">
        <v>42041</v>
      </c>
      <c r="F1064" s="8" t="s">
        <v>123</v>
      </c>
      <c r="G1064" s="13" t="str">
        <f ca="1">TRIM(Table1[[#This Row],[Product Category]])</f>
        <v>Office Supplies</v>
      </c>
      <c r="H1064" s="13" t="str">
        <f ca="1">PROPER(Table1[[#This Row],[Product Sub-Category]])</f>
        <v>Tables</v>
      </c>
      <c r="I1064" s="14">
        <v>8</v>
      </c>
      <c r="J1064" s="15">
        <v>259.70999999999998</v>
      </c>
      <c r="K1064" s="9">
        <v>0.1</v>
      </c>
      <c r="L1064" s="9" t="s">
        <v>21</v>
      </c>
      <c r="M1064" s="9" t="s">
        <v>42</v>
      </c>
      <c r="N1064" s="16" t="str">
        <f ca="1">PROPER(Table1[[#This Row],[Region]])</f>
        <v>South</v>
      </c>
      <c r="O1064" s="9" t="s">
        <v>443</v>
      </c>
      <c r="P1064" s="9" t="s">
        <v>630</v>
      </c>
      <c r="Q1064" s="9" t="s">
        <v>22</v>
      </c>
    </row>
    <row r="1065" spans="1:17" ht="14.5">
      <c r="A1065" s="9">
        <v>1928</v>
      </c>
      <c r="B1065" s="9" t="str">
        <f>VLOOKUP(Table1[[#This Row],[Customer ID]],'Customer Lookup'!A:B,2,0)</f>
        <v>Gregory R Snow</v>
      </c>
      <c r="C1065" s="9">
        <v>88580</v>
      </c>
      <c r="D1065" s="30">
        <v>42025</v>
      </c>
      <c r="E1065" s="30">
        <v>42025</v>
      </c>
      <c r="F1065" s="9" t="s">
        <v>2237</v>
      </c>
      <c r="G1065" s="13" t="str">
        <f ca="1">TRIM(Table1[[#This Row],[Product Category]])</f>
        <v>Office Supplies</v>
      </c>
      <c r="H1065" s="13" t="str">
        <f ca="1">PROPER(Table1[[#This Row],[Product Sub-Category]])</f>
        <v>Binders And Binder Accessories</v>
      </c>
      <c r="I1065" s="14">
        <v>1</v>
      </c>
      <c r="J1065" s="15">
        <v>1889.99</v>
      </c>
      <c r="K1065" s="9">
        <v>0.15</v>
      </c>
      <c r="L1065" s="9" t="s">
        <v>31</v>
      </c>
      <c r="M1065" s="9" t="s">
        <v>42</v>
      </c>
      <c r="N1065" s="16" t="str">
        <f ca="1">PROPER(Table1[[#This Row],[Region]])</f>
        <v>Central</v>
      </c>
      <c r="O1065" s="9" t="s">
        <v>443</v>
      </c>
      <c r="P1065" s="9" t="s">
        <v>726</v>
      </c>
      <c r="Q1065" s="9" t="s">
        <v>32</v>
      </c>
    </row>
    <row r="1066" spans="1:17" ht="14.5">
      <c r="A1066" s="9">
        <v>1933</v>
      </c>
      <c r="B1066" s="9" t="str">
        <f>VLOOKUP(Table1[[#This Row],[Customer ID]],'Customer Lookup'!A:B,2,0)</f>
        <v>William Crawford</v>
      </c>
      <c r="C1066" s="9">
        <v>86687</v>
      </c>
      <c r="D1066" s="30">
        <v>42113</v>
      </c>
      <c r="E1066" s="30">
        <v>42117</v>
      </c>
      <c r="F1066" s="8" t="s">
        <v>60</v>
      </c>
      <c r="G1066" s="13" t="str">
        <f ca="1">TRIM(Table1[[#This Row],[Product Category]])</f>
        <v>Furniture</v>
      </c>
      <c r="H1066" s="13" t="str">
        <f ca="1">PROPER(Table1[[#This Row],[Product Sub-Category]])</f>
        <v>Rubber Bands</v>
      </c>
      <c r="I1066" s="14">
        <v>10</v>
      </c>
      <c r="J1066" s="15">
        <v>3.58</v>
      </c>
      <c r="K1066" s="9">
        <v>0.05</v>
      </c>
      <c r="L1066" s="9" t="s">
        <v>98</v>
      </c>
      <c r="M1066" s="9" t="s">
        <v>81</v>
      </c>
      <c r="N1066" s="16" t="str">
        <f ca="1">PROPER(Table1[[#This Row],[Region]])</f>
        <v>Central</v>
      </c>
      <c r="O1066" s="9" t="s">
        <v>112</v>
      </c>
      <c r="P1066" s="9" t="s">
        <v>727</v>
      </c>
      <c r="Q1066" s="9" t="s">
        <v>32</v>
      </c>
    </row>
    <row r="1067" spans="1:17" ht="14.5">
      <c r="A1067" s="9">
        <v>1934</v>
      </c>
      <c r="B1067" s="9" t="str">
        <f>VLOOKUP(Table1[[#This Row],[Customer ID]],'Customer Lookup'!A:B,2,0)</f>
        <v>Scott Moore</v>
      </c>
      <c r="C1067" s="9">
        <v>86688</v>
      </c>
      <c r="D1067" s="30">
        <v>42154</v>
      </c>
      <c r="E1067" s="30">
        <v>42154</v>
      </c>
      <c r="F1067" s="9" t="s">
        <v>2232</v>
      </c>
      <c r="G1067" s="13" t="str">
        <f ca="1">TRIM(Table1[[#This Row],[Product Category]])</f>
        <v>Office Supplies</v>
      </c>
      <c r="H1067" s="13" t="str">
        <f ca="1">PROPER(Table1[[#This Row],[Product Sub-Category]])</f>
        <v>Chairs &amp; Chairmats</v>
      </c>
      <c r="I1067" s="14">
        <v>3</v>
      </c>
      <c r="J1067" s="15">
        <v>180.98</v>
      </c>
      <c r="K1067" s="9">
        <v>0.1</v>
      </c>
      <c r="L1067" s="9" t="s">
        <v>98</v>
      </c>
      <c r="M1067" s="9" t="s">
        <v>42</v>
      </c>
      <c r="N1067" s="16" t="str">
        <f ca="1">PROPER(Table1[[#This Row],[Region]])</f>
        <v>Central</v>
      </c>
      <c r="O1067" s="9" t="s">
        <v>112</v>
      </c>
      <c r="P1067" s="9" t="s">
        <v>429</v>
      </c>
      <c r="Q1067" s="9" t="s">
        <v>22</v>
      </c>
    </row>
    <row r="1068" spans="1:17" ht="14.5">
      <c r="A1068" s="9">
        <v>1935</v>
      </c>
      <c r="B1068" s="9" t="str">
        <f>VLOOKUP(Table1[[#This Row],[Customer ID]],'Customer Lookup'!A:B,2,0)</f>
        <v>Diana Coble Hubbard</v>
      </c>
      <c r="C1068" s="9">
        <v>86686</v>
      </c>
      <c r="D1068" s="30">
        <v>42102</v>
      </c>
      <c r="E1068" s="30">
        <v>42104</v>
      </c>
      <c r="F1068" s="8" t="s">
        <v>196</v>
      </c>
      <c r="G1068" s="13" t="str">
        <f ca="1">TRIM(Table1[[#This Row],[Product Category]])</f>
        <v>Office Supplies</v>
      </c>
      <c r="H1068" s="13" t="str">
        <f ca="1">PROPER(Table1[[#This Row],[Product Sub-Category]])</f>
        <v>Appliances</v>
      </c>
      <c r="I1068" s="14">
        <v>9</v>
      </c>
      <c r="J1068" s="15">
        <v>42.98</v>
      </c>
      <c r="K1068" s="9">
        <v>0.05</v>
      </c>
      <c r="L1068" s="9" t="s">
        <v>41</v>
      </c>
      <c r="M1068" s="9" t="s">
        <v>81</v>
      </c>
      <c r="N1068" s="16" t="str">
        <f ca="1">PROPER(Table1[[#This Row],[Region]])</f>
        <v>Central</v>
      </c>
      <c r="O1068" s="9" t="s">
        <v>112</v>
      </c>
      <c r="P1068" s="9" t="s">
        <v>728</v>
      </c>
      <c r="Q1068" s="9" t="s">
        <v>22</v>
      </c>
    </row>
    <row r="1069" spans="1:17" ht="14.5">
      <c r="A1069" s="9">
        <v>1935</v>
      </c>
      <c r="B1069" s="9" t="str">
        <f>VLOOKUP(Table1[[#This Row],[Customer ID]],'Customer Lookup'!A:B,2,0)</f>
        <v>Diana Coble Hubbard</v>
      </c>
      <c r="C1069" s="9">
        <v>86688</v>
      </c>
      <c r="D1069" s="30">
        <v>42154</v>
      </c>
      <c r="E1069" s="30">
        <v>42160</v>
      </c>
      <c r="F1069" s="9" t="s">
        <v>196</v>
      </c>
      <c r="G1069" s="13" t="str">
        <f ca="1">TRIM(Table1[[#This Row],[Product Category]])</f>
        <v>Furniture</v>
      </c>
      <c r="H1069" s="13" t="str">
        <f ca="1">PROPER(Table1[[#This Row],[Product Sub-Category]])</f>
        <v>Appliances</v>
      </c>
      <c r="I1069" s="14">
        <v>2</v>
      </c>
      <c r="J1069" s="15">
        <v>3.25</v>
      </c>
      <c r="K1069" s="9">
        <v>0.05</v>
      </c>
      <c r="L1069" s="9" t="s">
        <v>98</v>
      </c>
      <c r="M1069" s="9" t="s">
        <v>42</v>
      </c>
      <c r="N1069" s="16" t="str">
        <f ca="1">PROPER(Table1[[#This Row],[Region]])</f>
        <v>Central</v>
      </c>
      <c r="O1069" s="9" t="s">
        <v>112</v>
      </c>
      <c r="P1069" s="9" t="s">
        <v>728</v>
      </c>
      <c r="Q1069" s="9" t="s">
        <v>32</v>
      </c>
    </row>
    <row r="1070" spans="1:17" ht="14.5">
      <c r="A1070" s="9">
        <v>1935</v>
      </c>
      <c r="B1070" s="9" t="str">
        <f>VLOOKUP(Table1[[#This Row],[Customer ID]],'Customer Lookup'!A:B,2,0)</f>
        <v>Diana Coble Hubbard</v>
      </c>
      <c r="C1070" s="9">
        <v>86688</v>
      </c>
      <c r="D1070" s="30">
        <v>42154</v>
      </c>
      <c r="E1070" s="30">
        <v>42159</v>
      </c>
      <c r="F1070" s="8" t="s">
        <v>2233</v>
      </c>
      <c r="G1070" s="13" t="str">
        <f ca="1">TRIM(Table1[[#This Row],[Product Category]])</f>
        <v>Office Supplies</v>
      </c>
      <c r="H1070" s="13" t="str">
        <f ca="1">PROPER(Table1[[#This Row],[Product Sub-Category]])</f>
        <v>Office Furnishings</v>
      </c>
      <c r="I1070" s="14">
        <v>19</v>
      </c>
      <c r="J1070" s="15">
        <v>110.98</v>
      </c>
      <c r="K1070" s="9">
        <v>0.1</v>
      </c>
      <c r="L1070" s="9" t="s">
        <v>98</v>
      </c>
      <c r="M1070" s="9" t="s">
        <v>42</v>
      </c>
      <c r="N1070" s="16" t="str">
        <f ca="1">PROPER(Table1[[#This Row],[Region]])</f>
        <v>Central</v>
      </c>
      <c r="O1070" s="9" t="s">
        <v>112</v>
      </c>
      <c r="P1070" s="9" t="s">
        <v>728</v>
      </c>
      <c r="Q1070" s="9" t="s">
        <v>32</v>
      </c>
    </row>
    <row r="1071" spans="1:17" ht="14.5">
      <c r="A1071" s="9">
        <v>1935</v>
      </c>
      <c r="B1071" s="9" t="str">
        <f>VLOOKUP(Table1[[#This Row],[Customer ID]],'Customer Lookup'!A:B,2,0)</f>
        <v>Diana Coble Hubbard</v>
      </c>
      <c r="C1071" s="9">
        <v>86688</v>
      </c>
      <c r="D1071" s="30">
        <v>42154</v>
      </c>
      <c r="E1071" s="30">
        <v>42162</v>
      </c>
      <c r="F1071" s="9" t="s">
        <v>60</v>
      </c>
      <c r="G1071" s="13" t="str">
        <f ca="1">TRIM(Table1[[#This Row],[Product Category]])</f>
        <v>Technology</v>
      </c>
      <c r="H1071" s="13" t="str">
        <f ca="1">PROPER(Table1[[#This Row],[Product Sub-Category]])</f>
        <v>Rubber Bands</v>
      </c>
      <c r="I1071" s="14">
        <v>23</v>
      </c>
      <c r="J1071" s="15">
        <v>3.95</v>
      </c>
      <c r="K1071" s="9">
        <v>0.05</v>
      </c>
      <c r="L1071" s="9" t="s">
        <v>98</v>
      </c>
      <c r="M1071" s="9" t="s">
        <v>42</v>
      </c>
      <c r="N1071" s="16" t="str">
        <f ca="1">PROPER(Table1[[#This Row],[Region]])</f>
        <v>Central</v>
      </c>
      <c r="O1071" s="9" t="s">
        <v>112</v>
      </c>
      <c r="P1071" s="9" t="s">
        <v>728</v>
      </c>
      <c r="Q1071" s="9" t="s">
        <v>22</v>
      </c>
    </row>
    <row r="1072" spans="1:17" ht="14.5">
      <c r="A1072" s="9">
        <v>1938</v>
      </c>
      <c r="B1072" s="9" t="str">
        <f>VLOOKUP(Table1[[#This Row],[Customer ID]],'Customer Lookup'!A:B,2,0)</f>
        <v>Franklin Spencer</v>
      </c>
      <c r="C1072" s="9">
        <v>88870</v>
      </c>
      <c r="D1072" s="30">
        <v>42085</v>
      </c>
      <c r="E1072" s="30">
        <v>42086</v>
      </c>
      <c r="F1072" s="8" t="s">
        <v>144</v>
      </c>
      <c r="G1072" s="13" t="str">
        <f ca="1">TRIM(Table1[[#This Row],[Product Category]])</f>
        <v>Office Supplies</v>
      </c>
      <c r="H1072" s="13" t="str">
        <f ca="1">PROPER(Table1[[#This Row],[Product Sub-Category]])</f>
        <v>Computer Peripherals</v>
      </c>
      <c r="I1072" s="14">
        <v>4</v>
      </c>
      <c r="J1072" s="15">
        <v>152.47999999999999</v>
      </c>
      <c r="K1072" s="9">
        <v>0.1</v>
      </c>
      <c r="L1072" s="9" t="s">
        <v>50</v>
      </c>
      <c r="M1072" s="9" t="s">
        <v>81</v>
      </c>
      <c r="N1072" s="16" t="str">
        <f ca="1">PROPER(Table1[[#This Row],[Region]])</f>
        <v>West</v>
      </c>
      <c r="O1072" s="9" t="s">
        <v>145</v>
      </c>
      <c r="P1072" s="9" t="s">
        <v>729</v>
      </c>
      <c r="Q1072" s="9" t="s">
        <v>22</v>
      </c>
    </row>
    <row r="1073" spans="1:17" ht="14.5">
      <c r="A1073" s="9">
        <v>1940</v>
      </c>
      <c r="B1073" s="9" t="str">
        <f>VLOOKUP(Table1[[#This Row],[Customer ID]],'Customer Lookup'!A:B,2,0)</f>
        <v>Eileen McDonald</v>
      </c>
      <c r="C1073" s="9">
        <v>88870</v>
      </c>
      <c r="D1073" s="30">
        <v>42085</v>
      </c>
      <c r="E1073" s="30">
        <v>42087</v>
      </c>
      <c r="F1073" s="9" t="s">
        <v>2240</v>
      </c>
      <c r="G1073" s="13" t="str">
        <f ca="1">TRIM(Table1[[#This Row],[Product Category]])</f>
        <v>Office Supplies</v>
      </c>
      <c r="H1073" s="13" t="str">
        <f ca="1">PROPER(Table1[[#This Row],[Product Sub-Category]])</f>
        <v>Scissors, Rulers And Trimmers</v>
      </c>
      <c r="I1073" s="14">
        <v>1</v>
      </c>
      <c r="J1073" s="15">
        <v>6.84</v>
      </c>
      <c r="K1073" s="9">
        <v>0.05</v>
      </c>
      <c r="L1073" s="9" t="s">
        <v>50</v>
      </c>
      <c r="M1073" s="9" t="s">
        <v>81</v>
      </c>
      <c r="N1073" s="16" t="str">
        <f ca="1">PROPER(Table1[[#This Row],[Region]])</f>
        <v>West</v>
      </c>
      <c r="O1073" s="9" t="s">
        <v>161</v>
      </c>
      <c r="P1073" s="9" t="s">
        <v>730</v>
      </c>
      <c r="Q1073" s="9" t="s">
        <v>32</v>
      </c>
    </row>
    <row r="1074" spans="1:17" ht="14.5">
      <c r="A1074" s="9">
        <v>1940</v>
      </c>
      <c r="B1074" s="9" t="str">
        <f>VLOOKUP(Table1[[#This Row],[Customer ID]],'Customer Lookup'!A:B,2,0)</f>
        <v>Eileen McDonald</v>
      </c>
      <c r="C1074" s="9">
        <v>88871</v>
      </c>
      <c r="D1074" s="30">
        <v>42113</v>
      </c>
      <c r="E1074" s="30">
        <v>42120</v>
      </c>
      <c r="F1074" s="8" t="s">
        <v>196</v>
      </c>
      <c r="G1074" s="13" t="str">
        <f ca="1">TRIM(Table1[[#This Row],[Product Category]])</f>
        <v>Furniture</v>
      </c>
      <c r="H1074" s="13" t="str">
        <f ca="1">PROPER(Table1[[#This Row],[Product Sub-Category]])</f>
        <v>Appliances</v>
      </c>
      <c r="I1074" s="14">
        <v>7</v>
      </c>
      <c r="J1074" s="15">
        <v>78.650000000000006</v>
      </c>
      <c r="K1074" s="9">
        <v>0.05</v>
      </c>
      <c r="L1074" s="9" t="s">
        <v>98</v>
      </c>
      <c r="M1074" s="9" t="s">
        <v>81</v>
      </c>
      <c r="N1074" s="16" t="str">
        <f ca="1">PROPER(Table1[[#This Row],[Region]])</f>
        <v>West</v>
      </c>
      <c r="O1074" s="9" t="s">
        <v>161</v>
      </c>
      <c r="P1074" s="9" t="s">
        <v>730</v>
      </c>
      <c r="Q1074" s="9" t="s">
        <v>32</v>
      </c>
    </row>
    <row r="1075" spans="1:17" ht="14.5">
      <c r="A1075" s="9">
        <v>1940</v>
      </c>
      <c r="B1075" s="9" t="str">
        <f>VLOOKUP(Table1[[#This Row],[Customer ID]],'Customer Lookup'!A:B,2,0)</f>
        <v>Eileen McDonald</v>
      </c>
      <c r="C1075" s="9">
        <v>88871</v>
      </c>
      <c r="D1075" s="30">
        <v>42113</v>
      </c>
      <c r="E1075" s="30">
        <v>42118</v>
      </c>
      <c r="F1075" s="9" t="s">
        <v>2232</v>
      </c>
      <c r="G1075" s="13" t="str">
        <f ca="1">TRIM(Table1[[#This Row],[Product Category]])</f>
        <v>Furniture</v>
      </c>
      <c r="H1075" s="13" t="str">
        <f ca="1">PROPER(Table1[[#This Row],[Product Sub-Category]])</f>
        <v>Chairs &amp; Chairmats</v>
      </c>
      <c r="I1075" s="14">
        <v>10</v>
      </c>
      <c r="J1075" s="15">
        <v>122.99</v>
      </c>
      <c r="K1075" s="9">
        <v>0.1</v>
      </c>
      <c r="L1075" s="9" t="s">
        <v>98</v>
      </c>
      <c r="M1075" s="9" t="s">
        <v>81</v>
      </c>
      <c r="N1075" s="16" t="str">
        <f ca="1">PROPER(Table1[[#This Row],[Region]])</f>
        <v>East</v>
      </c>
      <c r="O1075" s="9" t="s">
        <v>161</v>
      </c>
      <c r="P1075" s="9" t="s">
        <v>730</v>
      </c>
      <c r="Q1075" s="9" t="s">
        <v>22</v>
      </c>
    </row>
    <row r="1076" spans="1:17" ht="14.5">
      <c r="A1076" s="9">
        <v>1946</v>
      </c>
      <c r="B1076" s="9" t="str">
        <f>VLOOKUP(Table1[[#This Row],[Customer ID]],'Customer Lookup'!A:B,2,0)</f>
        <v>Teresa Wallace</v>
      </c>
      <c r="C1076" s="9">
        <v>86331</v>
      </c>
      <c r="D1076" s="30">
        <v>42030</v>
      </c>
      <c r="E1076" s="30">
        <v>42032</v>
      </c>
      <c r="F1076" s="8" t="s">
        <v>2233</v>
      </c>
      <c r="G1076" s="13" t="str">
        <f ca="1">TRIM(Table1[[#This Row],[Product Category]])</f>
        <v>Office Supplies</v>
      </c>
      <c r="H1076" s="13" t="str">
        <f ca="1">PROPER(Table1[[#This Row],[Product Sub-Category]])</f>
        <v>Office Furnishings</v>
      </c>
      <c r="I1076" s="14">
        <v>12</v>
      </c>
      <c r="J1076" s="15">
        <v>90.98</v>
      </c>
      <c r="K1076" s="9">
        <v>0.05</v>
      </c>
      <c r="L1076" s="9" t="s">
        <v>50</v>
      </c>
      <c r="M1076" s="9" t="s">
        <v>104</v>
      </c>
      <c r="N1076" s="16" t="str">
        <f ca="1">PROPER(Table1[[#This Row],[Region]])</f>
        <v>East</v>
      </c>
      <c r="O1076" s="9" t="s">
        <v>174</v>
      </c>
      <c r="P1076" s="9" t="s">
        <v>731</v>
      </c>
      <c r="Q1076" s="9" t="s">
        <v>32</v>
      </c>
    </row>
    <row r="1077" spans="1:17" ht="14.5">
      <c r="A1077" s="9">
        <v>1946</v>
      </c>
      <c r="B1077" s="9" t="str">
        <f>VLOOKUP(Table1[[#This Row],[Customer ID]],'Customer Lookup'!A:B,2,0)</f>
        <v>Teresa Wallace</v>
      </c>
      <c r="C1077" s="9">
        <v>86331</v>
      </c>
      <c r="D1077" s="30">
        <v>42030</v>
      </c>
      <c r="E1077" s="30">
        <v>42032</v>
      </c>
      <c r="F1077" s="9" t="s">
        <v>83</v>
      </c>
      <c r="G1077" s="13" t="str">
        <f ca="1">TRIM(Table1[[#This Row],[Product Category]])</f>
        <v>Furniture</v>
      </c>
      <c r="H1077" s="13" t="str">
        <f ca="1">PROPER(Table1[[#This Row],[Product Sub-Category]])</f>
        <v>Paper</v>
      </c>
      <c r="I1077" s="14">
        <v>3</v>
      </c>
      <c r="J1077" s="15">
        <v>5.98</v>
      </c>
      <c r="K1077" s="9">
        <v>0.05</v>
      </c>
      <c r="L1077" s="9" t="s">
        <v>50</v>
      </c>
      <c r="M1077" s="9" t="s">
        <v>104</v>
      </c>
      <c r="N1077" s="16" t="str">
        <f ca="1">PROPER(Table1[[#This Row],[Region]])</f>
        <v>West</v>
      </c>
      <c r="O1077" s="9" t="s">
        <v>174</v>
      </c>
      <c r="P1077" s="9" t="s">
        <v>731</v>
      </c>
      <c r="Q1077" s="9" t="s">
        <v>32</v>
      </c>
    </row>
    <row r="1078" spans="1:17" ht="14.5">
      <c r="A1078" s="9">
        <v>1949</v>
      </c>
      <c r="B1078" s="9" t="str">
        <f>VLOOKUP(Table1[[#This Row],[Customer ID]],'Customer Lookup'!A:B,2,0)</f>
        <v>Dana Waller</v>
      </c>
      <c r="C1078" s="9">
        <v>90415</v>
      </c>
      <c r="D1078" s="30">
        <v>42036</v>
      </c>
      <c r="E1078" s="30">
        <v>42040</v>
      </c>
      <c r="F1078" s="8" t="s">
        <v>123</v>
      </c>
      <c r="G1078" s="13" t="str">
        <f ca="1">TRIM(Table1[[#This Row],[Product Category]])</f>
        <v>Office Supplies</v>
      </c>
      <c r="H1078" s="13" t="str">
        <f ca="1">PROPER(Table1[[#This Row],[Product Sub-Category]])</f>
        <v>Tables</v>
      </c>
      <c r="I1078" s="14">
        <v>12</v>
      </c>
      <c r="J1078" s="15">
        <v>424.21</v>
      </c>
      <c r="K1078" s="9">
        <v>0.1</v>
      </c>
      <c r="L1078" s="9" t="s">
        <v>98</v>
      </c>
      <c r="M1078" s="9" t="s">
        <v>51</v>
      </c>
      <c r="N1078" s="16" t="str">
        <f ca="1">PROPER(Table1[[#This Row],[Region]])</f>
        <v>West</v>
      </c>
      <c r="O1078" s="9" t="s">
        <v>69</v>
      </c>
      <c r="P1078" s="9" t="s">
        <v>732</v>
      </c>
      <c r="Q1078" s="9" t="s">
        <v>22</v>
      </c>
    </row>
    <row r="1079" spans="1:17" ht="14.5">
      <c r="A1079" s="9">
        <v>1950</v>
      </c>
      <c r="B1079" s="9" t="str">
        <f>VLOOKUP(Table1[[#This Row],[Customer ID]],'Customer Lookup'!A:B,2,0)</f>
        <v>Leslie Shannon</v>
      </c>
      <c r="C1079" s="9">
        <v>90414</v>
      </c>
      <c r="D1079" s="30">
        <v>42010</v>
      </c>
      <c r="E1079" s="30">
        <v>42012</v>
      </c>
      <c r="F1079" s="9" t="s">
        <v>83</v>
      </c>
      <c r="G1079" s="13" t="str">
        <f ca="1">TRIM(Table1[[#This Row],[Product Category]])</f>
        <v>Technology</v>
      </c>
      <c r="H1079" s="13" t="str">
        <f ca="1">PROPER(Table1[[#This Row],[Product Sub-Category]])</f>
        <v>Paper</v>
      </c>
      <c r="I1079" s="14">
        <v>7</v>
      </c>
      <c r="J1079" s="15">
        <v>6.68</v>
      </c>
      <c r="K1079" s="9">
        <v>0.05</v>
      </c>
      <c r="L1079" s="9" t="s">
        <v>31</v>
      </c>
      <c r="M1079" s="9" t="s">
        <v>51</v>
      </c>
      <c r="N1079" s="16" t="str">
        <f ca="1">PROPER(Table1[[#This Row],[Region]])</f>
        <v>West</v>
      </c>
      <c r="O1079" s="9" t="s">
        <v>69</v>
      </c>
      <c r="P1079" s="9" t="s">
        <v>733</v>
      </c>
      <c r="Q1079" s="9" t="s">
        <v>32</v>
      </c>
    </row>
    <row r="1080" spans="1:17" ht="14.5">
      <c r="A1080" s="9">
        <v>1956</v>
      </c>
      <c r="B1080" s="9" t="str">
        <f>VLOOKUP(Table1[[#This Row],[Customer ID]],'Customer Lookup'!A:B,2,0)</f>
        <v>Justin Frank</v>
      </c>
      <c r="C1080" s="9">
        <v>89820</v>
      </c>
      <c r="D1080" s="30">
        <v>42174</v>
      </c>
      <c r="E1080" s="30">
        <v>42176</v>
      </c>
      <c r="F1080" s="8" t="s">
        <v>144</v>
      </c>
      <c r="G1080" s="13" t="str">
        <f ca="1">TRIM(Table1[[#This Row],[Product Category]])</f>
        <v>Technology</v>
      </c>
      <c r="H1080" s="13" t="str">
        <f ca="1">PROPER(Table1[[#This Row],[Product Sub-Category]])</f>
        <v>Computer Peripherals</v>
      </c>
      <c r="I1080" s="14">
        <v>19</v>
      </c>
      <c r="J1080" s="15">
        <v>40.98</v>
      </c>
      <c r="K1080" s="9">
        <v>0.05</v>
      </c>
      <c r="L1080" s="9" t="s">
        <v>21</v>
      </c>
      <c r="M1080" s="9" t="s">
        <v>104</v>
      </c>
      <c r="N1080" s="16" t="str">
        <f ca="1">PROPER(Table1[[#This Row],[Region]])</f>
        <v>Central</v>
      </c>
      <c r="O1080" s="9" t="s">
        <v>194</v>
      </c>
      <c r="P1080" s="9" t="s">
        <v>231</v>
      </c>
      <c r="Q1080" s="9" t="s">
        <v>32</v>
      </c>
    </row>
    <row r="1081" spans="1:17" ht="14.5">
      <c r="A1081" s="9">
        <v>1957</v>
      </c>
      <c r="B1081" s="9" t="str">
        <f>VLOOKUP(Table1[[#This Row],[Customer ID]],'Customer Lookup'!A:B,2,0)</f>
        <v>Ted Crowder</v>
      </c>
      <c r="C1081" s="9">
        <v>89818</v>
      </c>
      <c r="D1081" s="30">
        <v>42101</v>
      </c>
      <c r="E1081" s="30">
        <v>42103</v>
      </c>
      <c r="F1081" s="9" t="s">
        <v>144</v>
      </c>
      <c r="G1081" s="13" t="str">
        <f ca="1">TRIM(Table1[[#This Row],[Product Category]])</f>
        <v>Technology</v>
      </c>
      <c r="H1081" s="13" t="str">
        <f ca="1">PROPER(Table1[[#This Row],[Product Sub-Category]])</f>
        <v>Computer Peripherals</v>
      </c>
      <c r="I1081" s="14">
        <v>1</v>
      </c>
      <c r="J1081" s="15">
        <v>77.510000000000005</v>
      </c>
      <c r="K1081" s="9">
        <v>0.05</v>
      </c>
      <c r="L1081" s="9" t="s">
        <v>21</v>
      </c>
      <c r="M1081" s="9" t="s">
        <v>104</v>
      </c>
      <c r="N1081" s="16" t="str">
        <f ca="1">PROPER(Table1[[#This Row],[Region]])</f>
        <v>West</v>
      </c>
      <c r="O1081" s="9" t="s">
        <v>306</v>
      </c>
      <c r="P1081" s="9" t="s">
        <v>626</v>
      </c>
      <c r="Q1081" s="9" t="s">
        <v>32</v>
      </c>
    </row>
    <row r="1082" spans="1:17" ht="14.5">
      <c r="A1082" s="9">
        <v>1958</v>
      </c>
      <c r="B1082" s="9" t="str">
        <f>VLOOKUP(Table1[[#This Row],[Customer ID]],'Customer Lookup'!A:B,2,0)</f>
        <v>Vickie Martinez</v>
      </c>
      <c r="C1082" s="9">
        <v>89819</v>
      </c>
      <c r="D1082" s="30">
        <v>42173</v>
      </c>
      <c r="E1082" s="30">
        <v>42177</v>
      </c>
      <c r="F1082" s="8" t="s">
        <v>144</v>
      </c>
      <c r="G1082" s="13" t="str">
        <f ca="1">TRIM(Table1[[#This Row],[Product Category]])</f>
        <v>Furniture</v>
      </c>
      <c r="H1082" s="13" t="str">
        <f ca="1">PROPER(Table1[[#This Row],[Product Sub-Category]])</f>
        <v>Computer Peripherals</v>
      </c>
      <c r="I1082" s="14">
        <v>7</v>
      </c>
      <c r="J1082" s="15">
        <v>30.98</v>
      </c>
      <c r="K1082" s="9">
        <v>0.05</v>
      </c>
      <c r="L1082" s="9" t="s">
        <v>98</v>
      </c>
      <c r="M1082" s="9" t="s">
        <v>104</v>
      </c>
      <c r="N1082" s="16" t="str">
        <f ca="1">PROPER(Table1[[#This Row],[Region]])</f>
        <v>South</v>
      </c>
      <c r="O1082" s="9" t="s">
        <v>90</v>
      </c>
      <c r="P1082" s="9" t="s">
        <v>436</v>
      </c>
      <c r="Q1082" s="9" t="s">
        <v>22</v>
      </c>
    </row>
    <row r="1083" spans="1:17" ht="14.5">
      <c r="A1083" s="9">
        <v>1959</v>
      </c>
      <c r="B1083" s="9" t="str">
        <f>VLOOKUP(Table1[[#This Row],[Customer ID]],'Customer Lookup'!A:B,2,0)</f>
        <v>Bonnie Matthews Rowland</v>
      </c>
      <c r="C1083" s="9">
        <v>28225</v>
      </c>
      <c r="D1083" s="30">
        <v>42026</v>
      </c>
      <c r="E1083" s="30">
        <v>42026</v>
      </c>
      <c r="F1083" s="9" t="s">
        <v>2233</v>
      </c>
      <c r="G1083" s="13" t="str">
        <f ca="1">TRIM(Table1[[#This Row],[Product Category]])</f>
        <v>Office Supplies</v>
      </c>
      <c r="H1083" s="13" t="str">
        <f ca="1">PROPER(Table1[[#This Row],[Product Sub-Category]])</f>
        <v>Office Furnishings</v>
      </c>
      <c r="I1083" s="14">
        <v>9</v>
      </c>
      <c r="J1083" s="15">
        <v>20.28</v>
      </c>
      <c r="K1083" s="9">
        <v>0.05</v>
      </c>
      <c r="L1083" s="9" t="s">
        <v>41</v>
      </c>
      <c r="M1083" s="9" t="s">
        <v>81</v>
      </c>
      <c r="N1083" s="16" t="str">
        <f ca="1">PROPER(Table1[[#This Row],[Region]])</f>
        <v>South</v>
      </c>
      <c r="O1083" s="9" t="s">
        <v>242</v>
      </c>
      <c r="P1083" s="9" t="s">
        <v>283</v>
      </c>
      <c r="Q1083" s="9" t="s">
        <v>32</v>
      </c>
    </row>
    <row r="1084" spans="1:17" ht="14.5">
      <c r="A1084" s="9">
        <v>1959</v>
      </c>
      <c r="B1084" s="9" t="str">
        <f>VLOOKUP(Table1[[#This Row],[Customer ID]],'Customer Lookup'!A:B,2,0)</f>
        <v>Bonnie Matthews Rowland</v>
      </c>
      <c r="C1084" s="9">
        <v>26342</v>
      </c>
      <c r="D1084" s="30">
        <v>42112</v>
      </c>
      <c r="E1084" s="30">
        <v>42121</v>
      </c>
      <c r="F1084" s="8" t="s">
        <v>83</v>
      </c>
      <c r="G1084" s="13" t="str">
        <f ca="1">TRIM(Table1[[#This Row],[Product Category]])</f>
        <v>Office Supplies</v>
      </c>
      <c r="H1084" s="13" t="str">
        <f ca="1">PROPER(Table1[[#This Row],[Product Sub-Category]])</f>
        <v>Paper</v>
      </c>
      <c r="I1084" s="14">
        <v>43</v>
      </c>
      <c r="J1084" s="15">
        <v>9.99</v>
      </c>
      <c r="K1084" s="9">
        <v>0.05</v>
      </c>
      <c r="L1084" s="9" t="s">
        <v>98</v>
      </c>
      <c r="M1084" s="9" t="s">
        <v>42</v>
      </c>
      <c r="N1084" s="16" t="str">
        <f ca="1">PROPER(Table1[[#This Row],[Region]])</f>
        <v>South</v>
      </c>
      <c r="O1084" s="9" t="s">
        <v>242</v>
      </c>
      <c r="P1084" s="9" t="s">
        <v>283</v>
      </c>
      <c r="Q1084" s="9" t="s">
        <v>32</v>
      </c>
    </row>
    <row r="1085" spans="1:17" ht="14.5">
      <c r="A1085" s="9">
        <v>1959</v>
      </c>
      <c r="B1085" s="9" t="str">
        <f>VLOOKUP(Table1[[#This Row],[Customer ID]],'Customer Lookup'!A:B,2,0)</f>
        <v>Bonnie Matthews Rowland</v>
      </c>
      <c r="C1085" s="9">
        <v>26342</v>
      </c>
      <c r="D1085" s="30">
        <v>42112</v>
      </c>
      <c r="E1085" s="30">
        <v>42117</v>
      </c>
      <c r="F1085" s="9" t="s">
        <v>83</v>
      </c>
      <c r="G1085" s="13" t="str">
        <f ca="1">TRIM(Table1[[#This Row],[Product Category]])</f>
        <v>Office Supplies</v>
      </c>
      <c r="H1085" s="13" t="str">
        <f ca="1">PROPER(Table1[[#This Row],[Product Sub-Category]])</f>
        <v>Paper</v>
      </c>
      <c r="I1085" s="14">
        <v>74</v>
      </c>
      <c r="J1085" s="15">
        <v>48.04</v>
      </c>
      <c r="K1085" s="9">
        <v>0.05</v>
      </c>
      <c r="L1085" s="9" t="s">
        <v>98</v>
      </c>
      <c r="M1085" s="9" t="s">
        <v>42</v>
      </c>
      <c r="N1085" s="16" t="str">
        <f ca="1">PROPER(Table1[[#This Row],[Region]])</f>
        <v>South</v>
      </c>
      <c r="O1085" s="9" t="s">
        <v>242</v>
      </c>
      <c r="P1085" s="9" t="s">
        <v>283</v>
      </c>
      <c r="Q1085" s="9" t="s">
        <v>32</v>
      </c>
    </row>
    <row r="1086" spans="1:17" ht="14.5">
      <c r="A1086" s="9">
        <v>1959</v>
      </c>
      <c r="B1086" s="9" t="str">
        <f>VLOOKUP(Table1[[#This Row],[Customer ID]],'Customer Lookup'!A:B,2,0)</f>
        <v>Bonnie Matthews Rowland</v>
      </c>
      <c r="C1086" s="9">
        <v>26342</v>
      </c>
      <c r="D1086" s="30">
        <v>42112</v>
      </c>
      <c r="E1086" s="30">
        <v>42119</v>
      </c>
      <c r="F1086" s="8" t="s">
        <v>83</v>
      </c>
      <c r="G1086" s="13" t="str">
        <f ca="1">TRIM(Table1[[#This Row],[Product Category]])</f>
        <v>Office Supplies</v>
      </c>
      <c r="H1086" s="13" t="str">
        <f ca="1">PROPER(Table1[[#This Row],[Product Sub-Category]])</f>
        <v>Paper</v>
      </c>
      <c r="I1086" s="14">
        <v>5</v>
      </c>
      <c r="J1086" s="15">
        <v>6.68</v>
      </c>
      <c r="K1086" s="9">
        <v>0.05</v>
      </c>
      <c r="L1086" s="9" t="s">
        <v>98</v>
      </c>
      <c r="M1086" s="9" t="s">
        <v>42</v>
      </c>
      <c r="N1086" s="16" t="str">
        <f ca="1">PROPER(Table1[[#This Row],[Region]])</f>
        <v>Central</v>
      </c>
      <c r="O1086" s="9" t="s">
        <v>242</v>
      </c>
      <c r="P1086" s="9" t="s">
        <v>283</v>
      </c>
      <c r="Q1086" s="9" t="s">
        <v>32</v>
      </c>
    </row>
    <row r="1087" spans="1:17" ht="14.5">
      <c r="A1087" s="9">
        <v>1962</v>
      </c>
      <c r="B1087" s="9" t="str">
        <f>VLOOKUP(Table1[[#This Row],[Customer ID]],'Customer Lookup'!A:B,2,0)</f>
        <v>Sean Burton</v>
      </c>
      <c r="C1087" s="9">
        <v>88857</v>
      </c>
      <c r="D1087" s="30">
        <v>42112</v>
      </c>
      <c r="E1087" s="30">
        <v>42117</v>
      </c>
      <c r="F1087" s="9" t="s">
        <v>83</v>
      </c>
      <c r="G1087" s="13" t="str">
        <f ca="1">TRIM(Table1[[#This Row],[Product Category]])</f>
        <v>Office Supplies</v>
      </c>
      <c r="H1087" s="13" t="str">
        <f ca="1">PROPER(Table1[[#This Row],[Product Sub-Category]])</f>
        <v>Paper</v>
      </c>
      <c r="I1087" s="14">
        <v>18</v>
      </c>
      <c r="J1087" s="15">
        <v>48.04</v>
      </c>
      <c r="K1087" s="9">
        <v>0.05</v>
      </c>
      <c r="L1087" s="9" t="s">
        <v>98</v>
      </c>
      <c r="M1087" s="9" t="s">
        <v>42</v>
      </c>
      <c r="N1087" s="16" t="str">
        <f ca="1">PROPER(Table1[[#This Row],[Region]])</f>
        <v>Central</v>
      </c>
      <c r="O1087" s="9" t="s">
        <v>215</v>
      </c>
      <c r="P1087" s="9" t="s">
        <v>734</v>
      </c>
      <c r="Q1087" s="9" t="s">
        <v>32</v>
      </c>
    </row>
    <row r="1088" spans="1:17" ht="14.5">
      <c r="A1088" s="9">
        <v>1962</v>
      </c>
      <c r="B1088" s="9" t="str">
        <f>VLOOKUP(Table1[[#This Row],[Customer ID]],'Customer Lookup'!A:B,2,0)</f>
        <v>Sean Burton</v>
      </c>
      <c r="C1088" s="9">
        <v>88857</v>
      </c>
      <c r="D1088" s="30">
        <v>42112</v>
      </c>
      <c r="E1088" s="30">
        <v>42119</v>
      </c>
      <c r="F1088" s="8" t="s">
        <v>83</v>
      </c>
      <c r="G1088" s="13" t="str">
        <f ca="1">TRIM(Table1[[#This Row],[Product Category]])</f>
        <v>Office Supplies</v>
      </c>
      <c r="H1088" s="13" t="str">
        <f ca="1">PROPER(Table1[[#This Row],[Product Sub-Category]])</f>
        <v>Paper</v>
      </c>
      <c r="I1088" s="14">
        <v>1</v>
      </c>
      <c r="J1088" s="15">
        <v>6.68</v>
      </c>
      <c r="K1088" s="9">
        <v>0.05</v>
      </c>
      <c r="L1088" s="9" t="s">
        <v>98</v>
      </c>
      <c r="M1088" s="9" t="s">
        <v>42</v>
      </c>
      <c r="N1088" s="16" t="str">
        <f ca="1">PROPER(Table1[[#This Row],[Region]])</f>
        <v>Central</v>
      </c>
      <c r="O1088" s="9" t="s">
        <v>215</v>
      </c>
      <c r="P1088" s="9" t="s">
        <v>734</v>
      </c>
      <c r="Q1088" s="9" t="s">
        <v>32</v>
      </c>
    </row>
    <row r="1089" spans="1:17" ht="14.5">
      <c r="A1089" s="9">
        <v>1967</v>
      </c>
      <c r="B1089" s="9" t="str">
        <f>VLOOKUP(Table1[[#This Row],[Customer ID]],'Customer Lookup'!A:B,2,0)</f>
        <v>Carolyn Hoffman</v>
      </c>
      <c r="C1089" s="9">
        <v>89456</v>
      </c>
      <c r="D1089" s="30">
        <v>42081</v>
      </c>
      <c r="E1089" s="30">
        <v>42082</v>
      </c>
      <c r="F1089" s="9" t="s">
        <v>196</v>
      </c>
      <c r="G1089" s="13" t="str">
        <f ca="1">TRIM(Table1[[#This Row],[Product Category]])</f>
        <v>Office Supplies</v>
      </c>
      <c r="H1089" s="13" t="str">
        <f ca="1">PROPER(Table1[[#This Row],[Product Sub-Category]])</f>
        <v>Appliances</v>
      </c>
      <c r="I1089" s="14">
        <v>8</v>
      </c>
      <c r="J1089" s="15">
        <v>78.650000000000006</v>
      </c>
      <c r="K1089" s="9">
        <v>0.05</v>
      </c>
      <c r="L1089" s="9" t="s">
        <v>50</v>
      </c>
      <c r="M1089" s="9" t="s">
        <v>51</v>
      </c>
      <c r="N1089" s="16" t="str">
        <f ca="1">PROPER(Table1[[#This Row],[Region]])</f>
        <v>South</v>
      </c>
      <c r="O1089" s="9" t="s">
        <v>228</v>
      </c>
      <c r="P1089" s="9" t="s">
        <v>629</v>
      </c>
      <c r="Q1089" s="9" t="s">
        <v>22</v>
      </c>
    </row>
    <row r="1090" spans="1:17" ht="14.5">
      <c r="A1090" s="9">
        <v>1971</v>
      </c>
      <c r="B1090" s="9" t="str">
        <f>VLOOKUP(Table1[[#This Row],[Customer ID]],'Customer Lookup'!A:B,2,0)</f>
        <v>Marsha Roy</v>
      </c>
      <c r="C1090" s="9">
        <v>91550</v>
      </c>
      <c r="D1090" s="30">
        <v>42022</v>
      </c>
      <c r="E1090" s="30">
        <v>42023</v>
      </c>
      <c r="F1090" s="8" t="s">
        <v>61</v>
      </c>
      <c r="G1090" s="13" t="str">
        <f ca="1">TRIM(Table1[[#This Row],[Product Category]])</f>
        <v>Furniture</v>
      </c>
      <c r="H1090" s="13" t="str">
        <f ca="1">PROPER(Table1[[#This Row],[Product Sub-Category]])</f>
        <v>Envelopes</v>
      </c>
      <c r="I1090" s="14">
        <v>3</v>
      </c>
      <c r="J1090" s="15">
        <v>11.58</v>
      </c>
      <c r="K1090" s="9">
        <v>0.05</v>
      </c>
      <c r="L1090" s="9" t="s">
        <v>50</v>
      </c>
      <c r="M1090" s="9" t="s">
        <v>81</v>
      </c>
      <c r="N1090" s="16" t="str">
        <f ca="1">PROPER(Table1[[#This Row],[Region]])</f>
        <v>East</v>
      </c>
      <c r="O1090" s="9" t="s">
        <v>364</v>
      </c>
      <c r="P1090" s="9" t="s">
        <v>735</v>
      </c>
      <c r="Q1090" s="9" t="s">
        <v>32</v>
      </c>
    </row>
    <row r="1091" spans="1:17" ht="14.5">
      <c r="A1091" s="9">
        <v>1972</v>
      </c>
      <c r="B1091" s="9" t="str">
        <f>VLOOKUP(Table1[[#This Row],[Customer ID]],'Customer Lookup'!A:B,2,0)</f>
        <v>Priscilla Brandon</v>
      </c>
      <c r="C1091" s="9">
        <v>91550</v>
      </c>
      <c r="D1091" s="30">
        <v>42022</v>
      </c>
      <c r="E1091" s="30">
        <v>42024</v>
      </c>
      <c r="F1091" s="9" t="s">
        <v>2232</v>
      </c>
      <c r="G1091" s="13" t="str">
        <f ca="1">TRIM(Table1[[#This Row],[Product Category]])</f>
        <v>Technology</v>
      </c>
      <c r="H1091" s="13" t="str">
        <f ca="1">PROPER(Table1[[#This Row],[Product Sub-Category]])</f>
        <v>Chairs &amp; Chairmats</v>
      </c>
      <c r="I1091" s="14">
        <v>6</v>
      </c>
      <c r="J1091" s="15">
        <v>350.99</v>
      </c>
      <c r="K1091" s="9">
        <v>0.1</v>
      </c>
      <c r="L1091" s="9" t="s">
        <v>50</v>
      </c>
      <c r="M1091" s="9" t="s">
        <v>81</v>
      </c>
      <c r="N1091" s="16" t="str">
        <f ca="1">PROPER(Table1[[#This Row],[Region]])</f>
        <v>East</v>
      </c>
      <c r="O1091" s="9" t="s">
        <v>174</v>
      </c>
      <c r="P1091" s="9" t="s">
        <v>736</v>
      </c>
      <c r="Q1091" s="9" t="s">
        <v>22</v>
      </c>
    </row>
    <row r="1092" spans="1:17" ht="14.5">
      <c r="A1092" s="9">
        <v>1972</v>
      </c>
      <c r="B1092" s="9" t="str">
        <f>VLOOKUP(Table1[[#This Row],[Customer ID]],'Customer Lookup'!A:B,2,0)</f>
        <v>Priscilla Brandon</v>
      </c>
      <c r="C1092" s="9">
        <v>91550</v>
      </c>
      <c r="D1092" s="30">
        <v>42022</v>
      </c>
      <c r="E1092" s="30">
        <v>42024</v>
      </c>
      <c r="F1092" s="8" t="s">
        <v>74</v>
      </c>
      <c r="G1092" s="13" t="str">
        <f ca="1">TRIM(Table1[[#This Row],[Product Category]])</f>
        <v>Office Supplies</v>
      </c>
      <c r="H1092" s="13" t="str">
        <f ca="1">PROPER(Table1[[#This Row],[Product Sub-Category]])</f>
        <v>Office Machines</v>
      </c>
      <c r="I1092" s="14">
        <v>5</v>
      </c>
      <c r="J1092" s="15">
        <v>15.99</v>
      </c>
      <c r="K1092" s="9">
        <v>0.05</v>
      </c>
      <c r="L1092" s="9" t="s">
        <v>50</v>
      </c>
      <c r="M1092" s="9" t="s">
        <v>81</v>
      </c>
      <c r="N1092" s="16" t="str">
        <f ca="1">PROPER(Table1[[#This Row],[Region]])</f>
        <v>Central</v>
      </c>
      <c r="O1092" s="9" t="s">
        <v>174</v>
      </c>
      <c r="P1092" s="9" t="s">
        <v>736</v>
      </c>
      <c r="Q1092" s="9" t="s">
        <v>22</v>
      </c>
    </row>
    <row r="1093" spans="1:17" ht="14.5">
      <c r="A1093" s="9">
        <v>1974</v>
      </c>
      <c r="B1093" s="9" t="str">
        <f>VLOOKUP(Table1[[#This Row],[Customer ID]],'Customer Lookup'!A:B,2,0)</f>
        <v>Robert Brantley</v>
      </c>
      <c r="C1093" s="9">
        <v>89040</v>
      </c>
      <c r="D1093" s="30">
        <v>42144</v>
      </c>
      <c r="E1093" s="30">
        <v>42145</v>
      </c>
      <c r="F1093" s="9" t="s">
        <v>196</v>
      </c>
      <c r="G1093" s="13" t="str">
        <f ca="1">TRIM(Table1[[#This Row],[Product Category]])</f>
        <v>Office Supplies</v>
      </c>
      <c r="H1093" s="13" t="str">
        <f ca="1">PROPER(Table1[[#This Row],[Product Sub-Category]])</f>
        <v>Appliances</v>
      </c>
      <c r="I1093" s="14">
        <v>5</v>
      </c>
      <c r="J1093" s="15">
        <v>20.48</v>
      </c>
      <c r="K1093" s="9">
        <v>0.05</v>
      </c>
      <c r="L1093" s="9" t="s">
        <v>50</v>
      </c>
      <c r="M1093" s="9" t="s">
        <v>104</v>
      </c>
      <c r="N1093" s="16" t="str">
        <f ca="1">PROPER(Table1[[#This Row],[Region]])</f>
        <v>Central</v>
      </c>
      <c r="O1093" s="9" t="s">
        <v>215</v>
      </c>
      <c r="P1093" s="9" t="s">
        <v>737</v>
      </c>
      <c r="Q1093" s="9" t="s">
        <v>32</v>
      </c>
    </row>
    <row r="1094" spans="1:17" ht="14.5">
      <c r="A1094" s="9">
        <v>1974</v>
      </c>
      <c r="B1094" s="9" t="str">
        <f>VLOOKUP(Table1[[#This Row],[Customer ID]],'Customer Lookup'!A:B,2,0)</f>
        <v>Robert Brantley</v>
      </c>
      <c r="C1094" s="9">
        <v>89040</v>
      </c>
      <c r="D1094" s="30">
        <v>42144</v>
      </c>
      <c r="E1094" s="30">
        <v>42145</v>
      </c>
      <c r="F1094" s="8" t="s">
        <v>61</v>
      </c>
      <c r="G1094" s="13" t="str">
        <f ca="1">TRIM(Table1[[#This Row],[Product Category]])</f>
        <v>Furniture</v>
      </c>
      <c r="H1094" s="13" t="str">
        <f ca="1">PROPER(Table1[[#This Row],[Product Sub-Category]])</f>
        <v>Envelopes</v>
      </c>
      <c r="I1094" s="14">
        <v>3</v>
      </c>
      <c r="J1094" s="15">
        <v>15.67</v>
      </c>
      <c r="K1094" s="9">
        <v>0.05</v>
      </c>
      <c r="L1094" s="9" t="s">
        <v>50</v>
      </c>
      <c r="M1094" s="9" t="s">
        <v>104</v>
      </c>
      <c r="N1094" s="16" t="str">
        <f ca="1">PROPER(Table1[[#This Row],[Region]])</f>
        <v>Central</v>
      </c>
      <c r="O1094" s="9" t="s">
        <v>215</v>
      </c>
      <c r="P1094" s="9" t="s">
        <v>737</v>
      </c>
      <c r="Q1094" s="9" t="s">
        <v>32</v>
      </c>
    </row>
    <row r="1095" spans="1:17" ht="14.5">
      <c r="A1095" s="9">
        <v>1976</v>
      </c>
      <c r="B1095" s="9" t="str">
        <f>VLOOKUP(Table1[[#This Row],[Customer ID]],'Customer Lookup'!A:B,2,0)</f>
        <v>Sherri F Vogel</v>
      </c>
      <c r="C1095" s="9">
        <v>89039</v>
      </c>
      <c r="D1095" s="30">
        <v>42014</v>
      </c>
      <c r="E1095" s="30">
        <v>42015</v>
      </c>
      <c r="F1095" s="9" t="s">
        <v>151</v>
      </c>
      <c r="G1095" s="13" t="str">
        <f ca="1">TRIM(Table1[[#This Row],[Product Category]])</f>
        <v>Office Supplies</v>
      </c>
      <c r="H1095" s="13" t="str">
        <f ca="1">PROPER(Table1[[#This Row],[Product Sub-Category]])</f>
        <v>Bookcases</v>
      </c>
      <c r="I1095" s="14">
        <v>8</v>
      </c>
      <c r="J1095" s="15">
        <v>70.98</v>
      </c>
      <c r="K1095" s="9">
        <v>0.05</v>
      </c>
      <c r="L1095" s="9" t="s">
        <v>41</v>
      </c>
      <c r="M1095" s="9" t="s">
        <v>104</v>
      </c>
      <c r="N1095" s="16" t="str">
        <f ca="1">PROPER(Table1[[#This Row],[Region]])</f>
        <v>Central</v>
      </c>
      <c r="O1095" s="9" t="s">
        <v>215</v>
      </c>
      <c r="P1095" s="9" t="s">
        <v>738</v>
      </c>
      <c r="Q1095" s="9" t="s">
        <v>22</v>
      </c>
    </row>
    <row r="1096" spans="1:17" ht="14.5">
      <c r="A1096" s="9">
        <v>1976</v>
      </c>
      <c r="B1096" s="9" t="str">
        <f>VLOOKUP(Table1[[#This Row],[Customer ID]],'Customer Lookup'!A:B,2,0)</f>
        <v>Sherri F Vogel</v>
      </c>
      <c r="C1096" s="9">
        <v>89039</v>
      </c>
      <c r="D1096" s="30">
        <v>42014</v>
      </c>
      <c r="E1096" s="30">
        <v>42016</v>
      </c>
      <c r="F1096" s="8" t="s">
        <v>2231</v>
      </c>
      <c r="G1096" s="13" t="str">
        <f ca="1">TRIM(Table1[[#This Row],[Product Category]])</f>
        <v>Office Supplies</v>
      </c>
      <c r="H1096" s="13" t="str">
        <f ca="1">PROPER(Table1[[#This Row],[Product Sub-Category]])</f>
        <v>Pens &amp; Art Supplies</v>
      </c>
      <c r="I1096" s="14">
        <v>12</v>
      </c>
      <c r="J1096" s="15">
        <v>11.55</v>
      </c>
      <c r="K1096" s="9">
        <v>0.05</v>
      </c>
      <c r="L1096" s="9" t="s">
        <v>41</v>
      </c>
      <c r="M1096" s="9" t="s">
        <v>104</v>
      </c>
      <c r="N1096" s="16" t="str">
        <f ca="1">PROPER(Table1[[#This Row],[Region]])</f>
        <v>Central</v>
      </c>
      <c r="O1096" s="9" t="s">
        <v>215</v>
      </c>
      <c r="P1096" s="9" t="s">
        <v>738</v>
      </c>
      <c r="Q1096" s="9" t="s">
        <v>32</v>
      </c>
    </row>
    <row r="1097" spans="1:17" ht="14.5">
      <c r="A1097" s="9">
        <v>1976</v>
      </c>
      <c r="B1097" s="9" t="str">
        <f>VLOOKUP(Table1[[#This Row],[Customer ID]],'Customer Lookup'!A:B,2,0)</f>
        <v>Sherri F Vogel</v>
      </c>
      <c r="C1097" s="9">
        <v>89041</v>
      </c>
      <c r="D1097" s="30">
        <v>42086</v>
      </c>
      <c r="E1097" s="30">
        <v>42088</v>
      </c>
      <c r="F1097" s="9" t="s">
        <v>83</v>
      </c>
      <c r="G1097" s="13" t="str">
        <f ca="1">TRIM(Table1[[#This Row],[Product Category]])</f>
        <v>Technology</v>
      </c>
      <c r="H1097" s="13" t="str">
        <f ca="1">PROPER(Table1[[#This Row],[Product Sub-Category]])</f>
        <v>Paper</v>
      </c>
      <c r="I1097" s="14">
        <v>14</v>
      </c>
      <c r="J1097" s="15">
        <v>40.99</v>
      </c>
      <c r="K1097" s="9">
        <v>0.05</v>
      </c>
      <c r="L1097" s="9" t="s">
        <v>41</v>
      </c>
      <c r="M1097" s="9" t="s">
        <v>104</v>
      </c>
      <c r="N1097" s="16" t="str">
        <f ca="1">PROPER(Table1[[#This Row],[Region]])</f>
        <v>West</v>
      </c>
      <c r="O1097" s="9" t="s">
        <v>215</v>
      </c>
      <c r="P1097" s="9" t="s">
        <v>738</v>
      </c>
      <c r="Q1097" s="9" t="s">
        <v>32</v>
      </c>
    </row>
    <row r="1098" spans="1:17" ht="14.5">
      <c r="A1098" s="9">
        <v>1979</v>
      </c>
      <c r="B1098" s="9" t="str">
        <f>VLOOKUP(Table1[[#This Row],[Customer ID]],'Customer Lookup'!A:B,2,0)</f>
        <v>Marianne Weiner Ennis</v>
      </c>
      <c r="C1098" s="9">
        <v>87757</v>
      </c>
      <c r="D1098" s="30">
        <v>42129</v>
      </c>
      <c r="E1098" s="30">
        <v>42130</v>
      </c>
      <c r="F1098" s="8" t="s">
        <v>2235</v>
      </c>
      <c r="G1098" s="13" t="str">
        <f ca="1">TRIM(Table1[[#This Row],[Product Category]])</f>
        <v>Technology</v>
      </c>
      <c r="H1098" s="13" t="str">
        <f ca="1">PROPER(Table1[[#This Row],[Product Sub-Category]])</f>
        <v>Telephones And Communication</v>
      </c>
      <c r="I1098" s="14">
        <v>4</v>
      </c>
      <c r="J1098" s="15">
        <v>20.99</v>
      </c>
      <c r="K1098" s="9">
        <v>0.05</v>
      </c>
      <c r="L1098" s="9" t="s">
        <v>31</v>
      </c>
      <c r="M1098" s="9" t="s">
        <v>81</v>
      </c>
      <c r="N1098" s="16" t="str">
        <f ca="1">PROPER(Table1[[#This Row],[Region]])</f>
        <v>South</v>
      </c>
      <c r="O1098" s="9" t="s">
        <v>194</v>
      </c>
      <c r="P1098" s="9" t="s">
        <v>739</v>
      </c>
      <c r="Q1098" s="9" t="s">
        <v>32</v>
      </c>
    </row>
    <row r="1099" spans="1:17" ht="14.5">
      <c r="A1099" s="9">
        <v>1984</v>
      </c>
      <c r="B1099" s="9" t="str">
        <f>VLOOKUP(Table1[[#This Row],[Customer ID]],'Customer Lookup'!A:B,2,0)</f>
        <v>Lynne Wilcox</v>
      </c>
      <c r="C1099" s="9">
        <v>91258</v>
      </c>
      <c r="D1099" s="30">
        <v>42140</v>
      </c>
      <c r="E1099" s="30">
        <v>42140</v>
      </c>
      <c r="F1099" s="9" t="s">
        <v>144</v>
      </c>
      <c r="G1099" s="13" t="str">
        <f ca="1">TRIM(Table1[[#This Row],[Product Category]])</f>
        <v>Office Supplies</v>
      </c>
      <c r="H1099" s="13" t="str">
        <f ca="1">PROPER(Table1[[#This Row],[Product Sub-Category]])</f>
        <v>Computer Peripherals</v>
      </c>
      <c r="I1099" s="14">
        <v>38</v>
      </c>
      <c r="J1099" s="15">
        <v>7.37</v>
      </c>
      <c r="K1099" s="9">
        <v>0.05</v>
      </c>
      <c r="L1099" s="9" t="s">
        <v>31</v>
      </c>
      <c r="M1099" s="9" t="s">
        <v>104</v>
      </c>
      <c r="N1099" s="16" t="str">
        <f ca="1">PROPER(Table1[[#This Row],[Region]])</f>
        <v>Central</v>
      </c>
      <c r="O1099" s="9" t="s">
        <v>443</v>
      </c>
      <c r="P1099" s="9" t="s">
        <v>444</v>
      </c>
      <c r="Q1099" s="9" t="s">
        <v>32</v>
      </c>
    </row>
    <row r="1100" spans="1:17" ht="14.5">
      <c r="A1100" s="9">
        <v>1986</v>
      </c>
      <c r="B1100" s="9" t="str">
        <f>VLOOKUP(Table1[[#This Row],[Customer ID]],'Customer Lookup'!A:B,2,0)</f>
        <v>Lynda Rosenthal</v>
      </c>
      <c r="C1100" s="9">
        <v>90888</v>
      </c>
      <c r="D1100" s="30">
        <v>42130</v>
      </c>
      <c r="E1100" s="30">
        <v>42131</v>
      </c>
      <c r="F1100" s="8" t="s">
        <v>2238</v>
      </c>
      <c r="G1100" s="13" t="str">
        <f ca="1">TRIM(Table1[[#This Row],[Product Category]])</f>
        <v>Technology</v>
      </c>
      <c r="H1100" s="13" t="str">
        <f ca="1">PROPER(Table1[[#This Row],[Product Sub-Category]])</f>
        <v>Storage &amp; Organization</v>
      </c>
      <c r="I1100" s="14">
        <v>23</v>
      </c>
      <c r="J1100" s="15">
        <v>15.31</v>
      </c>
      <c r="K1100" s="9">
        <v>0.05</v>
      </c>
      <c r="L1100" s="9" t="s">
        <v>31</v>
      </c>
      <c r="M1100" s="9" t="s">
        <v>42</v>
      </c>
      <c r="N1100" s="16" t="str">
        <f ca="1">PROPER(Table1[[#This Row],[Region]])</f>
        <v>Central</v>
      </c>
      <c r="O1100" s="9" t="s">
        <v>112</v>
      </c>
      <c r="P1100" s="9" t="s">
        <v>740</v>
      </c>
      <c r="Q1100" s="9" t="s">
        <v>32</v>
      </c>
    </row>
    <row r="1101" spans="1:17" ht="14.5">
      <c r="A1101" s="9">
        <v>1986</v>
      </c>
      <c r="B1101" s="9" t="str">
        <f>VLOOKUP(Table1[[#This Row],[Customer ID]],'Customer Lookup'!A:B,2,0)</f>
        <v>Lynda Rosenthal</v>
      </c>
      <c r="C1101" s="9">
        <v>90888</v>
      </c>
      <c r="D1101" s="30">
        <v>42130</v>
      </c>
      <c r="E1101" s="30">
        <v>42132</v>
      </c>
      <c r="F1101" s="9" t="s">
        <v>2235</v>
      </c>
      <c r="G1101" s="13" t="str">
        <f ca="1">TRIM(Table1[[#This Row],[Product Category]])</f>
        <v>Furniture</v>
      </c>
      <c r="H1101" s="13" t="str">
        <f ca="1">PROPER(Table1[[#This Row],[Product Sub-Category]])</f>
        <v>Telephones And Communication</v>
      </c>
      <c r="I1101" s="14">
        <v>4</v>
      </c>
      <c r="J1101" s="15">
        <v>7.99</v>
      </c>
      <c r="K1101" s="9">
        <v>0.05</v>
      </c>
      <c r="L1101" s="9" t="s">
        <v>31</v>
      </c>
      <c r="M1101" s="9" t="s">
        <v>42</v>
      </c>
      <c r="N1101" s="16" t="str">
        <f ca="1">PROPER(Table1[[#This Row],[Region]])</f>
        <v>West</v>
      </c>
      <c r="O1101" s="9" t="s">
        <v>112</v>
      </c>
      <c r="P1101" s="9" t="s">
        <v>740</v>
      </c>
      <c r="Q1101" s="9" t="s">
        <v>22</v>
      </c>
    </row>
    <row r="1102" spans="1:17" ht="14.5">
      <c r="A1102" s="9">
        <v>1988</v>
      </c>
      <c r="B1102" s="9" t="str">
        <f>VLOOKUP(Table1[[#This Row],[Customer ID]],'Customer Lookup'!A:B,2,0)</f>
        <v>Anna Burgess</v>
      </c>
      <c r="C1102" s="9">
        <v>89999</v>
      </c>
      <c r="D1102" s="30">
        <v>42007</v>
      </c>
      <c r="E1102" s="30">
        <v>42008</v>
      </c>
      <c r="F1102" s="8" t="s">
        <v>2233</v>
      </c>
      <c r="G1102" s="13" t="str">
        <f ca="1">TRIM(Table1[[#This Row],[Product Category]])</f>
        <v>Furniture</v>
      </c>
      <c r="H1102" s="13" t="str">
        <f ca="1">PROPER(Table1[[#This Row],[Product Sub-Category]])</f>
        <v>Office Furnishings</v>
      </c>
      <c r="I1102" s="14">
        <v>3</v>
      </c>
      <c r="J1102" s="15">
        <v>20.98</v>
      </c>
      <c r="K1102" s="9">
        <v>0.05</v>
      </c>
      <c r="L1102" s="9" t="s">
        <v>21</v>
      </c>
      <c r="M1102" s="9" t="s">
        <v>42</v>
      </c>
      <c r="N1102" s="16" t="str">
        <f ca="1">PROPER(Table1[[#This Row],[Region]])</f>
        <v>West</v>
      </c>
      <c r="O1102" s="9" t="s">
        <v>161</v>
      </c>
      <c r="P1102" s="9" t="s">
        <v>730</v>
      </c>
      <c r="Q1102" s="9" t="s">
        <v>32</v>
      </c>
    </row>
    <row r="1103" spans="1:17" ht="14.5">
      <c r="A1103" s="9">
        <v>1989</v>
      </c>
      <c r="B1103" s="9" t="str">
        <f>VLOOKUP(Table1[[#This Row],[Customer ID]],'Customer Lookup'!A:B,2,0)</f>
        <v>David Weaver</v>
      </c>
      <c r="C1103" s="9">
        <v>90000</v>
      </c>
      <c r="D1103" s="30">
        <v>42025</v>
      </c>
      <c r="E1103" s="30">
        <v>42026</v>
      </c>
      <c r="F1103" s="9" t="s">
        <v>2232</v>
      </c>
      <c r="G1103" s="13" t="str">
        <f ca="1">TRIM(Table1[[#This Row],[Product Category]])</f>
        <v>Office Supplies</v>
      </c>
      <c r="H1103" s="13" t="str">
        <f ca="1">PROPER(Table1[[#This Row],[Product Sub-Category]])</f>
        <v>Chairs &amp; Chairmats</v>
      </c>
      <c r="I1103" s="14">
        <v>8</v>
      </c>
      <c r="J1103" s="15">
        <v>355.98</v>
      </c>
      <c r="K1103" s="9">
        <v>0.1</v>
      </c>
      <c r="L1103" s="9" t="s">
        <v>31</v>
      </c>
      <c r="M1103" s="9" t="s">
        <v>42</v>
      </c>
      <c r="N1103" s="16" t="str">
        <f ca="1">PROPER(Table1[[#This Row],[Region]])</f>
        <v>West</v>
      </c>
      <c r="O1103" s="9" t="s">
        <v>161</v>
      </c>
      <c r="P1103" s="9" t="s">
        <v>741</v>
      </c>
      <c r="Q1103" s="9" t="s">
        <v>22</v>
      </c>
    </row>
    <row r="1104" spans="1:17" ht="14.5">
      <c r="A1104" s="9">
        <v>1989</v>
      </c>
      <c r="B1104" s="9" t="str">
        <f>VLOOKUP(Table1[[#This Row],[Customer ID]],'Customer Lookup'!A:B,2,0)</f>
        <v>David Weaver</v>
      </c>
      <c r="C1104" s="9">
        <v>90000</v>
      </c>
      <c r="D1104" s="30">
        <v>42025</v>
      </c>
      <c r="E1104" s="30">
        <v>42026</v>
      </c>
      <c r="F1104" s="8" t="s">
        <v>83</v>
      </c>
      <c r="G1104" s="13" t="str">
        <f ca="1">TRIM(Table1[[#This Row],[Product Category]])</f>
        <v>Technology</v>
      </c>
      <c r="H1104" s="13" t="str">
        <f ca="1">PROPER(Table1[[#This Row],[Product Sub-Category]])</f>
        <v>Paper</v>
      </c>
      <c r="I1104" s="14">
        <v>5</v>
      </c>
      <c r="J1104" s="15">
        <v>19.98</v>
      </c>
      <c r="K1104" s="9">
        <v>0.05</v>
      </c>
      <c r="L1104" s="9" t="s">
        <v>31</v>
      </c>
      <c r="M1104" s="9" t="s">
        <v>42</v>
      </c>
      <c r="N1104" s="16" t="str">
        <f ca="1">PROPER(Table1[[#This Row],[Region]])</f>
        <v>West</v>
      </c>
      <c r="O1104" s="9" t="s">
        <v>161</v>
      </c>
      <c r="P1104" s="9" t="s">
        <v>741</v>
      </c>
      <c r="Q1104" s="9" t="s">
        <v>32</v>
      </c>
    </row>
    <row r="1105" spans="1:17" ht="14.5">
      <c r="A1105" s="9">
        <v>1989</v>
      </c>
      <c r="B1105" s="9" t="str">
        <f>VLOOKUP(Table1[[#This Row],[Customer ID]],'Customer Lookup'!A:B,2,0)</f>
        <v>David Weaver</v>
      </c>
      <c r="C1105" s="9">
        <v>90001</v>
      </c>
      <c r="D1105" s="30">
        <v>42139</v>
      </c>
      <c r="E1105" s="30">
        <v>42140</v>
      </c>
      <c r="F1105" s="9" t="s">
        <v>144</v>
      </c>
      <c r="G1105" s="13" t="str">
        <f ca="1">TRIM(Table1[[#This Row],[Product Category]])</f>
        <v>Office Supplies</v>
      </c>
      <c r="H1105" s="13" t="str">
        <f ca="1">PROPER(Table1[[#This Row],[Product Sub-Category]])</f>
        <v>Computer Peripherals</v>
      </c>
      <c r="I1105" s="14">
        <v>11</v>
      </c>
      <c r="J1105" s="15">
        <v>30.98</v>
      </c>
      <c r="K1105" s="9">
        <v>0.05</v>
      </c>
      <c r="L1105" s="9" t="s">
        <v>21</v>
      </c>
      <c r="M1105" s="9" t="s">
        <v>81</v>
      </c>
      <c r="N1105" s="16" t="str">
        <f ca="1">PROPER(Table1[[#This Row],[Region]])</f>
        <v>West</v>
      </c>
      <c r="O1105" s="9" t="s">
        <v>161</v>
      </c>
      <c r="P1105" s="9" t="s">
        <v>741</v>
      </c>
      <c r="Q1105" s="9" t="s">
        <v>32</v>
      </c>
    </row>
    <row r="1106" spans="1:17" ht="14.5">
      <c r="A1106" s="9">
        <v>1989</v>
      </c>
      <c r="B1106" s="9" t="str">
        <f>VLOOKUP(Table1[[#This Row],[Customer ID]],'Customer Lookup'!A:B,2,0)</f>
        <v>David Weaver</v>
      </c>
      <c r="C1106" s="9">
        <v>90001</v>
      </c>
      <c r="D1106" s="30">
        <v>42139</v>
      </c>
      <c r="E1106" s="30">
        <v>42142</v>
      </c>
      <c r="F1106" s="8" t="s">
        <v>83</v>
      </c>
      <c r="G1106" s="13" t="str">
        <f ca="1">TRIM(Table1[[#This Row],[Product Category]])</f>
        <v>Office Supplies</v>
      </c>
      <c r="H1106" s="13" t="str">
        <f ca="1">PROPER(Table1[[#This Row],[Product Sub-Category]])</f>
        <v>Paper</v>
      </c>
      <c r="I1106" s="14">
        <v>11</v>
      </c>
      <c r="J1106" s="15">
        <v>40.99</v>
      </c>
      <c r="K1106" s="9">
        <v>0.05</v>
      </c>
      <c r="L1106" s="9" t="s">
        <v>21</v>
      </c>
      <c r="M1106" s="9" t="s">
        <v>81</v>
      </c>
      <c r="N1106" s="16" t="str">
        <f ca="1">PROPER(Table1[[#This Row],[Region]])</f>
        <v>West</v>
      </c>
      <c r="O1106" s="9" t="s">
        <v>161</v>
      </c>
      <c r="P1106" s="9" t="s">
        <v>741</v>
      </c>
      <c r="Q1106" s="9" t="s">
        <v>32</v>
      </c>
    </row>
    <row r="1107" spans="1:17" ht="14.5">
      <c r="A1107" s="9">
        <v>1989</v>
      </c>
      <c r="B1107" s="9" t="str">
        <f>VLOOKUP(Table1[[#This Row],[Customer ID]],'Customer Lookup'!A:B,2,0)</f>
        <v>David Weaver</v>
      </c>
      <c r="C1107" s="9">
        <v>90003</v>
      </c>
      <c r="D1107" s="30">
        <v>42124</v>
      </c>
      <c r="E1107" s="30">
        <v>42124</v>
      </c>
      <c r="F1107" s="9" t="s">
        <v>2231</v>
      </c>
      <c r="G1107" s="13" t="str">
        <f ca="1">TRIM(Table1[[#This Row],[Product Category]])</f>
        <v>Office Supplies</v>
      </c>
      <c r="H1107" s="13" t="str">
        <f ca="1">PROPER(Table1[[#This Row],[Product Sub-Category]])</f>
        <v>Pens &amp; Art Supplies</v>
      </c>
      <c r="I1107" s="14">
        <v>11</v>
      </c>
      <c r="J1107" s="15">
        <v>1.6</v>
      </c>
      <c r="K1107" s="9">
        <v>0.05</v>
      </c>
      <c r="L1107" s="9" t="s">
        <v>50</v>
      </c>
      <c r="M1107" s="9" t="s">
        <v>42</v>
      </c>
      <c r="N1107" s="16" t="str">
        <f ca="1">PROPER(Table1[[#This Row],[Region]])</f>
        <v>West</v>
      </c>
      <c r="O1107" s="9" t="s">
        <v>161</v>
      </c>
      <c r="P1107" s="9" t="s">
        <v>741</v>
      </c>
      <c r="Q1107" s="9" t="s">
        <v>32</v>
      </c>
    </row>
    <row r="1108" spans="1:17" ht="14.5">
      <c r="A1108" s="9">
        <v>1991</v>
      </c>
      <c r="B1108" s="9" t="str">
        <f>VLOOKUP(Table1[[#This Row],[Customer ID]],'Customer Lookup'!A:B,2,0)</f>
        <v>Paula Hubbard</v>
      </c>
      <c r="C1108" s="9">
        <v>90002</v>
      </c>
      <c r="D1108" s="30">
        <v>42057</v>
      </c>
      <c r="E1108" s="30">
        <v>42059</v>
      </c>
      <c r="F1108" s="8" t="s">
        <v>83</v>
      </c>
      <c r="G1108" s="13" t="str">
        <f ca="1">TRIM(Table1[[#This Row],[Product Category]])</f>
        <v>Technology</v>
      </c>
      <c r="H1108" s="13" t="str">
        <f ca="1">PROPER(Table1[[#This Row],[Product Sub-Category]])</f>
        <v>Paper</v>
      </c>
      <c r="I1108" s="14">
        <v>18</v>
      </c>
      <c r="J1108" s="15">
        <v>47.9</v>
      </c>
      <c r="K1108" s="9">
        <v>0.05</v>
      </c>
      <c r="L1108" s="9" t="s">
        <v>50</v>
      </c>
      <c r="M1108" s="9" t="s">
        <v>42</v>
      </c>
      <c r="N1108" s="16" t="str">
        <f ca="1">PROPER(Table1[[#This Row],[Region]])</f>
        <v>South</v>
      </c>
      <c r="O1108" s="9" t="s">
        <v>161</v>
      </c>
      <c r="P1108" s="9" t="s">
        <v>742</v>
      </c>
      <c r="Q1108" s="9" t="s">
        <v>32</v>
      </c>
    </row>
    <row r="1109" spans="1:17" ht="14.5">
      <c r="A1109" s="9">
        <v>1997</v>
      </c>
      <c r="B1109" s="9" t="str">
        <f>VLOOKUP(Table1[[#This Row],[Customer ID]],'Customer Lookup'!A:B,2,0)</f>
        <v>Harriet Bowman</v>
      </c>
      <c r="C1109" s="9">
        <v>90333</v>
      </c>
      <c r="D1109" s="30">
        <v>42029</v>
      </c>
      <c r="E1109" s="30">
        <v>42032</v>
      </c>
      <c r="F1109" s="9" t="s">
        <v>2235</v>
      </c>
      <c r="G1109" s="13" t="str">
        <f ca="1">TRIM(Table1[[#This Row],[Product Category]])</f>
        <v>Technology</v>
      </c>
      <c r="H1109" s="13" t="str">
        <f ca="1">PROPER(Table1[[#This Row],[Product Sub-Category]])</f>
        <v>Telephones And Communication</v>
      </c>
      <c r="I1109" s="14">
        <v>4</v>
      </c>
      <c r="J1109" s="15">
        <v>125.99</v>
      </c>
      <c r="K1109" s="9">
        <v>0.1</v>
      </c>
      <c r="L1109" s="9" t="s">
        <v>31</v>
      </c>
      <c r="M1109" s="9" t="s">
        <v>104</v>
      </c>
      <c r="N1109" s="16" t="str">
        <f ca="1">PROPER(Table1[[#This Row],[Region]])</f>
        <v>South</v>
      </c>
      <c r="O1109" s="9" t="s">
        <v>443</v>
      </c>
      <c r="P1109" s="9" t="s">
        <v>444</v>
      </c>
      <c r="Q1109" s="9" t="s">
        <v>32</v>
      </c>
    </row>
    <row r="1110" spans="1:17" ht="14.5">
      <c r="A1110" s="9">
        <v>1997</v>
      </c>
      <c r="B1110" s="9" t="str">
        <f>VLOOKUP(Table1[[#This Row],[Customer ID]],'Customer Lookup'!A:B,2,0)</f>
        <v>Harriet Bowman</v>
      </c>
      <c r="C1110" s="9">
        <v>90334</v>
      </c>
      <c r="D1110" s="30">
        <v>42131</v>
      </c>
      <c r="E1110" s="30">
        <v>42132</v>
      </c>
      <c r="F1110" s="8" t="s">
        <v>144</v>
      </c>
      <c r="G1110" s="13" t="str">
        <f ca="1">TRIM(Table1[[#This Row],[Product Category]])</f>
        <v>Office Supplies</v>
      </c>
      <c r="H1110" s="13" t="str">
        <f ca="1">PROPER(Table1[[#This Row],[Product Sub-Category]])</f>
        <v>Computer Peripherals</v>
      </c>
      <c r="I1110" s="14">
        <v>7</v>
      </c>
      <c r="J1110" s="15">
        <v>16.48</v>
      </c>
      <c r="K1110" s="9">
        <v>0.05</v>
      </c>
      <c r="L1110" s="9" t="s">
        <v>50</v>
      </c>
      <c r="M1110" s="9" t="s">
        <v>104</v>
      </c>
      <c r="N1110" s="16" t="str">
        <f ca="1">PROPER(Table1[[#This Row],[Region]])</f>
        <v>South</v>
      </c>
      <c r="O1110" s="9" t="s">
        <v>443</v>
      </c>
      <c r="P1110" s="9" t="s">
        <v>444</v>
      </c>
      <c r="Q1110" s="9" t="s">
        <v>32</v>
      </c>
    </row>
    <row r="1111" spans="1:17" ht="14.5">
      <c r="A1111" s="9">
        <v>1997</v>
      </c>
      <c r="B1111" s="9" t="str">
        <f>VLOOKUP(Table1[[#This Row],[Customer ID]],'Customer Lookup'!A:B,2,0)</f>
        <v>Harriet Bowman</v>
      </c>
      <c r="C1111" s="9">
        <v>90335</v>
      </c>
      <c r="D1111" s="30">
        <v>42157</v>
      </c>
      <c r="E1111" s="30">
        <v>42157</v>
      </c>
      <c r="F1111" s="9" t="s">
        <v>2237</v>
      </c>
      <c r="G1111" s="13" t="str">
        <f ca="1">TRIM(Table1[[#This Row],[Product Category]])</f>
        <v>Office Supplies</v>
      </c>
      <c r="H1111" s="13" t="str">
        <f ca="1">PROPER(Table1[[#This Row],[Product Sub-Category]])</f>
        <v>Binders And Binder Accessories</v>
      </c>
      <c r="I1111" s="14">
        <v>1</v>
      </c>
      <c r="J1111" s="15">
        <v>24.92</v>
      </c>
      <c r="K1111" s="9">
        <v>0.05</v>
      </c>
      <c r="L1111" s="9" t="s">
        <v>98</v>
      </c>
      <c r="M1111" s="9" t="s">
        <v>104</v>
      </c>
      <c r="N1111" s="16" t="str">
        <f ca="1">PROPER(Table1[[#This Row],[Region]])</f>
        <v>East</v>
      </c>
      <c r="O1111" s="9" t="s">
        <v>443</v>
      </c>
      <c r="P1111" s="9" t="s">
        <v>444</v>
      </c>
      <c r="Q1111" s="9" t="s">
        <v>32</v>
      </c>
    </row>
    <row r="1112" spans="1:17" ht="14.5">
      <c r="A1112" s="9">
        <v>1998</v>
      </c>
      <c r="B1112" s="9" t="str">
        <f>VLOOKUP(Table1[[#This Row],[Customer ID]],'Customer Lookup'!A:B,2,0)</f>
        <v>Judy Frazier</v>
      </c>
      <c r="C1112" s="9">
        <v>90568</v>
      </c>
      <c r="D1112" s="30">
        <v>42158</v>
      </c>
      <c r="E1112" s="30">
        <v>42160</v>
      </c>
      <c r="F1112" s="8" t="s">
        <v>61</v>
      </c>
      <c r="G1112" s="13" t="str">
        <f ca="1">TRIM(Table1[[#This Row],[Product Category]])</f>
        <v>Office Supplies</v>
      </c>
      <c r="H1112" s="13" t="str">
        <f ca="1">PROPER(Table1[[#This Row],[Product Sub-Category]])</f>
        <v>Envelopes</v>
      </c>
      <c r="I1112" s="14">
        <v>3</v>
      </c>
      <c r="J1112" s="15">
        <v>4.42</v>
      </c>
      <c r="K1112" s="9">
        <v>0.05</v>
      </c>
      <c r="L1112" s="9" t="s">
        <v>31</v>
      </c>
      <c r="M1112" s="9" t="s">
        <v>81</v>
      </c>
      <c r="N1112" s="16" t="str">
        <f ca="1">PROPER(Table1[[#This Row],[Region]])</f>
        <v>West</v>
      </c>
      <c r="O1112" s="9" t="s">
        <v>62</v>
      </c>
      <c r="P1112" s="9" t="s">
        <v>743</v>
      </c>
      <c r="Q1112" s="9" t="s">
        <v>32</v>
      </c>
    </row>
    <row r="1113" spans="1:17" ht="14.5">
      <c r="A1113" s="9">
        <v>2004</v>
      </c>
      <c r="B1113" s="9" t="str">
        <f>VLOOKUP(Table1[[#This Row],[Customer ID]],'Customer Lookup'!A:B,2,0)</f>
        <v>James Dickinson Ball</v>
      </c>
      <c r="C1113" s="9">
        <v>91277</v>
      </c>
      <c r="D1113" s="30">
        <v>42111</v>
      </c>
      <c r="E1113" s="30">
        <v>42113</v>
      </c>
      <c r="F1113" s="9" t="s">
        <v>2237</v>
      </c>
      <c r="G1113" s="13" t="str">
        <f ca="1">TRIM(Table1[[#This Row],[Product Category]])</f>
        <v>Technology</v>
      </c>
      <c r="H1113" s="13" t="str">
        <f ca="1">PROPER(Table1[[#This Row],[Product Sub-Category]])</f>
        <v>Binders And Binder Accessories</v>
      </c>
      <c r="I1113" s="14">
        <v>10</v>
      </c>
      <c r="J1113" s="15">
        <v>4.24</v>
      </c>
      <c r="K1113" s="9">
        <v>0.05</v>
      </c>
      <c r="L1113" s="9" t="s">
        <v>50</v>
      </c>
      <c r="M1113" s="9" t="s">
        <v>42</v>
      </c>
      <c r="N1113" s="16" t="str">
        <f ca="1">PROPER(Table1[[#This Row],[Region]])</f>
        <v>West</v>
      </c>
      <c r="O1113" s="9" t="s">
        <v>69</v>
      </c>
      <c r="P1113" s="9" t="s">
        <v>732</v>
      </c>
      <c r="Q1113" s="9" t="s">
        <v>32</v>
      </c>
    </row>
    <row r="1114" spans="1:17" ht="14.5">
      <c r="A1114" s="9">
        <v>2004</v>
      </c>
      <c r="B1114" s="9" t="str">
        <f>VLOOKUP(Table1[[#This Row],[Customer ID]],'Customer Lookup'!A:B,2,0)</f>
        <v>James Dickinson Ball</v>
      </c>
      <c r="C1114" s="9">
        <v>91277</v>
      </c>
      <c r="D1114" s="30">
        <v>42111</v>
      </c>
      <c r="E1114" s="30">
        <v>42113</v>
      </c>
      <c r="F1114" s="8" t="s">
        <v>74</v>
      </c>
      <c r="G1114" s="13" t="str">
        <f ca="1">TRIM(Table1[[#This Row],[Product Category]])</f>
        <v>Office Supplies</v>
      </c>
      <c r="H1114" s="13" t="str">
        <f ca="1">PROPER(Table1[[#This Row],[Product Sub-Category]])</f>
        <v>Office Machines</v>
      </c>
      <c r="I1114" s="14">
        <v>1</v>
      </c>
      <c r="J1114" s="15">
        <v>6783.02</v>
      </c>
      <c r="K1114" s="9">
        <v>0.15</v>
      </c>
      <c r="L1114" s="9" t="s">
        <v>50</v>
      </c>
      <c r="M1114" s="9" t="s">
        <v>42</v>
      </c>
      <c r="N1114" s="16" t="str">
        <f ca="1">PROPER(Table1[[#This Row],[Region]])</f>
        <v>West</v>
      </c>
      <c r="O1114" s="9" t="s">
        <v>69</v>
      </c>
      <c r="P1114" s="9" t="s">
        <v>732</v>
      </c>
      <c r="Q1114" s="9" t="s">
        <v>32</v>
      </c>
    </row>
    <row r="1115" spans="1:17" ht="14.5">
      <c r="A1115" s="9">
        <v>2006</v>
      </c>
      <c r="B1115" s="9" t="str">
        <f>VLOOKUP(Table1[[#This Row],[Customer ID]],'Customer Lookup'!A:B,2,0)</f>
        <v>Cynthia Khan</v>
      </c>
      <c r="C1115" s="9">
        <v>88798</v>
      </c>
      <c r="D1115" s="30">
        <v>42068</v>
      </c>
      <c r="E1115" s="30">
        <v>42069</v>
      </c>
      <c r="F1115" s="9" t="s">
        <v>83</v>
      </c>
      <c r="G1115" s="13" t="str">
        <f ca="1">TRIM(Table1[[#This Row],[Product Category]])</f>
        <v>Office Supplies</v>
      </c>
      <c r="H1115" s="13" t="str">
        <f ca="1">PROPER(Table1[[#This Row],[Product Sub-Category]])</f>
        <v>Paper</v>
      </c>
      <c r="I1115" s="14">
        <v>15</v>
      </c>
      <c r="J1115" s="15">
        <v>5.78</v>
      </c>
      <c r="K1115" s="9">
        <v>0.05</v>
      </c>
      <c r="L1115" s="9" t="s">
        <v>31</v>
      </c>
      <c r="M1115" s="9" t="s">
        <v>42</v>
      </c>
      <c r="N1115" s="16" t="str">
        <f ca="1">PROPER(Table1[[#This Row],[Region]])</f>
        <v>Central</v>
      </c>
      <c r="O1115" s="9" t="s">
        <v>194</v>
      </c>
      <c r="P1115" s="9" t="s">
        <v>744</v>
      </c>
      <c r="Q1115" s="9" t="s">
        <v>32</v>
      </c>
    </row>
    <row r="1116" spans="1:17" ht="14.5">
      <c r="A1116" s="9">
        <v>2016</v>
      </c>
      <c r="B1116" s="9" t="str">
        <f>VLOOKUP(Table1[[#This Row],[Customer ID]],'Customer Lookup'!A:B,2,0)</f>
        <v>Wayne Bean</v>
      </c>
      <c r="C1116" s="9">
        <v>86874</v>
      </c>
      <c r="D1116" s="30">
        <v>42173</v>
      </c>
      <c r="E1116" s="30">
        <v>42174</v>
      </c>
      <c r="F1116" s="8" t="s">
        <v>2231</v>
      </c>
      <c r="G1116" s="13" t="str">
        <f ca="1">TRIM(Table1[[#This Row],[Product Category]])</f>
        <v>Technology</v>
      </c>
      <c r="H1116" s="13" t="str">
        <f ca="1">PROPER(Table1[[#This Row],[Product Sub-Category]])</f>
        <v>Pens &amp; Art Supplies</v>
      </c>
      <c r="I1116" s="14">
        <v>4</v>
      </c>
      <c r="J1116" s="15">
        <v>10.48</v>
      </c>
      <c r="K1116" s="9">
        <v>0.05</v>
      </c>
      <c r="L1116" s="9" t="s">
        <v>50</v>
      </c>
      <c r="M1116" s="9" t="s">
        <v>81</v>
      </c>
      <c r="N1116" s="16" t="str">
        <f ca="1">PROPER(Table1[[#This Row],[Region]])</f>
        <v>Central</v>
      </c>
      <c r="O1116" s="9" t="s">
        <v>215</v>
      </c>
      <c r="P1116" s="9" t="s">
        <v>385</v>
      </c>
      <c r="Q1116" s="9" t="s">
        <v>32</v>
      </c>
    </row>
    <row r="1117" spans="1:17" ht="14.5">
      <c r="A1117" s="9">
        <v>2014</v>
      </c>
      <c r="B1117" s="9" t="str">
        <f>VLOOKUP(Table1[[#This Row],[Customer ID]],'Customer Lookup'!A:B,2,0)</f>
        <v>Cathy Simon</v>
      </c>
      <c r="C1117" s="9">
        <v>88367</v>
      </c>
      <c r="D1117" s="30">
        <v>42085</v>
      </c>
      <c r="E1117" s="30">
        <v>42087</v>
      </c>
      <c r="F1117" s="9" t="s">
        <v>144</v>
      </c>
      <c r="G1117" s="13" t="str">
        <f ca="1">TRIM(Table1[[#This Row],[Product Category]])</f>
        <v>Office Supplies</v>
      </c>
      <c r="H1117" s="13" t="str">
        <f ca="1">PROPER(Table1[[#This Row],[Product Sub-Category]])</f>
        <v>Computer Peripherals</v>
      </c>
      <c r="I1117" s="14">
        <v>4</v>
      </c>
      <c r="J1117" s="15">
        <v>39.479999999999997</v>
      </c>
      <c r="K1117" s="9">
        <v>0.05</v>
      </c>
      <c r="L1117" s="9" t="s">
        <v>21</v>
      </c>
      <c r="M1117" s="9" t="s">
        <v>42</v>
      </c>
      <c r="N1117" s="16" t="str">
        <f ca="1">PROPER(Table1[[#This Row],[Region]])</f>
        <v>Central</v>
      </c>
      <c r="O1117" s="9" t="s">
        <v>228</v>
      </c>
      <c r="P1117" s="9" t="s">
        <v>745</v>
      </c>
      <c r="Q1117" s="9" t="s">
        <v>32</v>
      </c>
    </row>
    <row r="1118" spans="1:17" ht="14.5">
      <c r="A1118" s="9">
        <v>2014</v>
      </c>
      <c r="B1118" s="9" t="str">
        <f>VLOOKUP(Table1[[#This Row],[Customer ID]],'Customer Lookup'!A:B,2,0)</f>
        <v>Cathy Simon</v>
      </c>
      <c r="C1118" s="9">
        <v>88367</v>
      </c>
      <c r="D1118" s="30">
        <v>42085</v>
      </c>
      <c r="E1118" s="30">
        <v>42087</v>
      </c>
      <c r="F1118" s="8" t="s">
        <v>116</v>
      </c>
      <c r="G1118" s="13" t="str">
        <f ca="1">TRIM(Table1[[#This Row],[Product Category]])</f>
        <v>Office Supplies</v>
      </c>
      <c r="H1118" s="13" t="str">
        <f ca="1">PROPER(Table1[[#This Row],[Product Sub-Category]])</f>
        <v>Labels</v>
      </c>
      <c r="I1118" s="14">
        <v>2</v>
      </c>
      <c r="J1118" s="15">
        <v>4.91</v>
      </c>
      <c r="K1118" s="9">
        <v>0.05</v>
      </c>
      <c r="L1118" s="9" t="s">
        <v>21</v>
      </c>
      <c r="M1118" s="9" t="s">
        <v>42</v>
      </c>
      <c r="N1118" s="16" t="str">
        <f ca="1">PROPER(Table1[[#This Row],[Region]])</f>
        <v>Central</v>
      </c>
      <c r="O1118" s="9" t="s">
        <v>228</v>
      </c>
      <c r="P1118" s="9" t="s">
        <v>745</v>
      </c>
      <c r="Q1118" s="9" t="s">
        <v>32</v>
      </c>
    </row>
    <row r="1119" spans="1:17" ht="14.5">
      <c r="A1119" s="9">
        <v>2014</v>
      </c>
      <c r="B1119" s="9" t="str">
        <f>VLOOKUP(Table1[[#This Row],[Customer ID]],'Customer Lookup'!A:B,2,0)</f>
        <v>Cathy Simon</v>
      </c>
      <c r="C1119" s="9">
        <v>88368</v>
      </c>
      <c r="D1119" s="30">
        <v>42098</v>
      </c>
      <c r="E1119" s="30">
        <v>42098</v>
      </c>
      <c r="F1119" s="9" t="s">
        <v>83</v>
      </c>
      <c r="G1119" s="13" t="str">
        <f ca="1">TRIM(Table1[[#This Row],[Product Category]])</f>
        <v>Furniture</v>
      </c>
      <c r="H1119" s="13" t="str">
        <f ca="1">PROPER(Table1[[#This Row],[Product Sub-Category]])</f>
        <v>Paper</v>
      </c>
      <c r="I1119" s="14">
        <v>12</v>
      </c>
      <c r="J1119" s="15">
        <v>6.48</v>
      </c>
      <c r="K1119" s="9">
        <v>0.05</v>
      </c>
      <c r="L1119" s="9" t="s">
        <v>41</v>
      </c>
      <c r="M1119" s="9" t="s">
        <v>42</v>
      </c>
      <c r="N1119" s="16" t="str">
        <f ca="1">PROPER(Table1[[#This Row],[Region]])</f>
        <v>East</v>
      </c>
      <c r="O1119" s="9" t="s">
        <v>228</v>
      </c>
      <c r="P1119" s="9" t="s">
        <v>745</v>
      </c>
      <c r="Q1119" s="9" t="s">
        <v>32</v>
      </c>
    </row>
    <row r="1120" spans="1:17" ht="14.5">
      <c r="A1120" s="9">
        <v>2020</v>
      </c>
      <c r="B1120" s="9" t="str">
        <f>VLOOKUP(Table1[[#This Row],[Customer ID]],'Customer Lookup'!A:B,2,0)</f>
        <v>Erika Jordan</v>
      </c>
      <c r="C1120" s="9">
        <v>86933</v>
      </c>
      <c r="D1120" s="30">
        <v>42048</v>
      </c>
      <c r="E1120" s="30">
        <v>42050</v>
      </c>
      <c r="F1120" s="8" t="s">
        <v>151</v>
      </c>
      <c r="G1120" s="13" t="str">
        <f ca="1">TRIM(Table1[[#This Row],[Product Category]])</f>
        <v>Technology</v>
      </c>
      <c r="H1120" s="13" t="str">
        <f ca="1">PROPER(Table1[[#This Row],[Product Sub-Category]])</f>
        <v>Bookcases</v>
      </c>
      <c r="I1120" s="14">
        <v>11</v>
      </c>
      <c r="J1120" s="15">
        <v>120.98</v>
      </c>
      <c r="K1120" s="9">
        <v>0.1</v>
      </c>
      <c r="L1120" s="9" t="s">
        <v>41</v>
      </c>
      <c r="M1120" s="9" t="s">
        <v>42</v>
      </c>
      <c r="N1120" s="16" t="str">
        <f ca="1">PROPER(Table1[[#This Row],[Region]])</f>
        <v>Central</v>
      </c>
      <c r="O1120" s="9" t="s">
        <v>174</v>
      </c>
      <c r="P1120" s="9" t="s">
        <v>746</v>
      </c>
      <c r="Q1120" s="9" t="s">
        <v>22</v>
      </c>
    </row>
    <row r="1121" spans="1:17" ht="14.5">
      <c r="A1121" s="9">
        <v>2030</v>
      </c>
      <c r="B1121" s="9" t="str">
        <f>VLOOKUP(Table1[[#This Row],[Customer ID]],'Customer Lookup'!A:B,2,0)</f>
        <v>Lindsay O'Connell</v>
      </c>
      <c r="C1121" s="9">
        <v>91059</v>
      </c>
      <c r="D1121" s="30">
        <v>42080</v>
      </c>
      <c r="E1121" s="30">
        <v>42080</v>
      </c>
      <c r="F1121" s="9" t="s">
        <v>74</v>
      </c>
      <c r="G1121" s="13" t="str">
        <f ca="1">TRIM(Table1[[#This Row],[Product Category]])</f>
        <v>Technology</v>
      </c>
      <c r="H1121" s="13" t="str">
        <f ca="1">PROPER(Table1[[#This Row],[Product Sub-Category]])</f>
        <v>Office Machines</v>
      </c>
      <c r="I1121" s="14">
        <v>16</v>
      </c>
      <c r="J1121" s="15">
        <v>120.97</v>
      </c>
      <c r="K1121" s="9">
        <v>0.1</v>
      </c>
      <c r="L1121" s="9" t="s">
        <v>41</v>
      </c>
      <c r="M1121" s="9" t="s">
        <v>81</v>
      </c>
      <c r="N1121" s="16" t="str">
        <f ca="1">PROPER(Table1[[#This Row],[Region]])</f>
        <v>Central</v>
      </c>
      <c r="O1121" s="9" t="s">
        <v>112</v>
      </c>
      <c r="P1121" s="9" t="s">
        <v>630</v>
      </c>
      <c r="Q1121" s="9" t="s">
        <v>32</v>
      </c>
    </row>
    <row r="1122" spans="1:17" ht="14.5">
      <c r="A1122" s="9">
        <v>2030</v>
      </c>
      <c r="B1122" s="9" t="str">
        <f>VLOOKUP(Table1[[#This Row],[Customer ID]],'Customer Lookup'!A:B,2,0)</f>
        <v>Lindsay O'Connell</v>
      </c>
      <c r="C1122" s="9">
        <v>91059</v>
      </c>
      <c r="D1122" s="30">
        <v>42080</v>
      </c>
      <c r="E1122" s="30">
        <v>42082</v>
      </c>
      <c r="F1122" s="8" t="s">
        <v>2235</v>
      </c>
      <c r="G1122" s="13" t="str">
        <f ca="1">TRIM(Table1[[#This Row],[Product Category]])</f>
        <v>Office Supplies</v>
      </c>
      <c r="H1122" s="13" t="str">
        <f ca="1">PROPER(Table1[[#This Row],[Product Sub-Category]])</f>
        <v>Telephones And Communication</v>
      </c>
      <c r="I1122" s="14">
        <v>16</v>
      </c>
      <c r="J1122" s="15">
        <v>195.99</v>
      </c>
      <c r="K1122" s="9">
        <v>0.1</v>
      </c>
      <c r="L1122" s="9" t="s">
        <v>41</v>
      </c>
      <c r="M1122" s="9" t="s">
        <v>81</v>
      </c>
      <c r="N1122" s="16" t="str">
        <f ca="1">PROPER(Table1[[#This Row],[Region]])</f>
        <v>Central</v>
      </c>
      <c r="O1122" s="9" t="s">
        <v>112</v>
      </c>
      <c r="P1122" s="9" t="s">
        <v>630</v>
      </c>
      <c r="Q1122" s="9" t="s">
        <v>32</v>
      </c>
    </row>
    <row r="1123" spans="1:17" ht="14.5">
      <c r="A1123" s="9">
        <v>2030</v>
      </c>
      <c r="B1123" s="9" t="str">
        <f>VLOOKUP(Table1[[#This Row],[Customer ID]],'Customer Lookup'!A:B,2,0)</f>
        <v>Lindsay O'Connell</v>
      </c>
      <c r="C1123" s="9">
        <v>91060</v>
      </c>
      <c r="D1123" s="30">
        <v>42081</v>
      </c>
      <c r="E1123" s="30">
        <v>42083</v>
      </c>
      <c r="F1123" s="9" t="s">
        <v>83</v>
      </c>
      <c r="G1123" s="13" t="str">
        <f ca="1">TRIM(Table1[[#This Row],[Product Category]])</f>
        <v>Office Supplies</v>
      </c>
      <c r="H1123" s="13" t="str">
        <f ca="1">PROPER(Table1[[#This Row],[Product Sub-Category]])</f>
        <v>Paper</v>
      </c>
      <c r="I1123" s="14">
        <v>13</v>
      </c>
      <c r="J1123" s="15">
        <v>55.98</v>
      </c>
      <c r="K1123" s="9">
        <v>0.05</v>
      </c>
      <c r="L1123" s="9" t="s">
        <v>50</v>
      </c>
      <c r="M1123" s="9" t="s">
        <v>81</v>
      </c>
      <c r="N1123" s="16" t="str">
        <f ca="1">PROPER(Table1[[#This Row],[Region]])</f>
        <v>South</v>
      </c>
      <c r="O1123" s="9" t="s">
        <v>112</v>
      </c>
      <c r="P1123" s="9" t="s">
        <v>630</v>
      </c>
      <c r="Q1123" s="9" t="s">
        <v>32</v>
      </c>
    </row>
    <row r="1124" spans="1:17" ht="14.5">
      <c r="A1124" s="9">
        <v>2035</v>
      </c>
      <c r="B1124" s="9" t="str">
        <f>VLOOKUP(Table1[[#This Row],[Customer ID]],'Customer Lookup'!A:B,2,0)</f>
        <v>Jon Ward</v>
      </c>
      <c r="C1124" s="9">
        <v>87117</v>
      </c>
      <c r="D1124" s="30">
        <v>42142</v>
      </c>
      <c r="E1124" s="30">
        <v>42144</v>
      </c>
      <c r="F1124" s="8" t="s">
        <v>60</v>
      </c>
      <c r="G1124" s="13" t="str">
        <f ca="1">TRIM(Table1[[#This Row],[Product Category]])</f>
        <v>Technology</v>
      </c>
      <c r="H1124" s="13" t="str">
        <f ca="1">PROPER(Table1[[#This Row],[Product Sub-Category]])</f>
        <v>Rubber Bands</v>
      </c>
      <c r="I1124" s="14">
        <v>20</v>
      </c>
      <c r="J1124" s="15">
        <v>1.89</v>
      </c>
      <c r="K1124" s="9">
        <v>0.05</v>
      </c>
      <c r="L1124" s="9" t="s">
        <v>41</v>
      </c>
      <c r="M1124" s="9" t="s">
        <v>104</v>
      </c>
      <c r="N1124" s="16" t="str">
        <f ca="1">PROPER(Table1[[#This Row],[Region]])</f>
        <v>West</v>
      </c>
      <c r="O1124" s="9" t="s">
        <v>242</v>
      </c>
      <c r="P1124" s="9" t="s">
        <v>712</v>
      </c>
      <c r="Q1124" s="9" t="s">
        <v>32</v>
      </c>
    </row>
    <row r="1125" spans="1:17" ht="14.5">
      <c r="A1125" s="9">
        <v>2037</v>
      </c>
      <c r="B1125" s="9" t="str">
        <f>VLOOKUP(Table1[[#This Row],[Customer ID]],'Customer Lookup'!A:B,2,0)</f>
        <v>Lynda Herman</v>
      </c>
      <c r="C1125" s="9">
        <v>89333</v>
      </c>
      <c r="D1125" s="30">
        <v>42075</v>
      </c>
      <c r="E1125" s="30">
        <v>42077</v>
      </c>
      <c r="F1125" s="9" t="s">
        <v>144</v>
      </c>
      <c r="G1125" s="13" t="str">
        <f ca="1">TRIM(Table1[[#This Row],[Product Category]])</f>
        <v>Office Supplies</v>
      </c>
      <c r="H1125" s="13" t="str">
        <f ca="1">PROPER(Table1[[#This Row],[Product Sub-Category]])</f>
        <v>Computer Peripherals</v>
      </c>
      <c r="I1125" s="14">
        <v>4</v>
      </c>
      <c r="J1125" s="15">
        <v>73.98</v>
      </c>
      <c r="K1125" s="9">
        <v>0.05</v>
      </c>
      <c r="L1125" s="9" t="s">
        <v>31</v>
      </c>
      <c r="M1125" s="9" t="s">
        <v>51</v>
      </c>
      <c r="N1125" s="16" t="str">
        <f ca="1">PROPER(Table1[[#This Row],[Region]])</f>
        <v>East</v>
      </c>
      <c r="O1125" s="9" t="s">
        <v>69</v>
      </c>
      <c r="P1125" s="9" t="s">
        <v>732</v>
      </c>
      <c r="Q1125" s="9" t="s">
        <v>32</v>
      </c>
    </row>
    <row r="1126" spans="1:17" ht="14.5">
      <c r="A1126" s="9">
        <v>2038</v>
      </c>
      <c r="B1126" s="9" t="str">
        <f>VLOOKUP(Table1[[#This Row],[Customer ID]],'Customer Lookup'!A:B,2,0)</f>
        <v>Peter Adams</v>
      </c>
      <c r="C1126" s="9">
        <v>89334</v>
      </c>
      <c r="D1126" s="30">
        <v>42115</v>
      </c>
      <c r="E1126" s="30">
        <v>42115</v>
      </c>
      <c r="F1126" s="8" t="s">
        <v>83</v>
      </c>
      <c r="G1126" s="13" t="str">
        <f ca="1">TRIM(Table1[[#This Row],[Product Category]])</f>
        <v>Technology</v>
      </c>
      <c r="H1126" s="13" t="str">
        <f ca="1">PROPER(Table1[[#This Row],[Product Sub-Category]])</f>
        <v>Paper</v>
      </c>
      <c r="I1126" s="14">
        <v>7</v>
      </c>
      <c r="J1126" s="15">
        <v>40.99</v>
      </c>
      <c r="K1126" s="9">
        <v>0.05</v>
      </c>
      <c r="L1126" s="9" t="s">
        <v>21</v>
      </c>
      <c r="M1126" s="9" t="s">
        <v>51</v>
      </c>
      <c r="N1126" s="16" t="str">
        <f ca="1">PROPER(Table1[[#This Row],[Region]])</f>
        <v>South</v>
      </c>
      <c r="O1126" s="9" t="s">
        <v>62</v>
      </c>
      <c r="P1126" s="9" t="s">
        <v>747</v>
      </c>
      <c r="Q1126" s="9" t="s">
        <v>32</v>
      </c>
    </row>
    <row r="1127" spans="1:17" ht="14.5">
      <c r="A1127" s="9">
        <v>2044</v>
      </c>
      <c r="B1127" s="9" t="str">
        <f>VLOOKUP(Table1[[#This Row],[Customer ID]],'Customer Lookup'!A:B,2,0)</f>
        <v>Jay Simon</v>
      </c>
      <c r="C1127" s="9">
        <v>88692</v>
      </c>
      <c r="D1127" s="30">
        <v>42179</v>
      </c>
      <c r="E1127" s="30">
        <v>42186</v>
      </c>
      <c r="F1127" s="9" t="s">
        <v>2235</v>
      </c>
      <c r="G1127" s="13" t="str">
        <f ca="1">TRIM(Table1[[#This Row],[Product Category]])</f>
        <v>Office Supplies</v>
      </c>
      <c r="H1127" s="13" t="str">
        <f ca="1">PROPER(Table1[[#This Row],[Product Sub-Category]])</f>
        <v>Telephones And Communication</v>
      </c>
      <c r="I1127" s="14">
        <v>6</v>
      </c>
      <c r="J1127" s="15">
        <v>20.99</v>
      </c>
      <c r="K1127" s="9">
        <v>0.05</v>
      </c>
      <c r="L1127" s="9" t="s">
        <v>98</v>
      </c>
      <c r="M1127" s="9" t="s">
        <v>81</v>
      </c>
      <c r="N1127" s="16" t="str">
        <f ca="1">PROPER(Table1[[#This Row],[Region]])</f>
        <v>Central</v>
      </c>
      <c r="O1127" s="9" t="s">
        <v>451</v>
      </c>
      <c r="P1127" s="9" t="s">
        <v>748</v>
      </c>
      <c r="Q1127" s="9" t="s">
        <v>32</v>
      </c>
    </row>
    <row r="1128" spans="1:17" ht="14.5">
      <c r="A1128" s="9">
        <v>2046</v>
      </c>
      <c r="B1128" s="9" t="str">
        <f>VLOOKUP(Table1[[#This Row],[Customer ID]],'Customer Lookup'!A:B,2,0)</f>
        <v>Eileen Schwartz</v>
      </c>
      <c r="C1128" s="9">
        <v>88219</v>
      </c>
      <c r="D1128" s="30">
        <v>42167</v>
      </c>
      <c r="E1128" s="30">
        <v>42169</v>
      </c>
      <c r="F1128" s="8" t="s">
        <v>83</v>
      </c>
      <c r="G1128" s="13" t="str">
        <f ca="1">TRIM(Table1[[#This Row],[Product Category]])</f>
        <v>Furniture</v>
      </c>
      <c r="H1128" s="13" t="str">
        <f ca="1">PROPER(Table1[[#This Row],[Product Sub-Category]])</f>
        <v>Paper</v>
      </c>
      <c r="I1128" s="14">
        <v>7</v>
      </c>
      <c r="J1128" s="15">
        <v>4.28</v>
      </c>
      <c r="K1128" s="9">
        <v>0.05</v>
      </c>
      <c r="L1128" s="9" t="s">
        <v>41</v>
      </c>
      <c r="M1128" s="9" t="s">
        <v>81</v>
      </c>
      <c r="N1128" s="16" t="str">
        <f ca="1">PROPER(Table1[[#This Row],[Region]])</f>
        <v>Central</v>
      </c>
      <c r="O1128" s="9" t="s">
        <v>145</v>
      </c>
      <c r="P1128" s="9" t="s">
        <v>749</v>
      </c>
      <c r="Q1128" s="9" t="s">
        <v>32</v>
      </c>
    </row>
    <row r="1129" spans="1:17" ht="14.5">
      <c r="A1129" s="9">
        <v>2046</v>
      </c>
      <c r="B1129" s="9" t="str">
        <f>VLOOKUP(Table1[[#This Row],[Customer ID]],'Customer Lookup'!A:B,2,0)</f>
        <v>Eileen Schwartz</v>
      </c>
      <c r="C1129" s="9">
        <v>88219</v>
      </c>
      <c r="D1129" s="30">
        <v>42167</v>
      </c>
      <c r="E1129" s="30">
        <v>42169</v>
      </c>
      <c r="F1129" s="9" t="s">
        <v>123</v>
      </c>
      <c r="G1129" s="13" t="str">
        <f ca="1">TRIM(Table1[[#This Row],[Product Category]])</f>
        <v>Furniture</v>
      </c>
      <c r="H1129" s="13" t="str">
        <f ca="1">PROPER(Table1[[#This Row],[Product Sub-Category]])</f>
        <v>Tables</v>
      </c>
      <c r="I1129" s="14">
        <v>13</v>
      </c>
      <c r="J1129" s="15">
        <v>376.13</v>
      </c>
      <c r="K1129" s="9">
        <v>0.1</v>
      </c>
      <c r="L1129" s="9" t="s">
        <v>41</v>
      </c>
      <c r="M1129" s="9" t="s">
        <v>81</v>
      </c>
      <c r="N1129" s="16" t="str">
        <f ca="1">PROPER(Table1[[#This Row],[Region]])</f>
        <v>Central</v>
      </c>
      <c r="O1129" s="9" t="s">
        <v>145</v>
      </c>
      <c r="P1129" s="9" t="s">
        <v>749</v>
      </c>
      <c r="Q1129" s="9" t="s">
        <v>22</v>
      </c>
    </row>
    <row r="1130" spans="1:17" ht="14.5">
      <c r="A1130" s="9">
        <v>2046</v>
      </c>
      <c r="B1130" s="9" t="str">
        <f>VLOOKUP(Table1[[#This Row],[Customer ID]],'Customer Lookup'!A:B,2,0)</f>
        <v>Eileen Schwartz</v>
      </c>
      <c r="C1130" s="9">
        <v>88219</v>
      </c>
      <c r="D1130" s="30">
        <v>42167</v>
      </c>
      <c r="E1130" s="30">
        <v>42168</v>
      </c>
      <c r="F1130" s="8" t="s">
        <v>123</v>
      </c>
      <c r="G1130" s="13" t="str">
        <f ca="1">TRIM(Table1[[#This Row],[Product Category]])</f>
        <v>Technology</v>
      </c>
      <c r="H1130" s="13" t="str">
        <f ca="1">PROPER(Table1[[#This Row],[Product Sub-Category]])</f>
        <v>Tables</v>
      </c>
      <c r="I1130" s="14">
        <v>17</v>
      </c>
      <c r="J1130" s="15">
        <v>424.21</v>
      </c>
      <c r="K1130" s="9">
        <v>0.1</v>
      </c>
      <c r="L1130" s="9" t="s">
        <v>41</v>
      </c>
      <c r="M1130" s="9" t="s">
        <v>81</v>
      </c>
      <c r="N1130" s="16" t="str">
        <f ca="1">PROPER(Table1[[#This Row],[Region]])</f>
        <v>Central</v>
      </c>
      <c r="O1130" s="9" t="s">
        <v>145</v>
      </c>
      <c r="P1130" s="9" t="s">
        <v>749</v>
      </c>
      <c r="Q1130" s="9" t="s">
        <v>22</v>
      </c>
    </row>
    <row r="1131" spans="1:17" ht="14.5">
      <c r="A1131" s="9">
        <v>2046</v>
      </c>
      <c r="B1131" s="9" t="str">
        <f>VLOOKUP(Table1[[#This Row],[Customer ID]],'Customer Lookup'!A:B,2,0)</f>
        <v>Eileen Schwartz</v>
      </c>
      <c r="C1131" s="9">
        <v>88219</v>
      </c>
      <c r="D1131" s="30">
        <v>42167</v>
      </c>
      <c r="E1131" s="30">
        <v>42169</v>
      </c>
      <c r="F1131" s="9" t="s">
        <v>2235</v>
      </c>
      <c r="G1131" s="13" t="str">
        <f ca="1">TRIM(Table1[[#This Row],[Product Category]])</f>
        <v>Technology</v>
      </c>
      <c r="H1131" s="13" t="str">
        <f ca="1">PROPER(Table1[[#This Row],[Product Sub-Category]])</f>
        <v>Telephones And Communication</v>
      </c>
      <c r="I1131" s="14">
        <v>4</v>
      </c>
      <c r="J1131" s="15">
        <v>195.99</v>
      </c>
      <c r="K1131" s="9">
        <v>0.1</v>
      </c>
      <c r="L1131" s="9" t="s">
        <v>41</v>
      </c>
      <c r="M1131" s="9" t="s">
        <v>81</v>
      </c>
      <c r="N1131" s="16" t="str">
        <f ca="1">PROPER(Table1[[#This Row],[Region]])</f>
        <v>South</v>
      </c>
      <c r="O1131" s="9" t="s">
        <v>145</v>
      </c>
      <c r="P1131" s="9" t="s">
        <v>749</v>
      </c>
      <c r="Q1131" s="9" t="s">
        <v>32</v>
      </c>
    </row>
    <row r="1132" spans="1:17" ht="14.5">
      <c r="A1132" s="9">
        <v>2049</v>
      </c>
      <c r="B1132" s="9" t="str">
        <f>VLOOKUP(Table1[[#This Row],[Customer ID]],'Customer Lookup'!A:B,2,0)</f>
        <v>Kenneth Pollock</v>
      </c>
      <c r="C1132" s="9">
        <v>88220</v>
      </c>
      <c r="D1132" s="30">
        <v>42176</v>
      </c>
      <c r="E1132" s="30">
        <v>42178</v>
      </c>
      <c r="F1132" s="8" t="s">
        <v>144</v>
      </c>
      <c r="G1132" s="13" t="str">
        <f ca="1">TRIM(Table1[[#This Row],[Product Category]])</f>
        <v>Office Supplies</v>
      </c>
      <c r="H1132" s="13" t="str">
        <f ca="1">PROPER(Table1[[#This Row],[Product Sub-Category]])</f>
        <v>Computer Peripherals</v>
      </c>
      <c r="I1132" s="14">
        <v>19</v>
      </c>
      <c r="J1132" s="15">
        <v>15.28</v>
      </c>
      <c r="K1132" s="9">
        <v>0.05</v>
      </c>
      <c r="L1132" s="9" t="s">
        <v>21</v>
      </c>
      <c r="M1132" s="9" t="s">
        <v>81</v>
      </c>
      <c r="N1132" s="16" t="str">
        <f ca="1">PROPER(Table1[[#This Row],[Region]])</f>
        <v>South</v>
      </c>
      <c r="O1132" s="9" t="s">
        <v>117</v>
      </c>
      <c r="P1132" s="9" t="s">
        <v>750</v>
      </c>
      <c r="Q1132" s="9" t="s">
        <v>32</v>
      </c>
    </row>
    <row r="1133" spans="1:17" ht="14.5">
      <c r="A1133" s="9">
        <v>2049</v>
      </c>
      <c r="B1133" s="9" t="str">
        <f>VLOOKUP(Table1[[#This Row],[Customer ID]],'Customer Lookup'!A:B,2,0)</f>
        <v>Kenneth Pollock</v>
      </c>
      <c r="C1133" s="9">
        <v>88220</v>
      </c>
      <c r="D1133" s="30">
        <v>42176</v>
      </c>
      <c r="E1133" s="30">
        <v>42179</v>
      </c>
      <c r="F1133" s="9" t="s">
        <v>2231</v>
      </c>
      <c r="G1133" s="13" t="str">
        <f ca="1">TRIM(Table1[[#This Row],[Product Category]])</f>
        <v>Technology</v>
      </c>
      <c r="H1133" s="13" t="str">
        <f ca="1">PROPER(Table1[[#This Row],[Product Sub-Category]])</f>
        <v>Pens &amp; Art Supplies</v>
      </c>
      <c r="I1133" s="14">
        <v>13</v>
      </c>
      <c r="J1133" s="15">
        <v>1.76</v>
      </c>
      <c r="K1133" s="9">
        <v>0.05</v>
      </c>
      <c r="L1133" s="9" t="s">
        <v>21</v>
      </c>
      <c r="M1133" s="9" t="s">
        <v>81</v>
      </c>
      <c r="N1133" s="16" t="str">
        <f ca="1">PROPER(Table1[[#This Row],[Region]])</f>
        <v>West</v>
      </c>
      <c r="O1133" s="9" t="s">
        <v>117</v>
      </c>
      <c r="P1133" s="9" t="s">
        <v>750</v>
      </c>
      <c r="Q1133" s="9" t="s">
        <v>32</v>
      </c>
    </row>
    <row r="1134" spans="1:17" ht="14.5">
      <c r="A1134" s="9">
        <v>2052</v>
      </c>
      <c r="B1134" s="9" t="str">
        <f>VLOOKUP(Table1[[#This Row],[Customer ID]],'Customer Lookup'!A:B,2,0)</f>
        <v>Francis Kendall</v>
      </c>
      <c r="C1134" s="9">
        <v>87234</v>
      </c>
      <c r="D1134" s="30">
        <v>42054</v>
      </c>
      <c r="E1134" s="30">
        <v>42056</v>
      </c>
      <c r="F1134" s="8" t="s">
        <v>144</v>
      </c>
      <c r="G1134" s="13" t="str">
        <f ca="1">TRIM(Table1[[#This Row],[Product Category]])</f>
        <v>Office Supplies</v>
      </c>
      <c r="H1134" s="13" t="str">
        <f ca="1">PROPER(Table1[[#This Row],[Product Sub-Category]])</f>
        <v>Computer Peripherals</v>
      </c>
      <c r="I1134" s="14">
        <v>13</v>
      </c>
      <c r="J1134" s="15">
        <v>31.78</v>
      </c>
      <c r="K1134" s="9">
        <v>0.05</v>
      </c>
      <c r="L1134" s="9" t="s">
        <v>31</v>
      </c>
      <c r="M1134" s="9" t="s">
        <v>42</v>
      </c>
      <c r="N1134" s="16" t="str">
        <f ca="1">PROPER(Table1[[#This Row],[Region]])</f>
        <v>West</v>
      </c>
      <c r="O1134" s="9" t="s">
        <v>244</v>
      </c>
      <c r="P1134" s="9" t="s">
        <v>751</v>
      </c>
      <c r="Q1134" s="9" t="s">
        <v>32</v>
      </c>
    </row>
    <row r="1135" spans="1:17" ht="14.5">
      <c r="A1135" s="9">
        <v>2052</v>
      </c>
      <c r="B1135" s="9" t="str">
        <f>VLOOKUP(Table1[[#This Row],[Customer ID]],'Customer Lookup'!A:B,2,0)</f>
        <v>Francis Kendall</v>
      </c>
      <c r="C1135" s="9">
        <v>87234</v>
      </c>
      <c r="D1135" s="30">
        <v>42054</v>
      </c>
      <c r="E1135" s="30">
        <v>42055</v>
      </c>
      <c r="F1135" s="9" t="s">
        <v>61</v>
      </c>
      <c r="G1135" s="13" t="str">
        <f ca="1">TRIM(Table1[[#This Row],[Product Category]])</f>
        <v>Technology</v>
      </c>
      <c r="H1135" s="13" t="str">
        <f ca="1">PROPER(Table1[[#This Row],[Product Sub-Category]])</f>
        <v>Envelopes</v>
      </c>
      <c r="I1135" s="14">
        <v>5</v>
      </c>
      <c r="J1135" s="15">
        <v>5.98</v>
      </c>
      <c r="K1135" s="9">
        <v>0.05</v>
      </c>
      <c r="L1135" s="9" t="s">
        <v>31</v>
      </c>
      <c r="M1135" s="9" t="s">
        <v>42</v>
      </c>
      <c r="N1135" s="16" t="str">
        <f ca="1">PROPER(Table1[[#This Row],[Region]])</f>
        <v>West</v>
      </c>
      <c r="O1135" s="9" t="s">
        <v>244</v>
      </c>
      <c r="P1135" s="9" t="s">
        <v>751</v>
      </c>
      <c r="Q1135" s="9" t="s">
        <v>32</v>
      </c>
    </row>
    <row r="1136" spans="1:17" ht="14.5">
      <c r="A1136" s="9">
        <v>2052</v>
      </c>
      <c r="B1136" s="9" t="str">
        <f>VLOOKUP(Table1[[#This Row],[Customer ID]],'Customer Lookup'!A:B,2,0)</f>
        <v>Francis Kendall</v>
      </c>
      <c r="C1136" s="9">
        <v>87234</v>
      </c>
      <c r="D1136" s="30">
        <v>42054</v>
      </c>
      <c r="E1136" s="30">
        <v>42055</v>
      </c>
      <c r="F1136" s="8" t="s">
        <v>2235</v>
      </c>
      <c r="G1136" s="13" t="str">
        <f ca="1">TRIM(Table1[[#This Row],[Product Category]])</f>
        <v>Office Supplies</v>
      </c>
      <c r="H1136" s="13" t="str">
        <f ca="1">PROPER(Table1[[#This Row],[Product Sub-Category]])</f>
        <v>Telephones And Communication</v>
      </c>
      <c r="I1136" s="14">
        <v>19</v>
      </c>
      <c r="J1136" s="15">
        <v>35.99</v>
      </c>
      <c r="K1136" s="9">
        <v>0.05</v>
      </c>
      <c r="L1136" s="9" t="s">
        <v>31</v>
      </c>
      <c r="M1136" s="9" t="s">
        <v>42</v>
      </c>
      <c r="N1136" s="16" t="str">
        <f ca="1">PROPER(Table1[[#This Row],[Region]])</f>
        <v>South</v>
      </c>
      <c r="O1136" s="9" t="s">
        <v>244</v>
      </c>
      <c r="P1136" s="9" t="s">
        <v>751</v>
      </c>
      <c r="Q1136" s="9" t="s">
        <v>22</v>
      </c>
    </row>
    <row r="1137" spans="1:17" ht="14.5">
      <c r="A1137" s="9">
        <v>2058</v>
      </c>
      <c r="B1137" s="9" t="str">
        <f>VLOOKUP(Table1[[#This Row],[Customer ID]],'Customer Lookup'!A:B,2,0)</f>
        <v>Louise Webster Sharma</v>
      </c>
      <c r="C1137" s="9">
        <v>88040</v>
      </c>
      <c r="D1137" s="30">
        <v>42048</v>
      </c>
      <c r="E1137" s="30">
        <v>42050</v>
      </c>
      <c r="F1137" s="9" t="s">
        <v>83</v>
      </c>
      <c r="G1137" s="13" t="str">
        <f ca="1">TRIM(Table1[[#This Row],[Product Category]])</f>
        <v>Technology</v>
      </c>
      <c r="H1137" s="13" t="str">
        <f ca="1">PROPER(Table1[[#This Row],[Product Sub-Category]])</f>
        <v>Paper</v>
      </c>
      <c r="I1137" s="14">
        <v>5</v>
      </c>
      <c r="J1137" s="15">
        <v>5.98</v>
      </c>
      <c r="K1137" s="9">
        <v>0.05</v>
      </c>
      <c r="L1137" s="9" t="s">
        <v>50</v>
      </c>
      <c r="M1137" s="9" t="s">
        <v>81</v>
      </c>
      <c r="N1137" s="16" t="str">
        <f ca="1">PROPER(Table1[[#This Row],[Region]])</f>
        <v>South</v>
      </c>
      <c r="O1137" s="9" t="s">
        <v>225</v>
      </c>
      <c r="P1137" s="9" t="s">
        <v>752</v>
      </c>
      <c r="Q1137" s="9" t="s">
        <v>32</v>
      </c>
    </row>
    <row r="1138" spans="1:17" ht="14.5">
      <c r="A1138" s="9">
        <v>2059</v>
      </c>
      <c r="B1138" s="9" t="str">
        <f>VLOOKUP(Table1[[#This Row],[Customer ID]],'Customer Lookup'!A:B,2,0)</f>
        <v>Nathan Newton</v>
      </c>
      <c r="C1138" s="9">
        <v>88039</v>
      </c>
      <c r="D1138" s="30">
        <v>42021</v>
      </c>
      <c r="E1138" s="30">
        <v>42022</v>
      </c>
      <c r="F1138" s="8" t="s">
        <v>144</v>
      </c>
      <c r="G1138" s="13" t="str">
        <f ca="1">TRIM(Table1[[#This Row],[Product Category]])</f>
        <v>Office Supplies</v>
      </c>
      <c r="H1138" s="13" t="str">
        <f ca="1">PROPER(Table1[[#This Row],[Product Sub-Category]])</f>
        <v>Computer Peripherals</v>
      </c>
      <c r="I1138" s="14">
        <v>13</v>
      </c>
      <c r="J1138" s="15">
        <v>28.48</v>
      </c>
      <c r="K1138" s="9">
        <v>0.05</v>
      </c>
      <c r="L1138" s="9" t="s">
        <v>31</v>
      </c>
      <c r="M1138" s="9" t="s">
        <v>81</v>
      </c>
      <c r="N1138" s="16" t="str">
        <f ca="1">PROPER(Table1[[#This Row],[Region]])</f>
        <v>South</v>
      </c>
      <c r="O1138" s="9" t="s">
        <v>225</v>
      </c>
      <c r="P1138" s="9" t="s">
        <v>753</v>
      </c>
      <c r="Q1138" s="9" t="s">
        <v>32</v>
      </c>
    </row>
    <row r="1139" spans="1:17" ht="14.5">
      <c r="A1139" s="9">
        <v>2059</v>
      </c>
      <c r="B1139" s="9" t="str">
        <f>VLOOKUP(Table1[[#This Row],[Customer ID]],'Customer Lookup'!A:B,2,0)</f>
        <v>Nathan Newton</v>
      </c>
      <c r="C1139" s="9">
        <v>88041</v>
      </c>
      <c r="D1139" s="30">
        <v>42090</v>
      </c>
      <c r="E1139" s="30">
        <v>42091</v>
      </c>
      <c r="F1139" s="9" t="s">
        <v>2231</v>
      </c>
      <c r="G1139" s="13" t="str">
        <f ca="1">TRIM(Table1[[#This Row],[Product Category]])</f>
        <v>Technology</v>
      </c>
      <c r="H1139" s="13" t="str">
        <f ca="1">PROPER(Table1[[#This Row],[Product Sub-Category]])</f>
        <v>Pens &amp; Art Supplies</v>
      </c>
      <c r="I1139" s="14">
        <v>12</v>
      </c>
      <c r="J1139" s="15">
        <v>9.85</v>
      </c>
      <c r="K1139" s="9">
        <v>0.05</v>
      </c>
      <c r="L1139" s="9" t="s">
        <v>41</v>
      </c>
      <c r="M1139" s="9" t="s">
        <v>81</v>
      </c>
      <c r="N1139" s="16" t="str">
        <f ca="1">PROPER(Table1[[#This Row],[Region]])</f>
        <v>South</v>
      </c>
      <c r="O1139" s="9" t="s">
        <v>225</v>
      </c>
      <c r="P1139" s="9" t="s">
        <v>753</v>
      </c>
      <c r="Q1139" s="9" t="s">
        <v>32</v>
      </c>
    </row>
    <row r="1140" spans="1:17" ht="14.5">
      <c r="A1140" s="9">
        <v>2059</v>
      </c>
      <c r="B1140" s="9" t="str">
        <f>VLOOKUP(Table1[[#This Row],[Customer ID]],'Customer Lookup'!A:B,2,0)</f>
        <v>Nathan Newton</v>
      </c>
      <c r="C1140" s="9">
        <v>88041</v>
      </c>
      <c r="D1140" s="30">
        <v>42090</v>
      </c>
      <c r="E1140" s="30">
        <v>42091</v>
      </c>
      <c r="F1140" s="8" t="s">
        <v>2235</v>
      </c>
      <c r="G1140" s="13" t="str">
        <f ca="1">TRIM(Table1[[#This Row],[Product Category]])</f>
        <v>Furniture</v>
      </c>
      <c r="H1140" s="13" t="str">
        <f ca="1">PROPER(Table1[[#This Row],[Product Sub-Category]])</f>
        <v>Telephones And Communication</v>
      </c>
      <c r="I1140" s="14">
        <v>9</v>
      </c>
      <c r="J1140" s="15">
        <v>125.99</v>
      </c>
      <c r="K1140" s="9">
        <v>0.1</v>
      </c>
      <c r="L1140" s="9" t="s">
        <v>41</v>
      </c>
      <c r="M1140" s="9" t="s">
        <v>81</v>
      </c>
      <c r="N1140" s="16" t="str">
        <f ca="1">PROPER(Table1[[#This Row],[Region]])</f>
        <v>Central</v>
      </c>
      <c r="O1140" s="9" t="s">
        <v>225</v>
      </c>
      <c r="P1140" s="9" t="s">
        <v>753</v>
      </c>
      <c r="Q1140" s="9" t="s">
        <v>32</v>
      </c>
    </row>
    <row r="1141" spans="1:17" ht="14.5">
      <c r="A1141" s="9">
        <v>2061</v>
      </c>
      <c r="B1141" s="9" t="str">
        <f>VLOOKUP(Table1[[#This Row],[Customer ID]],'Customer Lookup'!A:B,2,0)</f>
        <v>Marianne Carey</v>
      </c>
      <c r="C1141" s="9">
        <v>87146</v>
      </c>
      <c r="D1141" s="30">
        <v>42033</v>
      </c>
      <c r="E1141" s="30">
        <v>42035</v>
      </c>
      <c r="F1141" s="9" t="s">
        <v>151</v>
      </c>
      <c r="G1141" s="13" t="str">
        <f ca="1">TRIM(Table1[[#This Row],[Product Category]])</f>
        <v>Office Supplies</v>
      </c>
      <c r="H1141" s="13" t="str">
        <f ca="1">PROPER(Table1[[#This Row],[Product Sub-Category]])</f>
        <v>Bookcases</v>
      </c>
      <c r="I1141" s="14">
        <v>1</v>
      </c>
      <c r="J1141" s="15">
        <v>240.98</v>
      </c>
      <c r="K1141" s="9">
        <v>0.1</v>
      </c>
      <c r="L1141" s="9" t="s">
        <v>50</v>
      </c>
      <c r="M1141" s="9" t="s">
        <v>81</v>
      </c>
      <c r="N1141" s="16" t="str">
        <f ca="1">PROPER(Table1[[#This Row],[Region]])</f>
        <v>South</v>
      </c>
      <c r="O1141" s="9" t="s">
        <v>302</v>
      </c>
      <c r="P1141" s="9" t="s">
        <v>754</v>
      </c>
      <c r="Q1141" s="9" t="s">
        <v>22</v>
      </c>
    </row>
    <row r="1142" spans="1:17" ht="14.5">
      <c r="A1142" s="9">
        <v>2062</v>
      </c>
      <c r="B1142" s="9" t="str">
        <f>VLOOKUP(Table1[[#This Row],[Customer ID]],'Customer Lookup'!A:B,2,0)</f>
        <v>Alfred Singh</v>
      </c>
      <c r="C1142" s="9">
        <v>87146</v>
      </c>
      <c r="D1142" s="30">
        <v>42033</v>
      </c>
      <c r="E1142" s="30">
        <v>42036</v>
      </c>
      <c r="F1142" s="8" t="s">
        <v>2237</v>
      </c>
      <c r="G1142" s="13" t="str">
        <f ca="1">TRIM(Table1[[#This Row],[Product Category]])</f>
        <v>Furniture</v>
      </c>
      <c r="H1142" s="13" t="str">
        <f ca="1">PROPER(Table1[[#This Row],[Product Sub-Category]])</f>
        <v>Binders And Binder Accessories</v>
      </c>
      <c r="I1142" s="14">
        <v>10</v>
      </c>
      <c r="J1142" s="15">
        <v>420.98</v>
      </c>
      <c r="K1142" s="9">
        <v>0.1</v>
      </c>
      <c r="L1142" s="9" t="s">
        <v>50</v>
      </c>
      <c r="M1142" s="9" t="s">
        <v>81</v>
      </c>
      <c r="N1142" s="16" t="str">
        <f ca="1">PROPER(Table1[[#This Row],[Region]])</f>
        <v>South</v>
      </c>
      <c r="O1142" s="9" t="s">
        <v>117</v>
      </c>
      <c r="P1142" s="9" t="s">
        <v>755</v>
      </c>
      <c r="Q1142" s="9" t="s">
        <v>32</v>
      </c>
    </row>
    <row r="1143" spans="1:17" ht="14.5">
      <c r="A1143" s="9">
        <v>2062</v>
      </c>
      <c r="B1143" s="9" t="str">
        <f>VLOOKUP(Table1[[#This Row],[Customer ID]],'Customer Lookup'!A:B,2,0)</f>
        <v>Alfred Singh</v>
      </c>
      <c r="C1143" s="9">
        <v>87148</v>
      </c>
      <c r="D1143" s="30">
        <v>42181</v>
      </c>
      <c r="E1143" s="30">
        <v>42185</v>
      </c>
      <c r="F1143" s="9" t="s">
        <v>2232</v>
      </c>
      <c r="G1143" s="13" t="str">
        <f ca="1">TRIM(Table1[[#This Row],[Product Category]])</f>
        <v>Technology</v>
      </c>
      <c r="H1143" s="13" t="str">
        <f ca="1">PROPER(Table1[[#This Row],[Product Sub-Category]])</f>
        <v>Chairs &amp; Chairmats</v>
      </c>
      <c r="I1143" s="14">
        <v>22</v>
      </c>
      <c r="J1143" s="15">
        <v>291.73</v>
      </c>
      <c r="K1143" s="9">
        <v>0.1</v>
      </c>
      <c r="L1143" s="9" t="s">
        <v>98</v>
      </c>
      <c r="M1143" s="9" t="s">
        <v>81</v>
      </c>
      <c r="N1143" s="16" t="str">
        <f ca="1">PROPER(Table1[[#This Row],[Region]])</f>
        <v>South</v>
      </c>
      <c r="O1143" s="9" t="s">
        <v>117</v>
      </c>
      <c r="P1143" s="9" t="s">
        <v>755</v>
      </c>
      <c r="Q1143" s="9" t="s">
        <v>22</v>
      </c>
    </row>
    <row r="1144" spans="1:17" ht="14.5">
      <c r="A1144" s="9">
        <v>2063</v>
      </c>
      <c r="B1144" s="9" t="str">
        <f>VLOOKUP(Table1[[#This Row],[Customer ID]],'Customer Lookup'!A:B,2,0)</f>
        <v>Todd D Norris</v>
      </c>
      <c r="C1144" s="9">
        <v>87147</v>
      </c>
      <c r="D1144" s="30">
        <v>42132</v>
      </c>
      <c r="E1144" s="30">
        <v>42132</v>
      </c>
      <c r="F1144" s="8" t="s">
        <v>144</v>
      </c>
      <c r="G1144" s="13" t="str">
        <f ca="1">TRIM(Table1[[#This Row],[Product Category]])</f>
        <v>Office Supplies</v>
      </c>
      <c r="H1144" s="13" t="str">
        <f ca="1">PROPER(Table1[[#This Row],[Product Sub-Category]])</f>
        <v>Computer Peripherals</v>
      </c>
      <c r="I1144" s="14">
        <v>1</v>
      </c>
      <c r="J1144" s="15">
        <v>300.97000000000003</v>
      </c>
      <c r="K1144" s="9">
        <v>0.1</v>
      </c>
      <c r="L1144" s="9" t="s">
        <v>98</v>
      </c>
      <c r="M1144" s="9" t="s">
        <v>81</v>
      </c>
      <c r="N1144" s="16" t="str">
        <f ca="1">PROPER(Table1[[#This Row],[Region]])</f>
        <v>South</v>
      </c>
      <c r="O1144" s="9" t="s">
        <v>117</v>
      </c>
      <c r="P1144" s="9" t="s">
        <v>756</v>
      </c>
      <c r="Q1144" s="9" t="s">
        <v>32</v>
      </c>
    </row>
    <row r="1145" spans="1:17" ht="14.5">
      <c r="A1145" s="9">
        <v>2066</v>
      </c>
      <c r="B1145" s="9" t="str">
        <f>VLOOKUP(Table1[[#This Row],[Customer ID]],'Customer Lookup'!A:B,2,0)</f>
        <v>Claudia Webb</v>
      </c>
      <c r="C1145" s="9">
        <v>85833</v>
      </c>
      <c r="D1145" s="30">
        <v>42089</v>
      </c>
      <c r="E1145" s="30">
        <v>42090</v>
      </c>
      <c r="F1145" s="9" t="s">
        <v>2238</v>
      </c>
      <c r="G1145" s="13" t="str">
        <f ca="1">TRIM(Table1[[#This Row],[Product Category]])</f>
        <v>Technology</v>
      </c>
      <c r="H1145" s="13" t="str">
        <f ca="1">PROPER(Table1[[#This Row],[Product Sub-Category]])</f>
        <v>Storage &amp; Organization</v>
      </c>
      <c r="I1145" s="14">
        <v>7</v>
      </c>
      <c r="J1145" s="15">
        <v>20.89</v>
      </c>
      <c r="K1145" s="9">
        <v>0.05</v>
      </c>
      <c r="L1145" s="9" t="s">
        <v>50</v>
      </c>
      <c r="M1145" s="9" t="s">
        <v>42</v>
      </c>
      <c r="N1145" s="16" t="str">
        <f ca="1">PROPER(Table1[[#This Row],[Region]])</f>
        <v>South</v>
      </c>
      <c r="O1145" s="9" t="s">
        <v>225</v>
      </c>
      <c r="P1145" s="9" t="s">
        <v>757</v>
      </c>
      <c r="Q1145" s="9" t="s">
        <v>32</v>
      </c>
    </row>
    <row r="1146" spans="1:17" ht="14.5">
      <c r="A1146" s="9">
        <v>2066</v>
      </c>
      <c r="B1146" s="9" t="str">
        <f>VLOOKUP(Table1[[#This Row],[Customer ID]],'Customer Lookup'!A:B,2,0)</f>
        <v>Claudia Webb</v>
      </c>
      <c r="C1146" s="9">
        <v>85834</v>
      </c>
      <c r="D1146" s="30">
        <v>42094</v>
      </c>
      <c r="E1146" s="30">
        <v>42095</v>
      </c>
      <c r="F1146" s="8" t="s">
        <v>2235</v>
      </c>
      <c r="G1146" s="13" t="str">
        <f ca="1">TRIM(Table1[[#This Row],[Product Category]])</f>
        <v>Office Supplies</v>
      </c>
      <c r="H1146" s="13" t="str">
        <f ca="1">PROPER(Table1[[#This Row],[Product Sub-Category]])</f>
        <v>Telephones And Communication</v>
      </c>
      <c r="I1146" s="14">
        <v>2</v>
      </c>
      <c r="J1146" s="15">
        <v>20.99</v>
      </c>
      <c r="K1146" s="9">
        <v>0.05</v>
      </c>
      <c r="L1146" s="9" t="s">
        <v>41</v>
      </c>
      <c r="M1146" s="9" t="s">
        <v>42</v>
      </c>
      <c r="N1146" s="16" t="str">
        <f ca="1">PROPER(Table1[[#This Row],[Region]])</f>
        <v>South</v>
      </c>
      <c r="O1146" s="9" t="s">
        <v>225</v>
      </c>
      <c r="P1146" s="9" t="s">
        <v>757</v>
      </c>
      <c r="Q1146" s="9" t="s">
        <v>22</v>
      </c>
    </row>
    <row r="1147" spans="1:17" ht="14.5">
      <c r="A1147" s="9">
        <v>2066</v>
      </c>
      <c r="B1147" s="9" t="str">
        <f>VLOOKUP(Table1[[#This Row],[Customer ID]],'Customer Lookup'!A:B,2,0)</f>
        <v>Claudia Webb</v>
      </c>
      <c r="C1147" s="9">
        <v>85835</v>
      </c>
      <c r="D1147" s="30">
        <v>42113</v>
      </c>
      <c r="E1147" s="30">
        <v>42117</v>
      </c>
      <c r="F1147" s="9" t="s">
        <v>2237</v>
      </c>
      <c r="G1147" s="13" t="str">
        <f ca="1">TRIM(Table1[[#This Row],[Product Category]])</f>
        <v>Technology</v>
      </c>
      <c r="H1147" s="13" t="str">
        <f ca="1">PROPER(Table1[[#This Row],[Product Sub-Category]])</f>
        <v>Binders And Binder Accessories</v>
      </c>
      <c r="I1147" s="14">
        <v>8</v>
      </c>
      <c r="J1147" s="15">
        <v>4.24</v>
      </c>
      <c r="K1147" s="9">
        <v>0.05</v>
      </c>
      <c r="L1147" s="9" t="s">
        <v>98</v>
      </c>
      <c r="M1147" s="9" t="s">
        <v>81</v>
      </c>
      <c r="N1147" s="16" t="str">
        <f ca="1">PROPER(Table1[[#This Row],[Region]])</f>
        <v>South</v>
      </c>
      <c r="O1147" s="9" t="s">
        <v>225</v>
      </c>
      <c r="P1147" s="9" t="s">
        <v>757</v>
      </c>
      <c r="Q1147" s="9" t="s">
        <v>32</v>
      </c>
    </row>
    <row r="1148" spans="1:17" ht="14.5">
      <c r="A1148" s="9">
        <v>2069</v>
      </c>
      <c r="B1148" s="9" t="str">
        <f>VLOOKUP(Table1[[#This Row],[Customer ID]],'Customer Lookup'!A:B,2,0)</f>
        <v>Elsie Boykin</v>
      </c>
      <c r="C1148" s="9">
        <v>88554</v>
      </c>
      <c r="D1148" s="30">
        <v>42016</v>
      </c>
      <c r="E1148" s="30">
        <v>42018</v>
      </c>
      <c r="F1148" s="8" t="s">
        <v>144</v>
      </c>
      <c r="G1148" s="13" t="str">
        <f ca="1">TRIM(Table1[[#This Row],[Product Category]])</f>
        <v>Technology</v>
      </c>
      <c r="H1148" s="13" t="str">
        <f ca="1">PROPER(Table1[[#This Row],[Product Sub-Category]])</f>
        <v>Computer Peripherals</v>
      </c>
      <c r="I1148" s="14">
        <v>3</v>
      </c>
      <c r="J1148" s="15">
        <v>40.98</v>
      </c>
      <c r="K1148" s="9">
        <v>0.05</v>
      </c>
      <c r="L1148" s="9" t="s">
        <v>50</v>
      </c>
      <c r="M1148" s="9" t="s">
        <v>104</v>
      </c>
      <c r="N1148" s="16" t="str">
        <f ca="1">PROPER(Table1[[#This Row],[Region]])</f>
        <v>Central</v>
      </c>
      <c r="O1148" s="9" t="s">
        <v>347</v>
      </c>
      <c r="P1148" s="9" t="s">
        <v>758</v>
      </c>
      <c r="Q1148" s="9" t="s">
        <v>32</v>
      </c>
    </row>
    <row r="1149" spans="1:17" ht="14.5">
      <c r="A1149" s="9">
        <v>2070</v>
      </c>
      <c r="B1149" s="9" t="str">
        <f>VLOOKUP(Table1[[#This Row],[Customer ID]],'Customer Lookup'!A:B,2,0)</f>
        <v>Kelly Collins</v>
      </c>
      <c r="C1149" s="9">
        <v>88558</v>
      </c>
      <c r="D1149" s="30">
        <v>42140</v>
      </c>
      <c r="E1149" s="30">
        <v>42144</v>
      </c>
      <c r="F1149" s="9" t="s">
        <v>2235</v>
      </c>
      <c r="G1149" s="13" t="str">
        <f ca="1">TRIM(Table1[[#This Row],[Product Category]])</f>
        <v>Technology</v>
      </c>
      <c r="H1149" s="13" t="str">
        <f ca="1">PROPER(Table1[[#This Row],[Product Sub-Category]])</f>
        <v>Telephones And Communication</v>
      </c>
      <c r="I1149" s="14">
        <v>5</v>
      </c>
      <c r="J1149" s="15">
        <v>35.99</v>
      </c>
      <c r="K1149" s="9">
        <v>0.05</v>
      </c>
      <c r="L1149" s="9" t="s">
        <v>98</v>
      </c>
      <c r="M1149" s="9" t="s">
        <v>81</v>
      </c>
      <c r="N1149" s="16" t="str">
        <f ca="1">PROPER(Table1[[#This Row],[Region]])</f>
        <v>Central</v>
      </c>
      <c r="O1149" s="9" t="s">
        <v>215</v>
      </c>
      <c r="P1149" s="9" t="s">
        <v>759</v>
      </c>
      <c r="Q1149" s="9" t="s">
        <v>32</v>
      </c>
    </row>
    <row r="1150" spans="1:17" ht="14.5">
      <c r="A1150" s="9">
        <v>2071</v>
      </c>
      <c r="B1150" s="9" t="str">
        <f>VLOOKUP(Table1[[#This Row],[Customer ID]],'Customer Lookup'!A:B,2,0)</f>
        <v>Victor Cherry</v>
      </c>
      <c r="C1150" s="9">
        <v>88555</v>
      </c>
      <c r="D1150" s="30">
        <v>42036</v>
      </c>
      <c r="E1150" s="30">
        <v>42036</v>
      </c>
      <c r="F1150" s="8" t="s">
        <v>144</v>
      </c>
      <c r="G1150" s="13" t="str">
        <f ca="1">TRIM(Table1[[#This Row],[Product Category]])</f>
        <v>Office Supplies</v>
      </c>
      <c r="H1150" s="13" t="str">
        <f ca="1">PROPER(Table1[[#This Row],[Product Sub-Category]])</f>
        <v>Computer Peripherals</v>
      </c>
      <c r="I1150" s="14">
        <v>23</v>
      </c>
      <c r="J1150" s="15">
        <v>60.98</v>
      </c>
      <c r="K1150" s="9">
        <v>0.05</v>
      </c>
      <c r="L1150" s="9" t="s">
        <v>31</v>
      </c>
      <c r="M1150" s="9" t="s">
        <v>81</v>
      </c>
      <c r="N1150" s="16" t="str">
        <f ca="1">PROPER(Table1[[#This Row],[Region]])</f>
        <v>Central</v>
      </c>
      <c r="O1150" s="9" t="s">
        <v>215</v>
      </c>
      <c r="P1150" s="9" t="s">
        <v>760</v>
      </c>
      <c r="Q1150" s="9" t="s">
        <v>32</v>
      </c>
    </row>
    <row r="1151" spans="1:17" ht="14.5">
      <c r="A1151" s="9">
        <v>2071</v>
      </c>
      <c r="B1151" s="9" t="str">
        <f>VLOOKUP(Table1[[#This Row],[Customer ID]],'Customer Lookup'!A:B,2,0)</f>
        <v>Victor Cherry</v>
      </c>
      <c r="C1151" s="9">
        <v>88555</v>
      </c>
      <c r="D1151" s="30">
        <v>42036</v>
      </c>
      <c r="E1151" s="30">
        <v>42037</v>
      </c>
      <c r="F1151" s="9" t="s">
        <v>116</v>
      </c>
      <c r="G1151" s="13" t="str">
        <f ca="1">TRIM(Table1[[#This Row],[Product Category]])</f>
        <v>Technology</v>
      </c>
      <c r="H1151" s="13" t="str">
        <f ca="1">PROPER(Table1[[#This Row],[Product Sub-Category]])</f>
        <v>Labels</v>
      </c>
      <c r="I1151" s="14">
        <v>11</v>
      </c>
      <c r="J1151" s="15">
        <v>3.08</v>
      </c>
      <c r="K1151" s="9">
        <v>0.05</v>
      </c>
      <c r="L1151" s="9" t="s">
        <v>31</v>
      </c>
      <c r="M1151" s="9" t="s">
        <v>81</v>
      </c>
      <c r="N1151" s="16" t="str">
        <f ca="1">PROPER(Table1[[#This Row],[Region]])</f>
        <v>Central</v>
      </c>
      <c r="O1151" s="9" t="s">
        <v>215</v>
      </c>
      <c r="P1151" s="9" t="s">
        <v>760</v>
      </c>
      <c r="Q1151" s="9" t="s">
        <v>32</v>
      </c>
    </row>
    <row r="1152" spans="1:17" ht="14.5">
      <c r="A1152" s="9">
        <v>2071</v>
      </c>
      <c r="B1152" s="9" t="str">
        <f>VLOOKUP(Table1[[#This Row],[Customer ID]],'Customer Lookup'!A:B,2,0)</f>
        <v>Victor Cherry</v>
      </c>
      <c r="C1152" s="9">
        <v>88558</v>
      </c>
      <c r="D1152" s="30">
        <v>42140</v>
      </c>
      <c r="E1152" s="30">
        <v>42147</v>
      </c>
      <c r="F1152" s="8" t="s">
        <v>2235</v>
      </c>
      <c r="G1152" s="13" t="str">
        <f ca="1">TRIM(Table1[[#This Row],[Product Category]])</f>
        <v>Office Supplies</v>
      </c>
      <c r="H1152" s="13" t="str">
        <f ca="1">PROPER(Table1[[#This Row],[Product Sub-Category]])</f>
        <v>Telephones And Communication</v>
      </c>
      <c r="I1152" s="14">
        <v>20</v>
      </c>
      <c r="J1152" s="15">
        <v>65.989999999999995</v>
      </c>
      <c r="K1152" s="9">
        <v>0.05</v>
      </c>
      <c r="L1152" s="9" t="s">
        <v>98</v>
      </c>
      <c r="M1152" s="9" t="s">
        <v>81</v>
      </c>
      <c r="N1152" s="16" t="str">
        <f ca="1">PROPER(Table1[[#This Row],[Region]])</f>
        <v>Central</v>
      </c>
      <c r="O1152" s="9" t="s">
        <v>215</v>
      </c>
      <c r="P1152" s="9" t="s">
        <v>760</v>
      </c>
      <c r="Q1152" s="9" t="s">
        <v>22</v>
      </c>
    </row>
    <row r="1153" spans="1:17" ht="14.5">
      <c r="A1153" s="9">
        <v>2072</v>
      </c>
      <c r="B1153" s="9" t="str">
        <f>VLOOKUP(Table1[[#This Row],[Customer ID]],'Customer Lookup'!A:B,2,0)</f>
        <v>Malcolm S Lanier</v>
      </c>
      <c r="C1153" s="9">
        <v>88555</v>
      </c>
      <c r="D1153" s="30">
        <v>42036</v>
      </c>
      <c r="E1153" s="30">
        <v>42038</v>
      </c>
      <c r="F1153" s="9" t="s">
        <v>83</v>
      </c>
      <c r="G1153" s="13" t="str">
        <f ca="1">TRIM(Table1[[#This Row],[Product Category]])</f>
        <v>Furniture</v>
      </c>
      <c r="H1153" s="13" t="str">
        <f ca="1">PROPER(Table1[[#This Row],[Product Sub-Category]])</f>
        <v>Paper</v>
      </c>
      <c r="I1153" s="14">
        <v>23</v>
      </c>
      <c r="J1153" s="15">
        <v>10.31</v>
      </c>
      <c r="K1153" s="9">
        <v>0.05</v>
      </c>
      <c r="L1153" s="9" t="s">
        <v>31</v>
      </c>
      <c r="M1153" s="9" t="s">
        <v>81</v>
      </c>
      <c r="N1153" s="16" t="str">
        <f ca="1">PROPER(Table1[[#This Row],[Region]])</f>
        <v>Central</v>
      </c>
      <c r="O1153" s="9" t="s">
        <v>215</v>
      </c>
      <c r="P1153" s="9" t="s">
        <v>761</v>
      </c>
      <c r="Q1153" s="9" t="s">
        <v>32</v>
      </c>
    </row>
    <row r="1154" spans="1:17" ht="14.5">
      <c r="A1154" s="9">
        <v>2072</v>
      </c>
      <c r="B1154" s="9" t="str">
        <f>VLOOKUP(Table1[[#This Row],[Customer ID]],'Customer Lookup'!A:B,2,0)</f>
        <v>Malcolm S Lanier</v>
      </c>
      <c r="C1154" s="9">
        <v>88556</v>
      </c>
      <c r="D1154" s="30">
        <v>42046</v>
      </c>
      <c r="E1154" s="30">
        <v>42048</v>
      </c>
      <c r="F1154" s="8" t="s">
        <v>151</v>
      </c>
      <c r="G1154" s="13" t="str">
        <f ca="1">TRIM(Table1[[#This Row],[Product Category]])</f>
        <v>Furniture</v>
      </c>
      <c r="H1154" s="13" t="str">
        <f ca="1">PROPER(Table1[[#This Row],[Product Sub-Category]])</f>
        <v>Bookcases</v>
      </c>
      <c r="I1154" s="14">
        <v>14</v>
      </c>
      <c r="J1154" s="15">
        <v>260.98</v>
      </c>
      <c r="K1154" s="9">
        <v>0.1</v>
      </c>
      <c r="L1154" s="9" t="s">
        <v>21</v>
      </c>
      <c r="M1154" s="9" t="s">
        <v>81</v>
      </c>
      <c r="N1154" s="16" t="str">
        <f ca="1">PROPER(Table1[[#This Row],[Region]])</f>
        <v>Central</v>
      </c>
      <c r="O1154" s="9" t="s">
        <v>215</v>
      </c>
      <c r="P1154" s="9" t="s">
        <v>761</v>
      </c>
      <c r="Q1154" s="9" t="s">
        <v>22</v>
      </c>
    </row>
    <row r="1155" spans="1:17" ht="14.5">
      <c r="A1155" s="9">
        <v>2072</v>
      </c>
      <c r="B1155" s="9" t="str">
        <f>VLOOKUP(Table1[[#This Row],[Customer ID]],'Customer Lookup'!A:B,2,0)</f>
        <v>Malcolm S Lanier</v>
      </c>
      <c r="C1155" s="9">
        <v>88556</v>
      </c>
      <c r="D1155" s="30">
        <v>42046</v>
      </c>
      <c r="E1155" s="30">
        <v>42048</v>
      </c>
      <c r="F1155" s="9" t="s">
        <v>2233</v>
      </c>
      <c r="G1155" s="13" t="str">
        <f ca="1">TRIM(Table1[[#This Row],[Product Category]])</f>
        <v>Office Supplies</v>
      </c>
      <c r="H1155" s="13" t="str">
        <f ca="1">PROPER(Table1[[#This Row],[Product Sub-Category]])</f>
        <v>Office Furnishings</v>
      </c>
      <c r="I1155" s="14">
        <v>11</v>
      </c>
      <c r="J1155" s="15">
        <v>10.52</v>
      </c>
      <c r="K1155" s="9">
        <v>0.05</v>
      </c>
      <c r="L1155" s="9" t="s">
        <v>21</v>
      </c>
      <c r="M1155" s="9" t="s">
        <v>81</v>
      </c>
      <c r="N1155" s="16" t="str">
        <f ca="1">PROPER(Table1[[#This Row],[Region]])</f>
        <v>Central</v>
      </c>
      <c r="O1155" s="9" t="s">
        <v>215</v>
      </c>
      <c r="P1155" s="9" t="s">
        <v>761</v>
      </c>
      <c r="Q1155" s="9" t="s">
        <v>32</v>
      </c>
    </row>
    <row r="1156" spans="1:17" ht="14.5">
      <c r="A1156" s="9">
        <v>2072</v>
      </c>
      <c r="B1156" s="9" t="str">
        <f>VLOOKUP(Table1[[#This Row],[Customer ID]],'Customer Lookup'!A:B,2,0)</f>
        <v>Malcolm S Lanier</v>
      </c>
      <c r="C1156" s="9">
        <v>88556</v>
      </c>
      <c r="D1156" s="30">
        <v>42046</v>
      </c>
      <c r="E1156" s="30">
        <v>42048</v>
      </c>
      <c r="F1156" s="8" t="s">
        <v>83</v>
      </c>
      <c r="G1156" s="13" t="str">
        <f ca="1">TRIM(Table1[[#This Row],[Product Category]])</f>
        <v>Furniture</v>
      </c>
      <c r="H1156" s="13" t="str">
        <f ca="1">PROPER(Table1[[#This Row],[Product Sub-Category]])</f>
        <v>Paper</v>
      </c>
      <c r="I1156" s="14">
        <v>14</v>
      </c>
      <c r="J1156" s="15">
        <v>5.98</v>
      </c>
      <c r="K1156" s="9">
        <v>0.05</v>
      </c>
      <c r="L1156" s="9" t="s">
        <v>21</v>
      </c>
      <c r="M1156" s="9" t="s">
        <v>81</v>
      </c>
      <c r="N1156" s="16" t="str">
        <f ca="1">PROPER(Table1[[#This Row],[Region]])</f>
        <v>Central</v>
      </c>
      <c r="O1156" s="9" t="s">
        <v>215</v>
      </c>
      <c r="P1156" s="9" t="s">
        <v>761</v>
      </c>
      <c r="Q1156" s="9" t="s">
        <v>22</v>
      </c>
    </row>
    <row r="1157" spans="1:17" ht="14.5">
      <c r="A1157" s="9">
        <v>2073</v>
      </c>
      <c r="B1157" s="9" t="str">
        <f>VLOOKUP(Table1[[#This Row],[Customer ID]],'Customer Lookup'!A:B,2,0)</f>
        <v>Evan Kelley</v>
      </c>
      <c r="C1157" s="9">
        <v>88557</v>
      </c>
      <c r="D1157" s="30">
        <v>42101</v>
      </c>
      <c r="E1157" s="30">
        <v>42103</v>
      </c>
      <c r="F1157" s="9" t="s">
        <v>2232</v>
      </c>
      <c r="G1157" s="13" t="str">
        <f ca="1">TRIM(Table1[[#This Row],[Product Category]])</f>
        <v>Office Supplies</v>
      </c>
      <c r="H1157" s="13" t="str">
        <f ca="1">PROPER(Table1[[#This Row],[Product Sub-Category]])</f>
        <v>Chairs &amp; Chairmats</v>
      </c>
      <c r="I1157" s="14">
        <v>6</v>
      </c>
      <c r="J1157" s="15">
        <v>291.73</v>
      </c>
      <c r="K1157" s="9">
        <v>0.1</v>
      </c>
      <c r="L1157" s="9" t="s">
        <v>31</v>
      </c>
      <c r="M1157" s="9" t="s">
        <v>104</v>
      </c>
      <c r="N1157" s="16" t="str">
        <f ca="1">PROPER(Table1[[#This Row],[Region]])</f>
        <v>East</v>
      </c>
      <c r="O1157" s="9" t="s">
        <v>215</v>
      </c>
      <c r="P1157" s="9" t="s">
        <v>762</v>
      </c>
      <c r="Q1157" s="9" t="s">
        <v>22</v>
      </c>
    </row>
    <row r="1158" spans="1:17" ht="14.5">
      <c r="A1158" s="9">
        <v>2081</v>
      </c>
      <c r="B1158" s="9" t="str">
        <f>VLOOKUP(Table1[[#This Row],[Customer ID]],'Customer Lookup'!A:B,2,0)</f>
        <v>Matthew Conway</v>
      </c>
      <c r="C1158" s="9">
        <v>86092</v>
      </c>
      <c r="D1158" s="30">
        <v>42007</v>
      </c>
      <c r="E1158" s="30">
        <v>42009</v>
      </c>
      <c r="F1158" s="8" t="s">
        <v>60</v>
      </c>
      <c r="G1158" s="13" t="str">
        <f ca="1">TRIM(Table1[[#This Row],[Product Category]])</f>
        <v>Office Supplies</v>
      </c>
      <c r="H1158" s="13" t="str">
        <f ca="1">PROPER(Table1[[#This Row],[Product Sub-Category]])</f>
        <v>Rubber Bands</v>
      </c>
      <c r="I1158" s="14">
        <v>6</v>
      </c>
      <c r="J1158" s="15">
        <v>1.48</v>
      </c>
      <c r="K1158" s="9">
        <v>0.05</v>
      </c>
      <c r="L1158" s="9" t="s">
        <v>98</v>
      </c>
      <c r="M1158" s="9" t="s">
        <v>81</v>
      </c>
      <c r="N1158" s="16" t="str">
        <f ca="1">PROPER(Table1[[#This Row],[Region]])</f>
        <v>East</v>
      </c>
      <c r="O1158" s="9" t="s">
        <v>62</v>
      </c>
      <c r="P1158" s="9" t="s">
        <v>763</v>
      </c>
      <c r="Q1158" s="9" t="s">
        <v>32</v>
      </c>
    </row>
    <row r="1159" spans="1:17" ht="14.5">
      <c r="A1159" s="9">
        <v>2089</v>
      </c>
      <c r="B1159" s="9" t="str">
        <f>VLOOKUP(Table1[[#This Row],[Customer ID]],'Customer Lookup'!A:B,2,0)</f>
        <v>Annie Odom</v>
      </c>
      <c r="C1159" s="9">
        <v>88348</v>
      </c>
      <c r="D1159" s="30">
        <v>42185</v>
      </c>
      <c r="E1159" s="30">
        <v>42191</v>
      </c>
      <c r="F1159" s="9" t="s">
        <v>196</v>
      </c>
      <c r="G1159" s="13" t="str">
        <f ca="1">TRIM(Table1[[#This Row],[Product Category]])</f>
        <v>Technology</v>
      </c>
      <c r="H1159" s="13" t="str">
        <f ca="1">PROPER(Table1[[#This Row],[Product Sub-Category]])</f>
        <v>Appliances</v>
      </c>
      <c r="I1159" s="14">
        <v>17</v>
      </c>
      <c r="J1159" s="15">
        <v>38.06</v>
      </c>
      <c r="K1159" s="9">
        <v>0.05</v>
      </c>
      <c r="L1159" s="9" t="s">
        <v>98</v>
      </c>
      <c r="M1159" s="9" t="s">
        <v>81</v>
      </c>
      <c r="N1159" s="16" t="str">
        <f ca="1">PROPER(Table1[[#This Row],[Region]])</f>
        <v>East</v>
      </c>
      <c r="O1159" s="9" t="s">
        <v>62</v>
      </c>
      <c r="P1159" s="9" t="s">
        <v>764</v>
      </c>
      <c r="Q1159" s="9" t="s">
        <v>32</v>
      </c>
    </row>
    <row r="1160" spans="1:17" ht="14.5">
      <c r="A1160" s="9">
        <v>2089</v>
      </c>
      <c r="B1160" s="9" t="str">
        <f>VLOOKUP(Table1[[#This Row],[Customer ID]],'Customer Lookup'!A:B,2,0)</f>
        <v>Annie Odom</v>
      </c>
      <c r="C1160" s="9">
        <v>88348</v>
      </c>
      <c r="D1160" s="30">
        <v>42185</v>
      </c>
      <c r="E1160" s="30">
        <v>42193</v>
      </c>
      <c r="F1160" s="8" t="s">
        <v>2242</v>
      </c>
      <c r="G1160" s="13" t="str">
        <f ca="1">TRIM(Table1[[#This Row],[Product Category]])</f>
        <v>Office Supplies</v>
      </c>
      <c r="H1160" s="13" t="str">
        <f ca="1">PROPER(Table1[[#This Row],[Product Sub-Category]])</f>
        <v>Copiers And Fax</v>
      </c>
      <c r="I1160" s="14">
        <v>22</v>
      </c>
      <c r="J1160" s="15">
        <v>599.99</v>
      </c>
      <c r="K1160" s="9">
        <v>0.1</v>
      </c>
      <c r="L1160" s="9" t="s">
        <v>98</v>
      </c>
      <c r="M1160" s="9" t="s">
        <v>81</v>
      </c>
      <c r="N1160" s="16" t="str">
        <f ca="1">PROPER(Table1[[#This Row],[Region]])</f>
        <v>East</v>
      </c>
      <c r="O1160" s="9" t="s">
        <v>62</v>
      </c>
      <c r="P1160" s="9" t="s">
        <v>764</v>
      </c>
      <c r="Q1160" s="9" t="s">
        <v>32</v>
      </c>
    </row>
    <row r="1161" spans="1:17" ht="14.5">
      <c r="A1161" s="9">
        <v>2089</v>
      </c>
      <c r="B1161" s="9" t="str">
        <f>VLOOKUP(Table1[[#This Row],[Customer ID]],'Customer Lookup'!A:B,2,0)</f>
        <v>Annie Odom</v>
      </c>
      <c r="C1161" s="9">
        <v>88348</v>
      </c>
      <c r="D1161" s="30">
        <v>42185</v>
      </c>
      <c r="E1161" s="30">
        <v>42189</v>
      </c>
      <c r="F1161" s="9" t="s">
        <v>83</v>
      </c>
      <c r="G1161" s="13" t="str">
        <f ca="1">TRIM(Table1[[#This Row],[Product Category]])</f>
        <v>Furniture</v>
      </c>
      <c r="H1161" s="13" t="str">
        <f ca="1">PROPER(Table1[[#This Row],[Product Sub-Category]])</f>
        <v>Paper</v>
      </c>
      <c r="I1161" s="14">
        <v>5</v>
      </c>
      <c r="J1161" s="15">
        <v>3.98</v>
      </c>
      <c r="K1161" s="9">
        <v>0.05</v>
      </c>
      <c r="L1161" s="9" t="s">
        <v>98</v>
      </c>
      <c r="M1161" s="9" t="s">
        <v>81</v>
      </c>
      <c r="N1161" s="16" t="str">
        <f ca="1">PROPER(Table1[[#This Row],[Region]])</f>
        <v>West</v>
      </c>
      <c r="O1161" s="9" t="s">
        <v>62</v>
      </c>
      <c r="P1161" s="9" t="s">
        <v>764</v>
      </c>
      <c r="Q1161" s="9" t="s">
        <v>22</v>
      </c>
    </row>
    <row r="1162" spans="1:17" ht="14.5">
      <c r="A1162" s="9">
        <v>2094</v>
      </c>
      <c r="B1162" s="9" t="str">
        <f>VLOOKUP(Table1[[#This Row],[Customer ID]],'Customer Lookup'!A:B,2,0)</f>
        <v>Vernon Hirsch Singleton</v>
      </c>
      <c r="C1162" s="9">
        <v>86629</v>
      </c>
      <c r="D1162" s="30">
        <v>42040</v>
      </c>
      <c r="E1162" s="30">
        <v>42041</v>
      </c>
      <c r="F1162" s="8" t="s">
        <v>123</v>
      </c>
      <c r="G1162" s="13" t="str">
        <f ca="1">TRIM(Table1[[#This Row],[Product Category]])</f>
        <v>Technology</v>
      </c>
      <c r="H1162" s="13" t="str">
        <f ca="1">PROPER(Table1[[#This Row],[Product Sub-Category]])</f>
        <v>Tables</v>
      </c>
      <c r="I1162" s="14">
        <v>20</v>
      </c>
      <c r="J1162" s="15">
        <v>400.98</v>
      </c>
      <c r="K1162" s="9">
        <v>0.1</v>
      </c>
      <c r="L1162" s="9" t="s">
        <v>50</v>
      </c>
      <c r="M1162" s="9" t="s">
        <v>81</v>
      </c>
      <c r="N1162" s="16" t="str">
        <f ca="1">PROPER(Table1[[#This Row],[Region]])</f>
        <v>South</v>
      </c>
      <c r="O1162" s="9" t="s">
        <v>37</v>
      </c>
      <c r="P1162" s="9" t="s">
        <v>765</v>
      </c>
      <c r="Q1162" s="9" t="s">
        <v>22</v>
      </c>
    </row>
    <row r="1163" spans="1:17" ht="14.5">
      <c r="A1163" s="9">
        <v>2097</v>
      </c>
      <c r="B1163" s="9" t="str">
        <f>VLOOKUP(Table1[[#This Row],[Customer ID]],'Customer Lookup'!A:B,2,0)</f>
        <v>Patsy Shea</v>
      </c>
      <c r="C1163" s="9">
        <v>87889</v>
      </c>
      <c r="D1163" s="30">
        <v>42112</v>
      </c>
      <c r="E1163" s="30">
        <v>42113</v>
      </c>
      <c r="F1163" s="9" t="s">
        <v>144</v>
      </c>
      <c r="G1163" s="13" t="str">
        <f ca="1">TRIM(Table1[[#This Row],[Product Category]])</f>
        <v>Furniture</v>
      </c>
      <c r="H1163" s="13" t="str">
        <f ca="1">PROPER(Table1[[#This Row],[Product Sub-Category]])</f>
        <v>Computer Peripherals</v>
      </c>
      <c r="I1163" s="14">
        <v>4</v>
      </c>
      <c r="J1163" s="15">
        <v>300.97000000000003</v>
      </c>
      <c r="K1163" s="9">
        <v>0.1</v>
      </c>
      <c r="L1163" s="9" t="s">
        <v>50</v>
      </c>
      <c r="M1163" s="9" t="s">
        <v>42</v>
      </c>
      <c r="N1163" s="16" t="str">
        <f ca="1">PROPER(Table1[[#This Row],[Region]])</f>
        <v>South</v>
      </c>
      <c r="O1163" s="9" t="s">
        <v>443</v>
      </c>
      <c r="P1163" s="9" t="s">
        <v>444</v>
      </c>
      <c r="Q1163" s="9" t="s">
        <v>32</v>
      </c>
    </row>
    <row r="1164" spans="1:17" ht="14.5">
      <c r="A1164" s="9">
        <v>2098</v>
      </c>
      <c r="B1164" s="9" t="str">
        <f>VLOOKUP(Table1[[#This Row],[Customer ID]],'Customer Lookup'!A:B,2,0)</f>
        <v>Tracy Dyer</v>
      </c>
      <c r="C1164" s="9">
        <v>87889</v>
      </c>
      <c r="D1164" s="30">
        <v>42112</v>
      </c>
      <c r="E1164" s="30">
        <v>42114</v>
      </c>
      <c r="F1164" s="8" t="s">
        <v>2233</v>
      </c>
      <c r="G1164" s="13" t="str">
        <f ca="1">TRIM(Table1[[#This Row],[Product Category]])</f>
        <v>Office Supplies</v>
      </c>
      <c r="H1164" s="13" t="str">
        <f ca="1">PROPER(Table1[[#This Row],[Product Sub-Category]])</f>
        <v>Office Furnishings</v>
      </c>
      <c r="I1164" s="14">
        <v>10</v>
      </c>
      <c r="J1164" s="15">
        <v>39.89</v>
      </c>
      <c r="K1164" s="9">
        <v>0.05</v>
      </c>
      <c r="L1164" s="9" t="s">
        <v>50</v>
      </c>
      <c r="M1164" s="9" t="s">
        <v>42</v>
      </c>
      <c r="N1164" s="16" t="str">
        <f ca="1">PROPER(Table1[[#This Row],[Region]])</f>
        <v>South</v>
      </c>
      <c r="O1164" s="9" t="s">
        <v>443</v>
      </c>
      <c r="P1164" s="9" t="s">
        <v>766</v>
      </c>
      <c r="Q1164" s="9" t="s">
        <v>32</v>
      </c>
    </row>
    <row r="1165" spans="1:17" ht="14.5">
      <c r="A1165" s="9">
        <v>2099</v>
      </c>
      <c r="B1165" s="9" t="str">
        <f>VLOOKUP(Table1[[#This Row],[Customer ID]],'Customer Lookup'!A:B,2,0)</f>
        <v>Nathan Fox</v>
      </c>
      <c r="C1165" s="9">
        <v>87888</v>
      </c>
      <c r="D1165" s="30">
        <v>42012</v>
      </c>
      <c r="E1165" s="30">
        <v>42013</v>
      </c>
      <c r="F1165" s="9" t="s">
        <v>196</v>
      </c>
      <c r="G1165" s="13" t="str">
        <f ca="1">TRIM(Table1[[#This Row],[Product Category]])</f>
        <v>Technology</v>
      </c>
      <c r="H1165" s="13" t="str">
        <f ca="1">PROPER(Table1[[#This Row],[Product Sub-Category]])</f>
        <v>Appliances</v>
      </c>
      <c r="I1165" s="14">
        <v>6</v>
      </c>
      <c r="J1165" s="15">
        <v>14.56</v>
      </c>
      <c r="K1165" s="9">
        <v>0.05</v>
      </c>
      <c r="L1165" s="9" t="s">
        <v>31</v>
      </c>
      <c r="M1165" s="9" t="s">
        <v>42</v>
      </c>
      <c r="N1165" s="16" t="str">
        <f ca="1">PROPER(Table1[[#This Row],[Region]])</f>
        <v>Central</v>
      </c>
      <c r="O1165" s="9" t="s">
        <v>443</v>
      </c>
      <c r="P1165" s="9" t="s">
        <v>767</v>
      </c>
      <c r="Q1165" s="9" t="s">
        <v>32</v>
      </c>
    </row>
    <row r="1166" spans="1:17" ht="14.5">
      <c r="A1166" s="9">
        <v>2107</v>
      </c>
      <c r="B1166" s="9" t="str">
        <f>VLOOKUP(Table1[[#This Row],[Customer ID]],'Customer Lookup'!A:B,2,0)</f>
        <v>Leigh Burnette Hurley</v>
      </c>
      <c r="C1166" s="9">
        <v>39015</v>
      </c>
      <c r="D1166" s="30">
        <v>42161</v>
      </c>
      <c r="E1166" s="30">
        <v>42161</v>
      </c>
      <c r="F1166" s="8" t="s">
        <v>74</v>
      </c>
      <c r="G1166" s="13" t="str">
        <f ca="1">TRIM(Table1[[#This Row],[Product Category]])</f>
        <v>Office Supplies</v>
      </c>
      <c r="H1166" s="13" t="str">
        <f ca="1">PROPER(Table1[[#This Row],[Product Sub-Category]])</f>
        <v>Office Machines</v>
      </c>
      <c r="I1166" s="14">
        <v>24</v>
      </c>
      <c r="J1166" s="15">
        <v>399.98</v>
      </c>
      <c r="K1166" s="9">
        <v>0.1</v>
      </c>
      <c r="L1166" s="9" t="s">
        <v>50</v>
      </c>
      <c r="M1166" s="9" t="s">
        <v>81</v>
      </c>
      <c r="N1166" s="16" t="str">
        <f ca="1">PROPER(Table1[[#This Row],[Region]])</f>
        <v>Central</v>
      </c>
      <c r="O1166" s="9" t="s">
        <v>142</v>
      </c>
      <c r="P1166" s="9" t="s">
        <v>143</v>
      </c>
      <c r="Q1166" s="9" t="s">
        <v>22</v>
      </c>
    </row>
    <row r="1167" spans="1:17" ht="14.5">
      <c r="A1167" s="9">
        <v>2107</v>
      </c>
      <c r="B1167" s="9" t="str">
        <f>VLOOKUP(Table1[[#This Row],[Customer ID]],'Customer Lookup'!A:B,2,0)</f>
        <v>Leigh Burnette Hurley</v>
      </c>
      <c r="C1167" s="9">
        <v>39015</v>
      </c>
      <c r="D1167" s="30">
        <v>42161</v>
      </c>
      <c r="E1167" s="30">
        <v>42161</v>
      </c>
      <c r="F1167" s="9" t="s">
        <v>83</v>
      </c>
      <c r="G1167" s="13" t="str">
        <f ca="1">TRIM(Table1[[#This Row],[Product Category]])</f>
        <v>Office Supplies</v>
      </c>
      <c r="H1167" s="13" t="str">
        <f ca="1">PROPER(Table1[[#This Row],[Product Sub-Category]])</f>
        <v>Paper</v>
      </c>
      <c r="I1167" s="14">
        <v>20</v>
      </c>
      <c r="J1167" s="15">
        <v>6.48</v>
      </c>
      <c r="K1167" s="9">
        <v>0.05</v>
      </c>
      <c r="L1167" s="9" t="s">
        <v>50</v>
      </c>
      <c r="M1167" s="9" t="s">
        <v>81</v>
      </c>
      <c r="N1167" s="16" t="str">
        <f ca="1">PROPER(Table1[[#This Row],[Region]])</f>
        <v>Central</v>
      </c>
      <c r="O1167" s="9" t="s">
        <v>142</v>
      </c>
      <c r="P1167" s="9" t="s">
        <v>143</v>
      </c>
      <c r="Q1167" s="9" t="s">
        <v>32</v>
      </c>
    </row>
    <row r="1168" spans="1:17" ht="14.5">
      <c r="A1168" s="9">
        <v>2108</v>
      </c>
      <c r="B1168" s="9" t="str">
        <f>VLOOKUP(Table1[[#This Row],[Customer ID]],'Customer Lookup'!A:B,2,0)</f>
        <v>Alfred Barber</v>
      </c>
      <c r="C1168" s="9">
        <v>87862</v>
      </c>
      <c r="D1168" s="30">
        <v>42161</v>
      </c>
      <c r="E1168" s="30">
        <v>42161</v>
      </c>
      <c r="F1168" s="8" t="s">
        <v>83</v>
      </c>
      <c r="G1168" s="13" t="str">
        <f ca="1">TRIM(Table1[[#This Row],[Product Category]])</f>
        <v>Office Supplies</v>
      </c>
      <c r="H1168" s="13" t="str">
        <f ca="1">PROPER(Table1[[#This Row],[Product Sub-Category]])</f>
        <v>Paper</v>
      </c>
      <c r="I1168" s="14">
        <v>5</v>
      </c>
      <c r="J1168" s="15">
        <v>6.48</v>
      </c>
      <c r="K1168" s="9">
        <v>0.05</v>
      </c>
      <c r="L1168" s="9" t="s">
        <v>50</v>
      </c>
      <c r="M1168" s="9" t="s">
        <v>81</v>
      </c>
      <c r="N1168" s="16" t="str">
        <f ca="1">PROPER(Table1[[#This Row],[Region]])</f>
        <v>South</v>
      </c>
      <c r="O1168" s="9" t="s">
        <v>306</v>
      </c>
      <c r="P1168" s="9" t="s">
        <v>768</v>
      </c>
      <c r="Q1168" s="9" t="s">
        <v>32</v>
      </c>
    </row>
    <row r="1169" spans="1:17" ht="14.5">
      <c r="A1169" s="9">
        <v>2114</v>
      </c>
      <c r="B1169" s="9" t="str">
        <f>VLOOKUP(Table1[[#This Row],[Customer ID]],'Customer Lookup'!A:B,2,0)</f>
        <v>Paige Mason</v>
      </c>
      <c r="C1169" s="9">
        <v>88403</v>
      </c>
      <c r="D1169" s="30">
        <v>42089</v>
      </c>
      <c r="E1169" s="30">
        <v>42091</v>
      </c>
      <c r="F1169" s="9" t="s">
        <v>2231</v>
      </c>
      <c r="G1169" s="13" t="str">
        <f ca="1">TRIM(Table1[[#This Row],[Product Category]])</f>
        <v>Office Supplies</v>
      </c>
      <c r="H1169" s="13" t="str">
        <f ca="1">PROPER(Table1[[#This Row],[Product Sub-Category]])</f>
        <v>Pens &amp; Art Supplies</v>
      </c>
      <c r="I1169" s="14">
        <v>10</v>
      </c>
      <c r="J1169" s="15">
        <v>6.68</v>
      </c>
      <c r="K1169" s="9">
        <v>0.05</v>
      </c>
      <c r="L1169" s="9" t="s">
        <v>41</v>
      </c>
      <c r="M1169" s="9" t="s">
        <v>81</v>
      </c>
      <c r="N1169" s="16" t="str">
        <f ca="1">PROPER(Table1[[#This Row],[Region]])</f>
        <v>South</v>
      </c>
      <c r="O1169" s="9" t="s">
        <v>117</v>
      </c>
      <c r="P1169" s="9" t="s">
        <v>322</v>
      </c>
      <c r="Q1169" s="9" t="s">
        <v>32</v>
      </c>
    </row>
    <row r="1170" spans="1:17" ht="14.5">
      <c r="A1170" s="9">
        <v>2114</v>
      </c>
      <c r="B1170" s="9" t="str">
        <f>VLOOKUP(Table1[[#This Row],[Customer ID]],'Customer Lookup'!A:B,2,0)</f>
        <v>Paige Mason</v>
      </c>
      <c r="C1170" s="9">
        <v>88404</v>
      </c>
      <c r="D1170" s="30">
        <v>42117</v>
      </c>
      <c r="E1170" s="30">
        <v>42117</v>
      </c>
      <c r="F1170" s="8" t="s">
        <v>116</v>
      </c>
      <c r="G1170" s="13" t="str">
        <f ca="1">TRIM(Table1[[#This Row],[Product Category]])</f>
        <v>Furniture</v>
      </c>
      <c r="H1170" s="13" t="str">
        <f ca="1">PROPER(Table1[[#This Row],[Product Sub-Category]])</f>
        <v>Labels</v>
      </c>
      <c r="I1170" s="14">
        <v>1</v>
      </c>
      <c r="J1170" s="15">
        <v>2.89</v>
      </c>
      <c r="K1170" s="9">
        <v>0.05</v>
      </c>
      <c r="L1170" s="9" t="s">
        <v>41</v>
      </c>
      <c r="M1170" s="9" t="s">
        <v>81</v>
      </c>
      <c r="N1170" s="16" t="str">
        <f ca="1">PROPER(Table1[[#This Row],[Region]])</f>
        <v>South</v>
      </c>
      <c r="O1170" s="9" t="s">
        <v>117</v>
      </c>
      <c r="P1170" s="9" t="s">
        <v>322</v>
      </c>
      <c r="Q1170" s="9" t="s">
        <v>32</v>
      </c>
    </row>
    <row r="1171" spans="1:17" ht="14.5">
      <c r="A1171" s="9">
        <v>2114</v>
      </c>
      <c r="B1171" s="9" t="str">
        <f>VLOOKUP(Table1[[#This Row],[Customer ID]],'Customer Lookup'!A:B,2,0)</f>
        <v>Paige Mason</v>
      </c>
      <c r="C1171" s="9">
        <v>88405</v>
      </c>
      <c r="D1171" s="30">
        <v>42061</v>
      </c>
      <c r="E1171" s="30">
        <v>42062</v>
      </c>
      <c r="F1171" s="9" t="s">
        <v>2232</v>
      </c>
      <c r="G1171" s="13" t="str">
        <f ca="1">TRIM(Table1[[#This Row],[Product Category]])</f>
        <v>Office Supplies</v>
      </c>
      <c r="H1171" s="13" t="str">
        <f ca="1">PROPER(Table1[[#This Row],[Product Sub-Category]])</f>
        <v>Chairs &amp; Chairmats</v>
      </c>
      <c r="I1171" s="14">
        <v>1</v>
      </c>
      <c r="J1171" s="15">
        <v>226.67</v>
      </c>
      <c r="K1171" s="9">
        <v>0.1</v>
      </c>
      <c r="L1171" s="9" t="s">
        <v>41</v>
      </c>
      <c r="M1171" s="9" t="s">
        <v>81</v>
      </c>
      <c r="N1171" s="16" t="str">
        <f ca="1">PROPER(Table1[[#This Row],[Region]])</f>
        <v>South</v>
      </c>
      <c r="O1171" s="9" t="s">
        <v>117</v>
      </c>
      <c r="P1171" s="9" t="s">
        <v>322</v>
      </c>
      <c r="Q1171" s="9" t="s">
        <v>22</v>
      </c>
    </row>
    <row r="1172" spans="1:17" ht="14.5">
      <c r="A1172" s="9">
        <v>2114</v>
      </c>
      <c r="B1172" s="9" t="str">
        <f>VLOOKUP(Table1[[#This Row],[Customer ID]],'Customer Lookup'!A:B,2,0)</f>
        <v>Paige Mason</v>
      </c>
      <c r="C1172" s="9">
        <v>88405</v>
      </c>
      <c r="D1172" s="30">
        <v>42061</v>
      </c>
      <c r="E1172" s="30">
        <v>42063</v>
      </c>
      <c r="F1172" s="8" t="s">
        <v>2238</v>
      </c>
      <c r="G1172" s="13" t="str">
        <f ca="1">TRIM(Table1[[#This Row],[Product Category]])</f>
        <v>Furniture</v>
      </c>
      <c r="H1172" s="13" t="str">
        <f ca="1">PROPER(Table1[[#This Row],[Product Sub-Category]])</f>
        <v>Storage &amp; Organization</v>
      </c>
      <c r="I1172" s="14">
        <v>20</v>
      </c>
      <c r="J1172" s="15">
        <v>20.98</v>
      </c>
      <c r="K1172" s="9">
        <v>0.05</v>
      </c>
      <c r="L1172" s="9" t="s">
        <v>41</v>
      </c>
      <c r="M1172" s="9" t="s">
        <v>81</v>
      </c>
      <c r="N1172" s="16" t="str">
        <f ca="1">PROPER(Table1[[#This Row],[Region]])</f>
        <v>South</v>
      </c>
      <c r="O1172" s="9" t="s">
        <v>117</v>
      </c>
      <c r="P1172" s="9" t="s">
        <v>322</v>
      </c>
      <c r="Q1172" s="9" t="s">
        <v>22</v>
      </c>
    </row>
    <row r="1173" spans="1:17" ht="14.5">
      <c r="A1173" s="9">
        <v>2115</v>
      </c>
      <c r="B1173" s="9" t="str">
        <f>VLOOKUP(Table1[[#This Row],[Customer ID]],'Customer Lookup'!A:B,2,0)</f>
        <v>Jeffrey Lloyd</v>
      </c>
      <c r="C1173" s="9">
        <v>88406</v>
      </c>
      <c r="D1173" s="30">
        <v>42123</v>
      </c>
      <c r="E1173" s="30">
        <v>42125</v>
      </c>
      <c r="F1173" s="9" t="s">
        <v>2232</v>
      </c>
      <c r="G1173" s="13" t="str">
        <f ca="1">TRIM(Table1[[#This Row],[Product Category]])</f>
        <v>Furniture</v>
      </c>
      <c r="H1173" s="13" t="str">
        <f ca="1">PROPER(Table1[[#This Row],[Product Sub-Category]])</f>
        <v>Chairs &amp; Chairmats</v>
      </c>
      <c r="I1173" s="14">
        <v>14</v>
      </c>
      <c r="J1173" s="15">
        <v>95.95</v>
      </c>
      <c r="K1173" s="9">
        <v>0.05</v>
      </c>
      <c r="L1173" s="9" t="s">
        <v>50</v>
      </c>
      <c r="M1173" s="9" t="s">
        <v>81</v>
      </c>
      <c r="N1173" s="16" t="str">
        <f ca="1">PROPER(Table1[[#This Row],[Region]])</f>
        <v>Central</v>
      </c>
      <c r="O1173" s="9" t="s">
        <v>117</v>
      </c>
      <c r="P1173" s="9" t="s">
        <v>769</v>
      </c>
      <c r="Q1173" s="9" t="s">
        <v>22</v>
      </c>
    </row>
    <row r="1174" spans="1:17" ht="14.5">
      <c r="A1174" s="9">
        <v>2117</v>
      </c>
      <c r="B1174" s="9" t="str">
        <f>VLOOKUP(Table1[[#This Row],[Customer ID]],'Customer Lookup'!A:B,2,0)</f>
        <v>Jack Hatcher</v>
      </c>
      <c r="C1174" s="9">
        <v>90891</v>
      </c>
      <c r="D1174" s="30">
        <v>42114</v>
      </c>
      <c r="E1174" s="30">
        <v>42116</v>
      </c>
      <c r="F1174" s="8" t="s">
        <v>2232</v>
      </c>
      <c r="G1174" s="13" t="str">
        <f ca="1">TRIM(Table1[[#This Row],[Product Category]])</f>
        <v>Technology</v>
      </c>
      <c r="H1174" s="13" t="str">
        <f ca="1">PROPER(Table1[[#This Row],[Product Sub-Category]])</f>
        <v>Chairs &amp; Chairmats</v>
      </c>
      <c r="I1174" s="14">
        <v>20</v>
      </c>
      <c r="J1174" s="15">
        <v>320.98</v>
      </c>
      <c r="K1174" s="9">
        <v>0.1</v>
      </c>
      <c r="L1174" s="9" t="s">
        <v>21</v>
      </c>
      <c r="M1174" s="9" t="s">
        <v>42</v>
      </c>
      <c r="N1174" s="16" t="str">
        <f ca="1">PROPER(Table1[[#This Row],[Region]])</f>
        <v>Central</v>
      </c>
      <c r="O1174" s="9" t="s">
        <v>112</v>
      </c>
      <c r="P1174" s="9" t="s">
        <v>630</v>
      </c>
      <c r="Q1174" s="9" t="s">
        <v>32</v>
      </c>
    </row>
    <row r="1175" spans="1:17" ht="14.5">
      <c r="A1175" s="9">
        <v>2117</v>
      </c>
      <c r="B1175" s="9" t="str">
        <f>VLOOKUP(Table1[[#This Row],[Customer ID]],'Customer Lookup'!A:B,2,0)</f>
        <v>Jack Hatcher</v>
      </c>
      <c r="C1175" s="9">
        <v>90891</v>
      </c>
      <c r="D1175" s="30">
        <v>42114</v>
      </c>
      <c r="E1175" s="30">
        <v>42115</v>
      </c>
      <c r="F1175" s="9" t="s">
        <v>2235</v>
      </c>
      <c r="G1175" s="13" t="str">
        <f ca="1">TRIM(Table1[[#This Row],[Product Category]])</f>
        <v>Technology</v>
      </c>
      <c r="H1175" s="13" t="str">
        <f ca="1">PROPER(Table1[[#This Row],[Product Sub-Category]])</f>
        <v>Telephones And Communication</v>
      </c>
      <c r="I1175" s="14">
        <v>18</v>
      </c>
      <c r="J1175" s="15">
        <v>125.99</v>
      </c>
      <c r="K1175" s="9">
        <v>0.1</v>
      </c>
      <c r="L1175" s="9" t="s">
        <v>21</v>
      </c>
      <c r="M1175" s="9" t="s">
        <v>42</v>
      </c>
      <c r="N1175" s="16" t="str">
        <f ca="1">PROPER(Table1[[#This Row],[Region]])</f>
        <v>South</v>
      </c>
      <c r="O1175" s="9" t="s">
        <v>112</v>
      </c>
      <c r="P1175" s="9" t="s">
        <v>630</v>
      </c>
      <c r="Q1175" s="9" t="s">
        <v>32</v>
      </c>
    </row>
    <row r="1176" spans="1:17" ht="14.5">
      <c r="A1176" s="9">
        <v>2122</v>
      </c>
      <c r="B1176" s="9" t="str">
        <f>VLOOKUP(Table1[[#This Row],[Customer ID]],'Customer Lookup'!A:B,2,0)</f>
        <v>Carolyn Fisher</v>
      </c>
      <c r="C1176" s="9">
        <v>89664</v>
      </c>
      <c r="D1176" s="30">
        <v>42036</v>
      </c>
      <c r="E1176" s="30">
        <v>42038</v>
      </c>
      <c r="F1176" s="8" t="s">
        <v>74</v>
      </c>
      <c r="G1176" s="13" t="str">
        <f ca="1">TRIM(Table1[[#This Row],[Product Category]])</f>
        <v>Technology</v>
      </c>
      <c r="H1176" s="13" t="str">
        <f ca="1">PROPER(Table1[[#This Row],[Product Sub-Category]])</f>
        <v>Office Machines</v>
      </c>
      <c r="I1176" s="14">
        <v>10</v>
      </c>
      <c r="J1176" s="15">
        <v>80.97</v>
      </c>
      <c r="K1176" s="9">
        <v>0.05</v>
      </c>
      <c r="L1176" s="9" t="s">
        <v>41</v>
      </c>
      <c r="M1176" s="9" t="s">
        <v>104</v>
      </c>
      <c r="N1176" s="16" t="str">
        <f ca="1">PROPER(Table1[[#This Row],[Region]])</f>
        <v>South</v>
      </c>
      <c r="O1176" s="9" t="s">
        <v>451</v>
      </c>
      <c r="P1176" s="9" t="s">
        <v>770</v>
      </c>
      <c r="Q1176" s="9" t="s">
        <v>22</v>
      </c>
    </row>
    <row r="1177" spans="1:17" ht="14.5">
      <c r="A1177" s="9">
        <v>2124</v>
      </c>
      <c r="B1177" s="9" t="str">
        <f>VLOOKUP(Table1[[#This Row],[Customer ID]],'Customer Lookup'!A:B,2,0)</f>
        <v>Paige Powers</v>
      </c>
      <c r="C1177" s="9">
        <v>89665</v>
      </c>
      <c r="D1177" s="30">
        <v>42005</v>
      </c>
      <c r="E1177" s="30">
        <v>42006</v>
      </c>
      <c r="F1177" s="9" t="s">
        <v>144</v>
      </c>
      <c r="G1177" s="13" t="str">
        <f ca="1">TRIM(Table1[[#This Row],[Product Category]])</f>
        <v>Furniture</v>
      </c>
      <c r="H1177" s="13" t="str">
        <f ca="1">PROPER(Table1[[#This Row],[Product Sub-Category]])</f>
        <v>Computer Peripherals</v>
      </c>
      <c r="I1177" s="14">
        <v>13</v>
      </c>
      <c r="J1177" s="15">
        <v>45.19</v>
      </c>
      <c r="K1177" s="9">
        <v>0.05</v>
      </c>
      <c r="L1177" s="9" t="s">
        <v>21</v>
      </c>
      <c r="M1177" s="9" t="s">
        <v>104</v>
      </c>
      <c r="N1177" s="16" t="str">
        <f ca="1">PROPER(Table1[[#This Row],[Region]])</f>
        <v>South</v>
      </c>
      <c r="O1177" s="9" t="s">
        <v>451</v>
      </c>
      <c r="P1177" s="9" t="s">
        <v>771</v>
      </c>
      <c r="Q1177" s="9" t="s">
        <v>32</v>
      </c>
    </row>
    <row r="1178" spans="1:17" ht="14.5">
      <c r="A1178" s="9">
        <v>2124</v>
      </c>
      <c r="B1178" s="9" t="str">
        <f>VLOOKUP(Table1[[#This Row],[Customer ID]],'Customer Lookup'!A:B,2,0)</f>
        <v>Paige Powers</v>
      </c>
      <c r="C1178" s="9">
        <v>89666</v>
      </c>
      <c r="D1178" s="30">
        <v>42089</v>
      </c>
      <c r="E1178" s="30">
        <v>42090</v>
      </c>
      <c r="F1178" s="8" t="s">
        <v>123</v>
      </c>
      <c r="G1178" s="13" t="str">
        <f ca="1">TRIM(Table1[[#This Row],[Product Category]])</f>
        <v>Office Supplies</v>
      </c>
      <c r="H1178" s="13" t="str">
        <f ca="1">PROPER(Table1[[#This Row],[Product Sub-Category]])</f>
        <v>Tables</v>
      </c>
      <c r="I1178" s="14">
        <v>21</v>
      </c>
      <c r="J1178" s="15">
        <v>124.49</v>
      </c>
      <c r="K1178" s="9">
        <v>0.1</v>
      </c>
      <c r="L1178" s="9" t="s">
        <v>21</v>
      </c>
      <c r="M1178" s="9" t="s">
        <v>81</v>
      </c>
      <c r="N1178" s="16" t="str">
        <f ca="1">PROPER(Table1[[#This Row],[Region]])</f>
        <v>Central</v>
      </c>
      <c r="O1178" s="9" t="s">
        <v>451</v>
      </c>
      <c r="P1178" s="9" t="s">
        <v>771</v>
      </c>
      <c r="Q1178" s="9" t="s">
        <v>22</v>
      </c>
    </row>
    <row r="1179" spans="1:17" ht="14.5">
      <c r="A1179" s="9">
        <v>2127</v>
      </c>
      <c r="B1179" s="9" t="str">
        <f>VLOOKUP(Table1[[#This Row],[Customer ID]],'Customer Lookup'!A:B,2,0)</f>
        <v>Joyce Kern</v>
      </c>
      <c r="C1179" s="9">
        <v>88418</v>
      </c>
      <c r="D1179" s="30">
        <v>42081</v>
      </c>
      <c r="E1179" s="30">
        <v>42083</v>
      </c>
      <c r="F1179" s="9" t="s">
        <v>83</v>
      </c>
      <c r="G1179" s="13" t="str">
        <f ca="1">TRIM(Table1[[#This Row],[Product Category]])</f>
        <v>Furniture</v>
      </c>
      <c r="H1179" s="13" t="str">
        <f ca="1">PROPER(Table1[[#This Row],[Product Sub-Category]])</f>
        <v>Paper</v>
      </c>
      <c r="I1179" s="14">
        <v>6</v>
      </c>
      <c r="J1179" s="15">
        <v>5.98</v>
      </c>
      <c r="K1179" s="9">
        <v>0.05</v>
      </c>
      <c r="L1179" s="9" t="s">
        <v>41</v>
      </c>
      <c r="M1179" s="9" t="s">
        <v>42</v>
      </c>
      <c r="N1179" s="16" t="str">
        <f ca="1">PROPER(Table1[[#This Row],[Region]])</f>
        <v>Central</v>
      </c>
      <c r="O1179" s="9" t="s">
        <v>215</v>
      </c>
      <c r="P1179" s="9" t="s">
        <v>772</v>
      </c>
      <c r="Q1179" s="9" t="s">
        <v>32</v>
      </c>
    </row>
    <row r="1180" spans="1:17" ht="14.5">
      <c r="A1180" s="9">
        <v>2131</v>
      </c>
      <c r="B1180" s="9" t="str">
        <f>VLOOKUP(Table1[[#This Row],[Customer ID]],'Customer Lookup'!A:B,2,0)</f>
        <v>Mary Hewitt</v>
      </c>
      <c r="C1180" s="9">
        <v>90079</v>
      </c>
      <c r="D1180" s="30">
        <v>42007</v>
      </c>
      <c r="E1180" s="30">
        <v>42008</v>
      </c>
      <c r="F1180" s="8" t="s">
        <v>151</v>
      </c>
      <c r="G1180" s="13" t="str">
        <f ca="1">TRIM(Table1[[#This Row],[Product Category]])</f>
        <v>Technology</v>
      </c>
      <c r="H1180" s="13" t="str">
        <f ca="1">PROPER(Table1[[#This Row],[Product Sub-Category]])</f>
        <v>Bookcases</v>
      </c>
      <c r="I1180" s="14">
        <v>2</v>
      </c>
      <c r="J1180" s="15">
        <v>150.97999999999999</v>
      </c>
      <c r="K1180" s="9">
        <v>0.1</v>
      </c>
      <c r="L1180" s="9" t="s">
        <v>21</v>
      </c>
      <c r="M1180" s="9" t="s">
        <v>42</v>
      </c>
      <c r="N1180" s="16" t="str">
        <f ca="1">PROPER(Table1[[#This Row],[Region]])</f>
        <v>Central</v>
      </c>
      <c r="O1180" s="9" t="s">
        <v>306</v>
      </c>
      <c r="P1180" s="9" t="s">
        <v>773</v>
      </c>
      <c r="Q1180" s="9" t="s">
        <v>22</v>
      </c>
    </row>
    <row r="1181" spans="1:17" ht="14.5">
      <c r="A1181" s="9">
        <v>2132</v>
      </c>
      <c r="B1181" s="9" t="str">
        <f>VLOOKUP(Table1[[#This Row],[Customer ID]],'Customer Lookup'!A:B,2,0)</f>
        <v>Philip Hawkins</v>
      </c>
      <c r="C1181" s="9">
        <v>90078</v>
      </c>
      <c r="D1181" s="30">
        <v>42014</v>
      </c>
      <c r="E1181" s="30">
        <v>42018</v>
      </c>
      <c r="F1181" s="9" t="s">
        <v>144</v>
      </c>
      <c r="G1181" s="13" t="str">
        <f ca="1">TRIM(Table1[[#This Row],[Product Category]])</f>
        <v>Technology</v>
      </c>
      <c r="H1181" s="13" t="str">
        <f ca="1">PROPER(Table1[[#This Row],[Product Sub-Category]])</f>
        <v>Computer Peripherals</v>
      </c>
      <c r="I1181" s="14">
        <v>11</v>
      </c>
      <c r="J1181" s="15">
        <v>30.42</v>
      </c>
      <c r="K1181" s="9">
        <v>0.05</v>
      </c>
      <c r="L1181" s="9" t="s">
        <v>98</v>
      </c>
      <c r="M1181" s="9" t="s">
        <v>42</v>
      </c>
      <c r="N1181" s="16" t="str">
        <f ca="1">PROPER(Table1[[#This Row],[Region]])</f>
        <v>West</v>
      </c>
      <c r="O1181" s="9" t="s">
        <v>306</v>
      </c>
      <c r="P1181" s="9" t="s">
        <v>774</v>
      </c>
      <c r="Q1181" s="9" t="s">
        <v>22</v>
      </c>
    </row>
    <row r="1182" spans="1:17" ht="14.5">
      <c r="A1182" s="9">
        <v>2135</v>
      </c>
      <c r="B1182" s="9" t="str">
        <f>VLOOKUP(Table1[[#This Row],[Customer ID]],'Customer Lookup'!A:B,2,0)</f>
        <v>Melvin Kendall</v>
      </c>
      <c r="C1182" s="9">
        <v>91583</v>
      </c>
      <c r="D1182" s="30">
        <v>42041</v>
      </c>
      <c r="E1182" s="30">
        <v>42042</v>
      </c>
      <c r="F1182" s="8" t="s">
        <v>2235</v>
      </c>
      <c r="G1182" s="13" t="str">
        <f ca="1">TRIM(Table1[[#This Row],[Product Category]])</f>
        <v>Office Supplies</v>
      </c>
      <c r="H1182" s="13" t="str">
        <f ca="1">PROPER(Table1[[#This Row],[Product Sub-Category]])</f>
        <v>Telephones And Communication</v>
      </c>
      <c r="I1182" s="14">
        <v>21</v>
      </c>
      <c r="J1182" s="15">
        <v>28.99</v>
      </c>
      <c r="K1182" s="9">
        <v>0.05</v>
      </c>
      <c r="L1182" s="9" t="s">
        <v>21</v>
      </c>
      <c r="M1182" s="9" t="s">
        <v>42</v>
      </c>
      <c r="N1182" s="16" t="str">
        <f ca="1">PROPER(Table1[[#This Row],[Region]])</f>
        <v>South</v>
      </c>
      <c r="O1182" s="9" t="s">
        <v>244</v>
      </c>
      <c r="P1182" s="9" t="s">
        <v>775</v>
      </c>
      <c r="Q1182" s="9" t="s">
        <v>32</v>
      </c>
    </row>
    <row r="1183" spans="1:17" ht="14.5">
      <c r="A1183" s="9">
        <v>2137</v>
      </c>
      <c r="B1183" s="9" t="str">
        <f>VLOOKUP(Table1[[#This Row],[Customer ID]],'Customer Lookup'!A:B,2,0)</f>
        <v>Crystal Crabtree</v>
      </c>
      <c r="C1183" s="9">
        <v>86002</v>
      </c>
      <c r="D1183" s="30">
        <v>42035</v>
      </c>
      <c r="E1183" s="30">
        <v>42037</v>
      </c>
      <c r="F1183" s="9" t="s">
        <v>83</v>
      </c>
      <c r="G1183" s="13" t="str">
        <f ca="1">TRIM(Table1[[#This Row],[Product Category]])</f>
        <v>Technology</v>
      </c>
      <c r="H1183" s="13" t="str">
        <f ca="1">PROPER(Table1[[#This Row],[Product Sub-Category]])</f>
        <v>Paper</v>
      </c>
      <c r="I1183" s="14">
        <v>9</v>
      </c>
      <c r="J1183" s="15">
        <v>6.98</v>
      </c>
      <c r="K1183" s="9">
        <v>0.05</v>
      </c>
      <c r="L1183" s="9" t="s">
        <v>31</v>
      </c>
      <c r="M1183" s="9" t="s">
        <v>81</v>
      </c>
      <c r="N1183" s="16" t="str">
        <f ca="1">PROPER(Table1[[#This Row],[Region]])</f>
        <v>Central</v>
      </c>
      <c r="O1183" s="9" t="s">
        <v>242</v>
      </c>
      <c r="P1183" s="9" t="s">
        <v>776</v>
      </c>
      <c r="Q1183" s="9" t="s">
        <v>32</v>
      </c>
    </row>
    <row r="1184" spans="1:17" ht="14.5">
      <c r="A1184" s="9">
        <v>2139</v>
      </c>
      <c r="B1184" s="9" t="str">
        <f>VLOOKUP(Table1[[#This Row],[Customer ID]],'Customer Lookup'!A:B,2,0)</f>
        <v>Jon Kendall</v>
      </c>
      <c r="C1184" s="9">
        <v>86003</v>
      </c>
      <c r="D1184" s="30">
        <v>42110</v>
      </c>
      <c r="E1184" s="30">
        <v>42111</v>
      </c>
      <c r="F1184" s="8" t="s">
        <v>74</v>
      </c>
      <c r="G1184" s="13" t="str">
        <f ca="1">TRIM(Table1[[#This Row],[Product Category]])</f>
        <v>Office Supplies</v>
      </c>
      <c r="H1184" s="13" t="str">
        <f ca="1">PROPER(Table1[[#This Row],[Product Sub-Category]])</f>
        <v>Office Machines</v>
      </c>
      <c r="I1184" s="14">
        <v>2</v>
      </c>
      <c r="J1184" s="15">
        <v>2550.14</v>
      </c>
      <c r="K1184" s="9">
        <v>0.15</v>
      </c>
      <c r="L1184" s="9" t="s">
        <v>41</v>
      </c>
      <c r="M1184" s="9" t="s">
        <v>81</v>
      </c>
      <c r="N1184" s="16" t="str">
        <f ca="1">PROPER(Table1[[#This Row],[Region]])</f>
        <v>West</v>
      </c>
      <c r="O1184" s="9" t="s">
        <v>718</v>
      </c>
      <c r="P1184" s="9" t="s">
        <v>286</v>
      </c>
      <c r="Q1184" s="9" t="s">
        <v>22</v>
      </c>
    </row>
    <row r="1185" spans="1:17" ht="14.5">
      <c r="A1185" s="9">
        <v>2141</v>
      </c>
      <c r="B1185" s="9" t="str">
        <f>VLOOKUP(Table1[[#This Row],[Customer ID]],'Customer Lookup'!A:B,2,0)</f>
        <v>Molly Webster</v>
      </c>
      <c r="C1185" s="9">
        <v>87570</v>
      </c>
      <c r="D1185" s="30">
        <v>42053</v>
      </c>
      <c r="E1185" s="30">
        <v>42054</v>
      </c>
      <c r="F1185" s="9" t="s">
        <v>2237</v>
      </c>
      <c r="G1185" s="13" t="str">
        <f ca="1">TRIM(Table1[[#This Row],[Product Category]])</f>
        <v>Technology</v>
      </c>
      <c r="H1185" s="13" t="str">
        <f ca="1">PROPER(Table1[[#This Row],[Product Sub-Category]])</f>
        <v>Binders And Binder Accessories</v>
      </c>
      <c r="I1185" s="14">
        <v>3</v>
      </c>
      <c r="J1185" s="15">
        <v>5.44</v>
      </c>
      <c r="K1185" s="9">
        <v>0.05</v>
      </c>
      <c r="L1185" s="9" t="s">
        <v>21</v>
      </c>
      <c r="M1185" s="9" t="s">
        <v>42</v>
      </c>
      <c r="N1185" s="16" t="str">
        <f ca="1">PROPER(Table1[[#This Row],[Region]])</f>
        <v>West</v>
      </c>
      <c r="O1185" s="9" t="s">
        <v>194</v>
      </c>
      <c r="P1185" s="9" t="s">
        <v>744</v>
      </c>
      <c r="Q1185" s="9" t="s">
        <v>32</v>
      </c>
    </row>
    <row r="1186" spans="1:17" ht="14.5">
      <c r="A1186" s="9">
        <v>2141</v>
      </c>
      <c r="B1186" s="9" t="str">
        <f>VLOOKUP(Table1[[#This Row],[Customer ID]],'Customer Lookup'!A:B,2,0)</f>
        <v>Molly Webster</v>
      </c>
      <c r="C1186" s="9">
        <v>87570</v>
      </c>
      <c r="D1186" s="30">
        <v>42053</v>
      </c>
      <c r="E1186" s="30">
        <v>42055</v>
      </c>
      <c r="F1186" s="8" t="s">
        <v>2242</v>
      </c>
      <c r="G1186" s="13" t="str">
        <f ca="1">TRIM(Table1[[#This Row],[Product Category]])</f>
        <v>Office Supplies</v>
      </c>
      <c r="H1186" s="13" t="str">
        <f ca="1">PROPER(Table1[[#This Row],[Product Sub-Category]])</f>
        <v>Copiers And Fax</v>
      </c>
      <c r="I1186" s="14">
        <v>18</v>
      </c>
      <c r="J1186" s="15">
        <v>549.99</v>
      </c>
      <c r="K1186" s="9">
        <v>0.1</v>
      </c>
      <c r="L1186" s="9" t="s">
        <v>21</v>
      </c>
      <c r="M1186" s="9" t="s">
        <v>42</v>
      </c>
      <c r="N1186" s="16" t="str">
        <f ca="1">PROPER(Table1[[#This Row],[Region]])</f>
        <v>West</v>
      </c>
      <c r="O1186" s="9" t="s">
        <v>194</v>
      </c>
      <c r="P1186" s="9" t="s">
        <v>744</v>
      </c>
      <c r="Q1186" s="9" t="s">
        <v>22</v>
      </c>
    </row>
    <row r="1187" spans="1:17" ht="14.5">
      <c r="A1187" s="9">
        <v>2141</v>
      </c>
      <c r="B1187" s="9" t="str">
        <f>VLOOKUP(Table1[[#This Row],[Customer ID]],'Customer Lookup'!A:B,2,0)</f>
        <v>Molly Webster</v>
      </c>
      <c r="C1187" s="9">
        <v>87570</v>
      </c>
      <c r="D1187" s="30">
        <v>42053</v>
      </c>
      <c r="E1187" s="30">
        <v>42054</v>
      </c>
      <c r="F1187" s="9" t="s">
        <v>2231</v>
      </c>
      <c r="G1187" s="13" t="str">
        <f ca="1">TRIM(Table1[[#This Row],[Product Category]])</f>
        <v>Office Supplies</v>
      </c>
      <c r="H1187" s="13" t="str">
        <f ca="1">PROPER(Table1[[#This Row],[Product Sub-Category]])</f>
        <v>Pens &amp; Art Supplies</v>
      </c>
      <c r="I1187" s="14">
        <v>7</v>
      </c>
      <c r="J1187" s="15">
        <v>22.01</v>
      </c>
      <c r="K1187" s="9">
        <v>0.05</v>
      </c>
      <c r="L1187" s="9" t="s">
        <v>21</v>
      </c>
      <c r="M1187" s="9" t="s">
        <v>42</v>
      </c>
      <c r="N1187" s="16" t="str">
        <f ca="1">PROPER(Table1[[#This Row],[Region]])</f>
        <v>West</v>
      </c>
      <c r="O1187" s="9" t="s">
        <v>194</v>
      </c>
      <c r="P1187" s="9" t="s">
        <v>744</v>
      </c>
      <c r="Q1187" s="9" t="s">
        <v>22</v>
      </c>
    </row>
    <row r="1188" spans="1:17" ht="14.5">
      <c r="A1188" s="9">
        <v>2141</v>
      </c>
      <c r="B1188" s="9" t="str">
        <f>VLOOKUP(Table1[[#This Row],[Customer ID]],'Customer Lookup'!A:B,2,0)</f>
        <v>Molly Webster</v>
      </c>
      <c r="C1188" s="9">
        <v>87570</v>
      </c>
      <c r="D1188" s="30">
        <v>42053</v>
      </c>
      <c r="E1188" s="30">
        <v>42055</v>
      </c>
      <c r="F1188" s="8" t="s">
        <v>2238</v>
      </c>
      <c r="G1188" s="13" t="str">
        <f ca="1">TRIM(Table1[[#This Row],[Product Category]])</f>
        <v>Office Supplies</v>
      </c>
      <c r="H1188" s="13" t="str">
        <f ca="1">PROPER(Table1[[#This Row],[Product Sub-Category]])</f>
        <v>Storage &amp; Organization</v>
      </c>
      <c r="I1188" s="14">
        <v>7</v>
      </c>
      <c r="J1188" s="15">
        <v>34.76</v>
      </c>
      <c r="K1188" s="9">
        <v>0.05</v>
      </c>
      <c r="L1188" s="9" t="s">
        <v>21</v>
      </c>
      <c r="M1188" s="9" t="s">
        <v>42</v>
      </c>
      <c r="N1188" s="16" t="str">
        <f ca="1">PROPER(Table1[[#This Row],[Region]])</f>
        <v>South</v>
      </c>
      <c r="O1188" s="9" t="s">
        <v>194</v>
      </c>
      <c r="P1188" s="9" t="s">
        <v>744</v>
      </c>
      <c r="Q1188" s="9" t="s">
        <v>32</v>
      </c>
    </row>
    <row r="1189" spans="1:17" ht="14.5">
      <c r="A1189" s="9">
        <v>2143</v>
      </c>
      <c r="B1189" s="9" t="str">
        <f>VLOOKUP(Table1[[#This Row],[Customer ID]],'Customer Lookup'!A:B,2,0)</f>
        <v>Lester Sawyer</v>
      </c>
      <c r="C1189" s="9">
        <v>87569</v>
      </c>
      <c r="D1189" s="30">
        <v>42168</v>
      </c>
      <c r="E1189" s="30">
        <v>42171</v>
      </c>
      <c r="F1189" s="9" t="s">
        <v>2238</v>
      </c>
      <c r="G1189" s="13" t="str">
        <f ca="1">TRIM(Table1[[#This Row],[Product Category]])</f>
        <v>Furniture</v>
      </c>
      <c r="H1189" s="13" t="str">
        <f ca="1">PROPER(Table1[[#This Row],[Product Sub-Category]])</f>
        <v>Storage &amp; Organization</v>
      </c>
      <c r="I1189" s="14">
        <v>12</v>
      </c>
      <c r="J1189" s="15">
        <v>17.149999999999999</v>
      </c>
      <c r="K1189" s="9">
        <v>0.05</v>
      </c>
      <c r="L1189" s="9" t="s">
        <v>21</v>
      </c>
      <c r="M1189" s="9" t="s">
        <v>42</v>
      </c>
      <c r="N1189" s="16" t="str">
        <f ca="1">PROPER(Table1[[#This Row],[Region]])</f>
        <v>South</v>
      </c>
      <c r="O1189" s="9" t="s">
        <v>117</v>
      </c>
      <c r="P1189" s="9" t="s">
        <v>777</v>
      </c>
      <c r="Q1189" s="9" t="s">
        <v>32</v>
      </c>
    </row>
    <row r="1190" spans="1:17" ht="14.5">
      <c r="A1190" s="9">
        <v>2145</v>
      </c>
      <c r="B1190" s="9" t="str">
        <f>VLOOKUP(Table1[[#This Row],[Customer ID]],'Customer Lookup'!A:B,2,0)</f>
        <v>Kerry Hardy</v>
      </c>
      <c r="C1190" s="9">
        <v>87072</v>
      </c>
      <c r="D1190" s="30">
        <v>42045</v>
      </c>
      <c r="E1190" s="30">
        <v>42047</v>
      </c>
      <c r="F1190" s="8" t="s">
        <v>2233</v>
      </c>
      <c r="G1190" s="13" t="str">
        <f ca="1">TRIM(Table1[[#This Row],[Product Category]])</f>
        <v>Office Supplies</v>
      </c>
      <c r="H1190" s="13" t="str">
        <f ca="1">PROPER(Table1[[#This Row],[Product Sub-Category]])</f>
        <v>Office Furnishings</v>
      </c>
      <c r="I1190" s="14">
        <v>11</v>
      </c>
      <c r="J1190" s="15">
        <v>20.28</v>
      </c>
      <c r="K1190" s="9">
        <v>0.05</v>
      </c>
      <c r="L1190" s="9" t="s">
        <v>50</v>
      </c>
      <c r="M1190" s="9" t="s">
        <v>81</v>
      </c>
      <c r="N1190" s="16" t="str">
        <f ca="1">PROPER(Table1[[#This Row],[Region]])</f>
        <v>South</v>
      </c>
      <c r="O1190" s="9" t="s">
        <v>242</v>
      </c>
      <c r="P1190" s="9" t="s">
        <v>778</v>
      </c>
      <c r="Q1190" s="9" t="s">
        <v>32</v>
      </c>
    </row>
    <row r="1191" spans="1:17" ht="14.5">
      <c r="A1191" s="9">
        <v>2146</v>
      </c>
      <c r="B1191" s="9" t="str">
        <f>VLOOKUP(Table1[[#This Row],[Customer ID]],'Customer Lookup'!A:B,2,0)</f>
        <v>Courtney Boyd</v>
      </c>
      <c r="C1191" s="9">
        <v>87071</v>
      </c>
      <c r="D1191" s="30">
        <v>42010</v>
      </c>
      <c r="E1191" s="30">
        <v>42014</v>
      </c>
      <c r="F1191" s="9" t="s">
        <v>2238</v>
      </c>
      <c r="G1191" s="13" t="str">
        <f ca="1">TRIM(Table1[[#This Row],[Product Category]])</f>
        <v>Furniture</v>
      </c>
      <c r="H1191" s="13" t="str">
        <f ca="1">PROPER(Table1[[#This Row],[Product Sub-Category]])</f>
        <v>Storage &amp; Organization</v>
      </c>
      <c r="I1191" s="14">
        <v>2</v>
      </c>
      <c r="J1191" s="15">
        <v>20.34</v>
      </c>
      <c r="K1191" s="9">
        <v>0.05</v>
      </c>
      <c r="L1191" s="9" t="s">
        <v>98</v>
      </c>
      <c r="M1191" s="9" t="s">
        <v>81</v>
      </c>
      <c r="N1191" s="16" t="str">
        <f ca="1">PROPER(Table1[[#This Row],[Region]])</f>
        <v>Central</v>
      </c>
      <c r="O1191" s="9" t="s">
        <v>117</v>
      </c>
      <c r="P1191" s="9" t="s">
        <v>777</v>
      </c>
      <c r="Q1191" s="9" t="s">
        <v>32</v>
      </c>
    </row>
    <row r="1192" spans="1:17" ht="14.5">
      <c r="A1192" s="9">
        <v>2151</v>
      </c>
      <c r="B1192" s="9" t="str">
        <f>VLOOKUP(Table1[[#This Row],[Customer ID]],'Customer Lookup'!A:B,2,0)</f>
        <v>Melinda Rogers</v>
      </c>
      <c r="C1192" s="9">
        <v>90404</v>
      </c>
      <c r="D1192" s="30">
        <v>42009</v>
      </c>
      <c r="E1192" s="30">
        <v>42010</v>
      </c>
      <c r="F1192" s="8" t="s">
        <v>2232</v>
      </c>
      <c r="G1192" s="13" t="str">
        <f ca="1">TRIM(Table1[[#This Row],[Product Category]])</f>
        <v>Office Supplies</v>
      </c>
      <c r="H1192" s="13" t="str">
        <f ca="1">PROPER(Table1[[#This Row],[Product Sub-Category]])</f>
        <v>Chairs &amp; Chairmats</v>
      </c>
      <c r="I1192" s="14">
        <v>1</v>
      </c>
      <c r="J1192" s="15">
        <v>243.98</v>
      </c>
      <c r="K1192" s="9">
        <v>0.1</v>
      </c>
      <c r="L1192" s="9" t="s">
        <v>31</v>
      </c>
      <c r="M1192" s="9" t="s">
        <v>81</v>
      </c>
      <c r="N1192" s="16" t="str">
        <f ca="1">PROPER(Table1[[#This Row],[Region]])</f>
        <v>Central</v>
      </c>
      <c r="O1192" s="9" t="s">
        <v>228</v>
      </c>
      <c r="P1192" s="9" t="s">
        <v>779</v>
      </c>
      <c r="Q1192" s="9" t="s">
        <v>22</v>
      </c>
    </row>
    <row r="1193" spans="1:17" ht="14.5">
      <c r="A1193" s="9">
        <v>2151</v>
      </c>
      <c r="B1193" s="9" t="str">
        <f>VLOOKUP(Table1[[#This Row],[Customer ID]],'Customer Lookup'!A:B,2,0)</f>
        <v>Melinda Rogers</v>
      </c>
      <c r="C1193" s="9">
        <v>90405</v>
      </c>
      <c r="D1193" s="30">
        <v>42044</v>
      </c>
      <c r="E1193" s="30">
        <v>42046</v>
      </c>
      <c r="F1193" s="9" t="s">
        <v>2237</v>
      </c>
      <c r="G1193" s="13" t="str">
        <f ca="1">TRIM(Table1[[#This Row],[Product Category]])</f>
        <v>Furniture</v>
      </c>
      <c r="H1193" s="13" t="str">
        <f ca="1">PROPER(Table1[[#This Row],[Product Sub-Category]])</f>
        <v>Binders And Binder Accessories</v>
      </c>
      <c r="I1193" s="14">
        <v>1</v>
      </c>
      <c r="J1193" s="15">
        <v>5.74</v>
      </c>
      <c r="K1193" s="9">
        <v>0.05</v>
      </c>
      <c r="L1193" s="9" t="s">
        <v>21</v>
      </c>
      <c r="M1193" s="9" t="s">
        <v>81</v>
      </c>
      <c r="N1193" s="16" t="str">
        <f ca="1">PROPER(Table1[[#This Row],[Region]])</f>
        <v>Central</v>
      </c>
      <c r="O1193" s="9" t="s">
        <v>228</v>
      </c>
      <c r="P1193" s="9" t="s">
        <v>779</v>
      </c>
      <c r="Q1193" s="9" t="s">
        <v>32</v>
      </c>
    </row>
    <row r="1194" spans="1:17" ht="14.5">
      <c r="A1194" s="9">
        <v>2157</v>
      </c>
      <c r="B1194" s="9" t="str">
        <f>VLOOKUP(Table1[[#This Row],[Customer ID]],'Customer Lookup'!A:B,2,0)</f>
        <v>Tom Hoyle Honeycutt</v>
      </c>
      <c r="C1194" s="9">
        <v>90385</v>
      </c>
      <c r="D1194" s="30">
        <v>42079</v>
      </c>
      <c r="E1194" s="30">
        <v>42079</v>
      </c>
      <c r="F1194" s="8" t="s">
        <v>2233</v>
      </c>
      <c r="G1194" s="13" t="str">
        <f ca="1">TRIM(Table1[[#This Row],[Product Category]])</f>
        <v>Technology</v>
      </c>
      <c r="H1194" s="13" t="str">
        <f ca="1">PROPER(Table1[[#This Row],[Product Sub-Category]])</f>
        <v>Office Furnishings</v>
      </c>
      <c r="I1194" s="14">
        <v>4</v>
      </c>
      <c r="J1194" s="15">
        <v>55.5</v>
      </c>
      <c r="K1194" s="9">
        <v>0.05</v>
      </c>
      <c r="L1194" s="9" t="s">
        <v>98</v>
      </c>
      <c r="M1194" s="9" t="s">
        <v>42</v>
      </c>
      <c r="N1194" s="16" t="str">
        <f ca="1">PROPER(Table1[[#This Row],[Region]])</f>
        <v>Central</v>
      </c>
      <c r="O1194" s="9" t="s">
        <v>215</v>
      </c>
      <c r="P1194" s="9" t="s">
        <v>780</v>
      </c>
      <c r="Q1194" s="9" t="s">
        <v>32</v>
      </c>
    </row>
    <row r="1195" spans="1:17" ht="14.5">
      <c r="A1195" s="9">
        <v>2157</v>
      </c>
      <c r="B1195" s="9" t="str">
        <f>VLOOKUP(Table1[[#This Row],[Customer ID]],'Customer Lookup'!A:B,2,0)</f>
        <v>Tom Hoyle Honeycutt</v>
      </c>
      <c r="C1195" s="9">
        <v>90385</v>
      </c>
      <c r="D1195" s="30">
        <v>42079</v>
      </c>
      <c r="E1195" s="30">
        <v>42088</v>
      </c>
      <c r="F1195" s="9" t="s">
        <v>74</v>
      </c>
      <c r="G1195" s="13" t="str">
        <f ca="1">TRIM(Table1[[#This Row],[Product Category]])</f>
        <v>Furniture</v>
      </c>
      <c r="H1195" s="13" t="str">
        <f ca="1">PROPER(Table1[[#This Row],[Product Sub-Category]])</f>
        <v>Office Machines</v>
      </c>
      <c r="I1195" s="14">
        <v>14</v>
      </c>
      <c r="J1195" s="15">
        <v>442.14</v>
      </c>
      <c r="K1195" s="9">
        <v>0.1</v>
      </c>
      <c r="L1195" s="9" t="s">
        <v>98</v>
      </c>
      <c r="M1195" s="9" t="s">
        <v>42</v>
      </c>
      <c r="N1195" s="16" t="str">
        <f ca="1">PROPER(Table1[[#This Row],[Region]])</f>
        <v>Central</v>
      </c>
      <c r="O1195" s="9" t="s">
        <v>215</v>
      </c>
      <c r="P1195" s="9" t="s">
        <v>780</v>
      </c>
      <c r="Q1195" s="9" t="s">
        <v>22</v>
      </c>
    </row>
    <row r="1196" spans="1:17" ht="14.5">
      <c r="A1196" s="9">
        <v>2157</v>
      </c>
      <c r="B1196" s="9" t="str">
        <f>VLOOKUP(Table1[[#This Row],[Customer ID]],'Customer Lookup'!A:B,2,0)</f>
        <v>Tom Hoyle Honeycutt</v>
      </c>
      <c r="C1196" s="9">
        <v>90386</v>
      </c>
      <c r="D1196" s="30">
        <v>42127</v>
      </c>
      <c r="E1196" s="30">
        <v>42128</v>
      </c>
      <c r="F1196" s="8" t="s">
        <v>2233</v>
      </c>
      <c r="G1196" s="13" t="str">
        <f ca="1">TRIM(Table1[[#This Row],[Product Category]])</f>
        <v>Technology</v>
      </c>
      <c r="H1196" s="13" t="str">
        <f ca="1">PROPER(Table1[[#This Row],[Product Sub-Category]])</f>
        <v>Office Furnishings</v>
      </c>
      <c r="I1196" s="14">
        <v>19</v>
      </c>
      <c r="J1196" s="15">
        <v>30.93</v>
      </c>
      <c r="K1196" s="9">
        <v>0.05</v>
      </c>
      <c r="L1196" s="9" t="s">
        <v>21</v>
      </c>
      <c r="M1196" s="9" t="s">
        <v>42</v>
      </c>
      <c r="N1196" s="16" t="str">
        <f ca="1">PROPER(Table1[[#This Row],[Region]])</f>
        <v>Central</v>
      </c>
      <c r="O1196" s="9" t="s">
        <v>215</v>
      </c>
      <c r="P1196" s="9" t="s">
        <v>780</v>
      </c>
      <c r="Q1196" s="9" t="s">
        <v>32</v>
      </c>
    </row>
    <row r="1197" spans="1:17" ht="14.5">
      <c r="A1197" s="9">
        <v>2157</v>
      </c>
      <c r="B1197" s="9" t="str">
        <f>VLOOKUP(Table1[[#This Row],[Customer ID]],'Customer Lookup'!A:B,2,0)</f>
        <v>Tom Hoyle Honeycutt</v>
      </c>
      <c r="C1197" s="9">
        <v>90386</v>
      </c>
      <c r="D1197" s="30">
        <v>42127</v>
      </c>
      <c r="E1197" s="30">
        <v>42128</v>
      </c>
      <c r="F1197" s="9" t="s">
        <v>74</v>
      </c>
      <c r="G1197" s="13" t="str">
        <f ca="1">TRIM(Table1[[#This Row],[Product Category]])</f>
        <v>Furniture</v>
      </c>
      <c r="H1197" s="13" t="str">
        <f ca="1">PROPER(Table1[[#This Row],[Product Sub-Category]])</f>
        <v>Office Machines</v>
      </c>
      <c r="I1197" s="14">
        <v>14</v>
      </c>
      <c r="J1197" s="15">
        <v>297.48</v>
      </c>
      <c r="K1197" s="9">
        <v>0.1</v>
      </c>
      <c r="L1197" s="9" t="s">
        <v>21</v>
      </c>
      <c r="M1197" s="9" t="s">
        <v>42</v>
      </c>
      <c r="N1197" s="16" t="str">
        <f ca="1">PROPER(Table1[[#This Row],[Region]])</f>
        <v>Central</v>
      </c>
      <c r="O1197" s="9" t="s">
        <v>215</v>
      </c>
      <c r="P1197" s="9" t="s">
        <v>780</v>
      </c>
      <c r="Q1197" s="9" t="s">
        <v>22</v>
      </c>
    </row>
    <row r="1198" spans="1:17" ht="14.5">
      <c r="A1198" s="9">
        <v>2157</v>
      </c>
      <c r="B1198" s="9" t="str">
        <f>VLOOKUP(Table1[[#This Row],[Customer ID]],'Customer Lookup'!A:B,2,0)</f>
        <v>Tom Hoyle Honeycutt</v>
      </c>
      <c r="C1198" s="9">
        <v>90386</v>
      </c>
      <c r="D1198" s="30">
        <v>42127</v>
      </c>
      <c r="E1198" s="30">
        <v>42129</v>
      </c>
      <c r="F1198" s="8" t="s">
        <v>123</v>
      </c>
      <c r="G1198" s="13" t="str">
        <f ca="1">TRIM(Table1[[#This Row],[Product Category]])</f>
        <v>Office Supplies</v>
      </c>
      <c r="H1198" s="13" t="str">
        <f ca="1">PROPER(Table1[[#This Row],[Product Sub-Category]])</f>
        <v>Tables</v>
      </c>
      <c r="I1198" s="14">
        <v>6</v>
      </c>
      <c r="J1198" s="15">
        <v>296.18</v>
      </c>
      <c r="K1198" s="9">
        <v>0.1</v>
      </c>
      <c r="L1198" s="9" t="s">
        <v>21</v>
      </c>
      <c r="M1198" s="9" t="s">
        <v>42</v>
      </c>
      <c r="N1198" s="16" t="str">
        <f ca="1">PROPER(Table1[[#This Row],[Region]])</f>
        <v>Central</v>
      </c>
      <c r="O1198" s="9" t="s">
        <v>215</v>
      </c>
      <c r="P1198" s="9" t="s">
        <v>780</v>
      </c>
      <c r="Q1198" s="9" t="s">
        <v>22</v>
      </c>
    </row>
    <row r="1199" spans="1:17" ht="14.5">
      <c r="A1199" s="9">
        <v>2159</v>
      </c>
      <c r="B1199" s="9" t="str">
        <f>VLOOKUP(Table1[[#This Row],[Customer ID]],'Customer Lookup'!A:B,2,0)</f>
        <v>Wesley Field</v>
      </c>
      <c r="C1199" s="9">
        <v>90387</v>
      </c>
      <c r="D1199" s="30">
        <v>42144</v>
      </c>
      <c r="E1199" s="30">
        <v>42145</v>
      </c>
      <c r="F1199" s="9" t="s">
        <v>83</v>
      </c>
      <c r="G1199" s="13" t="str">
        <f ca="1">TRIM(Table1[[#This Row],[Product Category]])</f>
        <v>Furniture</v>
      </c>
      <c r="H1199" s="13" t="str">
        <f ca="1">PROPER(Table1[[#This Row],[Product Sub-Category]])</f>
        <v>Paper</v>
      </c>
      <c r="I1199" s="14">
        <v>25</v>
      </c>
      <c r="J1199" s="15">
        <v>30.98</v>
      </c>
      <c r="K1199" s="9">
        <v>0.05</v>
      </c>
      <c r="L1199" s="9" t="s">
        <v>50</v>
      </c>
      <c r="M1199" s="9" t="s">
        <v>81</v>
      </c>
      <c r="N1199" s="16" t="str">
        <f ca="1">PROPER(Table1[[#This Row],[Region]])</f>
        <v>East</v>
      </c>
      <c r="O1199" s="9" t="s">
        <v>215</v>
      </c>
      <c r="P1199" s="9" t="s">
        <v>781</v>
      </c>
      <c r="Q1199" s="9" t="s">
        <v>32</v>
      </c>
    </row>
    <row r="1200" spans="1:17" ht="14.5">
      <c r="A1200" s="9">
        <v>2162</v>
      </c>
      <c r="B1200" s="9" t="str">
        <f>VLOOKUP(Table1[[#This Row],[Customer ID]],'Customer Lookup'!A:B,2,0)</f>
        <v>Brenda Jain</v>
      </c>
      <c r="C1200" s="9">
        <v>90387</v>
      </c>
      <c r="D1200" s="30">
        <v>42144</v>
      </c>
      <c r="E1200" s="30">
        <v>42146</v>
      </c>
      <c r="F1200" s="8" t="s">
        <v>123</v>
      </c>
      <c r="G1200" s="13" t="str">
        <f ca="1">TRIM(Table1[[#This Row],[Product Category]])</f>
        <v>Technology</v>
      </c>
      <c r="H1200" s="13" t="str">
        <f ca="1">PROPER(Table1[[#This Row],[Product Sub-Category]])</f>
        <v>Tables</v>
      </c>
      <c r="I1200" s="14">
        <v>41</v>
      </c>
      <c r="J1200" s="15">
        <v>159.31</v>
      </c>
      <c r="K1200" s="9">
        <v>0.1</v>
      </c>
      <c r="L1200" s="9" t="s">
        <v>50</v>
      </c>
      <c r="M1200" s="9" t="s">
        <v>81</v>
      </c>
      <c r="N1200" s="16" t="str">
        <f ca="1">PROPER(Table1[[#This Row],[Region]])</f>
        <v>East</v>
      </c>
      <c r="O1200" s="9" t="s">
        <v>174</v>
      </c>
      <c r="P1200" s="9" t="s">
        <v>782</v>
      </c>
      <c r="Q1200" s="9" t="s">
        <v>22</v>
      </c>
    </row>
    <row r="1201" spans="1:17" ht="14.5">
      <c r="A1201" s="9">
        <v>2162</v>
      </c>
      <c r="B1201" s="9" t="str">
        <f>VLOOKUP(Table1[[#This Row],[Customer ID]],'Customer Lookup'!A:B,2,0)</f>
        <v>Brenda Jain</v>
      </c>
      <c r="C1201" s="9">
        <v>90387</v>
      </c>
      <c r="D1201" s="30">
        <v>42144</v>
      </c>
      <c r="E1201" s="30">
        <v>42146</v>
      </c>
      <c r="F1201" s="9" t="s">
        <v>2235</v>
      </c>
      <c r="G1201" s="13" t="str">
        <f ca="1">TRIM(Table1[[#This Row],[Product Category]])</f>
        <v>Office Supplies</v>
      </c>
      <c r="H1201" s="13" t="str">
        <f ca="1">PROPER(Table1[[#This Row],[Product Sub-Category]])</f>
        <v>Telephones And Communication</v>
      </c>
      <c r="I1201" s="14">
        <v>33</v>
      </c>
      <c r="J1201" s="15">
        <v>55.99</v>
      </c>
      <c r="K1201" s="9">
        <v>0.05</v>
      </c>
      <c r="L1201" s="9" t="s">
        <v>50</v>
      </c>
      <c r="M1201" s="9" t="s">
        <v>81</v>
      </c>
      <c r="N1201" s="16" t="str">
        <f ca="1">PROPER(Table1[[#This Row],[Region]])</f>
        <v>West</v>
      </c>
      <c r="O1201" s="9" t="s">
        <v>174</v>
      </c>
      <c r="P1201" s="9" t="s">
        <v>782</v>
      </c>
      <c r="Q1201" s="9" t="s">
        <v>32</v>
      </c>
    </row>
    <row r="1202" spans="1:17" ht="14.5">
      <c r="A1202" s="9">
        <v>2164</v>
      </c>
      <c r="B1202" s="9" t="str">
        <f>VLOOKUP(Table1[[#This Row],[Customer ID]],'Customer Lookup'!A:B,2,0)</f>
        <v>Harry Sellers</v>
      </c>
      <c r="C1202" s="9">
        <v>88794</v>
      </c>
      <c r="D1202" s="30">
        <v>42013</v>
      </c>
      <c r="E1202" s="30">
        <v>42014</v>
      </c>
      <c r="F1202" s="8" t="s">
        <v>2237</v>
      </c>
      <c r="G1202" s="13" t="str">
        <f ca="1">TRIM(Table1[[#This Row],[Product Category]])</f>
        <v>Office Supplies</v>
      </c>
      <c r="H1202" s="13" t="str">
        <f ca="1">PROPER(Table1[[#This Row],[Product Sub-Category]])</f>
        <v>Binders And Binder Accessories</v>
      </c>
      <c r="I1202" s="14">
        <v>3</v>
      </c>
      <c r="J1202" s="15">
        <v>5.38</v>
      </c>
      <c r="K1202" s="9">
        <v>0.05</v>
      </c>
      <c r="L1202" s="9" t="s">
        <v>31</v>
      </c>
      <c r="M1202" s="9" t="s">
        <v>51</v>
      </c>
      <c r="N1202" s="16" t="str">
        <f ca="1">PROPER(Table1[[#This Row],[Region]])</f>
        <v>West</v>
      </c>
      <c r="O1202" s="9" t="s">
        <v>37</v>
      </c>
      <c r="P1202" s="9" t="s">
        <v>783</v>
      </c>
      <c r="Q1202" s="9" t="s">
        <v>32</v>
      </c>
    </row>
    <row r="1203" spans="1:17" ht="14.5">
      <c r="A1203" s="9">
        <v>2164</v>
      </c>
      <c r="B1203" s="9" t="str">
        <f>VLOOKUP(Table1[[#This Row],[Customer ID]],'Customer Lookup'!A:B,2,0)</f>
        <v>Harry Sellers</v>
      </c>
      <c r="C1203" s="9">
        <v>88794</v>
      </c>
      <c r="D1203" s="30">
        <v>42013</v>
      </c>
      <c r="E1203" s="30">
        <v>42013</v>
      </c>
      <c r="F1203" s="9" t="s">
        <v>2231</v>
      </c>
      <c r="G1203" s="13" t="str">
        <f ca="1">TRIM(Table1[[#This Row],[Product Category]])</f>
        <v>Office Supplies</v>
      </c>
      <c r="H1203" s="13" t="str">
        <f ca="1">PROPER(Table1[[#This Row],[Product Sub-Category]])</f>
        <v>Pens &amp; Art Supplies</v>
      </c>
      <c r="I1203" s="14">
        <v>11</v>
      </c>
      <c r="J1203" s="15">
        <v>3.28</v>
      </c>
      <c r="K1203" s="9">
        <v>0.05</v>
      </c>
      <c r="L1203" s="9" t="s">
        <v>31</v>
      </c>
      <c r="M1203" s="9" t="s">
        <v>51</v>
      </c>
      <c r="N1203" s="16" t="str">
        <f ca="1">PROPER(Table1[[#This Row],[Region]])</f>
        <v>East</v>
      </c>
      <c r="O1203" s="9" t="s">
        <v>37</v>
      </c>
      <c r="P1203" s="9" t="s">
        <v>783</v>
      </c>
      <c r="Q1203" s="9" t="s">
        <v>32</v>
      </c>
    </row>
    <row r="1204" spans="1:17" ht="14.5">
      <c r="A1204" s="9">
        <v>2165</v>
      </c>
      <c r="B1204" s="9" t="str">
        <f>VLOOKUP(Table1[[#This Row],[Customer ID]],'Customer Lookup'!A:B,2,0)</f>
        <v>Melanie Knight</v>
      </c>
      <c r="C1204" s="9">
        <v>88794</v>
      </c>
      <c r="D1204" s="30">
        <v>42013</v>
      </c>
      <c r="E1204" s="30">
        <v>42015</v>
      </c>
      <c r="F1204" s="8" t="s">
        <v>2231</v>
      </c>
      <c r="G1204" s="13" t="str">
        <f ca="1">TRIM(Table1[[#This Row],[Product Category]])</f>
        <v>Office Supplies</v>
      </c>
      <c r="H1204" s="13" t="str">
        <f ca="1">PROPER(Table1[[#This Row],[Product Sub-Category]])</f>
        <v>Pens &amp; Art Supplies</v>
      </c>
      <c r="I1204" s="14">
        <v>6</v>
      </c>
      <c r="J1204" s="15">
        <v>2.78</v>
      </c>
      <c r="K1204" s="9">
        <v>0.05</v>
      </c>
      <c r="L1204" s="9" t="s">
        <v>31</v>
      </c>
      <c r="M1204" s="9" t="s">
        <v>51</v>
      </c>
      <c r="N1204" s="16" t="str">
        <f ca="1">PROPER(Table1[[#This Row],[Region]])</f>
        <v>East</v>
      </c>
      <c r="O1204" s="9" t="s">
        <v>147</v>
      </c>
      <c r="P1204" s="9" t="s">
        <v>475</v>
      </c>
      <c r="Q1204" s="9" t="s">
        <v>32</v>
      </c>
    </row>
    <row r="1205" spans="1:17" ht="14.5">
      <c r="A1205" s="9">
        <v>2178</v>
      </c>
      <c r="B1205" s="9" t="str">
        <f>VLOOKUP(Table1[[#This Row],[Customer ID]],'Customer Lookup'!A:B,2,0)</f>
        <v>Judy Hall</v>
      </c>
      <c r="C1205" s="9">
        <v>89465</v>
      </c>
      <c r="D1205" s="30">
        <v>42031</v>
      </c>
      <c r="E1205" s="30">
        <v>42033</v>
      </c>
      <c r="F1205" s="9" t="s">
        <v>2231</v>
      </c>
      <c r="G1205" s="13" t="str">
        <f ca="1">TRIM(Table1[[#This Row],[Product Category]])</f>
        <v>Office Supplies</v>
      </c>
      <c r="H1205" s="13" t="str">
        <f ca="1">PROPER(Table1[[#This Row],[Product Sub-Category]])</f>
        <v>Pens &amp; Art Supplies</v>
      </c>
      <c r="I1205" s="14">
        <v>9</v>
      </c>
      <c r="J1205" s="15">
        <v>2.94</v>
      </c>
      <c r="K1205" s="9">
        <v>0.05</v>
      </c>
      <c r="L1205" s="9" t="s">
        <v>50</v>
      </c>
      <c r="M1205" s="9" t="s">
        <v>51</v>
      </c>
      <c r="N1205" s="16" t="str">
        <f ca="1">PROPER(Table1[[#This Row],[Region]])</f>
        <v>South</v>
      </c>
      <c r="O1205" s="9" t="s">
        <v>152</v>
      </c>
      <c r="P1205" s="9" t="s">
        <v>784</v>
      </c>
      <c r="Q1205" s="9" t="s">
        <v>32</v>
      </c>
    </row>
    <row r="1206" spans="1:17" ht="14.5">
      <c r="A1206" s="9">
        <v>2183</v>
      </c>
      <c r="B1206" s="9" t="str">
        <f>VLOOKUP(Table1[[#This Row],[Customer ID]],'Customer Lookup'!A:B,2,0)</f>
        <v>Sheryl Reese</v>
      </c>
      <c r="C1206" s="9">
        <v>91571</v>
      </c>
      <c r="D1206" s="30">
        <v>42170</v>
      </c>
      <c r="E1206" s="30">
        <v>42172</v>
      </c>
      <c r="F1206" s="8" t="s">
        <v>60</v>
      </c>
      <c r="G1206" s="13" t="str">
        <f ca="1">TRIM(Table1[[#This Row],[Product Category]])</f>
        <v>Office Supplies</v>
      </c>
      <c r="H1206" s="13" t="str">
        <f ca="1">PROPER(Table1[[#This Row],[Product Sub-Category]])</f>
        <v>Rubber Bands</v>
      </c>
      <c r="I1206" s="14">
        <v>12</v>
      </c>
      <c r="J1206" s="15">
        <v>1.48</v>
      </c>
      <c r="K1206" s="9">
        <v>0.05</v>
      </c>
      <c r="L1206" s="9" t="s">
        <v>31</v>
      </c>
      <c r="M1206" s="9" t="s">
        <v>42</v>
      </c>
      <c r="N1206" s="16" t="str">
        <f ca="1">PROPER(Table1[[#This Row],[Region]])</f>
        <v>Central</v>
      </c>
      <c r="O1206" s="9" t="s">
        <v>347</v>
      </c>
      <c r="P1206" s="9" t="s">
        <v>785</v>
      </c>
      <c r="Q1206" s="9" t="s">
        <v>32</v>
      </c>
    </row>
    <row r="1207" spans="1:17" ht="14.5">
      <c r="A1207" s="9">
        <v>2187</v>
      </c>
      <c r="B1207" s="9" t="str">
        <f>VLOOKUP(Table1[[#This Row],[Customer ID]],'Customer Lookup'!A:B,2,0)</f>
        <v>Joanne Spivey</v>
      </c>
      <c r="C1207" s="9">
        <v>89440</v>
      </c>
      <c r="D1207" s="30">
        <v>42132</v>
      </c>
      <c r="E1207" s="30">
        <v>42134</v>
      </c>
      <c r="F1207" s="9" t="s">
        <v>61</v>
      </c>
      <c r="G1207" s="13" t="str">
        <f ca="1">TRIM(Table1[[#This Row],[Product Category]])</f>
        <v>Office Supplies</v>
      </c>
      <c r="H1207" s="13" t="str">
        <f ca="1">PROPER(Table1[[#This Row],[Product Sub-Category]])</f>
        <v>Envelopes</v>
      </c>
      <c r="I1207" s="14">
        <v>5</v>
      </c>
      <c r="J1207" s="15">
        <v>16.98</v>
      </c>
      <c r="K1207" s="9">
        <v>0.05</v>
      </c>
      <c r="L1207" s="9" t="s">
        <v>21</v>
      </c>
      <c r="M1207" s="9" t="s">
        <v>81</v>
      </c>
      <c r="N1207" s="16" t="str">
        <f ca="1">PROPER(Table1[[#This Row],[Region]])</f>
        <v>East</v>
      </c>
      <c r="O1207" s="9" t="s">
        <v>306</v>
      </c>
      <c r="P1207" s="9" t="s">
        <v>786</v>
      </c>
      <c r="Q1207" s="9" t="s">
        <v>32</v>
      </c>
    </row>
    <row r="1208" spans="1:17" ht="14.5">
      <c r="A1208" s="9">
        <v>2189</v>
      </c>
      <c r="B1208" s="9" t="str">
        <f>VLOOKUP(Table1[[#This Row],[Customer ID]],'Customer Lookup'!A:B,2,0)</f>
        <v>Frank Cross</v>
      </c>
      <c r="C1208" s="9">
        <v>7364</v>
      </c>
      <c r="D1208" s="30">
        <v>42132</v>
      </c>
      <c r="E1208" s="30">
        <v>42134</v>
      </c>
      <c r="F1208" s="8" t="s">
        <v>61</v>
      </c>
      <c r="G1208" s="13" t="str">
        <f ca="1">TRIM(Table1[[#This Row],[Product Category]])</f>
        <v>Office Supplies</v>
      </c>
      <c r="H1208" s="13" t="str">
        <f ca="1">PROPER(Table1[[#This Row],[Product Sub-Category]])</f>
        <v>Envelopes</v>
      </c>
      <c r="I1208" s="14">
        <v>22</v>
      </c>
      <c r="J1208" s="15">
        <v>16.98</v>
      </c>
      <c r="K1208" s="9">
        <v>0.05</v>
      </c>
      <c r="L1208" s="9" t="s">
        <v>21</v>
      </c>
      <c r="M1208" s="9" t="s">
        <v>81</v>
      </c>
      <c r="N1208" s="16" t="str">
        <f ca="1">PROPER(Table1[[#This Row],[Region]])</f>
        <v>Central</v>
      </c>
      <c r="O1208" s="9" t="s">
        <v>62</v>
      </c>
      <c r="P1208" s="9" t="s">
        <v>79</v>
      </c>
      <c r="Q1208" s="9" t="s">
        <v>32</v>
      </c>
    </row>
    <row r="1209" spans="1:17" ht="14.5">
      <c r="A1209" s="9">
        <v>2190</v>
      </c>
      <c r="B1209" s="9" t="str">
        <f>VLOOKUP(Table1[[#This Row],[Customer ID]],'Customer Lookup'!A:B,2,0)</f>
        <v>Marvin Patrick</v>
      </c>
      <c r="C1209" s="9">
        <v>41636</v>
      </c>
      <c r="D1209" s="30">
        <v>42049</v>
      </c>
      <c r="E1209" s="30">
        <v>42051</v>
      </c>
      <c r="F1209" s="9" t="s">
        <v>2231</v>
      </c>
      <c r="G1209" s="13" t="str">
        <f ca="1">TRIM(Table1[[#This Row],[Product Category]])</f>
        <v>Technology</v>
      </c>
      <c r="H1209" s="13" t="str">
        <f ca="1">PROPER(Table1[[#This Row],[Product Sub-Category]])</f>
        <v>Pens &amp; Art Supplies</v>
      </c>
      <c r="I1209" s="14">
        <v>45</v>
      </c>
      <c r="J1209" s="15">
        <v>16.98</v>
      </c>
      <c r="K1209" s="9">
        <v>0.05</v>
      </c>
      <c r="L1209" s="9" t="s">
        <v>41</v>
      </c>
      <c r="M1209" s="9" t="s">
        <v>42</v>
      </c>
      <c r="N1209" s="16" t="str">
        <f ca="1">PROPER(Table1[[#This Row],[Region]])</f>
        <v>Central</v>
      </c>
      <c r="O1209" s="9" t="s">
        <v>215</v>
      </c>
      <c r="P1209" s="9" t="s">
        <v>216</v>
      </c>
      <c r="Q1209" s="9" t="s">
        <v>32</v>
      </c>
    </row>
    <row r="1210" spans="1:17" ht="14.5">
      <c r="A1210" s="9">
        <v>2190</v>
      </c>
      <c r="B1210" s="9" t="str">
        <f>VLOOKUP(Table1[[#This Row],[Customer ID]],'Customer Lookup'!A:B,2,0)</f>
        <v>Marvin Patrick</v>
      </c>
      <c r="C1210" s="9">
        <v>41636</v>
      </c>
      <c r="D1210" s="30">
        <v>42049</v>
      </c>
      <c r="E1210" s="30">
        <v>42051</v>
      </c>
      <c r="F1210" s="8" t="s">
        <v>2235</v>
      </c>
      <c r="G1210" s="13" t="str">
        <f ca="1">TRIM(Table1[[#This Row],[Product Category]])</f>
        <v>Office Supplies</v>
      </c>
      <c r="H1210" s="13" t="str">
        <f ca="1">PROPER(Table1[[#This Row],[Product Sub-Category]])</f>
        <v>Telephones And Communication</v>
      </c>
      <c r="I1210" s="14">
        <v>49</v>
      </c>
      <c r="J1210" s="15">
        <v>115.99</v>
      </c>
      <c r="K1210" s="9">
        <v>0.1</v>
      </c>
      <c r="L1210" s="9" t="s">
        <v>41</v>
      </c>
      <c r="M1210" s="9" t="s">
        <v>42</v>
      </c>
      <c r="N1210" s="16" t="str">
        <f ca="1">PROPER(Table1[[#This Row],[Region]])</f>
        <v>South</v>
      </c>
      <c r="O1210" s="9" t="s">
        <v>215</v>
      </c>
      <c r="P1210" s="9" t="s">
        <v>216</v>
      </c>
      <c r="Q1210" s="9" t="s">
        <v>32</v>
      </c>
    </row>
    <row r="1211" spans="1:17" ht="14.5">
      <c r="A1211" s="9">
        <v>2193</v>
      </c>
      <c r="B1211" s="9" t="str">
        <f>VLOOKUP(Table1[[#This Row],[Customer ID]],'Customer Lookup'!A:B,2,0)</f>
        <v>Donald Melton</v>
      </c>
      <c r="C1211" s="9">
        <v>90685</v>
      </c>
      <c r="D1211" s="30">
        <v>42049</v>
      </c>
      <c r="E1211" s="30">
        <v>42051</v>
      </c>
      <c r="F1211" s="9" t="s">
        <v>2231</v>
      </c>
      <c r="G1211" s="13" t="str">
        <f ca="1">TRIM(Table1[[#This Row],[Product Category]])</f>
        <v>Technology</v>
      </c>
      <c r="H1211" s="13" t="str">
        <f ca="1">PROPER(Table1[[#This Row],[Product Sub-Category]])</f>
        <v>Pens &amp; Art Supplies</v>
      </c>
      <c r="I1211" s="14">
        <v>11</v>
      </c>
      <c r="J1211" s="15">
        <v>16.98</v>
      </c>
      <c r="K1211" s="9">
        <v>0.05</v>
      </c>
      <c r="L1211" s="9" t="s">
        <v>41</v>
      </c>
      <c r="M1211" s="9" t="s">
        <v>42</v>
      </c>
      <c r="N1211" s="16" t="str">
        <f ca="1">PROPER(Table1[[#This Row],[Region]])</f>
        <v>South</v>
      </c>
      <c r="O1211" s="9" t="s">
        <v>225</v>
      </c>
      <c r="P1211" s="9" t="s">
        <v>787</v>
      </c>
      <c r="Q1211" s="9" t="s">
        <v>32</v>
      </c>
    </row>
    <row r="1212" spans="1:17" ht="14.5">
      <c r="A1212" s="9">
        <v>2193</v>
      </c>
      <c r="B1212" s="9" t="str">
        <f>VLOOKUP(Table1[[#This Row],[Customer ID]],'Customer Lookup'!A:B,2,0)</f>
        <v>Donald Melton</v>
      </c>
      <c r="C1212" s="9">
        <v>90685</v>
      </c>
      <c r="D1212" s="30">
        <v>42049</v>
      </c>
      <c r="E1212" s="30">
        <v>42051</v>
      </c>
      <c r="F1212" s="8" t="s">
        <v>2235</v>
      </c>
      <c r="G1212" s="13" t="str">
        <f ca="1">TRIM(Table1[[#This Row],[Product Category]])</f>
        <v>Technology</v>
      </c>
      <c r="H1212" s="13" t="str">
        <f ca="1">PROPER(Table1[[#This Row],[Product Sub-Category]])</f>
        <v>Telephones And Communication</v>
      </c>
      <c r="I1212" s="14">
        <v>12</v>
      </c>
      <c r="J1212" s="15">
        <v>115.99</v>
      </c>
      <c r="K1212" s="9">
        <v>0.1</v>
      </c>
      <c r="L1212" s="9" t="s">
        <v>41</v>
      </c>
      <c r="M1212" s="9" t="s">
        <v>42</v>
      </c>
      <c r="N1212" s="16" t="str">
        <f ca="1">PROPER(Table1[[#This Row],[Region]])</f>
        <v>East</v>
      </c>
      <c r="O1212" s="9" t="s">
        <v>225</v>
      </c>
      <c r="P1212" s="9" t="s">
        <v>787</v>
      </c>
      <c r="Q1212" s="9" t="s">
        <v>32</v>
      </c>
    </row>
    <row r="1213" spans="1:17" ht="14.5">
      <c r="A1213" s="9">
        <v>2196</v>
      </c>
      <c r="B1213" s="9" t="str">
        <f>VLOOKUP(Table1[[#This Row],[Customer ID]],'Customer Lookup'!A:B,2,0)</f>
        <v>Gene Heath Cross</v>
      </c>
      <c r="C1213" s="9">
        <v>89175</v>
      </c>
      <c r="D1213" s="30">
        <v>42101</v>
      </c>
      <c r="E1213" s="30">
        <v>42102</v>
      </c>
      <c r="F1213" s="9" t="s">
        <v>144</v>
      </c>
      <c r="G1213" s="13" t="str">
        <f ca="1">TRIM(Table1[[#This Row],[Product Category]])</f>
        <v>Technology</v>
      </c>
      <c r="H1213" s="13" t="str">
        <f ca="1">PROPER(Table1[[#This Row],[Product Sub-Category]])</f>
        <v>Computer Peripherals</v>
      </c>
      <c r="I1213" s="14">
        <v>11</v>
      </c>
      <c r="J1213" s="15">
        <v>27.48</v>
      </c>
      <c r="K1213" s="9">
        <v>0.05</v>
      </c>
      <c r="L1213" s="9" t="s">
        <v>50</v>
      </c>
      <c r="M1213" s="9" t="s">
        <v>51</v>
      </c>
      <c r="N1213" s="16" t="str">
        <f ca="1">PROPER(Table1[[#This Row],[Region]])</f>
        <v>East</v>
      </c>
      <c r="O1213" s="9" t="s">
        <v>62</v>
      </c>
      <c r="P1213" s="9" t="s">
        <v>788</v>
      </c>
      <c r="Q1213" s="9" t="s">
        <v>32</v>
      </c>
    </row>
    <row r="1214" spans="1:17" ht="14.5">
      <c r="A1214" s="9">
        <v>2196</v>
      </c>
      <c r="B1214" s="9" t="str">
        <f>VLOOKUP(Table1[[#This Row],[Customer ID]],'Customer Lookup'!A:B,2,0)</f>
        <v>Gene Heath Cross</v>
      </c>
      <c r="C1214" s="9">
        <v>89175</v>
      </c>
      <c r="D1214" s="30">
        <v>42101</v>
      </c>
      <c r="E1214" s="30">
        <v>42102</v>
      </c>
      <c r="F1214" s="8" t="s">
        <v>144</v>
      </c>
      <c r="G1214" s="13" t="str">
        <f ca="1">TRIM(Table1[[#This Row],[Product Category]])</f>
        <v>Office Supplies</v>
      </c>
      <c r="H1214" s="13" t="str">
        <f ca="1">PROPER(Table1[[#This Row],[Product Sub-Category]])</f>
        <v>Computer Peripherals</v>
      </c>
      <c r="I1214" s="14">
        <v>14</v>
      </c>
      <c r="J1214" s="15">
        <v>179.99</v>
      </c>
      <c r="K1214" s="9">
        <v>0.1</v>
      </c>
      <c r="L1214" s="9" t="s">
        <v>50</v>
      </c>
      <c r="M1214" s="9" t="s">
        <v>51</v>
      </c>
      <c r="N1214" s="16" t="str">
        <f ca="1">PROPER(Table1[[#This Row],[Region]])</f>
        <v>East</v>
      </c>
      <c r="O1214" s="9" t="s">
        <v>62</v>
      </c>
      <c r="P1214" s="9" t="s">
        <v>788</v>
      </c>
      <c r="Q1214" s="9" t="s">
        <v>32</v>
      </c>
    </row>
    <row r="1215" spans="1:17" ht="14.5">
      <c r="A1215" s="9">
        <v>2196</v>
      </c>
      <c r="B1215" s="9" t="str">
        <f>VLOOKUP(Table1[[#This Row],[Customer ID]],'Customer Lookup'!A:B,2,0)</f>
        <v>Gene Heath Cross</v>
      </c>
      <c r="C1215" s="9">
        <v>89175</v>
      </c>
      <c r="D1215" s="30">
        <v>42101</v>
      </c>
      <c r="E1215" s="30">
        <v>42103</v>
      </c>
      <c r="F1215" s="9" t="s">
        <v>2238</v>
      </c>
      <c r="G1215" s="13" t="str">
        <f ca="1">TRIM(Table1[[#This Row],[Product Category]])</f>
        <v>Technology</v>
      </c>
      <c r="H1215" s="13" t="str">
        <f ca="1">PROPER(Table1[[#This Row],[Product Sub-Category]])</f>
        <v>Storage &amp; Organization</v>
      </c>
      <c r="I1215" s="14">
        <v>19</v>
      </c>
      <c r="J1215" s="15">
        <v>140.85</v>
      </c>
      <c r="K1215" s="9">
        <v>0.1</v>
      </c>
      <c r="L1215" s="9" t="s">
        <v>50</v>
      </c>
      <c r="M1215" s="9" t="s">
        <v>51</v>
      </c>
      <c r="N1215" s="16" t="str">
        <f ca="1">PROPER(Table1[[#This Row],[Region]])</f>
        <v>East</v>
      </c>
      <c r="O1215" s="9" t="s">
        <v>62</v>
      </c>
      <c r="P1215" s="9" t="s">
        <v>788</v>
      </c>
      <c r="Q1215" s="9" t="s">
        <v>32</v>
      </c>
    </row>
    <row r="1216" spans="1:17" ht="14.5">
      <c r="A1216" s="9">
        <v>2197</v>
      </c>
      <c r="B1216" s="9" t="str">
        <f>VLOOKUP(Table1[[#This Row],[Customer ID]],'Customer Lookup'!A:B,2,0)</f>
        <v>Karen O'Donnell</v>
      </c>
      <c r="C1216" s="9">
        <v>89176</v>
      </c>
      <c r="D1216" s="30">
        <v>42181</v>
      </c>
      <c r="E1216" s="30">
        <v>42182</v>
      </c>
      <c r="F1216" s="8" t="s">
        <v>144</v>
      </c>
      <c r="G1216" s="13" t="str">
        <f ca="1">TRIM(Table1[[#This Row],[Product Category]])</f>
        <v>Furniture</v>
      </c>
      <c r="H1216" s="13" t="str">
        <f ca="1">PROPER(Table1[[#This Row],[Product Sub-Category]])</f>
        <v>Computer Peripherals</v>
      </c>
      <c r="I1216" s="14">
        <v>7</v>
      </c>
      <c r="J1216" s="15">
        <v>100.97</v>
      </c>
      <c r="K1216" s="9">
        <v>0.1</v>
      </c>
      <c r="L1216" s="9" t="s">
        <v>41</v>
      </c>
      <c r="M1216" s="9" t="s">
        <v>51</v>
      </c>
      <c r="N1216" s="16" t="str">
        <f ca="1">PROPER(Table1[[#This Row],[Region]])</f>
        <v>East</v>
      </c>
      <c r="O1216" s="9" t="s">
        <v>62</v>
      </c>
      <c r="P1216" s="9" t="s">
        <v>667</v>
      </c>
      <c r="Q1216" s="9" t="s">
        <v>32</v>
      </c>
    </row>
    <row r="1217" spans="1:17" ht="14.5">
      <c r="A1217" s="9">
        <v>2197</v>
      </c>
      <c r="B1217" s="9" t="str">
        <f>VLOOKUP(Table1[[#This Row],[Customer ID]],'Customer Lookup'!A:B,2,0)</f>
        <v>Karen O'Donnell</v>
      </c>
      <c r="C1217" s="9">
        <v>89176</v>
      </c>
      <c r="D1217" s="30">
        <v>42181</v>
      </c>
      <c r="E1217" s="30">
        <v>42182</v>
      </c>
      <c r="F1217" s="9" t="s">
        <v>2233</v>
      </c>
      <c r="G1217" s="13" t="str">
        <f ca="1">TRIM(Table1[[#This Row],[Product Category]])</f>
        <v>Office Supplies</v>
      </c>
      <c r="H1217" s="13" t="str">
        <f ca="1">PROPER(Table1[[#This Row],[Product Sub-Category]])</f>
        <v>Office Furnishings</v>
      </c>
      <c r="I1217" s="14">
        <v>19</v>
      </c>
      <c r="J1217" s="15">
        <v>13.4</v>
      </c>
      <c r="K1217" s="9">
        <v>0.05</v>
      </c>
      <c r="L1217" s="9" t="s">
        <v>41</v>
      </c>
      <c r="M1217" s="9" t="s">
        <v>51</v>
      </c>
      <c r="N1217" s="16" t="str">
        <f ca="1">PROPER(Table1[[#This Row],[Region]])</f>
        <v>East</v>
      </c>
      <c r="O1217" s="9" t="s">
        <v>62</v>
      </c>
      <c r="P1217" s="9" t="s">
        <v>667</v>
      </c>
      <c r="Q1217" s="9" t="s">
        <v>32</v>
      </c>
    </row>
    <row r="1218" spans="1:17" ht="14.5">
      <c r="A1218" s="9">
        <v>2198</v>
      </c>
      <c r="B1218" s="9" t="str">
        <f>VLOOKUP(Table1[[#This Row],[Customer ID]],'Customer Lookup'!A:B,2,0)</f>
        <v>Lester Woodward Maynard</v>
      </c>
      <c r="C1218" s="9">
        <v>89174</v>
      </c>
      <c r="D1218" s="30">
        <v>42146</v>
      </c>
      <c r="E1218" s="30">
        <v>42149</v>
      </c>
      <c r="F1218" s="8" t="s">
        <v>2231</v>
      </c>
      <c r="G1218" s="13" t="str">
        <f ca="1">TRIM(Table1[[#This Row],[Product Category]])</f>
        <v>Office Supplies</v>
      </c>
      <c r="H1218" s="13" t="str">
        <f ca="1">PROPER(Table1[[#This Row],[Product Sub-Category]])</f>
        <v>Pens &amp; Art Supplies</v>
      </c>
      <c r="I1218" s="14">
        <v>16</v>
      </c>
      <c r="J1218" s="15">
        <v>25.98</v>
      </c>
      <c r="K1218" s="9">
        <v>0.05</v>
      </c>
      <c r="L1218" s="9" t="s">
        <v>31</v>
      </c>
      <c r="M1218" s="9" t="s">
        <v>51</v>
      </c>
      <c r="N1218" s="16" t="str">
        <f ca="1">PROPER(Table1[[#This Row],[Region]])</f>
        <v>East</v>
      </c>
      <c r="O1218" s="9" t="s">
        <v>62</v>
      </c>
      <c r="P1218" s="9" t="s">
        <v>789</v>
      </c>
      <c r="Q1218" s="9" t="s">
        <v>32</v>
      </c>
    </row>
    <row r="1219" spans="1:17" ht="14.5">
      <c r="A1219" s="9">
        <v>2198</v>
      </c>
      <c r="B1219" s="9" t="str">
        <f>VLOOKUP(Table1[[#This Row],[Customer ID]],'Customer Lookup'!A:B,2,0)</f>
        <v>Lester Woodward Maynard</v>
      </c>
      <c r="C1219" s="9">
        <v>89174</v>
      </c>
      <c r="D1219" s="30">
        <v>42146</v>
      </c>
      <c r="E1219" s="30">
        <v>42146</v>
      </c>
      <c r="F1219" s="9" t="s">
        <v>2238</v>
      </c>
      <c r="G1219" s="13" t="str">
        <f ca="1">TRIM(Table1[[#This Row],[Product Category]])</f>
        <v>Furniture</v>
      </c>
      <c r="H1219" s="13" t="str">
        <f ca="1">PROPER(Table1[[#This Row],[Product Sub-Category]])</f>
        <v>Storage &amp; Organization</v>
      </c>
      <c r="I1219" s="14">
        <v>16</v>
      </c>
      <c r="J1219" s="15">
        <v>20.98</v>
      </c>
      <c r="K1219" s="9">
        <v>0.05</v>
      </c>
      <c r="L1219" s="9" t="s">
        <v>31</v>
      </c>
      <c r="M1219" s="9" t="s">
        <v>51</v>
      </c>
      <c r="N1219" s="16" t="str">
        <f ca="1">PROPER(Table1[[#This Row],[Region]])</f>
        <v>Central</v>
      </c>
      <c r="O1219" s="9" t="s">
        <v>62</v>
      </c>
      <c r="P1219" s="9" t="s">
        <v>789</v>
      </c>
      <c r="Q1219" s="9" t="s">
        <v>22</v>
      </c>
    </row>
    <row r="1220" spans="1:17" ht="14.5">
      <c r="A1220" s="9">
        <v>2201</v>
      </c>
      <c r="B1220" s="9" t="str">
        <f>VLOOKUP(Table1[[#This Row],[Customer ID]],'Customer Lookup'!A:B,2,0)</f>
        <v>David Hoyle</v>
      </c>
      <c r="C1220" s="9">
        <v>86054</v>
      </c>
      <c r="D1220" s="30">
        <v>42088</v>
      </c>
      <c r="E1220" s="30">
        <v>42090</v>
      </c>
      <c r="F1220" s="8" t="s">
        <v>2233</v>
      </c>
      <c r="G1220" s="13" t="str">
        <f ca="1">TRIM(Table1[[#This Row],[Product Category]])</f>
        <v>Furniture</v>
      </c>
      <c r="H1220" s="13" t="str">
        <f ca="1">PROPER(Table1[[#This Row],[Product Sub-Category]])</f>
        <v>Office Furnishings</v>
      </c>
      <c r="I1220" s="14">
        <v>1</v>
      </c>
      <c r="J1220" s="15">
        <v>14.89</v>
      </c>
      <c r="K1220" s="9">
        <v>0.05</v>
      </c>
      <c r="L1220" s="9" t="s">
        <v>41</v>
      </c>
      <c r="M1220" s="9" t="s">
        <v>51</v>
      </c>
      <c r="N1220" s="16" t="str">
        <f ca="1">PROPER(Table1[[#This Row],[Region]])</f>
        <v>Central</v>
      </c>
      <c r="O1220" s="9" t="s">
        <v>55</v>
      </c>
      <c r="P1220" s="9" t="s">
        <v>300</v>
      </c>
      <c r="Q1220" s="9" t="s">
        <v>32</v>
      </c>
    </row>
    <row r="1221" spans="1:17" ht="14.5">
      <c r="A1221" s="9">
        <v>2202</v>
      </c>
      <c r="B1221" s="9" t="str">
        <f>VLOOKUP(Table1[[#This Row],[Customer ID]],'Customer Lookup'!A:B,2,0)</f>
        <v>Laurie Howe</v>
      </c>
      <c r="C1221" s="9">
        <v>86050</v>
      </c>
      <c r="D1221" s="30">
        <v>42035</v>
      </c>
      <c r="E1221" s="30">
        <v>42035</v>
      </c>
      <c r="F1221" s="9" t="s">
        <v>2232</v>
      </c>
      <c r="G1221" s="13" t="str">
        <f ca="1">TRIM(Table1[[#This Row],[Product Category]])</f>
        <v>Office Supplies</v>
      </c>
      <c r="H1221" s="13" t="str">
        <f ca="1">PROPER(Table1[[#This Row],[Product Sub-Category]])</f>
        <v>Chairs &amp; Chairmats</v>
      </c>
      <c r="I1221" s="14">
        <v>11</v>
      </c>
      <c r="J1221" s="15">
        <v>160.97999999999999</v>
      </c>
      <c r="K1221" s="9">
        <v>0.1</v>
      </c>
      <c r="L1221" s="9" t="s">
        <v>98</v>
      </c>
      <c r="M1221" s="9" t="s">
        <v>42</v>
      </c>
      <c r="N1221" s="16" t="str">
        <f ca="1">PROPER(Table1[[#This Row],[Region]])</f>
        <v>Central</v>
      </c>
      <c r="O1221" s="9" t="s">
        <v>55</v>
      </c>
      <c r="P1221" s="9" t="s">
        <v>790</v>
      </c>
      <c r="Q1221" s="9" t="s">
        <v>22</v>
      </c>
    </row>
    <row r="1222" spans="1:17" ht="14.5">
      <c r="A1222" s="9">
        <v>2202</v>
      </c>
      <c r="B1222" s="9" t="str">
        <f>VLOOKUP(Table1[[#This Row],[Customer ID]],'Customer Lookup'!A:B,2,0)</f>
        <v>Laurie Howe</v>
      </c>
      <c r="C1222" s="9">
        <v>86050</v>
      </c>
      <c r="D1222" s="30">
        <v>42035</v>
      </c>
      <c r="E1222" s="30">
        <v>42035</v>
      </c>
      <c r="F1222" s="8" t="s">
        <v>116</v>
      </c>
      <c r="G1222" s="13" t="str">
        <f ca="1">TRIM(Table1[[#This Row],[Product Category]])</f>
        <v>Office Supplies</v>
      </c>
      <c r="H1222" s="13" t="str">
        <f ca="1">PROPER(Table1[[#This Row],[Product Sub-Category]])</f>
        <v>Labels</v>
      </c>
      <c r="I1222" s="14">
        <v>10</v>
      </c>
      <c r="J1222" s="15">
        <v>6.3</v>
      </c>
      <c r="K1222" s="9">
        <v>0.05</v>
      </c>
      <c r="L1222" s="9" t="s">
        <v>98</v>
      </c>
      <c r="M1222" s="9" t="s">
        <v>42</v>
      </c>
      <c r="N1222" s="16" t="str">
        <f ca="1">PROPER(Table1[[#This Row],[Region]])</f>
        <v>Central</v>
      </c>
      <c r="O1222" s="9" t="s">
        <v>55</v>
      </c>
      <c r="P1222" s="9" t="s">
        <v>790</v>
      </c>
      <c r="Q1222" s="9" t="s">
        <v>32</v>
      </c>
    </row>
    <row r="1223" spans="1:17" ht="14.5">
      <c r="A1223" s="9">
        <v>2202</v>
      </c>
      <c r="B1223" s="9" t="str">
        <f>VLOOKUP(Table1[[#This Row],[Customer ID]],'Customer Lookup'!A:B,2,0)</f>
        <v>Laurie Howe</v>
      </c>
      <c r="C1223" s="9">
        <v>86050</v>
      </c>
      <c r="D1223" s="30">
        <v>42035</v>
      </c>
      <c r="E1223" s="30">
        <v>42042</v>
      </c>
      <c r="F1223" s="9" t="s">
        <v>83</v>
      </c>
      <c r="G1223" s="13" t="str">
        <f ca="1">TRIM(Table1[[#This Row],[Product Category]])</f>
        <v>Technology</v>
      </c>
      <c r="H1223" s="13" t="str">
        <f ca="1">PROPER(Table1[[#This Row],[Product Sub-Category]])</f>
        <v>Paper</v>
      </c>
      <c r="I1223" s="14">
        <v>8</v>
      </c>
      <c r="J1223" s="15">
        <v>4.9800000000000004</v>
      </c>
      <c r="K1223" s="9">
        <v>0.05</v>
      </c>
      <c r="L1223" s="9" t="s">
        <v>98</v>
      </c>
      <c r="M1223" s="9" t="s">
        <v>42</v>
      </c>
      <c r="N1223" s="16" t="str">
        <f ca="1">PROPER(Table1[[#This Row],[Region]])</f>
        <v>Central</v>
      </c>
      <c r="O1223" s="9" t="s">
        <v>55</v>
      </c>
      <c r="P1223" s="9" t="s">
        <v>790</v>
      </c>
      <c r="Q1223" s="9" t="s">
        <v>32</v>
      </c>
    </row>
    <row r="1224" spans="1:17" ht="14.5">
      <c r="A1224" s="9">
        <v>2203</v>
      </c>
      <c r="B1224" s="9" t="str">
        <f>VLOOKUP(Table1[[#This Row],[Customer ID]],'Customer Lookup'!A:B,2,0)</f>
        <v>Eddie Walker</v>
      </c>
      <c r="C1224" s="9">
        <v>86051</v>
      </c>
      <c r="D1224" s="30">
        <v>42039</v>
      </c>
      <c r="E1224" s="30">
        <v>42039</v>
      </c>
      <c r="F1224" s="8" t="s">
        <v>74</v>
      </c>
      <c r="G1224" s="13" t="str">
        <f ca="1">TRIM(Table1[[#This Row],[Product Category]])</f>
        <v>Technology</v>
      </c>
      <c r="H1224" s="13" t="str">
        <f ca="1">PROPER(Table1[[#This Row],[Product Sub-Category]])</f>
        <v>Office Machines</v>
      </c>
      <c r="I1224" s="14">
        <v>8</v>
      </c>
      <c r="J1224" s="15">
        <v>145.44999999999999</v>
      </c>
      <c r="K1224" s="9">
        <v>0.1</v>
      </c>
      <c r="L1224" s="9" t="s">
        <v>98</v>
      </c>
      <c r="M1224" s="9" t="s">
        <v>42</v>
      </c>
      <c r="N1224" s="16" t="str">
        <f ca="1">PROPER(Table1[[#This Row],[Region]])</f>
        <v>Central</v>
      </c>
      <c r="O1224" s="9" t="s">
        <v>55</v>
      </c>
      <c r="P1224" s="9" t="s">
        <v>791</v>
      </c>
      <c r="Q1224" s="9" t="s">
        <v>22</v>
      </c>
    </row>
    <row r="1225" spans="1:17" ht="14.5">
      <c r="A1225" s="9">
        <v>2203</v>
      </c>
      <c r="B1225" s="9" t="str">
        <f>VLOOKUP(Table1[[#This Row],[Customer ID]],'Customer Lookup'!A:B,2,0)</f>
        <v>Eddie Walker</v>
      </c>
      <c r="C1225" s="9">
        <v>86052</v>
      </c>
      <c r="D1225" s="30">
        <v>42008</v>
      </c>
      <c r="E1225" s="30">
        <v>42010</v>
      </c>
      <c r="F1225" s="9" t="s">
        <v>74</v>
      </c>
      <c r="G1225" s="13" t="str">
        <f ca="1">TRIM(Table1[[#This Row],[Product Category]])</f>
        <v>Furniture</v>
      </c>
      <c r="H1225" s="13" t="str">
        <f ca="1">PROPER(Table1[[#This Row],[Product Sub-Category]])</f>
        <v>Office Machines</v>
      </c>
      <c r="I1225" s="14">
        <v>2</v>
      </c>
      <c r="J1225" s="15">
        <v>399.98</v>
      </c>
      <c r="K1225" s="9">
        <v>0.1</v>
      </c>
      <c r="L1225" s="9" t="s">
        <v>41</v>
      </c>
      <c r="M1225" s="9" t="s">
        <v>42</v>
      </c>
      <c r="N1225" s="16" t="str">
        <f ca="1">PROPER(Table1[[#This Row],[Region]])</f>
        <v>Central</v>
      </c>
      <c r="O1225" s="9" t="s">
        <v>55</v>
      </c>
      <c r="P1225" s="9" t="s">
        <v>791</v>
      </c>
      <c r="Q1225" s="9" t="s">
        <v>22</v>
      </c>
    </row>
    <row r="1226" spans="1:17" ht="14.5">
      <c r="A1226" s="9">
        <v>2204</v>
      </c>
      <c r="B1226" s="9" t="str">
        <f>VLOOKUP(Table1[[#This Row],[Customer ID]],'Customer Lookup'!A:B,2,0)</f>
        <v>Oscar Ford</v>
      </c>
      <c r="C1226" s="9">
        <v>86051</v>
      </c>
      <c r="D1226" s="30">
        <v>42039</v>
      </c>
      <c r="E1226" s="30">
        <v>42043</v>
      </c>
      <c r="F1226" s="8" t="s">
        <v>2232</v>
      </c>
      <c r="G1226" s="13" t="str">
        <f ca="1">TRIM(Table1[[#This Row],[Product Category]])</f>
        <v>Furniture</v>
      </c>
      <c r="H1226" s="13" t="str">
        <f ca="1">PROPER(Table1[[#This Row],[Product Sub-Category]])</f>
        <v>Chairs &amp; Chairmats</v>
      </c>
      <c r="I1226" s="14">
        <v>5</v>
      </c>
      <c r="J1226" s="15">
        <v>33.94</v>
      </c>
      <c r="K1226" s="9">
        <v>0.05</v>
      </c>
      <c r="L1226" s="9" t="s">
        <v>98</v>
      </c>
      <c r="M1226" s="9" t="s">
        <v>42</v>
      </c>
      <c r="N1226" s="16" t="str">
        <f ca="1">PROPER(Table1[[#This Row],[Region]])</f>
        <v>Central</v>
      </c>
      <c r="O1226" s="9" t="s">
        <v>55</v>
      </c>
      <c r="P1226" s="9" t="s">
        <v>792</v>
      </c>
      <c r="Q1226" s="9" t="s">
        <v>22</v>
      </c>
    </row>
    <row r="1227" spans="1:17" ht="14.5">
      <c r="A1227" s="9">
        <v>2204</v>
      </c>
      <c r="B1227" s="9" t="str">
        <f>VLOOKUP(Table1[[#This Row],[Customer ID]],'Customer Lookup'!A:B,2,0)</f>
        <v>Oscar Ford</v>
      </c>
      <c r="C1227" s="9">
        <v>86053</v>
      </c>
      <c r="D1227" s="30">
        <v>42045</v>
      </c>
      <c r="E1227" s="30">
        <v>42046</v>
      </c>
      <c r="F1227" s="9" t="s">
        <v>123</v>
      </c>
      <c r="G1227" s="13" t="str">
        <f ca="1">TRIM(Table1[[#This Row],[Product Category]])</f>
        <v>Technology</v>
      </c>
      <c r="H1227" s="13" t="str">
        <f ca="1">PROPER(Table1[[#This Row],[Product Sub-Category]])</f>
        <v>Tables</v>
      </c>
      <c r="I1227" s="14">
        <v>20</v>
      </c>
      <c r="J1227" s="15">
        <v>296.18</v>
      </c>
      <c r="K1227" s="9">
        <v>0.1</v>
      </c>
      <c r="L1227" s="9" t="s">
        <v>41</v>
      </c>
      <c r="M1227" s="9" t="s">
        <v>104</v>
      </c>
      <c r="N1227" s="16" t="str">
        <f ca="1">PROPER(Table1[[#This Row],[Region]])</f>
        <v>Central</v>
      </c>
      <c r="O1227" s="9" t="s">
        <v>55</v>
      </c>
      <c r="P1227" s="9" t="s">
        <v>792</v>
      </c>
      <c r="Q1227" s="9" t="s">
        <v>22</v>
      </c>
    </row>
    <row r="1228" spans="1:17" ht="14.5">
      <c r="A1228" s="9">
        <v>2206</v>
      </c>
      <c r="B1228" s="9" t="str">
        <f>VLOOKUP(Table1[[#This Row],[Customer ID]],'Customer Lookup'!A:B,2,0)</f>
        <v>Bobby Powell</v>
      </c>
      <c r="C1228" s="9">
        <v>86258</v>
      </c>
      <c r="D1228" s="30">
        <v>42009</v>
      </c>
      <c r="E1228" s="30">
        <v>42010</v>
      </c>
      <c r="F1228" s="8" t="s">
        <v>144</v>
      </c>
      <c r="G1228" s="13" t="str">
        <f ca="1">TRIM(Table1[[#This Row],[Product Category]])</f>
        <v>Technology</v>
      </c>
      <c r="H1228" s="13" t="str">
        <f ca="1">PROPER(Table1[[#This Row],[Product Sub-Category]])</f>
        <v>Computer Peripherals</v>
      </c>
      <c r="I1228" s="14">
        <v>2</v>
      </c>
      <c r="J1228" s="15">
        <v>28.48</v>
      </c>
      <c r="K1228" s="9">
        <v>0.05</v>
      </c>
      <c r="L1228" s="9" t="s">
        <v>21</v>
      </c>
      <c r="M1228" s="9" t="s">
        <v>104</v>
      </c>
      <c r="N1228" s="16" t="str">
        <f ca="1">PROPER(Table1[[#This Row],[Region]])</f>
        <v>Central</v>
      </c>
      <c r="O1228" s="9" t="s">
        <v>228</v>
      </c>
      <c r="P1228" s="9" t="s">
        <v>793</v>
      </c>
      <c r="Q1228" s="9" t="s">
        <v>32</v>
      </c>
    </row>
    <row r="1229" spans="1:17" ht="14.5">
      <c r="A1229" s="9">
        <v>2206</v>
      </c>
      <c r="B1229" s="9" t="str">
        <f>VLOOKUP(Table1[[#This Row],[Customer ID]],'Customer Lookup'!A:B,2,0)</f>
        <v>Bobby Powell</v>
      </c>
      <c r="C1229" s="9">
        <v>86258</v>
      </c>
      <c r="D1229" s="30">
        <v>42009</v>
      </c>
      <c r="E1229" s="30">
        <v>42011</v>
      </c>
      <c r="F1229" s="9" t="s">
        <v>2235</v>
      </c>
      <c r="G1229" s="13" t="str">
        <f ca="1">TRIM(Table1[[#This Row],[Product Category]])</f>
        <v>Office Supplies</v>
      </c>
      <c r="H1229" s="13" t="str">
        <f ca="1">PROPER(Table1[[#This Row],[Product Sub-Category]])</f>
        <v>Telephones And Communication</v>
      </c>
      <c r="I1229" s="14">
        <v>3</v>
      </c>
      <c r="J1229" s="15">
        <v>205.99</v>
      </c>
      <c r="K1229" s="9">
        <v>0.1</v>
      </c>
      <c r="L1229" s="9" t="s">
        <v>21</v>
      </c>
      <c r="M1229" s="9" t="s">
        <v>104</v>
      </c>
      <c r="N1229" s="16" t="str">
        <f ca="1">PROPER(Table1[[#This Row],[Region]])</f>
        <v>South</v>
      </c>
      <c r="O1229" s="9" t="s">
        <v>228</v>
      </c>
      <c r="P1229" s="9" t="s">
        <v>793</v>
      </c>
      <c r="Q1229" s="9" t="s">
        <v>32</v>
      </c>
    </row>
    <row r="1230" spans="1:17" ht="14.5">
      <c r="A1230" s="9">
        <v>2209</v>
      </c>
      <c r="B1230" s="9" t="str">
        <f>VLOOKUP(Table1[[#This Row],[Customer ID]],'Customer Lookup'!A:B,2,0)</f>
        <v>Sharon Thomas</v>
      </c>
      <c r="C1230" s="9">
        <v>88030</v>
      </c>
      <c r="D1230" s="30">
        <v>42026</v>
      </c>
      <c r="E1230" s="30">
        <v>42033</v>
      </c>
      <c r="F1230" s="8" t="s">
        <v>83</v>
      </c>
      <c r="G1230" s="13" t="str">
        <f ca="1">TRIM(Table1[[#This Row],[Product Category]])</f>
        <v>Office Supplies</v>
      </c>
      <c r="H1230" s="13" t="str">
        <f ca="1">PROPER(Table1[[#This Row],[Product Sub-Category]])</f>
        <v>Paper</v>
      </c>
      <c r="I1230" s="14">
        <v>12</v>
      </c>
      <c r="J1230" s="15">
        <v>6.98</v>
      </c>
      <c r="K1230" s="9">
        <v>0.05</v>
      </c>
      <c r="L1230" s="9" t="s">
        <v>98</v>
      </c>
      <c r="M1230" s="9" t="s">
        <v>42</v>
      </c>
      <c r="N1230" s="16" t="str">
        <f ca="1">PROPER(Table1[[#This Row],[Region]])</f>
        <v>East</v>
      </c>
      <c r="O1230" s="9" t="s">
        <v>254</v>
      </c>
      <c r="P1230" s="9" t="s">
        <v>794</v>
      </c>
      <c r="Q1230" s="9" t="s">
        <v>32</v>
      </c>
    </row>
    <row r="1231" spans="1:17" ht="14.5">
      <c r="A1231" s="9">
        <v>2211</v>
      </c>
      <c r="B1231" s="9" t="str">
        <f>VLOOKUP(Table1[[#This Row],[Customer ID]],'Customer Lookup'!A:B,2,0)</f>
        <v>Anita Hahn</v>
      </c>
      <c r="C1231" s="9">
        <v>88028</v>
      </c>
      <c r="D1231" s="30">
        <v>42005</v>
      </c>
      <c r="E1231" s="30">
        <v>42007</v>
      </c>
      <c r="F1231" s="9" t="s">
        <v>2238</v>
      </c>
      <c r="G1231" s="13" t="str">
        <f ca="1">TRIM(Table1[[#This Row],[Product Category]])</f>
        <v>Technology</v>
      </c>
      <c r="H1231" s="13" t="str">
        <f ca="1">PROPER(Table1[[#This Row],[Product Sub-Category]])</f>
        <v>Storage &amp; Organization</v>
      </c>
      <c r="I1231" s="14">
        <v>2</v>
      </c>
      <c r="J1231" s="15">
        <v>95.99</v>
      </c>
      <c r="K1231" s="9">
        <v>0.05</v>
      </c>
      <c r="L1231" s="9" t="s">
        <v>31</v>
      </c>
      <c r="M1231" s="9" t="s">
        <v>42</v>
      </c>
      <c r="N1231" s="16" t="str">
        <f ca="1">PROPER(Table1[[#This Row],[Region]])</f>
        <v>East</v>
      </c>
      <c r="O1231" s="9" t="s">
        <v>268</v>
      </c>
      <c r="P1231" s="9" t="s">
        <v>795</v>
      </c>
      <c r="Q1231" s="9" t="s">
        <v>22</v>
      </c>
    </row>
    <row r="1232" spans="1:17" ht="14.5">
      <c r="A1232" s="9">
        <v>2212</v>
      </c>
      <c r="B1232" s="9" t="str">
        <f>VLOOKUP(Table1[[#This Row],[Customer ID]],'Customer Lookup'!A:B,2,0)</f>
        <v>Stacy Chang</v>
      </c>
      <c r="C1232" s="9">
        <v>88029</v>
      </c>
      <c r="D1232" s="30">
        <v>42113</v>
      </c>
      <c r="E1232" s="30">
        <v>42115</v>
      </c>
      <c r="F1232" s="8" t="s">
        <v>2242</v>
      </c>
      <c r="G1232" s="13" t="str">
        <f ca="1">TRIM(Table1[[#This Row],[Product Category]])</f>
        <v>Office Supplies</v>
      </c>
      <c r="H1232" s="13" t="str">
        <f ca="1">PROPER(Table1[[#This Row],[Product Sub-Category]])</f>
        <v>Copiers And Fax</v>
      </c>
      <c r="I1232" s="14">
        <v>5</v>
      </c>
      <c r="J1232" s="15">
        <v>199.99</v>
      </c>
      <c r="K1232" s="9">
        <v>0.1</v>
      </c>
      <c r="L1232" s="9" t="s">
        <v>21</v>
      </c>
      <c r="M1232" s="9" t="s">
        <v>42</v>
      </c>
      <c r="N1232" s="16" t="str">
        <f ca="1">PROPER(Table1[[#This Row],[Region]])</f>
        <v>East</v>
      </c>
      <c r="O1232" s="9" t="s">
        <v>268</v>
      </c>
      <c r="P1232" s="9" t="s">
        <v>796</v>
      </c>
      <c r="Q1232" s="9" t="s">
        <v>22</v>
      </c>
    </row>
    <row r="1233" spans="1:17" ht="14.5">
      <c r="A1233" s="9">
        <v>2215</v>
      </c>
      <c r="B1233" s="9" t="str">
        <f>VLOOKUP(Table1[[#This Row],[Customer ID]],'Customer Lookup'!A:B,2,0)</f>
        <v>Christopher High</v>
      </c>
      <c r="C1233" s="9">
        <v>90314</v>
      </c>
      <c r="D1233" s="30">
        <v>42178</v>
      </c>
      <c r="E1233" s="30">
        <v>42178</v>
      </c>
      <c r="F1233" s="9" t="s">
        <v>2231</v>
      </c>
      <c r="G1233" s="13" t="str">
        <f ca="1">TRIM(Table1[[#This Row],[Product Category]])</f>
        <v>Technology</v>
      </c>
      <c r="H1233" s="13" t="str">
        <f ca="1">PROPER(Table1[[#This Row],[Product Sub-Category]])</f>
        <v>Pens &amp; Art Supplies</v>
      </c>
      <c r="I1233" s="14">
        <v>4</v>
      </c>
      <c r="J1233" s="15">
        <v>3.28</v>
      </c>
      <c r="K1233" s="9">
        <v>0.05</v>
      </c>
      <c r="L1233" s="9" t="s">
        <v>98</v>
      </c>
      <c r="M1233" s="9" t="s">
        <v>81</v>
      </c>
      <c r="N1233" s="16" t="str">
        <f ca="1">PROPER(Table1[[#This Row],[Region]])</f>
        <v>East</v>
      </c>
      <c r="O1233" s="9" t="s">
        <v>124</v>
      </c>
      <c r="P1233" s="9" t="s">
        <v>797</v>
      </c>
      <c r="Q1233" s="9" t="s">
        <v>32</v>
      </c>
    </row>
    <row r="1234" spans="1:17" ht="14.5">
      <c r="A1234" s="9">
        <v>2216</v>
      </c>
      <c r="B1234" s="9" t="str">
        <f>VLOOKUP(Table1[[#This Row],[Customer ID]],'Customer Lookup'!A:B,2,0)</f>
        <v>Clara Kaplan</v>
      </c>
      <c r="C1234" s="9">
        <v>90314</v>
      </c>
      <c r="D1234" s="30">
        <v>42178</v>
      </c>
      <c r="E1234" s="30">
        <v>42185</v>
      </c>
      <c r="F1234" s="8" t="s">
        <v>144</v>
      </c>
      <c r="G1234" s="13" t="str">
        <f ca="1">TRIM(Table1[[#This Row],[Product Category]])</f>
        <v>Office Supplies</v>
      </c>
      <c r="H1234" s="13" t="str">
        <f ca="1">PROPER(Table1[[#This Row],[Product Sub-Category]])</f>
        <v>Computer Peripherals</v>
      </c>
      <c r="I1234" s="14">
        <v>3</v>
      </c>
      <c r="J1234" s="15">
        <v>256.99</v>
      </c>
      <c r="K1234" s="9">
        <v>0.1</v>
      </c>
      <c r="L1234" s="9" t="s">
        <v>98</v>
      </c>
      <c r="M1234" s="9" t="s">
        <v>81</v>
      </c>
      <c r="N1234" s="16" t="str">
        <f ca="1">PROPER(Table1[[#This Row],[Region]])</f>
        <v>East</v>
      </c>
      <c r="O1234" s="9" t="s">
        <v>124</v>
      </c>
      <c r="P1234" s="9" t="s">
        <v>798</v>
      </c>
      <c r="Q1234" s="9" t="s">
        <v>32</v>
      </c>
    </row>
    <row r="1235" spans="1:17" ht="14.5">
      <c r="A1235" s="9">
        <v>2216</v>
      </c>
      <c r="B1235" s="9" t="str">
        <f>VLOOKUP(Table1[[#This Row],[Customer ID]],'Customer Lookup'!A:B,2,0)</f>
        <v>Clara Kaplan</v>
      </c>
      <c r="C1235" s="9">
        <v>90314</v>
      </c>
      <c r="D1235" s="30">
        <v>42178</v>
      </c>
      <c r="E1235" s="30">
        <v>42180</v>
      </c>
      <c r="F1235" s="9" t="s">
        <v>83</v>
      </c>
      <c r="G1235" s="13" t="str">
        <f ca="1">TRIM(Table1[[#This Row],[Product Category]])</f>
        <v>Furniture</v>
      </c>
      <c r="H1235" s="13" t="str">
        <f ca="1">PROPER(Table1[[#This Row],[Product Sub-Category]])</f>
        <v>Paper</v>
      </c>
      <c r="I1235" s="14">
        <v>10</v>
      </c>
      <c r="J1235" s="15">
        <v>6.48</v>
      </c>
      <c r="K1235" s="9">
        <v>0.05</v>
      </c>
      <c r="L1235" s="9" t="s">
        <v>98</v>
      </c>
      <c r="M1235" s="9" t="s">
        <v>81</v>
      </c>
      <c r="N1235" s="16" t="str">
        <f ca="1">PROPER(Table1[[#This Row],[Region]])</f>
        <v>South</v>
      </c>
      <c r="O1235" s="9" t="s">
        <v>124</v>
      </c>
      <c r="P1235" s="9" t="s">
        <v>798</v>
      </c>
      <c r="Q1235" s="9" t="s">
        <v>32</v>
      </c>
    </row>
    <row r="1236" spans="1:17" ht="14.5">
      <c r="A1236" s="9">
        <v>2220</v>
      </c>
      <c r="B1236" s="9" t="str">
        <f>VLOOKUP(Table1[[#This Row],[Customer ID]],'Customer Lookup'!A:B,2,0)</f>
        <v>Jennifer Stanton</v>
      </c>
      <c r="C1236" s="9">
        <v>91036</v>
      </c>
      <c r="D1236" s="30">
        <v>42063</v>
      </c>
      <c r="E1236" s="30">
        <v>42064</v>
      </c>
      <c r="F1236" s="8" t="s">
        <v>2233</v>
      </c>
      <c r="G1236" s="13" t="str">
        <f ca="1">TRIM(Table1[[#This Row],[Product Category]])</f>
        <v>Furniture</v>
      </c>
      <c r="H1236" s="13" t="str">
        <f ca="1">PROPER(Table1[[#This Row],[Product Sub-Category]])</f>
        <v>Office Furnishings</v>
      </c>
      <c r="I1236" s="14">
        <v>4</v>
      </c>
      <c r="J1236" s="15">
        <v>14.2</v>
      </c>
      <c r="K1236" s="9">
        <v>0.05</v>
      </c>
      <c r="L1236" s="9" t="s">
        <v>98</v>
      </c>
      <c r="M1236" s="9" t="s">
        <v>104</v>
      </c>
      <c r="N1236" s="16" t="str">
        <f ca="1">PROPER(Table1[[#This Row],[Region]])</f>
        <v>West</v>
      </c>
      <c r="O1236" s="9" t="s">
        <v>242</v>
      </c>
      <c r="P1236" s="9" t="s">
        <v>799</v>
      </c>
      <c r="Q1236" s="9" t="s">
        <v>32</v>
      </c>
    </row>
    <row r="1237" spans="1:17" ht="14.5">
      <c r="A1237" s="9">
        <v>2225</v>
      </c>
      <c r="B1237" s="9" t="str">
        <f>VLOOKUP(Table1[[#This Row],[Customer ID]],'Customer Lookup'!A:B,2,0)</f>
        <v>Sean McKenna</v>
      </c>
      <c r="C1237" s="9">
        <v>89970</v>
      </c>
      <c r="D1237" s="30">
        <v>42056</v>
      </c>
      <c r="E1237" s="30">
        <v>42057</v>
      </c>
      <c r="F1237" s="9" t="s">
        <v>2232</v>
      </c>
      <c r="G1237" s="13" t="str">
        <f ca="1">TRIM(Table1[[#This Row],[Product Category]])</f>
        <v>Office Supplies</v>
      </c>
      <c r="H1237" s="13" t="str">
        <f ca="1">PROPER(Table1[[#This Row],[Product Sub-Category]])</f>
        <v>Chairs &amp; Chairmats</v>
      </c>
      <c r="I1237" s="14">
        <v>15</v>
      </c>
      <c r="J1237" s="15">
        <v>100.89</v>
      </c>
      <c r="K1237" s="9">
        <v>0.1</v>
      </c>
      <c r="L1237" s="9" t="s">
        <v>41</v>
      </c>
      <c r="M1237" s="9" t="s">
        <v>51</v>
      </c>
      <c r="N1237" s="16" t="str">
        <f ca="1">PROPER(Table1[[#This Row],[Region]])</f>
        <v>South</v>
      </c>
      <c r="O1237" s="9" t="s">
        <v>244</v>
      </c>
      <c r="P1237" s="9" t="s">
        <v>800</v>
      </c>
      <c r="Q1237" s="9" t="s">
        <v>22</v>
      </c>
    </row>
    <row r="1238" spans="1:17" ht="14.5">
      <c r="A1238" s="9">
        <v>2240</v>
      </c>
      <c r="B1238" s="9" t="str">
        <f>VLOOKUP(Table1[[#This Row],[Customer ID]],'Customer Lookup'!A:B,2,0)</f>
        <v>Maurice Kelly</v>
      </c>
      <c r="C1238" s="9">
        <v>89102</v>
      </c>
      <c r="D1238" s="30">
        <v>42100</v>
      </c>
      <c r="E1238" s="30">
        <v>42107</v>
      </c>
      <c r="F1238" s="8" t="s">
        <v>2238</v>
      </c>
      <c r="G1238" s="13" t="str">
        <f ca="1">TRIM(Table1[[#This Row],[Product Category]])</f>
        <v>Furniture</v>
      </c>
      <c r="H1238" s="13" t="str">
        <f ca="1">PROPER(Table1[[#This Row],[Product Sub-Category]])</f>
        <v>Storage &amp; Organization</v>
      </c>
      <c r="I1238" s="14">
        <v>7</v>
      </c>
      <c r="J1238" s="15">
        <v>13.43</v>
      </c>
      <c r="K1238" s="9">
        <v>0.05</v>
      </c>
      <c r="L1238" s="9" t="s">
        <v>98</v>
      </c>
      <c r="M1238" s="9" t="s">
        <v>81</v>
      </c>
      <c r="N1238" s="16" t="str">
        <f ca="1">PROPER(Table1[[#This Row],[Region]])</f>
        <v>East</v>
      </c>
      <c r="O1238" s="9" t="s">
        <v>242</v>
      </c>
      <c r="P1238" s="9" t="s">
        <v>801</v>
      </c>
      <c r="Q1238" s="9" t="s">
        <v>22</v>
      </c>
    </row>
    <row r="1239" spans="1:17" ht="14.5">
      <c r="A1239" s="9">
        <v>2250</v>
      </c>
      <c r="B1239" s="9" t="str">
        <f>VLOOKUP(Table1[[#This Row],[Customer ID]],'Customer Lookup'!A:B,2,0)</f>
        <v>Alvin Hoover</v>
      </c>
      <c r="C1239" s="9">
        <v>86699</v>
      </c>
      <c r="D1239" s="30">
        <v>42107</v>
      </c>
      <c r="E1239" s="30">
        <v>42114</v>
      </c>
      <c r="F1239" s="9" t="s">
        <v>2233</v>
      </c>
      <c r="G1239" s="13" t="str">
        <f ca="1">TRIM(Table1[[#This Row],[Product Category]])</f>
        <v>Office Supplies</v>
      </c>
      <c r="H1239" s="13" t="str">
        <f ca="1">PROPER(Table1[[#This Row],[Product Sub-Category]])</f>
        <v>Office Furnishings</v>
      </c>
      <c r="I1239" s="14">
        <v>22</v>
      </c>
      <c r="J1239" s="15">
        <v>2.08</v>
      </c>
      <c r="K1239" s="9">
        <v>0.05</v>
      </c>
      <c r="L1239" s="9" t="s">
        <v>98</v>
      </c>
      <c r="M1239" s="9" t="s">
        <v>42</v>
      </c>
      <c r="N1239" s="16" t="str">
        <f ca="1">PROPER(Table1[[#This Row],[Region]])</f>
        <v>South</v>
      </c>
      <c r="O1239" s="9" t="s">
        <v>174</v>
      </c>
      <c r="P1239" s="9" t="s">
        <v>802</v>
      </c>
      <c r="Q1239" s="9" t="s">
        <v>32</v>
      </c>
    </row>
    <row r="1240" spans="1:17" ht="14.5">
      <c r="A1240" s="9">
        <v>2254</v>
      </c>
      <c r="B1240" s="9" t="str">
        <f>VLOOKUP(Table1[[#This Row],[Customer ID]],'Customer Lookup'!A:B,2,0)</f>
        <v>Jeff Meadows</v>
      </c>
      <c r="C1240" s="9">
        <v>89278</v>
      </c>
      <c r="D1240" s="30">
        <v>42031</v>
      </c>
      <c r="E1240" s="30">
        <v>42036</v>
      </c>
      <c r="F1240" s="8" t="s">
        <v>116</v>
      </c>
      <c r="G1240" s="13" t="str">
        <f ca="1">TRIM(Table1[[#This Row],[Product Category]])</f>
        <v>Office Supplies</v>
      </c>
      <c r="H1240" s="13" t="str">
        <f ca="1">PROPER(Table1[[#This Row],[Product Sub-Category]])</f>
        <v>Labels</v>
      </c>
      <c r="I1240" s="14">
        <v>12</v>
      </c>
      <c r="J1240" s="15">
        <v>6.3</v>
      </c>
      <c r="K1240" s="9">
        <v>0.05</v>
      </c>
      <c r="L1240" s="9" t="s">
        <v>98</v>
      </c>
      <c r="M1240" s="9" t="s">
        <v>81</v>
      </c>
      <c r="N1240" s="16" t="str">
        <f ca="1">PROPER(Table1[[#This Row],[Region]])</f>
        <v>South</v>
      </c>
      <c r="O1240" s="9" t="s">
        <v>347</v>
      </c>
      <c r="P1240" s="9" t="s">
        <v>803</v>
      </c>
      <c r="Q1240" s="9" t="s">
        <v>32</v>
      </c>
    </row>
    <row r="1241" spans="1:17" ht="14.5">
      <c r="A1241" s="9">
        <v>2254</v>
      </c>
      <c r="B1241" s="9" t="str">
        <f>VLOOKUP(Table1[[#This Row],[Customer ID]],'Customer Lookup'!A:B,2,0)</f>
        <v>Jeff Meadows</v>
      </c>
      <c r="C1241" s="9">
        <v>89279</v>
      </c>
      <c r="D1241" s="30">
        <v>42122</v>
      </c>
      <c r="E1241" s="30">
        <v>42124</v>
      </c>
      <c r="F1241" s="9" t="s">
        <v>83</v>
      </c>
      <c r="G1241" s="13" t="str">
        <f ca="1">TRIM(Table1[[#This Row],[Product Category]])</f>
        <v>Office Supplies</v>
      </c>
      <c r="H1241" s="13" t="str">
        <f ca="1">PROPER(Table1[[#This Row],[Product Sub-Category]])</f>
        <v>Paper</v>
      </c>
      <c r="I1241" s="14">
        <v>14</v>
      </c>
      <c r="J1241" s="15">
        <v>48.91</v>
      </c>
      <c r="K1241" s="9">
        <v>0.05</v>
      </c>
      <c r="L1241" s="9" t="s">
        <v>21</v>
      </c>
      <c r="M1241" s="9" t="s">
        <v>81</v>
      </c>
      <c r="N1241" s="16" t="str">
        <f ca="1">PROPER(Table1[[#This Row],[Region]])</f>
        <v>South</v>
      </c>
      <c r="O1241" s="9" t="s">
        <v>347</v>
      </c>
      <c r="P1241" s="9" t="s">
        <v>803</v>
      </c>
      <c r="Q1241" s="9" t="s">
        <v>32</v>
      </c>
    </row>
    <row r="1242" spans="1:17" ht="14.5">
      <c r="A1242" s="9">
        <v>2254</v>
      </c>
      <c r="B1242" s="9" t="str">
        <f>VLOOKUP(Table1[[#This Row],[Customer ID]],'Customer Lookup'!A:B,2,0)</f>
        <v>Jeff Meadows</v>
      </c>
      <c r="C1242" s="9">
        <v>89279</v>
      </c>
      <c r="D1242" s="30">
        <v>42122</v>
      </c>
      <c r="E1242" s="30">
        <v>42122</v>
      </c>
      <c r="F1242" s="8" t="s">
        <v>83</v>
      </c>
      <c r="G1242" s="13" t="str">
        <f ca="1">TRIM(Table1[[#This Row],[Product Category]])</f>
        <v>Office Supplies</v>
      </c>
      <c r="H1242" s="13" t="str">
        <f ca="1">PROPER(Table1[[#This Row],[Product Sub-Category]])</f>
        <v>Paper</v>
      </c>
      <c r="I1242" s="14">
        <v>13</v>
      </c>
      <c r="J1242" s="15">
        <v>5.98</v>
      </c>
      <c r="K1242" s="9">
        <v>0.05</v>
      </c>
      <c r="L1242" s="9" t="s">
        <v>21</v>
      </c>
      <c r="M1242" s="9" t="s">
        <v>81</v>
      </c>
      <c r="N1242" s="16" t="str">
        <f ca="1">PROPER(Table1[[#This Row],[Region]])</f>
        <v>South</v>
      </c>
      <c r="O1242" s="9" t="s">
        <v>347</v>
      </c>
      <c r="P1242" s="9" t="s">
        <v>803</v>
      </c>
      <c r="Q1242" s="9" t="s">
        <v>32</v>
      </c>
    </row>
    <row r="1243" spans="1:17" ht="14.5">
      <c r="A1243" s="9">
        <v>2256</v>
      </c>
      <c r="B1243" s="9" t="str">
        <f>VLOOKUP(Table1[[#This Row],[Customer ID]],'Customer Lookup'!A:B,2,0)</f>
        <v>Lloyd Levin</v>
      </c>
      <c r="C1243" s="9">
        <v>87963</v>
      </c>
      <c r="D1243" s="30">
        <v>42006</v>
      </c>
      <c r="E1243" s="30">
        <v>42008</v>
      </c>
      <c r="F1243" s="9" t="s">
        <v>196</v>
      </c>
      <c r="G1243" s="13" t="str">
        <f ca="1">TRIM(Table1[[#This Row],[Product Category]])</f>
        <v>Furniture</v>
      </c>
      <c r="H1243" s="13" t="str">
        <f ca="1">PROPER(Table1[[#This Row],[Product Sub-Category]])</f>
        <v>Appliances</v>
      </c>
      <c r="I1243" s="14">
        <v>6</v>
      </c>
      <c r="J1243" s="15">
        <v>60.97</v>
      </c>
      <c r="K1243" s="9">
        <v>0.05</v>
      </c>
      <c r="L1243" s="9" t="s">
        <v>41</v>
      </c>
      <c r="M1243" s="9" t="s">
        <v>81</v>
      </c>
      <c r="N1243" s="16" t="str">
        <f ca="1">PROPER(Table1[[#This Row],[Region]])</f>
        <v>South</v>
      </c>
      <c r="O1243" s="9" t="s">
        <v>225</v>
      </c>
      <c r="P1243" s="9" t="s">
        <v>787</v>
      </c>
      <c r="Q1243" s="9" t="s">
        <v>22</v>
      </c>
    </row>
    <row r="1244" spans="1:17" ht="14.5">
      <c r="A1244" s="9">
        <v>2256</v>
      </c>
      <c r="B1244" s="9" t="str">
        <f>VLOOKUP(Table1[[#This Row],[Customer ID]],'Customer Lookup'!A:B,2,0)</f>
        <v>Lloyd Levin</v>
      </c>
      <c r="C1244" s="9">
        <v>87964</v>
      </c>
      <c r="D1244" s="30">
        <v>42087</v>
      </c>
      <c r="E1244" s="30">
        <v>42089</v>
      </c>
      <c r="F1244" s="8" t="s">
        <v>2232</v>
      </c>
      <c r="G1244" s="13" t="str">
        <f ca="1">TRIM(Table1[[#This Row],[Product Category]])</f>
        <v>Office Supplies</v>
      </c>
      <c r="H1244" s="13" t="str">
        <f ca="1">PROPER(Table1[[#This Row],[Product Sub-Category]])</f>
        <v>Chairs &amp; Chairmats</v>
      </c>
      <c r="I1244" s="14">
        <v>20</v>
      </c>
      <c r="J1244" s="15">
        <v>70.98</v>
      </c>
      <c r="K1244" s="9">
        <v>0.05</v>
      </c>
      <c r="L1244" s="9" t="s">
        <v>50</v>
      </c>
      <c r="M1244" s="9" t="s">
        <v>81</v>
      </c>
      <c r="N1244" s="16" t="str">
        <f ca="1">PROPER(Table1[[#This Row],[Region]])</f>
        <v>South</v>
      </c>
      <c r="O1244" s="9" t="s">
        <v>225</v>
      </c>
      <c r="P1244" s="9" t="s">
        <v>787</v>
      </c>
      <c r="Q1244" s="9" t="s">
        <v>22</v>
      </c>
    </row>
    <row r="1245" spans="1:17" ht="14.5">
      <c r="A1245" s="9">
        <v>2257</v>
      </c>
      <c r="B1245" s="9" t="str">
        <f>VLOOKUP(Table1[[#This Row],[Customer ID]],'Customer Lookup'!A:B,2,0)</f>
        <v>Bernard Thompson</v>
      </c>
      <c r="C1245" s="9">
        <v>87965</v>
      </c>
      <c r="D1245" s="30">
        <v>42167</v>
      </c>
      <c r="E1245" s="30">
        <v>42168</v>
      </c>
      <c r="F1245" s="9" t="s">
        <v>83</v>
      </c>
      <c r="G1245" s="13" t="str">
        <f ca="1">TRIM(Table1[[#This Row],[Product Category]])</f>
        <v>Office Supplies</v>
      </c>
      <c r="H1245" s="13" t="str">
        <f ca="1">PROPER(Table1[[#This Row],[Product Sub-Category]])</f>
        <v>Paper</v>
      </c>
      <c r="I1245" s="14">
        <v>14</v>
      </c>
      <c r="J1245" s="15">
        <v>6.68</v>
      </c>
      <c r="K1245" s="9">
        <v>0.05</v>
      </c>
      <c r="L1245" s="9" t="s">
        <v>21</v>
      </c>
      <c r="M1245" s="9" t="s">
        <v>81</v>
      </c>
      <c r="N1245" s="16" t="str">
        <f ca="1">PROPER(Table1[[#This Row],[Region]])</f>
        <v>South</v>
      </c>
      <c r="O1245" s="9" t="s">
        <v>225</v>
      </c>
      <c r="P1245" s="9" t="s">
        <v>804</v>
      </c>
      <c r="Q1245" s="9" t="s">
        <v>32</v>
      </c>
    </row>
    <row r="1246" spans="1:17" ht="14.5">
      <c r="A1246" s="9">
        <v>2258</v>
      </c>
      <c r="B1246" s="9" t="str">
        <f>VLOOKUP(Table1[[#This Row],[Customer ID]],'Customer Lookup'!A:B,2,0)</f>
        <v>Nicole Pope</v>
      </c>
      <c r="C1246" s="9">
        <v>87962</v>
      </c>
      <c r="D1246" s="30">
        <v>42072</v>
      </c>
      <c r="E1246" s="30">
        <v>42076</v>
      </c>
      <c r="F1246" s="8" t="s">
        <v>61</v>
      </c>
      <c r="G1246" s="13" t="str">
        <f ca="1">TRIM(Table1[[#This Row],[Product Category]])</f>
        <v>Technology</v>
      </c>
      <c r="H1246" s="13" t="str">
        <f ca="1">PROPER(Table1[[#This Row],[Product Sub-Category]])</f>
        <v>Envelopes</v>
      </c>
      <c r="I1246" s="14">
        <v>9</v>
      </c>
      <c r="J1246" s="15">
        <v>7.64</v>
      </c>
      <c r="K1246" s="9">
        <v>0.05</v>
      </c>
      <c r="L1246" s="9" t="s">
        <v>98</v>
      </c>
      <c r="M1246" s="9" t="s">
        <v>81</v>
      </c>
      <c r="N1246" s="16" t="str">
        <f ca="1">PROPER(Table1[[#This Row],[Region]])</f>
        <v>South</v>
      </c>
      <c r="O1246" s="9" t="s">
        <v>225</v>
      </c>
      <c r="P1246" s="9" t="s">
        <v>805</v>
      </c>
      <c r="Q1246" s="9" t="s">
        <v>22</v>
      </c>
    </row>
    <row r="1247" spans="1:17" ht="14.5">
      <c r="A1247" s="9">
        <v>2258</v>
      </c>
      <c r="B1247" s="9" t="str">
        <f>VLOOKUP(Table1[[#This Row],[Customer ID]],'Customer Lookup'!A:B,2,0)</f>
        <v>Nicole Pope</v>
      </c>
      <c r="C1247" s="9">
        <v>87962</v>
      </c>
      <c r="D1247" s="30">
        <v>42072</v>
      </c>
      <c r="E1247" s="30">
        <v>42076</v>
      </c>
      <c r="F1247" s="9" t="s">
        <v>74</v>
      </c>
      <c r="G1247" s="13" t="str">
        <f ca="1">TRIM(Table1[[#This Row],[Product Category]])</f>
        <v>Office Supplies</v>
      </c>
      <c r="H1247" s="13" t="str">
        <f ca="1">PROPER(Table1[[#This Row],[Product Sub-Category]])</f>
        <v>Office Machines</v>
      </c>
      <c r="I1247" s="14">
        <v>8</v>
      </c>
      <c r="J1247" s="15">
        <v>400.97</v>
      </c>
      <c r="K1247" s="9">
        <v>0.1</v>
      </c>
      <c r="L1247" s="9" t="s">
        <v>98</v>
      </c>
      <c r="M1247" s="9" t="s">
        <v>81</v>
      </c>
      <c r="N1247" s="16" t="str">
        <f ca="1">PROPER(Table1[[#This Row],[Region]])</f>
        <v>South</v>
      </c>
      <c r="O1247" s="9" t="s">
        <v>225</v>
      </c>
      <c r="P1247" s="9" t="s">
        <v>805</v>
      </c>
      <c r="Q1247" s="9" t="s">
        <v>22</v>
      </c>
    </row>
    <row r="1248" spans="1:17" ht="14.5">
      <c r="A1248" s="9">
        <v>2260</v>
      </c>
      <c r="B1248" s="9" t="str">
        <f>VLOOKUP(Table1[[#This Row],[Customer ID]],'Customer Lookup'!A:B,2,0)</f>
        <v>Geoffrey H Wong</v>
      </c>
      <c r="C1248" s="9">
        <v>89601</v>
      </c>
      <c r="D1248" s="30">
        <v>42050</v>
      </c>
      <c r="E1248" s="30">
        <v>42051</v>
      </c>
      <c r="F1248" s="8" t="s">
        <v>116</v>
      </c>
      <c r="G1248" s="13" t="str">
        <f ca="1">TRIM(Table1[[#This Row],[Product Category]])</f>
        <v>Technology</v>
      </c>
      <c r="H1248" s="13" t="str">
        <f ca="1">PROPER(Table1[[#This Row],[Product Sub-Category]])</f>
        <v>Labels</v>
      </c>
      <c r="I1248" s="14">
        <v>17</v>
      </c>
      <c r="J1248" s="15">
        <v>4.9800000000000004</v>
      </c>
      <c r="K1248" s="9">
        <v>0.05</v>
      </c>
      <c r="L1248" s="9" t="s">
        <v>41</v>
      </c>
      <c r="M1248" s="9" t="s">
        <v>81</v>
      </c>
      <c r="N1248" s="16" t="str">
        <f ca="1">PROPER(Table1[[#This Row],[Region]])</f>
        <v>South</v>
      </c>
      <c r="O1248" s="9" t="s">
        <v>254</v>
      </c>
      <c r="P1248" s="9" t="s">
        <v>806</v>
      </c>
      <c r="Q1248" s="9" t="s">
        <v>32</v>
      </c>
    </row>
    <row r="1249" spans="1:17" ht="14.5">
      <c r="A1249" s="9">
        <v>2260</v>
      </c>
      <c r="B1249" s="9" t="str">
        <f>VLOOKUP(Table1[[#This Row],[Customer ID]],'Customer Lookup'!A:B,2,0)</f>
        <v>Geoffrey H Wong</v>
      </c>
      <c r="C1249" s="9">
        <v>89601</v>
      </c>
      <c r="D1249" s="30">
        <v>42050</v>
      </c>
      <c r="E1249" s="30">
        <v>42051</v>
      </c>
      <c r="F1249" s="9" t="s">
        <v>2235</v>
      </c>
      <c r="G1249" s="13" t="str">
        <f ca="1">TRIM(Table1[[#This Row],[Product Category]])</f>
        <v>Office Supplies</v>
      </c>
      <c r="H1249" s="13" t="str">
        <f ca="1">PROPER(Table1[[#This Row],[Product Sub-Category]])</f>
        <v>Telephones And Communication</v>
      </c>
      <c r="I1249" s="14">
        <v>9</v>
      </c>
      <c r="J1249" s="15">
        <v>20.99</v>
      </c>
      <c r="K1249" s="9">
        <v>0.05</v>
      </c>
      <c r="L1249" s="9" t="s">
        <v>41</v>
      </c>
      <c r="M1249" s="9" t="s">
        <v>81</v>
      </c>
      <c r="N1249" s="16" t="str">
        <f ca="1">PROPER(Table1[[#This Row],[Region]])</f>
        <v>South</v>
      </c>
      <c r="O1249" s="9" t="s">
        <v>254</v>
      </c>
      <c r="P1249" s="9" t="s">
        <v>806</v>
      </c>
      <c r="Q1249" s="9" t="s">
        <v>32</v>
      </c>
    </row>
    <row r="1250" spans="1:17" ht="14.5">
      <c r="A1250" s="9">
        <v>2260</v>
      </c>
      <c r="B1250" s="9" t="str">
        <f>VLOOKUP(Table1[[#This Row],[Customer ID]],'Customer Lookup'!A:B,2,0)</f>
        <v>Geoffrey H Wong</v>
      </c>
      <c r="C1250" s="9">
        <v>89602</v>
      </c>
      <c r="D1250" s="30">
        <v>42115</v>
      </c>
      <c r="E1250" s="30">
        <v>42116</v>
      </c>
      <c r="F1250" s="8" t="s">
        <v>116</v>
      </c>
      <c r="G1250" s="13" t="str">
        <f ca="1">TRIM(Table1[[#This Row],[Product Category]])</f>
        <v>Technology</v>
      </c>
      <c r="H1250" s="13" t="str">
        <f ca="1">PROPER(Table1[[#This Row],[Product Sub-Category]])</f>
        <v>Labels</v>
      </c>
      <c r="I1250" s="14">
        <v>1</v>
      </c>
      <c r="J1250" s="15">
        <v>4.9800000000000004</v>
      </c>
      <c r="K1250" s="9">
        <v>0.05</v>
      </c>
      <c r="L1250" s="9" t="s">
        <v>21</v>
      </c>
      <c r="M1250" s="9" t="s">
        <v>81</v>
      </c>
      <c r="N1250" s="16" t="str">
        <f ca="1">PROPER(Table1[[#This Row],[Region]])</f>
        <v>South</v>
      </c>
      <c r="O1250" s="9" t="s">
        <v>254</v>
      </c>
      <c r="P1250" s="9" t="s">
        <v>806</v>
      </c>
      <c r="Q1250" s="9" t="s">
        <v>32</v>
      </c>
    </row>
    <row r="1251" spans="1:17" ht="14.5">
      <c r="A1251" s="9">
        <v>2260</v>
      </c>
      <c r="B1251" s="9" t="str">
        <f>VLOOKUP(Table1[[#This Row],[Customer ID]],'Customer Lookup'!A:B,2,0)</f>
        <v>Geoffrey H Wong</v>
      </c>
      <c r="C1251" s="9">
        <v>89602</v>
      </c>
      <c r="D1251" s="30">
        <v>42115</v>
      </c>
      <c r="E1251" s="30">
        <v>42117</v>
      </c>
      <c r="F1251" s="9" t="s">
        <v>74</v>
      </c>
      <c r="G1251" s="13" t="str">
        <f ca="1">TRIM(Table1[[#This Row],[Product Category]])</f>
        <v>Office Supplies</v>
      </c>
      <c r="H1251" s="13" t="str">
        <f ca="1">PROPER(Table1[[#This Row],[Product Sub-Category]])</f>
        <v>Office Machines</v>
      </c>
      <c r="I1251" s="14">
        <v>4</v>
      </c>
      <c r="J1251" s="15">
        <v>119.99</v>
      </c>
      <c r="K1251" s="9">
        <v>0.1</v>
      </c>
      <c r="L1251" s="9" t="s">
        <v>21</v>
      </c>
      <c r="M1251" s="9" t="s">
        <v>81</v>
      </c>
      <c r="N1251" s="16" t="str">
        <f ca="1">PROPER(Table1[[#This Row],[Region]])</f>
        <v>Central</v>
      </c>
      <c r="O1251" s="9" t="s">
        <v>254</v>
      </c>
      <c r="P1251" s="9" t="s">
        <v>806</v>
      </c>
      <c r="Q1251" s="9" t="s">
        <v>22</v>
      </c>
    </row>
    <row r="1252" spans="1:17" ht="14.5">
      <c r="A1252" s="9">
        <v>2264</v>
      </c>
      <c r="B1252" s="9" t="str">
        <f>VLOOKUP(Table1[[#This Row],[Customer ID]],'Customer Lookup'!A:B,2,0)</f>
        <v>Helen Dickerson</v>
      </c>
      <c r="C1252" s="9">
        <v>86611</v>
      </c>
      <c r="D1252" s="30">
        <v>42030</v>
      </c>
      <c r="E1252" s="30">
        <v>42033</v>
      </c>
      <c r="F1252" s="8" t="s">
        <v>196</v>
      </c>
      <c r="G1252" s="13" t="str">
        <f ca="1">TRIM(Table1[[#This Row],[Product Category]])</f>
        <v>Office Supplies</v>
      </c>
      <c r="H1252" s="13" t="str">
        <f ca="1">PROPER(Table1[[#This Row],[Product Sub-Category]])</f>
        <v>Appliances</v>
      </c>
      <c r="I1252" s="14">
        <v>3</v>
      </c>
      <c r="J1252" s="15">
        <v>207.48</v>
      </c>
      <c r="K1252" s="9">
        <v>0.1</v>
      </c>
      <c r="L1252" s="9" t="s">
        <v>31</v>
      </c>
      <c r="M1252" s="9" t="s">
        <v>81</v>
      </c>
      <c r="N1252" s="16" t="str">
        <f ca="1">PROPER(Table1[[#This Row],[Region]])</f>
        <v>Central</v>
      </c>
      <c r="O1252" s="9" t="s">
        <v>306</v>
      </c>
      <c r="P1252" s="9" t="s">
        <v>807</v>
      </c>
      <c r="Q1252" s="9" t="s">
        <v>32</v>
      </c>
    </row>
    <row r="1253" spans="1:17" ht="14.5">
      <c r="A1253" s="9">
        <v>2265</v>
      </c>
      <c r="B1253" s="9" t="str">
        <f>VLOOKUP(Table1[[#This Row],[Customer ID]],'Customer Lookup'!A:B,2,0)</f>
        <v>James Davenport</v>
      </c>
      <c r="C1253" s="9">
        <v>86612</v>
      </c>
      <c r="D1253" s="30">
        <v>42033</v>
      </c>
      <c r="E1253" s="30">
        <v>42036</v>
      </c>
      <c r="F1253" s="9" t="s">
        <v>2237</v>
      </c>
      <c r="G1253" s="13" t="str">
        <f ca="1">TRIM(Table1[[#This Row],[Product Category]])</f>
        <v>Office Supplies</v>
      </c>
      <c r="H1253" s="13" t="str">
        <f ca="1">PROPER(Table1[[#This Row],[Product Sub-Category]])</f>
        <v>Binders And Binder Accessories</v>
      </c>
      <c r="I1253" s="14">
        <v>8</v>
      </c>
      <c r="J1253" s="15">
        <v>7.45</v>
      </c>
      <c r="K1253" s="9">
        <v>0.05</v>
      </c>
      <c r="L1253" s="9" t="s">
        <v>41</v>
      </c>
      <c r="M1253" s="9" t="s">
        <v>81</v>
      </c>
      <c r="N1253" s="16" t="str">
        <f ca="1">PROPER(Table1[[#This Row],[Region]])</f>
        <v>Central</v>
      </c>
      <c r="O1253" s="9" t="s">
        <v>306</v>
      </c>
      <c r="P1253" s="9" t="s">
        <v>808</v>
      </c>
      <c r="Q1253" s="9" t="s">
        <v>32</v>
      </c>
    </row>
    <row r="1254" spans="1:17" ht="14.5">
      <c r="A1254" s="9">
        <v>2265</v>
      </c>
      <c r="B1254" s="9" t="str">
        <f>VLOOKUP(Table1[[#This Row],[Customer ID]],'Customer Lookup'!A:B,2,0)</f>
        <v>James Davenport</v>
      </c>
      <c r="C1254" s="9">
        <v>86612</v>
      </c>
      <c r="D1254" s="30">
        <v>42033</v>
      </c>
      <c r="E1254" s="30">
        <v>42035</v>
      </c>
      <c r="F1254" s="8" t="s">
        <v>83</v>
      </c>
      <c r="G1254" s="13" t="str">
        <f ca="1">TRIM(Table1[[#This Row],[Product Category]])</f>
        <v>Office Supplies</v>
      </c>
      <c r="H1254" s="13" t="str">
        <f ca="1">PROPER(Table1[[#This Row],[Product Sub-Category]])</f>
        <v>Paper</v>
      </c>
      <c r="I1254" s="14">
        <v>10</v>
      </c>
      <c r="J1254" s="15">
        <v>6.48</v>
      </c>
      <c r="K1254" s="9">
        <v>0.05</v>
      </c>
      <c r="L1254" s="9" t="s">
        <v>41</v>
      </c>
      <c r="M1254" s="9" t="s">
        <v>81</v>
      </c>
      <c r="N1254" s="16" t="str">
        <f ca="1">PROPER(Table1[[#This Row],[Region]])</f>
        <v>Central</v>
      </c>
      <c r="O1254" s="9" t="s">
        <v>306</v>
      </c>
      <c r="P1254" s="9" t="s">
        <v>808</v>
      </c>
      <c r="Q1254" s="9" t="s">
        <v>32</v>
      </c>
    </row>
    <row r="1255" spans="1:17" ht="14.5">
      <c r="A1255" s="9">
        <v>2266</v>
      </c>
      <c r="B1255" s="9" t="str">
        <f>VLOOKUP(Table1[[#This Row],[Customer ID]],'Customer Lookup'!A:B,2,0)</f>
        <v>Brandon Beach</v>
      </c>
      <c r="C1255" s="9">
        <v>86610</v>
      </c>
      <c r="D1255" s="30">
        <v>42150</v>
      </c>
      <c r="E1255" s="30">
        <v>42152</v>
      </c>
      <c r="F1255" s="9" t="s">
        <v>196</v>
      </c>
      <c r="G1255" s="13" t="str">
        <f ca="1">TRIM(Table1[[#This Row],[Product Category]])</f>
        <v>Office Supplies</v>
      </c>
      <c r="H1255" s="13" t="str">
        <f ca="1">PROPER(Table1[[#This Row],[Product Sub-Category]])</f>
        <v>Appliances</v>
      </c>
      <c r="I1255" s="14">
        <v>3</v>
      </c>
      <c r="J1255" s="15">
        <v>11.33</v>
      </c>
      <c r="K1255" s="9">
        <v>0.05</v>
      </c>
      <c r="L1255" s="9" t="s">
        <v>41</v>
      </c>
      <c r="M1255" s="9" t="s">
        <v>81</v>
      </c>
      <c r="N1255" s="16" t="str">
        <f ca="1">PROPER(Table1[[#This Row],[Region]])</f>
        <v>Central</v>
      </c>
      <c r="O1255" s="9" t="s">
        <v>306</v>
      </c>
      <c r="P1255" s="9" t="s">
        <v>809</v>
      </c>
      <c r="Q1255" s="9" t="s">
        <v>32</v>
      </c>
    </row>
    <row r="1256" spans="1:17" ht="14.5">
      <c r="A1256" s="9">
        <v>2266</v>
      </c>
      <c r="B1256" s="9" t="str">
        <f>VLOOKUP(Table1[[#This Row],[Customer ID]],'Customer Lookup'!A:B,2,0)</f>
        <v>Brandon Beach</v>
      </c>
      <c r="C1256" s="9">
        <v>86610</v>
      </c>
      <c r="D1256" s="30">
        <v>42150</v>
      </c>
      <c r="E1256" s="30">
        <v>42151</v>
      </c>
      <c r="F1256" s="8" t="s">
        <v>61</v>
      </c>
      <c r="G1256" s="13" t="str">
        <f ca="1">TRIM(Table1[[#This Row],[Product Category]])</f>
        <v>Furniture</v>
      </c>
      <c r="H1256" s="13" t="str">
        <f ca="1">PROPER(Table1[[#This Row],[Product Sub-Category]])</f>
        <v>Envelopes</v>
      </c>
      <c r="I1256" s="14">
        <v>16</v>
      </c>
      <c r="J1256" s="15">
        <v>15.67</v>
      </c>
      <c r="K1256" s="9">
        <v>0.05</v>
      </c>
      <c r="L1256" s="9" t="s">
        <v>41</v>
      </c>
      <c r="M1256" s="9" t="s">
        <v>81</v>
      </c>
      <c r="N1256" s="16" t="str">
        <f ca="1">PROPER(Table1[[#This Row],[Region]])</f>
        <v>South</v>
      </c>
      <c r="O1256" s="9" t="s">
        <v>306</v>
      </c>
      <c r="P1256" s="9" t="s">
        <v>809</v>
      </c>
      <c r="Q1256" s="9" t="s">
        <v>32</v>
      </c>
    </row>
    <row r="1257" spans="1:17" ht="14.5">
      <c r="A1257" s="9">
        <v>2268</v>
      </c>
      <c r="B1257" s="9" t="str">
        <f>VLOOKUP(Table1[[#This Row],[Customer ID]],'Customer Lookup'!A:B,2,0)</f>
        <v>Carlos Adkins</v>
      </c>
      <c r="C1257" s="9">
        <v>89571</v>
      </c>
      <c r="D1257" s="30">
        <v>42158</v>
      </c>
      <c r="E1257" s="30">
        <v>42162</v>
      </c>
      <c r="F1257" s="9" t="s">
        <v>123</v>
      </c>
      <c r="G1257" s="13" t="str">
        <f ca="1">TRIM(Table1[[#This Row],[Product Category]])</f>
        <v>Office Supplies</v>
      </c>
      <c r="H1257" s="13" t="str">
        <f ca="1">PROPER(Table1[[#This Row],[Product Sub-Category]])</f>
        <v>Tables</v>
      </c>
      <c r="I1257" s="14">
        <v>17</v>
      </c>
      <c r="J1257" s="15">
        <v>259.70999999999998</v>
      </c>
      <c r="K1257" s="9">
        <v>0.1</v>
      </c>
      <c r="L1257" s="9" t="s">
        <v>98</v>
      </c>
      <c r="M1257" s="9" t="s">
        <v>51</v>
      </c>
      <c r="N1257" s="16" t="str">
        <f ca="1">PROPER(Table1[[#This Row],[Region]])</f>
        <v>South</v>
      </c>
      <c r="O1257" s="9" t="s">
        <v>242</v>
      </c>
      <c r="P1257" s="9" t="s">
        <v>810</v>
      </c>
      <c r="Q1257" s="9" t="s">
        <v>22</v>
      </c>
    </row>
    <row r="1258" spans="1:17" ht="14.5">
      <c r="A1258" s="9">
        <v>2270</v>
      </c>
      <c r="B1258" s="9" t="str">
        <f>VLOOKUP(Table1[[#This Row],[Customer ID]],'Customer Lookup'!A:B,2,0)</f>
        <v>Kristine Holden</v>
      </c>
      <c r="C1258" s="9">
        <v>89572</v>
      </c>
      <c r="D1258" s="30">
        <v>42041</v>
      </c>
      <c r="E1258" s="30">
        <v>42043</v>
      </c>
      <c r="F1258" s="8" t="s">
        <v>196</v>
      </c>
      <c r="G1258" s="13" t="str">
        <f ca="1">TRIM(Table1[[#This Row],[Product Category]])</f>
        <v>Office Supplies</v>
      </c>
      <c r="H1258" s="13" t="str">
        <f ca="1">PROPER(Table1[[#This Row],[Product Sub-Category]])</f>
        <v>Appliances</v>
      </c>
      <c r="I1258" s="14">
        <v>18</v>
      </c>
      <c r="J1258" s="15">
        <v>20.48</v>
      </c>
      <c r="K1258" s="9">
        <v>0.05</v>
      </c>
      <c r="L1258" s="9" t="s">
        <v>98</v>
      </c>
      <c r="M1258" s="9" t="s">
        <v>51</v>
      </c>
      <c r="N1258" s="16" t="str">
        <f ca="1">PROPER(Table1[[#This Row],[Region]])</f>
        <v>South</v>
      </c>
      <c r="O1258" s="9" t="s">
        <v>443</v>
      </c>
      <c r="P1258" s="9" t="s">
        <v>811</v>
      </c>
      <c r="Q1258" s="9" t="s">
        <v>32</v>
      </c>
    </row>
    <row r="1259" spans="1:17" ht="14.5">
      <c r="A1259" s="9">
        <v>2270</v>
      </c>
      <c r="B1259" s="9" t="str">
        <f>VLOOKUP(Table1[[#This Row],[Customer ID]],'Customer Lookup'!A:B,2,0)</f>
        <v>Kristine Holden</v>
      </c>
      <c r="C1259" s="9">
        <v>89572</v>
      </c>
      <c r="D1259" s="30">
        <v>42041</v>
      </c>
      <c r="E1259" s="30">
        <v>42046</v>
      </c>
      <c r="F1259" s="9" t="s">
        <v>60</v>
      </c>
      <c r="G1259" s="13" t="str">
        <f ca="1">TRIM(Table1[[#This Row],[Product Category]])</f>
        <v>Technology</v>
      </c>
      <c r="H1259" s="13" t="str">
        <f ca="1">PROPER(Table1[[#This Row],[Product Sub-Category]])</f>
        <v>Rubber Bands</v>
      </c>
      <c r="I1259" s="14">
        <v>12</v>
      </c>
      <c r="J1259" s="15">
        <v>1.86</v>
      </c>
      <c r="K1259" s="9">
        <v>0.05</v>
      </c>
      <c r="L1259" s="9" t="s">
        <v>98</v>
      </c>
      <c r="M1259" s="9" t="s">
        <v>51</v>
      </c>
      <c r="N1259" s="16" t="str">
        <f ca="1">PROPER(Table1[[#This Row],[Region]])</f>
        <v>South</v>
      </c>
      <c r="O1259" s="9" t="s">
        <v>443</v>
      </c>
      <c r="P1259" s="9" t="s">
        <v>811</v>
      </c>
      <c r="Q1259" s="9" t="s">
        <v>32</v>
      </c>
    </row>
    <row r="1260" spans="1:17" ht="14.5">
      <c r="A1260" s="9">
        <v>2270</v>
      </c>
      <c r="B1260" s="9" t="str">
        <f>VLOOKUP(Table1[[#This Row],[Customer ID]],'Customer Lookup'!A:B,2,0)</f>
        <v>Kristine Holden</v>
      </c>
      <c r="C1260" s="9">
        <v>89572</v>
      </c>
      <c r="D1260" s="30">
        <v>42041</v>
      </c>
      <c r="E1260" s="30">
        <v>42046</v>
      </c>
      <c r="F1260" s="8" t="s">
        <v>2235</v>
      </c>
      <c r="G1260" s="13" t="str">
        <f ca="1">TRIM(Table1[[#This Row],[Product Category]])</f>
        <v>Office Supplies</v>
      </c>
      <c r="H1260" s="13" t="str">
        <f ca="1">PROPER(Table1[[#This Row],[Product Sub-Category]])</f>
        <v>Telephones And Communication</v>
      </c>
      <c r="I1260" s="14">
        <v>17</v>
      </c>
      <c r="J1260" s="15">
        <v>205.99</v>
      </c>
      <c r="K1260" s="9">
        <v>0.1</v>
      </c>
      <c r="L1260" s="9" t="s">
        <v>98</v>
      </c>
      <c r="M1260" s="9" t="s">
        <v>51</v>
      </c>
      <c r="N1260" s="16" t="str">
        <f ca="1">PROPER(Table1[[#This Row],[Region]])</f>
        <v>Central</v>
      </c>
      <c r="O1260" s="9" t="s">
        <v>443</v>
      </c>
      <c r="P1260" s="9" t="s">
        <v>811</v>
      </c>
      <c r="Q1260" s="9" t="s">
        <v>32</v>
      </c>
    </row>
    <row r="1261" spans="1:17" ht="14.5">
      <c r="A1261" s="9">
        <v>2272</v>
      </c>
      <c r="B1261" s="9" t="str">
        <f>VLOOKUP(Table1[[#This Row],[Customer ID]],'Customer Lookup'!A:B,2,0)</f>
        <v>Brett Ingram</v>
      </c>
      <c r="C1261" s="9">
        <v>90110</v>
      </c>
      <c r="D1261" s="30">
        <v>42079</v>
      </c>
      <c r="E1261" s="30">
        <v>42081</v>
      </c>
      <c r="F1261" s="9" t="s">
        <v>2240</v>
      </c>
      <c r="G1261" s="13" t="str">
        <f ca="1">TRIM(Table1[[#This Row],[Product Category]])</f>
        <v>Office Supplies</v>
      </c>
      <c r="H1261" s="13" t="str">
        <f ca="1">PROPER(Table1[[#This Row],[Product Sub-Category]])</f>
        <v>Scissors, Rulers And Trimmers</v>
      </c>
      <c r="I1261" s="14">
        <v>5</v>
      </c>
      <c r="J1261" s="15">
        <v>15.73</v>
      </c>
      <c r="K1261" s="9">
        <v>0.05</v>
      </c>
      <c r="L1261" s="9" t="s">
        <v>21</v>
      </c>
      <c r="M1261" s="9" t="s">
        <v>81</v>
      </c>
      <c r="N1261" s="16" t="str">
        <f ca="1">PROPER(Table1[[#This Row],[Region]])</f>
        <v>Central</v>
      </c>
      <c r="O1261" s="9" t="s">
        <v>112</v>
      </c>
      <c r="P1261" s="9" t="s">
        <v>812</v>
      </c>
      <c r="Q1261" s="9" t="s">
        <v>22</v>
      </c>
    </row>
    <row r="1262" spans="1:17" ht="14.5">
      <c r="A1262" s="9">
        <v>2273</v>
      </c>
      <c r="B1262" s="9" t="str">
        <f>VLOOKUP(Table1[[#This Row],[Customer ID]],'Customer Lookup'!A:B,2,0)</f>
        <v>Debra Block</v>
      </c>
      <c r="C1262" s="9">
        <v>90109</v>
      </c>
      <c r="D1262" s="30">
        <v>42129</v>
      </c>
      <c r="E1262" s="30">
        <v>42129</v>
      </c>
      <c r="F1262" s="8" t="s">
        <v>196</v>
      </c>
      <c r="G1262" s="13" t="str">
        <f ca="1">TRIM(Table1[[#This Row],[Product Category]])</f>
        <v>Technology</v>
      </c>
      <c r="H1262" s="13" t="str">
        <f ca="1">PROPER(Table1[[#This Row],[Product Sub-Category]])</f>
        <v>Appliances</v>
      </c>
      <c r="I1262" s="14">
        <v>17</v>
      </c>
      <c r="J1262" s="15">
        <v>120.98</v>
      </c>
      <c r="K1262" s="9">
        <v>0.1</v>
      </c>
      <c r="L1262" s="9" t="s">
        <v>98</v>
      </c>
      <c r="M1262" s="9" t="s">
        <v>81</v>
      </c>
      <c r="N1262" s="16" t="str">
        <f ca="1">PROPER(Table1[[#This Row],[Region]])</f>
        <v>Central</v>
      </c>
      <c r="O1262" s="9" t="s">
        <v>112</v>
      </c>
      <c r="P1262" s="9" t="s">
        <v>813</v>
      </c>
      <c r="Q1262" s="9" t="s">
        <v>32</v>
      </c>
    </row>
    <row r="1263" spans="1:17" ht="14.5">
      <c r="A1263" s="9">
        <v>2273</v>
      </c>
      <c r="B1263" s="9" t="str">
        <f>VLOOKUP(Table1[[#This Row],[Customer ID]],'Customer Lookup'!A:B,2,0)</f>
        <v>Debra Block</v>
      </c>
      <c r="C1263" s="9">
        <v>90109</v>
      </c>
      <c r="D1263" s="30">
        <v>42129</v>
      </c>
      <c r="E1263" s="30">
        <v>42129</v>
      </c>
      <c r="F1263" s="9" t="s">
        <v>2235</v>
      </c>
      <c r="G1263" s="13" t="str">
        <f ca="1">TRIM(Table1[[#This Row],[Product Category]])</f>
        <v>Furniture</v>
      </c>
      <c r="H1263" s="13" t="str">
        <f ca="1">PROPER(Table1[[#This Row],[Product Sub-Category]])</f>
        <v>Telephones And Communication</v>
      </c>
      <c r="I1263" s="14">
        <v>4</v>
      </c>
      <c r="J1263" s="15">
        <v>55.99</v>
      </c>
      <c r="K1263" s="9">
        <v>0.05</v>
      </c>
      <c r="L1263" s="9" t="s">
        <v>98</v>
      </c>
      <c r="M1263" s="9" t="s">
        <v>81</v>
      </c>
      <c r="N1263" s="16" t="str">
        <f ca="1">PROPER(Table1[[#This Row],[Region]])</f>
        <v>Central</v>
      </c>
      <c r="O1263" s="9" t="s">
        <v>112</v>
      </c>
      <c r="P1263" s="9" t="s">
        <v>813</v>
      </c>
      <c r="Q1263" s="9" t="s">
        <v>32</v>
      </c>
    </row>
    <row r="1264" spans="1:17" ht="14.5">
      <c r="A1264" s="9">
        <v>2274</v>
      </c>
      <c r="B1264" s="9" t="str">
        <f>VLOOKUP(Table1[[#This Row],[Customer ID]],'Customer Lookup'!A:B,2,0)</f>
        <v>Marlene Harrison</v>
      </c>
      <c r="C1264" s="9">
        <v>90109</v>
      </c>
      <c r="D1264" s="30">
        <v>42129</v>
      </c>
      <c r="E1264" s="30">
        <v>42133</v>
      </c>
      <c r="F1264" s="8" t="s">
        <v>2233</v>
      </c>
      <c r="G1264" s="13" t="str">
        <f ca="1">TRIM(Table1[[#This Row],[Product Category]])</f>
        <v>Technology</v>
      </c>
      <c r="H1264" s="13" t="str">
        <f ca="1">PROPER(Table1[[#This Row],[Product Sub-Category]])</f>
        <v>Office Furnishings</v>
      </c>
      <c r="I1264" s="14">
        <v>12</v>
      </c>
      <c r="J1264" s="15">
        <v>23.99</v>
      </c>
      <c r="K1264" s="9">
        <v>0.05</v>
      </c>
      <c r="L1264" s="9" t="s">
        <v>98</v>
      </c>
      <c r="M1264" s="9" t="s">
        <v>81</v>
      </c>
      <c r="N1264" s="16" t="str">
        <f ca="1">PROPER(Table1[[#This Row],[Region]])</f>
        <v>East</v>
      </c>
      <c r="O1264" s="9" t="s">
        <v>112</v>
      </c>
      <c r="P1264" s="9" t="s">
        <v>814</v>
      </c>
      <c r="Q1264" s="9" t="s">
        <v>22</v>
      </c>
    </row>
    <row r="1265" spans="1:17" ht="14.5">
      <c r="A1265" s="9">
        <v>2276</v>
      </c>
      <c r="B1265" s="9" t="str">
        <f>VLOOKUP(Table1[[#This Row],[Customer ID]],'Customer Lookup'!A:B,2,0)</f>
        <v>Dennis Block Richardson</v>
      </c>
      <c r="C1265" s="9">
        <v>91502</v>
      </c>
      <c r="D1265" s="30">
        <v>42185</v>
      </c>
      <c r="E1265" s="30">
        <v>42185</v>
      </c>
      <c r="F1265" s="9" t="s">
        <v>2235</v>
      </c>
      <c r="G1265" s="13" t="str">
        <f ca="1">TRIM(Table1[[#This Row],[Product Category]])</f>
        <v>Office Supplies</v>
      </c>
      <c r="H1265" s="13" t="str">
        <f ca="1">PROPER(Table1[[#This Row],[Product Sub-Category]])</f>
        <v>Telephones And Communication</v>
      </c>
      <c r="I1265" s="14">
        <v>22</v>
      </c>
      <c r="J1265" s="15">
        <v>195.99</v>
      </c>
      <c r="K1265" s="9">
        <v>0.1</v>
      </c>
      <c r="L1265" s="9" t="s">
        <v>31</v>
      </c>
      <c r="M1265" s="9" t="s">
        <v>104</v>
      </c>
      <c r="N1265" s="16" t="str">
        <f ca="1">PROPER(Table1[[#This Row],[Region]])</f>
        <v>East</v>
      </c>
      <c r="O1265" s="9" t="s">
        <v>62</v>
      </c>
      <c r="P1265" s="9" t="s">
        <v>815</v>
      </c>
      <c r="Q1265" s="9" t="s">
        <v>32</v>
      </c>
    </row>
    <row r="1266" spans="1:17" ht="14.5">
      <c r="A1266" s="9">
        <v>2279</v>
      </c>
      <c r="B1266" s="9" t="str">
        <f>VLOOKUP(Table1[[#This Row],[Customer ID]],'Customer Lookup'!A:B,2,0)</f>
        <v>Lucille McGee</v>
      </c>
      <c r="C1266" s="9">
        <v>85949</v>
      </c>
      <c r="D1266" s="30">
        <v>42177</v>
      </c>
      <c r="E1266" s="30">
        <v>42181</v>
      </c>
      <c r="F1266" s="8" t="s">
        <v>61</v>
      </c>
      <c r="G1266" s="13" t="str">
        <f ca="1">TRIM(Table1[[#This Row],[Product Category]])</f>
        <v>Technology</v>
      </c>
      <c r="H1266" s="13" t="str">
        <f ca="1">PROPER(Table1[[#This Row],[Product Sub-Category]])</f>
        <v>Envelopes</v>
      </c>
      <c r="I1266" s="14">
        <v>7</v>
      </c>
      <c r="J1266" s="15">
        <v>4.4800000000000004</v>
      </c>
      <c r="K1266" s="9">
        <v>0.05</v>
      </c>
      <c r="L1266" s="9" t="s">
        <v>98</v>
      </c>
      <c r="M1266" s="9" t="s">
        <v>42</v>
      </c>
      <c r="N1266" s="16" t="str">
        <f ca="1">PROPER(Table1[[#This Row],[Region]])</f>
        <v>Central</v>
      </c>
      <c r="O1266" s="9" t="s">
        <v>174</v>
      </c>
      <c r="P1266" s="9" t="s">
        <v>816</v>
      </c>
      <c r="Q1266" s="9" t="s">
        <v>22</v>
      </c>
    </row>
    <row r="1267" spans="1:17" ht="14.5">
      <c r="A1267" s="9">
        <v>2281</v>
      </c>
      <c r="B1267" s="9" t="str">
        <f>VLOOKUP(Table1[[#This Row],[Customer ID]],'Customer Lookup'!A:B,2,0)</f>
        <v>Monica Harvey</v>
      </c>
      <c r="C1267" s="9">
        <v>85948</v>
      </c>
      <c r="D1267" s="30">
        <v>42031</v>
      </c>
      <c r="E1267" s="30">
        <v>42032</v>
      </c>
      <c r="F1267" s="9" t="s">
        <v>2235</v>
      </c>
      <c r="G1267" s="13" t="str">
        <f ca="1">TRIM(Table1[[#This Row],[Product Category]])</f>
        <v>Office Supplies</v>
      </c>
      <c r="H1267" s="13" t="str">
        <f ca="1">PROPER(Table1[[#This Row],[Product Sub-Category]])</f>
        <v>Telephones And Communication</v>
      </c>
      <c r="I1267" s="14">
        <v>10</v>
      </c>
      <c r="J1267" s="15">
        <v>205.99</v>
      </c>
      <c r="K1267" s="9">
        <v>0.1</v>
      </c>
      <c r="L1267" s="9" t="s">
        <v>31</v>
      </c>
      <c r="M1267" s="9" t="s">
        <v>42</v>
      </c>
      <c r="N1267" s="16" t="str">
        <f ca="1">PROPER(Table1[[#This Row],[Region]])</f>
        <v>Central</v>
      </c>
      <c r="O1267" s="9" t="s">
        <v>718</v>
      </c>
      <c r="P1267" s="9" t="s">
        <v>817</v>
      </c>
      <c r="Q1267" s="9" t="s">
        <v>32</v>
      </c>
    </row>
    <row r="1268" spans="1:17" ht="14.5">
      <c r="A1268" s="9">
        <v>2282</v>
      </c>
      <c r="B1268" s="9" t="str">
        <f>VLOOKUP(Table1[[#This Row],[Customer ID]],'Customer Lookup'!A:B,2,0)</f>
        <v>Jimmy Waters</v>
      </c>
      <c r="C1268" s="9">
        <v>85950</v>
      </c>
      <c r="D1268" s="30">
        <v>42040</v>
      </c>
      <c r="E1268" s="30">
        <v>42042</v>
      </c>
      <c r="F1268" s="8" t="s">
        <v>83</v>
      </c>
      <c r="G1268" s="13" t="str">
        <f ca="1">TRIM(Table1[[#This Row],[Product Category]])</f>
        <v>Office Supplies</v>
      </c>
      <c r="H1268" s="13" t="str">
        <f ca="1">PROPER(Table1[[#This Row],[Product Sub-Category]])</f>
        <v>Paper</v>
      </c>
      <c r="I1268" s="14">
        <v>14</v>
      </c>
      <c r="J1268" s="15">
        <v>5.98</v>
      </c>
      <c r="K1268" s="9">
        <v>0.05</v>
      </c>
      <c r="L1268" s="9" t="s">
        <v>50</v>
      </c>
      <c r="M1268" s="9" t="s">
        <v>42</v>
      </c>
      <c r="N1268" s="16" t="str">
        <f ca="1">PROPER(Table1[[#This Row],[Region]])</f>
        <v>Central</v>
      </c>
      <c r="O1268" s="9" t="s">
        <v>718</v>
      </c>
      <c r="P1268" s="9" t="s">
        <v>818</v>
      </c>
      <c r="Q1268" s="9" t="s">
        <v>32</v>
      </c>
    </row>
    <row r="1269" spans="1:17" ht="14.5">
      <c r="A1269" s="9">
        <v>2283</v>
      </c>
      <c r="B1269" s="9" t="str">
        <f>VLOOKUP(Table1[[#This Row],[Customer ID]],'Customer Lookup'!A:B,2,0)</f>
        <v>Nancy Holden</v>
      </c>
      <c r="C1269" s="9">
        <v>85947</v>
      </c>
      <c r="D1269" s="30">
        <v>42028</v>
      </c>
      <c r="E1269" s="30">
        <v>42030</v>
      </c>
      <c r="F1269" s="9" t="s">
        <v>196</v>
      </c>
      <c r="G1269" s="13" t="str">
        <f ca="1">TRIM(Table1[[#This Row],[Product Category]])</f>
        <v>Office Supplies</v>
      </c>
      <c r="H1269" s="13" t="str">
        <f ca="1">PROPER(Table1[[#This Row],[Product Sub-Category]])</f>
        <v>Appliances</v>
      </c>
      <c r="I1269" s="14">
        <v>6</v>
      </c>
      <c r="J1269" s="15">
        <v>11.7</v>
      </c>
      <c r="K1269" s="9">
        <v>0.05</v>
      </c>
      <c r="L1269" s="9" t="s">
        <v>50</v>
      </c>
      <c r="M1269" s="9" t="s">
        <v>42</v>
      </c>
      <c r="N1269" s="16" t="str">
        <f ca="1">PROPER(Table1[[#This Row],[Region]])</f>
        <v>South</v>
      </c>
      <c r="O1269" s="9" t="s">
        <v>718</v>
      </c>
      <c r="P1269" s="9" t="s">
        <v>819</v>
      </c>
      <c r="Q1269" s="9" t="s">
        <v>32</v>
      </c>
    </row>
    <row r="1270" spans="1:17" ht="14.5">
      <c r="A1270" s="9">
        <v>2285</v>
      </c>
      <c r="B1270" s="9" t="str">
        <f>VLOOKUP(Table1[[#This Row],[Customer ID]],'Customer Lookup'!A:B,2,0)</f>
        <v>Arnold Floyd Blair</v>
      </c>
      <c r="C1270" s="9">
        <v>90148</v>
      </c>
      <c r="D1270" s="30">
        <v>42076</v>
      </c>
      <c r="E1270" s="30">
        <v>42078</v>
      </c>
      <c r="F1270" s="8" t="s">
        <v>2238</v>
      </c>
      <c r="G1270" s="13" t="str">
        <f ca="1">TRIM(Table1[[#This Row],[Product Category]])</f>
        <v>Office Supplies</v>
      </c>
      <c r="H1270" s="13" t="str">
        <f ca="1">PROPER(Table1[[#This Row],[Product Sub-Category]])</f>
        <v>Storage &amp; Organization</v>
      </c>
      <c r="I1270" s="14">
        <v>21</v>
      </c>
      <c r="J1270" s="15">
        <v>17.7</v>
      </c>
      <c r="K1270" s="9">
        <v>0.05</v>
      </c>
      <c r="L1270" s="9" t="s">
        <v>50</v>
      </c>
      <c r="M1270" s="9" t="s">
        <v>81</v>
      </c>
      <c r="N1270" s="16" t="str">
        <f ca="1">PROPER(Table1[[#This Row],[Region]])</f>
        <v>South</v>
      </c>
      <c r="O1270" s="9" t="s">
        <v>443</v>
      </c>
      <c r="P1270" s="9" t="s">
        <v>820</v>
      </c>
      <c r="Q1270" s="9" t="s">
        <v>22</v>
      </c>
    </row>
    <row r="1271" spans="1:17" ht="14.5">
      <c r="A1271" s="9">
        <v>2286</v>
      </c>
      <c r="B1271" s="9" t="str">
        <f>VLOOKUP(Table1[[#This Row],[Customer ID]],'Customer Lookup'!A:B,2,0)</f>
        <v>Larry Langston</v>
      </c>
      <c r="C1271" s="9">
        <v>90145</v>
      </c>
      <c r="D1271" s="30">
        <v>42039</v>
      </c>
      <c r="E1271" s="30">
        <v>42041</v>
      </c>
      <c r="F1271" s="9" t="s">
        <v>116</v>
      </c>
      <c r="G1271" s="13" t="str">
        <f ca="1">TRIM(Table1[[#This Row],[Product Category]])</f>
        <v>Office Supplies</v>
      </c>
      <c r="H1271" s="13" t="str">
        <f ca="1">PROPER(Table1[[#This Row],[Product Sub-Category]])</f>
        <v>Labels</v>
      </c>
      <c r="I1271" s="14">
        <v>12</v>
      </c>
      <c r="J1271" s="15">
        <v>4.91</v>
      </c>
      <c r="K1271" s="9">
        <v>0.05</v>
      </c>
      <c r="L1271" s="9" t="s">
        <v>50</v>
      </c>
      <c r="M1271" s="9" t="s">
        <v>81</v>
      </c>
      <c r="N1271" s="16" t="str">
        <f ca="1">PROPER(Table1[[#This Row],[Region]])</f>
        <v>South</v>
      </c>
      <c r="O1271" s="9" t="s">
        <v>443</v>
      </c>
      <c r="P1271" s="9" t="s">
        <v>821</v>
      </c>
      <c r="Q1271" s="9" t="s">
        <v>32</v>
      </c>
    </row>
    <row r="1272" spans="1:17" ht="14.5">
      <c r="A1272" s="9">
        <v>2286</v>
      </c>
      <c r="B1272" s="9" t="str">
        <f>VLOOKUP(Table1[[#This Row],[Customer ID]],'Customer Lookup'!A:B,2,0)</f>
        <v>Larry Langston</v>
      </c>
      <c r="C1272" s="9">
        <v>90145</v>
      </c>
      <c r="D1272" s="30">
        <v>42039</v>
      </c>
      <c r="E1272" s="30">
        <v>42040</v>
      </c>
      <c r="F1272" s="8" t="s">
        <v>83</v>
      </c>
      <c r="G1272" s="13" t="str">
        <f ca="1">TRIM(Table1[[#This Row],[Product Category]])</f>
        <v>Office Supplies</v>
      </c>
      <c r="H1272" s="13" t="str">
        <f ca="1">PROPER(Table1[[#This Row],[Product Sub-Category]])</f>
        <v>Paper</v>
      </c>
      <c r="I1272" s="14">
        <v>6</v>
      </c>
      <c r="J1272" s="15">
        <v>7.28</v>
      </c>
      <c r="K1272" s="9">
        <v>0.05</v>
      </c>
      <c r="L1272" s="9" t="s">
        <v>50</v>
      </c>
      <c r="M1272" s="9" t="s">
        <v>81</v>
      </c>
      <c r="N1272" s="16" t="str">
        <f ca="1">PROPER(Table1[[#This Row],[Region]])</f>
        <v>South</v>
      </c>
      <c r="O1272" s="9" t="s">
        <v>443</v>
      </c>
      <c r="P1272" s="9" t="s">
        <v>821</v>
      </c>
      <c r="Q1272" s="9" t="s">
        <v>32</v>
      </c>
    </row>
    <row r="1273" spans="1:17" ht="14.5">
      <c r="A1273" s="9">
        <v>2286</v>
      </c>
      <c r="B1273" s="9" t="str">
        <f>VLOOKUP(Table1[[#This Row],[Customer ID]],'Customer Lookup'!A:B,2,0)</f>
        <v>Larry Langston</v>
      </c>
      <c r="C1273" s="9">
        <v>90145</v>
      </c>
      <c r="D1273" s="30">
        <v>42039</v>
      </c>
      <c r="E1273" s="30">
        <v>42042</v>
      </c>
      <c r="F1273" s="9" t="s">
        <v>83</v>
      </c>
      <c r="G1273" s="13" t="str">
        <f ca="1">TRIM(Table1[[#This Row],[Product Category]])</f>
        <v>Office Supplies</v>
      </c>
      <c r="H1273" s="13" t="str">
        <f ca="1">PROPER(Table1[[#This Row],[Product Sub-Category]])</f>
        <v>Paper</v>
      </c>
      <c r="I1273" s="14">
        <v>3</v>
      </c>
      <c r="J1273" s="15">
        <v>6.68</v>
      </c>
      <c r="K1273" s="9">
        <v>0.05</v>
      </c>
      <c r="L1273" s="9" t="s">
        <v>50</v>
      </c>
      <c r="M1273" s="9" t="s">
        <v>81</v>
      </c>
      <c r="N1273" s="16" t="str">
        <f ca="1">PROPER(Table1[[#This Row],[Region]])</f>
        <v>South</v>
      </c>
      <c r="O1273" s="9" t="s">
        <v>443</v>
      </c>
      <c r="P1273" s="9" t="s">
        <v>821</v>
      </c>
      <c r="Q1273" s="9" t="s">
        <v>32</v>
      </c>
    </row>
    <row r="1274" spans="1:17" ht="14.5">
      <c r="A1274" s="9">
        <v>2287</v>
      </c>
      <c r="B1274" s="9" t="str">
        <f>VLOOKUP(Table1[[#This Row],[Customer ID]],'Customer Lookup'!A:B,2,0)</f>
        <v>Samuel Newman</v>
      </c>
      <c r="C1274" s="9">
        <v>90146</v>
      </c>
      <c r="D1274" s="30">
        <v>42088</v>
      </c>
      <c r="E1274" s="30">
        <v>42088</v>
      </c>
      <c r="F1274" s="8" t="s">
        <v>83</v>
      </c>
      <c r="G1274" s="13" t="str">
        <f ca="1">TRIM(Table1[[#This Row],[Product Category]])</f>
        <v>Office Supplies</v>
      </c>
      <c r="H1274" s="13" t="str">
        <f ca="1">PROPER(Table1[[#This Row],[Product Sub-Category]])</f>
        <v>Paper</v>
      </c>
      <c r="I1274" s="14">
        <v>8</v>
      </c>
      <c r="J1274" s="15">
        <v>18.97</v>
      </c>
      <c r="K1274" s="9">
        <v>0.05</v>
      </c>
      <c r="L1274" s="9" t="s">
        <v>31</v>
      </c>
      <c r="M1274" s="9" t="s">
        <v>81</v>
      </c>
      <c r="N1274" s="16" t="str">
        <f ca="1">PROPER(Table1[[#This Row],[Region]])</f>
        <v>South</v>
      </c>
      <c r="O1274" s="9" t="s">
        <v>443</v>
      </c>
      <c r="P1274" s="9" t="s">
        <v>822</v>
      </c>
      <c r="Q1274" s="9" t="s">
        <v>32</v>
      </c>
    </row>
    <row r="1275" spans="1:17" ht="14.5">
      <c r="A1275" s="9">
        <v>2287</v>
      </c>
      <c r="B1275" s="9" t="str">
        <f>VLOOKUP(Table1[[#This Row],[Customer ID]],'Customer Lookup'!A:B,2,0)</f>
        <v>Samuel Newman</v>
      </c>
      <c r="C1275" s="9">
        <v>90146</v>
      </c>
      <c r="D1275" s="30">
        <v>42088</v>
      </c>
      <c r="E1275" s="30">
        <v>42089</v>
      </c>
      <c r="F1275" s="9" t="s">
        <v>83</v>
      </c>
      <c r="G1275" s="13" t="str">
        <f ca="1">TRIM(Table1[[#This Row],[Product Category]])</f>
        <v>Office Supplies</v>
      </c>
      <c r="H1275" s="13" t="str">
        <f ca="1">PROPER(Table1[[#This Row],[Product Sub-Category]])</f>
        <v>Paper</v>
      </c>
      <c r="I1275" s="14">
        <v>6</v>
      </c>
      <c r="J1275" s="15">
        <v>12.28</v>
      </c>
      <c r="K1275" s="9">
        <v>0.05</v>
      </c>
      <c r="L1275" s="9" t="s">
        <v>31</v>
      </c>
      <c r="M1275" s="9" t="s">
        <v>81</v>
      </c>
      <c r="N1275" s="16" t="str">
        <f ca="1">PROPER(Table1[[#This Row],[Region]])</f>
        <v>South</v>
      </c>
      <c r="O1275" s="9" t="s">
        <v>443</v>
      </c>
      <c r="P1275" s="9" t="s">
        <v>822</v>
      </c>
      <c r="Q1275" s="9" t="s">
        <v>32</v>
      </c>
    </row>
    <row r="1276" spans="1:17" ht="14.5">
      <c r="A1276" s="9">
        <v>2287</v>
      </c>
      <c r="B1276" s="9" t="str">
        <f>VLOOKUP(Table1[[#This Row],[Customer ID]],'Customer Lookup'!A:B,2,0)</f>
        <v>Samuel Newman</v>
      </c>
      <c r="C1276" s="9">
        <v>90146</v>
      </c>
      <c r="D1276" s="30">
        <v>42088</v>
      </c>
      <c r="E1276" s="30">
        <v>42090</v>
      </c>
      <c r="F1276" s="8" t="s">
        <v>2231</v>
      </c>
      <c r="G1276" s="13" t="str">
        <f ca="1">TRIM(Table1[[#This Row],[Product Category]])</f>
        <v>Office Supplies</v>
      </c>
      <c r="H1276" s="13" t="str">
        <f ca="1">PROPER(Table1[[#This Row],[Product Sub-Category]])</f>
        <v>Pens &amp; Art Supplies</v>
      </c>
      <c r="I1276" s="14">
        <v>12</v>
      </c>
      <c r="J1276" s="15">
        <v>34.99</v>
      </c>
      <c r="K1276" s="9">
        <v>0.05</v>
      </c>
      <c r="L1276" s="9" t="s">
        <v>31</v>
      </c>
      <c r="M1276" s="9" t="s">
        <v>81</v>
      </c>
      <c r="N1276" s="16" t="str">
        <f ca="1">PROPER(Table1[[#This Row],[Region]])</f>
        <v>South</v>
      </c>
      <c r="O1276" s="9" t="s">
        <v>443</v>
      </c>
      <c r="P1276" s="9" t="s">
        <v>822</v>
      </c>
      <c r="Q1276" s="9" t="s">
        <v>22</v>
      </c>
    </row>
    <row r="1277" spans="1:17" ht="14.5">
      <c r="A1277" s="9">
        <v>2287</v>
      </c>
      <c r="B1277" s="9" t="str">
        <f>VLOOKUP(Table1[[#This Row],[Customer ID]],'Customer Lookup'!A:B,2,0)</f>
        <v>Samuel Newman</v>
      </c>
      <c r="C1277" s="9">
        <v>90147</v>
      </c>
      <c r="D1277" s="30">
        <v>42054</v>
      </c>
      <c r="E1277" s="30">
        <v>42059</v>
      </c>
      <c r="F1277" s="9" t="s">
        <v>2238</v>
      </c>
      <c r="G1277" s="13" t="str">
        <f ca="1">TRIM(Table1[[#This Row],[Product Category]])</f>
        <v>Furniture</v>
      </c>
      <c r="H1277" s="13" t="str">
        <f ca="1">PROPER(Table1[[#This Row],[Product Sub-Category]])</f>
        <v>Storage &amp; Organization</v>
      </c>
      <c r="I1277" s="14">
        <v>9</v>
      </c>
      <c r="J1277" s="15">
        <v>54.1</v>
      </c>
      <c r="K1277" s="9">
        <v>0.05</v>
      </c>
      <c r="L1277" s="9" t="s">
        <v>98</v>
      </c>
      <c r="M1277" s="9" t="s">
        <v>81</v>
      </c>
      <c r="N1277" s="16" t="str">
        <f ca="1">PROPER(Table1[[#This Row],[Region]])</f>
        <v>Central</v>
      </c>
      <c r="O1277" s="9" t="s">
        <v>443</v>
      </c>
      <c r="P1277" s="9" t="s">
        <v>822</v>
      </c>
      <c r="Q1277" s="9" t="s">
        <v>32</v>
      </c>
    </row>
    <row r="1278" spans="1:17" ht="14.5">
      <c r="A1278" s="9">
        <v>2289</v>
      </c>
      <c r="B1278" s="9" t="str">
        <f>VLOOKUP(Table1[[#This Row],[Customer ID]],'Customer Lookup'!A:B,2,0)</f>
        <v>Ryan Herman</v>
      </c>
      <c r="C1278" s="9">
        <v>88165</v>
      </c>
      <c r="D1278" s="30">
        <v>42128</v>
      </c>
      <c r="E1278" s="30">
        <v>42128</v>
      </c>
      <c r="F1278" s="8" t="s">
        <v>2233</v>
      </c>
      <c r="G1278" s="13" t="str">
        <f ca="1">TRIM(Table1[[#This Row],[Product Category]])</f>
        <v>Office Supplies</v>
      </c>
      <c r="H1278" s="13" t="str">
        <f ca="1">PROPER(Table1[[#This Row],[Product Sub-Category]])</f>
        <v>Office Furnishings</v>
      </c>
      <c r="I1278" s="14">
        <v>17</v>
      </c>
      <c r="J1278" s="15">
        <v>7.59</v>
      </c>
      <c r="K1278" s="9">
        <v>0.05</v>
      </c>
      <c r="L1278" s="9" t="s">
        <v>41</v>
      </c>
      <c r="M1278" s="9" t="s">
        <v>42</v>
      </c>
      <c r="N1278" s="16" t="str">
        <f ca="1">PROPER(Table1[[#This Row],[Region]])</f>
        <v>Central</v>
      </c>
      <c r="O1278" s="9" t="s">
        <v>55</v>
      </c>
      <c r="P1278" s="9" t="s">
        <v>792</v>
      </c>
      <c r="Q1278" s="9" t="s">
        <v>32</v>
      </c>
    </row>
    <row r="1279" spans="1:17" ht="14.5">
      <c r="A1279" s="9">
        <v>2290</v>
      </c>
      <c r="B1279" s="9" t="str">
        <f>VLOOKUP(Table1[[#This Row],[Customer ID]],'Customer Lookup'!A:B,2,0)</f>
        <v>Glen Robertson</v>
      </c>
      <c r="C1279" s="9">
        <v>88163</v>
      </c>
      <c r="D1279" s="30">
        <v>42010</v>
      </c>
      <c r="E1279" s="30">
        <v>42012</v>
      </c>
      <c r="F1279" s="9" t="s">
        <v>196</v>
      </c>
      <c r="G1279" s="13" t="str">
        <f ca="1">TRIM(Table1[[#This Row],[Product Category]])</f>
        <v>Office Supplies</v>
      </c>
      <c r="H1279" s="13" t="str">
        <f ca="1">PROPER(Table1[[#This Row],[Product Sub-Category]])</f>
        <v>Appliances</v>
      </c>
      <c r="I1279" s="14">
        <v>12</v>
      </c>
      <c r="J1279" s="15">
        <v>42.98</v>
      </c>
      <c r="K1279" s="9">
        <v>0.05</v>
      </c>
      <c r="L1279" s="9" t="s">
        <v>31</v>
      </c>
      <c r="M1279" s="9" t="s">
        <v>42</v>
      </c>
      <c r="N1279" s="16" t="str">
        <f ca="1">PROPER(Table1[[#This Row],[Region]])</f>
        <v>Central</v>
      </c>
      <c r="O1279" s="9" t="s">
        <v>55</v>
      </c>
      <c r="P1279" s="9" t="s">
        <v>823</v>
      </c>
      <c r="Q1279" s="9" t="s">
        <v>32</v>
      </c>
    </row>
    <row r="1280" spans="1:17" ht="14.5">
      <c r="A1280" s="9">
        <v>2290</v>
      </c>
      <c r="B1280" s="9" t="str">
        <f>VLOOKUP(Table1[[#This Row],[Customer ID]],'Customer Lookup'!A:B,2,0)</f>
        <v>Glen Robertson</v>
      </c>
      <c r="C1280" s="9">
        <v>88163</v>
      </c>
      <c r="D1280" s="30">
        <v>42010</v>
      </c>
      <c r="E1280" s="30">
        <v>42012</v>
      </c>
      <c r="F1280" s="8" t="s">
        <v>196</v>
      </c>
      <c r="G1280" s="13" t="str">
        <f ca="1">TRIM(Table1[[#This Row],[Product Category]])</f>
        <v>Technology</v>
      </c>
      <c r="H1280" s="13" t="str">
        <f ca="1">PROPER(Table1[[#This Row],[Product Sub-Category]])</f>
        <v>Appliances</v>
      </c>
      <c r="I1280" s="14">
        <v>13</v>
      </c>
      <c r="J1280" s="15">
        <v>21.78</v>
      </c>
      <c r="K1280" s="9">
        <v>0.05</v>
      </c>
      <c r="L1280" s="9" t="s">
        <v>31</v>
      </c>
      <c r="M1280" s="9" t="s">
        <v>42</v>
      </c>
      <c r="N1280" s="16" t="str">
        <f ca="1">PROPER(Table1[[#This Row],[Region]])</f>
        <v>Central</v>
      </c>
      <c r="O1280" s="9" t="s">
        <v>55</v>
      </c>
      <c r="P1280" s="9" t="s">
        <v>823</v>
      </c>
      <c r="Q1280" s="9" t="s">
        <v>32</v>
      </c>
    </row>
    <row r="1281" spans="1:17" ht="14.5">
      <c r="A1281" s="9">
        <v>2290</v>
      </c>
      <c r="B1281" s="9" t="str">
        <f>VLOOKUP(Table1[[#This Row],[Customer ID]],'Customer Lookup'!A:B,2,0)</f>
        <v>Glen Robertson</v>
      </c>
      <c r="C1281" s="9">
        <v>88164</v>
      </c>
      <c r="D1281" s="30">
        <v>42039</v>
      </c>
      <c r="E1281" s="30">
        <v>42041</v>
      </c>
      <c r="F1281" s="9" t="s">
        <v>144</v>
      </c>
      <c r="G1281" s="13" t="str">
        <f ca="1">TRIM(Table1[[#This Row],[Product Category]])</f>
        <v>Furniture</v>
      </c>
      <c r="H1281" s="13" t="str">
        <f ca="1">PROPER(Table1[[#This Row],[Product Sub-Category]])</f>
        <v>Computer Peripherals</v>
      </c>
      <c r="I1281" s="14">
        <v>15</v>
      </c>
      <c r="J1281" s="15">
        <v>80.98</v>
      </c>
      <c r="K1281" s="9">
        <v>0.05</v>
      </c>
      <c r="L1281" s="9" t="s">
        <v>50</v>
      </c>
      <c r="M1281" s="9" t="s">
        <v>81</v>
      </c>
      <c r="N1281" s="16" t="str">
        <f ca="1">PROPER(Table1[[#This Row],[Region]])</f>
        <v>South</v>
      </c>
      <c r="O1281" s="9" t="s">
        <v>55</v>
      </c>
      <c r="P1281" s="9" t="s">
        <v>823</v>
      </c>
      <c r="Q1281" s="9" t="s">
        <v>32</v>
      </c>
    </row>
    <row r="1282" spans="1:17" ht="14.5">
      <c r="A1282" s="9">
        <v>2302</v>
      </c>
      <c r="B1282" s="9" t="str">
        <f>VLOOKUP(Table1[[#This Row],[Customer ID]],'Customer Lookup'!A:B,2,0)</f>
        <v>Beth Dolan</v>
      </c>
      <c r="C1282" s="9">
        <v>87695</v>
      </c>
      <c r="D1282" s="30">
        <v>42046</v>
      </c>
      <c r="E1282" s="30">
        <v>42048</v>
      </c>
      <c r="F1282" s="8" t="s">
        <v>2232</v>
      </c>
      <c r="G1282" s="13" t="str">
        <f ca="1">TRIM(Table1[[#This Row],[Product Category]])</f>
        <v>Office Supplies</v>
      </c>
      <c r="H1282" s="13" t="str">
        <f ca="1">PROPER(Table1[[#This Row],[Product Sub-Category]])</f>
        <v>Chairs &amp; Chairmats</v>
      </c>
      <c r="I1282" s="14">
        <v>9</v>
      </c>
      <c r="J1282" s="15">
        <v>270.98</v>
      </c>
      <c r="K1282" s="9">
        <v>0.1</v>
      </c>
      <c r="L1282" s="9" t="s">
        <v>41</v>
      </c>
      <c r="M1282" s="9" t="s">
        <v>81</v>
      </c>
      <c r="N1282" s="16" t="str">
        <f ca="1">PROPER(Table1[[#This Row],[Region]])</f>
        <v>South</v>
      </c>
      <c r="O1282" s="9" t="s">
        <v>242</v>
      </c>
      <c r="P1282" s="9" t="s">
        <v>824</v>
      </c>
      <c r="Q1282" s="9" t="s">
        <v>22</v>
      </c>
    </row>
    <row r="1283" spans="1:17" ht="14.5">
      <c r="A1283" s="9">
        <v>2302</v>
      </c>
      <c r="B1283" s="9" t="str">
        <f>VLOOKUP(Table1[[#This Row],[Customer ID]],'Customer Lookup'!A:B,2,0)</f>
        <v>Beth Dolan</v>
      </c>
      <c r="C1283" s="9">
        <v>87696</v>
      </c>
      <c r="D1283" s="30">
        <v>42007</v>
      </c>
      <c r="E1283" s="30">
        <v>42008</v>
      </c>
      <c r="F1283" s="9" t="s">
        <v>116</v>
      </c>
      <c r="G1283" s="13" t="str">
        <f ca="1">TRIM(Table1[[#This Row],[Product Category]])</f>
        <v>Furniture</v>
      </c>
      <c r="H1283" s="13" t="str">
        <f ca="1">PROPER(Table1[[#This Row],[Product Sub-Category]])</f>
        <v>Labels</v>
      </c>
      <c r="I1283" s="14">
        <v>8</v>
      </c>
      <c r="J1283" s="15">
        <v>12.53</v>
      </c>
      <c r="K1283" s="9">
        <v>0.05</v>
      </c>
      <c r="L1283" s="9" t="s">
        <v>21</v>
      </c>
      <c r="M1283" s="9" t="s">
        <v>81</v>
      </c>
      <c r="N1283" s="16" t="str">
        <f ca="1">PROPER(Table1[[#This Row],[Region]])</f>
        <v>South</v>
      </c>
      <c r="O1283" s="9" t="s">
        <v>242</v>
      </c>
      <c r="P1283" s="9" t="s">
        <v>824</v>
      </c>
      <c r="Q1283" s="9" t="s">
        <v>32</v>
      </c>
    </row>
    <row r="1284" spans="1:17" ht="14.5">
      <c r="A1284" s="9">
        <v>2302</v>
      </c>
      <c r="B1284" s="9" t="str">
        <f>VLOOKUP(Table1[[#This Row],[Customer ID]],'Customer Lookup'!A:B,2,0)</f>
        <v>Beth Dolan</v>
      </c>
      <c r="C1284" s="9">
        <v>87696</v>
      </c>
      <c r="D1284" s="30">
        <v>42007</v>
      </c>
      <c r="E1284" s="30">
        <v>42008</v>
      </c>
      <c r="F1284" s="8" t="s">
        <v>123</v>
      </c>
      <c r="G1284" s="13" t="str">
        <f ca="1">TRIM(Table1[[#This Row],[Product Category]])</f>
        <v>Furniture</v>
      </c>
      <c r="H1284" s="13" t="str">
        <f ca="1">PROPER(Table1[[#This Row],[Product Sub-Category]])</f>
        <v>Tables</v>
      </c>
      <c r="I1284" s="14">
        <v>2</v>
      </c>
      <c r="J1284" s="15">
        <v>146.34</v>
      </c>
      <c r="K1284" s="9">
        <v>0.1</v>
      </c>
      <c r="L1284" s="9" t="s">
        <v>21</v>
      </c>
      <c r="M1284" s="9" t="s">
        <v>81</v>
      </c>
      <c r="N1284" s="16" t="str">
        <f ca="1">PROPER(Table1[[#This Row],[Region]])</f>
        <v>East</v>
      </c>
      <c r="O1284" s="9" t="s">
        <v>242</v>
      </c>
      <c r="P1284" s="9" t="s">
        <v>824</v>
      </c>
      <c r="Q1284" s="9" t="s">
        <v>22</v>
      </c>
    </row>
    <row r="1285" spans="1:17" ht="14.5">
      <c r="A1285" s="9">
        <v>2303</v>
      </c>
      <c r="B1285" s="9" t="str">
        <f>VLOOKUP(Table1[[#This Row],[Customer ID]],'Customer Lookup'!A:B,2,0)</f>
        <v>Joe Baldwin</v>
      </c>
      <c r="C1285" s="9">
        <v>47493</v>
      </c>
      <c r="D1285" s="30">
        <v>42046</v>
      </c>
      <c r="E1285" s="30">
        <v>42048</v>
      </c>
      <c r="F1285" s="9" t="s">
        <v>2232</v>
      </c>
      <c r="G1285" s="13" t="str">
        <f ca="1">TRIM(Table1[[#This Row],[Product Category]])</f>
        <v>Furniture</v>
      </c>
      <c r="H1285" s="13" t="str">
        <f ca="1">PROPER(Table1[[#This Row],[Product Sub-Category]])</f>
        <v>Chairs &amp; Chairmats</v>
      </c>
      <c r="I1285" s="14">
        <v>36</v>
      </c>
      <c r="J1285" s="15">
        <v>270.98</v>
      </c>
      <c r="K1285" s="9">
        <v>0.1</v>
      </c>
      <c r="L1285" s="9" t="s">
        <v>41</v>
      </c>
      <c r="M1285" s="9" t="s">
        <v>81</v>
      </c>
      <c r="N1285" s="16" t="str">
        <f ca="1">PROPER(Table1[[#This Row],[Region]])</f>
        <v>East</v>
      </c>
      <c r="O1285" s="9" t="s">
        <v>62</v>
      </c>
      <c r="P1285" s="9" t="s">
        <v>79</v>
      </c>
      <c r="Q1285" s="9" t="s">
        <v>22</v>
      </c>
    </row>
    <row r="1286" spans="1:17" ht="14.5">
      <c r="A1286" s="9">
        <v>2303</v>
      </c>
      <c r="B1286" s="9" t="str">
        <f>VLOOKUP(Table1[[#This Row],[Customer ID]],'Customer Lookup'!A:B,2,0)</f>
        <v>Joe Baldwin</v>
      </c>
      <c r="C1286" s="9">
        <v>37987</v>
      </c>
      <c r="D1286" s="30">
        <v>42007</v>
      </c>
      <c r="E1286" s="30">
        <v>42008</v>
      </c>
      <c r="F1286" s="8" t="s">
        <v>123</v>
      </c>
      <c r="G1286" s="13" t="str">
        <f ca="1">TRIM(Table1[[#This Row],[Product Category]])</f>
        <v>Office Supplies</v>
      </c>
      <c r="H1286" s="13" t="str">
        <f ca="1">PROPER(Table1[[#This Row],[Product Sub-Category]])</f>
        <v>Tables</v>
      </c>
      <c r="I1286" s="14">
        <v>6</v>
      </c>
      <c r="J1286" s="15">
        <v>146.34</v>
      </c>
      <c r="K1286" s="9">
        <v>0.1</v>
      </c>
      <c r="L1286" s="9" t="s">
        <v>21</v>
      </c>
      <c r="M1286" s="9" t="s">
        <v>81</v>
      </c>
      <c r="N1286" s="16" t="str">
        <f ca="1">PROPER(Table1[[#This Row],[Region]])</f>
        <v>Central</v>
      </c>
      <c r="O1286" s="9" t="s">
        <v>62</v>
      </c>
      <c r="P1286" s="9" t="s">
        <v>79</v>
      </c>
      <c r="Q1286" s="9" t="s">
        <v>22</v>
      </c>
    </row>
    <row r="1287" spans="1:17" ht="14.5">
      <c r="A1287" s="9">
        <v>2305</v>
      </c>
      <c r="B1287" s="9" t="str">
        <f>VLOOKUP(Table1[[#This Row],[Customer ID]],'Customer Lookup'!A:B,2,0)</f>
        <v>Pat Kinney</v>
      </c>
      <c r="C1287" s="9">
        <v>89869</v>
      </c>
      <c r="D1287" s="30">
        <v>42176</v>
      </c>
      <c r="E1287" s="30">
        <v>42179</v>
      </c>
      <c r="F1287" s="9" t="s">
        <v>61</v>
      </c>
      <c r="G1287" s="13" t="str">
        <f ca="1">TRIM(Table1[[#This Row],[Product Category]])</f>
        <v>Furniture</v>
      </c>
      <c r="H1287" s="13" t="str">
        <f ca="1">PROPER(Table1[[#This Row],[Product Sub-Category]])</f>
        <v>Envelopes</v>
      </c>
      <c r="I1287" s="14">
        <v>12</v>
      </c>
      <c r="J1287" s="15">
        <v>90.48</v>
      </c>
      <c r="K1287" s="9">
        <v>0.05</v>
      </c>
      <c r="L1287" s="9" t="s">
        <v>21</v>
      </c>
      <c r="M1287" s="9" t="s">
        <v>51</v>
      </c>
      <c r="N1287" s="16" t="str">
        <f ca="1">PROPER(Table1[[#This Row],[Region]])</f>
        <v>South</v>
      </c>
      <c r="O1287" s="9" t="s">
        <v>825</v>
      </c>
      <c r="P1287" s="9" t="s">
        <v>286</v>
      </c>
      <c r="Q1287" s="9" t="s">
        <v>32</v>
      </c>
    </row>
    <row r="1288" spans="1:17" ht="14.5">
      <c r="A1288" s="9">
        <v>2308</v>
      </c>
      <c r="B1288" s="9" t="str">
        <f>VLOOKUP(Table1[[#This Row],[Customer ID]],'Customer Lookup'!A:B,2,0)</f>
        <v>Laurence Cummings</v>
      </c>
      <c r="C1288" s="9">
        <v>90557</v>
      </c>
      <c r="D1288" s="30">
        <v>42087</v>
      </c>
      <c r="E1288" s="30">
        <v>42089</v>
      </c>
      <c r="F1288" s="8" t="s">
        <v>2233</v>
      </c>
      <c r="G1288" s="13" t="str">
        <f ca="1">TRIM(Table1[[#This Row],[Product Category]])</f>
        <v>Office Supplies</v>
      </c>
      <c r="H1288" s="13" t="str">
        <f ca="1">PROPER(Table1[[#This Row],[Product Sub-Category]])</f>
        <v>Office Furnishings</v>
      </c>
      <c r="I1288" s="14">
        <v>2</v>
      </c>
      <c r="J1288" s="15">
        <v>9.48</v>
      </c>
      <c r="K1288" s="9">
        <v>0.05</v>
      </c>
      <c r="L1288" s="9" t="s">
        <v>98</v>
      </c>
      <c r="M1288" s="9" t="s">
        <v>51</v>
      </c>
      <c r="N1288" s="16" t="str">
        <f ca="1">PROPER(Table1[[#This Row],[Region]])</f>
        <v>South</v>
      </c>
      <c r="O1288" s="9" t="s">
        <v>242</v>
      </c>
      <c r="P1288" s="9" t="s">
        <v>826</v>
      </c>
      <c r="Q1288" s="9" t="s">
        <v>32</v>
      </c>
    </row>
    <row r="1289" spans="1:17" ht="14.5">
      <c r="A1289" s="9">
        <v>2308</v>
      </c>
      <c r="B1289" s="9" t="str">
        <f>VLOOKUP(Table1[[#This Row],[Customer ID]],'Customer Lookup'!A:B,2,0)</f>
        <v>Laurence Cummings</v>
      </c>
      <c r="C1289" s="9">
        <v>90557</v>
      </c>
      <c r="D1289" s="30">
        <v>42087</v>
      </c>
      <c r="E1289" s="30">
        <v>42091</v>
      </c>
      <c r="F1289" s="9" t="s">
        <v>2238</v>
      </c>
      <c r="G1289" s="13" t="str">
        <f ca="1">TRIM(Table1[[#This Row],[Product Category]])</f>
        <v>Office Supplies</v>
      </c>
      <c r="H1289" s="13" t="str">
        <f ca="1">PROPER(Table1[[#This Row],[Product Sub-Category]])</f>
        <v>Storage &amp; Organization</v>
      </c>
      <c r="I1289" s="14">
        <v>8</v>
      </c>
      <c r="J1289" s="15">
        <v>193.17</v>
      </c>
      <c r="K1289" s="9">
        <v>0.1</v>
      </c>
      <c r="L1289" s="9" t="s">
        <v>98</v>
      </c>
      <c r="M1289" s="9" t="s">
        <v>51</v>
      </c>
      <c r="N1289" s="16" t="str">
        <f ca="1">PROPER(Table1[[#This Row],[Region]])</f>
        <v>West</v>
      </c>
      <c r="O1289" s="9" t="s">
        <v>242</v>
      </c>
      <c r="P1289" s="9" t="s">
        <v>826</v>
      </c>
      <c r="Q1289" s="9" t="s">
        <v>32</v>
      </c>
    </row>
    <row r="1290" spans="1:17" ht="14.5">
      <c r="A1290" s="9">
        <v>2323</v>
      </c>
      <c r="B1290" s="9" t="str">
        <f>VLOOKUP(Table1[[#This Row],[Customer ID]],'Customer Lookup'!A:B,2,0)</f>
        <v>Emma Buckley</v>
      </c>
      <c r="C1290" s="9">
        <v>88721</v>
      </c>
      <c r="D1290" s="30">
        <v>42079</v>
      </c>
      <c r="E1290" s="30">
        <v>42080</v>
      </c>
      <c r="F1290" s="8" t="s">
        <v>196</v>
      </c>
      <c r="G1290" s="13" t="str">
        <f ca="1">TRIM(Table1[[#This Row],[Product Category]])</f>
        <v>Office Supplies</v>
      </c>
      <c r="H1290" s="13" t="str">
        <f ca="1">PROPER(Table1[[#This Row],[Product Sub-Category]])</f>
        <v>Appliances</v>
      </c>
      <c r="I1290" s="14">
        <v>5</v>
      </c>
      <c r="J1290" s="15">
        <v>68.81</v>
      </c>
      <c r="K1290" s="9">
        <v>0.05</v>
      </c>
      <c r="L1290" s="9" t="s">
        <v>21</v>
      </c>
      <c r="M1290" s="9" t="s">
        <v>51</v>
      </c>
      <c r="N1290" s="16" t="str">
        <f ca="1">PROPER(Table1[[#This Row],[Region]])</f>
        <v>West</v>
      </c>
      <c r="O1290" s="9" t="s">
        <v>37</v>
      </c>
      <c r="P1290" s="9" t="s">
        <v>827</v>
      </c>
      <c r="Q1290" s="9" t="s">
        <v>22</v>
      </c>
    </row>
    <row r="1291" spans="1:17" ht="14.5">
      <c r="A1291" s="9">
        <v>2323</v>
      </c>
      <c r="B1291" s="9" t="str">
        <f>VLOOKUP(Table1[[#This Row],[Customer ID]],'Customer Lookup'!A:B,2,0)</f>
        <v>Emma Buckley</v>
      </c>
      <c r="C1291" s="9">
        <v>88721</v>
      </c>
      <c r="D1291" s="30">
        <v>42079</v>
      </c>
      <c r="E1291" s="30">
        <v>42081</v>
      </c>
      <c r="F1291" s="9" t="s">
        <v>2231</v>
      </c>
      <c r="G1291" s="13" t="str">
        <f ca="1">TRIM(Table1[[#This Row],[Product Category]])</f>
        <v>Technology</v>
      </c>
      <c r="H1291" s="13" t="str">
        <f ca="1">PROPER(Table1[[#This Row],[Product Sub-Category]])</f>
        <v>Pens &amp; Art Supplies</v>
      </c>
      <c r="I1291" s="14">
        <v>4</v>
      </c>
      <c r="J1291" s="15">
        <v>21.38</v>
      </c>
      <c r="K1291" s="9">
        <v>0.05</v>
      </c>
      <c r="L1291" s="9" t="s">
        <v>21</v>
      </c>
      <c r="M1291" s="9" t="s">
        <v>51</v>
      </c>
      <c r="N1291" s="16" t="str">
        <f ca="1">PROPER(Table1[[#This Row],[Region]])</f>
        <v>West</v>
      </c>
      <c r="O1291" s="9" t="s">
        <v>37</v>
      </c>
      <c r="P1291" s="9" t="s">
        <v>827</v>
      </c>
      <c r="Q1291" s="9" t="s">
        <v>32</v>
      </c>
    </row>
    <row r="1292" spans="1:17" ht="14.5">
      <c r="A1292" s="9">
        <v>2323</v>
      </c>
      <c r="B1292" s="9" t="str">
        <f>VLOOKUP(Table1[[#This Row],[Customer ID]],'Customer Lookup'!A:B,2,0)</f>
        <v>Emma Buckley</v>
      </c>
      <c r="C1292" s="9">
        <v>88722</v>
      </c>
      <c r="D1292" s="30">
        <v>42174</v>
      </c>
      <c r="E1292" s="30">
        <v>42174</v>
      </c>
      <c r="F1292" s="8" t="s">
        <v>144</v>
      </c>
      <c r="G1292" s="13" t="str">
        <f ca="1">TRIM(Table1[[#This Row],[Product Category]])</f>
        <v>Office Supplies</v>
      </c>
      <c r="H1292" s="13" t="str">
        <f ca="1">PROPER(Table1[[#This Row],[Product Sub-Category]])</f>
        <v>Computer Peripherals</v>
      </c>
      <c r="I1292" s="14">
        <v>7</v>
      </c>
      <c r="J1292" s="15">
        <v>4.9800000000000004</v>
      </c>
      <c r="K1292" s="9">
        <v>0.05</v>
      </c>
      <c r="L1292" s="9" t="s">
        <v>31</v>
      </c>
      <c r="M1292" s="9" t="s">
        <v>51</v>
      </c>
      <c r="N1292" s="16" t="str">
        <f ca="1">PROPER(Table1[[#This Row],[Region]])</f>
        <v>Central</v>
      </c>
      <c r="O1292" s="9" t="s">
        <v>37</v>
      </c>
      <c r="P1292" s="9" t="s">
        <v>827</v>
      </c>
      <c r="Q1292" s="9" t="s">
        <v>22</v>
      </c>
    </row>
    <row r="1293" spans="1:17" ht="14.5">
      <c r="A1293" s="9">
        <v>2330</v>
      </c>
      <c r="B1293" s="9" t="str">
        <f>VLOOKUP(Table1[[#This Row],[Customer ID]],'Customer Lookup'!A:B,2,0)</f>
        <v>Kara Foster</v>
      </c>
      <c r="C1293" s="9">
        <v>90964</v>
      </c>
      <c r="D1293" s="30">
        <v>42087</v>
      </c>
      <c r="E1293" s="30">
        <v>42090</v>
      </c>
      <c r="F1293" s="9" t="s">
        <v>2237</v>
      </c>
      <c r="G1293" s="13" t="str">
        <f ca="1">TRIM(Table1[[#This Row],[Product Category]])</f>
        <v>Furniture</v>
      </c>
      <c r="H1293" s="13" t="str">
        <f ca="1">PROPER(Table1[[#This Row],[Product Sub-Category]])</f>
        <v>Binders And Binder Accessories</v>
      </c>
      <c r="I1293" s="14">
        <v>5</v>
      </c>
      <c r="J1293" s="15">
        <v>28.53</v>
      </c>
      <c r="K1293" s="9">
        <v>0.05</v>
      </c>
      <c r="L1293" s="9" t="s">
        <v>50</v>
      </c>
      <c r="M1293" s="9" t="s">
        <v>42</v>
      </c>
      <c r="N1293" s="16" t="str">
        <f ca="1">PROPER(Table1[[#This Row],[Region]])</f>
        <v>Central</v>
      </c>
      <c r="O1293" s="9" t="s">
        <v>228</v>
      </c>
      <c r="P1293" s="9" t="s">
        <v>828</v>
      </c>
      <c r="Q1293" s="9" t="s">
        <v>32</v>
      </c>
    </row>
    <row r="1294" spans="1:17" ht="14.5">
      <c r="A1294" s="9">
        <v>2333</v>
      </c>
      <c r="B1294" s="9" t="str">
        <f>VLOOKUP(Table1[[#This Row],[Customer ID]],'Customer Lookup'!A:B,2,0)</f>
        <v>Megan Woods</v>
      </c>
      <c r="C1294" s="9">
        <v>89611</v>
      </c>
      <c r="D1294" s="30">
        <v>42178</v>
      </c>
      <c r="E1294" s="30">
        <v>42179</v>
      </c>
      <c r="F1294" s="8" t="s">
        <v>2232</v>
      </c>
      <c r="G1294" s="13" t="str">
        <f ca="1">TRIM(Table1[[#This Row],[Product Category]])</f>
        <v>Furniture</v>
      </c>
      <c r="H1294" s="13" t="str">
        <f ca="1">PROPER(Table1[[#This Row],[Product Sub-Category]])</f>
        <v>Chairs &amp; Chairmats</v>
      </c>
      <c r="I1294" s="14">
        <v>1</v>
      </c>
      <c r="J1294" s="15">
        <v>180.98</v>
      </c>
      <c r="K1294" s="9">
        <v>0.1</v>
      </c>
      <c r="L1294" s="9" t="s">
        <v>21</v>
      </c>
      <c r="M1294" s="9" t="s">
        <v>51</v>
      </c>
      <c r="N1294" s="16" t="str">
        <f ca="1">PROPER(Table1[[#This Row],[Region]])</f>
        <v>Central</v>
      </c>
      <c r="O1294" s="9" t="s">
        <v>718</v>
      </c>
      <c r="P1294" s="9" t="s">
        <v>829</v>
      </c>
      <c r="Q1294" s="9" t="s">
        <v>22</v>
      </c>
    </row>
    <row r="1295" spans="1:17" ht="14.5">
      <c r="A1295" s="9">
        <v>2334</v>
      </c>
      <c r="B1295" s="9" t="str">
        <f>VLOOKUP(Table1[[#This Row],[Customer ID]],'Customer Lookup'!A:B,2,0)</f>
        <v>Stephanie Hawkins</v>
      </c>
      <c r="C1295" s="9">
        <v>89608</v>
      </c>
      <c r="D1295" s="30">
        <v>42100</v>
      </c>
      <c r="E1295" s="30">
        <v>42102</v>
      </c>
      <c r="F1295" s="9" t="s">
        <v>2233</v>
      </c>
      <c r="G1295" s="13" t="str">
        <f ca="1">TRIM(Table1[[#This Row],[Product Category]])</f>
        <v>Office Supplies</v>
      </c>
      <c r="H1295" s="13" t="str">
        <f ca="1">PROPER(Table1[[#This Row],[Product Sub-Category]])</f>
        <v>Office Furnishings</v>
      </c>
      <c r="I1295" s="14">
        <v>10</v>
      </c>
      <c r="J1295" s="15">
        <v>60.65</v>
      </c>
      <c r="K1295" s="9">
        <v>0.05</v>
      </c>
      <c r="L1295" s="9" t="s">
        <v>98</v>
      </c>
      <c r="M1295" s="9" t="s">
        <v>104</v>
      </c>
      <c r="N1295" s="16" t="str">
        <f ca="1">PROPER(Table1[[#This Row],[Region]])</f>
        <v>Central</v>
      </c>
      <c r="O1295" s="9" t="s">
        <v>718</v>
      </c>
      <c r="P1295" s="9" t="s">
        <v>830</v>
      </c>
      <c r="Q1295" s="9" t="s">
        <v>32</v>
      </c>
    </row>
    <row r="1296" spans="1:17" ht="14.5">
      <c r="A1296" s="9">
        <v>2334</v>
      </c>
      <c r="B1296" s="9" t="str">
        <f>VLOOKUP(Table1[[#This Row],[Customer ID]],'Customer Lookup'!A:B,2,0)</f>
        <v>Stephanie Hawkins</v>
      </c>
      <c r="C1296" s="9">
        <v>89609</v>
      </c>
      <c r="D1296" s="30">
        <v>42103</v>
      </c>
      <c r="E1296" s="30">
        <v>42105</v>
      </c>
      <c r="F1296" s="8" t="s">
        <v>196</v>
      </c>
      <c r="G1296" s="13" t="str">
        <f ca="1">TRIM(Table1[[#This Row],[Product Category]])</f>
        <v>Office Supplies</v>
      </c>
      <c r="H1296" s="13" t="str">
        <f ca="1">PROPER(Table1[[#This Row],[Product Sub-Category]])</f>
        <v>Appliances</v>
      </c>
      <c r="I1296" s="14">
        <v>8</v>
      </c>
      <c r="J1296" s="15">
        <v>14.81</v>
      </c>
      <c r="K1296" s="9">
        <v>0.05</v>
      </c>
      <c r="L1296" s="9" t="s">
        <v>31</v>
      </c>
      <c r="M1296" s="9" t="s">
        <v>51</v>
      </c>
      <c r="N1296" s="16" t="str">
        <f ca="1">PROPER(Table1[[#This Row],[Region]])</f>
        <v>Central</v>
      </c>
      <c r="O1296" s="9" t="s">
        <v>718</v>
      </c>
      <c r="P1296" s="9" t="s">
        <v>830</v>
      </c>
      <c r="Q1296" s="9" t="s">
        <v>32</v>
      </c>
    </row>
    <row r="1297" spans="1:17" ht="14.5">
      <c r="A1297" s="9">
        <v>2334</v>
      </c>
      <c r="B1297" s="9" t="str">
        <f>VLOOKUP(Table1[[#This Row],[Customer ID]],'Customer Lookup'!A:B,2,0)</f>
        <v>Stephanie Hawkins</v>
      </c>
      <c r="C1297" s="9">
        <v>89609</v>
      </c>
      <c r="D1297" s="30">
        <v>42103</v>
      </c>
      <c r="E1297" s="30">
        <v>42104</v>
      </c>
      <c r="F1297" s="9" t="s">
        <v>2231</v>
      </c>
      <c r="G1297" s="13" t="str">
        <f ca="1">TRIM(Table1[[#This Row],[Product Category]])</f>
        <v>Office Supplies</v>
      </c>
      <c r="H1297" s="13" t="str">
        <f ca="1">PROPER(Table1[[#This Row],[Product Sub-Category]])</f>
        <v>Pens &amp; Art Supplies</v>
      </c>
      <c r="I1297" s="14">
        <v>7</v>
      </c>
      <c r="J1297" s="15">
        <v>2.78</v>
      </c>
      <c r="K1297" s="9">
        <v>0.05</v>
      </c>
      <c r="L1297" s="9" t="s">
        <v>31</v>
      </c>
      <c r="M1297" s="9" t="s">
        <v>51</v>
      </c>
      <c r="N1297" s="16" t="str">
        <f ca="1">PROPER(Table1[[#This Row],[Region]])</f>
        <v>Central</v>
      </c>
      <c r="O1297" s="9" t="s">
        <v>718</v>
      </c>
      <c r="P1297" s="9" t="s">
        <v>830</v>
      </c>
      <c r="Q1297" s="9" t="s">
        <v>32</v>
      </c>
    </row>
    <row r="1298" spans="1:17" ht="14.5">
      <c r="A1298" s="9">
        <v>2334</v>
      </c>
      <c r="B1298" s="9" t="str">
        <f>VLOOKUP(Table1[[#This Row],[Customer ID]],'Customer Lookup'!A:B,2,0)</f>
        <v>Stephanie Hawkins</v>
      </c>
      <c r="C1298" s="9">
        <v>89610</v>
      </c>
      <c r="D1298" s="30">
        <v>42157</v>
      </c>
      <c r="E1298" s="30">
        <v>42164</v>
      </c>
      <c r="F1298" s="8" t="s">
        <v>60</v>
      </c>
      <c r="G1298" s="13" t="str">
        <f ca="1">TRIM(Table1[[#This Row],[Product Category]])</f>
        <v>Furniture</v>
      </c>
      <c r="H1298" s="13" t="str">
        <f ca="1">PROPER(Table1[[#This Row],[Product Sub-Category]])</f>
        <v>Rubber Bands</v>
      </c>
      <c r="I1298" s="14">
        <v>12</v>
      </c>
      <c r="J1298" s="15">
        <v>3.74</v>
      </c>
      <c r="K1298" s="9">
        <v>0.05</v>
      </c>
      <c r="L1298" s="9" t="s">
        <v>98</v>
      </c>
      <c r="M1298" s="9" t="s">
        <v>42</v>
      </c>
      <c r="N1298" s="16" t="str">
        <f ca="1">PROPER(Table1[[#This Row],[Region]])</f>
        <v>East</v>
      </c>
      <c r="O1298" s="9" t="s">
        <v>718</v>
      </c>
      <c r="P1298" s="9" t="s">
        <v>830</v>
      </c>
      <c r="Q1298" s="9" t="s">
        <v>32</v>
      </c>
    </row>
    <row r="1299" spans="1:17" ht="14.5">
      <c r="A1299" s="9">
        <v>2338</v>
      </c>
      <c r="B1299" s="9" t="str">
        <f>VLOOKUP(Table1[[#This Row],[Customer ID]],'Customer Lookup'!A:B,2,0)</f>
        <v>Lynn Hines</v>
      </c>
      <c r="C1299" s="9">
        <v>91480</v>
      </c>
      <c r="D1299" s="30">
        <v>42017</v>
      </c>
      <c r="E1299" s="30">
        <v>42017</v>
      </c>
      <c r="F1299" s="9" t="s">
        <v>2233</v>
      </c>
      <c r="G1299" s="13" t="str">
        <f ca="1">TRIM(Table1[[#This Row],[Product Category]])</f>
        <v>Office Supplies</v>
      </c>
      <c r="H1299" s="13" t="str">
        <f ca="1">PROPER(Table1[[#This Row],[Product Sub-Category]])</f>
        <v>Office Furnishings</v>
      </c>
      <c r="I1299" s="14">
        <v>4</v>
      </c>
      <c r="J1299" s="15">
        <v>2.08</v>
      </c>
      <c r="K1299" s="9">
        <v>0.05</v>
      </c>
      <c r="L1299" s="9" t="s">
        <v>41</v>
      </c>
      <c r="M1299" s="9" t="s">
        <v>42</v>
      </c>
      <c r="N1299" s="16" t="str">
        <f ca="1">PROPER(Table1[[#This Row],[Region]])</f>
        <v>East</v>
      </c>
      <c r="O1299" s="9" t="s">
        <v>268</v>
      </c>
      <c r="P1299" s="9" t="s">
        <v>794</v>
      </c>
      <c r="Q1299" s="9" t="s">
        <v>32</v>
      </c>
    </row>
    <row r="1300" spans="1:17" ht="14.5">
      <c r="A1300" s="9">
        <v>2338</v>
      </c>
      <c r="B1300" s="9" t="str">
        <f>VLOOKUP(Table1[[#This Row],[Customer ID]],'Customer Lookup'!A:B,2,0)</f>
        <v>Lynn Hines</v>
      </c>
      <c r="C1300" s="9">
        <v>91481</v>
      </c>
      <c r="D1300" s="30">
        <v>42092</v>
      </c>
      <c r="E1300" s="30">
        <v>42092</v>
      </c>
      <c r="F1300" s="8" t="s">
        <v>2237</v>
      </c>
      <c r="G1300" s="13" t="str">
        <f ca="1">TRIM(Table1[[#This Row],[Product Category]])</f>
        <v>Office Supplies</v>
      </c>
      <c r="H1300" s="13" t="str">
        <f ca="1">PROPER(Table1[[#This Row],[Product Sub-Category]])</f>
        <v>Binders And Binder Accessories</v>
      </c>
      <c r="I1300" s="14">
        <v>15</v>
      </c>
      <c r="J1300" s="15">
        <v>6.75</v>
      </c>
      <c r="K1300" s="9">
        <v>0.05</v>
      </c>
      <c r="L1300" s="9" t="s">
        <v>21</v>
      </c>
      <c r="M1300" s="9" t="s">
        <v>42</v>
      </c>
      <c r="N1300" s="16" t="str">
        <f ca="1">PROPER(Table1[[#This Row],[Region]])</f>
        <v>Central</v>
      </c>
      <c r="O1300" s="9" t="s">
        <v>268</v>
      </c>
      <c r="P1300" s="9" t="s">
        <v>794</v>
      </c>
      <c r="Q1300" s="9" t="s">
        <v>32</v>
      </c>
    </row>
    <row r="1301" spans="1:17" ht="14.5">
      <c r="A1301" s="9">
        <v>2339</v>
      </c>
      <c r="B1301" s="9" t="str">
        <f>VLOOKUP(Table1[[#This Row],[Customer ID]],'Customer Lookup'!A:B,2,0)</f>
        <v>Gordon Boswell</v>
      </c>
      <c r="C1301" s="9">
        <v>91482</v>
      </c>
      <c r="D1301" s="30">
        <v>42149</v>
      </c>
      <c r="E1301" s="30">
        <v>42152</v>
      </c>
      <c r="F1301" s="9" t="s">
        <v>61</v>
      </c>
      <c r="G1301" s="13" t="str">
        <f ca="1">TRIM(Table1[[#This Row],[Product Category]])</f>
        <v>Furniture</v>
      </c>
      <c r="H1301" s="13" t="str">
        <f ca="1">PROPER(Table1[[#This Row],[Product Sub-Category]])</f>
        <v>Envelopes</v>
      </c>
      <c r="I1301" s="14">
        <v>6</v>
      </c>
      <c r="J1301" s="15">
        <v>11.58</v>
      </c>
      <c r="K1301" s="9">
        <v>0.05</v>
      </c>
      <c r="L1301" s="9" t="s">
        <v>50</v>
      </c>
      <c r="M1301" s="9" t="s">
        <v>42</v>
      </c>
      <c r="N1301" s="16" t="str">
        <f ca="1">PROPER(Table1[[#This Row],[Region]])</f>
        <v>South</v>
      </c>
      <c r="O1301" s="9" t="s">
        <v>112</v>
      </c>
      <c r="P1301" s="9" t="s">
        <v>831</v>
      </c>
      <c r="Q1301" s="9" t="s">
        <v>32</v>
      </c>
    </row>
    <row r="1302" spans="1:17" ht="14.5">
      <c r="A1302" s="9">
        <v>2345</v>
      </c>
      <c r="B1302" s="9" t="str">
        <f>VLOOKUP(Table1[[#This Row],[Customer ID]],'Customer Lookup'!A:B,2,0)</f>
        <v>Colleen Marsh</v>
      </c>
      <c r="C1302" s="9">
        <v>89504</v>
      </c>
      <c r="D1302" s="30">
        <v>42077</v>
      </c>
      <c r="E1302" s="30">
        <v>42078</v>
      </c>
      <c r="F1302" s="8" t="s">
        <v>2232</v>
      </c>
      <c r="G1302" s="13" t="str">
        <f ca="1">TRIM(Table1[[#This Row],[Product Category]])</f>
        <v>Furniture</v>
      </c>
      <c r="H1302" s="13" t="str">
        <f ca="1">PROPER(Table1[[#This Row],[Product Sub-Category]])</f>
        <v>Chairs &amp; Chairmats</v>
      </c>
      <c r="I1302" s="14">
        <v>9</v>
      </c>
      <c r="J1302" s="15">
        <v>200.98</v>
      </c>
      <c r="K1302" s="9">
        <v>0.1</v>
      </c>
      <c r="L1302" s="9" t="s">
        <v>50</v>
      </c>
      <c r="M1302" s="9" t="s">
        <v>81</v>
      </c>
      <c r="N1302" s="16" t="str">
        <f ca="1">PROPER(Table1[[#This Row],[Region]])</f>
        <v>South</v>
      </c>
      <c r="O1302" s="9" t="s">
        <v>347</v>
      </c>
      <c r="P1302" s="9" t="s">
        <v>803</v>
      </c>
      <c r="Q1302" s="9" t="s">
        <v>22</v>
      </c>
    </row>
    <row r="1303" spans="1:17" ht="14.5">
      <c r="A1303" s="9">
        <v>2345</v>
      </c>
      <c r="B1303" s="9" t="str">
        <f>VLOOKUP(Table1[[#This Row],[Customer ID]],'Customer Lookup'!A:B,2,0)</f>
        <v>Colleen Marsh</v>
      </c>
      <c r="C1303" s="9">
        <v>89504</v>
      </c>
      <c r="D1303" s="30">
        <v>42077</v>
      </c>
      <c r="E1303" s="30">
        <v>42077</v>
      </c>
      <c r="F1303" s="9" t="s">
        <v>123</v>
      </c>
      <c r="G1303" s="13" t="str">
        <f ca="1">TRIM(Table1[[#This Row],[Product Category]])</f>
        <v>Technology</v>
      </c>
      <c r="H1303" s="13" t="str">
        <f ca="1">PROPER(Table1[[#This Row],[Product Sub-Category]])</f>
        <v>Tables</v>
      </c>
      <c r="I1303" s="14">
        <v>2</v>
      </c>
      <c r="J1303" s="15">
        <v>179.29</v>
      </c>
      <c r="K1303" s="9">
        <v>0.1</v>
      </c>
      <c r="L1303" s="9" t="s">
        <v>50</v>
      </c>
      <c r="M1303" s="9" t="s">
        <v>81</v>
      </c>
      <c r="N1303" s="16" t="str">
        <f ca="1">PROPER(Table1[[#This Row],[Region]])</f>
        <v>South</v>
      </c>
      <c r="O1303" s="9" t="s">
        <v>347</v>
      </c>
      <c r="P1303" s="9" t="s">
        <v>803</v>
      </c>
      <c r="Q1303" s="9" t="s">
        <v>22</v>
      </c>
    </row>
    <row r="1304" spans="1:17" ht="14.5">
      <c r="A1304" s="9">
        <v>2346</v>
      </c>
      <c r="B1304" s="9" t="str">
        <f>VLOOKUP(Table1[[#This Row],[Customer ID]],'Customer Lookup'!A:B,2,0)</f>
        <v>Sylvia Kumar</v>
      </c>
      <c r="C1304" s="9">
        <v>89503</v>
      </c>
      <c r="D1304" s="30">
        <v>42014</v>
      </c>
      <c r="E1304" s="30">
        <v>42019</v>
      </c>
      <c r="F1304" s="8" t="s">
        <v>74</v>
      </c>
      <c r="G1304" s="13" t="str">
        <f ca="1">TRIM(Table1[[#This Row],[Product Category]])</f>
        <v>Furniture</v>
      </c>
      <c r="H1304" s="13" t="str">
        <f ca="1">PROPER(Table1[[#This Row],[Product Sub-Category]])</f>
        <v>Office Machines</v>
      </c>
      <c r="I1304" s="14">
        <v>12</v>
      </c>
      <c r="J1304" s="15">
        <v>297.64</v>
      </c>
      <c r="K1304" s="9">
        <v>0.1</v>
      </c>
      <c r="L1304" s="9" t="s">
        <v>98</v>
      </c>
      <c r="M1304" s="9" t="s">
        <v>81</v>
      </c>
      <c r="N1304" s="16" t="str">
        <f ca="1">PROPER(Table1[[#This Row],[Region]])</f>
        <v>South</v>
      </c>
      <c r="O1304" s="9" t="s">
        <v>347</v>
      </c>
      <c r="P1304" s="9" t="s">
        <v>832</v>
      </c>
      <c r="Q1304" s="9" t="s">
        <v>22</v>
      </c>
    </row>
    <row r="1305" spans="1:17" ht="14.5">
      <c r="A1305" s="9">
        <v>2346</v>
      </c>
      <c r="B1305" s="9" t="str">
        <f>VLOOKUP(Table1[[#This Row],[Customer ID]],'Customer Lookup'!A:B,2,0)</f>
        <v>Sylvia Kumar</v>
      </c>
      <c r="C1305" s="9">
        <v>89505</v>
      </c>
      <c r="D1305" s="30">
        <v>42144</v>
      </c>
      <c r="E1305" s="30">
        <v>42145</v>
      </c>
      <c r="F1305" s="9" t="s">
        <v>123</v>
      </c>
      <c r="G1305" s="13" t="str">
        <f ca="1">TRIM(Table1[[#This Row],[Product Category]])</f>
        <v>Office Supplies</v>
      </c>
      <c r="H1305" s="13" t="str">
        <f ca="1">PROPER(Table1[[#This Row],[Product Sub-Category]])</f>
        <v>Tables</v>
      </c>
      <c r="I1305" s="14">
        <v>17</v>
      </c>
      <c r="J1305" s="15">
        <v>218.75</v>
      </c>
      <c r="K1305" s="9">
        <v>0.1</v>
      </c>
      <c r="L1305" s="9" t="s">
        <v>21</v>
      </c>
      <c r="M1305" s="9" t="s">
        <v>81</v>
      </c>
      <c r="N1305" s="16" t="str">
        <f ca="1">PROPER(Table1[[#This Row],[Region]])</f>
        <v>East</v>
      </c>
      <c r="O1305" s="9" t="s">
        <v>347</v>
      </c>
      <c r="P1305" s="9" t="s">
        <v>832</v>
      </c>
      <c r="Q1305" s="9" t="s">
        <v>22</v>
      </c>
    </row>
    <row r="1306" spans="1:17" ht="14.5">
      <c r="A1306" s="9">
        <v>2351</v>
      </c>
      <c r="B1306" s="9" t="str">
        <f>VLOOKUP(Table1[[#This Row],[Customer ID]],'Customer Lookup'!A:B,2,0)</f>
        <v>Faye Silver</v>
      </c>
      <c r="C1306" s="9">
        <v>86163</v>
      </c>
      <c r="D1306" s="30">
        <v>42093</v>
      </c>
      <c r="E1306" s="30">
        <v>42096</v>
      </c>
      <c r="F1306" s="8" t="s">
        <v>83</v>
      </c>
      <c r="G1306" s="13" t="str">
        <f ca="1">TRIM(Table1[[#This Row],[Product Category]])</f>
        <v>Office Supplies</v>
      </c>
      <c r="H1306" s="13" t="str">
        <f ca="1">PROPER(Table1[[#This Row],[Product Sub-Category]])</f>
        <v>Paper</v>
      </c>
      <c r="I1306" s="14">
        <v>13</v>
      </c>
      <c r="J1306" s="15">
        <v>6.48</v>
      </c>
      <c r="K1306" s="9">
        <v>0.05</v>
      </c>
      <c r="L1306" s="9" t="s">
        <v>41</v>
      </c>
      <c r="M1306" s="9" t="s">
        <v>81</v>
      </c>
      <c r="N1306" s="16" t="str">
        <f ca="1">PROPER(Table1[[#This Row],[Region]])</f>
        <v>East</v>
      </c>
      <c r="O1306" s="9" t="s">
        <v>268</v>
      </c>
      <c r="P1306" s="9" t="s">
        <v>833</v>
      </c>
      <c r="Q1306" s="9" t="s">
        <v>32</v>
      </c>
    </row>
    <row r="1307" spans="1:17" ht="14.5">
      <c r="A1307" s="9">
        <v>2352</v>
      </c>
      <c r="B1307" s="9" t="str">
        <f>VLOOKUP(Table1[[#This Row],[Customer ID]],'Customer Lookup'!A:B,2,0)</f>
        <v>Kerry Beach</v>
      </c>
      <c r="C1307" s="9">
        <v>86165</v>
      </c>
      <c r="D1307" s="30">
        <v>42175</v>
      </c>
      <c r="E1307" s="30">
        <v>42178</v>
      </c>
      <c r="F1307" s="9" t="s">
        <v>2238</v>
      </c>
      <c r="G1307" s="13" t="str">
        <f ca="1">TRIM(Table1[[#This Row],[Product Category]])</f>
        <v>Technology</v>
      </c>
      <c r="H1307" s="13" t="str">
        <f ca="1">PROPER(Table1[[#This Row],[Product Sub-Category]])</f>
        <v>Storage &amp; Organization</v>
      </c>
      <c r="I1307" s="14">
        <v>18</v>
      </c>
      <c r="J1307" s="15">
        <v>59.76</v>
      </c>
      <c r="K1307" s="9">
        <v>0.05</v>
      </c>
      <c r="L1307" s="9" t="s">
        <v>41</v>
      </c>
      <c r="M1307" s="9" t="s">
        <v>104</v>
      </c>
      <c r="N1307" s="16" t="str">
        <f ca="1">PROPER(Table1[[#This Row],[Region]])</f>
        <v>East</v>
      </c>
      <c r="O1307" s="9" t="s">
        <v>268</v>
      </c>
      <c r="P1307" s="9" t="s">
        <v>834</v>
      </c>
      <c r="Q1307" s="9" t="s">
        <v>32</v>
      </c>
    </row>
    <row r="1308" spans="1:17" ht="14.5">
      <c r="A1308" s="9">
        <v>2352</v>
      </c>
      <c r="B1308" s="9" t="str">
        <f>VLOOKUP(Table1[[#This Row],[Customer ID]],'Customer Lookup'!A:B,2,0)</f>
        <v>Kerry Beach</v>
      </c>
      <c r="C1308" s="9">
        <v>86165</v>
      </c>
      <c r="D1308" s="30">
        <v>42175</v>
      </c>
      <c r="E1308" s="30">
        <v>42178</v>
      </c>
      <c r="F1308" s="8" t="s">
        <v>2235</v>
      </c>
      <c r="G1308" s="13" t="str">
        <f ca="1">TRIM(Table1[[#This Row],[Product Category]])</f>
        <v>Furniture</v>
      </c>
      <c r="H1308" s="13" t="str">
        <f ca="1">PROPER(Table1[[#This Row],[Product Sub-Category]])</f>
        <v>Telephones And Communication</v>
      </c>
      <c r="I1308" s="14">
        <v>4</v>
      </c>
      <c r="J1308" s="15">
        <v>195.99</v>
      </c>
      <c r="K1308" s="9">
        <v>0.1</v>
      </c>
      <c r="L1308" s="9" t="s">
        <v>41</v>
      </c>
      <c r="M1308" s="9" t="s">
        <v>104</v>
      </c>
      <c r="N1308" s="16" t="str">
        <f ca="1">PROPER(Table1[[#This Row],[Region]])</f>
        <v>East</v>
      </c>
      <c r="O1308" s="9" t="s">
        <v>268</v>
      </c>
      <c r="P1308" s="9" t="s">
        <v>834</v>
      </c>
      <c r="Q1308" s="9" t="s">
        <v>32</v>
      </c>
    </row>
    <row r="1309" spans="1:17" ht="14.5">
      <c r="A1309" s="9">
        <v>2352</v>
      </c>
      <c r="B1309" s="9" t="str">
        <f>VLOOKUP(Table1[[#This Row],[Customer ID]],'Customer Lookup'!A:B,2,0)</f>
        <v>Kerry Beach</v>
      </c>
      <c r="C1309" s="9">
        <v>86166</v>
      </c>
      <c r="D1309" s="30">
        <v>42178</v>
      </c>
      <c r="E1309" s="30">
        <v>42179</v>
      </c>
      <c r="F1309" s="9" t="s">
        <v>123</v>
      </c>
      <c r="G1309" s="13" t="str">
        <f ca="1">TRIM(Table1[[#This Row],[Product Category]])</f>
        <v>Office Supplies</v>
      </c>
      <c r="H1309" s="13" t="str">
        <f ca="1">PROPER(Table1[[#This Row],[Product Sub-Category]])</f>
        <v>Tables</v>
      </c>
      <c r="I1309" s="14">
        <v>19</v>
      </c>
      <c r="J1309" s="15">
        <v>71.37</v>
      </c>
      <c r="K1309" s="9">
        <v>0.05</v>
      </c>
      <c r="L1309" s="9" t="s">
        <v>31</v>
      </c>
      <c r="M1309" s="9" t="s">
        <v>42</v>
      </c>
      <c r="N1309" s="16" t="str">
        <f ca="1">PROPER(Table1[[#This Row],[Region]])</f>
        <v>East</v>
      </c>
      <c r="O1309" s="9" t="s">
        <v>268</v>
      </c>
      <c r="P1309" s="9" t="s">
        <v>834</v>
      </c>
      <c r="Q1309" s="9" t="s">
        <v>32</v>
      </c>
    </row>
    <row r="1310" spans="1:17" ht="14.5">
      <c r="A1310" s="9">
        <v>2353</v>
      </c>
      <c r="B1310" s="9" t="str">
        <f>VLOOKUP(Table1[[#This Row],[Customer ID]],'Customer Lookup'!A:B,2,0)</f>
        <v>Patrick Lowry</v>
      </c>
      <c r="C1310" s="9">
        <v>86164</v>
      </c>
      <c r="D1310" s="30">
        <v>42123</v>
      </c>
      <c r="E1310" s="30">
        <v>42124</v>
      </c>
      <c r="F1310" s="8" t="s">
        <v>2231</v>
      </c>
      <c r="G1310" s="13" t="str">
        <f ca="1">TRIM(Table1[[#This Row],[Product Category]])</f>
        <v>Technology</v>
      </c>
      <c r="H1310" s="13" t="str">
        <f ca="1">PROPER(Table1[[#This Row],[Product Sub-Category]])</f>
        <v>Pens &amp; Art Supplies</v>
      </c>
      <c r="I1310" s="14">
        <v>22</v>
      </c>
      <c r="J1310" s="15">
        <v>5.98</v>
      </c>
      <c r="K1310" s="9">
        <v>0.05</v>
      </c>
      <c r="L1310" s="9" t="s">
        <v>41</v>
      </c>
      <c r="M1310" s="9" t="s">
        <v>81</v>
      </c>
      <c r="N1310" s="16" t="str">
        <f ca="1">PROPER(Table1[[#This Row],[Region]])</f>
        <v>East</v>
      </c>
      <c r="O1310" s="9" t="s">
        <v>268</v>
      </c>
      <c r="P1310" s="9" t="s">
        <v>835</v>
      </c>
      <c r="Q1310" s="9" t="s">
        <v>32</v>
      </c>
    </row>
    <row r="1311" spans="1:17" ht="14.5">
      <c r="A1311" s="9">
        <v>2353</v>
      </c>
      <c r="B1311" s="9" t="str">
        <f>VLOOKUP(Table1[[#This Row],[Customer ID]],'Customer Lookup'!A:B,2,0)</f>
        <v>Patrick Lowry</v>
      </c>
      <c r="C1311" s="9">
        <v>86164</v>
      </c>
      <c r="D1311" s="30">
        <v>42123</v>
      </c>
      <c r="E1311" s="30">
        <v>42124</v>
      </c>
      <c r="F1311" s="9" t="s">
        <v>2235</v>
      </c>
      <c r="G1311" s="13" t="str">
        <f ca="1">TRIM(Table1[[#This Row],[Product Category]])</f>
        <v>Furniture</v>
      </c>
      <c r="H1311" s="13" t="str">
        <f ca="1">PROPER(Table1[[#This Row],[Product Sub-Category]])</f>
        <v>Telephones And Communication</v>
      </c>
      <c r="I1311" s="14">
        <v>2</v>
      </c>
      <c r="J1311" s="15">
        <v>20.99</v>
      </c>
      <c r="K1311" s="9">
        <v>0.05</v>
      </c>
      <c r="L1311" s="9" t="s">
        <v>41</v>
      </c>
      <c r="M1311" s="9" t="s">
        <v>81</v>
      </c>
      <c r="N1311" s="16" t="str">
        <f ca="1">PROPER(Table1[[#This Row],[Region]])</f>
        <v>West</v>
      </c>
      <c r="O1311" s="9" t="s">
        <v>268</v>
      </c>
      <c r="P1311" s="9" t="s">
        <v>835</v>
      </c>
      <c r="Q1311" s="9" t="s">
        <v>32</v>
      </c>
    </row>
    <row r="1312" spans="1:17" ht="14.5">
      <c r="A1312" s="9">
        <v>2355</v>
      </c>
      <c r="B1312" s="9" t="str">
        <f>VLOOKUP(Table1[[#This Row],[Customer ID]],'Customer Lookup'!A:B,2,0)</f>
        <v>Clyde Burnett</v>
      </c>
      <c r="C1312" s="9">
        <v>91304</v>
      </c>
      <c r="D1312" s="30">
        <v>42050</v>
      </c>
      <c r="E1312" s="30">
        <v>42051</v>
      </c>
      <c r="F1312" s="8" t="s">
        <v>2233</v>
      </c>
      <c r="G1312" s="13" t="str">
        <f ca="1">TRIM(Table1[[#This Row],[Product Category]])</f>
        <v>Furniture</v>
      </c>
      <c r="H1312" s="13" t="str">
        <f ca="1">PROPER(Table1[[#This Row],[Product Sub-Category]])</f>
        <v>Office Furnishings</v>
      </c>
      <c r="I1312" s="14">
        <v>9</v>
      </c>
      <c r="J1312" s="15">
        <v>78.69</v>
      </c>
      <c r="K1312" s="9">
        <v>0.05</v>
      </c>
      <c r="L1312" s="9" t="s">
        <v>31</v>
      </c>
      <c r="M1312" s="9" t="s">
        <v>104</v>
      </c>
      <c r="N1312" s="16" t="str">
        <f ca="1">PROPER(Table1[[#This Row],[Region]])</f>
        <v>West</v>
      </c>
      <c r="O1312" s="9" t="s">
        <v>37</v>
      </c>
      <c r="P1312" s="9" t="s">
        <v>827</v>
      </c>
      <c r="Q1312" s="9" t="s">
        <v>32</v>
      </c>
    </row>
    <row r="1313" spans="1:17" ht="14.5">
      <c r="A1313" s="9">
        <v>2355</v>
      </c>
      <c r="B1313" s="9" t="str">
        <f>VLOOKUP(Table1[[#This Row],[Customer ID]],'Customer Lookup'!A:B,2,0)</f>
        <v>Clyde Burnett</v>
      </c>
      <c r="C1313" s="9">
        <v>91306</v>
      </c>
      <c r="D1313" s="30">
        <v>42171</v>
      </c>
      <c r="E1313" s="30">
        <v>42173</v>
      </c>
      <c r="F1313" s="9" t="s">
        <v>123</v>
      </c>
      <c r="G1313" s="13" t="str">
        <f ca="1">TRIM(Table1[[#This Row],[Product Category]])</f>
        <v>Furniture</v>
      </c>
      <c r="H1313" s="13" t="str">
        <f ca="1">PROPER(Table1[[#This Row],[Product Sub-Category]])</f>
        <v>Tables</v>
      </c>
      <c r="I1313" s="14">
        <v>12</v>
      </c>
      <c r="J1313" s="15">
        <v>146.34</v>
      </c>
      <c r="K1313" s="9">
        <v>0.1</v>
      </c>
      <c r="L1313" s="9" t="s">
        <v>50</v>
      </c>
      <c r="M1313" s="9" t="s">
        <v>104</v>
      </c>
      <c r="N1313" s="16" t="str">
        <f ca="1">PROPER(Table1[[#This Row],[Region]])</f>
        <v>West</v>
      </c>
      <c r="O1313" s="9" t="s">
        <v>37</v>
      </c>
      <c r="P1313" s="9" t="s">
        <v>827</v>
      </c>
      <c r="Q1313" s="9" t="s">
        <v>22</v>
      </c>
    </row>
    <row r="1314" spans="1:17" ht="14.5">
      <c r="A1314" s="9">
        <v>2356</v>
      </c>
      <c r="B1314" s="9" t="str">
        <f>VLOOKUP(Table1[[#This Row],[Customer ID]],'Customer Lookup'!A:B,2,0)</f>
        <v>Emma Bloom</v>
      </c>
      <c r="C1314" s="9">
        <v>91305</v>
      </c>
      <c r="D1314" s="30">
        <v>42078</v>
      </c>
      <c r="E1314" s="30">
        <v>42080</v>
      </c>
      <c r="F1314" s="8" t="s">
        <v>2233</v>
      </c>
      <c r="G1314" s="13" t="str">
        <f ca="1">TRIM(Table1[[#This Row],[Product Category]])</f>
        <v>Technology</v>
      </c>
      <c r="H1314" s="13" t="str">
        <f ca="1">PROPER(Table1[[#This Row],[Product Sub-Category]])</f>
        <v>Office Furnishings</v>
      </c>
      <c r="I1314" s="14">
        <v>22</v>
      </c>
      <c r="J1314" s="15">
        <v>29.34</v>
      </c>
      <c r="K1314" s="9">
        <v>0.05</v>
      </c>
      <c r="L1314" s="9" t="s">
        <v>50</v>
      </c>
      <c r="M1314" s="9" t="s">
        <v>104</v>
      </c>
      <c r="N1314" s="16" t="str">
        <f ca="1">PROPER(Table1[[#This Row],[Region]])</f>
        <v>South</v>
      </c>
      <c r="O1314" s="9" t="s">
        <v>836</v>
      </c>
      <c r="P1314" s="9" t="s">
        <v>837</v>
      </c>
      <c r="Q1314" s="9" t="s">
        <v>32</v>
      </c>
    </row>
    <row r="1315" spans="1:17" ht="14.5">
      <c r="A1315" s="9">
        <v>2358</v>
      </c>
      <c r="B1315" s="9" t="str">
        <f>VLOOKUP(Table1[[#This Row],[Customer ID]],'Customer Lookup'!A:B,2,0)</f>
        <v>Danielle Baird</v>
      </c>
      <c r="C1315" s="9">
        <v>88267</v>
      </c>
      <c r="D1315" s="30">
        <v>42067</v>
      </c>
      <c r="E1315" s="30">
        <v>42071</v>
      </c>
      <c r="F1315" s="9" t="s">
        <v>2235</v>
      </c>
      <c r="G1315" s="13" t="str">
        <f ca="1">TRIM(Table1[[#This Row],[Product Category]])</f>
        <v>Office Supplies</v>
      </c>
      <c r="H1315" s="13" t="str">
        <f ca="1">PROPER(Table1[[#This Row],[Product Sub-Category]])</f>
        <v>Telephones And Communication</v>
      </c>
      <c r="I1315" s="14">
        <v>2</v>
      </c>
      <c r="J1315" s="15">
        <v>205.99</v>
      </c>
      <c r="K1315" s="9">
        <v>0.1</v>
      </c>
      <c r="L1315" s="9" t="s">
        <v>98</v>
      </c>
      <c r="M1315" s="9" t="s">
        <v>81</v>
      </c>
      <c r="N1315" s="16" t="str">
        <f ca="1">PROPER(Table1[[#This Row],[Region]])</f>
        <v>South</v>
      </c>
      <c r="O1315" s="9" t="s">
        <v>242</v>
      </c>
      <c r="P1315" s="9" t="s">
        <v>778</v>
      </c>
      <c r="Q1315" s="9" t="s">
        <v>32</v>
      </c>
    </row>
    <row r="1316" spans="1:17" ht="14.5">
      <c r="A1316" s="9">
        <v>2358</v>
      </c>
      <c r="B1316" s="9" t="str">
        <f>VLOOKUP(Table1[[#This Row],[Customer ID]],'Customer Lookup'!A:B,2,0)</f>
        <v>Danielle Baird</v>
      </c>
      <c r="C1316" s="9">
        <v>88268</v>
      </c>
      <c r="D1316" s="30">
        <v>42049</v>
      </c>
      <c r="E1316" s="30">
        <v>42051</v>
      </c>
      <c r="F1316" s="8" t="s">
        <v>2240</v>
      </c>
      <c r="G1316" s="13" t="str">
        <f ca="1">TRIM(Table1[[#This Row],[Product Category]])</f>
        <v>Office Supplies</v>
      </c>
      <c r="H1316" s="13" t="str">
        <f ca="1">PROPER(Table1[[#This Row],[Product Sub-Category]])</f>
        <v>Scissors, Rulers And Trimmers</v>
      </c>
      <c r="I1316" s="14">
        <v>19</v>
      </c>
      <c r="J1316" s="15">
        <v>2.08</v>
      </c>
      <c r="K1316" s="9">
        <v>0.05</v>
      </c>
      <c r="L1316" s="9" t="s">
        <v>41</v>
      </c>
      <c r="M1316" s="9" t="s">
        <v>42</v>
      </c>
      <c r="N1316" s="16" t="str">
        <f ca="1">PROPER(Table1[[#This Row],[Region]])</f>
        <v>South</v>
      </c>
      <c r="O1316" s="9" t="s">
        <v>242</v>
      </c>
      <c r="P1316" s="9" t="s">
        <v>778</v>
      </c>
      <c r="Q1316" s="9" t="s">
        <v>32</v>
      </c>
    </row>
    <row r="1317" spans="1:17" ht="14.5">
      <c r="A1317" s="9">
        <v>2359</v>
      </c>
      <c r="B1317" s="9" t="str">
        <f>VLOOKUP(Table1[[#This Row],[Customer ID]],'Customer Lookup'!A:B,2,0)</f>
        <v>Annie Horne</v>
      </c>
      <c r="C1317" s="9">
        <v>88265</v>
      </c>
      <c r="D1317" s="30">
        <v>42040</v>
      </c>
      <c r="E1317" s="30">
        <v>42040</v>
      </c>
      <c r="F1317" s="9" t="s">
        <v>83</v>
      </c>
      <c r="G1317" s="13" t="str">
        <f ca="1">TRIM(Table1[[#This Row],[Product Category]])</f>
        <v>Technology</v>
      </c>
      <c r="H1317" s="13" t="str">
        <f ca="1">PROPER(Table1[[#This Row],[Product Sub-Category]])</f>
        <v>Paper</v>
      </c>
      <c r="I1317" s="14">
        <v>7</v>
      </c>
      <c r="J1317" s="15">
        <v>7.28</v>
      </c>
      <c r="K1317" s="9">
        <v>0.05</v>
      </c>
      <c r="L1317" s="9" t="s">
        <v>41</v>
      </c>
      <c r="M1317" s="9" t="s">
        <v>42</v>
      </c>
      <c r="N1317" s="16" t="str">
        <f ca="1">PROPER(Table1[[#This Row],[Region]])</f>
        <v>South</v>
      </c>
      <c r="O1317" s="9" t="s">
        <v>242</v>
      </c>
      <c r="P1317" s="9" t="s">
        <v>838</v>
      </c>
      <c r="Q1317" s="9" t="s">
        <v>32</v>
      </c>
    </row>
    <row r="1318" spans="1:17" ht="14.5">
      <c r="A1318" s="9">
        <v>2361</v>
      </c>
      <c r="B1318" s="9" t="str">
        <f>VLOOKUP(Table1[[#This Row],[Customer ID]],'Customer Lookup'!A:B,2,0)</f>
        <v>Vincent Daniel</v>
      </c>
      <c r="C1318" s="9">
        <v>88266</v>
      </c>
      <c r="D1318" s="30">
        <v>42060</v>
      </c>
      <c r="E1318" s="30">
        <v>42061</v>
      </c>
      <c r="F1318" s="8" t="s">
        <v>144</v>
      </c>
      <c r="G1318" s="13" t="str">
        <f ca="1">TRIM(Table1[[#This Row],[Product Category]])</f>
        <v>Furniture</v>
      </c>
      <c r="H1318" s="13" t="str">
        <f ca="1">PROPER(Table1[[#This Row],[Product Sub-Category]])</f>
        <v>Computer Peripherals</v>
      </c>
      <c r="I1318" s="14">
        <v>1</v>
      </c>
      <c r="J1318" s="15">
        <v>8.33</v>
      </c>
      <c r="K1318" s="9">
        <v>0.05</v>
      </c>
      <c r="L1318" s="9" t="s">
        <v>21</v>
      </c>
      <c r="M1318" s="9" t="s">
        <v>81</v>
      </c>
      <c r="N1318" s="16" t="str">
        <f ca="1">PROPER(Table1[[#This Row],[Region]])</f>
        <v>East</v>
      </c>
      <c r="O1318" s="9" t="s">
        <v>242</v>
      </c>
      <c r="P1318" s="9" t="s">
        <v>839</v>
      </c>
      <c r="Q1318" s="9" t="s">
        <v>32</v>
      </c>
    </row>
    <row r="1319" spans="1:17" ht="14.5">
      <c r="A1319" s="9">
        <v>2363</v>
      </c>
      <c r="B1319" s="9" t="str">
        <f>VLOOKUP(Table1[[#This Row],[Customer ID]],'Customer Lookup'!A:B,2,0)</f>
        <v>Jacob Murray</v>
      </c>
      <c r="C1319" s="9">
        <v>90040</v>
      </c>
      <c r="D1319" s="30">
        <v>42105</v>
      </c>
      <c r="E1319" s="30">
        <v>42107</v>
      </c>
      <c r="F1319" s="9" t="s">
        <v>2233</v>
      </c>
      <c r="G1319" s="13" t="str">
        <f ca="1">TRIM(Table1[[#This Row],[Product Category]])</f>
        <v>Office Supplies</v>
      </c>
      <c r="H1319" s="13" t="str">
        <f ca="1">PROPER(Table1[[#This Row],[Product Sub-Category]])</f>
        <v>Office Furnishings</v>
      </c>
      <c r="I1319" s="14">
        <v>11</v>
      </c>
      <c r="J1319" s="15">
        <v>5.77</v>
      </c>
      <c r="K1319" s="9">
        <v>0.05</v>
      </c>
      <c r="L1319" s="9" t="s">
        <v>21</v>
      </c>
      <c r="M1319" s="9" t="s">
        <v>42</v>
      </c>
      <c r="N1319" s="16" t="str">
        <f ca="1">PROPER(Table1[[#This Row],[Region]])</f>
        <v>South</v>
      </c>
      <c r="O1319" s="9" t="s">
        <v>124</v>
      </c>
      <c r="P1319" s="9" t="s">
        <v>798</v>
      </c>
      <c r="Q1319" s="9" t="s">
        <v>32</v>
      </c>
    </row>
    <row r="1320" spans="1:17" ht="14.5">
      <c r="A1320" s="9">
        <v>2369</v>
      </c>
      <c r="B1320" s="9" t="str">
        <f>VLOOKUP(Table1[[#This Row],[Customer ID]],'Customer Lookup'!A:B,2,0)</f>
        <v>Mike G Hartman</v>
      </c>
      <c r="C1320" s="9">
        <v>90408</v>
      </c>
      <c r="D1320" s="30">
        <v>42017</v>
      </c>
      <c r="E1320" s="30">
        <v>42019</v>
      </c>
      <c r="F1320" s="8" t="s">
        <v>83</v>
      </c>
      <c r="G1320" s="13" t="str">
        <f ca="1">TRIM(Table1[[#This Row],[Product Category]])</f>
        <v>Office Supplies</v>
      </c>
      <c r="H1320" s="13" t="str">
        <f ca="1">PROPER(Table1[[#This Row],[Product Sub-Category]])</f>
        <v>Paper</v>
      </c>
      <c r="I1320" s="14">
        <v>13</v>
      </c>
      <c r="J1320" s="15">
        <v>5.98</v>
      </c>
      <c r="K1320" s="9">
        <v>0.05</v>
      </c>
      <c r="L1320" s="9" t="s">
        <v>98</v>
      </c>
      <c r="M1320" s="9" t="s">
        <v>104</v>
      </c>
      <c r="N1320" s="16" t="str">
        <f ca="1">PROPER(Table1[[#This Row],[Region]])</f>
        <v>Central</v>
      </c>
      <c r="O1320" s="9" t="s">
        <v>242</v>
      </c>
      <c r="P1320" s="9" t="s">
        <v>840</v>
      </c>
      <c r="Q1320" s="9" t="s">
        <v>32</v>
      </c>
    </row>
    <row r="1321" spans="1:17" ht="14.5">
      <c r="A1321" s="9">
        <v>2372</v>
      </c>
      <c r="B1321" s="9" t="str">
        <f>VLOOKUP(Table1[[#This Row],[Customer ID]],'Customer Lookup'!A:B,2,0)</f>
        <v>Marvin Parrott</v>
      </c>
      <c r="C1321" s="9">
        <v>90714</v>
      </c>
      <c r="D1321" s="30">
        <v>42078</v>
      </c>
      <c r="E1321" s="30">
        <v>42079</v>
      </c>
      <c r="F1321" s="9" t="s">
        <v>2231</v>
      </c>
      <c r="G1321" s="13" t="str">
        <f ca="1">TRIM(Table1[[#This Row],[Product Category]])</f>
        <v>Office Supplies</v>
      </c>
      <c r="H1321" s="13" t="str">
        <f ca="1">PROPER(Table1[[#This Row],[Product Sub-Category]])</f>
        <v>Pens &amp; Art Supplies</v>
      </c>
      <c r="I1321" s="14">
        <v>4</v>
      </c>
      <c r="J1321" s="15">
        <v>1.76</v>
      </c>
      <c r="K1321" s="9">
        <v>0.05</v>
      </c>
      <c r="L1321" s="9" t="s">
        <v>50</v>
      </c>
      <c r="M1321" s="9" t="s">
        <v>81</v>
      </c>
      <c r="N1321" s="16" t="str">
        <f ca="1">PROPER(Table1[[#This Row],[Region]])</f>
        <v>West</v>
      </c>
      <c r="O1321" s="9" t="s">
        <v>55</v>
      </c>
      <c r="P1321" s="9" t="s">
        <v>841</v>
      </c>
      <c r="Q1321" s="9" t="s">
        <v>32</v>
      </c>
    </row>
    <row r="1322" spans="1:17" ht="14.5">
      <c r="A1322" s="9">
        <v>2376</v>
      </c>
      <c r="B1322" s="9" t="str">
        <f>VLOOKUP(Table1[[#This Row],[Customer ID]],'Customer Lookup'!A:B,2,0)</f>
        <v>Debra Batchelor</v>
      </c>
      <c r="C1322" s="9">
        <v>91321</v>
      </c>
      <c r="D1322" s="30">
        <v>42068</v>
      </c>
      <c r="E1322" s="30">
        <v>42069</v>
      </c>
      <c r="F1322" s="8" t="s">
        <v>2231</v>
      </c>
      <c r="G1322" s="13" t="str">
        <f ca="1">TRIM(Table1[[#This Row],[Product Category]])</f>
        <v>Office Supplies</v>
      </c>
      <c r="H1322" s="13" t="str">
        <f ca="1">PROPER(Table1[[#This Row],[Product Sub-Category]])</f>
        <v>Pens &amp; Art Supplies</v>
      </c>
      <c r="I1322" s="14">
        <v>18</v>
      </c>
      <c r="J1322" s="15">
        <v>3.28</v>
      </c>
      <c r="K1322" s="9">
        <v>0.05</v>
      </c>
      <c r="L1322" s="9" t="s">
        <v>21</v>
      </c>
      <c r="M1322" s="9" t="s">
        <v>81</v>
      </c>
      <c r="N1322" s="16" t="str">
        <f ca="1">PROPER(Table1[[#This Row],[Region]])</f>
        <v>West</v>
      </c>
      <c r="O1322" s="9" t="s">
        <v>682</v>
      </c>
      <c r="P1322" s="9" t="s">
        <v>683</v>
      </c>
      <c r="Q1322" s="9" t="s">
        <v>32</v>
      </c>
    </row>
    <row r="1323" spans="1:17" ht="14.5">
      <c r="A1323" s="9">
        <v>2376</v>
      </c>
      <c r="B1323" s="9" t="str">
        <f>VLOOKUP(Table1[[#This Row],[Customer ID]],'Customer Lookup'!A:B,2,0)</f>
        <v>Debra Batchelor</v>
      </c>
      <c r="C1323" s="9">
        <v>91321</v>
      </c>
      <c r="D1323" s="30">
        <v>42068</v>
      </c>
      <c r="E1323" s="30">
        <v>42070</v>
      </c>
      <c r="F1323" s="9" t="s">
        <v>2238</v>
      </c>
      <c r="G1323" s="13" t="str">
        <f ca="1">TRIM(Table1[[#This Row],[Product Category]])</f>
        <v>Office Supplies</v>
      </c>
      <c r="H1323" s="13" t="str">
        <f ca="1">PROPER(Table1[[#This Row],[Product Sub-Category]])</f>
        <v>Storage &amp; Organization</v>
      </c>
      <c r="I1323" s="14">
        <v>15</v>
      </c>
      <c r="J1323" s="15">
        <v>6.98</v>
      </c>
      <c r="K1323" s="9">
        <v>0.05</v>
      </c>
      <c r="L1323" s="9" t="s">
        <v>21</v>
      </c>
      <c r="M1323" s="9" t="s">
        <v>81</v>
      </c>
      <c r="N1323" s="16" t="str">
        <f ca="1">PROPER(Table1[[#This Row],[Region]])</f>
        <v>Central</v>
      </c>
      <c r="O1323" s="9" t="s">
        <v>682</v>
      </c>
      <c r="P1323" s="9" t="s">
        <v>683</v>
      </c>
      <c r="Q1323" s="9" t="s">
        <v>32</v>
      </c>
    </row>
    <row r="1324" spans="1:17" ht="14.5">
      <c r="A1324" s="9">
        <v>2379</v>
      </c>
      <c r="B1324" s="9" t="str">
        <f>VLOOKUP(Table1[[#This Row],[Customer ID]],'Customer Lookup'!A:B,2,0)</f>
        <v>Mildred Briggs</v>
      </c>
      <c r="C1324" s="9">
        <v>86655</v>
      </c>
      <c r="D1324" s="30">
        <v>42129</v>
      </c>
      <c r="E1324" s="30">
        <v>42131</v>
      </c>
      <c r="F1324" s="8" t="s">
        <v>2237</v>
      </c>
      <c r="G1324" s="13" t="str">
        <f ca="1">TRIM(Table1[[#This Row],[Product Category]])</f>
        <v>Office Supplies</v>
      </c>
      <c r="H1324" s="13" t="str">
        <f ca="1">PROPER(Table1[[#This Row],[Product Sub-Category]])</f>
        <v>Binders And Binder Accessories</v>
      </c>
      <c r="I1324" s="14">
        <v>12</v>
      </c>
      <c r="J1324" s="15">
        <v>122.99</v>
      </c>
      <c r="K1324" s="9">
        <v>0.1</v>
      </c>
      <c r="L1324" s="9" t="s">
        <v>98</v>
      </c>
      <c r="M1324" s="9" t="s">
        <v>51</v>
      </c>
      <c r="N1324" s="16" t="str">
        <f ca="1">PROPER(Table1[[#This Row],[Region]])</f>
        <v>Central</v>
      </c>
      <c r="O1324" s="9" t="s">
        <v>215</v>
      </c>
      <c r="P1324" s="9" t="s">
        <v>762</v>
      </c>
      <c r="Q1324" s="9" t="s">
        <v>32</v>
      </c>
    </row>
    <row r="1325" spans="1:17" ht="14.5">
      <c r="A1325" s="9">
        <v>2380</v>
      </c>
      <c r="B1325" s="9" t="str">
        <f>VLOOKUP(Table1[[#This Row],[Customer ID]],'Customer Lookup'!A:B,2,0)</f>
        <v>Lisa Branch</v>
      </c>
      <c r="C1325" s="9">
        <v>86654</v>
      </c>
      <c r="D1325" s="30">
        <v>42120</v>
      </c>
      <c r="E1325" s="30">
        <v>42122</v>
      </c>
      <c r="F1325" s="9" t="s">
        <v>2231</v>
      </c>
      <c r="G1325" s="13" t="str">
        <f ca="1">TRIM(Table1[[#This Row],[Product Category]])</f>
        <v>Office Supplies</v>
      </c>
      <c r="H1325" s="13" t="str">
        <f ca="1">PROPER(Table1[[#This Row],[Product Sub-Category]])</f>
        <v>Pens &amp; Art Supplies</v>
      </c>
      <c r="I1325" s="14">
        <v>9</v>
      </c>
      <c r="J1325" s="15">
        <v>3.38</v>
      </c>
      <c r="K1325" s="9">
        <v>0.05</v>
      </c>
      <c r="L1325" s="9" t="s">
        <v>31</v>
      </c>
      <c r="M1325" s="9" t="s">
        <v>51</v>
      </c>
      <c r="N1325" s="16" t="str">
        <f ca="1">PROPER(Table1[[#This Row],[Region]])</f>
        <v>Central</v>
      </c>
      <c r="O1325" s="9" t="s">
        <v>215</v>
      </c>
      <c r="P1325" s="9" t="s">
        <v>842</v>
      </c>
      <c r="Q1325" s="9" t="s">
        <v>32</v>
      </c>
    </row>
    <row r="1326" spans="1:17" ht="14.5">
      <c r="A1326" s="9">
        <v>2380</v>
      </c>
      <c r="B1326" s="9" t="str">
        <f>VLOOKUP(Table1[[#This Row],[Customer ID]],'Customer Lookup'!A:B,2,0)</f>
        <v>Lisa Branch</v>
      </c>
      <c r="C1326" s="9">
        <v>86655</v>
      </c>
      <c r="D1326" s="30">
        <v>42129</v>
      </c>
      <c r="E1326" s="30">
        <v>42131</v>
      </c>
      <c r="F1326" s="8" t="s">
        <v>196</v>
      </c>
      <c r="G1326" s="13" t="str">
        <f ca="1">TRIM(Table1[[#This Row],[Product Category]])</f>
        <v>Office Supplies</v>
      </c>
      <c r="H1326" s="13" t="str">
        <f ca="1">PROPER(Table1[[#This Row],[Product Sub-Category]])</f>
        <v>Appliances</v>
      </c>
      <c r="I1326" s="14">
        <v>17</v>
      </c>
      <c r="J1326" s="15">
        <v>68.81</v>
      </c>
      <c r="K1326" s="9">
        <v>0.05</v>
      </c>
      <c r="L1326" s="9" t="s">
        <v>98</v>
      </c>
      <c r="M1326" s="9" t="s">
        <v>51</v>
      </c>
      <c r="N1326" s="16" t="str">
        <f ca="1">PROPER(Table1[[#This Row],[Region]])</f>
        <v>East</v>
      </c>
      <c r="O1326" s="9" t="s">
        <v>215</v>
      </c>
      <c r="P1326" s="9" t="s">
        <v>842</v>
      </c>
      <c r="Q1326" s="9" t="s">
        <v>22</v>
      </c>
    </row>
    <row r="1327" spans="1:17" ht="14.5">
      <c r="A1327" s="9">
        <v>2382</v>
      </c>
      <c r="B1327" s="9" t="str">
        <f>VLOOKUP(Table1[[#This Row],[Customer ID]],'Customer Lookup'!A:B,2,0)</f>
        <v>Geoffrey Saunders</v>
      </c>
      <c r="C1327" s="9">
        <v>13606</v>
      </c>
      <c r="D1327" s="30">
        <v>42120</v>
      </c>
      <c r="E1327" s="30">
        <v>42122</v>
      </c>
      <c r="F1327" s="9" t="s">
        <v>2231</v>
      </c>
      <c r="G1327" s="13" t="str">
        <f ca="1">TRIM(Table1[[#This Row],[Product Category]])</f>
        <v>Office Supplies</v>
      </c>
      <c r="H1327" s="13" t="str">
        <f ca="1">PROPER(Table1[[#This Row],[Product Sub-Category]])</f>
        <v>Pens &amp; Art Supplies</v>
      </c>
      <c r="I1327" s="14">
        <v>34</v>
      </c>
      <c r="J1327" s="15">
        <v>3.38</v>
      </c>
      <c r="K1327" s="9">
        <v>0.05</v>
      </c>
      <c r="L1327" s="9" t="s">
        <v>31</v>
      </c>
      <c r="M1327" s="9" t="s">
        <v>51</v>
      </c>
      <c r="N1327" s="16" t="str">
        <f ca="1">PROPER(Table1[[#This Row],[Region]])</f>
        <v>East</v>
      </c>
      <c r="O1327" s="9" t="s">
        <v>62</v>
      </c>
      <c r="P1327" s="9" t="s">
        <v>79</v>
      </c>
      <c r="Q1327" s="9" t="s">
        <v>32</v>
      </c>
    </row>
    <row r="1328" spans="1:17" ht="14.5">
      <c r="A1328" s="9">
        <v>2382</v>
      </c>
      <c r="B1328" s="9" t="str">
        <f>VLOOKUP(Table1[[#This Row],[Customer ID]],'Customer Lookup'!A:B,2,0)</f>
        <v>Geoffrey Saunders</v>
      </c>
      <c r="C1328" s="9">
        <v>962</v>
      </c>
      <c r="D1328" s="30">
        <v>42129</v>
      </c>
      <c r="E1328" s="30">
        <v>42131</v>
      </c>
      <c r="F1328" s="8" t="s">
        <v>2237</v>
      </c>
      <c r="G1328" s="13" t="str">
        <f ca="1">TRIM(Table1[[#This Row],[Product Category]])</f>
        <v>Office Supplies</v>
      </c>
      <c r="H1328" s="13" t="str">
        <f ca="1">PROPER(Table1[[#This Row],[Product Sub-Category]])</f>
        <v>Binders And Binder Accessories</v>
      </c>
      <c r="I1328" s="14">
        <v>48</v>
      </c>
      <c r="J1328" s="15">
        <v>122.99</v>
      </c>
      <c r="K1328" s="9">
        <v>0.1</v>
      </c>
      <c r="L1328" s="9" t="s">
        <v>98</v>
      </c>
      <c r="M1328" s="9" t="s">
        <v>51</v>
      </c>
      <c r="N1328" s="16" t="str">
        <f ca="1">PROPER(Table1[[#This Row],[Region]])</f>
        <v>East</v>
      </c>
      <c r="O1328" s="9" t="s">
        <v>62</v>
      </c>
      <c r="P1328" s="9" t="s">
        <v>79</v>
      </c>
      <c r="Q1328" s="9" t="s">
        <v>32</v>
      </c>
    </row>
    <row r="1329" spans="1:17" ht="14.5">
      <c r="A1329" s="9">
        <v>2382</v>
      </c>
      <c r="B1329" s="9" t="str">
        <f>VLOOKUP(Table1[[#This Row],[Customer ID]],'Customer Lookup'!A:B,2,0)</f>
        <v>Geoffrey Saunders</v>
      </c>
      <c r="C1329" s="9">
        <v>962</v>
      </c>
      <c r="D1329" s="30">
        <v>42129</v>
      </c>
      <c r="E1329" s="30">
        <v>42131</v>
      </c>
      <c r="F1329" s="9" t="s">
        <v>196</v>
      </c>
      <c r="G1329" s="13" t="str">
        <f ca="1">TRIM(Table1[[#This Row],[Product Category]])</f>
        <v>Furniture</v>
      </c>
      <c r="H1329" s="13" t="str">
        <f ca="1">PROPER(Table1[[#This Row],[Product Sub-Category]])</f>
        <v>Appliances</v>
      </c>
      <c r="I1329" s="14">
        <v>68</v>
      </c>
      <c r="J1329" s="15">
        <v>68.81</v>
      </c>
      <c r="K1329" s="9">
        <v>0.05</v>
      </c>
      <c r="L1329" s="9" t="s">
        <v>98</v>
      </c>
      <c r="M1329" s="9" t="s">
        <v>51</v>
      </c>
      <c r="N1329" s="16" t="str">
        <f ca="1">PROPER(Table1[[#This Row],[Region]])</f>
        <v>West</v>
      </c>
      <c r="O1329" s="9" t="s">
        <v>62</v>
      </c>
      <c r="P1329" s="9" t="s">
        <v>79</v>
      </c>
      <c r="Q1329" s="9" t="s">
        <v>22</v>
      </c>
    </row>
    <row r="1330" spans="1:17" ht="14.5">
      <c r="A1330" s="9">
        <v>2385</v>
      </c>
      <c r="B1330" s="9" t="str">
        <f>VLOOKUP(Table1[[#This Row],[Customer ID]],'Customer Lookup'!A:B,2,0)</f>
        <v>Janice Frye</v>
      </c>
      <c r="C1330" s="9">
        <v>89184</v>
      </c>
      <c r="D1330" s="30">
        <v>42146</v>
      </c>
      <c r="E1330" s="30">
        <v>42148</v>
      </c>
      <c r="F1330" s="8" t="s">
        <v>2232</v>
      </c>
      <c r="G1330" s="13" t="str">
        <f ca="1">TRIM(Table1[[#This Row],[Product Category]])</f>
        <v>Technology</v>
      </c>
      <c r="H1330" s="13" t="str">
        <f ca="1">PROPER(Table1[[#This Row],[Product Sub-Category]])</f>
        <v>Chairs &amp; Chairmats</v>
      </c>
      <c r="I1330" s="14">
        <v>18</v>
      </c>
      <c r="J1330" s="15">
        <v>130.97999999999999</v>
      </c>
      <c r="K1330" s="9">
        <v>0.1</v>
      </c>
      <c r="L1330" s="9" t="s">
        <v>41</v>
      </c>
      <c r="M1330" s="9" t="s">
        <v>51</v>
      </c>
      <c r="N1330" s="16" t="str">
        <f ca="1">PROPER(Table1[[#This Row],[Region]])</f>
        <v>East</v>
      </c>
      <c r="O1330" s="9" t="s">
        <v>244</v>
      </c>
      <c r="P1330" s="9" t="s">
        <v>843</v>
      </c>
      <c r="Q1330" s="9" t="s">
        <v>22</v>
      </c>
    </row>
    <row r="1331" spans="1:17" ht="14.5">
      <c r="A1331" s="9">
        <v>2391</v>
      </c>
      <c r="B1331" s="9" t="str">
        <f>VLOOKUP(Table1[[#This Row],[Customer ID]],'Customer Lookup'!A:B,2,0)</f>
        <v>Jacob McNeill</v>
      </c>
      <c r="C1331" s="9">
        <v>91122</v>
      </c>
      <c r="D1331" s="30">
        <v>42149</v>
      </c>
      <c r="E1331" s="30">
        <v>42150</v>
      </c>
      <c r="F1331" s="9" t="s">
        <v>144</v>
      </c>
      <c r="G1331" s="13" t="str">
        <f ca="1">TRIM(Table1[[#This Row],[Product Category]])</f>
        <v>Office Supplies</v>
      </c>
      <c r="H1331" s="13" t="str">
        <f ca="1">PROPER(Table1[[#This Row],[Product Sub-Category]])</f>
        <v>Computer Peripherals</v>
      </c>
      <c r="I1331" s="14">
        <v>9</v>
      </c>
      <c r="J1331" s="15">
        <v>4.7699999999999996</v>
      </c>
      <c r="K1331" s="9">
        <v>0.05</v>
      </c>
      <c r="L1331" s="9" t="s">
        <v>31</v>
      </c>
      <c r="M1331" s="9" t="s">
        <v>81</v>
      </c>
      <c r="N1331" s="16" t="str">
        <f ca="1">PROPER(Table1[[#This Row],[Region]])</f>
        <v>East</v>
      </c>
      <c r="O1331" s="9" t="s">
        <v>62</v>
      </c>
      <c r="P1331" s="9" t="s">
        <v>844</v>
      </c>
      <c r="Q1331" s="9" t="s">
        <v>32</v>
      </c>
    </row>
    <row r="1332" spans="1:17" ht="14.5">
      <c r="A1332" s="9">
        <v>2391</v>
      </c>
      <c r="B1332" s="9" t="str">
        <f>VLOOKUP(Table1[[#This Row],[Customer ID]],'Customer Lookup'!A:B,2,0)</f>
        <v>Jacob McNeill</v>
      </c>
      <c r="C1332" s="9">
        <v>91122</v>
      </c>
      <c r="D1332" s="30">
        <v>42149</v>
      </c>
      <c r="E1332" s="30">
        <v>42151</v>
      </c>
      <c r="F1332" s="8" t="s">
        <v>61</v>
      </c>
      <c r="G1332" s="13" t="str">
        <f ca="1">TRIM(Table1[[#This Row],[Product Category]])</f>
        <v>Technology</v>
      </c>
      <c r="H1332" s="13" t="str">
        <f ca="1">PROPER(Table1[[#This Row],[Product Sub-Category]])</f>
        <v>Envelopes</v>
      </c>
      <c r="I1332" s="14">
        <v>12</v>
      </c>
      <c r="J1332" s="15">
        <v>27.18</v>
      </c>
      <c r="K1332" s="9">
        <v>0.05</v>
      </c>
      <c r="L1332" s="9" t="s">
        <v>31</v>
      </c>
      <c r="M1332" s="9" t="s">
        <v>81</v>
      </c>
      <c r="N1332" s="16" t="str">
        <f ca="1">PROPER(Table1[[#This Row],[Region]])</f>
        <v>East</v>
      </c>
      <c r="O1332" s="9" t="s">
        <v>62</v>
      </c>
      <c r="P1332" s="9" t="s">
        <v>844</v>
      </c>
      <c r="Q1332" s="9" t="s">
        <v>32</v>
      </c>
    </row>
    <row r="1333" spans="1:17" ht="14.5">
      <c r="A1333" s="9">
        <v>2391</v>
      </c>
      <c r="B1333" s="9" t="str">
        <f>VLOOKUP(Table1[[#This Row],[Customer ID]],'Customer Lookup'!A:B,2,0)</f>
        <v>Jacob McNeill</v>
      </c>
      <c r="C1333" s="9">
        <v>91123</v>
      </c>
      <c r="D1333" s="30">
        <v>42159</v>
      </c>
      <c r="E1333" s="30">
        <v>42161</v>
      </c>
      <c r="F1333" s="9" t="s">
        <v>74</v>
      </c>
      <c r="G1333" s="13" t="str">
        <f ca="1">TRIM(Table1[[#This Row],[Product Category]])</f>
        <v>Office Supplies</v>
      </c>
      <c r="H1333" s="13" t="str">
        <f ca="1">PROPER(Table1[[#This Row],[Product Sub-Category]])</f>
        <v>Office Machines</v>
      </c>
      <c r="I1333" s="14">
        <v>1</v>
      </c>
      <c r="J1333" s="15">
        <v>999.99</v>
      </c>
      <c r="K1333" s="9">
        <v>0.1</v>
      </c>
      <c r="L1333" s="9" t="s">
        <v>31</v>
      </c>
      <c r="M1333" s="9" t="s">
        <v>81</v>
      </c>
      <c r="N1333" s="16" t="str">
        <f ca="1">PROPER(Table1[[#This Row],[Region]])</f>
        <v>East</v>
      </c>
      <c r="O1333" s="9" t="s">
        <v>62</v>
      </c>
      <c r="P1333" s="9" t="s">
        <v>844</v>
      </c>
      <c r="Q1333" s="9" t="s">
        <v>32</v>
      </c>
    </row>
    <row r="1334" spans="1:17" ht="14.5">
      <c r="A1334" s="9">
        <v>2391</v>
      </c>
      <c r="B1334" s="9" t="str">
        <f>VLOOKUP(Table1[[#This Row],[Customer ID]],'Customer Lookup'!A:B,2,0)</f>
        <v>Jacob McNeill</v>
      </c>
      <c r="C1334" s="9">
        <v>91123</v>
      </c>
      <c r="D1334" s="30">
        <v>42159</v>
      </c>
      <c r="E1334" s="30">
        <v>42160</v>
      </c>
      <c r="F1334" s="8" t="s">
        <v>83</v>
      </c>
      <c r="G1334" s="13" t="str">
        <f ca="1">TRIM(Table1[[#This Row],[Product Category]])</f>
        <v>Office Supplies</v>
      </c>
      <c r="H1334" s="13" t="str">
        <f ca="1">PROPER(Table1[[#This Row],[Product Sub-Category]])</f>
        <v>Paper</v>
      </c>
      <c r="I1334" s="14">
        <v>13</v>
      </c>
      <c r="J1334" s="15">
        <v>6.48</v>
      </c>
      <c r="K1334" s="9">
        <v>0.05</v>
      </c>
      <c r="L1334" s="9" t="s">
        <v>31</v>
      </c>
      <c r="M1334" s="9" t="s">
        <v>81</v>
      </c>
      <c r="N1334" s="16" t="str">
        <f ca="1">PROPER(Table1[[#This Row],[Region]])</f>
        <v>South</v>
      </c>
      <c r="O1334" s="9" t="s">
        <v>62</v>
      </c>
      <c r="P1334" s="9" t="s">
        <v>844</v>
      </c>
      <c r="Q1334" s="9" t="s">
        <v>22</v>
      </c>
    </row>
    <row r="1335" spans="1:17" ht="14.5">
      <c r="A1335" s="9">
        <v>2393</v>
      </c>
      <c r="B1335" s="9" t="str">
        <f>VLOOKUP(Table1[[#This Row],[Customer ID]],'Customer Lookup'!A:B,2,0)</f>
        <v>Debbie Dillon</v>
      </c>
      <c r="C1335" s="9">
        <v>86950</v>
      </c>
      <c r="D1335" s="30">
        <v>42153</v>
      </c>
      <c r="E1335" s="30">
        <v>42155</v>
      </c>
      <c r="F1335" s="9" t="s">
        <v>83</v>
      </c>
      <c r="G1335" s="13" t="str">
        <f ca="1">TRIM(Table1[[#This Row],[Product Category]])</f>
        <v>Furniture</v>
      </c>
      <c r="H1335" s="13" t="str">
        <f ca="1">PROPER(Table1[[#This Row],[Product Sub-Category]])</f>
        <v>Paper</v>
      </c>
      <c r="I1335" s="14">
        <v>2</v>
      </c>
      <c r="J1335" s="15">
        <v>6.48</v>
      </c>
      <c r="K1335" s="9">
        <v>0.05</v>
      </c>
      <c r="L1335" s="9" t="s">
        <v>50</v>
      </c>
      <c r="M1335" s="9" t="s">
        <v>81</v>
      </c>
      <c r="N1335" s="16" t="str">
        <f ca="1">PROPER(Table1[[#This Row],[Region]])</f>
        <v>South</v>
      </c>
      <c r="O1335" s="9" t="s">
        <v>254</v>
      </c>
      <c r="P1335" s="9" t="s">
        <v>358</v>
      </c>
      <c r="Q1335" s="9" t="s">
        <v>32</v>
      </c>
    </row>
    <row r="1336" spans="1:17" ht="14.5">
      <c r="A1336" s="9">
        <v>2393</v>
      </c>
      <c r="B1336" s="9" t="str">
        <f>VLOOKUP(Table1[[#This Row],[Customer ID]],'Customer Lookup'!A:B,2,0)</f>
        <v>Debbie Dillon</v>
      </c>
      <c r="C1336" s="9">
        <v>86951</v>
      </c>
      <c r="D1336" s="30">
        <v>42008</v>
      </c>
      <c r="E1336" s="30">
        <v>42010</v>
      </c>
      <c r="F1336" s="8" t="s">
        <v>2233</v>
      </c>
      <c r="G1336" s="13" t="str">
        <f ca="1">TRIM(Table1[[#This Row],[Product Category]])</f>
        <v>Office Supplies</v>
      </c>
      <c r="H1336" s="13" t="str">
        <f ca="1">PROPER(Table1[[#This Row],[Product Sub-Category]])</f>
        <v>Office Furnishings</v>
      </c>
      <c r="I1336" s="14">
        <v>12</v>
      </c>
      <c r="J1336" s="15">
        <v>105.29</v>
      </c>
      <c r="K1336" s="9">
        <v>0.1</v>
      </c>
      <c r="L1336" s="9" t="s">
        <v>21</v>
      </c>
      <c r="M1336" s="9" t="s">
        <v>81</v>
      </c>
      <c r="N1336" s="16" t="str">
        <f ca="1">PROPER(Table1[[#This Row],[Region]])</f>
        <v>South</v>
      </c>
      <c r="O1336" s="9" t="s">
        <v>254</v>
      </c>
      <c r="P1336" s="9" t="s">
        <v>358</v>
      </c>
      <c r="Q1336" s="9" t="s">
        <v>32</v>
      </c>
    </row>
    <row r="1337" spans="1:17" ht="14.5">
      <c r="A1337" s="9">
        <v>2394</v>
      </c>
      <c r="B1337" s="9" t="str">
        <f>VLOOKUP(Table1[[#This Row],[Customer ID]],'Customer Lookup'!A:B,2,0)</f>
        <v>Tina Monroe</v>
      </c>
      <c r="C1337" s="9">
        <v>86949</v>
      </c>
      <c r="D1337" s="30">
        <v>42125</v>
      </c>
      <c r="E1337" s="30">
        <v>42127</v>
      </c>
      <c r="F1337" s="9" t="s">
        <v>2237</v>
      </c>
      <c r="G1337" s="13" t="str">
        <f ca="1">TRIM(Table1[[#This Row],[Product Category]])</f>
        <v>Office Supplies</v>
      </c>
      <c r="H1337" s="13" t="str">
        <f ca="1">PROPER(Table1[[#This Row],[Product Sub-Category]])</f>
        <v>Binders And Binder Accessories</v>
      </c>
      <c r="I1337" s="14">
        <v>16</v>
      </c>
      <c r="J1337" s="15">
        <v>11.7</v>
      </c>
      <c r="K1337" s="9">
        <v>0.05</v>
      </c>
      <c r="L1337" s="9" t="s">
        <v>41</v>
      </c>
      <c r="M1337" s="9" t="s">
        <v>81</v>
      </c>
      <c r="N1337" s="16" t="str">
        <f ca="1">PROPER(Table1[[#This Row],[Region]])</f>
        <v>South</v>
      </c>
      <c r="O1337" s="9" t="s">
        <v>254</v>
      </c>
      <c r="P1337" s="9" t="s">
        <v>845</v>
      </c>
      <c r="Q1337" s="9" t="s">
        <v>32</v>
      </c>
    </row>
    <row r="1338" spans="1:17" ht="14.5">
      <c r="A1338" s="9">
        <v>2394</v>
      </c>
      <c r="B1338" s="9" t="str">
        <f>VLOOKUP(Table1[[#This Row],[Customer ID]],'Customer Lookup'!A:B,2,0)</f>
        <v>Tina Monroe</v>
      </c>
      <c r="C1338" s="9">
        <v>86949</v>
      </c>
      <c r="D1338" s="30">
        <v>42125</v>
      </c>
      <c r="E1338" s="30">
        <v>42125</v>
      </c>
      <c r="F1338" s="8" t="s">
        <v>2237</v>
      </c>
      <c r="G1338" s="13" t="str">
        <f ca="1">TRIM(Table1[[#This Row],[Product Category]])</f>
        <v>Office Supplies</v>
      </c>
      <c r="H1338" s="13" t="str">
        <f ca="1">PROPER(Table1[[#This Row],[Product Sub-Category]])</f>
        <v>Binders And Binder Accessories</v>
      </c>
      <c r="I1338" s="14">
        <v>9</v>
      </c>
      <c r="J1338" s="15">
        <v>4.55</v>
      </c>
      <c r="K1338" s="9">
        <v>0.05</v>
      </c>
      <c r="L1338" s="9" t="s">
        <v>41</v>
      </c>
      <c r="M1338" s="9" t="s">
        <v>81</v>
      </c>
      <c r="N1338" s="16" t="str">
        <f ca="1">PROPER(Table1[[#This Row],[Region]])</f>
        <v>South</v>
      </c>
      <c r="O1338" s="9" t="s">
        <v>254</v>
      </c>
      <c r="P1338" s="9" t="s">
        <v>845</v>
      </c>
      <c r="Q1338" s="9" t="s">
        <v>32</v>
      </c>
    </row>
    <row r="1339" spans="1:17" ht="14.5">
      <c r="A1339" s="9">
        <v>2395</v>
      </c>
      <c r="B1339" s="9" t="str">
        <f>VLOOKUP(Table1[[#This Row],[Customer ID]],'Customer Lookup'!A:B,2,0)</f>
        <v>Beverly Roberts</v>
      </c>
      <c r="C1339" s="9">
        <v>86952</v>
      </c>
      <c r="D1339" s="30">
        <v>42086</v>
      </c>
      <c r="E1339" s="30">
        <v>42087</v>
      </c>
      <c r="F1339" s="9" t="s">
        <v>196</v>
      </c>
      <c r="G1339" s="13" t="str">
        <f ca="1">TRIM(Table1[[#This Row],[Product Category]])</f>
        <v>Office Supplies</v>
      </c>
      <c r="H1339" s="13" t="str">
        <f ca="1">PROPER(Table1[[#This Row],[Product Sub-Category]])</f>
        <v>Appliances</v>
      </c>
      <c r="I1339" s="14">
        <v>15</v>
      </c>
      <c r="J1339" s="15">
        <v>60.97</v>
      </c>
      <c r="K1339" s="9">
        <v>0.05</v>
      </c>
      <c r="L1339" s="9" t="s">
        <v>31</v>
      </c>
      <c r="M1339" s="9" t="s">
        <v>81</v>
      </c>
      <c r="N1339" s="16" t="str">
        <f ca="1">PROPER(Table1[[#This Row],[Region]])</f>
        <v>Central</v>
      </c>
      <c r="O1339" s="9" t="s">
        <v>254</v>
      </c>
      <c r="P1339" s="9" t="s">
        <v>846</v>
      </c>
      <c r="Q1339" s="9" t="s">
        <v>32</v>
      </c>
    </row>
    <row r="1340" spans="1:17" ht="14.5">
      <c r="A1340" s="9">
        <v>2398</v>
      </c>
      <c r="B1340" s="9" t="str">
        <f>VLOOKUP(Table1[[#This Row],[Customer ID]],'Customer Lookup'!A:B,2,0)</f>
        <v>Julian F Wolfe</v>
      </c>
      <c r="C1340" s="9">
        <v>86373</v>
      </c>
      <c r="D1340" s="30">
        <v>42059</v>
      </c>
      <c r="E1340" s="30">
        <v>42061</v>
      </c>
      <c r="F1340" s="8" t="s">
        <v>83</v>
      </c>
      <c r="G1340" s="13" t="str">
        <f ca="1">TRIM(Table1[[#This Row],[Product Category]])</f>
        <v>Technology</v>
      </c>
      <c r="H1340" s="13" t="str">
        <f ca="1">PROPER(Table1[[#This Row],[Product Sub-Category]])</f>
        <v>Paper</v>
      </c>
      <c r="I1340" s="14">
        <v>12</v>
      </c>
      <c r="J1340" s="15">
        <v>7.64</v>
      </c>
      <c r="K1340" s="9">
        <v>0.05</v>
      </c>
      <c r="L1340" s="9" t="s">
        <v>31</v>
      </c>
      <c r="M1340" s="9" t="s">
        <v>81</v>
      </c>
      <c r="N1340" s="16" t="str">
        <f ca="1">PROPER(Table1[[#This Row],[Region]])</f>
        <v>South</v>
      </c>
      <c r="O1340" s="9" t="s">
        <v>142</v>
      </c>
      <c r="P1340" s="9" t="s">
        <v>847</v>
      </c>
      <c r="Q1340" s="9" t="s">
        <v>32</v>
      </c>
    </row>
    <row r="1341" spans="1:17" ht="14.5">
      <c r="A1341" s="9">
        <v>2417</v>
      </c>
      <c r="B1341" s="9" t="str">
        <f>VLOOKUP(Table1[[#This Row],[Customer ID]],'Customer Lookup'!A:B,2,0)</f>
        <v>Ken H Frazier</v>
      </c>
      <c r="C1341" s="9">
        <v>86754</v>
      </c>
      <c r="D1341" s="30">
        <v>42077</v>
      </c>
      <c r="E1341" s="30">
        <v>42078</v>
      </c>
      <c r="F1341" s="9" t="s">
        <v>2235</v>
      </c>
      <c r="G1341" s="13" t="str">
        <f ca="1">TRIM(Table1[[#This Row],[Product Category]])</f>
        <v>Office Supplies</v>
      </c>
      <c r="H1341" s="13" t="str">
        <f ca="1">PROPER(Table1[[#This Row],[Product Sub-Category]])</f>
        <v>Telephones And Communication</v>
      </c>
      <c r="I1341" s="14">
        <v>13</v>
      </c>
      <c r="J1341" s="15">
        <v>65.989999999999995</v>
      </c>
      <c r="K1341" s="9">
        <v>0.05</v>
      </c>
      <c r="L1341" s="9" t="s">
        <v>50</v>
      </c>
      <c r="M1341" s="9" t="s">
        <v>104</v>
      </c>
      <c r="N1341" s="16" t="str">
        <f ca="1">PROPER(Table1[[#This Row],[Region]])</f>
        <v>South</v>
      </c>
      <c r="O1341" s="9" t="s">
        <v>117</v>
      </c>
      <c r="P1341" s="9" t="s">
        <v>769</v>
      </c>
      <c r="Q1341" s="9" t="s">
        <v>32</v>
      </c>
    </row>
    <row r="1342" spans="1:17" ht="14.5">
      <c r="A1342" s="9">
        <v>2418</v>
      </c>
      <c r="B1342" s="9" t="str">
        <f>VLOOKUP(Table1[[#This Row],[Customer ID]],'Customer Lookup'!A:B,2,0)</f>
        <v>Kyle Fink</v>
      </c>
      <c r="C1342" s="9">
        <v>86750</v>
      </c>
      <c r="D1342" s="30">
        <v>42010</v>
      </c>
      <c r="E1342" s="30">
        <v>42011</v>
      </c>
      <c r="F1342" s="8" t="s">
        <v>2231</v>
      </c>
      <c r="G1342" s="13" t="str">
        <f ca="1">TRIM(Table1[[#This Row],[Product Category]])</f>
        <v>Technology</v>
      </c>
      <c r="H1342" s="13" t="str">
        <f ca="1">PROPER(Table1[[#This Row],[Product Sub-Category]])</f>
        <v>Pens &amp; Art Supplies</v>
      </c>
      <c r="I1342" s="14">
        <v>4</v>
      </c>
      <c r="J1342" s="15">
        <v>2.1</v>
      </c>
      <c r="K1342" s="9">
        <v>0.05</v>
      </c>
      <c r="L1342" s="9" t="s">
        <v>41</v>
      </c>
      <c r="M1342" s="9" t="s">
        <v>104</v>
      </c>
      <c r="N1342" s="16" t="str">
        <f ca="1">PROPER(Table1[[#This Row],[Region]])</f>
        <v>South</v>
      </c>
      <c r="O1342" s="9" t="s">
        <v>117</v>
      </c>
      <c r="P1342" s="9" t="s">
        <v>848</v>
      </c>
      <c r="Q1342" s="9" t="s">
        <v>32</v>
      </c>
    </row>
    <row r="1343" spans="1:17" ht="14.5">
      <c r="A1343" s="9">
        <v>2418</v>
      </c>
      <c r="B1343" s="9" t="str">
        <f>VLOOKUP(Table1[[#This Row],[Customer ID]],'Customer Lookup'!A:B,2,0)</f>
        <v>Kyle Fink</v>
      </c>
      <c r="C1343" s="9">
        <v>86753</v>
      </c>
      <c r="D1343" s="30">
        <v>42014</v>
      </c>
      <c r="E1343" s="30">
        <v>42015</v>
      </c>
      <c r="F1343" s="9" t="s">
        <v>2242</v>
      </c>
      <c r="G1343" s="13" t="str">
        <f ca="1">TRIM(Table1[[#This Row],[Product Category]])</f>
        <v>Office Supplies</v>
      </c>
      <c r="H1343" s="13" t="str">
        <f ca="1">PROPER(Table1[[#This Row],[Product Sub-Category]])</f>
        <v>Copiers And Fax</v>
      </c>
      <c r="I1343" s="14">
        <v>11</v>
      </c>
      <c r="J1343" s="15">
        <v>599.99</v>
      </c>
      <c r="K1343" s="9">
        <v>0.1</v>
      </c>
      <c r="L1343" s="9" t="s">
        <v>21</v>
      </c>
      <c r="M1343" s="9" t="s">
        <v>104</v>
      </c>
      <c r="N1343" s="16" t="str">
        <f ca="1">PROPER(Table1[[#This Row],[Region]])</f>
        <v>South</v>
      </c>
      <c r="O1343" s="9" t="s">
        <v>117</v>
      </c>
      <c r="P1343" s="9" t="s">
        <v>848</v>
      </c>
      <c r="Q1343" s="9" t="s">
        <v>32</v>
      </c>
    </row>
    <row r="1344" spans="1:17" ht="14.5">
      <c r="A1344" s="9">
        <v>2418</v>
      </c>
      <c r="B1344" s="9" t="str">
        <f>VLOOKUP(Table1[[#This Row],[Customer ID]],'Customer Lookup'!A:B,2,0)</f>
        <v>Kyle Fink</v>
      </c>
      <c r="C1344" s="9">
        <v>86753</v>
      </c>
      <c r="D1344" s="30">
        <v>42014</v>
      </c>
      <c r="E1344" s="30">
        <v>42016</v>
      </c>
      <c r="F1344" s="8" t="s">
        <v>2231</v>
      </c>
      <c r="G1344" s="13" t="str">
        <f ca="1">TRIM(Table1[[#This Row],[Product Category]])</f>
        <v>Office Supplies</v>
      </c>
      <c r="H1344" s="13" t="str">
        <f ca="1">PROPER(Table1[[#This Row],[Product Sub-Category]])</f>
        <v>Pens &amp; Art Supplies</v>
      </c>
      <c r="I1344" s="14">
        <v>10</v>
      </c>
      <c r="J1344" s="15">
        <v>2.78</v>
      </c>
      <c r="K1344" s="9">
        <v>0.05</v>
      </c>
      <c r="L1344" s="9" t="s">
        <v>21</v>
      </c>
      <c r="M1344" s="9" t="s">
        <v>104</v>
      </c>
      <c r="N1344" s="16" t="str">
        <f ca="1">PROPER(Table1[[#This Row],[Region]])</f>
        <v>South</v>
      </c>
      <c r="O1344" s="9" t="s">
        <v>117</v>
      </c>
      <c r="P1344" s="9" t="s">
        <v>848</v>
      </c>
      <c r="Q1344" s="9" t="s">
        <v>32</v>
      </c>
    </row>
    <row r="1345" spans="1:17" ht="14.5">
      <c r="A1345" s="9">
        <v>2419</v>
      </c>
      <c r="B1345" s="9" t="str">
        <f>VLOOKUP(Table1[[#This Row],[Customer ID]],'Customer Lookup'!A:B,2,0)</f>
        <v>Sandra Faulkner</v>
      </c>
      <c r="C1345" s="9">
        <v>86751</v>
      </c>
      <c r="D1345" s="30">
        <v>42089</v>
      </c>
      <c r="E1345" s="30">
        <v>42089</v>
      </c>
      <c r="F1345" s="9" t="s">
        <v>196</v>
      </c>
      <c r="G1345" s="13" t="str">
        <f ca="1">TRIM(Table1[[#This Row],[Product Category]])</f>
        <v>Office Supplies</v>
      </c>
      <c r="H1345" s="13" t="str">
        <f ca="1">PROPER(Table1[[#This Row],[Product Sub-Category]])</f>
        <v>Appliances</v>
      </c>
      <c r="I1345" s="14">
        <v>5</v>
      </c>
      <c r="J1345" s="15">
        <v>225.04</v>
      </c>
      <c r="K1345" s="9">
        <v>0.1</v>
      </c>
      <c r="L1345" s="9" t="s">
        <v>31</v>
      </c>
      <c r="M1345" s="9" t="s">
        <v>104</v>
      </c>
      <c r="N1345" s="16" t="str">
        <f ca="1">PROPER(Table1[[#This Row],[Region]])</f>
        <v>South</v>
      </c>
      <c r="O1345" s="9" t="s">
        <v>117</v>
      </c>
      <c r="P1345" s="9" t="s">
        <v>591</v>
      </c>
      <c r="Q1345" s="9" t="s">
        <v>32</v>
      </c>
    </row>
    <row r="1346" spans="1:17" ht="14.5">
      <c r="A1346" s="9">
        <v>2419</v>
      </c>
      <c r="B1346" s="9" t="str">
        <f>VLOOKUP(Table1[[#This Row],[Customer ID]],'Customer Lookup'!A:B,2,0)</f>
        <v>Sandra Faulkner</v>
      </c>
      <c r="C1346" s="9">
        <v>86751</v>
      </c>
      <c r="D1346" s="30">
        <v>42089</v>
      </c>
      <c r="E1346" s="30">
        <v>42092</v>
      </c>
      <c r="F1346" s="8" t="s">
        <v>2237</v>
      </c>
      <c r="G1346" s="13" t="str">
        <f ca="1">TRIM(Table1[[#This Row],[Product Category]])</f>
        <v>Office Supplies</v>
      </c>
      <c r="H1346" s="13" t="str">
        <f ca="1">PROPER(Table1[[#This Row],[Product Sub-Category]])</f>
        <v>Binders And Binder Accessories</v>
      </c>
      <c r="I1346" s="14">
        <v>7</v>
      </c>
      <c r="J1346" s="15">
        <v>7.84</v>
      </c>
      <c r="K1346" s="9">
        <v>0.05</v>
      </c>
      <c r="L1346" s="9" t="s">
        <v>31</v>
      </c>
      <c r="M1346" s="9" t="s">
        <v>104</v>
      </c>
      <c r="N1346" s="16" t="str">
        <f ca="1">PROPER(Table1[[#This Row],[Region]])</f>
        <v>South</v>
      </c>
      <c r="O1346" s="9" t="s">
        <v>117</v>
      </c>
      <c r="P1346" s="9" t="s">
        <v>591</v>
      </c>
      <c r="Q1346" s="9" t="s">
        <v>32</v>
      </c>
    </row>
    <row r="1347" spans="1:17" ht="14.5">
      <c r="A1347" s="9">
        <v>2420</v>
      </c>
      <c r="B1347" s="9" t="str">
        <f>VLOOKUP(Table1[[#This Row],[Customer ID]],'Customer Lookup'!A:B,2,0)</f>
        <v>Wesley Cho</v>
      </c>
      <c r="C1347" s="9">
        <v>86752</v>
      </c>
      <c r="D1347" s="30">
        <v>42130</v>
      </c>
      <c r="E1347" s="30">
        <v>42130</v>
      </c>
      <c r="F1347" s="9" t="s">
        <v>83</v>
      </c>
      <c r="G1347" s="13" t="str">
        <f ca="1">TRIM(Table1[[#This Row],[Product Category]])</f>
        <v>Furniture</v>
      </c>
      <c r="H1347" s="13" t="str">
        <f ca="1">PROPER(Table1[[#This Row],[Product Sub-Category]])</f>
        <v>Paper</v>
      </c>
      <c r="I1347" s="14">
        <v>11</v>
      </c>
      <c r="J1347" s="15">
        <v>9.11</v>
      </c>
      <c r="K1347" s="9">
        <v>0.05</v>
      </c>
      <c r="L1347" s="9" t="s">
        <v>21</v>
      </c>
      <c r="M1347" s="9" t="s">
        <v>104</v>
      </c>
      <c r="N1347" s="16" t="str">
        <f ca="1">PROPER(Table1[[#This Row],[Region]])</f>
        <v>Central</v>
      </c>
      <c r="O1347" s="9" t="s">
        <v>117</v>
      </c>
      <c r="P1347" s="9" t="s">
        <v>627</v>
      </c>
      <c r="Q1347" s="9" t="s">
        <v>32</v>
      </c>
    </row>
    <row r="1348" spans="1:17" ht="14.5">
      <c r="A1348" s="9">
        <v>2422</v>
      </c>
      <c r="B1348" s="9" t="str">
        <f>VLOOKUP(Table1[[#This Row],[Customer ID]],'Customer Lookup'!A:B,2,0)</f>
        <v>Arlene Wiggins Dalton</v>
      </c>
      <c r="C1348" s="9">
        <v>89053</v>
      </c>
      <c r="D1348" s="30">
        <v>42148</v>
      </c>
      <c r="E1348" s="30">
        <v>42149</v>
      </c>
      <c r="F1348" s="8" t="s">
        <v>2232</v>
      </c>
      <c r="G1348" s="13" t="str">
        <f ca="1">TRIM(Table1[[#This Row],[Product Category]])</f>
        <v>Office Supplies</v>
      </c>
      <c r="H1348" s="13" t="str">
        <f ca="1">PROPER(Table1[[#This Row],[Product Sub-Category]])</f>
        <v>Chairs &amp; Chairmats</v>
      </c>
      <c r="I1348" s="14">
        <v>12</v>
      </c>
      <c r="J1348" s="15">
        <v>150.97999999999999</v>
      </c>
      <c r="K1348" s="9">
        <v>0.1</v>
      </c>
      <c r="L1348" s="9" t="s">
        <v>31</v>
      </c>
      <c r="M1348" s="9" t="s">
        <v>42</v>
      </c>
      <c r="N1348" s="16" t="str">
        <f ca="1">PROPER(Table1[[#This Row],[Region]])</f>
        <v>Central</v>
      </c>
      <c r="O1348" s="9" t="s">
        <v>112</v>
      </c>
      <c r="P1348" s="9" t="s">
        <v>849</v>
      </c>
      <c r="Q1348" s="9" t="s">
        <v>22</v>
      </c>
    </row>
    <row r="1349" spans="1:17" ht="14.5">
      <c r="A1349" s="9">
        <v>2422</v>
      </c>
      <c r="B1349" s="9" t="str">
        <f>VLOOKUP(Table1[[#This Row],[Customer ID]],'Customer Lookup'!A:B,2,0)</f>
        <v>Arlene Wiggins Dalton</v>
      </c>
      <c r="C1349" s="9">
        <v>89055</v>
      </c>
      <c r="D1349" s="30">
        <v>42026</v>
      </c>
      <c r="E1349" s="30">
        <v>42028</v>
      </c>
      <c r="F1349" s="9" t="s">
        <v>2237</v>
      </c>
      <c r="G1349" s="13" t="str">
        <f ca="1">TRIM(Table1[[#This Row],[Product Category]])</f>
        <v>Technology</v>
      </c>
      <c r="H1349" s="13" t="str">
        <f ca="1">PROPER(Table1[[#This Row],[Product Sub-Category]])</f>
        <v>Binders And Binder Accessories</v>
      </c>
      <c r="I1349" s="14">
        <v>10</v>
      </c>
      <c r="J1349" s="15">
        <v>3.89</v>
      </c>
      <c r="K1349" s="9">
        <v>0.05</v>
      </c>
      <c r="L1349" s="9" t="s">
        <v>50</v>
      </c>
      <c r="M1349" s="9" t="s">
        <v>42</v>
      </c>
      <c r="N1349" s="16" t="str">
        <f ca="1">PROPER(Table1[[#This Row],[Region]])</f>
        <v>Central</v>
      </c>
      <c r="O1349" s="9" t="s">
        <v>112</v>
      </c>
      <c r="P1349" s="9" t="s">
        <v>849</v>
      </c>
      <c r="Q1349" s="9" t="s">
        <v>22</v>
      </c>
    </row>
    <row r="1350" spans="1:17" ht="14.5">
      <c r="A1350" s="9">
        <v>2423</v>
      </c>
      <c r="B1350" s="9" t="str">
        <f>VLOOKUP(Table1[[#This Row],[Customer ID]],'Customer Lookup'!A:B,2,0)</f>
        <v>Nicholas Wallace</v>
      </c>
      <c r="C1350" s="9">
        <v>89054</v>
      </c>
      <c r="D1350" s="30">
        <v>42025</v>
      </c>
      <c r="E1350" s="30">
        <v>42030</v>
      </c>
      <c r="F1350" s="8" t="s">
        <v>144</v>
      </c>
      <c r="G1350" s="13" t="str">
        <f ca="1">TRIM(Table1[[#This Row],[Product Category]])</f>
        <v>Furniture</v>
      </c>
      <c r="H1350" s="13" t="str">
        <f ca="1">PROPER(Table1[[#This Row],[Product Sub-Category]])</f>
        <v>Computer Peripherals</v>
      </c>
      <c r="I1350" s="14">
        <v>4</v>
      </c>
      <c r="J1350" s="15">
        <v>100.98</v>
      </c>
      <c r="K1350" s="9">
        <v>0.1</v>
      </c>
      <c r="L1350" s="9" t="s">
        <v>98</v>
      </c>
      <c r="M1350" s="9" t="s">
        <v>42</v>
      </c>
      <c r="N1350" s="16" t="str">
        <f ca="1">PROPER(Table1[[#This Row],[Region]])</f>
        <v>Central</v>
      </c>
      <c r="O1350" s="9" t="s">
        <v>112</v>
      </c>
      <c r="P1350" s="9" t="s">
        <v>850</v>
      </c>
      <c r="Q1350" s="9" t="s">
        <v>32</v>
      </c>
    </row>
    <row r="1351" spans="1:17" ht="14.5">
      <c r="A1351" s="9">
        <v>2426</v>
      </c>
      <c r="B1351" s="9" t="str">
        <f>VLOOKUP(Table1[[#This Row],[Customer ID]],'Customer Lookup'!A:B,2,0)</f>
        <v>Dorothy Holt</v>
      </c>
      <c r="C1351" s="9">
        <v>90859</v>
      </c>
      <c r="D1351" s="30">
        <v>42078</v>
      </c>
      <c r="E1351" s="30">
        <v>42079</v>
      </c>
      <c r="F1351" s="9" t="s">
        <v>2233</v>
      </c>
      <c r="G1351" s="13" t="str">
        <f ca="1">TRIM(Table1[[#This Row],[Product Category]])</f>
        <v>Office Supplies</v>
      </c>
      <c r="H1351" s="13" t="str">
        <f ca="1">PROPER(Table1[[#This Row],[Product Sub-Category]])</f>
        <v>Office Furnishings</v>
      </c>
      <c r="I1351" s="14">
        <v>3</v>
      </c>
      <c r="J1351" s="15">
        <v>30.93</v>
      </c>
      <c r="K1351" s="9">
        <v>0.05</v>
      </c>
      <c r="L1351" s="9" t="s">
        <v>21</v>
      </c>
      <c r="M1351" s="9" t="s">
        <v>51</v>
      </c>
      <c r="N1351" s="16" t="str">
        <f ca="1">PROPER(Table1[[#This Row],[Region]])</f>
        <v>Central</v>
      </c>
      <c r="O1351" s="9" t="s">
        <v>112</v>
      </c>
      <c r="P1351" s="9" t="s">
        <v>851</v>
      </c>
      <c r="Q1351" s="9" t="s">
        <v>32</v>
      </c>
    </row>
    <row r="1352" spans="1:17" ht="14.5">
      <c r="A1352" s="9">
        <v>2426</v>
      </c>
      <c r="B1352" s="9" t="str">
        <f>VLOOKUP(Table1[[#This Row],[Customer ID]],'Customer Lookup'!A:B,2,0)</f>
        <v>Dorothy Holt</v>
      </c>
      <c r="C1352" s="9">
        <v>90861</v>
      </c>
      <c r="D1352" s="30">
        <v>42126</v>
      </c>
      <c r="E1352" s="30">
        <v>42126</v>
      </c>
      <c r="F1352" s="8" t="s">
        <v>196</v>
      </c>
      <c r="G1352" s="13" t="str">
        <f ca="1">TRIM(Table1[[#This Row],[Product Category]])</f>
        <v>Furniture</v>
      </c>
      <c r="H1352" s="13" t="str">
        <f ca="1">PROPER(Table1[[#This Row],[Product Sub-Category]])</f>
        <v>Appliances</v>
      </c>
      <c r="I1352" s="14">
        <v>37</v>
      </c>
      <c r="J1352" s="15">
        <v>4.4800000000000004</v>
      </c>
      <c r="K1352" s="9">
        <v>0.05</v>
      </c>
      <c r="L1352" s="9" t="s">
        <v>98</v>
      </c>
      <c r="M1352" s="9" t="s">
        <v>51</v>
      </c>
      <c r="N1352" s="16" t="str">
        <f ca="1">PROPER(Table1[[#This Row],[Region]])</f>
        <v>Central</v>
      </c>
      <c r="O1352" s="9" t="s">
        <v>112</v>
      </c>
      <c r="P1352" s="9" t="s">
        <v>851</v>
      </c>
      <c r="Q1352" s="9" t="s">
        <v>32</v>
      </c>
    </row>
    <row r="1353" spans="1:17" ht="14.5">
      <c r="A1353" s="9">
        <v>2426</v>
      </c>
      <c r="B1353" s="9" t="str">
        <f>VLOOKUP(Table1[[#This Row],[Customer ID]],'Customer Lookup'!A:B,2,0)</f>
        <v>Dorothy Holt</v>
      </c>
      <c r="C1353" s="9">
        <v>90861</v>
      </c>
      <c r="D1353" s="30">
        <v>42126</v>
      </c>
      <c r="E1353" s="30">
        <v>42133</v>
      </c>
      <c r="F1353" s="9" t="s">
        <v>2233</v>
      </c>
      <c r="G1353" s="13" t="str">
        <f ca="1">TRIM(Table1[[#This Row],[Product Category]])</f>
        <v>Office Supplies</v>
      </c>
      <c r="H1353" s="13" t="str">
        <f ca="1">PROPER(Table1[[#This Row],[Product Sub-Category]])</f>
        <v>Office Furnishings</v>
      </c>
      <c r="I1353" s="14">
        <v>9</v>
      </c>
      <c r="J1353" s="15">
        <v>17.670000000000002</v>
      </c>
      <c r="K1353" s="9">
        <v>0.05</v>
      </c>
      <c r="L1353" s="9" t="s">
        <v>98</v>
      </c>
      <c r="M1353" s="9" t="s">
        <v>51</v>
      </c>
      <c r="N1353" s="16" t="str">
        <f ca="1">PROPER(Table1[[#This Row],[Region]])</f>
        <v>Central</v>
      </c>
      <c r="O1353" s="9" t="s">
        <v>112</v>
      </c>
      <c r="P1353" s="9" t="s">
        <v>851</v>
      </c>
      <c r="Q1353" s="9" t="s">
        <v>32</v>
      </c>
    </row>
    <row r="1354" spans="1:17" ht="14.5">
      <c r="A1354" s="9">
        <v>2427</v>
      </c>
      <c r="B1354" s="9" t="str">
        <f>VLOOKUP(Table1[[#This Row],[Customer ID]],'Customer Lookup'!A:B,2,0)</f>
        <v>John Merritt</v>
      </c>
      <c r="C1354" s="9">
        <v>90860</v>
      </c>
      <c r="D1354" s="30">
        <v>42052</v>
      </c>
      <c r="E1354" s="30">
        <v>42053</v>
      </c>
      <c r="F1354" s="8" t="s">
        <v>83</v>
      </c>
      <c r="G1354" s="13" t="str">
        <f ca="1">TRIM(Table1[[#This Row],[Product Category]])</f>
        <v>Office Supplies</v>
      </c>
      <c r="H1354" s="13" t="str">
        <f ca="1">PROPER(Table1[[#This Row],[Product Sub-Category]])</f>
        <v>Paper</v>
      </c>
      <c r="I1354" s="14">
        <v>21</v>
      </c>
      <c r="J1354" s="15">
        <v>40.99</v>
      </c>
      <c r="K1354" s="9">
        <v>0.05</v>
      </c>
      <c r="L1354" s="9" t="s">
        <v>21</v>
      </c>
      <c r="M1354" s="9" t="s">
        <v>81</v>
      </c>
      <c r="N1354" s="16" t="str">
        <f ca="1">PROPER(Table1[[#This Row],[Region]])</f>
        <v>Central</v>
      </c>
      <c r="O1354" s="9" t="s">
        <v>112</v>
      </c>
      <c r="P1354" s="9" t="s">
        <v>852</v>
      </c>
      <c r="Q1354" s="9" t="s">
        <v>32</v>
      </c>
    </row>
    <row r="1355" spans="1:17" ht="14.5">
      <c r="A1355" s="9">
        <v>2430</v>
      </c>
      <c r="B1355" s="9" t="str">
        <f>VLOOKUP(Table1[[#This Row],[Customer ID]],'Customer Lookup'!A:B,2,0)</f>
        <v>Kimberly Reilly</v>
      </c>
      <c r="C1355" s="9">
        <v>91108</v>
      </c>
      <c r="D1355" s="30">
        <v>42087</v>
      </c>
      <c r="E1355" s="30">
        <v>42088</v>
      </c>
      <c r="F1355" s="9" t="s">
        <v>2237</v>
      </c>
      <c r="G1355" s="13" t="str">
        <f ca="1">TRIM(Table1[[#This Row],[Product Category]])</f>
        <v>Office Supplies</v>
      </c>
      <c r="H1355" s="13" t="str">
        <f ca="1">PROPER(Table1[[#This Row],[Product Sub-Category]])</f>
        <v>Binders And Binder Accessories</v>
      </c>
      <c r="I1355" s="14">
        <v>11</v>
      </c>
      <c r="J1355" s="15">
        <v>14.28</v>
      </c>
      <c r="K1355" s="9">
        <v>0.05</v>
      </c>
      <c r="L1355" s="9" t="s">
        <v>31</v>
      </c>
      <c r="M1355" s="9" t="s">
        <v>42</v>
      </c>
      <c r="N1355" s="16" t="str">
        <f ca="1">PROPER(Table1[[#This Row],[Region]])</f>
        <v>Central</v>
      </c>
      <c r="O1355" s="9" t="s">
        <v>112</v>
      </c>
      <c r="P1355" s="9" t="s">
        <v>853</v>
      </c>
      <c r="Q1355" s="9" t="s">
        <v>32</v>
      </c>
    </row>
    <row r="1356" spans="1:17" ht="14.5">
      <c r="A1356" s="9">
        <v>2430</v>
      </c>
      <c r="B1356" s="9" t="str">
        <f>VLOOKUP(Table1[[#This Row],[Customer ID]],'Customer Lookup'!A:B,2,0)</f>
        <v>Kimberly Reilly</v>
      </c>
      <c r="C1356" s="9">
        <v>91109</v>
      </c>
      <c r="D1356" s="30">
        <v>42104</v>
      </c>
      <c r="E1356" s="30">
        <v>42105</v>
      </c>
      <c r="F1356" s="8" t="s">
        <v>2231</v>
      </c>
      <c r="G1356" s="13" t="str">
        <f ca="1">TRIM(Table1[[#This Row],[Product Category]])</f>
        <v>Technology</v>
      </c>
      <c r="H1356" s="13" t="str">
        <f ca="1">PROPER(Table1[[#This Row],[Product Sub-Category]])</f>
        <v>Pens &amp; Art Supplies</v>
      </c>
      <c r="I1356" s="14">
        <v>7</v>
      </c>
      <c r="J1356" s="15">
        <v>7.08</v>
      </c>
      <c r="K1356" s="9">
        <v>0.05</v>
      </c>
      <c r="L1356" s="9" t="s">
        <v>31</v>
      </c>
      <c r="M1356" s="9" t="s">
        <v>42</v>
      </c>
      <c r="N1356" s="16" t="str">
        <f ca="1">PROPER(Table1[[#This Row],[Region]])</f>
        <v>Central</v>
      </c>
      <c r="O1356" s="9" t="s">
        <v>112</v>
      </c>
      <c r="P1356" s="9" t="s">
        <v>853</v>
      </c>
      <c r="Q1356" s="9" t="s">
        <v>32</v>
      </c>
    </row>
    <row r="1357" spans="1:17" ht="14.5">
      <c r="A1357" s="9">
        <v>2430</v>
      </c>
      <c r="B1357" s="9" t="str">
        <f>VLOOKUP(Table1[[#This Row],[Customer ID]],'Customer Lookup'!A:B,2,0)</f>
        <v>Kimberly Reilly</v>
      </c>
      <c r="C1357" s="9">
        <v>91110</v>
      </c>
      <c r="D1357" s="30">
        <v>42092</v>
      </c>
      <c r="E1357" s="30">
        <v>42100</v>
      </c>
      <c r="F1357" s="9" t="s">
        <v>2235</v>
      </c>
      <c r="G1357" s="13" t="str">
        <f ca="1">TRIM(Table1[[#This Row],[Product Category]])</f>
        <v>Office Supplies</v>
      </c>
      <c r="H1357" s="13" t="str">
        <f ca="1">PROPER(Table1[[#This Row],[Product Sub-Category]])</f>
        <v>Telephones And Communication</v>
      </c>
      <c r="I1357" s="14">
        <v>2</v>
      </c>
      <c r="J1357" s="15">
        <v>140.99</v>
      </c>
      <c r="K1357" s="9">
        <v>0.1</v>
      </c>
      <c r="L1357" s="9" t="s">
        <v>98</v>
      </c>
      <c r="M1357" s="9" t="s">
        <v>42</v>
      </c>
      <c r="N1357" s="16" t="str">
        <f ca="1">PROPER(Table1[[#This Row],[Region]])</f>
        <v>West</v>
      </c>
      <c r="O1357" s="9" t="s">
        <v>112</v>
      </c>
      <c r="P1357" s="9" t="s">
        <v>853</v>
      </c>
      <c r="Q1357" s="9" t="s">
        <v>32</v>
      </c>
    </row>
    <row r="1358" spans="1:17" ht="14.5">
      <c r="A1358" s="9">
        <v>2431</v>
      </c>
      <c r="B1358" s="9" t="str">
        <f>VLOOKUP(Table1[[#This Row],[Customer ID]],'Customer Lookup'!A:B,2,0)</f>
        <v>Troy Cassidy</v>
      </c>
      <c r="C1358" s="9">
        <v>24869</v>
      </c>
      <c r="D1358" s="30">
        <v>42165</v>
      </c>
      <c r="E1358" s="30">
        <v>42166</v>
      </c>
      <c r="F1358" s="8" t="s">
        <v>2237</v>
      </c>
      <c r="G1358" s="13" t="str">
        <f ca="1">TRIM(Table1[[#This Row],[Product Category]])</f>
        <v>Office Supplies</v>
      </c>
      <c r="H1358" s="13" t="str">
        <f ca="1">PROPER(Table1[[#This Row],[Product Sub-Category]])</f>
        <v>Binders And Binder Accessories</v>
      </c>
      <c r="I1358" s="14">
        <v>21</v>
      </c>
      <c r="J1358" s="15">
        <v>8.85</v>
      </c>
      <c r="K1358" s="9">
        <v>0.05</v>
      </c>
      <c r="L1358" s="9" t="s">
        <v>31</v>
      </c>
      <c r="M1358" s="9" t="s">
        <v>104</v>
      </c>
      <c r="N1358" s="16" t="str">
        <f ca="1">PROPER(Table1[[#This Row],[Region]])</f>
        <v>West</v>
      </c>
      <c r="O1358" s="9" t="s">
        <v>37</v>
      </c>
      <c r="P1358" s="9" t="s">
        <v>361</v>
      </c>
      <c r="Q1358" s="9" t="s">
        <v>32</v>
      </c>
    </row>
    <row r="1359" spans="1:17" ht="14.5">
      <c r="A1359" s="9">
        <v>2431</v>
      </c>
      <c r="B1359" s="9" t="str">
        <f>VLOOKUP(Table1[[#This Row],[Customer ID]],'Customer Lookup'!A:B,2,0)</f>
        <v>Troy Cassidy</v>
      </c>
      <c r="C1359" s="9">
        <v>5920</v>
      </c>
      <c r="D1359" s="30">
        <v>42143</v>
      </c>
      <c r="E1359" s="30">
        <v>42143</v>
      </c>
      <c r="F1359" s="9" t="s">
        <v>2238</v>
      </c>
      <c r="G1359" s="13" t="str">
        <f ca="1">TRIM(Table1[[#This Row],[Product Category]])</f>
        <v>Office Supplies</v>
      </c>
      <c r="H1359" s="13" t="str">
        <f ca="1">PROPER(Table1[[#This Row],[Product Sub-Category]])</f>
        <v>Storage &amp; Organization</v>
      </c>
      <c r="I1359" s="14">
        <v>14</v>
      </c>
      <c r="J1359" s="15">
        <v>155.06</v>
      </c>
      <c r="K1359" s="9">
        <v>0.1</v>
      </c>
      <c r="L1359" s="9" t="s">
        <v>21</v>
      </c>
      <c r="M1359" s="9" t="s">
        <v>104</v>
      </c>
      <c r="N1359" s="16" t="str">
        <f ca="1">PROPER(Table1[[#This Row],[Region]])</f>
        <v>Central</v>
      </c>
      <c r="O1359" s="9" t="s">
        <v>37</v>
      </c>
      <c r="P1359" s="9" t="s">
        <v>361</v>
      </c>
      <c r="Q1359" s="9" t="s">
        <v>32</v>
      </c>
    </row>
    <row r="1360" spans="1:17" ht="14.5">
      <c r="A1360" s="9">
        <v>2432</v>
      </c>
      <c r="B1360" s="9" t="str">
        <f>VLOOKUP(Table1[[#This Row],[Customer ID]],'Customer Lookup'!A:B,2,0)</f>
        <v>Lindsay Tate</v>
      </c>
      <c r="C1360" s="9">
        <v>89096</v>
      </c>
      <c r="D1360" s="30">
        <v>42143</v>
      </c>
      <c r="E1360" s="30">
        <v>42143</v>
      </c>
      <c r="F1360" s="8" t="s">
        <v>2238</v>
      </c>
      <c r="G1360" s="13" t="str">
        <f ca="1">TRIM(Table1[[#This Row],[Product Category]])</f>
        <v>Office Supplies</v>
      </c>
      <c r="H1360" s="13" t="str">
        <f ca="1">PROPER(Table1[[#This Row],[Product Sub-Category]])</f>
        <v>Storage &amp; Organization</v>
      </c>
      <c r="I1360" s="14">
        <v>3</v>
      </c>
      <c r="J1360" s="15">
        <v>155.06</v>
      </c>
      <c r="K1360" s="9">
        <v>0.1</v>
      </c>
      <c r="L1360" s="9" t="s">
        <v>21</v>
      </c>
      <c r="M1360" s="9" t="s">
        <v>104</v>
      </c>
      <c r="N1360" s="16" t="str">
        <f ca="1">PROPER(Table1[[#This Row],[Region]])</f>
        <v>Central</v>
      </c>
      <c r="O1360" s="9" t="s">
        <v>217</v>
      </c>
      <c r="P1360" s="9" t="s">
        <v>854</v>
      </c>
      <c r="Q1360" s="9" t="s">
        <v>32</v>
      </c>
    </row>
    <row r="1361" spans="1:17" ht="14.5">
      <c r="A1361" s="9">
        <v>2432</v>
      </c>
      <c r="B1361" s="9" t="str">
        <f>VLOOKUP(Table1[[#This Row],[Customer ID]],'Customer Lookup'!A:B,2,0)</f>
        <v>Lindsay Tate</v>
      </c>
      <c r="C1361" s="9">
        <v>89097</v>
      </c>
      <c r="D1361" s="30">
        <v>42161</v>
      </c>
      <c r="E1361" s="30">
        <v>42163</v>
      </c>
      <c r="F1361" s="9" t="s">
        <v>2237</v>
      </c>
      <c r="G1361" s="13" t="str">
        <f ca="1">TRIM(Table1[[#This Row],[Product Category]])</f>
        <v>Office Supplies</v>
      </c>
      <c r="H1361" s="13" t="str">
        <f ca="1">PROPER(Table1[[#This Row],[Product Sub-Category]])</f>
        <v>Binders And Binder Accessories</v>
      </c>
      <c r="I1361" s="14">
        <v>6</v>
      </c>
      <c r="J1361" s="15">
        <v>5.4</v>
      </c>
      <c r="K1361" s="9">
        <v>0.05</v>
      </c>
      <c r="L1361" s="9" t="s">
        <v>31</v>
      </c>
      <c r="M1361" s="9" t="s">
        <v>104</v>
      </c>
      <c r="N1361" s="16" t="str">
        <f ca="1">PROPER(Table1[[#This Row],[Region]])</f>
        <v>Central</v>
      </c>
      <c r="O1361" s="9" t="s">
        <v>217</v>
      </c>
      <c r="P1361" s="9" t="s">
        <v>854</v>
      </c>
      <c r="Q1361" s="9" t="s">
        <v>22</v>
      </c>
    </row>
    <row r="1362" spans="1:17" ht="14.5">
      <c r="A1362" s="9">
        <v>2433</v>
      </c>
      <c r="B1362" s="9" t="str">
        <f>VLOOKUP(Table1[[#This Row],[Customer ID]],'Customer Lookup'!A:B,2,0)</f>
        <v>Debra P May</v>
      </c>
      <c r="C1362" s="9">
        <v>89095</v>
      </c>
      <c r="D1362" s="30">
        <v>42165</v>
      </c>
      <c r="E1362" s="30">
        <v>42166</v>
      </c>
      <c r="F1362" s="8" t="s">
        <v>2237</v>
      </c>
      <c r="G1362" s="13" t="str">
        <f ca="1">TRIM(Table1[[#This Row],[Product Category]])</f>
        <v>Technology</v>
      </c>
      <c r="H1362" s="13" t="str">
        <f ca="1">PROPER(Table1[[#This Row],[Product Sub-Category]])</f>
        <v>Binders And Binder Accessories</v>
      </c>
      <c r="I1362" s="14">
        <v>5</v>
      </c>
      <c r="J1362" s="15">
        <v>8.85</v>
      </c>
      <c r="K1362" s="9">
        <v>0.05</v>
      </c>
      <c r="L1362" s="9" t="s">
        <v>31</v>
      </c>
      <c r="M1362" s="9" t="s">
        <v>104</v>
      </c>
      <c r="N1362" s="16" t="str">
        <f ca="1">PROPER(Table1[[#This Row],[Region]])</f>
        <v>Central</v>
      </c>
      <c r="O1362" s="9" t="s">
        <v>217</v>
      </c>
      <c r="P1362" s="9" t="s">
        <v>855</v>
      </c>
      <c r="Q1362" s="9" t="s">
        <v>32</v>
      </c>
    </row>
    <row r="1363" spans="1:17" ht="14.5">
      <c r="A1363" s="9">
        <v>2437</v>
      </c>
      <c r="B1363" s="9" t="str">
        <f>VLOOKUP(Table1[[#This Row],[Customer ID]],'Customer Lookup'!A:B,2,0)</f>
        <v>Judith Shepherd</v>
      </c>
      <c r="C1363" s="9">
        <v>90301</v>
      </c>
      <c r="D1363" s="30">
        <v>42064</v>
      </c>
      <c r="E1363" s="30">
        <v>42066</v>
      </c>
      <c r="F1363" s="9" t="s">
        <v>74</v>
      </c>
      <c r="G1363" s="13" t="str">
        <f ca="1">TRIM(Table1[[#This Row],[Product Category]])</f>
        <v>Furniture</v>
      </c>
      <c r="H1363" s="13" t="str">
        <f ca="1">PROPER(Table1[[#This Row],[Product Sub-Category]])</f>
        <v>Office Machines</v>
      </c>
      <c r="I1363" s="14">
        <v>3</v>
      </c>
      <c r="J1363" s="15">
        <v>90.97</v>
      </c>
      <c r="K1363" s="9">
        <v>0.05</v>
      </c>
      <c r="L1363" s="9" t="s">
        <v>98</v>
      </c>
      <c r="M1363" s="9" t="s">
        <v>42</v>
      </c>
      <c r="N1363" s="16" t="str">
        <f ca="1">PROPER(Table1[[#This Row],[Region]])</f>
        <v>South</v>
      </c>
      <c r="O1363" s="9" t="s">
        <v>718</v>
      </c>
      <c r="P1363" s="9" t="s">
        <v>856</v>
      </c>
      <c r="Q1363" s="9" t="s">
        <v>22</v>
      </c>
    </row>
    <row r="1364" spans="1:17" ht="14.5">
      <c r="A1364" s="9">
        <v>2441</v>
      </c>
      <c r="B1364" s="9" t="str">
        <f>VLOOKUP(Table1[[#This Row],[Customer ID]],'Customer Lookup'!A:B,2,0)</f>
        <v>Kenneth Capps</v>
      </c>
      <c r="C1364" s="9">
        <v>89300</v>
      </c>
      <c r="D1364" s="30">
        <v>42098</v>
      </c>
      <c r="E1364" s="30">
        <v>42098</v>
      </c>
      <c r="F1364" s="8" t="s">
        <v>2233</v>
      </c>
      <c r="G1364" s="13" t="str">
        <f ca="1">TRIM(Table1[[#This Row],[Product Category]])</f>
        <v>Technology</v>
      </c>
      <c r="H1364" s="13" t="str">
        <f ca="1">PROPER(Table1[[#This Row],[Product Sub-Category]])</f>
        <v>Office Furnishings</v>
      </c>
      <c r="I1364" s="14">
        <v>11</v>
      </c>
      <c r="J1364" s="15">
        <v>63.94</v>
      </c>
      <c r="K1364" s="9">
        <v>0.05</v>
      </c>
      <c r="L1364" s="9" t="s">
        <v>50</v>
      </c>
      <c r="M1364" s="9" t="s">
        <v>104</v>
      </c>
      <c r="N1364" s="16" t="str">
        <f ca="1">PROPER(Table1[[#This Row],[Region]])</f>
        <v>South</v>
      </c>
      <c r="O1364" s="9" t="s">
        <v>242</v>
      </c>
      <c r="P1364" s="9" t="s">
        <v>857</v>
      </c>
      <c r="Q1364" s="9" t="s">
        <v>32</v>
      </c>
    </row>
    <row r="1365" spans="1:17" ht="14.5">
      <c r="A1365" s="9">
        <v>2442</v>
      </c>
      <c r="B1365" s="9" t="str">
        <f>VLOOKUP(Table1[[#This Row],[Customer ID]],'Customer Lookup'!A:B,2,0)</f>
        <v>Natalie Aldridge</v>
      </c>
      <c r="C1365" s="9">
        <v>89300</v>
      </c>
      <c r="D1365" s="30">
        <v>42098</v>
      </c>
      <c r="E1365" s="30">
        <v>42100</v>
      </c>
      <c r="F1365" s="9" t="s">
        <v>144</v>
      </c>
      <c r="G1365" s="13" t="str">
        <f ca="1">TRIM(Table1[[#This Row],[Product Category]])</f>
        <v>Office Supplies</v>
      </c>
      <c r="H1365" s="13" t="str">
        <f ca="1">PROPER(Table1[[#This Row],[Product Sub-Category]])</f>
        <v>Computer Peripherals</v>
      </c>
      <c r="I1365" s="14">
        <v>5</v>
      </c>
      <c r="J1365" s="15">
        <v>5.0199999999999996</v>
      </c>
      <c r="K1365" s="9">
        <v>0.05</v>
      </c>
      <c r="L1365" s="9" t="s">
        <v>50</v>
      </c>
      <c r="M1365" s="9" t="s">
        <v>104</v>
      </c>
      <c r="N1365" s="16" t="str">
        <f ca="1">PROPER(Table1[[#This Row],[Region]])</f>
        <v>South</v>
      </c>
      <c r="O1365" s="9" t="s">
        <v>242</v>
      </c>
      <c r="P1365" s="9" t="s">
        <v>858</v>
      </c>
      <c r="Q1365" s="9" t="s">
        <v>32</v>
      </c>
    </row>
    <row r="1366" spans="1:17" ht="14.5">
      <c r="A1366" s="9">
        <v>2443</v>
      </c>
      <c r="B1366" s="9" t="str">
        <f>VLOOKUP(Table1[[#This Row],[Customer ID]],'Customer Lookup'!A:B,2,0)</f>
        <v>Danny Richmond</v>
      </c>
      <c r="C1366" s="9">
        <v>89299</v>
      </c>
      <c r="D1366" s="30">
        <v>42022</v>
      </c>
      <c r="E1366" s="30">
        <v>42022</v>
      </c>
      <c r="F1366" s="8" t="s">
        <v>2237</v>
      </c>
      <c r="G1366" s="13" t="str">
        <f ca="1">TRIM(Table1[[#This Row],[Product Category]])</f>
        <v>Office Supplies</v>
      </c>
      <c r="H1366" s="13" t="str">
        <f ca="1">PROPER(Table1[[#This Row],[Product Sub-Category]])</f>
        <v>Binders And Binder Accessories</v>
      </c>
      <c r="I1366" s="14">
        <v>13</v>
      </c>
      <c r="J1366" s="15">
        <v>58.1</v>
      </c>
      <c r="K1366" s="9">
        <v>0.05</v>
      </c>
      <c r="L1366" s="9" t="s">
        <v>21</v>
      </c>
      <c r="M1366" s="9" t="s">
        <v>81</v>
      </c>
      <c r="N1366" s="16" t="str">
        <f ca="1">PROPER(Table1[[#This Row],[Region]])</f>
        <v>South</v>
      </c>
      <c r="O1366" s="9" t="s">
        <v>242</v>
      </c>
      <c r="P1366" s="9" t="s">
        <v>283</v>
      </c>
      <c r="Q1366" s="9" t="s">
        <v>32</v>
      </c>
    </row>
    <row r="1367" spans="1:17" ht="14.5">
      <c r="A1367" s="9">
        <v>2443</v>
      </c>
      <c r="B1367" s="9" t="str">
        <f>VLOOKUP(Table1[[#This Row],[Customer ID]],'Customer Lookup'!A:B,2,0)</f>
        <v>Danny Richmond</v>
      </c>
      <c r="C1367" s="9">
        <v>89301</v>
      </c>
      <c r="D1367" s="30">
        <v>42156</v>
      </c>
      <c r="E1367" s="30">
        <v>42158</v>
      </c>
      <c r="F1367" s="9" t="s">
        <v>2231</v>
      </c>
      <c r="G1367" s="13" t="str">
        <f ca="1">TRIM(Table1[[#This Row],[Product Category]])</f>
        <v>Office Supplies</v>
      </c>
      <c r="H1367" s="13" t="str">
        <f ca="1">PROPER(Table1[[#This Row],[Product Sub-Category]])</f>
        <v>Pens &amp; Art Supplies</v>
      </c>
      <c r="I1367" s="14">
        <v>13</v>
      </c>
      <c r="J1367" s="15">
        <v>2.2799999999999998</v>
      </c>
      <c r="K1367" s="9">
        <v>0.05</v>
      </c>
      <c r="L1367" s="9" t="s">
        <v>31</v>
      </c>
      <c r="M1367" s="9" t="s">
        <v>81</v>
      </c>
      <c r="N1367" s="16" t="str">
        <f ca="1">PROPER(Table1[[#This Row],[Region]])</f>
        <v>Central</v>
      </c>
      <c r="O1367" s="9" t="s">
        <v>242</v>
      </c>
      <c r="P1367" s="9" t="s">
        <v>283</v>
      </c>
      <c r="Q1367" s="9" t="s">
        <v>32</v>
      </c>
    </row>
    <row r="1368" spans="1:17" ht="14.5">
      <c r="A1368" s="9">
        <v>2448</v>
      </c>
      <c r="B1368" s="9" t="str">
        <f>VLOOKUP(Table1[[#This Row],[Customer ID]],'Customer Lookup'!A:B,2,0)</f>
        <v>Melanie Morrow</v>
      </c>
      <c r="C1368" s="9">
        <v>87790</v>
      </c>
      <c r="D1368" s="30">
        <v>42184</v>
      </c>
      <c r="E1368" s="30">
        <v>42186</v>
      </c>
      <c r="F1368" s="8" t="s">
        <v>83</v>
      </c>
      <c r="G1368" s="13" t="str">
        <f ca="1">TRIM(Table1[[#This Row],[Product Category]])</f>
        <v>Office Supplies</v>
      </c>
      <c r="H1368" s="13" t="str">
        <f ca="1">PROPER(Table1[[#This Row],[Product Sub-Category]])</f>
        <v>Paper</v>
      </c>
      <c r="I1368" s="14">
        <v>16</v>
      </c>
      <c r="J1368" s="15">
        <v>6.48</v>
      </c>
      <c r="K1368" s="9">
        <v>0.05</v>
      </c>
      <c r="L1368" s="9" t="s">
        <v>21</v>
      </c>
      <c r="M1368" s="9" t="s">
        <v>104</v>
      </c>
      <c r="N1368" s="16" t="str">
        <f ca="1">PROPER(Table1[[#This Row],[Region]])</f>
        <v>Central</v>
      </c>
      <c r="O1368" s="9" t="s">
        <v>55</v>
      </c>
      <c r="P1368" s="9" t="s">
        <v>859</v>
      </c>
      <c r="Q1368" s="9" t="s">
        <v>32</v>
      </c>
    </row>
    <row r="1369" spans="1:17" ht="14.5">
      <c r="A1369" s="9">
        <v>2450</v>
      </c>
      <c r="B1369" s="9" t="str">
        <f>VLOOKUP(Table1[[#This Row],[Customer ID]],'Customer Lookup'!A:B,2,0)</f>
        <v>Tonya Miller</v>
      </c>
      <c r="C1369" s="9">
        <v>90322</v>
      </c>
      <c r="D1369" s="30">
        <v>42147</v>
      </c>
      <c r="E1369" s="30">
        <v>42149</v>
      </c>
      <c r="F1369" s="9" t="s">
        <v>2231</v>
      </c>
      <c r="G1369" s="13" t="str">
        <f ca="1">TRIM(Table1[[#This Row],[Product Category]])</f>
        <v>Technology</v>
      </c>
      <c r="H1369" s="13" t="str">
        <f ca="1">PROPER(Table1[[#This Row],[Product Sub-Category]])</f>
        <v>Pens &amp; Art Supplies</v>
      </c>
      <c r="I1369" s="14">
        <v>1</v>
      </c>
      <c r="J1369" s="15">
        <v>4.13</v>
      </c>
      <c r="K1369" s="9">
        <v>0.05</v>
      </c>
      <c r="L1369" s="9" t="s">
        <v>31</v>
      </c>
      <c r="M1369" s="9" t="s">
        <v>42</v>
      </c>
      <c r="N1369" s="16" t="str">
        <f ca="1">PROPER(Table1[[#This Row],[Region]])</f>
        <v>South</v>
      </c>
      <c r="O1369" s="9" t="s">
        <v>718</v>
      </c>
      <c r="P1369" s="9" t="s">
        <v>860</v>
      </c>
      <c r="Q1369" s="9" t="s">
        <v>32</v>
      </c>
    </row>
    <row r="1370" spans="1:17" ht="14.5">
      <c r="A1370" s="9">
        <v>2454</v>
      </c>
      <c r="B1370" s="9" t="str">
        <f>VLOOKUP(Table1[[#This Row],[Customer ID]],'Customer Lookup'!A:B,2,0)</f>
        <v>Donna Braun</v>
      </c>
      <c r="C1370" s="9">
        <v>89219</v>
      </c>
      <c r="D1370" s="30">
        <v>42064</v>
      </c>
      <c r="E1370" s="30">
        <v>42067</v>
      </c>
      <c r="F1370" s="8" t="s">
        <v>2242</v>
      </c>
      <c r="G1370" s="13" t="str">
        <f ca="1">TRIM(Table1[[#This Row],[Product Category]])</f>
        <v>Technology</v>
      </c>
      <c r="H1370" s="13" t="str">
        <f ca="1">PROPER(Table1[[#This Row],[Product Sub-Category]])</f>
        <v>Copiers And Fax</v>
      </c>
      <c r="I1370" s="14">
        <v>1</v>
      </c>
      <c r="J1370" s="15">
        <v>3499.99</v>
      </c>
      <c r="K1370" s="9">
        <v>0.15</v>
      </c>
      <c r="L1370" s="9" t="s">
        <v>50</v>
      </c>
      <c r="M1370" s="9" t="s">
        <v>81</v>
      </c>
      <c r="N1370" s="16" t="str">
        <f ca="1">PROPER(Table1[[#This Row],[Region]])</f>
        <v>South</v>
      </c>
      <c r="O1370" s="9" t="s">
        <v>542</v>
      </c>
      <c r="P1370" s="9" t="s">
        <v>861</v>
      </c>
      <c r="Q1370" s="9" t="s">
        <v>22</v>
      </c>
    </row>
    <row r="1371" spans="1:17" ht="14.5">
      <c r="A1371" s="9">
        <v>2456</v>
      </c>
      <c r="B1371" s="9" t="str">
        <f>VLOOKUP(Table1[[#This Row],[Customer ID]],'Customer Lookup'!A:B,2,0)</f>
        <v>Joan Beach</v>
      </c>
      <c r="C1371" s="9">
        <v>89218</v>
      </c>
      <c r="D1371" s="30">
        <v>42026</v>
      </c>
      <c r="E1371" s="30">
        <v>42027</v>
      </c>
      <c r="F1371" s="9" t="s">
        <v>144</v>
      </c>
      <c r="G1371" s="13" t="str">
        <f ca="1">TRIM(Table1[[#This Row],[Product Category]])</f>
        <v>Furniture</v>
      </c>
      <c r="H1371" s="13" t="str">
        <f ca="1">PROPER(Table1[[#This Row],[Product Sub-Category]])</f>
        <v>Computer Peripherals</v>
      </c>
      <c r="I1371" s="14">
        <v>7</v>
      </c>
      <c r="J1371" s="15">
        <v>179.99</v>
      </c>
      <c r="K1371" s="9">
        <v>0.1</v>
      </c>
      <c r="L1371" s="9" t="s">
        <v>21</v>
      </c>
      <c r="M1371" s="9" t="s">
        <v>42</v>
      </c>
      <c r="N1371" s="16" t="str">
        <f ca="1">PROPER(Table1[[#This Row],[Region]])</f>
        <v>South</v>
      </c>
      <c r="O1371" s="9" t="s">
        <v>542</v>
      </c>
      <c r="P1371" s="9" t="s">
        <v>862</v>
      </c>
      <c r="Q1371" s="9" t="s">
        <v>32</v>
      </c>
    </row>
    <row r="1372" spans="1:17" ht="14.5">
      <c r="A1372" s="9">
        <v>2456</v>
      </c>
      <c r="B1372" s="9" t="str">
        <f>VLOOKUP(Table1[[#This Row],[Customer ID]],'Customer Lookup'!A:B,2,0)</f>
        <v>Joan Beach</v>
      </c>
      <c r="C1372" s="9">
        <v>89218</v>
      </c>
      <c r="D1372" s="30">
        <v>42026</v>
      </c>
      <c r="E1372" s="30">
        <v>42027</v>
      </c>
      <c r="F1372" s="8" t="s">
        <v>2233</v>
      </c>
      <c r="G1372" s="13" t="str">
        <f ca="1">TRIM(Table1[[#This Row],[Product Category]])</f>
        <v>Office Supplies</v>
      </c>
      <c r="H1372" s="13" t="str">
        <f ca="1">PROPER(Table1[[#This Row],[Product Sub-Category]])</f>
        <v>Office Furnishings</v>
      </c>
      <c r="I1372" s="14">
        <v>11</v>
      </c>
      <c r="J1372" s="15">
        <v>92.23</v>
      </c>
      <c r="K1372" s="9">
        <v>0.05</v>
      </c>
      <c r="L1372" s="9" t="s">
        <v>21</v>
      </c>
      <c r="M1372" s="9" t="s">
        <v>42</v>
      </c>
      <c r="N1372" s="16" t="str">
        <f ca="1">PROPER(Table1[[#This Row],[Region]])</f>
        <v>Central</v>
      </c>
      <c r="O1372" s="9" t="s">
        <v>542</v>
      </c>
      <c r="P1372" s="9" t="s">
        <v>862</v>
      </c>
      <c r="Q1372" s="9" t="s">
        <v>22</v>
      </c>
    </row>
    <row r="1373" spans="1:17" ht="14.5">
      <c r="A1373" s="9">
        <v>2457</v>
      </c>
      <c r="B1373" s="9" t="str">
        <f>VLOOKUP(Table1[[#This Row],[Customer ID]],'Customer Lookup'!A:B,2,0)</f>
        <v>Yvonne Collier</v>
      </c>
      <c r="C1373" s="9">
        <v>89218</v>
      </c>
      <c r="D1373" s="30">
        <v>42026</v>
      </c>
      <c r="E1373" s="30">
        <v>42026</v>
      </c>
      <c r="F1373" s="9" t="s">
        <v>2237</v>
      </c>
      <c r="G1373" s="13" t="str">
        <f ca="1">TRIM(Table1[[#This Row],[Product Category]])</f>
        <v>Office Supplies</v>
      </c>
      <c r="H1373" s="13" t="str">
        <f ca="1">PROPER(Table1[[#This Row],[Product Sub-Category]])</f>
        <v>Binders And Binder Accessories</v>
      </c>
      <c r="I1373" s="14">
        <v>9</v>
      </c>
      <c r="J1373" s="15">
        <v>15.22</v>
      </c>
      <c r="K1373" s="9">
        <v>0.05</v>
      </c>
      <c r="L1373" s="9" t="s">
        <v>21</v>
      </c>
      <c r="M1373" s="9" t="s">
        <v>42</v>
      </c>
      <c r="N1373" s="16" t="str">
        <f ca="1">PROPER(Table1[[#This Row],[Region]])</f>
        <v>Central</v>
      </c>
      <c r="O1373" s="9" t="s">
        <v>55</v>
      </c>
      <c r="P1373" s="9" t="s">
        <v>863</v>
      </c>
      <c r="Q1373" s="9" t="s">
        <v>32</v>
      </c>
    </row>
    <row r="1374" spans="1:17" ht="14.5">
      <c r="A1374" s="9">
        <v>2458</v>
      </c>
      <c r="B1374" s="9" t="str">
        <f>VLOOKUP(Table1[[#This Row],[Customer ID]],'Customer Lookup'!A:B,2,0)</f>
        <v>Troy Casey</v>
      </c>
      <c r="C1374" s="9">
        <v>91285</v>
      </c>
      <c r="D1374" s="30">
        <v>42007</v>
      </c>
      <c r="E1374" s="30">
        <v>42009</v>
      </c>
      <c r="F1374" s="8" t="s">
        <v>83</v>
      </c>
      <c r="G1374" s="13" t="str">
        <f ca="1">TRIM(Table1[[#This Row],[Product Category]])</f>
        <v>Office Supplies</v>
      </c>
      <c r="H1374" s="13" t="str">
        <f ca="1">PROPER(Table1[[#This Row],[Product Sub-Category]])</f>
        <v>Paper</v>
      </c>
      <c r="I1374" s="14">
        <v>2</v>
      </c>
      <c r="J1374" s="15">
        <v>6.48</v>
      </c>
      <c r="K1374" s="9">
        <v>0.05</v>
      </c>
      <c r="L1374" s="9" t="s">
        <v>21</v>
      </c>
      <c r="M1374" s="9" t="s">
        <v>42</v>
      </c>
      <c r="N1374" s="16" t="str">
        <f ca="1">PROPER(Table1[[#This Row],[Region]])</f>
        <v>Central</v>
      </c>
      <c r="O1374" s="9" t="s">
        <v>55</v>
      </c>
      <c r="P1374" s="9" t="s">
        <v>859</v>
      </c>
      <c r="Q1374" s="9" t="s">
        <v>32</v>
      </c>
    </row>
    <row r="1375" spans="1:17" ht="14.5">
      <c r="A1375" s="9">
        <v>2458</v>
      </c>
      <c r="B1375" s="9" t="str">
        <f>VLOOKUP(Table1[[#This Row],[Customer ID]],'Customer Lookup'!A:B,2,0)</f>
        <v>Troy Casey</v>
      </c>
      <c r="C1375" s="9">
        <v>91286</v>
      </c>
      <c r="D1375" s="30">
        <v>42147</v>
      </c>
      <c r="E1375" s="30">
        <v>42149</v>
      </c>
      <c r="F1375" s="9" t="s">
        <v>2240</v>
      </c>
      <c r="G1375" s="13" t="str">
        <f ca="1">TRIM(Table1[[#This Row],[Product Category]])</f>
        <v>Office Supplies</v>
      </c>
      <c r="H1375" s="13" t="str">
        <f ca="1">PROPER(Table1[[#This Row],[Product Sub-Category]])</f>
        <v>Scissors, Rulers And Trimmers</v>
      </c>
      <c r="I1375" s="14">
        <v>3</v>
      </c>
      <c r="J1375" s="15">
        <v>12.88</v>
      </c>
      <c r="K1375" s="9">
        <v>0.05</v>
      </c>
      <c r="L1375" s="9" t="s">
        <v>50</v>
      </c>
      <c r="M1375" s="9" t="s">
        <v>42</v>
      </c>
      <c r="N1375" s="16" t="str">
        <f ca="1">PROPER(Table1[[#This Row],[Region]])</f>
        <v>East</v>
      </c>
      <c r="O1375" s="9" t="s">
        <v>55</v>
      </c>
      <c r="P1375" s="9" t="s">
        <v>859</v>
      </c>
      <c r="Q1375" s="9" t="s">
        <v>32</v>
      </c>
    </row>
    <row r="1376" spans="1:17" ht="14.5">
      <c r="A1376" s="9">
        <v>2460</v>
      </c>
      <c r="B1376" s="9" t="str">
        <f>VLOOKUP(Table1[[#This Row],[Customer ID]],'Customer Lookup'!A:B,2,0)</f>
        <v>Lucille Gibbons</v>
      </c>
      <c r="C1376" s="9">
        <v>30785</v>
      </c>
      <c r="D1376" s="30">
        <v>42007</v>
      </c>
      <c r="E1376" s="30">
        <v>42009</v>
      </c>
      <c r="F1376" s="8" t="s">
        <v>83</v>
      </c>
      <c r="G1376" s="13" t="str">
        <f ca="1">TRIM(Table1[[#This Row],[Product Category]])</f>
        <v>Office Supplies</v>
      </c>
      <c r="H1376" s="13" t="str">
        <f ca="1">PROPER(Table1[[#This Row],[Product Sub-Category]])</f>
        <v>Paper</v>
      </c>
      <c r="I1376" s="14">
        <v>8</v>
      </c>
      <c r="J1376" s="15">
        <v>6.48</v>
      </c>
      <c r="K1376" s="9">
        <v>0.05</v>
      </c>
      <c r="L1376" s="9" t="s">
        <v>21</v>
      </c>
      <c r="M1376" s="9" t="s">
        <v>42</v>
      </c>
      <c r="N1376" s="16" t="str">
        <f ca="1">PROPER(Table1[[#This Row],[Region]])</f>
        <v>East</v>
      </c>
      <c r="O1376" s="9" t="s">
        <v>62</v>
      </c>
      <c r="P1376" s="9" t="s">
        <v>79</v>
      </c>
      <c r="Q1376" s="9" t="s">
        <v>32</v>
      </c>
    </row>
    <row r="1377" spans="1:17" ht="14.5">
      <c r="A1377" s="9">
        <v>2460</v>
      </c>
      <c r="B1377" s="9" t="str">
        <f>VLOOKUP(Table1[[#This Row],[Customer ID]],'Customer Lookup'!A:B,2,0)</f>
        <v>Lucille Gibbons</v>
      </c>
      <c r="C1377" s="9">
        <v>30785</v>
      </c>
      <c r="D1377" s="30">
        <v>42007</v>
      </c>
      <c r="E1377" s="30">
        <v>42010</v>
      </c>
      <c r="F1377" s="9" t="s">
        <v>2231</v>
      </c>
      <c r="G1377" s="13" t="str">
        <f ca="1">TRIM(Table1[[#This Row],[Product Category]])</f>
        <v>Furniture</v>
      </c>
      <c r="H1377" s="13" t="str">
        <f ca="1">PROPER(Table1[[#This Row],[Product Sub-Category]])</f>
        <v>Pens &amp; Art Supplies</v>
      </c>
      <c r="I1377" s="14">
        <v>46</v>
      </c>
      <c r="J1377" s="15">
        <v>9.93</v>
      </c>
      <c r="K1377" s="9">
        <v>0.05</v>
      </c>
      <c r="L1377" s="9" t="s">
        <v>21</v>
      </c>
      <c r="M1377" s="9" t="s">
        <v>42</v>
      </c>
      <c r="N1377" s="16" t="str">
        <f ca="1">PROPER(Table1[[#This Row],[Region]])</f>
        <v>South</v>
      </c>
      <c r="O1377" s="9" t="s">
        <v>62</v>
      </c>
      <c r="P1377" s="9" t="s">
        <v>79</v>
      </c>
      <c r="Q1377" s="9" t="s">
        <v>32</v>
      </c>
    </row>
    <row r="1378" spans="1:17" ht="14.5">
      <c r="A1378" s="9">
        <v>2464</v>
      </c>
      <c r="B1378" s="9" t="str">
        <f>VLOOKUP(Table1[[#This Row],[Customer ID]],'Customer Lookup'!A:B,2,0)</f>
        <v>Joe George</v>
      </c>
      <c r="C1378" s="9">
        <v>88713</v>
      </c>
      <c r="D1378" s="30">
        <v>42135</v>
      </c>
      <c r="E1378" s="30">
        <v>42137</v>
      </c>
      <c r="F1378" s="8" t="s">
        <v>2233</v>
      </c>
      <c r="G1378" s="13" t="str">
        <f ca="1">TRIM(Table1[[#This Row],[Product Category]])</f>
        <v>Furniture</v>
      </c>
      <c r="H1378" s="13" t="str">
        <f ca="1">PROPER(Table1[[#This Row],[Product Sub-Category]])</f>
        <v>Office Furnishings</v>
      </c>
      <c r="I1378" s="14">
        <v>4</v>
      </c>
      <c r="J1378" s="15">
        <v>1.74</v>
      </c>
      <c r="K1378" s="9">
        <v>0.05</v>
      </c>
      <c r="L1378" s="9" t="s">
        <v>21</v>
      </c>
      <c r="M1378" s="9" t="s">
        <v>104</v>
      </c>
      <c r="N1378" s="16" t="str">
        <f ca="1">PROPER(Table1[[#This Row],[Region]])</f>
        <v>South</v>
      </c>
      <c r="O1378" s="9" t="s">
        <v>138</v>
      </c>
      <c r="P1378" s="9" t="s">
        <v>864</v>
      </c>
      <c r="Q1378" s="9" t="s">
        <v>22</v>
      </c>
    </row>
    <row r="1379" spans="1:17" ht="14.5">
      <c r="A1379" s="9">
        <v>2464</v>
      </c>
      <c r="B1379" s="9" t="str">
        <f>VLOOKUP(Table1[[#This Row],[Customer ID]],'Customer Lookup'!A:B,2,0)</f>
        <v>Joe George</v>
      </c>
      <c r="C1379" s="9">
        <v>88713</v>
      </c>
      <c r="D1379" s="30">
        <v>42135</v>
      </c>
      <c r="E1379" s="30">
        <v>42135</v>
      </c>
      <c r="F1379" s="9" t="s">
        <v>123</v>
      </c>
      <c r="G1379" s="13" t="str">
        <f ca="1">TRIM(Table1[[#This Row],[Product Category]])</f>
        <v>Office Supplies</v>
      </c>
      <c r="H1379" s="13" t="str">
        <f ca="1">PROPER(Table1[[#This Row],[Product Sub-Category]])</f>
        <v>Tables</v>
      </c>
      <c r="I1379" s="14">
        <v>16</v>
      </c>
      <c r="J1379" s="15">
        <v>227.55</v>
      </c>
      <c r="K1379" s="9">
        <v>0.1</v>
      </c>
      <c r="L1379" s="9" t="s">
        <v>21</v>
      </c>
      <c r="M1379" s="9" t="s">
        <v>104</v>
      </c>
      <c r="N1379" s="16" t="str">
        <f ca="1">PROPER(Table1[[#This Row],[Region]])</f>
        <v>South</v>
      </c>
      <c r="O1379" s="9" t="s">
        <v>138</v>
      </c>
      <c r="P1379" s="9" t="s">
        <v>864</v>
      </c>
      <c r="Q1379" s="9" t="s">
        <v>22</v>
      </c>
    </row>
    <row r="1380" spans="1:17" ht="14.5">
      <c r="A1380" s="9">
        <v>2464</v>
      </c>
      <c r="B1380" s="9" t="str">
        <f>VLOOKUP(Table1[[#This Row],[Customer ID]],'Customer Lookup'!A:B,2,0)</f>
        <v>Joe George</v>
      </c>
      <c r="C1380" s="9">
        <v>88714</v>
      </c>
      <c r="D1380" s="30">
        <v>42024</v>
      </c>
      <c r="E1380" s="30">
        <v>42027</v>
      </c>
      <c r="F1380" s="8" t="s">
        <v>2237</v>
      </c>
      <c r="G1380" s="13" t="str">
        <f ca="1">TRIM(Table1[[#This Row],[Product Category]])</f>
        <v>Office Supplies</v>
      </c>
      <c r="H1380" s="13" t="str">
        <f ca="1">PROPER(Table1[[#This Row],[Product Sub-Category]])</f>
        <v>Binders And Binder Accessories</v>
      </c>
      <c r="I1380" s="14">
        <v>6</v>
      </c>
      <c r="J1380" s="15">
        <v>6.28</v>
      </c>
      <c r="K1380" s="9">
        <v>0.05</v>
      </c>
      <c r="L1380" s="9" t="s">
        <v>31</v>
      </c>
      <c r="M1380" s="9" t="s">
        <v>104</v>
      </c>
      <c r="N1380" s="16" t="str">
        <f ca="1">PROPER(Table1[[#This Row],[Region]])</f>
        <v>South</v>
      </c>
      <c r="O1380" s="9" t="s">
        <v>138</v>
      </c>
      <c r="P1380" s="9" t="s">
        <v>864</v>
      </c>
      <c r="Q1380" s="9" t="s">
        <v>32</v>
      </c>
    </row>
    <row r="1381" spans="1:17" ht="14.5">
      <c r="A1381" s="9">
        <v>2464</v>
      </c>
      <c r="B1381" s="9" t="str">
        <f>VLOOKUP(Table1[[#This Row],[Customer ID]],'Customer Lookup'!A:B,2,0)</f>
        <v>Joe George</v>
      </c>
      <c r="C1381" s="9">
        <v>88714</v>
      </c>
      <c r="D1381" s="30">
        <v>42024</v>
      </c>
      <c r="E1381" s="30">
        <v>42025</v>
      </c>
      <c r="F1381" s="9" t="s">
        <v>116</v>
      </c>
      <c r="G1381" s="13" t="str">
        <f ca="1">TRIM(Table1[[#This Row],[Product Category]])</f>
        <v>Office Supplies</v>
      </c>
      <c r="H1381" s="13" t="str">
        <f ca="1">PROPER(Table1[[#This Row],[Product Sub-Category]])</f>
        <v>Labels</v>
      </c>
      <c r="I1381" s="14">
        <v>14</v>
      </c>
      <c r="J1381" s="15">
        <v>3.08</v>
      </c>
      <c r="K1381" s="9">
        <v>0.05</v>
      </c>
      <c r="L1381" s="9" t="s">
        <v>31</v>
      </c>
      <c r="M1381" s="9" t="s">
        <v>104</v>
      </c>
      <c r="N1381" s="16" t="str">
        <f ca="1">PROPER(Table1[[#This Row],[Region]])</f>
        <v>Central</v>
      </c>
      <c r="O1381" s="9" t="s">
        <v>138</v>
      </c>
      <c r="P1381" s="9" t="s">
        <v>864</v>
      </c>
      <c r="Q1381" s="9" t="s">
        <v>32</v>
      </c>
    </row>
    <row r="1382" spans="1:17" ht="14.5">
      <c r="A1382" s="9">
        <v>2466</v>
      </c>
      <c r="B1382" s="9" t="str">
        <f>VLOOKUP(Table1[[#This Row],[Customer ID]],'Customer Lookup'!A:B,2,0)</f>
        <v>Gilbert Godfrey</v>
      </c>
      <c r="C1382" s="9">
        <v>88136</v>
      </c>
      <c r="D1382" s="30">
        <v>42062</v>
      </c>
      <c r="E1382" s="30">
        <v>42063</v>
      </c>
      <c r="F1382" s="8" t="s">
        <v>2237</v>
      </c>
      <c r="G1382" s="13" t="str">
        <f ca="1">TRIM(Table1[[#This Row],[Product Category]])</f>
        <v>Technology</v>
      </c>
      <c r="H1382" s="13" t="str">
        <f ca="1">PROPER(Table1[[#This Row],[Product Sub-Category]])</f>
        <v>Binders And Binder Accessories</v>
      </c>
      <c r="I1382" s="14">
        <v>7</v>
      </c>
      <c r="J1382" s="15">
        <v>2.08</v>
      </c>
      <c r="K1382" s="9">
        <v>0.05</v>
      </c>
      <c r="L1382" s="9" t="s">
        <v>50</v>
      </c>
      <c r="M1382" s="9" t="s">
        <v>81</v>
      </c>
      <c r="N1382" s="16" t="str">
        <f ca="1">PROPER(Table1[[#This Row],[Region]])</f>
        <v>Central</v>
      </c>
      <c r="O1382" s="9" t="s">
        <v>215</v>
      </c>
      <c r="P1382" s="9" t="s">
        <v>865</v>
      </c>
      <c r="Q1382" s="9" t="s">
        <v>32</v>
      </c>
    </row>
    <row r="1383" spans="1:17" ht="14.5">
      <c r="A1383" s="9">
        <v>2466</v>
      </c>
      <c r="B1383" s="9" t="str">
        <f>VLOOKUP(Table1[[#This Row],[Customer ID]],'Customer Lookup'!A:B,2,0)</f>
        <v>Gilbert Godfrey</v>
      </c>
      <c r="C1383" s="9">
        <v>88136</v>
      </c>
      <c r="D1383" s="30">
        <v>42062</v>
      </c>
      <c r="E1383" s="30">
        <v>42063</v>
      </c>
      <c r="F1383" s="9" t="s">
        <v>144</v>
      </c>
      <c r="G1383" s="13" t="str">
        <f ca="1">TRIM(Table1[[#This Row],[Product Category]])</f>
        <v>Office Supplies</v>
      </c>
      <c r="H1383" s="13" t="str">
        <f ca="1">PROPER(Table1[[#This Row],[Product Sub-Category]])</f>
        <v>Computer Peripherals</v>
      </c>
      <c r="I1383" s="14">
        <v>8</v>
      </c>
      <c r="J1383" s="15">
        <v>53.98</v>
      </c>
      <c r="K1383" s="9">
        <v>0.05</v>
      </c>
      <c r="L1383" s="9" t="s">
        <v>50</v>
      </c>
      <c r="M1383" s="9" t="s">
        <v>81</v>
      </c>
      <c r="N1383" s="16" t="str">
        <f ca="1">PROPER(Table1[[#This Row],[Region]])</f>
        <v>Central</v>
      </c>
      <c r="O1383" s="9" t="s">
        <v>215</v>
      </c>
      <c r="P1383" s="9" t="s">
        <v>865</v>
      </c>
      <c r="Q1383" s="9" t="s">
        <v>22</v>
      </c>
    </row>
    <row r="1384" spans="1:17" ht="14.5">
      <c r="A1384" s="9">
        <v>2466</v>
      </c>
      <c r="B1384" s="9" t="str">
        <f>VLOOKUP(Table1[[#This Row],[Customer ID]],'Customer Lookup'!A:B,2,0)</f>
        <v>Gilbert Godfrey</v>
      </c>
      <c r="C1384" s="9">
        <v>88136</v>
      </c>
      <c r="D1384" s="30">
        <v>42062</v>
      </c>
      <c r="E1384" s="30">
        <v>42062</v>
      </c>
      <c r="F1384" s="8" t="s">
        <v>83</v>
      </c>
      <c r="G1384" s="13" t="str">
        <f ca="1">TRIM(Table1[[#This Row],[Product Category]])</f>
        <v>Office Supplies</v>
      </c>
      <c r="H1384" s="13" t="str">
        <f ca="1">PROPER(Table1[[#This Row],[Product Sub-Category]])</f>
        <v>Paper</v>
      </c>
      <c r="I1384" s="14">
        <v>7</v>
      </c>
      <c r="J1384" s="15">
        <v>4.9800000000000004</v>
      </c>
      <c r="K1384" s="9">
        <v>0.05</v>
      </c>
      <c r="L1384" s="9" t="s">
        <v>50</v>
      </c>
      <c r="M1384" s="9" t="s">
        <v>81</v>
      </c>
      <c r="N1384" s="16" t="str">
        <f ca="1">PROPER(Table1[[#This Row],[Region]])</f>
        <v>South</v>
      </c>
      <c r="O1384" s="9" t="s">
        <v>215</v>
      </c>
      <c r="P1384" s="9" t="s">
        <v>865</v>
      </c>
      <c r="Q1384" s="9" t="s">
        <v>32</v>
      </c>
    </row>
    <row r="1385" spans="1:17" ht="14.5">
      <c r="A1385" s="9">
        <v>2468</v>
      </c>
      <c r="B1385" s="9" t="str">
        <f>VLOOKUP(Table1[[#This Row],[Customer ID]],'Customer Lookup'!A:B,2,0)</f>
        <v>Rhonda Stein</v>
      </c>
      <c r="C1385" s="9">
        <v>88135</v>
      </c>
      <c r="D1385" s="30">
        <v>42121</v>
      </c>
      <c r="E1385" s="30">
        <v>42123</v>
      </c>
      <c r="F1385" s="9" t="s">
        <v>2237</v>
      </c>
      <c r="G1385" s="13" t="str">
        <f ca="1">TRIM(Table1[[#This Row],[Product Category]])</f>
        <v>Technology</v>
      </c>
      <c r="H1385" s="13" t="str">
        <f ca="1">PROPER(Table1[[#This Row],[Product Sub-Category]])</f>
        <v>Binders And Binder Accessories</v>
      </c>
      <c r="I1385" s="14">
        <v>3</v>
      </c>
      <c r="J1385" s="15">
        <v>58.1</v>
      </c>
      <c r="K1385" s="9">
        <v>0.05</v>
      </c>
      <c r="L1385" s="9" t="s">
        <v>41</v>
      </c>
      <c r="M1385" s="9" t="s">
        <v>42</v>
      </c>
      <c r="N1385" s="16" t="str">
        <f ca="1">PROPER(Table1[[#This Row],[Region]])</f>
        <v>South</v>
      </c>
      <c r="O1385" s="9" t="s">
        <v>225</v>
      </c>
      <c r="P1385" s="9" t="s">
        <v>866</v>
      </c>
      <c r="Q1385" s="9" t="s">
        <v>22</v>
      </c>
    </row>
    <row r="1386" spans="1:17" ht="14.5">
      <c r="A1386" s="9">
        <v>2468</v>
      </c>
      <c r="B1386" s="9" t="str">
        <f>VLOOKUP(Table1[[#This Row],[Customer ID]],'Customer Lookup'!A:B,2,0)</f>
        <v>Rhonda Stein</v>
      </c>
      <c r="C1386" s="9">
        <v>88137</v>
      </c>
      <c r="D1386" s="30">
        <v>42076</v>
      </c>
      <c r="E1386" s="30">
        <v>42077</v>
      </c>
      <c r="F1386" s="8" t="s">
        <v>2235</v>
      </c>
      <c r="G1386" s="13" t="str">
        <f ca="1">TRIM(Table1[[#This Row],[Product Category]])</f>
        <v>Office Supplies</v>
      </c>
      <c r="H1386" s="13" t="str">
        <f ca="1">PROPER(Table1[[#This Row],[Product Sub-Category]])</f>
        <v>Telephones And Communication</v>
      </c>
      <c r="I1386" s="14">
        <v>13</v>
      </c>
      <c r="J1386" s="15">
        <v>65.989999999999995</v>
      </c>
      <c r="K1386" s="9">
        <v>0.05</v>
      </c>
      <c r="L1386" s="9" t="s">
        <v>41</v>
      </c>
      <c r="M1386" s="9" t="s">
        <v>81</v>
      </c>
      <c r="N1386" s="16" t="str">
        <f ca="1">PROPER(Table1[[#This Row],[Region]])</f>
        <v>Central</v>
      </c>
      <c r="O1386" s="9" t="s">
        <v>225</v>
      </c>
      <c r="P1386" s="9" t="s">
        <v>866</v>
      </c>
      <c r="Q1386" s="9" t="s">
        <v>32</v>
      </c>
    </row>
    <row r="1387" spans="1:17" ht="14.5">
      <c r="A1387" s="9">
        <v>2472</v>
      </c>
      <c r="B1387" s="9" t="str">
        <f>VLOOKUP(Table1[[#This Row],[Customer ID]],'Customer Lookup'!A:B,2,0)</f>
        <v>Ricky Sanders</v>
      </c>
      <c r="C1387" s="9">
        <v>86514</v>
      </c>
      <c r="D1387" s="30">
        <v>42056</v>
      </c>
      <c r="E1387" s="30">
        <v>42056</v>
      </c>
      <c r="F1387" s="9" t="s">
        <v>116</v>
      </c>
      <c r="G1387" s="13" t="str">
        <f ca="1">TRIM(Table1[[#This Row],[Product Category]])</f>
        <v>Office Supplies</v>
      </c>
      <c r="H1387" s="13" t="str">
        <f ca="1">PROPER(Table1[[#This Row],[Product Sub-Category]])</f>
        <v>Labels</v>
      </c>
      <c r="I1387" s="14">
        <v>10</v>
      </c>
      <c r="J1387" s="15">
        <v>4.91</v>
      </c>
      <c r="K1387" s="9">
        <v>0.05</v>
      </c>
      <c r="L1387" s="9" t="s">
        <v>98</v>
      </c>
      <c r="M1387" s="9" t="s">
        <v>42</v>
      </c>
      <c r="N1387" s="16" t="str">
        <f ca="1">PROPER(Table1[[#This Row],[Region]])</f>
        <v>South</v>
      </c>
      <c r="O1387" s="9" t="s">
        <v>142</v>
      </c>
      <c r="P1387" s="9" t="s">
        <v>867</v>
      </c>
      <c r="Q1387" s="9" t="s">
        <v>22</v>
      </c>
    </row>
    <row r="1388" spans="1:17" ht="14.5">
      <c r="A1388" s="9">
        <v>2481</v>
      </c>
      <c r="B1388" s="9" t="str">
        <f>VLOOKUP(Table1[[#This Row],[Customer ID]],'Customer Lookup'!A:B,2,0)</f>
        <v>Kelly Sawyer</v>
      </c>
      <c r="C1388" s="9">
        <v>91000</v>
      </c>
      <c r="D1388" s="30">
        <v>42100</v>
      </c>
      <c r="E1388" s="30">
        <v>42102</v>
      </c>
      <c r="F1388" s="8" t="s">
        <v>2237</v>
      </c>
      <c r="G1388" s="13" t="str">
        <f ca="1">TRIM(Table1[[#This Row],[Product Category]])</f>
        <v>Office Supplies</v>
      </c>
      <c r="H1388" s="13" t="str">
        <f ca="1">PROPER(Table1[[#This Row],[Product Sub-Category]])</f>
        <v>Binders And Binder Accessories</v>
      </c>
      <c r="I1388" s="14">
        <v>14</v>
      </c>
      <c r="J1388" s="15">
        <v>5.18</v>
      </c>
      <c r="K1388" s="9">
        <v>0.05</v>
      </c>
      <c r="L1388" s="9" t="s">
        <v>41</v>
      </c>
      <c r="M1388" s="9" t="s">
        <v>81</v>
      </c>
      <c r="N1388" s="16" t="str">
        <f ca="1">PROPER(Table1[[#This Row],[Region]])</f>
        <v>South</v>
      </c>
      <c r="O1388" s="9" t="s">
        <v>138</v>
      </c>
      <c r="P1388" s="9" t="s">
        <v>600</v>
      </c>
      <c r="Q1388" s="9" t="s">
        <v>22</v>
      </c>
    </row>
    <row r="1389" spans="1:17" ht="14.5">
      <c r="A1389" s="9">
        <v>2484</v>
      </c>
      <c r="B1389" s="9" t="str">
        <f>VLOOKUP(Table1[[#This Row],[Customer ID]],'Customer Lookup'!A:B,2,0)</f>
        <v>Rhonda Bryant</v>
      </c>
      <c r="C1389" s="9">
        <v>88998</v>
      </c>
      <c r="D1389" s="30">
        <v>42076</v>
      </c>
      <c r="E1389" s="30">
        <v>42077</v>
      </c>
      <c r="F1389" s="9" t="s">
        <v>83</v>
      </c>
      <c r="G1389" s="13" t="str">
        <f ca="1">TRIM(Table1[[#This Row],[Product Category]])</f>
        <v>Office Supplies</v>
      </c>
      <c r="H1389" s="13" t="str">
        <f ca="1">PROPER(Table1[[#This Row],[Product Sub-Category]])</f>
        <v>Paper</v>
      </c>
      <c r="I1389" s="14">
        <v>16</v>
      </c>
      <c r="J1389" s="15">
        <v>6.48</v>
      </c>
      <c r="K1389" s="9">
        <v>0.05</v>
      </c>
      <c r="L1389" s="9" t="s">
        <v>50</v>
      </c>
      <c r="M1389" s="9" t="s">
        <v>81</v>
      </c>
      <c r="N1389" s="16" t="str">
        <f ca="1">PROPER(Table1[[#This Row],[Region]])</f>
        <v>South</v>
      </c>
      <c r="O1389" s="9" t="s">
        <v>242</v>
      </c>
      <c r="P1389" s="9" t="s">
        <v>868</v>
      </c>
      <c r="Q1389" s="9" t="s">
        <v>32</v>
      </c>
    </row>
    <row r="1390" spans="1:17" ht="14.5">
      <c r="A1390" s="9">
        <v>2484</v>
      </c>
      <c r="B1390" s="9" t="str">
        <f>VLOOKUP(Table1[[#This Row],[Customer ID]],'Customer Lookup'!A:B,2,0)</f>
        <v>Rhonda Bryant</v>
      </c>
      <c r="C1390" s="9">
        <v>88998</v>
      </c>
      <c r="D1390" s="30">
        <v>42076</v>
      </c>
      <c r="E1390" s="30">
        <v>42077</v>
      </c>
      <c r="F1390" s="8" t="s">
        <v>2238</v>
      </c>
      <c r="G1390" s="13" t="str">
        <f ca="1">TRIM(Table1[[#This Row],[Product Category]])</f>
        <v>Furniture</v>
      </c>
      <c r="H1390" s="13" t="str">
        <f ca="1">PROPER(Table1[[#This Row],[Product Sub-Category]])</f>
        <v>Storage &amp; Organization</v>
      </c>
      <c r="I1390" s="14">
        <v>8</v>
      </c>
      <c r="J1390" s="15">
        <v>111.03</v>
      </c>
      <c r="K1390" s="9">
        <v>0.1</v>
      </c>
      <c r="L1390" s="9" t="s">
        <v>50</v>
      </c>
      <c r="M1390" s="9" t="s">
        <v>81</v>
      </c>
      <c r="N1390" s="16" t="str">
        <f ca="1">PROPER(Table1[[#This Row],[Region]])</f>
        <v>South</v>
      </c>
      <c r="O1390" s="9" t="s">
        <v>242</v>
      </c>
      <c r="P1390" s="9" t="s">
        <v>868</v>
      </c>
      <c r="Q1390" s="9" t="s">
        <v>32</v>
      </c>
    </row>
    <row r="1391" spans="1:17" ht="14.5">
      <c r="A1391" s="9">
        <v>2486</v>
      </c>
      <c r="B1391" s="9" t="str">
        <f>VLOOKUP(Table1[[#This Row],[Customer ID]],'Customer Lookup'!A:B,2,0)</f>
        <v>Jack Horn</v>
      </c>
      <c r="C1391" s="9">
        <v>91414</v>
      </c>
      <c r="D1391" s="30">
        <v>42041</v>
      </c>
      <c r="E1391" s="30">
        <v>42042</v>
      </c>
      <c r="F1391" s="9" t="s">
        <v>123</v>
      </c>
      <c r="G1391" s="13" t="str">
        <f ca="1">TRIM(Table1[[#This Row],[Product Category]])</f>
        <v>Technology</v>
      </c>
      <c r="H1391" s="13" t="str">
        <f ca="1">PROPER(Table1[[#This Row],[Product Sub-Category]])</f>
        <v>Tables</v>
      </c>
      <c r="I1391" s="14">
        <v>4</v>
      </c>
      <c r="J1391" s="15">
        <v>71.37</v>
      </c>
      <c r="K1391" s="9">
        <v>0.05</v>
      </c>
      <c r="L1391" s="9" t="s">
        <v>21</v>
      </c>
      <c r="M1391" s="9" t="s">
        <v>51</v>
      </c>
      <c r="N1391" s="16" t="str">
        <f ca="1">PROPER(Table1[[#This Row],[Region]])</f>
        <v>South</v>
      </c>
      <c r="O1391" s="9" t="s">
        <v>254</v>
      </c>
      <c r="P1391" s="9" t="s">
        <v>869</v>
      </c>
      <c r="Q1391" s="9" t="s">
        <v>32</v>
      </c>
    </row>
    <row r="1392" spans="1:17" ht="14.5">
      <c r="A1392" s="9">
        <v>2486</v>
      </c>
      <c r="B1392" s="9" t="str">
        <f>VLOOKUP(Table1[[#This Row],[Customer ID]],'Customer Lookup'!A:B,2,0)</f>
        <v>Jack Horn</v>
      </c>
      <c r="C1392" s="9">
        <v>91414</v>
      </c>
      <c r="D1392" s="30">
        <v>42041</v>
      </c>
      <c r="E1392" s="30">
        <v>42043</v>
      </c>
      <c r="F1392" s="8" t="s">
        <v>2235</v>
      </c>
      <c r="G1392" s="13" t="str">
        <f ca="1">TRIM(Table1[[#This Row],[Product Category]])</f>
        <v>Furniture</v>
      </c>
      <c r="H1392" s="13" t="str">
        <f ca="1">PROPER(Table1[[#This Row],[Product Sub-Category]])</f>
        <v>Telephones And Communication</v>
      </c>
      <c r="I1392" s="14">
        <v>1</v>
      </c>
      <c r="J1392" s="15">
        <v>205.99</v>
      </c>
      <c r="K1392" s="9">
        <v>0.1</v>
      </c>
      <c r="L1392" s="9" t="s">
        <v>21</v>
      </c>
      <c r="M1392" s="9" t="s">
        <v>51</v>
      </c>
      <c r="N1392" s="16" t="str">
        <f ca="1">PROPER(Table1[[#This Row],[Region]])</f>
        <v>South</v>
      </c>
      <c r="O1392" s="9" t="s">
        <v>254</v>
      </c>
      <c r="P1392" s="9" t="s">
        <v>869</v>
      </c>
      <c r="Q1392" s="9" t="s">
        <v>22</v>
      </c>
    </row>
    <row r="1393" spans="1:17" ht="14.5">
      <c r="A1393" s="9">
        <v>2486</v>
      </c>
      <c r="B1393" s="9" t="str">
        <f>VLOOKUP(Table1[[#This Row],[Customer ID]],'Customer Lookup'!A:B,2,0)</f>
        <v>Jack Horn</v>
      </c>
      <c r="C1393" s="9">
        <v>91416</v>
      </c>
      <c r="D1393" s="30">
        <v>42038</v>
      </c>
      <c r="E1393" s="30">
        <v>42040</v>
      </c>
      <c r="F1393" s="9" t="s">
        <v>2232</v>
      </c>
      <c r="G1393" s="13" t="str">
        <f ca="1">TRIM(Table1[[#This Row],[Product Category]])</f>
        <v>Office Supplies</v>
      </c>
      <c r="H1393" s="13" t="str">
        <f ca="1">PROPER(Table1[[#This Row],[Product Sub-Category]])</f>
        <v>Chairs &amp; Chairmats</v>
      </c>
      <c r="I1393" s="14">
        <v>11</v>
      </c>
      <c r="J1393" s="15">
        <v>180.98</v>
      </c>
      <c r="K1393" s="9">
        <v>0.1</v>
      </c>
      <c r="L1393" s="9" t="s">
        <v>98</v>
      </c>
      <c r="M1393" s="9" t="s">
        <v>51</v>
      </c>
      <c r="N1393" s="16" t="str">
        <f ca="1">PROPER(Table1[[#This Row],[Region]])</f>
        <v>South</v>
      </c>
      <c r="O1393" s="9" t="s">
        <v>254</v>
      </c>
      <c r="P1393" s="9" t="s">
        <v>869</v>
      </c>
      <c r="Q1393" s="9" t="s">
        <v>22</v>
      </c>
    </row>
    <row r="1394" spans="1:17" ht="14.5">
      <c r="A1394" s="9">
        <v>2487</v>
      </c>
      <c r="B1394" s="9" t="str">
        <f>VLOOKUP(Table1[[#This Row],[Customer ID]],'Customer Lookup'!A:B,2,0)</f>
        <v>Michelle Bryant Phillips</v>
      </c>
      <c r="C1394" s="9">
        <v>91415</v>
      </c>
      <c r="D1394" s="30">
        <v>42175</v>
      </c>
      <c r="E1394" s="30">
        <v>42176</v>
      </c>
      <c r="F1394" s="8" t="s">
        <v>116</v>
      </c>
      <c r="G1394" s="13" t="str">
        <f ca="1">TRIM(Table1[[#This Row],[Product Category]])</f>
        <v>Office Supplies</v>
      </c>
      <c r="H1394" s="13" t="str">
        <f ca="1">PROPER(Table1[[#This Row],[Product Sub-Category]])</f>
        <v>Labels</v>
      </c>
      <c r="I1394" s="14">
        <v>14</v>
      </c>
      <c r="J1394" s="15">
        <v>3.08</v>
      </c>
      <c r="K1394" s="9">
        <v>0.05</v>
      </c>
      <c r="L1394" s="9" t="s">
        <v>31</v>
      </c>
      <c r="M1394" s="9" t="s">
        <v>51</v>
      </c>
      <c r="N1394" s="16" t="str">
        <f ca="1">PROPER(Table1[[#This Row],[Region]])</f>
        <v>South</v>
      </c>
      <c r="O1394" s="9" t="s">
        <v>254</v>
      </c>
      <c r="P1394" s="9" t="s">
        <v>870</v>
      </c>
      <c r="Q1394" s="9" t="s">
        <v>32</v>
      </c>
    </row>
    <row r="1395" spans="1:17" ht="14.5">
      <c r="A1395" s="9">
        <v>2487</v>
      </c>
      <c r="B1395" s="9" t="str">
        <f>VLOOKUP(Table1[[#This Row],[Customer ID]],'Customer Lookup'!A:B,2,0)</f>
        <v>Michelle Bryant Phillips</v>
      </c>
      <c r="C1395" s="9">
        <v>91415</v>
      </c>
      <c r="D1395" s="30">
        <v>42175</v>
      </c>
      <c r="E1395" s="30">
        <v>42176</v>
      </c>
      <c r="F1395" s="9" t="s">
        <v>2231</v>
      </c>
      <c r="G1395" s="13" t="str">
        <f ca="1">TRIM(Table1[[#This Row],[Product Category]])</f>
        <v>Furniture</v>
      </c>
      <c r="H1395" s="13" t="str">
        <f ca="1">PROPER(Table1[[#This Row],[Product Sub-Category]])</f>
        <v>Pens &amp; Art Supplies</v>
      </c>
      <c r="I1395" s="14">
        <v>18</v>
      </c>
      <c r="J1395" s="15">
        <v>2.78</v>
      </c>
      <c r="K1395" s="9">
        <v>0.05</v>
      </c>
      <c r="L1395" s="9" t="s">
        <v>31</v>
      </c>
      <c r="M1395" s="9" t="s">
        <v>51</v>
      </c>
      <c r="N1395" s="16" t="str">
        <f ca="1">PROPER(Table1[[#This Row],[Region]])</f>
        <v>South</v>
      </c>
      <c r="O1395" s="9" t="s">
        <v>254</v>
      </c>
      <c r="P1395" s="9" t="s">
        <v>870</v>
      </c>
      <c r="Q1395" s="9" t="s">
        <v>32</v>
      </c>
    </row>
    <row r="1396" spans="1:17" ht="14.5">
      <c r="A1396" s="9">
        <v>2487</v>
      </c>
      <c r="B1396" s="9" t="str">
        <f>VLOOKUP(Table1[[#This Row],[Customer ID]],'Customer Lookup'!A:B,2,0)</f>
        <v>Michelle Bryant Phillips</v>
      </c>
      <c r="C1396" s="9">
        <v>91417</v>
      </c>
      <c r="D1396" s="30">
        <v>42157</v>
      </c>
      <c r="E1396" s="30">
        <v>42158</v>
      </c>
      <c r="F1396" s="8" t="s">
        <v>2233</v>
      </c>
      <c r="G1396" s="13" t="str">
        <f ca="1">TRIM(Table1[[#This Row],[Product Category]])</f>
        <v>Office Supplies</v>
      </c>
      <c r="H1396" s="13" t="str">
        <f ca="1">PROPER(Table1[[#This Row],[Product Sub-Category]])</f>
        <v>Office Furnishings</v>
      </c>
      <c r="I1396" s="14">
        <v>8</v>
      </c>
      <c r="J1396" s="15">
        <v>136.97999999999999</v>
      </c>
      <c r="K1396" s="9">
        <v>0.1</v>
      </c>
      <c r="L1396" s="9" t="s">
        <v>31</v>
      </c>
      <c r="M1396" s="9" t="s">
        <v>51</v>
      </c>
      <c r="N1396" s="16" t="str">
        <f ca="1">PROPER(Table1[[#This Row],[Region]])</f>
        <v>South</v>
      </c>
      <c r="O1396" s="9" t="s">
        <v>254</v>
      </c>
      <c r="P1396" s="9" t="s">
        <v>870</v>
      </c>
      <c r="Q1396" s="9" t="s">
        <v>22</v>
      </c>
    </row>
    <row r="1397" spans="1:17" ht="14.5">
      <c r="A1397" s="9">
        <v>2488</v>
      </c>
      <c r="B1397" s="9" t="str">
        <f>VLOOKUP(Table1[[#This Row],[Customer ID]],'Customer Lookup'!A:B,2,0)</f>
        <v>Gordon Walker</v>
      </c>
      <c r="C1397" s="9">
        <v>86887</v>
      </c>
      <c r="D1397" s="30">
        <v>42103</v>
      </c>
      <c r="E1397" s="30">
        <v>42103</v>
      </c>
      <c r="F1397" s="9" t="s">
        <v>116</v>
      </c>
      <c r="G1397" s="13" t="str">
        <f ca="1">TRIM(Table1[[#This Row],[Product Category]])</f>
        <v>Office Supplies</v>
      </c>
      <c r="H1397" s="13" t="str">
        <f ca="1">PROPER(Table1[[#This Row],[Product Sub-Category]])</f>
        <v>Labels</v>
      </c>
      <c r="I1397" s="14">
        <v>9</v>
      </c>
      <c r="J1397" s="15">
        <v>4.91</v>
      </c>
      <c r="K1397" s="9">
        <v>0.05</v>
      </c>
      <c r="L1397" s="9" t="s">
        <v>21</v>
      </c>
      <c r="M1397" s="9" t="s">
        <v>104</v>
      </c>
      <c r="N1397" s="16" t="str">
        <f ca="1">PROPER(Table1[[#This Row],[Region]])</f>
        <v>South</v>
      </c>
      <c r="O1397" s="9" t="s">
        <v>451</v>
      </c>
      <c r="P1397" s="9" t="s">
        <v>871</v>
      </c>
      <c r="Q1397" s="9" t="s">
        <v>32</v>
      </c>
    </row>
    <row r="1398" spans="1:17" ht="14.5">
      <c r="A1398" s="9">
        <v>2488</v>
      </c>
      <c r="B1398" s="9" t="str">
        <f>VLOOKUP(Table1[[#This Row],[Customer ID]],'Customer Lookup'!A:B,2,0)</f>
        <v>Gordon Walker</v>
      </c>
      <c r="C1398" s="9">
        <v>86887</v>
      </c>
      <c r="D1398" s="30">
        <v>42103</v>
      </c>
      <c r="E1398" s="30">
        <v>42104</v>
      </c>
      <c r="F1398" s="8" t="s">
        <v>2231</v>
      </c>
      <c r="G1398" s="13" t="str">
        <f ca="1">TRIM(Table1[[#This Row],[Product Category]])</f>
        <v>Technology</v>
      </c>
      <c r="H1398" s="13" t="str">
        <f ca="1">PROPER(Table1[[#This Row],[Product Sub-Category]])</f>
        <v>Pens &amp; Art Supplies</v>
      </c>
      <c r="I1398" s="14">
        <v>11</v>
      </c>
      <c r="J1398" s="15">
        <v>28.15</v>
      </c>
      <c r="K1398" s="9">
        <v>0.05</v>
      </c>
      <c r="L1398" s="9" t="s">
        <v>21</v>
      </c>
      <c r="M1398" s="9" t="s">
        <v>104</v>
      </c>
      <c r="N1398" s="16" t="str">
        <f ca="1">PROPER(Table1[[#This Row],[Region]])</f>
        <v>West</v>
      </c>
      <c r="O1398" s="9" t="s">
        <v>451</v>
      </c>
      <c r="P1398" s="9" t="s">
        <v>871</v>
      </c>
      <c r="Q1398" s="9" t="s">
        <v>32</v>
      </c>
    </row>
    <row r="1399" spans="1:17" ht="14.5">
      <c r="A1399" s="9">
        <v>2489</v>
      </c>
      <c r="B1399" s="9" t="str">
        <f>VLOOKUP(Table1[[#This Row],[Customer ID]],'Customer Lookup'!A:B,2,0)</f>
        <v>Craig Liu</v>
      </c>
      <c r="C1399" s="9">
        <v>86883</v>
      </c>
      <c r="D1399" s="30">
        <v>42046</v>
      </c>
      <c r="E1399" s="30">
        <v>42048</v>
      </c>
      <c r="F1399" s="9" t="s">
        <v>74</v>
      </c>
      <c r="G1399" s="13" t="str">
        <f ca="1">TRIM(Table1[[#This Row],[Product Category]])</f>
        <v>Office Supplies</v>
      </c>
      <c r="H1399" s="13" t="str">
        <f ca="1">PROPER(Table1[[#This Row],[Product Sub-Category]])</f>
        <v>Office Machines</v>
      </c>
      <c r="I1399" s="14">
        <v>2</v>
      </c>
      <c r="J1399" s="15">
        <v>2036.48</v>
      </c>
      <c r="K1399" s="9">
        <v>0.15</v>
      </c>
      <c r="L1399" s="9" t="s">
        <v>21</v>
      </c>
      <c r="M1399" s="9" t="s">
        <v>104</v>
      </c>
      <c r="N1399" s="16" t="str">
        <f ca="1">PROPER(Table1[[#This Row],[Region]])</f>
        <v>West</v>
      </c>
      <c r="O1399" s="9" t="s">
        <v>37</v>
      </c>
      <c r="P1399" s="9" t="s">
        <v>373</v>
      </c>
      <c r="Q1399" s="9" t="s">
        <v>22</v>
      </c>
    </row>
    <row r="1400" spans="1:17" ht="14.5">
      <c r="A1400" s="9">
        <v>2489</v>
      </c>
      <c r="B1400" s="9" t="str">
        <f>VLOOKUP(Table1[[#This Row],[Customer ID]],'Customer Lookup'!A:B,2,0)</f>
        <v>Craig Liu</v>
      </c>
      <c r="C1400" s="9">
        <v>86885</v>
      </c>
      <c r="D1400" s="30">
        <v>42120</v>
      </c>
      <c r="E1400" s="30">
        <v>42121</v>
      </c>
      <c r="F1400" s="8" t="s">
        <v>2238</v>
      </c>
      <c r="G1400" s="13" t="str">
        <f ca="1">TRIM(Table1[[#This Row],[Product Category]])</f>
        <v>Technology</v>
      </c>
      <c r="H1400" s="13" t="str">
        <f ca="1">PROPER(Table1[[#This Row],[Product Sub-Category]])</f>
        <v>Storage &amp; Organization</v>
      </c>
      <c r="I1400" s="14">
        <v>5</v>
      </c>
      <c r="J1400" s="15">
        <v>419.19</v>
      </c>
      <c r="K1400" s="9">
        <v>0.1</v>
      </c>
      <c r="L1400" s="9" t="s">
        <v>50</v>
      </c>
      <c r="M1400" s="9" t="s">
        <v>42</v>
      </c>
      <c r="N1400" s="16" t="str">
        <f ca="1">PROPER(Table1[[#This Row],[Region]])</f>
        <v>West</v>
      </c>
      <c r="O1400" s="9" t="s">
        <v>37</v>
      </c>
      <c r="P1400" s="9" t="s">
        <v>373</v>
      </c>
      <c r="Q1400" s="9" t="s">
        <v>32</v>
      </c>
    </row>
    <row r="1401" spans="1:17" ht="14.5">
      <c r="A1401" s="9">
        <v>2489</v>
      </c>
      <c r="B1401" s="9" t="str">
        <f>VLOOKUP(Table1[[#This Row],[Customer ID]],'Customer Lookup'!A:B,2,0)</f>
        <v>Craig Liu</v>
      </c>
      <c r="C1401" s="9">
        <v>86886</v>
      </c>
      <c r="D1401" s="30">
        <v>42016</v>
      </c>
      <c r="E1401" s="30">
        <v>42016</v>
      </c>
      <c r="F1401" s="9" t="s">
        <v>2235</v>
      </c>
      <c r="G1401" s="13" t="str">
        <f ca="1">TRIM(Table1[[#This Row],[Product Category]])</f>
        <v>Furniture</v>
      </c>
      <c r="H1401" s="13" t="str">
        <f ca="1">PROPER(Table1[[#This Row],[Product Sub-Category]])</f>
        <v>Telephones And Communication</v>
      </c>
      <c r="I1401" s="14">
        <v>9</v>
      </c>
      <c r="J1401" s="15">
        <v>65.989999999999995</v>
      </c>
      <c r="K1401" s="9">
        <v>0.05</v>
      </c>
      <c r="L1401" s="9" t="s">
        <v>31</v>
      </c>
      <c r="M1401" s="9" t="s">
        <v>42</v>
      </c>
      <c r="N1401" s="16" t="str">
        <f ca="1">PROPER(Table1[[#This Row],[Region]])</f>
        <v>West</v>
      </c>
      <c r="O1401" s="9" t="s">
        <v>37</v>
      </c>
      <c r="P1401" s="9" t="s">
        <v>373</v>
      </c>
      <c r="Q1401" s="9" t="s">
        <v>32</v>
      </c>
    </row>
    <row r="1402" spans="1:17" ht="14.5">
      <c r="A1402" s="9">
        <v>2490</v>
      </c>
      <c r="B1402" s="9" t="str">
        <f>VLOOKUP(Table1[[#This Row],[Customer ID]],'Customer Lookup'!A:B,2,0)</f>
        <v>Pauline Finch</v>
      </c>
      <c r="C1402" s="9">
        <v>86884</v>
      </c>
      <c r="D1402" s="30">
        <v>42049</v>
      </c>
      <c r="E1402" s="30">
        <v>42051</v>
      </c>
      <c r="F1402" s="8" t="s">
        <v>123</v>
      </c>
      <c r="G1402" s="13" t="str">
        <f ca="1">TRIM(Table1[[#This Row],[Product Category]])</f>
        <v>Technology</v>
      </c>
      <c r="H1402" s="13" t="str">
        <f ca="1">PROPER(Table1[[#This Row],[Product Sub-Category]])</f>
        <v>Tables</v>
      </c>
      <c r="I1402" s="14">
        <v>2</v>
      </c>
      <c r="J1402" s="15">
        <v>348.21</v>
      </c>
      <c r="K1402" s="9">
        <v>0.1</v>
      </c>
      <c r="L1402" s="9" t="s">
        <v>41</v>
      </c>
      <c r="M1402" s="9" t="s">
        <v>42</v>
      </c>
      <c r="N1402" s="16" t="str">
        <f ca="1">PROPER(Table1[[#This Row],[Region]])</f>
        <v>West</v>
      </c>
      <c r="O1402" s="9" t="s">
        <v>37</v>
      </c>
      <c r="P1402" s="9" t="s">
        <v>872</v>
      </c>
      <c r="Q1402" s="9" t="s">
        <v>22</v>
      </c>
    </row>
    <row r="1403" spans="1:17" ht="14.5">
      <c r="A1403" s="9">
        <v>2490</v>
      </c>
      <c r="B1403" s="9" t="str">
        <f>VLOOKUP(Table1[[#This Row],[Customer ID]],'Customer Lookup'!A:B,2,0)</f>
        <v>Pauline Finch</v>
      </c>
      <c r="C1403" s="9">
        <v>86886</v>
      </c>
      <c r="D1403" s="30">
        <v>42016</v>
      </c>
      <c r="E1403" s="30">
        <v>42018</v>
      </c>
      <c r="F1403" s="9" t="s">
        <v>144</v>
      </c>
      <c r="G1403" s="13" t="str">
        <f ca="1">TRIM(Table1[[#This Row],[Product Category]])</f>
        <v>Furniture</v>
      </c>
      <c r="H1403" s="13" t="str">
        <f ca="1">PROPER(Table1[[#This Row],[Product Sub-Category]])</f>
        <v>Computer Peripherals</v>
      </c>
      <c r="I1403" s="14">
        <v>11</v>
      </c>
      <c r="J1403" s="15">
        <v>10.01</v>
      </c>
      <c r="K1403" s="9">
        <v>0.05</v>
      </c>
      <c r="L1403" s="9" t="s">
        <v>31</v>
      </c>
      <c r="M1403" s="9" t="s">
        <v>42</v>
      </c>
      <c r="N1403" s="16" t="str">
        <f ca="1">PROPER(Table1[[#This Row],[Region]])</f>
        <v>West</v>
      </c>
      <c r="O1403" s="9" t="s">
        <v>37</v>
      </c>
      <c r="P1403" s="9" t="s">
        <v>872</v>
      </c>
      <c r="Q1403" s="9" t="s">
        <v>22</v>
      </c>
    </row>
    <row r="1404" spans="1:17" ht="14.5">
      <c r="A1404" s="9">
        <v>2491</v>
      </c>
      <c r="B1404" s="9" t="str">
        <f>VLOOKUP(Table1[[#This Row],[Customer ID]],'Customer Lookup'!A:B,2,0)</f>
        <v>Sean N Boyer</v>
      </c>
      <c r="C1404" s="9">
        <v>48836</v>
      </c>
      <c r="D1404" s="30">
        <v>42049</v>
      </c>
      <c r="E1404" s="30">
        <v>42051</v>
      </c>
      <c r="F1404" s="8" t="s">
        <v>123</v>
      </c>
      <c r="G1404" s="13" t="str">
        <f ca="1">TRIM(Table1[[#This Row],[Product Category]])</f>
        <v>Office Supplies</v>
      </c>
      <c r="H1404" s="13" t="str">
        <f ca="1">PROPER(Table1[[#This Row],[Product Sub-Category]])</f>
        <v>Tables</v>
      </c>
      <c r="I1404" s="14">
        <v>8</v>
      </c>
      <c r="J1404" s="15">
        <v>348.21</v>
      </c>
      <c r="K1404" s="9">
        <v>0.1</v>
      </c>
      <c r="L1404" s="9" t="s">
        <v>41</v>
      </c>
      <c r="M1404" s="9" t="s">
        <v>42</v>
      </c>
      <c r="N1404" s="16" t="str">
        <f ca="1">PROPER(Table1[[#This Row],[Region]])</f>
        <v>West</v>
      </c>
      <c r="O1404" s="9" t="s">
        <v>37</v>
      </c>
      <c r="P1404" s="9" t="s">
        <v>361</v>
      </c>
      <c r="Q1404" s="9" t="s">
        <v>22</v>
      </c>
    </row>
    <row r="1405" spans="1:17" ht="14.5">
      <c r="A1405" s="9">
        <v>2491</v>
      </c>
      <c r="B1405" s="9" t="str">
        <f>VLOOKUP(Table1[[#This Row],[Customer ID]],'Customer Lookup'!A:B,2,0)</f>
        <v>Sean N Boyer</v>
      </c>
      <c r="C1405" s="9">
        <v>11712</v>
      </c>
      <c r="D1405" s="30">
        <v>42120</v>
      </c>
      <c r="E1405" s="30">
        <v>42122</v>
      </c>
      <c r="F1405" s="9" t="s">
        <v>2231</v>
      </c>
      <c r="G1405" s="13" t="str">
        <f ca="1">TRIM(Table1[[#This Row],[Product Category]])</f>
        <v>Office Supplies</v>
      </c>
      <c r="H1405" s="13" t="str">
        <f ca="1">PROPER(Table1[[#This Row],[Product Sub-Category]])</f>
        <v>Pens &amp; Art Supplies</v>
      </c>
      <c r="I1405" s="14">
        <v>9</v>
      </c>
      <c r="J1405" s="15">
        <v>4.28</v>
      </c>
      <c r="K1405" s="9">
        <v>0.05</v>
      </c>
      <c r="L1405" s="9" t="s">
        <v>98</v>
      </c>
      <c r="M1405" s="9" t="s">
        <v>104</v>
      </c>
      <c r="N1405" s="16" t="str">
        <f ca="1">PROPER(Table1[[#This Row],[Region]])</f>
        <v>West</v>
      </c>
      <c r="O1405" s="9" t="s">
        <v>37</v>
      </c>
      <c r="P1405" s="9" t="s">
        <v>361</v>
      </c>
      <c r="Q1405" s="9" t="s">
        <v>32</v>
      </c>
    </row>
    <row r="1406" spans="1:17" ht="14.5">
      <c r="A1406" s="9">
        <v>2491</v>
      </c>
      <c r="B1406" s="9" t="str">
        <f>VLOOKUP(Table1[[#This Row],[Customer ID]],'Customer Lookup'!A:B,2,0)</f>
        <v>Sean N Boyer</v>
      </c>
      <c r="C1406" s="9">
        <v>23042</v>
      </c>
      <c r="D1406" s="30">
        <v>42120</v>
      </c>
      <c r="E1406" s="30">
        <v>42121</v>
      </c>
      <c r="F1406" s="8" t="s">
        <v>2238</v>
      </c>
      <c r="G1406" s="13" t="str">
        <f ca="1">TRIM(Table1[[#This Row],[Product Category]])</f>
        <v>Technology</v>
      </c>
      <c r="H1406" s="13" t="str">
        <f ca="1">PROPER(Table1[[#This Row],[Product Sub-Category]])</f>
        <v>Storage &amp; Organization</v>
      </c>
      <c r="I1406" s="14">
        <v>20</v>
      </c>
      <c r="J1406" s="15">
        <v>419.19</v>
      </c>
      <c r="K1406" s="9">
        <v>0.1</v>
      </c>
      <c r="L1406" s="9" t="s">
        <v>50</v>
      </c>
      <c r="M1406" s="9" t="s">
        <v>42</v>
      </c>
      <c r="N1406" s="16" t="str">
        <f ca="1">PROPER(Table1[[#This Row],[Region]])</f>
        <v>West</v>
      </c>
      <c r="O1406" s="9" t="s">
        <v>37</v>
      </c>
      <c r="P1406" s="9" t="s">
        <v>361</v>
      </c>
      <c r="Q1406" s="9" t="s">
        <v>32</v>
      </c>
    </row>
    <row r="1407" spans="1:17" ht="14.5">
      <c r="A1407" s="9">
        <v>2491</v>
      </c>
      <c r="B1407" s="9" t="str">
        <f>VLOOKUP(Table1[[#This Row],[Customer ID]],'Customer Lookup'!A:B,2,0)</f>
        <v>Sean N Boyer</v>
      </c>
      <c r="C1407" s="9">
        <v>23877</v>
      </c>
      <c r="D1407" s="30">
        <v>42016</v>
      </c>
      <c r="E1407" s="30">
        <v>42016</v>
      </c>
      <c r="F1407" s="9" t="s">
        <v>2235</v>
      </c>
      <c r="G1407" s="13" t="str">
        <f ca="1">TRIM(Table1[[#This Row],[Product Category]])</f>
        <v>Technology</v>
      </c>
      <c r="H1407" s="13" t="str">
        <f ca="1">PROPER(Table1[[#This Row],[Product Sub-Category]])</f>
        <v>Telephones And Communication</v>
      </c>
      <c r="I1407" s="14">
        <v>37</v>
      </c>
      <c r="J1407" s="15">
        <v>65.989999999999995</v>
      </c>
      <c r="K1407" s="9">
        <v>0.05</v>
      </c>
      <c r="L1407" s="9" t="s">
        <v>31</v>
      </c>
      <c r="M1407" s="9" t="s">
        <v>42</v>
      </c>
      <c r="N1407" s="16" t="str">
        <f ca="1">PROPER(Table1[[#This Row],[Region]])</f>
        <v>West</v>
      </c>
      <c r="O1407" s="9" t="s">
        <v>37</v>
      </c>
      <c r="P1407" s="9" t="s">
        <v>361</v>
      </c>
      <c r="Q1407" s="9" t="s">
        <v>32</v>
      </c>
    </row>
    <row r="1408" spans="1:17" ht="14.5">
      <c r="A1408" s="9">
        <v>2491</v>
      </c>
      <c r="B1408" s="9" t="str">
        <f>VLOOKUP(Table1[[#This Row],[Customer ID]],'Customer Lookup'!A:B,2,0)</f>
        <v>Sean N Boyer</v>
      </c>
      <c r="C1408" s="9">
        <v>23877</v>
      </c>
      <c r="D1408" s="30">
        <v>42016</v>
      </c>
      <c r="E1408" s="30">
        <v>42018</v>
      </c>
      <c r="F1408" s="8" t="s">
        <v>144</v>
      </c>
      <c r="G1408" s="13" t="str">
        <f ca="1">TRIM(Table1[[#This Row],[Product Category]])</f>
        <v>Office Supplies</v>
      </c>
      <c r="H1408" s="13" t="str">
        <f ca="1">PROPER(Table1[[#This Row],[Product Sub-Category]])</f>
        <v>Computer Peripherals</v>
      </c>
      <c r="I1408" s="14">
        <v>42</v>
      </c>
      <c r="J1408" s="15">
        <v>10.01</v>
      </c>
      <c r="K1408" s="9">
        <v>0.05</v>
      </c>
      <c r="L1408" s="9" t="s">
        <v>31</v>
      </c>
      <c r="M1408" s="9" t="s">
        <v>42</v>
      </c>
      <c r="N1408" s="16" t="str">
        <f ca="1">PROPER(Table1[[#This Row],[Region]])</f>
        <v>West</v>
      </c>
      <c r="O1408" s="9" t="s">
        <v>37</v>
      </c>
      <c r="P1408" s="9" t="s">
        <v>361</v>
      </c>
      <c r="Q1408" s="9" t="s">
        <v>22</v>
      </c>
    </row>
    <row r="1409" spans="1:17" ht="14.5">
      <c r="A1409" s="9">
        <v>2491</v>
      </c>
      <c r="B1409" s="9" t="str">
        <f>VLOOKUP(Table1[[#This Row],[Customer ID]],'Customer Lookup'!A:B,2,0)</f>
        <v>Sean N Boyer</v>
      </c>
      <c r="C1409" s="9">
        <v>14785</v>
      </c>
      <c r="D1409" s="30">
        <v>42103</v>
      </c>
      <c r="E1409" s="30">
        <v>42103</v>
      </c>
      <c r="F1409" s="9" t="s">
        <v>116</v>
      </c>
      <c r="G1409" s="13" t="str">
        <f ca="1">TRIM(Table1[[#This Row],[Product Category]])</f>
        <v>Office Supplies</v>
      </c>
      <c r="H1409" s="13" t="str">
        <f ca="1">PROPER(Table1[[#This Row],[Product Sub-Category]])</f>
        <v>Labels</v>
      </c>
      <c r="I1409" s="14">
        <v>36</v>
      </c>
      <c r="J1409" s="15">
        <v>4.91</v>
      </c>
      <c r="K1409" s="9">
        <v>0.05</v>
      </c>
      <c r="L1409" s="9" t="s">
        <v>21</v>
      </c>
      <c r="M1409" s="9" t="s">
        <v>104</v>
      </c>
      <c r="N1409" s="16" t="str">
        <f ca="1">PROPER(Table1[[#This Row],[Region]])</f>
        <v>West</v>
      </c>
      <c r="O1409" s="9" t="s">
        <v>37</v>
      </c>
      <c r="P1409" s="9" t="s">
        <v>361</v>
      </c>
      <c r="Q1409" s="9" t="s">
        <v>32</v>
      </c>
    </row>
    <row r="1410" spans="1:17" ht="14.5">
      <c r="A1410" s="9">
        <v>2491</v>
      </c>
      <c r="B1410" s="9" t="str">
        <f>VLOOKUP(Table1[[#This Row],[Customer ID]],'Customer Lookup'!A:B,2,0)</f>
        <v>Sean N Boyer</v>
      </c>
      <c r="C1410" s="9">
        <v>14785</v>
      </c>
      <c r="D1410" s="30">
        <v>42103</v>
      </c>
      <c r="E1410" s="30">
        <v>42104</v>
      </c>
      <c r="F1410" s="8" t="s">
        <v>2231</v>
      </c>
      <c r="G1410" s="13" t="str">
        <f ca="1">TRIM(Table1[[#This Row],[Product Category]])</f>
        <v>Office Supplies</v>
      </c>
      <c r="H1410" s="13" t="str">
        <f ca="1">PROPER(Table1[[#This Row],[Product Sub-Category]])</f>
        <v>Pens &amp; Art Supplies</v>
      </c>
      <c r="I1410" s="14">
        <v>45</v>
      </c>
      <c r="J1410" s="15">
        <v>28.15</v>
      </c>
      <c r="K1410" s="9">
        <v>0.05</v>
      </c>
      <c r="L1410" s="9" t="s">
        <v>21</v>
      </c>
      <c r="M1410" s="9" t="s">
        <v>104</v>
      </c>
      <c r="N1410" s="16" t="str">
        <f ca="1">PROPER(Table1[[#This Row],[Region]])</f>
        <v>West</v>
      </c>
      <c r="O1410" s="9" t="s">
        <v>37</v>
      </c>
      <c r="P1410" s="9" t="s">
        <v>361</v>
      </c>
      <c r="Q1410" s="9" t="s">
        <v>32</v>
      </c>
    </row>
    <row r="1411" spans="1:17" ht="14.5">
      <c r="A1411" s="9">
        <v>2495</v>
      </c>
      <c r="B1411" s="9" t="str">
        <f>VLOOKUP(Table1[[#This Row],[Customer ID]],'Customer Lookup'!A:B,2,0)</f>
        <v>Maria Block</v>
      </c>
      <c r="C1411" s="9">
        <v>86885</v>
      </c>
      <c r="D1411" s="30">
        <v>42120</v>
      </c>
      <c r="E1411" s="30">
        <v>42122</v>
      </c>
      <c r="F1411" s="9" t="s">
        <v>2231</v>
      </c>
      <c r="G1411" s="13" t="str">
        <f ca="1">TRIM(Table1[[#This Row],[Product Category]])</f>
        <v>Furniture</v>
      </c>
      <c r="H1411" s="13" t="str">
        <f ca="1">PROPER(Table1[[#This Row],[Product Sub-Category]])</f>
        <v>Pens &amp; Art Supplies</v>
      </c>
      <c r="I1411" s="14">
        <v>2</v>
      </c>
      <c r="J1411" s="15">
        <v>4.28</v>
      </c>
      <c r="K1411" s="9">
        <v>0.05</v>
      </c>
      <c r="L1411" s="9" t="s">
        <v>98</v>
      </c>
      <c r="M1411" s="9" t="s">
        <v>104</v>
      </c>
      <c r="N1411" s="16" t="str">
        <f ca="1">PROPER(Table1[[#This Row],[Region]])</f>
        <v>West</v>
      </c>
      <c r="O1411" s="9" t="s">
        <v>836</v>
      </c>
      <c r="P1411" s="9" t="s">
        <v>837</v>
      </c>
      <c r="Q1411" s="9" t="s">
        <v>32</v>
      </c>
    </row>
    <row r="1412" spans="1:17" ht="14.5">
      <c r="A1412" s="9">
        <v>2498</v>
      </c>
      <c r="B1412" s="9" t="str">
        <f>VLOOKUP(Table1[[#This Row],[Customer ID]],'Customer Lookup'!A:B,2,0)</f>
        <v>Arlene Long</v>
      </c>
      <c r="C1412" s="9">
        <v>16547</v>
      </c>
      <c r="D1412" s="30">
        <v>42053</v>
      </c>
      <c r="E1412" s="30">
        <v>42055</v>
      </c>
      <c r="F1412" s="8" t="s">
        <v>2232</v>
      </c>
      <c r="G1412" s="13" t="str">
        <f ca="1">TRIM(Table1[[#This Row],[Product Category]])</f>
        <v>Furniture</v>
      </c>
      <c r="H1412" s="13" t="str">
        <f ca="1">PROPER(Table1[[#This Row],[Product Sub-Category]])</f>
        <v>Chairs &amp; Chairmats</v>
      </c>
      <c r="I1412" s="14">
        <v>30</v>
      </c>
      <c r="J1412" s="15">
        <v>355.98</v>
      </c>
      <c r="K1412" s="9">
        <v>0.1</v>
      </c>
      <c r="L1412" s="9" t="s">
        <v>31</v>
      </c>
      <c r="M1412" s="9" t="s">
        <v>81</v>
      </c>
      <c r="N1412" s="16" t="str">
        <f ca="1">PROPER(Table1[[#This Row],[Region]])</f>
        <v>West</v>
      </c>
      <c r="O1412" s="9" t="s">
        <v>37</v>
      </c>
      <c r="P1412" s="9" t="s">
        <v>678</v>
      </c>
      <c r="Q1412" s="9" t="s">
        <v>22</v>
      </c>
    </row>
    <row r="1413" spans="1:17" ht="14.5">
      <c r="A1413" s="9">
        <v>2498</v>
      </c>
      <c r="B1413" s="9" t="str">
        <f>VLOOKUP(Table1[[#This Row],[Customer ID]],'Customer Lookup'!A:B,2,0)</f>
        <v>Arlene Long</v>
      </c>
      <c r="C1413" s="9">
        <v>16547</v>
      </c>
      <c r="D1413" s="30">
        <v>42053</v>
      </c>
      <c r="E1413" s="30">
        <v>42053</v>
      </c>
      <c r="F1413" s="9" t="s">
        <v>123</v>
      </c>
      <c r="G1413" s="13" t="str">
        <f ca="1">TRIM(Table1[[#This Row],[Product Category]])</f>
        <v>Furniture</v>
      </c>
      <c r="H1413" s="13" t="str">
        <f ca="1">PROPER(Table1[[#This Row],[Product Sub-Category]])</f>
        <v>Tables</v>
      </c>
      <c r="I1413" s="14">
        <v>8</v>
      </c>
      <c r="J1413" s="15">
        <v>218.75</v>
      </c>
      <c r="K1413" s="9">
        <v>0.1</v>
      </c>
      <c r="L1413" s="9" t="s">
        <v>31</v>
      </c>
      <c r="M1413" s="9" t="s">
        <v>81</v>
      </c>
      <c r="N1413" s="16" t="str">
        <f ca="1">PROPER(Table1[[#This Row],[Region]])</f>
        <v>West</v>
      </c>
      <c r="O1413" s="9" t="s">
        <v>37</v>
      </c>
      <c r="P1413" s="9" t="s">
        <v>678</v>
      </c>
      <c r="Q1413" s="9" t="s">
        <v>22</v>
      </c>
    </row>
    <row r="1414" spans="1:17" ht="14.5">
      <c r="A1414" s="9">
        <v>2498</v>
      </c>
      <c r="B1414" s="9" t="str">
        <f>VLOOKUP(Table1[[#This Row],[Customer ID]],'Customer Lookup'!A:B,2,0)</f>
        <v>Arlene Long</v>
      </c>
      <c r="C1414" s="9">
        <v>54567</v>
      </c>
      <c r="D1414" s="30">
        <v>42037</v>
      </c>
      <c r="E1414" s="30">
        <v>42039</v>
      </c>
      <c r="F1414" s="8" t="s">
        <v>2233</v>
      </c>
      <c r="G1414" s="13" t="str">
        <f ca="1">TRIM(Table1[[#This Row],[Product Category]])</f>
        <v>Office Supplies</v>
      </c>
      <c r="H1414" s="13" t="str">
        <f ca="1">PROPER(Table1[[#This Row],[Product Sub-Category]])</f>
        <v>Office Furnishings</v>
      </c>
      <c r="I1414" s="14">
        <v>56</v>
      </c>
      <c r="J1414" s="15">
        <v>6.28</v>
      </c>
      <c r="K1414" s="9">
        <v>0.05</v>
      </c>
      <c r="L1414" s="9" t="s">
        <v>50</v>
      </c>
      <c r="M1414" s="9" t="s">
        <v>51</v>
      </c>
      <c r="N1414" s="16" t="str">
        <f ca="1">PROPER(Table1[[#This Row],[Region]])</f>
        <v>West</v>
      </c>
      <c r="O1414" s="9" t="s">
        <v>37</v>
      </c>
      <c r="P1414" s="9" t="s">
        <v>678</v>
      </c>
      <c r="Q1414" s="9" t="s">
        <v>32</v>
      </c>
    </row>
    <row r="1415" spans="1:17" ht="14.5">
      <c r="A1415" s="9">
        <v>2498</v>
      </c>
      <c r="B1415" s="9" t="str">
        <f>VLOOKUP(Table1[[#This Row],[Customer ID]],'Customer Lookup'!A:B,2,0)</f>
        <v>Arlene Long</v>
      </c>
      <c r="C1415" s="9">
        <v>20007</v>
      </c>
      <c r="D1415" s="30">
        <v>42040</v>
      </c>
      <c r="E1415" s="30">
        <v>42041</v>
      </c>
      <c r="F1415" s="9" t="s">
        <v>2231</v>
      </c>
      <c r="G1415" s="13" t="str">
        <f ca="1">TRIM(Table1[[#This Row],[Product Category]])</f>
        <v>Furniture</v>
      </c>
      <c r="H1415" s="13" t="str">
        <f ca="1">PROPER(Table1[[#This Row],[Product Sub-Category]])</f>
        <v>Pens &amp; Art Supplies</v>
      </c>
      <c r="I1415" s="14">
        <v>88</v>
      </c>
      <c r="J1415" s="15">
        <v>1.68</v>
      </c>
      <c r="K1415" s="9">
        <v>0.05</v>
      </c>
      <c r="L1415" s="9" t="s">
        <v>31</v>
      </c>
      <c r="M1415" s="9" t="s">
        <v>51</v>
      </c>
      <c r="N1415" s="16" t="str">
        <f ca="1">PROPER(Table1[[#This Row],[Region]])</f>
        <v>Central</v>
      </c>
      <c r="O1415" s="9" t="s">
        <v>37</v>
      </c>
      <c r="P1415" s="9" t="s">
        <v>678</v>
      </c>
      <c r="Q1415" s="9" t="s">
        <v>32</v>
      </c>
    </row>
    <row r="1416" spans="1:17" ht="14.5">
      <c r="A1416" s="9">
        <v>2499</v>
      </c>
      <c r="B1416" s="9" t="str">
        <f>VLOOKUP(Table1[[#This Row],[Customer ID]],'Customer Lookup'!A:B,2,0)</f>
        <v>Geoffrey Koch</v>
      </c>
      <c r="C1416" s="9">
        <v>88319</v>
      </c>
      <c r="D1416" s="30">
        <v>42053</v>
      </c>
      <c r="E1416" s="30">
        <v>42055</v>
      </c>
      <c r="F1416" s="8" t="s">
        <v>2232</v>
      </c>
      <c r="G1416" s="13" t="str">
        <f ca="1">TRIM(Table1[[#This Row],[Product Category]])</f>
        <v>Furniture</v>
      </c>
      <c r="H1416" s="13" t="str">
        <f ca="1">PROPER(Table1[[#This Row],[Product Sub-Category]])</f>
        <v>Chairs &amp; Chairmats</v>
      </c>
      <c r="I1416" s="14">
        <v>8</v>
      </c>
      <c r="J1416" s="15">
        <v>355.98</v>
      </c>
      <c r="K1416" s="9">
        <v>0.1</v>
      </c>
      <c r="L1416" s="9" t="s">
        <v>31</v>
      </c>
      <c r="M1416" s="9" t="s">
        <v>81</v>
      </c>
      <c r="N1416" s="16" t="str">
        <f ca="1">PROPER(Table1[[#This Row],[Region]])</f>
        <v>Central</v>
      </c>
      <c r="O1416" s="9" t="s">
        <v>142</v>
      </c>
      <c r="P1416" s="9" t="s">
        <v>873</v>
      </c>
      <c r="Q1416" s="9" t="s">
        <v>22</v>
      </c>
    </row>
    <row r="1417" spans="1:17" ht="14.5">
      <c r="A1417" s="9">
        <v>2500</v>
      </c>
      <c r="B1417" s="9" t="str">
        <f>VLOOKUP(Table1[[#This Row],[Customer ID]],'Customer Lookup'!A:B,2,0)</f>
        <v>Kevin Smith</v>
      </c>
      <c r="C1417" s="9">
        <v>88320</v>
      </c>
      <c r="D1417" s="30">
        <v>42037</v>
      </c>
      <c r="E1417" s="30">
        <v>42039</v>
      </c>
      <c r="F1417" s="9" t="s">
        <v>2233</v>
      </c>
      <c r="G1417" s="13" t="str">
        <f ca="1">TRIM(Table1[[#This Row],[Product Category]])</f>
        <v>Office Supplies</v>
      </c>
      <c r="H1417" s="13" t="str">
        <f ca="1">PROPER(Table1[[#This Row],[Product Sub-Category]])</f>
        <v>Office Furnishings</v>
      </c>
      <c r="I1417" s="14">
        <v>14</v>
      </c>
      <c r="J1417" s="15">
        <v>6.28</v>
      </c>
      <c r="K1417" s="9">
        <v>0.05</v>
      </c>
      <c r="L1417" s="9" t="s">
        <v>50</v>
      </c>
      <c r="M1417" s="9" t="s">
        <v>51</v>
      </c>
      <c r="N1417" s="16" t="str">
        <f ca="1">PROPER(Table1[[#This Row],[Region]])</f>
        <v>Central</v>
      </c>
      <c r="O1417" s="9" t="s">
        <v>142</v>
      </c>
      <c r="P1417" s="9" t="s">
        <v>874</v>
      </c>
      <c r="Q1417" s="9" t="s">
        <v>32</v>
      </c>
    </row>
    <row r="1418" spans="1:17" ht="14.5">
      <c r="A1418" s="9">
        <v>2502</v>
      </c>
      <c r="B1418" s="9" t="str">
        <f>VLOOKUP(Table1[[#This Row],[Customer ID]],'Customer Lookup'!A:B,2,0)</f>
        <v>Toni Owens Poe</v>
      </c>
      <c r="C1418" s="9">
        <v>91310</v>
      </c>
      <c r="D1418" s="30">
        <v>42082</v>
      </c>
      <c r="E1418" s="30">
        <v>42082</v>
      </c>
      <c r="F1418" s="8" t="s">
        <v>2237</v>
      </c>
      <c r="G1418" s="13" t="str">
        <f ca="1">TRIM(Table1[[#This Row],[Product Category]])</f>
        <v>Office Supplies</v>
      </c>
      <c r="H1418" s="13" t="str">
        <f ca="1">PROPER(Table1[[#This Row],[Product Sub-Category]])</f>
        <v>Binders And Binder Accessories</v>
      </c>
      <c r="I1418" s="14">
        <v>3</v>
      </c>
      <c r="J1418" s="15">
        <v>24.92</v>
      </c>
      <c r="K1418" s="9">
        <v>0.05</v>
      </c>
      <c r="L1418" s="9" t="s">
        <v>21</v>
      </c>
      <c r="M1418" s="9" t="s">
        <v>42</v>
      </c>
      <c r="N1418" s="16" t="str">
        <f ca="1">PROPER(Table1[[#This Row],[Region]])</f>
        <v>Central</v>
      </c>
      <c r="O1418" s="9" t="s">
        <v>376</v>
      </c>
      <c r="P1418" s="9" t="s">
        <v>875</v>
      </c>
      <c r="Q1418" s="9" t="s">
        <v>32</v>
      </c>
    </row>
    <row r="1419" spans="1:17" ht="14.5">
      <c r="A1419" s="9">
        <v>2502</v>
      </c>
      <c r="B1419" s="9" t="str">
        <f>VLOOKUP(Table1[[#This Row],[Customer ID]],'Customer Lookup'!A:B,2,0)</f>
        <v>Toni Owens Poe</v>
      </c>
      <c r="C1419" s="9">
        <v>91310</v>
      </c>
      <c r="D1419" s="30">
        <v>42082</v>
      </c>
      <c r="E1419" s="30">
        <v>42083</v>
      </c>
      <c r="F1419" s="9" t="s">
        <v>83</v>
      </c>
      <c r="G1419" s="13" t="str">
        <f ca="1">TRIM(Table1[[#This Row],[Product Category]])</f>
        <v>Office Supplies</v>
      </c>
      <c r="H1419" s="13" t="str">
        <f ca="1">PROPER(Table1[[#This Row],[Product Sub-Category]])</f>
        <v>Paper</v>
      </c>
      <c r="I1419" s="14">
        <v>7</v>
      </c>
      <c r="J1419" s="15">
        <v>12.28</v>
      </c>
      <c r="K1419" s="9">
        <v>0.05</v>
      </c>
      <c r="L1419" s="9" t="s">
        <v>21</v>
      </c>
      <c r="M1419" s="9" t="s">
        <v>42</v>
      </c>
      <c r="N1419" s="16" t="str">
        <f ca="1">PROPER(Table1[[#This Row],[Region]])</f>
        <v>East</v>
      </c>
      <c r="O1419" s="9" t="s">
        <v>376</v>
      </c>
      <c r="P1419" s="9" t="s">
        <v>875</v>
      </c>
      <c r="Q1419" s="9" t="s">
        <v>22</v>
      </c>
    </row>
    <row r="1420" spans="1:17" ht="14.5">
      <c r="A1420" s="9">
        <v>2506</v>
      </c>
      <c r="B1420" s="9" t="str">
        <f>VLOOKUP(Table1[[#This Row],[Customer ID]],'Customer Lookup'!A:B,2,0)</f>
        <v>Alfred Harmon</v>
      </c>
      <c r="C1420" s="9">
        <v>87033</v>
      </c>
      <c r="D1420" s="30">
        <v>42160</v>
      </c>
      <c r="E1420" s="30">
        <v>42162</v>
      </c>
      <c r="F1420" s="8" t="s">
        <v>83</v>
      </c>
      <c r="G1420" s="13" t="str">
        <f ca="1">TRIM(Table1[[#This Row],[Product Category]])</f>
        <v>Technology</v>
      </c>
      <c r="H1420" s="13" t="str">
        <f ca="1">PROPER(Table1[[#This Row],[Product Sub-Category]])</f>
        <v>Paper</v>
      </c>
      <c r="I1420" s="14">
        <v>1</v>
      </c>
      <c r="J1420" s="15">
        <v>6.48</v>
      </c>
      <c r="K1420" s="9">
        <v>0.05</v>
      </c>
      <c r="L1420" s="9" t="s">
        <v>50</v>
      </c>
      <c r="M1420" s="9" t="s">
        <v>42</v>
      </c>
      <c r="N1420" s="16" t="str">
        <f ca="1">PROPER(Table1[[#This Row],[Region]])</f>
        <v>East</v>
      </c>
      <c r="O1420" s="9" t="s">
        <v>171</v>
      </c>
      <c r="P1420" s="9" t="s">
        <v>876</v>
      </c>
      <c r="Q1420" s="9" t="s">
        <v>32</v>
      </c>
    </row>
    <row r="1421" spans="1:17" ht="14.5">
      <c r="A1421" s="9">
        <v>2507</v>
      </c>
      <c r="B1421" s="9" t="str">
        <f>VLOOKUP(Table1[[#This Row],[Customer ID]],'Customer Lookup'!A:B,2,0)</f>
        <v>Jeanette Davies</v>
      </c>
      <c r="C1421" s="9">
        <v>87033</v>
      </c>
      <c r="D1421" s="30">
        <v>42160</v>
      </c>
      <c r="E1421" s="30">
        <v>42162</v>
      </c>
      <c r="F1421" s="9" t="s">
        <v>2242</v>
      </c>
      <c r="G1421" s="13" t="str">
        <f ca="1">TRIM(Table1[[#This Row],[Product Category]])</f>
        <v>Office Supplies</v>
      </c>
      <c r="H1421" s="13" t="str">
        <f ca="1">PROPER(Table1[[#This Row],[Product Sub-Category]])</f>
        <v>Copiers And Fax</v>
      </c>
      <c r="I1421" s="14">
        <v>15</v>
      </c>
      <c r="J1421" s="15">
        <v>699.99</v>
      </c>
      <c r="K1421" s="9">
        <v>0.1</v>
      </c>
      <c r="L1421" s="9" t="s">
        <v>50</v>
      </c>
      <c r="M1421" s="9" t="s">
        <v>42</v>
      </c>
      <c r="N1421" s="16" t="str">
        <f ca="1">PROPER(Table1[[#This Row],[Region]])</f>
        <v>East</v>
      </c>
      <c r="O1421" s="9" t="s">
        <v>147</v>
      </c>
      <c r="P1421" s="9" t="s">
        <v>284</v>
      </c>
      <c r="Q1421" s="9" t="s">
        <v>22</v>
      </c>
    </row>
    <row r="1422" spans="1:17" ht="14.5">
      <c r="A1422" s="9">
        <v>2508</v>
      </c>
      <c r="B1422" s="9" t="str">
        <f>VLOOKUP(Table1[[#This Row],[Customer ID]],'Customer Lookup'!A:B,2,0)</f>
        <v>Pauline Brooks</v>
      </c>
      <c r="C1422" s="9">
        <v>87031</v>
      </c>
      <c r="D1422" s="30">
        <v>42012</v>
      </c>
      <c r="E1422" s="30">
        <v>42016</v>
      </c>
      <c r="F1422" s="8" t="s">
        <v>2237</v>
      </c>
      <c r="G1422" s="13" t="str">
        <f ca="1">TRIM(Table1[[#This Row],[Product Category]])</f>
        <v>Office Supplies</v>
      </c>
      <c r="H1422" s="13" t="str">
        <f ca="1">PROPER(Table1[[#This Row],[Product Sub-Category]])</f>
        <v>Binders And Binder Accessories</v>
      </c>
      <c r="I1422" s="14">
        <v>7</v>
      </c>
      <c r="J1422" s="15">
        <v>5.81</v>
      </c>
      <c r="K1422" s="9">
        <v>0.05</v>
      </c>
      <c r="L1422" s="9" t="s">
        <v>98</v>
      </c>
      <c r="M1422" s="9" t="s">
        <v>42</v>
      </c>
      <c r="N1422" s="16" t="str">
        <f ca="1">PROPER(Table1[[#This Row],[Region]])</f>
        <v>East</v>
      </c>
      <c r="O1422" s="9" t="s">
        <v>147</v>
      </c>
      <c r="P1422" s="9" t="s">
        <v>276</v>
      </c>
      <c r="Q1422" s="9" t="s">
        <v>32</v>
      </c>
    </row>
    <row r="1423" spans="1:17" ht="14.5">
      <c r="A1423" s="9">
        <v>2509</v>
      </c>
      <c r="B1423" s="9" t="str">
        <f>VLOOKUP(Table1[[#This Row],[Customer ID]],'Customer Lookup'!A:B,2,0)</f>
        <v>Sidney Larson</v>
      </c>
      <c r="C1423" s="9">
        <v>87029</v>
      </c>
      <c r="D1423" s="30">
        <v>42129</v>
      </c>
      <c r="E1423" s="30">
        <v>42129</v>
      </c>
      <c r="F1423" s="9" t="s">
        <v>83</v>
      </c>
      <c r="G1423" s="13" t="str">
        <f ca="1">TRIM(Table1[[#This Row],[Product Category]])</f>
        <v>Office Supplies</v>
      </c>
      <c r="H1423" s="13" t="str">
        <f ca="1">PROPER(Table1[[#This Row],[Product Sub-Category]])</f>
        <v>Paper</v>
      </c>
      <c r="I1423" s="14">
        <v>15</v>
      </c>
      <c r="J1423" s="15">
        <v>30.98</v>
      </c>
      <c r="K1423" s="9">
        <v>0.05</v>
      </c>
      <c r="L1423" s="9" t="s">
        <v>50</v>
      </c>
      <c r="M1423" s="9" t="s">
        <v>42</v>
      </c>
      <c r="N1423" s="16" t="str">
        <f ca="1">PROPER(Table1[[#This Row],[Region]])</f>
        <v>East</v>
      </c>
      <c r="O1423" s="9" t="s">
        <v>147</v>
      </c>
      <c r="P1423" s="9" t="s">
        <v>343</v>
      </c>
      <c r="Q1423" s="9" t="s">
        <v>32</v>
      </c>
    </row>
    <row r="1424" spans="1:17" ht="14.5">
      <c r="A1424" s="9">
        <v>2512</v>
      </c>
      <c r="B1424" s="9" t="str">
        <f>VLOOKUP(Table1[[#This Row],[Customer ID]],'Customer Lookup'!A:B,2,0)</f>
        <v>Frances Holt</v>
      </c>
      <c r="C1424" s="9">
        <v>87030</v>
      </c>
      <c r="D1424" s="30">
        <v>42170</v>
      </c>
      <c r="E1424" s="30">
        <v>42172</v>
      </c>
      <c r="F1424" s="8" t="s">
        <v>83</v>
      </c>
      <c r="G1424" s="13" t="str">
        <f ca="1">TRIM(Table1[[#This Row],[Product Category]])</f>
        <v>Office Supplies</v>
      </c>
      <c r="H1424" s="13" t="str">
        <f ca="1">PROPER(Table1[[#This Row],[Product Sub-Category]])</f>
        <v>Paper</v>
      </c>
      <c r="I1424" s="14">
        <v>19</v>
      </c>
      <c r="J1424" s="15">
        <v>6.48</v>
      </c>
      <c r="K1424" s="9">
        <v>0.05</v>
      </c>
      <c r="L1424" s="9" t="s">
        <v>31</v>
      </c>
      <c r="M1424" s="9" t="s">
        <v>42</v>
      </c>
      <c r="N1424" s="16" t="str">
        <f ca="1">PROPER(Table1[[#This Row],[Region]])</f>
        <v>East</v>
      </c>
      <c r="O1424" s="9" t="s">
        <v>152</v>
      </c>
      <c r="P1424" s="9" t="s">
        <v>877</v>
      </c>
      <c r="Q1424" s="9" t="s">
        <v>32</v>
      </c>
    </row>
    <row r="1425" spans="1:17" ht="14.5">
      <c r="A1425" s="9">
        <v>2516</v>
      </c>
      <c r="B1425" s="9" t="str">
        <f>VLOOKUP(Table1[[#This Row],[Customer ID]],'Customer Lookup'!A:B,2,0)</f>
        <v>Leo E Underwood</v>
      </c>
      <c r="C1425" s="9">
        <v>87033</v>
      </c>
      <c r="D1425" s="30">
        <v>42160</v>
      </c>
      <c r="E1425" s="30">
        <v>42162</v>
      </c>
      <c r="F1425" s="9" t="s">
        <v>2238</v>
      </c>
      <c r="G1425" s="13" t="str">
        <f ca="1">TRIM(Table1[[#This Row],[Product Category]])</f>
        <v>Office Supplies</v>
      </c>
      <c r="H1425" s="13" t="str">
        <f ca="1">PROPER(Table1[[#This Row],[Product Sub-Category]])</f>
        <v>Storage &amp; Organization</v>
      </c>
      <c r="I1425" s="14">
        <v>11</v>
      </c>
      <c r="J1425" s="15">
        <v>17.149999999999999</v>
      </c>
      <c r="K1425" s="9">
        <v>0.05</v>
      </c>
      <c r="L1425" s="9" t="s">
        <v>50</v>
      </c>
      <c r="M1425" s="9" t="s">
        <v>42</v>
      </c>
      <c r="N1425" s="16" t="str">
        <f ca="1">PROPER(Table1[[#This Row],[Region]])</f>
        <v>East</v>
      </c>
      <c r="O1425" s="9" t="s">
        <v>46</v>
      </c>
      <c r="P1425" s="9" t="s">
        <v>601</v>
      </c>
      <c r="Q1425" s="9" t="s">
        <v>32</v>
      </c>
    </row>
    <row r="1426" spans="1:17" ht="14.5">
      <c r="A1426" s="9">
        <v>2520</v>
      </c>
      <c r="B1426" s="9" t="str">
        <f>VLOOKUP(Table1[[#This Row],[Customer ID]],'Customer Lookup'!A:B,2,0)</f>
        <v>Sandy Mueller</v>
      </c>
      <c r="C1426" s="9">
        <v>87033</v>
      </c>
      <c r="D1426" s="30">
        <v>42160</v>
      </c>
      <c r="E1426" s="30">
        <v>42161</v>
      </c>
      <c r="F1426" s="8" t="s">
        <v>83</v>
      </c>
      <c r="G1426" s="13" t="str">
        <f ca="1">TRIM(Table1[[#This Row],[Product Category]])</f>
        <v>Technology</v>
      </c>
      <c r="H1426" s="13" t="str">
        <f ca="1">PROPER(Table1[[#This Row],[Product Sub-Category]])</f>
        <v>Paper</v>
      </c>
      <c r="I1426" s="14">
        <v>12</v>
      </c>
      <c r="J1426" s="15">
        <v>30.98</v>
      </c>
      <c r="K1426" s="9">
        <v>0.05</v>
      </c>
      <c r="L1426" s="9" t="s">
        <v>50</v>
      </c>
      <c r="M1426" s="9" t="s">
        <v>42</v>
      </c>
      <c r="N1426" s="16" t="str">
        <f ca="1">PROPER(Table1[[#This Row],[Region]])</f>
        <v>Central</v>
      </c>
      <c r="O1426" s="9" t="s">
        <v>291</v>
      </c>
      <c r="P1426" s="9" t="s">
        <v>878</v>
      </c>
      <c r="Q1426" s="9" t="s">
        <v>32</v>
      </c>
    </row>
    <row r="1427" spans="1:17" ht="14.5">
      <c r="A1427" s="9">
        <v>2521</v>
      </c>
      <c r="B1427" s="9" t="str">
        <f>VLOOKUP(Table1[[#This Row],[Customer ID]],'Customer Lookup'!A:B,2,0)</f>
        <v>Shawn Meyer</v>
      </c>
      <c r="C1427" s="9">
        <v>87032</v>
      </c>
      <c r="D1427" s="30">
        <v>42053</v>
      </c>
      <c r="E1427" s="30">
        <v>42056</v>
      </c>
      <c r="F1427" s="9" t="s">
        <v>2235</v>
      </c>
      <c r="G1427" s="13" t="str">
        <f ca="1">TRIM(Table1[[#This Row],[Product Category]])</f>
        <v>Technology</v>
      </c>
      <c r="H1427" s="13" t="str">
        <f ca="1">PROPER(Table1[[#This Row],[Product Sub-Category]])</f>
        <v>Telephones And Communication</v>
      </c>
      <c r="I1427" s="14">
        <v>15</v>
      </c>
      <c r="J1427" s="15">
        <v>175.99</v>
      </c>
      <c r="K1427" s="9">
        <v>0.1</v>
      </c>
      <c r="L1427" s="9" t="s">
        <v>50</v>
      </c>
      <c r="M1427" s="9" t="s">
        <v>42</v>
      </c>
      <c r="N1427" s="16" t="str">
        <f ca="1">PROPER(Table1[[#This Row],[Region]])</f>
        <v>East</v>
      </c>
      <c r="O1427" s="9" t="s">
        <v>112</v>
      </c>
      <c r="P1427" s="9" t="s">
        <v>879</v>
      </c>
      <c r="Q1427" s="9" t="s">
        <v>32</v>
      </c>
    </row>
    <row r="1428" spans="1:17" ht="14.5">
      <c r="A1428" s="9">
        <v>2522</v>
      </c>
      <c r="B1428" s="9" t="str">
        <f>VLOOKUP(Table1[[#This Row],[Customer ID]],'Customer Lookup'!A:B,2,0)</f>
        <v>Harriet Wooten</v>
      </c>
      <c r="C1428" s="9">
        <v>87033</v>
      </c>
      <c r="D1428" s="30">
        <v>42160</v>
      </c>
      <c r="E1428" s="30">
        <v>42163</v>
      </c>
      <c r="F1428" s="8" t="s">
        <v>74</v>
      </c>
      <c r="G1428" s="13" t="str">
        <f ca="1">TRIM(Table1[[#This Row],[Product Category]])</f>
        <v>Office Supplies</v>
      </c>
      <c r="H1428" s="13" t="str">
        <f ca="1">PROPER(Table1[[#This Row],[Product Sub-Category]])</f>
        <v>Office Machines</v>
      </c>
      <c r="I1428" s="14">
        <v>6</v>
      </c>
      <c r="J1428" s="15">
        <v>1360.14</v>
      </c>
      <c r="K1428" s="9">
        <v>0.15</v>
      </c>
      <c r="L1428" s="9" t="s">
        <v>50</v>
      </c>
      <c r="M1428" s="9" t="s">
        <v>42</v>
      </c>
      <c r="N1428" s="16" t="str">
        <f ca="1">PROPER(Table1[[#This Row],[Region]])</f>
        <v>South</v>
      </c>
      <c r="O1428" s="9" t="s">
        <v>121</v>
      </c>
      <c r="P1428" s="9" t="s">
        <v>122</v>
      </c>
      <c r="Q1428" s="9" t="s">
        <v>22</v>
      </c>
    </row>
    <row r="1429" spans="1:17" ht="14.5">
      <c r="A1429" s="9">
        <v>2526</v>
      </c>
      <c r="B1429" s="9" t="str">
        <f>VLOOKUP(Table1[[#This Row],[Customer ID]],'Customer Lookup'!A:B,2,0)</f>
        <v>Derek Sweeney</v>
      </c>
      <c r="C1429" s="9">
        <v>87208</v>
      </c>
      <c r="D1429" s="30">
        <v>42147</v>
      </c>
      <c r="E1429" s="30">
        <v>42149</v>
      </c>
      <c r="F1429" s="9" t="s">
        <v>2237</v>
      </c>
      <c r="G1429" s="13" t="str">
        <f ca="1">TRIM(Table1[[#This Row],[Product Category]])</f>
        <v>Office Supplies</v>
      </c>
      <c r="H1429" s="13" t="str">
        <f ca="1">PROPER(Table1[[#This Row],[Product Sub-Category]])</f>
        <v>Binders And Binder Accessories</v>
      </c>
      <c r="I1429" s="14">
        <v>24</v>
      </c>
      <c r="J1429" s="15">
        <v>2.16</v>
      </c>
      <c r="K1429" s="9">
        <v>0.05</v>
      </c>
      <c r="L1429" s="9" t="s">
        <v>41</v>
      </c>
      <c r="M1429" s="9" t="s">
        <v>81</v>
      </c>
      <c r="N1429" s="16" t="str">
        <f ca="1">PROPER(Table1[[#This Row],[Region]])</f>
        <v>South</v>
      </c>
      <c r="O1429" s="9" t="s">
        <v>138</v>
      </c>
      <c r="P1429" s="9" t="s">
        <v>600</v>
      </c>
      <c r="Q1429" s="9" t="s">
        <v>32</v>
      </c>
    </row>
    <row r="1430" spans="1:17" ht="14.5">
      <c r="A1430" s="9">
        <v>2527</v>
      </c>
      <c r="B1430" s="9" t="str">
        <f>VLOOKUP(Table1[[#This Row],[Customer ID]],'Customer Lookup'!A:B,2,0)</f>
        <v>Gretchen Orr</v>
      </c>
      <c r="C1430" s="9">
        <v>87208</v>
      </c>
      <c r="D1430" s="30">
        <v>42147</v>
      </c>
      <c r="E1430" s="30">
        <v>42149</v>
      </c>
      <c r="F1430" s="8" t="s">
        <v>2231</v>
      </c>
      <c r="G1430" s="13" t="str">
        <f ca="1">TRIM(Table1[[#This Row],[Product Category]])</f>
        <v>Technology</v>
      </c>
      <c r="H1430" s="13" t="str">
        <f ca="1">PROPER(Table1[[#This Row],[Product Sub-Category]])</f>
        <v>Pens &amp; Art Supplies</v>
      </c>
      <c r="I1430" s="14">
        <v>3</v>
      </c>
      <c r="J1430" s="15">
        <v>21.38</v>
      </c>
      <c r="K1430" s="9">
        <v>0.05</v>
      </c>
      <c r="L1430" s="9" t="s">
        <v>41</v>
      </c>
      <c r="M1430" s="9" t="s">
        <v>81</v>
      </c>
      <c r="N1430" s="16" t="str">
        <f ca="1">PROPER(Table1[[#This Row],[Region]])</f>
        <v>West</v>
      </c>
      <c r="O1430" s="9" t="s">
        <v>138</v>
      </c>
      <c r="P1430" s="9" t="s">
        <v>880</v>
      </c>
      <c r="Q1430" s="9" t="s">
        <v>32</v>
      </c>
    </row>
    <row r="1431" spans="1:17" ht="14.5">
      <c r="A1431" s="9">
        <v>2530</v>
      </c>
      <c r="B1431" s="9" t="str">
        <f>VLOOKUP(Table1[[#This Row],[Customer ID]],'Customer Lookup'!A:B,2,0)</f>
        <v>Janet Zhang</v>
      </c>
      <c r="C1431" s="9">
        <v>87451</v>
      </c>
      <c r="D1431" s="30">
        <v>42092</v>
      </c>
      <c r="E1431" s="30">
        <v>42093</v>
      </c>
      <c r="F1431" s="9" t="s">
        <v>144</v>
      </c>
      <c r="G1431" s="13" t="str">
        <f ca="1">TRIM(Table1[[#This Row],[Product Category]])</f>
        <v>Office Supplies</v>
      </c>
      <c r="H1431" s="13" t="str">
        <f ca="1">PROPER(Table1[[#This Row],[Product Sub-Category]])</f>
        <v>Computer Peripherals</v>
      </c>
      <c r="I1431" s="14">
        <v>7</v>
      </c>
      <c r="J1431" s="15">
        <v>40.98</v>
      </c>
      <c r="K1431" s="9">
        <v>0.05</v>
      </c>
      <c r="L1431" s="9" t="s">
        <v>21</v>
      </c>
      <c r="M1431" s="9" t="s">
        <v>51</v>
      </c>
      <c r="N1431" s="16" t="str">
        <f ca="1">PROPER(Table1[[#This Row],[Region]])</f>
        <v>West</v>
      </c>
      <c r="O1431" s="9" t="s">
        <v>37</v>
      </c>
      <c r="P1431" s="9" t="s">
        <v>881</v>
      </c>
      <c r="Q1431" s="9" t="s">
        <v>32</v>
      </c>
    </row>
    <row r="1432" spans="1:17" ht="14.5">
      <c r="A1432" s="9">
        <v>2531</v>
      </c>
      <c r="B1432" s="9" t="str">
        <f>VLOOKUP(Table1[[#This Row],[Customer ID]],'Customer Lookup'!A:B,2,0)</f>
        <v>Rick Houston</v>
      </c>
      <c r="C1432" s="9">
        <v>87452</v>
      </c>
      <c r="D1432" s="30">
        <v>42126</v>
      </c>
      <c r="E1432" s="30">
        <v>42128</v>
      </c>
      <c r="F1432" s="8" t="s">
        <v>83</v>
      </c>
      <c r="G1432" s="13" t="str">
        <f ca="1">TRIM(Table1[[#This Row],[Product Category]])</f>
        <v>Technology</v>
      </c>
      <c r="H1432" s="13" t="str">
        <f ca="1">PROPER(Table1[[#This Row],[Product Sub-Category]])</f>
        <v>Paper</v>
      </c>
      <c r="I1432" s="14">
        <v>14</v>
      </c>
      <c r="J1432" s="15">
        <v>4</v>
      </c>
      <c r="K1432" s="9">
        <v>0.05</v>
      </c>
      <c r="L1432" s="9" t="s">
        <v>50</v>
      </c>
      <c r="M1432" s="9" t="s">
        <v>51</v>
      </c>
      <c r="N1432" s="16" t="str">
        <f ca="1">PROPER(Table1[[#This Row],[Region]])</f>
        <v>East</v>
      </c>
      <c r="O1432" s="9" t="s">
        <v>37</v>
      </c>
      <c r="P1432" s="9" t="s">
        <v>882</v>
      </c>
      <c r="Q1432" s="9" t="s">
        <v>32</v>
      </c>
    </row>
    <row r="1433" spans="1:17" ht="14.5">
      <c r="A1433" s="9">
        <v>2534</v>
      </c>
      <c r="B1433" s="9" t="str">
        <f>VLOOKUP(Table1[[#This Row],[Customer ID]],'Customer Lookup'!A:B,2,0)</f>
        <v>Mitchell Goldberg</v>
      </c>
      <c r="C1433" s="9">
        <v>87451</v>
      </c>
      <c r="D1433" s="30">
        <v>42092</v>
      </c>
      <c r="E1433" s="30">
        <v>42094</v>
      </c>
      <c r="F1433" s="9" t="s">
        <v>2235</v>
      </c>
      <c r="G1433" s="13" t="str">
        <f ca="1">TRIM(Table1[[#This Row],[Product Category]])</f>
        <v>Office Supplies</v>
      </c>
      <c r="H1433" s="13" t="str">
        <f ca="1">PROPER(Table1[[#This Row],[Product Sub-Category]])</f>
        <v>Telephones And Communication</v>
      </c>
      <c r="I1433" s="14">
        <v>5</v>
      </c>
      <c r="J1433" s="15">
        <v>35.99</v>
      </c>
      <c r="K1433" s="9">
        <v>0.05</v>
      </c>
      <c r="L1433" s="9" t="s">
        <v>21</v>
      </c>
      <c r="M1433" s="9" t="s">
        <v>51</v>
      </c>
      <c r="N1433" s="16" t="str">
        <f ca="1">PROPER(Table1[[#This Row],[Region]])</f>
        <v>South</v>
      </c>
      <c r="O1433" s="9" t="s">
        <v>147</v>
      </c>
      <c r="P1433" s="9" t="s">
        <v>284</v>
      </c>
      <c r="Q1433" s="9" t="s">
        <v>32</v>
      </c>
    </row>
    <row r="1434" spans="1:17" ht="14.5">
      <c r="A1434" s="9">
        <v>2539</v>
      </c>
      <c r="B1434" s="9" t="str">
        <f>VLOOKUP(Table1[[#This Row],[Customer ID]],'Customer Lookup'!A:B,2,0)</f>
        <v>Max Hubbard</v>
      </c>
      <c r="C1434" s="9">
        <v>91017</v>
      </c>
      <c r="D1434" s="30">
        <v>42101</v>
      </c>
      <c r="E1434" s="30">
        <v>42102</v>
      </c>
      <c r="F1434" s="8" t="s">
        <v>116</v>
      </c>
      <c r="G1434" s="13" t="str">
        <f ca="1">TRIM(Table1[[#This Row],[Product Category]])</f>
        <v>Office Supplies</v>
      </c>
      <c r="H1434" s="13" t="str">
        <f ca="1">PROPER(Table1[[#This Row],[Product Sub-Category]])</f>
        <v>Labels</v>
      </c>
      <c r="I1434" s="14">
        <v>5</v>
      </c>
      <c r="J1434" s="15">
        <v>12.53</v>
      </c>
      <c r="K1434" s="9">
        <v>0.05</v>
      </c>
      <c r="L1434" s="9" t="s">
        <v>31</v>
      </c>
      <c r="M1434" s="9" t="s">
        <v>42</v>
      </c>
      <c r="N1434" s="16" t="str">
        <f ca="1">PROPER(Table1[[#This Row],[Region]])</f>
        <v>South</v>
      </c>
      <c r="O1434" s="9" t="s">
        <v>242</v>
      </c>
      <c r="P1434" s="9" t="s">
        <v>883</v>
      </c>
      <c r="Q1434" s="9" t="s">
        <v>32</v>
      </c>
    </row>
    <row r="1435" spans="1:17" ht="14.5">
      <c r="A1435" s="9">
        <v>2540</v>
      </c>
      <c r="B1435" s="9" t="str">
        <f>VLOOKUP(Table1[[#This Row],[Customer ID]],'Customer Lookup'!A:B,2,0)</f>
        <v>Helen Ferguson</v>
      </c>
      <c r="C1435" s="9">
        <v>91017</v>
      </c>
      <c r="D1435" s="30">
        <v>42101</v>
      </c>
      <c r="E1435" s="30">
        <v>42102</v>
      </c>
      <c r="F1435" s="9" t="s">
        <v>2238</v>
      </c>
      <c r="G1435" s="13" t="str">
        <f ca="1">TRIM(Table1[[#This Row],[Product Category]])</f>
        <v>Furniture</v>
      </c>
      <c r="H1435" s="13" t="str">
        <f ca="1">PROPER(Table1[[#This Row],[Product Sub-Category]])</f>
        <v>Storage &amp; Organization</v>
      </c>
      <c r="I1435" s="14">
        <v>1</v>
      </c>
      <c r="J1435" s="15">
        <v>178.47</v>
      </c>
      <c r="K1435" s="9">
        <v>0.1</v>
      </c>
      <c r="L1435" s="9" t="s">
        <v>31</v>
      </c>
      <c r="M1435" s="9" t="s">
        <v>42</v>
      </c>
      <c r="N1435" s="16" t="str">
        <f ca="1">PROPER(Table1[[#This Row],[Region]])</f>
        <v>South</v>
      </c>
      <c r="O1435" s="9" t="s">
        <v>242</v>
      </c>
      <c r="P1435" s="9" t="s">
        <v>884</v>
      </c>
      <c r="Q1435" s="9" t="s">
        <v>32</v>
      </c>
    </row>
    <row r="1436" spans="1:17" ht="14.5">
      <c r="A1436" s="9">
        <v>2543</v>
      </c>
      <c r="B1436" s="9" t="str">
        <f>VLOOKUP(Table1[[#This Row],[Customer ID]],'Customer Lookup'!A:B,2,0)</f>
        <v>Josephine Dalton</v>
      </c>
      <c r="C1436" s="9">
        <v>87917</v>
      </c>
      <c r="D1436" s="30">
        <v>42166</v>
      </c>
      <c r="E1436" s="30">
        <v>42167</v>
      </c>
      <c r="F1436" s="8" t="s">
        <v>2233</v>
      </c>
      <c r="G1436" s="13" t="str">
        <f ca="1">TRIM(Table1[[#This Row],[Product Category]])</f>
        <v>Technology</v>
      </c>
      <c r="H1436" s="13" t="str">
        <f ca="1">PROPER(Table1[[#This Row],[Product Sub-Category]])</f>
        <v>Office Furnishings</v>
      </c>
      <c r="I1436" s="14">
        <v>17</v>
      </c>
      <c r="J1436" s="15">
        <v>15.68</v>
      </c>
      <c r="K1436" s="9">
        <v>0.05</v>
      </c>
      <c r="L1436" s="9" t="s">
        <v>50</v>
      </c>
      <c r="M1436" s="9" t="s">
        <v>51</v>
      </c>
      <c r="N1436" s="16" t="str">
        <f ca="1">PROPER(Table1[[#This Row],[Region]])</f>
        <v>South</v>
      </c>
      <c r="O1436" s="9" t="s">
        <v>117</v>
      </c>
      <c r="P1436" s="9" t="s">
        <v>627</v>
      </c>
      <c r="Q1436" s="9" t="s">
        <v>32</v>
      </c>
    </row>
    <row r="1437" spans="1:17" ht="14.5">
      <c r="A1437" s="9">
        <v>2543</v>
      </c>
      <c r="B1437" s="9" t="str">
        <f>VLOOKUP(Table1[[#This Row],[Customer ID]],'Customer Lookup'!A:B,2,0)</f>
        <v>Josephine Dalton</v>
      </c>
      <c r="C1437" s="9">
        <v>87917</v>
      </c>
      <c r="D1437" s="30">
        <v>42166</v>
      </c>
      <c r="E1437" s="30">
        <v>42167</v>
      </c>
      <c r="F1437" s="9" t="s">
        <v>2235</v>
      </c>
      <c r="G1437" s="13" t="str">
        <f ca="1">TRIM(Table1[[#This Row],[Product Category]])</f>
        <v>Technology</v>
      </c>
      <c r="H1437" s="13" t="str">
        <f ca="1">PROPER(Table1[[#This Row],[Product Sub-Category]])</f>
        <v>Telephones And Communication</v>
      </c>
      <c r="I1437" s="14">
        <v>19</v>
      </c>
      <c r="J1437" s="15">
        <v>195.99</v>
      </c>
      <c r="K1437" s="9">
        <v>0.1</v>
      </c>
      <c r="L1437" s="9" t="s">
        <v>50</v>
      </c>
      <c r="M1437" s="9" t="s">
        <v>51</v>
      </c>
      <c r="N1437" s="16" t="str">
        <f ca="1">PROPER(Table1[[#This Row],[Region]])</f>
        <v>South</v>
      </c>
      <c r="O1437" s="9" t="s">
        <v>117</v>
      </c>
      <c r="P1437" s="9" t="s">
        <v>627</v>
      </c>
      <c r="Q1437" s="9" t="s">
        <v>32</v>
      </c>
    </row>
    <row r="1438" spans="1:17" ht="14.5">
      <c r="A1438" s="9">
        <v>2545</v>
      </c>
      <c r="B1438" s="9" t="str">
        <f>VLOOKUP(Table1[[#This Row],[Customer ID]],'Customer Lookup'!A:B,2,0)</f>
        <v>Rick Ellis</v>
      </c>
      <c r="C1438" s="9">
        <v>87915</v>
      </c>
      <c r="D1438" s="30">
        <v>42073</v>
      </c>
      <c r="E1438" s="30">
        <v>42075</v>
      </c>
      <c r="F1438" s="8" t="s">
        <v>74</v>
      </c>
      <c r="G1438" s="13" t="str">
        <f ca="1">TRIM(Table1[[#This Row],[Product Category]])</f>
        <v>Office Supplies</v>
      </c>
      <c r="H1438" s="13" t="str">
        <f ca="1">PROPER(Table1[[#This Row],[Product Sub-Category]])</f>
        <v>Office Machines</v>
      </c>
      <c r="I1438" s="14">
        <v>2</v>
      </c>
      <c r="J1438" s="15">
        <v>99.99</v>
      </c>
      <c r="K1438" s="9">
        <v>0.05</v>
      </c>
      <c r="L1438" s="9" t="s">
        <v>50</v>
      </c>
      <c r="M1438" s="9" t="s">
        <v>42</v>
      </c>
      <c r="N1438" s="16" t="str">
        <f ca="1">PROPER(Table1[[#This Row],[Region]])</f>
        <v>South</v>
      </c>
      <c r="O1438" s="9" t="s">
        <v>117</v>
      </c>
      <c r="P1438" s="9" t="s">
        <v>514</v>
      </c>
      <c r="Q1438" s="9" t="s">
        <v>22</v>
      </c>
    </row>
    <row r="1439" spans="1:17" ht="14.5">
      <c r="A1439" s="9">
        <v>2547</v>
      </c>
      <c r="B1439" s="9" t="str">
        <f>VLOOKUP(Table1[[#This Row],[Customer ID]],'Customer Lookup'!A:B,2,0)</f>
        <v>Edna Freeman</v>
      </c>
      <c r="C1439" s="9">
        <v>87916</v>
      </c>
      <c r="D1439" s="30">
        <v>42113</v>
      </c>
      <c r="E1439" s="30">
        <v>42113</v>
      </c>
      <c r="F1439" s="9" t="s">
        <v>83</v>
      </c>
      <c r="G1439" s="13" t="str">
        <f ca="1">TRIM(Table1[[#This Row],[Product Category]])</f>
        <v>Technology</v>
      </c>
      <c r="H1439" s="13" t="str">
        <f ca="1">PROPER(Table1[[#This Row],[Product Sub-Category]])</f>
        <v>Paper</v>
      </c>
      <c r="I1439" s="14">
        <v>1</v>
      </c>
      <c r="J1439" s="15">
        <v>6.48</v>
      </c>
      <c r="K1439" s="9">
        <v>0.05</v>
      </c>
      <c r="L1439" s="9" t="s">
        <v>98</v>
      </c>
      <c r="M1439" s="9" t="s">
        <v>51</v>
      </c>
      <c r="N1439" s="16" t="str">
        <f ca="1">PROPER(Table1[[#This Row],[Region]])</f>
        <v>West</v>
      </c>
      <c r="O1439" s="9" t="s">
        <v>117</v>
      </c>
      <c r="P1439" s="9" t="s">
        <v>885</v>
      </c>
      <c r="Q1439" s="9" t="s">
        <v>32</v>
      </c>
    </row>
    <row r="1440" spans="1:17" ht="14.5">
      <c r="A1440" s="9">
        <v>2548</v>
      </c>
      <c r="B1440" s="9" t="str">
        <f>VLOOKUP(Table1[[#This Row],[Customer ID]],'Customer Lookup'!A:B,2,0)</f>
        <v>Wayne Bass</v>
      </c>
      <c r="C1440" s="9">
        <v>46436</v>
      </c>
      <c r="D1440" s="30">
        <v>42098</v>
      </c>
      <c r="E1440" s="30">
        <v>42105</v>
      </c>
      <c r="F1440" s="8" t="s">
        <v>2235</v>
      </c>
      <c r="G1440" s="13" t="str">
        <f ca="1">TRIM(Table1[[#This Row],[Product Category]])</f>
        <v>Office Supplies</v>
      </c>
      <c r="H1440" s="13" t="str">
        <f ca="1">PROPER(Table1[[#This Row],[Product Sub-Category]])</f>
        <v>Telephones And Communication</v>
      </c>
      <c r="I1440" s="14">
        <v>46</v>
      </c>
      <c r="J1440" s="15">
        <v>35.99</v>
      </c>
      <c r="K1440" s="9">
        <v>0.05</v>
      </c>
      <c r="L1440" s="9" t="s">
        <v>98</v>
      </c>
      <c r="M1440" s="9" t="s">
        <v>51</v>
      </c>
      <c r="N1440" s="16" t="str">
        <f ca="1">PROPER(Table1[[#This Row],[Region]])</f>
        <v>West</v>
      </c>
      <c r="O1440" s="9" t="s">
        <v>37</v>
      </c>
      <c r="P1440" s="9" t="s">
        <v>361</v>
      </c>
      <c r="Q1440" s="9" t="s">
        <v>32</v>
      </c>
    </row>
    <row r="1441" spans="1:17" ht="14.5">
      <c r="A1441" s="9">
        <v>2548</v>
      </c>
      <c r="B1441" s="9" t="str">
        <f>VLOOKUP(Table1[[#This Row],[Customer ID]],'Customer Lookup'!A:B,2,0)</f>
        <v>Wayne Bass</v>
      </c>
      <c r="C1441" s="9">
        <v>40997</v>
      </c>
      <c r="D1441" s="30">
        <v>42115</v>
      </c>
      <c r="E1441" s="30">
        <v>42115</v>
      </c>
      <c r="F1441" s="9" t="s">
        <v>83</v>
      </c>
      <c r="G1441" s="13" t="str">
        <f ca="1">TRIM(Table1[[#This Row],[Product Category]])</f>
        <v>Office Supplies</v>
      </c>
      <c r="H1441" s="13" t="str">
        <f ca="1">PROPER(Table1[[#This Row],[Product Sub-Category]])</f>
        <v>Paper</v>
      </c>
      <c r="I1441" s="14">
        <v>12</v>
      </c>
      <c r="J1441" s="15">
        <v>30.98</v>
      </c>
      <c r="K1441" s="9">
        <v>0.05</v>
      </c>
      <c r="L1441" s="9" t="s">
        <v>98</v>
      </c>
      <c r="M1441" s="9" t="s">
        <v>51</v>
      </c>
      <c r="N1441" s="16" t="str">
        <f ca="1">PROPER(Table1[[#This Row],[Region]])</f>
        <v>West</v>
      </c>
      <c r="O1441" s="9" t="s">
        <v>37</v>
      </c>
      <c r="P1441" s="9" t="s">
        <v>361</v>
      </c>
      <c r="Q1441" s="9" t="s">
        <v>22</v>
      </c>
    </row>
    <row r="1442" spans="1:17" ht="14.5">
      <c r="A1442" s="9">
        <v>2548</v>
      </c>
      <c r="B1442" s="9" t="str">
        <f>VLOOKUP(Table1[[#This Row],[Customer ID]],'Customer Lookup'!A:B,2,0)</f>
        <v>Wayne Bass</v>
      </c>
      <c r="C1442" s="9">
        <v>40997</v>
      </c>
      <c r="D1442" s="30">
        <v>42115</v>
      </c>
      <c r="E1442" s="30">
        <v>42122</v>
      </c>
      <c r="F1442" s="8" t="s">
        <v>2231</v>
      </c>
      <c r="G1442" s="13" t="str">
        <f ca="1">TRIM(Table1[[#This Row],[Product Category]])</f>
        <v>Furniture</v>
      </c>
      <c r="H1442" s="13" t="str">
        <f ca="1">PROPER(Table1[[#This Row],[Product Sub-Category]])</f>
        <v>Pens &amp; Art Supplies</v>
      </c>
      <c r="I1442" s="14">
        <v>37</v>
      </c>
      <c r="J1442" s="15">
        <v>22.99</v>
      </c>
      <c r="K1442" s="9">
        <v>0.05</v>
      </c>
      <c r="L1442" s="9" t="s">
        <v>98</v>
      </c>
      <c r="M1442" s="9" t="s">
        <v>51</v>
      </c>
      <c r="N1442" s="16" t="str">
        <f ca="1">PROPER(Table1[[#This Row],[Region]])</f>
        <v>West</v>
      </c>
      <c r="O1442" s="9" t="s">
        <v>37</v>
      </c>
      <c r="P1442" s="9" t="s">
        <v>361</v>
      </c>
      <c r="Q1442" s="9" t="s">
        <v>32</v>
      </c>
    </row>
    <row r="1443" spans="1:17" ht="14.5">
      <c r="A1443" s="9">
        <v>2548</v>
      </c>
      <c r="B1443" s="9" t="str">
        <f>VLOOKUP(Table1[[#This Row],[Customer ID]],'Customer Lookup'!A:B,2,0)</f>
        <v>Wayne Bass</v>
      </c>
      <c r="C1443" s="9">
        <v>40997</v>
      </c>
      <c r="D1443" s="30">
        <v>42115</v>
      </c>
      <c r="E1443" s="30">
        <v>42119</v>
      </c>
      <c r="F1443" s="9" t="s">
        <v>123</v>
      </c>
      <c r="G1443" s="13" t="str">
        <f ca="1">TRIM(Table1[[#This Row],[Product Category]])</f>
        <v>Office Supplies</v>
      </c>
      <c r="H1443" s="13" t="str">
        <f ca="1">PROPER(Table1[[#This Row],[Product Sub-Category]])</f>
        <v>Tables</v>
      </c>
      <c r="I1443" s="14">
        <v>33</v>
      </c>
      <c r="J1443" s="15">
        <v>212.6</v>
      </c>
      <c r="K1443" s="9">
        <v>0.1</v>
      </c>
      <c r="L1443" s="9" t="s">
        <v>98</v>
      </c>
      <c r="M1443" s="9" t="s">
        <v>51</v>
      </c>
      <c r="N1443" s="16" t="str">
        <f ca="1">PROPER(Table1[[#This Row],[Region]])</f>
        <v>West</v>
      </c>
      <c r="O1443" s="9" t="s">
        <v>37</v>
      </c>
      <c r="P1443" s="9" t="s">
        <v>361</v>
      </c>
      <c r="Q1443" s="9" t="s">
        <v>22</v>
      </c>
    </row>
    <row r="1444" spans="1:17" ht="14.5">
      <c r="A1444" s="9">
        <v>2548</v>
      </c>
      <c r="B1444" s="9" t="str">
        <f>VLOOKUP(Table1[[#This Row],[Customer ID]],'Customer Lookup'!A:B,2,0)</f>
        <v>Wayne Bass</v>
      </c>
      <c r="C1444" s="9">
        <v>29889</v>
      </c>
      <c r="D1444" s="30">
        <v>42159</v>
      </c>
      <c r="E1444" s="30">
        <v>42162</v>
      </c>
      <c r="F1444" s="8" t="s">
        <v>2231</v>
      </c>
      <c r="G1444" s="13" t="str">
        <f ca="1">TRIM(Table1[[#This Row],[Product Category]])</f>
        <v>Office Supplies</v>
      </c>
      <c r="H1444" s="13" t="str">
        <f ca="1">PROPER(Table1[[#This Row],[Product Sub-Category]])</f>
        <v>Pens &amp; Art Supplies</v>
      </c>
      <c r="I1444" s="14">
        <v>81</v>
      </c>
      <c r="J1444" s="15">
        <v>5.98</v>
      </c>
      <c r="K1444" s="9">
        <v>0.05</v>
      </c>
      <c r="L1444" s="9" t="s">
        <v>31</v>
      </c>
      <c r="M1444" s="9" t="s">
        <v>51</v>
      </c>
      <c r="N1444" s="16" t="str">
        <f ca="1">PROPER(Table1[[#This Row],[Region]])</f>
        <v>East</v>
      </c>
      <c r="O1444" s="9" t="s">
        <v>37</v>
      </c>
      <c r="P1444" s="9" t="s">
        <v>361</v>
      </c>
      <c r="Q1444" s="9" t="s">
        <v>32</v>
      </c>
    </row>
    <row r="1445" spans="1:17" ht="14.5">
      <c r="A1445" s="9">
        <v>2549</v>
      </c>
      <c r="B1445" s="9" t="str">
        <f>VLOOKUP(Table1[[#This Row],[Customer ID]],'Customer Lookup'!A:B,2,0)</f>
        <v>Martha Bowers</v>
      </c>
      <c r="C1445" s="9">
        <v>88657</v>
      </c>
      <c r="D1445" s="30">
        <v>42115</v>
      </c>
      <c r="E1445" s="30">
        <v>42115</v>
      </c>
      <c r="F1445" s="9" t="s">
        <v>83</v>
      </c>
      <c r="G1445" s="13" t="str">
        <f ca="1">TRIM(Table1[[#This Row],[Product Category]])</f>
        <v>Office Supplies</v>
      </c>
      <c r="H1445" s="13" t="str">
        <f ca="1">PROPER(Table1[[#This Row],[Product Sub-Category]])</f>
        <v>Paper</v>
      </c>
      <c r="I1445" s="14">
        <v>3</v>
      </c>
      <c r="J1445" s="15">
        <v>30.98</v>
      </c>
      <c r="K1445" s="9">
        <v>0.05</v>
      </c>
      <c r="L1445" s="9" t="s">
        <v>98</v>
      </c>
      <c r="M1445" s="9" t="s">
        <v>51</v>
      </c>
      <c r="N1445" s="16" t="str">
        <f ca="1">PROPER(Table1[[#This Row],[Region]])</f>
        <v>East</v>
      </c>
      <c r="O1445" s="9" t="s">
        <v>124</v>
      </c>
      <c r="P1445" s="9" t="s">
        <v>886</v>
      </c>
      <c r="Q1445" s="9" t="s">
        <v>22</v>
      </c>
    </row>
    <row r="1446" spans="1:17" ht="14.5">
      <c r="A1446" s="9">
        <v>2549</v>
      </c>
      <c r="B1446" s="9" t="str">
        <f>VLOOKUP(Table1[[#This Row],[Customer ID]],'Customer Lookup'!A:B,2,0)</f>
        <v>Martha Bowers</v>
      </c>
      <c r="C1446" s="9">
        <v>88657</v>
      </c>
      <c r="D1446" s="30">
        <v>42115</v>
      </c>
      <c r="E1446" s="30">
        <v>42122</v>
      </c>
      <c r="F1446" s="8" t="s">
        <v>2231</v>
      </c>
      <c r="G1446" s="13" t="str">
        <f ca="1">TRIM(Table1[[#This Row],[Product Category]])</f>
        <v>Furniture</v>
      </c>
      <c r="H1446" s="13" t="str">
        <f ca="1">PROPER(Table1[[#This Row],[Product Sub-Category]])</f>
        <v>Pens &amp; Art Supplies</v>
      </c>
      <c r="I1446" s="14">
        <v>9</v>
      </c>
      <c r="J1446" s="15">
        <v>22.99</v>
      </c>
      <c r="K1446" s="9">
        <v>0.05</v>
      </c>
      <c r="L1446" s="9" t="s">
        <v>98</v>
      </c>
      <c r="M1446" s="9" t="s">
        <v>51</v>
      </c>
      <c r="N1446" s="16" t="str">
        <f ca="1">PROPER(Table1[[#This Row],[Region]])</f>
        <v>East</v>
      </c>
      <c r="O1446" s="9" t="s">
        <v>124</v>
      </c>
      <c r="P1446" s="9" t="s">
        <v>886</v>
      </c>
      <c r="Q1446" s="9" t="s">
        <v>32</v>
      </c>
    </row>
    <row r="1447" spans="1:17" ht="14.5">
      <c r="A1447" s="9">
        <v>2549</v>
      </c>
      <c r="B1447" s="9" t="str">
        <f>VLOOKUP(Table1[[#This Row],[Customer ID]],'Customer Lookup'!A:B,2,0)</f>
        <v>Martha Bowers</v>
      </c>
      <c r="C1447" s="9">
        <v>88657</v>
      </c>
      <c r="D1447" s="30">
        <v>42115</v>
      </c>
      <c r="E1447" s="30">
        <v>42119</v>
      </c>
      <c r="F1447" s="9" t="s">
        <v>123</v>
      </c>
      <c r="G1447" s="13" t="str">
        <f ca="1">TRIM(Table1[[#This Row],[Product Category]])</f>
        <v>Office Supplies</v>
      </c>
      <c r="H1447" s="13" t="str">
        <f ca="1">PROPER(Table1[[#This Row],[Product Sub-Category]])</f>
        <v>Tables</v>
      </c>
      <c r="I1447" s="14">
        <v>8</v>
      </c>
      <c r="J1447" s="15">
        <v>212.6</v>
      </c>
      <c r="K1447" s="9">
        <v>0.1</v>
      </c>
      <c r="L1447" s="9" t="s">
        <v>98</v>
      </c>
      <c r="M1447" s="9" t="s">
        <v>51</v>
      </c>
      <c r="N1447" s="16" t="str">
        <f ca="1">PROPER(Table1[[#This Row],[Region]])</f>
        <v>East</v>
      </c>
      <c r="O1447" s="9" t="s">
        <v>124</v>
      </c>
      <c r="P1447" s="9" t="s">
        <v>886</v>
      </c>
      <c r="Q1447" s="9" t="s">
        <v>22</v>
      </c>
    </row>
    <row r="1448" spans="1:17" ht="14.5">
      <c r="A1448" s="9">
        <v>2549</v>
      </c>
      <c r="B1448" s="9" t="str">
        <f>VLOOKUP(Table1[[#This Row],[Customer ID]],'Customer Lookup'!A:B,2,0)</f>
        <v>Martha Bowers</v>
      </c>
      <c r="C1448" s="9">
        <v>88658</v>
      </c>
      <c r="D1448" s="30">
        <v>42159</v>
      </c>
      <c r="E1448" s="30">
        <v>42162</v>
      </c>
      <c r="F1448" s="8" t="s">
        <v>2231</v>
      </c>
      <c r="G1448" s="13" t="str">
        <f ca="1">TRIM(Table1[[#This Row],[Product Category]])</f>
        <v>Technology</v>
      </c>
      <c r="H1448" s="13" t="str">
        <f ca="1">PROPER(Table1[[#This Row],[Product Sub-Category]])</f>
        <v>Pens &amp; Art Supplies</v>
      </c>
      <c r="I1448" s="14">
        <v>20</v>
      </c>
      <c r="J1448" s="15">
        <v>5.98</v>
      </c>
      <c r="K1448" s="9">
        <v>0.05</v>
      </c>
      <c r="L1448" s="9" t="s">
        <v>31</v>
      </c>
      <c r="M1448" s="9" t="s">
        <v>51</v>
      </c>
      <c r="N1448" s="16" t="str">
        <f ca="1">PROPER(Table1[[#This Row],[Region]])</f>
        <v>East</v>
      </c>
      <c r="O1448" s="9" t="s">
        <v>124</v>
      </c>
      <c r="P1448" s="9" t="s">
        <v>886</v>
      </c>
      <c r="Q1448" s="9" t="s">
        <v>32</v>
      </c>
    </row>
    <row r="1449" spans="1:17" ht="14.5">
      <c r="A1449" s="9">
        <v>2551</v>
      </c>
      <c r="B1449" s="9" t="str">
        <f>VLOOKUP(Table1[[#This Row],[Customer ID]],'Customer Lookup'!A:B,2,0)</f>
        <v>Joan Bowers</v>
      </c>
      <c r="C1449" s="9">
        <v>88656</v>
      </c>
      <c r="D1449" s="30">
        <v>42098</v>
      </c>
      <c r="E1449" s="30">
        <v>42105</v>
      </c>
      <c r="F1449" s="9" t="s">
        <v>2235</v>
      </c>
      <c r="G1449" s="13" t="str">
        <f ca="1">TRIM(Table1[[#This Row],[Product Category]])</f>
        <v>Office Supplies</v>
      </c>
      <c r="H1449" s="13" t="str">
        <f ca="1">PROPER(Table1[[#This Row],[Product Sub-Category]])</f>
        <v>Telephones And Communication</v>
      </c>
      <c r="I1449" s="14">
        <v>12</v>
      </c>
      <c r="J1449" s="15">
        <v>35.99</v>
      </c>
      <c r="K1449" s="9">
        <v>0.05</v>
      </c>
      <c r="L1449" s="9" t="s">
        <v>98</v>
      </c>
      <c r="M1449" s="9" t="s">
        <v>51</v>
      </c>
      <c r="N1449" s="16" t="str">
        <f ca="1">PROPER(Table1[[#This Row],[Region]])</f>
        <v>Central</v>
      </c>
      <c r="O1449" s="9" t="s">
        <v>174</v>
      </c>
      <c r="P1449" s="9" t="s">
        <v>887</v>
      </c>
      <c r="Q1449" s="9" t="s">
        <v>32</v>
      </c>
    </row>
    <row r="1450" spans="1:17" ht="14.5">
      <c r="A1450" s="9">
        <v>2553</v>
      </c>
      <c r="B1450" s="9" t="str">
        <f>VLOOKUP(Table1[[#This Row],[Customer ID]],'Customer Lookup'!A:B,2,0)</f>
        <v>Virginia McNeill</v>
      </c>
      <c r="C1450" s="9">
        <v>86528</v>
      </c>
      <c r="D1450" s="30">
        <v>42047</v>
      </c>
      <c r="E1450" s="30">
        <v>42048</v>
      </c>
      <c r="F1450" s="8" t="s">
        <v>2237</v>
      </c>
      <c r="G1450" s="13" t="str">
        <f ca="1">TRIM(Table1[[#This Row],[Product Category]])</f>
        <v>Office Supplies</v>
      </c>
      <c r="H1450" s="13" t="str">
        <f ca="1">PROPER(Table1[[#This Row],[Product Sub-Category]])</f>
        <v>Binders And Binder Accessories</v>
      </c>
      <c r="I1450" s="14">
        <v>1</v>
      </c>
      <c r="J1450" s="15">
        <v>12.53</v>
      </c>
      <c r="K1450" s="9">
        <v>0.05</v>
      </c>
      <c r="L1450" s="9" t="s">
        <v>50</v>
      </c>
      <c r="M1450" s="9" t="s">
        <v>42</v>
      </c>
      <c r="N1450" s="16" t="str">
        <f ca="1">PROPER(Table1[[#This Row],[Region]])</f>
        <v>Central</v>
      </c>
      <c r="O1450" s="9" t="s">
        <v>718</v>
      </c>
      <c r="P1450" s="9" t="s">
        <v>888</v>
      </c>
      <c r="Q1450" s="9" t="s">
        <v>32</v>
      </c>
    </row>
    <row r="1451" spans="1:17" ht="14.5">
      <c r="A1451" s="9">
        <v>2555</v>
      </c>
      <c r="B1451" s="9" t="str">
        <f>VLOOKUP(Table1[[#This Row],[Customer ID]],'Customer Lookup'!A:B,2,0)</f>
        <v>Karl Knowles</v>
      </c>
      <c r="C1451" s="9">
        <v>86527</v>
      </c>
      <c r="D1451" s="30">
        <v>42013</v>
      </c>
      <c r="E1451" s="30">
        <v>42018</v>
      </c>
      <c r="F1451" s="9" t="s">
        <v>2231</v>
      </c>
      <c r="G1451" s="13" t="str">
        <f ca="1">TRIM(Table1[[#This Row],[Product Category]])</f>
        <v>Office Supplies</v>
      </c>
      <c r="H1451" s="13" t="str">
        <f ca="1">PROPER(Table1[[#This Row],[Product Sub-Category]])</f>
        <v>Pens &amp; Art Supplies</v>
      </c>
      <c r="I1451" s="14">
        <v>12</v>
      </c>
      <c r="J1451" s="15">
        <v>2.6</v>
      </c>
      <c r="K1451" s="9">
        <v>0.05</v>
      </c>
      <c r="L1451" s="9" t="s">
        <v>98</v>
      </c>
      <c r="M1451" s="9" t="s">
        <v>42</v>
      </c>
      <c r="N1451" s="16" t="str">
        <f ca="1">PROPER(Table1[[#This Row],[Region]])</f>
        <v>Central</v>
      </c>
      <c r="O1451" s="9" t="s">
        <v>718</v>
      </c>
      <c r="P1451" s="9" t="s">
        <v>543</v>
      </c>
      <c r="Q1451" s="9" t="s">
        <v>32</v>
      </c>
    </row>
    <row r="1452" spans="1:17" ht="14.5">
      <c r="A1452" s="9">
        <v>2555</v>
      </c>
      <c r="B1452" s="9" t="str">
        <f>VLOOKUP(Table1[[#This Row],[Customer ID]],'Customer Lookup'!A:B,2,0)</f>
        <v>Karl Knowles</v>
      </c>
      <c r="C1452" s="9">
        <v>86529</v>
      </c>
      <c r="D1452" s="30">
        <v>42037</v>
      </c>
      <c r="E1452" s="30">
        <v>42038</v>
      </c>
      <c r="F1452" s="8" t="s">
        <v>2237</v>
      </c>
      <c r="G1452" s="13" t="str">
        <f ca="1">TRIM(Table1[[#This Row],[Product Category]])</f>
        <v>Office Supplies</v>
      </c>
      <c r="H1452" s="13" t="str">
        <f ca="1">PROPER(Table1[[#This Row],[Product Sub-Category]])</f>
        <v>Binders And Binder Accessories</v>
      </c>
      <c r="I1452" s="14">
        <v>19</v>
      </c>
      <c r="J1452" s="15">
        <v>12.97</v>
      </c>
      <c r="K1452" s="9">
        <v>0.05</v>
      </c>
      <c r="L1452" s="9" t="s">
        <v>41</v>
      </c>
      <c r="M1452" s="9" t="s">
        <v>42</v>
      </c>
      <c r="N1452" s="16" t="str">
        <f ca="1">PROPER(Table1[[#This Row],[Region]])</f>
        <v>Central</v>
      </c>
      <c r="O1452" s="9" t="s">
        <v>718</v>
      </c>
      <c r="P1452" s="9" t="s">
        <v>543</v>
      </c>
      <c r="Q1452" s="9" t="s">
        <v>32</v>
      </c>
    </row>
    <row r="1453" spans="1:17" ht="14.5">
      <c r="A1453" s="9">
        <v>2555</v>
      </c>
      <c r="B1453" s="9" t="str">
        <f>VLOOKUP(Table1[[#This Row],[Customer ID]],'Customer Lookup'!A:B,2,0)</f>
        <v>Karl Knowles</v>
      </c>
      <c r="C1453" s="9">
        <v>86529</v>
      </c>
      <c r="D1453" s="30">
        <v>42037</v>
      </c>
      <c r="E1453" s="30">
        <v>42037</v>
      </c>
      <c r="F1453" s="9" t="s">
        <v>116</v>
      </c>
      <c r="G1453" s="13" t="str">
        <f ca="1">TRIM(Table1[[#This Row],[Product Category]])</f>
        <v>Furniture</v>
      </c>
      <c r="H1453" s="13" t="str">
        <f ca="1">PROPER(Table1[[#This Row],[Product Sub-Category]])</f>
        <v>Labels</v>
      </c>
      <c r="I1453" s="14">
        <v>9</v>
      </c>
      <c r="J1453" s="15">
        <v>4.91</v>
      </c>
      <c r="K1453" s="9">
        <v>0.05</v>
      </c>
      <c r="L1453" s="9" t="s">
        <v>41</v>
      </c>
      <c r="M1453" s="9" t="s">
        <v>42</v>
      </c>
      <c r="N1453" s="16" t="str">
        <f ca="1">PROPER(Table1[[#This Row],[Region]])</f>
        <v>East</v>
      </c>
      <c r="O1453" s="9" t="s">
        <v>718</v>
      </c>
      <c r="P1453" s="9" t="s">
        <v>543</v>
      </c>
      <c r="Q1453" s="9" t="s">
        <v>32</v>
      </c>
    </row>
    <row r="1454" spans="1:17" ht="14.5">
      <c r="A1454" s="9">
        <v>2561</v>
      </c>
      <c r="B1454" s="9" t="str">
        <f>VLOOKUP(Table1[[#This Row],[Customer ID]],'Customer Lookup'!A:B,2,0)</f>
        <v>Laurie Moon</v>
      </c>
      <c r="C1454" s="9">
        <v>86465</v>
      </c>
      <c r="D1454" s="30">
        <v>42085</v>
      </c>
      <c r="E1454" s="30">
        <v>42088</v>
      </c>
      <c r="F1454" s="8" t="s">
        <v>2232</v>
      </c>
      <c r="G1454" s="13" t="str">
        <f ca="1">TRIM(Table1[[#This Row],[Product Category]])</f>
        <v>Office Supplies</v>
      </c>
      <c r="H1454" s="13" t="str">
        <f ca="1">PROPER(Table1[[#This Row],[Product Sub-Category]])</f>
        <v>Chairs &amp; Chairmats</v>
      </c>
      <c r="I1454" s="14">
        <v>11</v>
      </c>
      <c r="J1454" s="15">
        <v>160.97999999999999</v>
      </c>
      <c r="K1454" s="9">
        <v>0.1</v>
      </c>
      <c r="L1454" s="9" t="s">
        <v>31</v>
      </c>
      <c r="M1454" s="9" t="s">
        <v>104</v>
      </c>
      <c r="N1454" s="16" t="str">
        <f ca="1">PROPER(Table1[[#This Row],[Region]])</f>
        <v>East</v>
      </c>
      <c r="O1454" s="9" t="s">
        <v>62</v>
      </c>
      <c r="P1454" s="9" t="s">
        <v>889</v>
      </c>
      <c r="Q1454" s="9" t="s">
        <v>22</v>
      </c>
    </row>
    <row r="1455" spans="1:17" ht="14.5">
      <c r="A1455" s="9">
        <v>2561</v>
      </c>
      <c r="B1455" s="9" t="str">
        <f>VLOOKUP(Table1[[#This Row],[Customer ID]],'Customer Lookup'!A:B,2,0)</f>
        <v>Laurie Moon</v>
      </c>
      <c r="C1455" s="9">
        <v>86466</v>
      </c>
      <c r="D1455" s="30">
        <v>42102</v>
      </c>
      <c r="E1455" s="30">
        <v>42104</v>
      </c>
      <c r="F1455" s="9" t="s">
        <v>2237</v>
      </c>
      <c r="G1455" s="13" t="str">
        <f ca="1">TRIM(Table1[[#This Row],[Product Category]])</f>
        <v>Furniture</v>
      </c>
      <c r="H1455" s="13" t="str">
        <f ca="1">PROPER(Table1[[#This Row],[Product Sub-Category]])</f>
        <v>Binders And Binder Accessories</v>
      </c>
      <c r="I1455" s="14">
        <v>7</v>
      </c>
      <c r="J1455" s="15">
        <v>3.98</v>
      </c>
      <c r="K1455" s="9">
        <v>0.05</v>
      </c>
      <c r="L1455" s="9" t="s">
        <v>31</v>
      </c>
      <c r="M1455" s="9" t="s">
        <v>104</v>
      </c>
      <c r="N1455" s="16" t="str">
        <f ca="1">PROPER(Table1[[#This Row],[Region]])</f>
        <v>East</v>
      </c>
      <c r="O1455" s="9" t="s">
        <v>62</v>
      </c>
      <c r="P1455" s="9" t="s">
        <v>889</v>
      </c>
      <c r="Q1455" s="9" t="s">
        <v>32</v>
      </c>
    </row>
    <row r="1456" spans="1:17" ht="14.5">
      <c r="A1456" s="9">
        <v>2561</v>
      </c>
      <c r="B1456" s="9" t="str">
        <f>VLOOKUP(Table1[[#This Row],[Customer ID]],'Customer Lookup'!A:B,2,0)</f>
        <v>Laurie Moon</v>
      </c>
      <c r="C1456" s="9">
        <v>86466</v>
      </c>
      <c r="D1456" s="30">
        <v>42102</v>
      </c>
      <c r="E1456" s="30">
        <v>42102</v>
      </c>
      <c r="F1456" s="8" t="s">
        <v>2233</v>
      </c>
      <c r="G1456" s="13" t="str">
        <f ca="1">TRIM(Table1[[#This Row],[Product Category]])</f>
        <v>Office Supplies</v>
      </c>
      <c r="H1456" s="13" t="str">
        <f ca="1">PROPER(Table1[[#This Row],[Product Sub-Category]])</f>
        <v>Office Furnishings</v>
      </c>
      <c r="I1456" s="14">
        <v>12</v>
      </c>
      <c r="J1456" s="15">
        <v>12.22</v>
      </c>
      <c r="K1456" s="9">
        <v>0.05</v>
      </c>
      <c r="L1456" s="9" t="s">
        <v>31</v>
      </c>
      <c r="M1456" s="9" t="s">
        <v>104</v>
      </c>
      <c r="N1456" s="16" t="str">
        <f ca="1">PROPER(Table1[[#This Row],[Region]])</f>
        <v>Central</v>
      </c>
      <c r="O1456" s="9" t="s">
        <v>62</v>
      </c>
      <c r="P1456" s="9" t="s">
        <v>889</v>
      </c>
      <c r="Q1456" s="9" t="s">
        <v>32</v>
      </c>
    </row>
    <row r="1457" spans="1:17" ht="14.5">
      <c r="A1457" s="9">
        <v>2563</v>
      </c>
      <c r="B1457" s="9" t="str">
        <f>VLOOKUP(Table1[[#This Row],[Customer ID]],'Customer Lookup'!A:B,2,0)</f>
        <v>Karen Warren</v>
      </c>
      <c r="C1457" s="9">
        <v>91447</v>
      </c>
      <c r="D1457" s="30">
        <v>42102</v>
      </c>
      <c r="E1457" s="30">
        <v>42103</v>
      </c>
      <c r="F1457" s="9" t="s">
        <v>2237</v>
      </c>
      <c r="G1457" s="13" t="str">
        <f ca="1">TRIM(Table1[[#This Row],[Product Category]])</f>
        <v>Office Supplies</v>
      </c>
      <c r="H1457" s="13" t="str">
        <f ca="1">PROPER(Table1[[#This Row],[Product Sub-Category]])</f>
        <v>Binders And Binder Accessories</v>
      </c>
      <c r="I1457" s="14">
        <v>9</v>
      </c>
      <c r="J1457" s="15">
        <v>4.55</v>
      </c>
      <c r="K1457" s="9">
        <v>0.05</v>
      </c>
      <c r="L1457" s="9" t="s">
        <v>31</v>
      </c>
      <c r="M1457" s="9" t="s">
        <v>42</v>
      </c>
      <c r="N1457" s="16" t="str">
        <f ca="1">PROPER(Table1[[#This Row],[Region]])</f>
        <v>West</v>
      </c>
      <c r="O1457" s="9" t="s">
        <v>55</v>
      </c>
      <c r="P1457" s="9" t="s">
        <v>890</v>
      </c>
      <c r="Q1457" s="9" t="s">
        <v>32</v>
      </c>
    </row>
    <row r="1458" spans="1:17" ht="14.5">
      <c r="A1458" s="9">
        <v>2570</v>
      </c>
      <c r="B1458" s="9" t="str">
        <f>VLOOKUP(Table1[[#This Row],[Customer ID]],'Customer Lookup'!A:B,2,0)</f>
        <v>Yvonne Stephens</v>
      </c>
      <c r="C1458" s="9">
        <v>90327</v>
      </c>
      <c r="D1458" s="30">
        <v>42119</v>
      </c>
      <c r="E1458" s="30">
        <v>42121</v>
      </c>
      <c r="F1458" s="8" t="s">
        <v>196</v>
      </c>
      <c r="G1458" s="13" t="str">
        <f ca="1">TRIM(Table1[[#This Row],[Product Category]])</f>
        <v>Furniture</v>
      </c>
      <c r="H1458" s="13" t="str">
        <f ca="1">PROPER(Table1[[#This Row],[Product Sub-Category]])</f>
        <v>Appliances</v>
      </c>
      <c r="I1458" s="14">
        <v>19</v>
      </c>
      <c r="J1458" s="15">
        <v>4.37</v>
      </c>
      <c r="K1458" s="9">
        <v>0.05</v>
      </c>
      <c r="L1458" s="9" t="s">
        <v>41</v>
      </c>
      <c r="M1458" s="9" t="s">
        <v>104</v>
      </c>
      <c r="N1458" s="16" t="str">
        <f ca="1">PROPER(Table1[[#This Row],[Region]])</f>
        <v>West</v>
      </c>
      <c r="O1458" s="9" t="s">
        <v>37</v>
      </c>
      <c r="P1458" s="9" t="s">
        <v>891</v>
      </c>
      <c r="Q1458" s="9" t="s">
        <v>32</v>
      </c>
    </row>
    <row r="1459" spans="1:17" ht="14.5">
      <c r="A1459" s="9">
        <v>2570</v>
      </c>
      <c r="B1459" s="9" t="str">
        <f>VLOOKUP(Table1[[#This Row],[Customer ID]],'Customer Lookup'!A:B,2,0)</f>
        <v>Yvonne Stephens</v>
      </c>
      <c r="C1459" s="9">
        <v>90327</v>
      </c>
      <c r="D1459" s="30">
        <v>42119</v>
      </c>
      <c r="E1459" s="30">
        <v>42120</v>
      </c>
      <c r="F1459" s="9" t="s">
        <v>2232</v>
      </c>
      <c r="G1459" s="13" t="str">
        <f ca="1">TRIM(Table1[[#This Row],[Product Category]])</f>
        <v>Furniture</v>
      </c>
      <c r="H1459" s="13" t="str">
        <f ca="1">PROPER(Table1[[#This Row],[Product Sub-Category]])</f>
        <v>Chairs &amp; Chairmats</v>
      </c>
      <c r="I1459" s="14">
        <v>14</v>
      </c>
      <c r="J1459" s="15">
        <v>500.98</v>
      </c>
      <c r="K1459" s="9">
        <v>0.1</v>
      </c>
      <c r="L1459" s="9" t="s">
        <v>41</v>
      </c>
      <c r="M1459" s="9" t="s">
        <v>104</v>
      </c>
      <c r="N1459" s="16" t="str">
        <f ca="1">PROPER(Table1[[#This Row],[Region]])</f>
        <v>West</v>
      </c>
      <c r="O1459" s="9" t="s">
        <v>37</v>
      </c>
      <c r="P1459" s="9" t="s">
        <v>891</v>
      </c>
      <c r="Q1459" s="9" t="s">
        <v>22</v>
      </c>
    </row>
    <row r="1460" spans="1:17" ht="14.5">
      <c r="A1460" s="9">
        <v>2570</v>
      </c>
      <c r="B1460" s="9" t="str">
        <f>VLOOKUP(Table1[[#This Row],[Customer ID]],'Customer Lookup'!A:B,2,0)</f>
        <v>Yvonne Stephens</v>
      </c>
      <c r="C1460" s="9">
        <v>90327</v>
      </c>
      <c r="D1460" s="30">
        <v>42119</v>
      </c>
      <c r="E1460" s="30">
        <v>42119</v>
      </c>
      <c r="F1460" s="8" t="s">
        <v>2233</v>
      </c>
      <c r="G1460" s="13" t="str">
        <f ca="1">TRIM(Table1[[#This Row],[Product Category]])</f>
        <v>Furniture</v>
      </c>
      <c r="H1460" s="13" t="str">
        <f ca="1">PROPER(Table1[[#This Row],[Product Sub-Category]])</f>
        <v>Office Furnishings</v>
      </c>
      <c r="I1460" s="14">
        <v>18</v>
      </c>
      <c r="J1460" s="15">
        <v>12.58</v>
      </c>
      <c r="K1460" s="9">
        <v>0.05</v>
      </c>
      <c r="L1460" s="9" t="s">
        <v>41</v>
      </c>
      <c r="M1460" s="9" t="s">
        <v>104</v>
      </c>
      <c r="N1460" s="16" t="str">
        <f ca="1">PROPER(Table1[[#This Row],[Region]])</f>
        <v>West</v>
      </c>
      <c r="O1460" s="9" t="s">
        <v>37</v>
      </c>
      <c r="P1460" s="9" t="s">
        <v>891</v>
      </c>
      <c r="Q1460" s="9" t="s">
        <v>32</v>
      </c>
    </row>
    <row r="1461" spans="1:17" ht="14.5">
      <c r="A1461" s="9">
        <v>2570</v>
      </c>
      <c r="B1461" s="9" t="str">
        <f>VLOOKUP(Table1[[#This Row],[Customer ID]],'Customer Lookup'!A:B,2,0)</f>
        <v>Yvonne Stephens</v>
      </c>
      <c r="C1461" s="9">
        <v>90327</v>
      </c>
      <c r="D1461" s="30">
        <v>42119</v>
      </c>
      <c r="E1461" s="30">
        <v>42120</v>
      </c>
      <c r="F1461" s="9" t="s">
        <v>2233</v>
      </c>
      <c r="G1461" s="13" t="str">
        <f ca="1">TRIM(Table1[[#This Row],[Product Category]])</f>
        <v>Furniture</v>
      </c>
      <c r="H1461" s="13" t="str">
        <f ca="1">PROPER(Table1[[#This Row],[Product Sub-Category]])</f>
        <v>Office Furnishings</v>
      </c>
      <c r="I1461" s="14">
        <v>7</v>
      </c>
      <c r="J1461" s="15">
        <v>7.7</v>
      </c>
      <c r="K1461" s="9">
        <v>0.05</v>
      </c>
      <c r="L1461" s="9" t="s">
        <v>41</v>
      </c>
      <c r="M1461" s="9" t="s">
        <v>104</v>
      </c>
      <c r="N1461" s="16" t="str">
        <f ca="1">PROPER(Table1[[#This Row],[Region]])</f>
        <v>East</v>
      </c>
      <c r="O1461" s="9" t="s">
        <v>37</v>
      </c>
      <c r="P1461" s="9" t="s">
        <v>891</v>
      </c>
      <c r="Q1461" s="9" t="s">
        <v>32</v>
      </c>
    </row>
    <row r="1462" spans="1:17" ht="14.5">
      <c r="A1462" s="9">
        <v>2571</v>
      </c>
      <c r="B1462" s="9" t="str">
        <f>VLOOKUP(Table1[[#This Row],[Customer ID]],'Customer Lookup'!A:B,2,0)</f>
        <v>Rosemary O'Brien</v>
      </c>
      <c r="C1462" s="9">
        <v>50656</v>
      </c>
      <c r="D1462" s="30">
        <v>42119</v>
      </c>
      <c r="E1462" s="30">
        <v>42120</v>
      </c>
      <c r="F1462" s="8" t="s">
        <v>2232</v>
      </c>
      <c r="G1462" s="13" t="str">
        <f ca="1">TRIM(Table1[[#This Row],[Product Category]])</f>
        <v>Furniture</v>
      </c>
      <c r="H1462" s="13" t="str">
        <f ca="1">PROPER(Table1[[#This Row],[Product Sub-Category]])</f>
        <v>Chairs &amp; Chairmats</v>
      </c>
      <c r="I1462" s="14">
        <v>56</v>
      </c>
      <c r="J1462" s="15">
        <v>500.98</v>
      </c>
      <c r="K1462" s="9">
        <v>0.1</v>
      </c>
      <c r="L1462" s="9" t="s">
        <v>41</v>
      </c>
      <c r="M1462" s="9" t="s">
        <v>104</v>
      </c>
      <c r="N1462" s="16" t="str">
        <f ca="1">PROPER(Table1[[#This Row],[Region]])</f>
        <v>East</v>
      </c>
      <c r="O1462" s="9" t="s">
        <v>62</v>
      </c>
      <c r="P1462" s="9" t="s">
        <v>79</v>
      </c>
      <c r="Q1462" s="9" t="s">
        <v>22</v>
      </c>
    </row>
    <row r="1463" spans="1:17" ht="14.5">
      <c r="A1463" s="9">
        <v>2571</v>
      </c>
      <c r="B1463" s="9" t="str">
        <f>VLOOKUP(Table1[[#This Row],[Customer ID]],'Customer Lookup'!A:B,2,0)</f>
        <v>Rosemary O'Brien</v>
      </c>
      <c r="C1463" s="9">
        <v>50656</v>
      </c>
      <c r="D1463" s="30">
        <v>42119</v>
      </c>
      <c r="E1463" s="30">
        <v>42120</v>
      </c>
      <c r="F1463" s="9" t="s">
        <v>2233</v>
      </c>
      <c r="G1463" s="13" t="str">
        <f ca="1">TRIM(Table1[[#This Row],[Product Category]])</f>
        <v>Office Supplies</v>
      </c>
      <c r="H1463" s="13" t="str">
        <f ca="1">PROPER(Table1[[#This Row],[Product Sub-Category]])</f>
        <v>Office Furnishings</v>
      </c>
      <c r="I1463" s="14">
        <v>27</v>
      </c>
      <c r="J1463" s="15">
        <v>7.7</v>
      </c>
      <c r="K1463" s="9">
        <v>0.05</v>
      </c>
      <c r="L1463" s="9" t="s">
        <v>41</v>
      </c>
      <c r="M1463" s="9" t="s">
        <v>104</v>
      </c>
      <c r="N1463" s="16" t="str">
        <f ca="1">PROPER(Table1[[#This Row],[Region]])</f>
        <v>South</v>
      </c>
      <c r="O1463" s="9" t="s">
        <v>62</v>
      </c>
      <c r="P1463" s="9" t="s">
        <v>79</v>
      </c>
      <c r="Q1463" s="9" t="s">
        <v>32</v>
      </c>
    </row>
    <row r="1464" spans="1:17" ht="14.5">
      <c r="A1464" s="9">
        <v>2578</v>
      </c>
      <c r="B1464" s="9" t="str">
        <f>VLOOKUP(Table1[[#This Row],[Customer ID]],'Customer Lookup'!A:B,2,0)</f>
        <v>Kent Gill</v>
      </c>
      <c r="C1464" s="9">
        <v>88298</v>
      </c>
      <c r="D1464" s="30">
        <v>42126</v>
      </c>
      <c r="E1464" s="30">
        <v>42128</v>
      </c>
      <c r="F1464" s="8" t="s">
        <v>2237</v>
      </c>
      <c r="G1464" s="13" t="str">
        <f ca="1">TRIM(Table1[[#This Row],[Product Category]])</f>
        <v>Office Supplies</v>
      </c>
      <c r="H1464" s="13" t="str">
        <f ca="1">PROPER(Table1[[#This Row],[Product Sub-Category]])</f>
        <v>Binders And Binder Accessories</v>
      </c>
      <c r="I1464" s="14">
        <v>5</v>
      </c>
      <c r="J1464" s="15">
        <v>8.6</v>
      </c>
      <c r="K1464" s="9">
        <v>0.05</v>
      </c>
      <c r="L1464" s="9" t="s">
        <v>98</v>
      </c>
      <c r="M1464" s="9" t="s">
        <v>42</v>
      </c>
      <c r="N1464" s="16" t="str">
        <f ca="1">PROPER(Table1[[#This Row],[Region]])</f>
        <v>South</v>
      </c>
      <c r="O1464" s="9" t="s">
        <v>542</v>
      </c>
      <c r="P1464" s="9" t="s">
        <v>892</v>
      </c>
      <c r="Q1464" s="9" t="s">
        <v>32</v>
      </c>
    </row>
    <row r="1465" spans="1:17" ht="14.5">
      <c r="A1465" s="9">
        <v>2578</v>
      </c>
      <c r="B1465" s="9" t="str">
        <f>VLOOKUP(Table1[[#This Row],[Customer ID]],'Customer Lookup'!A:B,2,0)</f>
        <v>Kent Gill</v>
      </c>
      <c r="C1465" s="9">
        <v>88298</v>
      </c>
      <c r="D1465" s="30">
        <v>42126</v>
      </c>
      <c r="E1465" s="30">
        <v>42130</v>
      </c>
      <c r="F1465" s="9" t="s">
        <v>60</v>
      </c>
      <c r="G1465" s="13" t="str">
        <f ca="1">TRIM(Table1[[#This Row],[Product Category]])</f>
        <v>Furniture</v>
      </c>
      <c r="H1465" s="13" t="str">
        <f ca="1">PROPER(Table1[[#This Row],[Product Sub-Category]])</f>
        <v>Rubber Bands</v>
      </c>
      <c r="I1465" s="14">
        <v>26</v>
      </c>
      <c r="J1465" s="15">
        <v>3.58</v>
      </c>
      <c r="K1465" s="9">
        <v>0.05</v>
      </c>
      <c r="L1465" s="9" t="s">
        <v>98</v>
      </c>
      <c r="M1465" s="9" t="s">
        <v>42</v>
      </c>
      <c r="N1465" s="16" t="str">
        <f ca="1">PROPER(Table1[[#This Row],[Region]])</f>
        <v>South</v>
      </c>
      <c r="O1465" s="9" t="s">
        <v>542</v>
      </c>
      <c r="P1465" s="9" t="s">
        <v>892</v>
      </c>
      <c r="Q1465" s="9" t="s">
        <v>32</v>
      </c>
    </row>
    <row r="1466" spans="1:17" ht="14.5">
      <c r="A1466" s="9">
        <v>2578</v>
      </c>
      <c r="B1466" s="9" t="str">
        <f>VLOOKUP(Table1[[#This Row],[Customer ID]],'Customer Lookup'!A:B,2,0)</f>
        <v>Kent Gill</v>
      </c>
      <c r="C1466" s="9">
        <v>88298</v>
      </c>
      <c r="D1466" s="30">
        <v>42126</v>
      </c>
      <c r="E1466" s="30">
        <v>42133</v>
      </c>
      <c r="F1466" s="8" t="s">
        <v>123</v>
      </c>
      <c r="G1466" s="13" t="str">
        <f ca="1">TRIM(Table1[[#This Row],[Product Category]])</f>
        <v>Furniture</v>
      </c>
      <c r="H1466" s="13" t="str">
        <f ca="1">PROPER(Table1[[#This Row],[Product Sub-Category]])</f>
        <v>Tables</v>
      </c>
      <c r="I1466" s="14">
        <v>34</v>
      </c>
      <c r="J1466" s="15">
        <v>105.49</v>
      </c>
      <c r="K1466" s="9">
        <v>0.1</v>
      </c>
      <c r="L1466" s="9" t="s">
        <v>98</v>
      </c>
      <c r="M1466" s="9" t="s">
        <v>42</v>
      </c>
      <c r="N1466" s="16" t="str">
        <f ca="1">PROPER(Table1[[#This Row],[Region]])</f>
        <v>South</v>
      </c>
      <c r="O1466" s="9" t="s">
        <v>542</v>
      </c>
      <c r="P1466" s="9" t="s">
        <v>892</v>
      </c>
      <c r="Q1466" s="9" t="s">
        <v>22</v>
      </c>
    </row>
    <row r="1467" spans="1:17" ht="14.5">
      <c r="A1467" s="9">
        <v>2579</v>
      </c>
      <c r="B1467" s="9" t="str">
        <f>VLOOKUP(Table1[[#This Row],[Customer ID]],'Customer Lookup'!A:B,2,0)</f>
        <v>Marshall Sutherland</v>
      </c>
      <c r="C1467" s="9">
        <v>88296</v>
      </c>
      <c r="D1467" s="30">
        <v>42007</v>
      </c>
      <c r="E1467" s="30">
        <v>42008</v>
      </c>
      <c r="F1467" s="9" t="s">
        <v>123</v>
      </c>
      <c r="G1467" s="13" t="str">
        <f ca="1">TRIM(Table1[[#This Row],[Product Category]])</f>
        <v>Furniture</v>
      </c>
      <c r="H1467" s="13" t="str">
        <f ca="1">PROPER(Table1[[#This Row],[Product Sub-Category]])</f>
        <v>Tables</v>
      </c>
      <c r="I1467" s="14">
        <v>1</v>
      </c>
      <c r="J1467" s="15">
        <v>212.6</v>
      </c>
      <c r="K1467" s="9">
        <v>0.1</v>
      </c>
      <c r="L1467" s="9" t="s">
        <v>21</v>
      </c>
      <c r="M1467" s="9" t="s">
        <v>42</v>
      </c>
      <c r="N1467" s="16" t="str">
        <f ca="1">PROPER(Table1[[#This Row],[Region]])</f>
        <v>South</v>
      </c>
      <c r="O1467" s="9" t="s">
        <v>542</v>
      </c>
      <c r="P1467" s="9" t="s">
        <v>893</v>
      </c>
      <c r="Q1467" s="9" t="s">
        <v>22</v>
      </c>
    </row>
    <row r="1468" spans="1:17" ht="14.5">
      <c r="A1468" s="9">
        <v>2579</v>
      </c>
      <c r="B1468" s="9" t="str">
        <f>VLOOKUP(Table1[[#This Row],[Customer ID]],'Customer Lookup'!A:B,2,0)</f>
        <v>Marshall Sutherland</v>
      </c>
      <c r="C1468" s="9">
        <v>88297</v>
      </c>
      <c r="D1468" s="30">
        <v>42021</v>
      </c>
      <c r="E1468" s="30">
        <v>42021</v>
      </c>
      <c r="F1468" s="8" t="s">
        <v>2233</v>
      </c>
      <c r="G1468" s="13" t="str">
        <f ca="1">TRIM(Table1[[#This Row],[Product Category]])</f>
        <v>Technology</v>
      </c>
      <c r="H1468" s="13" t="str">
        <f ca="1">PROPER(Table1[[#This Row],[Product Sub-Category]])</f>
        <v>Office Furnishings</v>
      </c>
      <c r="I1468" s="14">
        <v>15</v>
      </c>
      <c r="J1468" s="15">
        <v>1.76</v>
      </c>
      <c r="K1468" s="9">
        <v>0.05</v>
      </c>
      <c r="L1468" s="9" t="s">
        <v>50</v>
      </c>
      <c r="M1468" s="9" t="s">
        <v>42</v>
      </c>
      <c r="N1468" s="16" t="str">
        <f ca="1">PROPER(Table1[[#This Row],[Region]])</f>
        <v>Central</v>
      </c>
      <c r="O1468" s="9" t="s">
        <v>542</v>
      </c>
      <c r="P1468" s="9" t="s">
        <v>893</v>
      </c>
      <c r="Q1468" s="9" t="s">
        <v>32</v>
      </c>
    </row>
    <row r="1469" spans="1:17" ht="14.5">
      <c r="A1469" s="9">
        <v>2583</v>
      </c>
      <c r="B1469" s="9" t="str">
        <f>VLOOKUP(Table1[[#This Row],[Customer ID]],'Customer Lookup'!A:B,2,0)</f>
        <v>Wendy Pridgen Pearce</v>
      </c>
      <c r="C1469" s="9">
        <v>89657</v>
      </c>
      <c r="D1469" s="30">
        <v>42162</v>
      </c>
      <c r="E1469" s="30">
        <v>42164</v>
      </c>
      <c r="F1469" s="9" t="s">
        <v>74</v>
      </c>
      <c r="G1469" s="13" t="str">
        <f ca="1">TRIM(Table1[[#This Row],[Product Category]])</f>
        <v>Office Supplies</v>
      </c>
      <c r="H1469" s="13" t="str">
        <f ca="1">PROPER(Table1[[#This Row],[Product Sub-Category]])</f>
        <v>Office Machines</v>
      </c>
      <c r="I1469" s="14">
        <v>3</v>
      </c>
      <c r="J1469" s="15">
        <v>510.14</v>
      </c>
      <c r="K1469" s="9">
        <v>0.1</v>
      </c>
      <c r="L1469" s="9" t="s">
        <v>50</v>
      </c>
      <c r="M1469" s="9" t="s">
        <v>42</v>
      </c>
      <c r="N1469" s="16" t="str">
        <f ca="1">PROPER(Table1[[#This Row],[Region]])</f>
        <v>Central</v>
      </c>
      <c r="O1469" s="9" t="s">
        <v>215</v>
      </c>
      <c r="P1469" s="9" t="s">
        <v>894</v>
      </c>
      <c r="Q1469" s="9" t="s">
        <v>22</v>
      </c>
    </row>
    <row r="1470" spans="1:17" ht="14.5">
      <c r="A1470" s="9">
        <v>2583</v>
      </c>
      <c r="B1470" s="9" t="str">
        <f>VLOOKUP(Table1[[#This Row],[Customer ID]],'Customer Lookup'!A:B,2,0)</f>
        <v>Wendy Pridgen Pearce</v>
      </c>
      <c r="C1470" s="9">
        <v>89657</v>
      </c>
      <c r="D1470" s="30">
        <v>42162</v>
      </c>
      <c r="E1470" s="30">
        <v>42164</v>
      </c>
      <c r="F1470" s="8" t="s">
        <v>83</v>
      </c>
      <c r="G1470" s="13" t="str">
        <f ca="1">TRIM(Table1[[#This Row],[Product Category]])</f>
        <v>Office Supplies</v>
      </c>
      <c r="H1470" s="13" t="str">
        <f ca="1">PROPER(Table1[[#This Row],[Product Sub-Category]])</f>
        <v>Paper</v>
      </c>
      <c r="I1470" s="14">
        <v>23</v>
      </c>
      <c r="J1470" s="15">
        <v>4.76</v>
      </c>
      <c r="K1470" s="9">
        <v>0.05</v>
      </c>
      <c r="L1470" s="9" t="s">
        <v>50</v>
      </c>
      <c r="M1470" s="9" t="s">
        <v>42</v>
      </c>
      <c r="N1470" s="16" t="str">
        <f ca="1">PROPER(Table1[[#This Row],[Region]])</f>
        <v>Central</v>
      </c>
      <c r="O1470" s="9" t="s">
        <v>215</v>
      </c>
      <c r="P1470" s="9" t="s">
        <v>894</v>
      </c>
      <c r="Q1470" s="9" t="s">
        <v>32</v>
      </c>
    </row>
    <row r="1471" spans="1:17" ht="14.5">
      <c r="A1471" s="9">
        <v>2584</v>
      </c>
      <c r="B1471" s="9" t="str">
        <f>VLOOKUP(Table1[[#This Row],[Customer ID]],'Customer Lookup'!A:B,2,0)</f>
        <v>Seth Matthews</v>
      </c>
      <c r="C1471" s="9">
        <v>89658</v>
      </c>
      <c r="D1471" s="30">
        <v>42164</v>
      </c>
      <c r="E1471" s="30">
        <v>42166</v>
      </c>
      <c r="F1471" s="9" t="s">
        <v>116</v>
      </c>
      <c r="G1471" s="13" t="str">
        <f ca="1">TRIM(Table1[[#This Row],[Product Category]])</f>
        <v>Office Supplies</v>
      </c>
      <c r="H1471" s="13" t="str">
        <f ca="1">PROPER(Table1[[#This Row],[Product Sub-Category]])</f>
        <v>Labels</v>
      </c>
      <c r="I1471" s="14">
        <v>15</v>
      </c>
      <c r="J1471" s="15">
        <v>6.3</v>
      </c>
      <c r="K1471" s="9">
        <v>0.05</v>
      </c>
      <c r="L1471" s="9" t="s">
        <v>41</v>
      </c>
      <c r="M1471" s="9" t="s">
        <v>42</v>
      </c>
      <c r="N1471" s="16" t="str">
        <f ca="1">PROPER(Table1[[#This Row],[Region]])</f>
        <v>Central</v>
      </c>
      <c r="O1471" s="9" t="s">
        <v>215</v>
      </c>
      <c r="P1471" s="9" t="s">
        <v>895</v>
      </c>
      <c r="Q1471" s="9" t="s">
        <v>32</v>
      </c>
    </row>
    <row r="1472" spans="1:17" ht="14.5">
      <c r="A1472" s="9">
        <v>2587</v>
      </c>
      <c r="B1472" s="9" t="str">
        <f>VLOOKUP(Table1[[#This Row],[Customer ID]],'Customer Lookup'!A:B,2,0)</f>
        <v>Eugene H Walsh</v>
      </c>
      <c r="C1472" s="9">
        <v>91166</v>
      </c>
      <c r="D1472" s="30">
        <v>42063</v>
      </c>
      <c r="E1472" s="30">
        <v>42063</v>
      </c>
      <c r="F1472" s="8" t="s">
        <v>83</v>
      </c>
      <c r="G1472" s="13" t="str">
        <f ca="1">TRIM(Table1[[#This Row],[Product Category]])</f>
        <v>Furniture</v>
      </c>
      <c r="H1472" s="13" t="str">
        <f ca="1">PROPER(Table1[[#This Row],[Product Sub-Category]])</f>
        <v>Paper</v>
      </c>
      <c r="I1472" s="14">
        <v>18</v>
      </c>
      <c r="J1472" s="15">
        <v>6.48</v>
      </c>
      <c r="K1472" s="9">
        <v>0.05</v>
      </c>
      <c r="L1472" s="9" t="s">
        <v>50</v>
      </c>
      <c r="M1472" s="9" t="s">
        <v>42</v>
      </c>
      <c r="N1472" s="16" t="str">
        <f ca="1">PROPER(Table1[[#This Row],[Region]])</f>
        <v>Central</v>
      </c>
      <c r="O1472" s="9" t="s">
        <v>718</v>
      </c>
      <c r="P1472" s="9" t="s">
        <v>896</v>
      </c>
      <c r="Q1472" s="9" t="s">
        <v>22</v>
      </c>
    </row>
    <row r="1473" spans="1:17" ht="14.5">
      <c r="A1473" s="9">
        <v>2587</v>
      </c>
      <c r="B1473" s="9" t="str">
        <f>VLOOKUP(Table1[[#This Row],[Customer ID]],'Customer Lookup'!A:B,2,0)</f>
        <v>Eugene H Walsh</v>
      </c>
      <c r="C1473" s="9">
        <v>91167</v>
      </c>
      <c r="D1473" s="30">
        <v>42181</v>
      </c>
      <c r="E1473" s="30">
        <v>42181</v>
      </c>
      <c r="F1473" s="9" t="s">
        <v>2233</v>
      </c>
      <c r="G1473" s="13" t="str">
        <f ca="1">TRIM(Table1[[#This Row],[Product Category]])</f>
        <v>Office Supplies</v>
      </c>
      <c r="H1473" s="13" t="str">
        <f ca="1">PROPER(Table1[[#This Row],[Product Sub-Category]])</f>
        <v>Office Furnishings</v>
      </c>
      <c r="I1473" s="14">
        <v>12</v>
      </c>
      <c r="J1473" s="15">
        <v>22.72</v>
      </c>
      <c r="K1473" s="9">
        <v>0.05</v>
      </c>
      <c r="L1473" s="9" t="s">
        <v>31</v>
      </c>
      <c r="M1473" s="9" t="s">
        <v>42</v>
      </c>
      <c r="N1473" s="16" t="str">
        <f ca="1">PROPER(Table1[[#This Row],[Region]])</f>
        <v>South</v>
      </c>
      <c r="O1473" s="9" t="s">
        <v>718</v>
      </c>
      <c r="P1473" s="9" t="s">
        <v>896</v>
      </c>
      <c r="Q1473" s="9" t="s">
        <v>32</v>
      </c>
    </row>
    <row r="1474" spans="1:17" ht="14.5">
      <c r="A1474" s="9">
        <v>2593</v>
      </c>
      <c r="B1474" s="9" t="str">
        <f>VLOOKUP(Table1[[#This Row],[Customer ID]],'Customer Lookup'!A:B,2,0)</f>
        <v>Anne Schultz</v>
      </c>
      <c r="C1474" s="9">
        <v>87772</v>
      </c>
      <c r="D1474" s="30">
        <v>42111</v>
      </c>
      <c r="E1474" s="30">
        <v>42111</v>
      </c>
      <c r="F1474" s="8" t="s">
        <v>2238</v>
      </c>
      <c r="G1474" s="13" t="str">
        <f ca="1">TRIM(Table1[[#This Row],[Product Category]])</f>
        <v>Technology</v>
      </c>
      <c r="H1474" s="13" t="str">
        <f ca="1">PROPER(Table1[[#This Row],[Product Sub-Category]])</f>
        <v>Storage &amp; Organization</v>
      </c>
      <c r="I1474" s="14">
        <v>10</v>
      </c>
      <c r="J1474" s="15">
        <v>419.19</v>
      </c>
      <c r="K1474" s="9">
        <v>0.1</v>
      </c>
      <c r="L1474" s="9" t="s">
        <v>98</v>
      </c>
      <c r="M1474" s="9" t="s">
        <v>81</v>
      </c>
      <c r="N1474" s="16" t="str">
        <f ca="1">PROPER(Table1[[#This Row],[Region]])</f>
        <v>South</v>
      </c>
      <c r="O1474" s="9" t="s">
        <v>254</v>
      </c>
      <c r="P1474" s="9" t="s">
        <v>897</v>
      </c>
      <c r="Q1474" s="9" t="s">
        <v>32</v>
      </c>
    </row>
    <row r="1475" spans="1:17" ht="14.5">
      <c r="A1475" s="9">
        <v>2593</v>
      </c>
      <c r="B1475" s="9" t="str">
        <f>VLOOKUP(Table1[[#This Row],[Customer ID]],'Customer Lookup'!A:B,2,0)</f>
        <v>Anne Schultz</v>
      </c>
      <c r="C1475" s="9">
        <v>87773</v>
      </c>
      <c r="D1475" s="30">
        <v>42075</v>
      </c>
      <c r="E1475" s="30">
        <v>42080</v>
      </c>
      <c r="F1475" s="9" t="s">
        <v>2235</v>
      </c>
      <c r="G1475" s="13" t="str">
        <f ca="1">TRIM(Table1[[#This Row],[Product Category]])</f>
        <v>Office Supplies</v>
      </c>
      <c r="H1475" s="13" t="str">
        <f ca="1">PROPER(Table1[[#This Row],[Product Sub-Category]])</f>
        <v>Telephones And Communication</v>
      </c>
      <c r="I1475" s="14">
        <v>2</v>
      </c>
      <c r="J1475" s="15">
        <v>85.99</v>
      </c>
      <c r="K1475" s="9">
        <v>0.05</v>
      </c>
      <c r="L1475" s="9" t="s">
        <v>98</v>
      </c>
      <c r="M1475" s="9" t="s">
        <v>81</v>
      </c>
      <c r="N1475" s="16" t="str">
        <f ca="1">PROPER(Table1[[#This Row],[Region]])</f>
        <v>East</v>
      </c>
      <c r="O1475" s="9" t="s">
        <v>254</v>
      </c>
      <c r="P1475" s="9" t="s">
        <v>897</v>
      </c>
      <c r="Q1475" s="9" t="s">
        <v>32</v>
      </c>
    </row>
    <row r="1476" spans="1:17" ht="14.5">
      <c r="A1476" s="9">
        <v>2601</v>
      </c>
      <c r="B1476" s="9" t="str">
        <f>VLOOKUP(Table1[[#This Row],[Customer ID]],'Customer Lookup'!A:B,2,0)</f>
        <v>Malcolm French</v>
      </c>
      <c r="C1476" s="9">
        <v>87382</v>
      </c>
      <c r="D1476" s="30">
        <v>42084</v>
      </c>
      <c r="E1476" s="30">
        <v>42089</v>
      </c>
      <c r="F1476" s="8" t="s">
        <v>2240</v>
      </c>
      <c r="G1476" s="13" t="str">
        <f ca="1">TRIM(Table1[[#This Row],[Product Category]])</f>
        <v>Technology</v>
      </c>
      <c r="H1476" s="13" t="str">
        <f ca="1">PROPER(Table1[[#This Row],[Product Sub-Category]])</f>
        <v>Scissors, Rulers And Trimmers</v>
      </c>
      <c r="I1476" s="14">
        <v>7</v>
      </c>
      <c r="J1476" s="15">
        <v>5.74</v>
      </c>
      <c r="K1476" s="9">
        <v>0.05</v>
      </c>
      <c r="L1476" s="9" t="s">
        <v>98</v>
      </c>
      <c r="M1476" s="9" t="s">
        <v>81</v>
      </c>
      <c r="N1476" s="16" t="str">
        <f ca="1">PROPER(Table1[[#This Row],[Region]])</f>
        <v>East</v>
      </c>
      <c r="O1476" s="9" t="s">
        <v>155</v>
      </c>
      <c r="P1476" s="9" t="s">
        <v>898</v>
      </c>
      <c r="Q1476" s="9" t="s">
        <v>32</v>
      </c>
    </row>
    <row r="1477" spans="1:17" ht="14.5">
      <c r="A1477" s="9">
        <v>2603</v>
      </c>
      <c r="B1477" s="9" t="str">
        <f>VLOOKUP(Table1[[#This Row],[Customer ID]],'Customer Lookup'!A:B,2,0)</f>
        <v>Penny Leach</v>
      </c>
      <c r="C1477" s="9">
        <v>87383</v>
      </c>
      <c r="D1477" s="30">
        <v>42099</v>
      </c>
      <c r="E1477" s="30">
        <v>42100</v>
      </c>
      <c r="F1477" s="9" t="s">
        <v>2235</v>
      </c>
      <c r="G1477" s="13" t="str">
        <f ca="1">TRIM(Table1[[#This Row],[Product Category]])</f>
        <v>Technology</v>
      </c>
      <c r="H1477" s="13" t="str">
        <f ca="1">PROPER(Table1[[#This Row],[Product Sub-Category]])</f>
        <v>Telephones And Communication</v>
      </c>
      <c r="I1477" s="14">
        <v>22</v>
      </c>
      <c r="J1477" s="15">
        <v>200.99</v>
      </c>
      <c r="K1477" s="9">
        <v>0.1</v>
      </c>
      <c r="L1477" s="9" t="s">
        <v>41</v>
      </c>
      <c r="M1477" s="9" t="s">
        <v>81</v>
      </c>
      <c r="N1477" s="16" t="str">
        <f ca="1">PROPER(Table1[[#This Row],[Region]])</f>
        <v>East</v>
      </c>
      <c r="O1477" s="9" t="s">
        <v>46</v>
      </c>
      <c r="P1477" s="9" t="s">
        <v>899</v>
      </c>
      <c r="Q1477" s="9" t="s">
        <v>32</v>
      </c>
    </row>
    <row r="1478" spans="1:17" ht="14.5">
      <c r="A1478" s="9">
        <v>2604</v>
      </c>
      <c r="B1478" s="9" t="str">
        <f>VLOOKUP(Table1[[#This Row],[Customer ID]],'Customer Lookup'!A:B,2,0)</f>
        <v>Gina Curry</v>
      </c>
      <c r="C1478" s="9">
        <v>87383</v>
      </c>
      <c r="D1478" s="30">
        <v>42099</v>
      </c>
      <c r="E1478" s="30">
        <v>42100</v>
      </c>
      <c r="F1478" s="8" t="s">
        <v>74</v>
      </c>
      <c r="G1478" s="13" t="str">
        <f ca="1">TRIM(Table1[[#This Row],[Product Category]])</f>
        <v>Office Supplies</v>
      </c>
      <c r="H1478" s="13" t="str">
        <f ca="1">PROPER(Table1[[#This Row],[Product Sub-Category]])</f>
        <v>Office Machines</v>
      </c>
      <c r="I1478" s="14">
        <v>3</v>
      </c>
      <c r="J1478" s="15">
        <v>297.48</v>
      </c>
      <c r="K1478" s="9">
        <v>0.1</v>
      </c>
      <c r="L1478" s="9" t="s">
        <v>41</v>
      </c>
      <c r="M1478" s="9" t="s">
        <v>81</v>
      </c>
      <c r="N1478" s="16" t="str">
        <f ca="1">PROPER(Table1[[#This Row],[Region]])</f>
        <v>West</v>
      </c>
      <c r="O1478" s="9" t="s">
        <v>46</v>
      </c>
      <c r="P1478" s="9" t="s">
        <v>900</v>
      </c>
      <c r="Q1478" s="9" t="s">
        <v>22</v>
      </c>
    </row>
    <row r="1479" spans="1:17" ht="14.5">
      <c r="A1479" s="9">
        <v>2610</v>
      </c>
      <c r="B1479" s="9" t="str">
        <f>VLOOKUP(Table1[[#This Row],[Customer ID]],'Customer Lookup'!A:B,2,0)</f>
        <v>Tommy Lutz</v>
      </c>
      <c r="C1479" s="9">
        <v>86118</v>
      </c>
      <c r="D1479" s="30">
        <v>42140</v>
      </c>
      <c r="E1479" s="30">
        <v>42141</v>
      </c>
      <c r="F1479" s="9" t="s">
        <v>2237</v>
      </c>
      <c r="G1479" s="13" t="str">
        <f ca="1">TRIM(Table1[[#This Row],[Product Category]])</f>
        <v>Office Supplies</v>
      </c>
      <c r="H1479" s="13" t="str">
        <f ca="1">PROPER(Table1[[#This Row],[Product Sub-Category]])</f>
        <v>Binders And Binder Accessories</v>
      </c>
      <c r="I1479" s="14">
        <v>9</v>
      </c>
      <c r="J1479" s="15">
        <v>5.4</v>
      </c>
      <c r="K1479" s="9">
        <v>0.05</v>
      </c>
      <c r="L1479" s="9" t="s">
        <v>21</v>
      </c>
      <c r="M1479" s="9" t="s">
        <v>81</v>
      </c>
      <c r="N1479" s="16" t="str">
        <f ca="1">PROPER(Table1[[#This Row],[Region]])</f>
        <v>East</v>
      </c>
      <c r="O1479" s="9" t="s">
        <v>37</v>
      </c>
      <c r="P1479" s="9" t="s">
        <v>891</v>
      </c>
      <c r="Q1479" s="9" t="s">
        <v>32</v>
      </c>
    </row>
    <row r="1480" spans="1:17" ht="14.5">
      <c r="A1480" s="9">
        <v>2613</v>
      </c>
      <c r="B1480" s="9" t="str">
        <f>VLOOKUP(Table1[[#This Row],[Customer ID]],'Customer Lookup'!A:B,2,0)</f>
        <v>Anthony Stanley</v>
      </c>
      <c r="C1480" s="9">
        <v>86119</v>
      </c>
      <c r="D1480" s="30">
        <v>42028</v>
      </c>
      <c r="E1480" s="30">
        <v>42028</v>
      </c>
      <c r="F1480" s="8" t="s">
        <v>196</v>
      </c>
      <c r="G1480" s="13" t="str">
        <f ca="1">TRIM(Table1[[#This Row],[Product Category]])</f>
        <v>Office Supplies</v>
      </c>
      <c r="H1480" s="13" t="str">
        <f ca="1">PROPER(Table1[[#This Row],[Product Sub-Category]])</f>
        <v>Appliances</v>
      </c>
      <c r="I1480" s="14">
        <v>1</v>
      </c>
      <c r="J1480" s="15">
        <v>50.98</v>
      </c>
      <c r="K1480" s="9">
        <v>0.05</v>
      </c>
      <c r="L1480" s="9" t="s">
        <v>98</v>
      </c>
      <c r="M1480" s="9" t="s">
        <v>81</v>
      </c>
      <c r="N1480" s="16" t="str">
        <f ca="1">PROPER(Table1[[#This Row],[Region]])</f>
        <v>Central</v>
      </c>
      <c r="O1480" s="9" t="s">
        <v>46</v>
      </c>
      <c r="P1480" s="9" t="s">
        <v>901</v>
      </c>
      <c r="Q1480" s="9" t="s">
        <v>22</v>
      </c>
    </row>
    <row r="1481" spans="1:17" ht="14.5">
      <c r="A1481" s="9">
        <v>2616</v>
      </c>
      <c r="B1481" s="9" t="str">
        <f>VLOOKUP(Table1[[#This Row],[Customer ID]],'Customer Lookup'!A:B,2,0)</f>
        <v>Laurence Hull</v>
      </c>
      <c r="C1481" s="9">
        <v>91495</v>
      </c>
      <c r="D1481" s="30">
        <v>42074</v>
      </c>
      <c r="E1481" s="30">
        <v>42076</v>
      </c>
      <c r="F1481" s="9" t="s">
        <v>2231</v>
      </c>
      <c r="G1481" s="13" t="str">
        <f ca="1">TRIM(Table1[[#This Row],[Product Category]])</f>
        <v>Office Supplies</v>
      </c>
      <c r="H1481" s="13" t="str">
        <f ca="1">PROPER(Table1[[#This Row],[Product Sub-Category]])</f>
        <v>Pens &amp; Art Supplies</v>
      </c>
      <c r="I1481" s="14">
        <v>16</v>
      </c>
      <c r="J1481" s="15">
        <v>2.6</v>
      </c>
      <c r="K1481" s="9">
        <v>0.05</v>
      </c>
      <c r="L1481" s="9" t="s">
        <v>41</v>
      </c>
      <c r="M1481" s="9" t="s">
        <v>81</v>
      </c>
      <c r="N1481" s="16" t="str">
        <f ca="1">PROPER(Table1[[#This Row],[Region]])</f>
        <v>Central</v>
      </c>
      <c r="O1481" s="9" t="s">
        <v>215</v>
      </c>
      <c r="P1481" s="9" t="s">
        <v>902</v>
      </c>
      <c r="Q1481" s="9" t="s">
        <v>32</v>
      </c>
    </row>
    <row r="1482" spans="1:17" ht="14.5">
      <c r="A1482" s="9">
        <v>2617</v>
      </c>
      <c r="B1482" s="9" t="str">
        <f>VLOOKUP(Table1[[#This Row],[Customer ID]],'Customer Lookup'!A:B,2,0)</f>
        <v>Gerald Crabtree</v>
      </c>
      <c r="C1482" s="9">
        <v>91496</v>
      </c>
      <c r="D1482" s="30">
        <v>42182</v>
      </c>
      <c r="E1482" s="30">
        <v>42183</v>
      </c>
      <c r="F1482" s="8" t="s">
        <v>196</v>
      </c>
      <c r="G1482" s="13" t="str">
        <f ca="1">TRIM(Table1[[#This Row],[Product Category]])</f>
        <v>Office Supplies</v>
      </c>
      <c r="H1482" s="13" t="str">
        <f ca="1">PROPER(Table1[[#This Row],[Product Sub-Category]])</f>
        <v>Appliances</v>
      </c>
      <c r="I1482" s="14">
        <v>6</v>
      </c>
      <c r="J1482" s="15">
        <v>3.25</v>
      </c>
      <c r="K1482" s="9">
        <v>0.05</v>
      </c>
      <c r="L1482" s="9" t="s">
        <v>31</v>
      </c>
      <c r="M1482" s="9" t="s">
        <v>81</v>
      </c>
      <c r="N1482" s="16" t="str">
        <f ca="1">PROPER(Table1[[#This Row],[Region]])</f>
        <v>East</v>
      </c>
      <c r="O1482" s="9" t="s">
        <v>825</v>
      </c>
      <c r="P1482" s="9" t="s">
        <v>903</v>
      </c>
      <c r="Q1482" s="9" t="s">
        <v>32</v>
      </c>
    </row>
    <row r="1483" spans="1:17" ht="14.5">
      <c r="A1483" s="9">
        <v>2618</v>
      </c>
      <c r="B1483" s="9" t="str">
        <f>VLOOKUP(Table1[[#This Row],[Customer ID]],'Customer Lookup'!A:B,2,0)</f>
        <v>Amy Hamrick Melvin</v>
      </c>
      <c r="C1483" s="9">
        <v>46884</v>
      </c>
      <c r="D1483" s="30">
        <v>42021</v>
      </c>
      <c r="E1483" s="30">
        <v>42023</v>
      </c>
      <c r="F1483" s="9" t="s">
        <v>61</v>
      </c>
      <c r="G1483" s="13" t="str">
        <f ca="1">TRIM(Table1[[#This Row],[Product Category]])</f>
        <v>Technology</v>
      </c>
      <c r="H1483" s="13" t="str">
        <f ca="1">PROPER(Table1[[#This Row],[Product Sub-Category]])</f>
        <v>Envelopes</v>
      </c>
      <c r="I1483" s="14">
        <v>18</v>
      </c>
      <c r="J1483" s="15">
        <v>7.64</v>
      </c>
      <c r="K1483" s="9">
        <v>0.05</v>
      </c>
      <c r="L1483" s="9" t="s">
        <v>50</v>
      </c>
      <c r="M1483" s="9" t="s">
        <v>81</v>
      </c>
      <c r="N1483" s="16" t="str">
        <f ca="1">PROPER(Table1[[#This Row],[Region]])</f>
        <v>East</v>
      </c>
      <c r="O1483" s="9" t="s">
        <v>62</v>
      </c>
      <c r="P1483" s="9" t="s">
        <v>79</v>
      </c>
      <c r="Q1483" s="9" t="s">
        <v>32</v>
      </c>
    </row>
    <row r="1484" spans="1:17" ht="14.5">
      <c r="A1484" s="9">
        <v>2618</v>
      </c>
      <c r="B1484" s="9" t="str">
        <f>VLOOKUP(Table1[[#This Row],[Customer ID]],'Customer Lookup'!A:B,2,0)</f>
        <v>Amy Hamrick Melvin</v>
      </c>
      <c r="C1484" s="9">
        <v>46884</v>
      </c>
      <c r="D1484" s="30">
        <v>42021</v>
      </c>
      <c r="E1484" s="30">
        <v>42023</v>
      </c>
      <c r="F1484" s="8" t="s">
        <v>2235</v>
      </c>
      <c r="G1484" s="13" t="str">
        <f ca="1">TRIM(Table1[[#This Row],[Product Category]])</f>
        <v>Office Supplies</v>
      </c>
      <c r="H1484" s="13" t="str">
        <f ca="1">PROPER(Table1[[#This Row],[Product Sub-Category]])</f>
        <v>Telephones And Communication</v>
      </c>
      <c r="I1484" s="14">
        <v>3</v>
      </c>
      <c r="J1484" s="15">
        <v>125.99</v>
      </c>
      <c r="K1484" s="9">
        <v>0.1</v>
      </c>
      <c r="L1484" s="9" t="s">
        <v>50</v>
      </c>
      <c r="M1484" s="9" t="s">
        <v>81</v>
      </c>
      <c r="N1484" s="16" t="str">
        <f ca="1">PROPER(Table1[[#This Row],[Region]])</f>
        <v>East</v>
      </c>
      <c r="O1484" s="9" t="s">
        <v>62</v>
      </c>
      <c r="P1484" s="9" t="s">
        <v>79</v>
      </c>
      <c r="Q1484" s="9" t="s">
        <v>32</v>
      </c>
    </row>
    <row r="1485" spans="1:17" ht="14.5">
      <c r="A1485" s="9">
        <v>2618</v>
      </c>
      <c r="B1485" s="9" t="str">
        <f>VLOOKUP(Table1[[#This Row],[Customer ID]],'Customer Lookup'!A:B,2,0)</f>
        <v>Amy Hamrick Melvin</v>
      </c>
      <c r="C1485" s="9">
        <v>46884</v>
      </c>
      <c r="D1485" s="30">
        <v>42021</v>
      </c>
      <c r="E1485" s="30">
        <v>42022</v>
      </c>
      <c r="F1485" s="9" t="s">
        <v>2231</v>
      </c>
      <c r="G1485" s="13" t="str">
        <f ca="1">TRIM(Table1[[#This Row],[Product Category]])</f>
        <v>Office Supplies</v>
      </c>
      <c r="H1485" s="13" t="str">
        <f ca="1">PROPER(Table1[[#This Row],[Product Sub-Category]])</f>
        <v>Pens &amp; Art Supplies</v>
      </c>
      <c r="I1485" s="14">
        <v>25</v>
      </c>
      <c r="J1485" s="15">
        <v>11.55</v>
      </c>
      <c r="K1485" s="9">
        <v>0.05</v>
      </c>
      <c r="L1485" s="9" t="s">
        <v>50</v>
      </c>
      <c r="M1485" s="9" t="s">
        <v>81</v>
      </c>
      <c r="N1485" s="16" t="str">
        <f ca="1">PROPER(Table1[[#This Row],[Region]])</f>
        <v>East</v>
      </c>
      <c r="O1485" s="9" t="s">
        <v>62</v>
      </c>
      <c r="P1485" s="9" t="s">
        <v>79</v>
      </c>
      <c r="Q1485" s="9" t="s">
        <v>32</v>
      </c>
    </row>
    <row r="1486" spans="1:17" ht="14.5">
      <c r="A1486" s="9">
        <v>2618</v>
      </c>
      <c r="B1486" s="9" t="str">
        <f>VLOOKUP(Table1[[#This Row],[Customer ID]],'Customer Lookup'!A:B,2,0)</f>
        <v>Amy Hamrick Melvin</v>
      </c>
      <c r="C1486" s="9">
        <v>34017</v>
      </c>
      <c r="D1486" s="30">
        <v>42086</v>
      </c>
      <c r="E1486" s="30">
        <v>42086</v>
      </c>
      <c r="F1486" s="8" t="s">
        <v>2231</v>
      </c>
      <c r="G1486" s="13" t="str">
        <f ca="1">TRIM(Table1[[#This Row],[Product Category]])</f>
        <v>Office Supplies</v>
      </c>
      <c r="H1486" s="13" t="str">
        <f ca="1">PROPER(Table1[[#This Row],[Product Sub-Category]])</f>
        <v>Pens &amp; Art Supplies</v>
      </c>
      <c r="I1486" s="14">
        <v>20</v>
      </c>
      <c r="J1486" s="15">
        <v>4.84</v>
      </c>
      <c r="K1486" s="9">
        <v>0.05</v>
      </c>
      <c r="L1486" s="9" t="s">
        <v>21</v>
      </c>
      <c r="M1486" s="9" t="s">
        <v>81</v>
      </c>
      <c r="N1486" s="16" t="str">
        <f ca="1">PROPER(Table1[[#This Row],[Region]])</f>
        <v>East</v>
      </c>
      <c r="O1486" s="9" t="s">
        <v>62</v>
      </c>
      <c r="P1486" s="9" t="s">
        <v>79</v>
      </c>
      <c r="Q1486" s="9" t="s">
        <v>22</v>
      </c>
    </row>
    <row r="1487" spans="1:17" ht="14.5">
      <c r="A1487" s="9">
        <v>2618</v>
      </c>
      <c r="B1487" s="9" t="str">
        <f>VLOOKUP(Table1[[#This Row],[Customer ID]],'Customer Lookup'!A:B,2,0)</f>
        <v>Amy Hamrick Melvin</v>
      </c>
      <c r="C1487" s="9">
        <v>34017</v>
      </c>
      <c r="D1487" s="30">
        <v>42086</v>
      </c>
      <c r="E1487" s="30">
        <v>42088</v>
      </c>
      <c r="F1487" s="9" t="s">
        <v>2238</v>
      </c>
      <c r="G1487" s="13" t="str">
        <f ca="1">TRIM(Table1[[#This Row],[Product Category]])</f>
        <v>Office Supplies</v>
      </c>
      <c r="H1487" s="13" t="str">
        <f ca="1">PROPER(Table1[[#This Row],[Product Sub-Category]])</f>
        <v>Storage &amp; Organization</v>
      </c>
      <c r="I1487" s="14">
        <v>28</v>
      </c>
      <c r="J1487" s="15">
        <v>14.98</v>
      </c>
      <c r="K1487" s="9">
        <v>0.05</v>
      </c>
      <c r="L1487" s="9" t="s">
        <v>21</v>
      </c>
      <c r="M1487" s="9" t="s">
        <v>81</v>
      </c>
      <c r="N1487" s="16" t="str">
        <f ca="1">PROPER(Table1[[#This Row],[Region]])</f>
        <v>East</v>
      </c>
      <c r="O1487" s="9" t="s">
        <v>62</v>
      </c>
      <c r="P1487" s="9" t="s">
        <v>79</v>
      </c>
      <c r="Q1487" s="9" t="s">
        <v>32</v>
      </c>
    </row>
    <row r="1488" spans="1:17" ht="14.5">
      <c r="A1488" s="9">
        <v>2618</v>
      </c>
      <c r="B1488" s="9" t="str">
        <f>VLOOKUP(Table1[[#This Row],[Customer ID]],'Customer Lookup'!A:B,2,0)</f>
        <v>Amy Hamrick Melvin</v>
      </c>
      <c r="C1488" s="9">
        <v>53153</v>
      </c>
      <c r="D1488" s="30">
        <v>42086</v>
      </c>
      <c r="E1488" s="30">
        <v>42087</v>
      </c>
      <c r="F1488" s="8" t="s">
        <v>196</v>
      </c>
      <c r="G1488" s="13" t="str">
        <f ca="1">TRIM(Table1[[#This Row],[Product Category]])</f>
        <v>Office Supplies</v>
      </c>
      <c r="H1488" s="13" t="str">
        <f ca="1">PROPER(Table1[[#This Row],[Product Sub-Category]])</f>
        <v>Appliances</v>
      </c>
      <c r="I1488" s="14">
        <v>53</v>
      </c>
      <c r="J1488" s="15">
        <v>20.27</v>
      </c>
      <c r="K1488" s="9">
        <v>0.05</v>
      </c>
      <c r="L1488" s="9" t="s">
        <v>41</v>
      </c>
      <c r="M1488" s="9" t="s">
        <v>81</v>
      </c>
      <c r="N1488" s="16" t="str">
        <f ca="1">PROPER(Table1[[#This Row],[Region]])</f>
        <v>Central</v>
      </c>
      <c r="O1488" s="9" t="s">
        <v>62</v>
      </c>
      <c r="P1488" s="9" t="s">
        <v>79</v>
      </c>
      <c r="Q1488" s="9" t="s">
        <v>32</v>
      </c>
    </row>
    <row r="1489" spans="1:17" ht="14.5">
      <c r="A1489" s="9">
        <v>2619</v>
      </c>
      <c r="B1489" s="9" t="str">
        <f>VLOOKUP(Table1[[#This Row],[Customer ID]],'Customer Lookup'!A:B,2,0)</f>
        <v>Brandon E Shepherd</v>
      </c>
      <c r="C1489" s="9">
        <v>88014</v>
      </c>
      <c r="D1489" s="30">
        <v>42086</v>
      </c>
      <c r="E1489" s="30">
        <v>42086</v>
      </c>
      <c r="F1489" s="9" t="s">
        <v>2231</v>
      </c>
      <c r="G1489" s="13" t="str">
        <f ca="1">TRIM(Table1[[#This Row],[Product Category]])</f>
        <v>Office Supplies</v>
      </c>
      <c r="H1489" s="13" t="str">
        <f ca="1">PROPER(Table1[[#This Row],[Product Sub-Category]])</f>
        <v>Pens &amp; Art Supplies</v>
      </c>
      <c r="I1489" s="14">
        <v>5</v>
      </c>
      <c r="J1489" s="15">
        <v>4.84</v>
      </c>
      <c r="K1489" s="9">
        <v>0.05</v>
      </c>
      <c r="L1489" s="9" t="s">
        <v>21</v>
      </c>
      <c r="M1489" s="9" t="s">
        <v>81</v>
      </c>
      <c r="N1489" s="16" t="str">
        <f ca="1">PROPER(Table1[[#This Row],[Region]])</f>
        <v>Central</v>
      </c>
      <c r="O1489" s="9" t="s">
        <v>825</v>
      </c>
      <c r="P1489" s="9" t="s">
        <v>904</v>
      </c>
      <c r="Q1489" s="9" t="s">
        <v>22</v>
      </c>
    </row>
    <row r="1490" spans="1:17" ht="14.5">
      <c r="A1490" s="9">
        <v>2619</v>
      </c>
      <c r="B1490" s="9" t="str">
        <f>VLOOKUP(Table1[[#This Row],[Customer ID]],'Customer Lookup'!A:B,2,0)</f>
        <v>Brandon E Shepherd</v>
      </c>
      <c r="C1490" s="9">
        <v>88015</v>
      </c>
      <c r="D1490" s="30">
        <v>42044</v>
      </c>
      <c r="E1490" s="30">
        <v>42046</v>
      </c>
      <c r="F1490" s="8" t="s">
        <v>2231</v>
      </c>
      <c r="G1490" s="13" t="str">
        <f ca="1">TRIM(Table1[[#This Row],[Product Category]])</f>
        <v>Office Supplies</v>
      </c>
      <c r="H1490" s="13" t="str">
        <f ca="1">PROPER(Table1[[#This Row],[Product Sub-Category]])</f>
        <v>Pens &amp; Art Supplies</v>
      </c>
      <c r="I1490" s="14">
        <v>4</v>
      </c>
      <c r="J1490" s="15">
        <v>30.98</v>
      </c>
      <c r="K1490" s="9">
        <v>0.05</v>
      </c>
      <c r="L1490" s="9" t="s">
        <v>31</v>
      </c>
      <c r="M1490" s="9" t="s">
        <v>81</v>
      </c>
      <c r="N1490" s="16" t="str">
        <f ca="1">PROPER(Table1[[#This Row],[Region]])</f>
        <v>South</v>
      </c>
      <c r="O1490" s="9" t="s">
        <v>825</v>
      </c>
      <c r="P1490" s="9" t="s">
        <v>904</v>
      </c>
      <c r="Q1490" s="9" t="s">
        <v>32</v>
      </c>
    </row>
    <row r="1491" spans="1:17" ht="14.5">
      <c r="A1491" s="9">
        <v>2620</v>
      </c>
      <c r="B1491" s="9" t="str">
        <f>VLOOKUP(Table1[[#This Row],[Customer ID]],'Customer Lookup'!A:B,2,0)</f>
        <v>Phyllis Little</v>
      </c>
      <c r="C1491" s="9">
        <v>88017</v>
      </c>
      <c r="D1491" s="30">
        <v>42086</v>
      </c>
      <c r="E1491" s="30">
        <v>42087</v>
      </c>
      <c r="F1491" s="9" t="s">
        <v>196</v>
      </c>
      <c r="G1491" s="13" t="str">
        <f ca="1">TRIM(Table1[[#This Row],[Product Category]])</f>
        <v>Office Supplies</v>
      </c>
      <c r="H1491" s="13" t="str">
        <f ca="1">PROPER(Table1[[#This Row],[Product Sub-Category]])</f>
        <v>Appliances</v>
      </c>
      <c r="I1491" s="14">
        <v>13</v>
      </c>
      <c r="J1491" s="15">
        <v>20.27</v>
      </c>
      <c r="K1491" s="9">
        <v>0.05</v>
      </c>
      <c r="L1491" s="9" t="s">
        <v>41</v>
      </c>
      <c r="M1491" s="9" t="s">
        <v>81</v>
      </c>
      <c r="N1491" s="16" t="str">
        <f ca="1">PROPER(Table1[[#This Row],[Region]])</f>
        <v>South</v>
      </c>
      <c r="O1491" s="9" t="s">
        <v>184</v>
      </c>
      <c r="P1491" s="9" t="s">
        <v>905</v>
      </c>
      <c r="Q1491" s="9" t="s">
        <v>32</v>
      </c>
    </row>
    <row r="1492" spans="1:17" ht="14.5">
      <c r="A1492" s="9">
        <v>2621</v>
      </c>
      <c r="B1492" s="9" t="str">
        <f>VLOOKUP(Table1[[#This Row],[Customer ID]],'Customer Lookup'!A:B,2,0)</f>
        <v>Robyn Hayes</v>
      </c>
      <c r="C1492" s="9">
        <v>88016</v>
      </c>
      <c r="D1492" s="30">
        <v>42082</v>
      </c>
      <c r="E1492" s="30">
        <v>42083</v>
      </c>
      <c r="F1492" s="8" t="s">
        <v>2231</v>
      </c>
      <c r="G1492" s="13" t="str">
        <f ca="1">TRIM(Table1[[#This Row],[Product Category]])</f>
        <v>Office Supplies</v>
      </c>
      <c r="H1492" s="13" t="str">
        <f ca="1">PROPER(Table1[[#This Row],[Product Sub-Category]])</f>
        <v>Pens &amp; Art Supplies</v>
      </c>
      <c r="I1492" s="14">
        <v>5</v>
      </c>
      <c r="J1492" s="15">
        <v>40.97</v>
      </c>
      <c r="K1492" s="9">
        <v>0.05</v>
      </c>
      <c r="L1492" s="9" t="s">
        <v>21</v>
      </c>
      <c r="M1492" s="9" t="s">
        <v>81</v>
      </c>
      <c r="N1492" s="16" t="str">
        <f ca="1">PROPER(Table1[[#This Row],[Region]])</f>
        <v>West</v>
      </c>
      <c r="O1492" s="9" t="s">
        <v>184</v>
      </c>
      <c r="P1492" s="9" t="s">
        <v>906</v>
      </c>
      <c r="Q1492" s="9" t="s">
        <v>22</v>
      </c>
    </row>
    <row r="1493" spans="1:17" ht="14.5">
      <c r="A1493" s="9">
        <v>2626</v>
      </c>
      <c r="B1493" s="9" t="str">
        <f>VLOOKUP(Table1[[#This Row],[Customer ID]],'Customer Lookup'!A:B,2,0)</f>
        <v>Lillian Fischer</v>
      </c>
      <c r="C1493" s="9">
        <v>90927</v>
      </c>
      <c r="D1493" s="30">
        <v>42042</v>
      </c>
      <c r="E1493" s="30">
        <v>42043</v>
      </c>
      <c r="F1493" s="9" t="s">
        <v>2237</v>
      </c>
      <c r="G1493" s="13" t="str">
        <f ca="1">TRIM(Table1[[#This Row],[Product Category]])</f>
        <v>Office Supplies</v>
      </c>
      <c r="H1493" s="13" t="str">
        <f ca="1">PROPER(Table1[[#This Row],[Product Sub-Category]])</f>
        <v>Binders And Binder Accessories</v>
      </c>
      <c r="I1493" s="14">
        <v>6</v>
      </c>
      <c r="J1493" s="15">
        <v>41.94</v>
      </c>
      <c r="K1493" s="9">
        <v>0.05</v>
      </c>
      <c r="L1493" s="9" t="s">
        <v>21</v>
      </c>
      <c r="M1493" s="9" t="s">
        <v>104</v>
      </c>
      <c r="N1493" s="16" t="str">
        <f ca="1">PROPER(Table1[[#This Row],[Region]])</f>
        <v>Central</v>
      </c>
      <c r="O1493" s="9" t="s">
        <v>37</v>
      </c>
      <c r="P1493" s="9" t="s">
        <v>593</v>
      </c>
      <c r="Q1493" s="9" t="s">
        <v>32</v>
      </c>
    </row>
    <row r="1494" spans="1:17" ht="14.5">
      <c r="A1494" s="9">
        <v>2628</v>
      </c>
      <c r="B1494" s="9" t="str">
        <f>VLOOKUP(Table1[[#This Row],[Customer ID]],'Customer Lookup'!A:B,2,0)</f>
        <v>Danielle P Rao</v>
      </c>
      <c r="C1494" s="9">
        <v>85916</v>
      </c>
      <c r="D1494" s="30">
        <v>42021</v>
      </c>
      <c r="E1494" s="30">
        <v>42023</v>
      </c>
      <c r="F1494" s="8" t="s">
        <v>116</v>
      </c>
      <c r="G1494" s="13" t="str">
        <f ca="1">TRIM(Table1[[#This Row],[Product Category]])</f>
        <v>Furniture</v>
      </c>
      <c r="H1494" s="13" t="str">
        <f ca="1">PROPER(Table1[[#This Row],[Product Sub-Category]])</f>
        <v>Labels</v>
      </c>
      <c r="I1494" s="14">
        <v>14</v>
      </c>
      <c r="J1494" s="15">
        <v>30.53</v>
      </c>
      <c r="K1494" s="9">
        <v>0.05</v>
      </c>
      <c r="L1494" s="9" t="s">
        <v>50</v>
      </c>
      <c r="M1494" s="9" t="s">
        <v>81</v>
      </c>
      <c r="N1494" s="16" t="str">
        <f ca="1">PROPER(Table1[[#This Row],[Region]])</f>
        <v>Central</v>
      </c>
      <c r="O1494" s="9" t="s">
        <v>217</v>
      </c>
      <c r="P1494" s="9" t="s">
        <v>855</v>
      </c>
      <c r="Q1494" s="9" t="s">
        <v>22</v>
      </c>
    </row>
    <row r="1495" spans="1:17" ht="14.5">
      <c r="A1495" s="9">
        <v>2630</v>
      </c>
      <c r="B1495" s="9" t="str">
        <f>VLOOKUP(Table1[[#This Row],[Customer ID]],'Customer Lookup'!A:B,2,0)</f>
        <v>Betsy Puckett</v>
      </c>
      <c r="C1495" s="9">
        <v>85914</v>
      </c>
      <c r="D1495" s="30">
        <v>42009</v>
      </c>
      <c r="E1495" s="30">
        <v>42011</v>
      </c>
      <c r="F1495" s="9" t="s">
        <v>2233</v>
      </c>
      <c r="G1495" s="13" t="str">
        <f ca="1">TRIM(Table1[[#This Row],[Product Category]])</f>
        <v>Furniture</v>
      </c>
      <c r="H1495" s="13" t="str">
        <f ca="1">PROPER(Table1[[#This Row],[Product Sub-Category]])</f>
        <v>Office Furnishings</v>
      </c>
      <c r="I1495" s="14">
        <v>5</v>
      </c>
      <c r="J1495" s="15">
        <v>194.3</v>
      </c>
      <c r="K1495" s="9">
        <v>0.1</v>
      </c>
      <c r="L1495" s="9" t="s">
        <v>41</v>
      </c>
      <c r="M1495" s="9" t="s">
        <v>51</v>
      </c>
      <c r="N1495" s="16" t="str">
        <f ca="1">PROPER(Table1[[#This Row],[Region]])</f>
        <v>Central</v>
      </c>
      <c r="O1495" s="9" t="s">
        <v>217</v>
      </c>
      <c r="P1495" s="9" t="s">
        <v>907</v>
      </c>
      <c r="Q1495" s="9" t="s">
        <v>32</v>
      </c>
    </row>
    <row r="1496" spans="1:17" ht="14.5">
      <c r="A1496" s="9">
        <v>2630</v>
      </c>
      <c r="B1496" s="9" t="str">
        <f>VLOOKUP(Table1[[#This Row],[Customer ID]],'Customer Lookup'!A:B,2,0)</f>
        <v>Betsy Puckett</v>
      </c>
      <c r="C1496" s="9">
        <v>85914</v>
      </c>
      <c r="D1496" s="30">
        <v>42009</v>
      </c>
      <c r="E1496" s="30">
        <v>42010</v>
      </c>
      <c r="F1496" s="8" t="s">
        <v>2233</v>
      </c>
      <c r="G1496" s="13" t="str">
        <f ca="1">TRIM(Table1[[#This Row],[Product Category]])</f>
        <v>Technology</v>
      </c>
      <c r="H1496" s="13" t="str">
        <f ca="1">PROPER(Table1[[#This Row],[Product Sub-Category]])</f>
        <v>Office Furnishings</v>
      </c>
      <c r="I1496" s="14">
        <v>10</v>
      </c>
      <c r="J1496" s="15">
        <v>209.84</v>
      </c>
      <c r="K1496" s="9">
        <v>0.1</v>
      </c>
      <c r="L1496" s="9" t="s">
        <v>41</v>
      </c>
      <c r="M1496" s="9" t="s">
        <v>51</v>
      </c>
      <c r="N1496" s="16" t="str">
        <f ca="1">PROPER(Table1[[#This Row],[Region]])</f>
        <v>Central</v>
      </c>
      <c r="O1496" s="9" t="s">
        <v>217</v>
      </c>
      <c r="P1496" s="9" t="s">
        <v>907</v>
      </c>
      <c r="Q1496" s="9" t="s">
        <v>32</v>
      </c>
    </row>
    <row r="1497" spans="1:17" ht="14.5">
      <c r="A1497" s="9">
        <v>2630</v>
      </c>
      <c r="B1497" s="9" t="str">
        <f>VLOOKUP(Table1[[#This Row],[Customer ID]],'Customer Lookup'!A:B,2,0)</f>
        <v>Betsy Puckett</v>
      </c>
      <c r="C1497" s="9">
        <v>85914</v>
      </c>
      <c r="D1497" s="30">
        <v>42009</v>
      </c>
      <c r="E1497" s="30">
        <v>42011</v>
      </c>
      <c r="F1497" s="9" t="s">
        <v>74</v>
      </c>
      <c r="G1497" s="13" t="str">
        <f ca="1">TRIM(Table1[[#This Row],[Product Category]])</f>
        <v>Technology</v>
      </c>
      <c r="H1497" s="13" t="str">
        <f ca="1">PROPER(Table1[[#This Row],[Product Sub-Category]])</f>
        <v>Office Machines</v>
      </c>
      <c r="I1497" s="14">
        <v>8</v>
      </c>
      <c r="J1497" s="15">
        <v>145.44999999999999</v>
      </c>
      <c r="K1497" s="9">
        <v>0.1</v>
      </c>
      <c r="L1497" s="9" t="s">
        <v>41</v>
      </c>
      <c r="M1497" s="9" t="s">
        <v>51</v>
      </c>
      <c r="N1497" s="16" t="str">
        <f ca="1">PROPER(Table1[[#This Row],[Region]])</f>
        <v>Central</v>
      </c>
      <c r="O1497" s="9" t="s">
        <v>217</v>
      </c>
      <c r="P1497" s="9" t="s">
        <v>907</v>
      </c>
      <c r="Q1497" s="9" t="s">
        <v>22</v>
      </c>
    </row>
    <row r="1498" spans="1:17" ht="14.5">
      <c r="A1498" s="9">
        <v>2630</v>
      </c>
      <c r="B1498" s="9" t="str">
        <f>VLOOKUP(Table1[[#This Row],[Customer ID]],'Customer Lookup'!A:B,2,0)</f>
        <v>Betsy Puckett</v>
      </c>
      <c r="C1498" s="9">
        <v>85915</v>
      </c>
      <c r="D1498" s="30">
        <v>42011</v>
      </c>
      <c r="E1498" s="30">
        <v>42012</v>
      </c>
      <c r="F1498" s="8" t="s">
        <v>2235</v>
      </c>
      <c r="G1498" s="13" t="str">
        <f ca="1">TRIM(Table1[[#This Row],[Product Category]])</f>
        <v>Technology</v>
      </c>
      <c r="H1498" s="13" t="str">
        <f ca="1">PROPER(Table1[[#This Row],[Product Sub-Category]])</f>
        <v>Telephones And Communication</v>
      </c>
      <c r="I1498" s="14">
        <v>3</v>
      </c>
      <c r="J1498" s="15">
        <v>65.989999999999995</v>
      </c>
      <c r="K1498" s="9">
        <v>0.05</v>
      </c>
      <c r="L1498" s="9" t="s">
        <v>21</v>
      </c>
      <c r="M1498" s="9" t="s">
        <v>51</v>
      </c>
      <c r="N1498" s="16" t="str">
        <f ca="1">PROPER(Table1[[#This Row],[Region]])</f>
        <v>West</v>
      </c>
      <c r="O1498" s="9" t="s">
        <v>217</v>
      </c>
      <c r="P1498" s="9" t="s">
        <v>907</v>
      </c>
      <c r="Q1498" s="9" t="s">
        <v>32</v>
      </c>
    </row>
    <row r="1499" spans="1:17" ht="14.5">
      <c r="A1499" s="9">
        <v>2638</v>
      </c>
      <c r="B1499" s="9" t="str">
        <f>VLOOKUP(Table1[[#This Row],[Customer ID]],'Customer Lookup'!A:B,2,0)</f>
        <v>Alicia Wood Shah</v>
      </c>
      <c r="C1499" s="9">
        <v>90951</v>
      </c>
      <c r="D1499" s="30">
        <v>42163</v>
      </c>
      <c r="E1499" s="30">
        <v>42163</v>
      </c>
      <c r="F1499" s="9" t="s">
        <v>144</v>
      </c>
      <c r="G1499" s="13" t="str">
        <f ca="1">TRIM(Table1[[#This Row],[Product Category]])</f>
        <v>Office Supplies</v>
      </c>
      <c r="H1499" s="13" t="str">
        <f ca="1">PROPER(Table1[[#This Row],[Product Sub-Category]])</f>
        <v>Computer Peripherals</v>
      </c>
      <c r="I1499" s="14">
        <v>13</v>
      </c>
      <c r="J1499" s="15">
        <v>100.97</v>
      </c>
      <c r="K1499" s="9">
        <v>0.1</v>
      </c>
      <c r="L1499" s="9" t="s">
        <v>98</v>
      </c>
      <c r="M1499" s="9" t="s">
        <v>104</v>
      </c>
      <c r="N1499" s="16" t="str">
        <f ca="1">PROPER(Table1[[#This Row],[Region]])</f>
        <v>West</v>
      </c>
      <c r="O1499" s="9" t="s">
        <v>682</v>
      </c>
      <c r="P1499" s="9" t="s">
        <v>908</v>
      </c>
      <c r="Q1499" s="9" t="s">
        <v>22</v>
      </c>
    </row>
    <row r="1500" spans="1:17" ht="14.5">
      <c r="A1500" s="9">
        <v>2639</v>
      </c>
      <c r="B1500" s="9" t="str">
        <f>VLOOKUP(Table1[[#This Row],[Customer ID]],'Customer Lookup'!A:B,2,0)</f>
        <v>Marianne Connor</v>
      </c>
      <c r="C1500" s="9">
        <v>90952</v>
      </c>
      <c r="D1500" s="30">
        <v>42082</v>
      </c>
      <c r="E1500" s="30">
        <v>42082</v>
      </c>
      <c r="F1500" s="8" t="s">
        <v>116</v>
      </c>
      <c r="G1500" s="13" t="str">
        <f ca="1">TRIM(Table1[[#This Row],[Product Category]])</f>
        <v>Office Supplies</v>
      </c>
      <c r="H1500" s="13" t="str">
        <f ca="1">PROPER(Table1[[#This Row],[Product Sub-Category]])</f>
        <v>Labels</v>
      </c>
      <c r="I1500" s="14">
        <v>3</v>
      </c>
      <c r="J1500" s="15">
        <v>4.9800000000000004</v>
      </c>
      <c r="K1500" s="9">
        <v>0.05</v>
      </c>
      <c r="L1500" s="9" t="s">
        <v>31</v>
      </c>
      <c r="M1500" s="9" t="s">
        <v>104</v>
      </c>
      <c r="N1500" s="16" t="str">
        <f ca="1">PROPER(Table1[[#This Row],[Region]])</f>
        <v>West</v>
      </c>
      <c r="O1500" s="9" t="s">
        <v>244</v>
      </c>
      <c r="P1500" s="9" t="s">
        <v>358</v>
      </c>
      <c r="Q1500" s="9" t="s">
        <v>32</v>
      </c>
    </row>
    <row r="1501" spans="1:17" ht="14.5">
      <c r="A1501" s="9">
        <v>2647</v>
      </c>
      <c r="B1501" s="9" t="str">
        <f>VLOOKUP(Table1[[#This Row],[Customer ID]],'Customer Lookup'!A:B,2,0)</f>
        <v>Teresa Bishop</v>
      </c>
      <c r="C1501" s="9">
        <v>91386</v>
      </c>
      <c r="D1501" s="30">
        <v>42080</v>
      </c>
      <c r="E1501" s="30">
        <v>42087</v>
      </c>
      <c r="F1501" s="9" t="s">
        <v>196</v>
      </c>
      <c r="G1501" s="13" t="str">
        <f ca="1">TRIM(Table1[[#This Row],[Product Category]])</f>
        <v>Furniture</v>
      </c>
      <c r="H1501" s="13" t="str">
        <f ca="1">PROPER(Table1[[#This Row],[Product Sub-Category]])</f>
        <v>Appliances</v>
      </c>
      <c r="I1501" s="14">
        <v>5</v>
      </c>
      <c r="J1501" s="15">
        <v>10.98</v>
      </c>
      <c r="K1501" s="9">
        <v>0.05</v>
      </c>
      <c r="L1501" s="9" t="s">
        <v>98</v>
      </c>
      <c r="M1501" s="9" t="s">
        <v>81</v>
      </c>
      <c r="N1501" s="16" t="str">
        <f ca="1">PROPER(Table1[[#This Row],[Region]])</f>
        <v>West</v>
      </c>
      <c r="O1501" s="9" t="s">
        <v>37</v>
      </c>
      <c r="P1501" s="9" t="s">
        <v>909</v>
      </c>
      <c r="Q1501" s="9" t="s">
        <v>32</v>
      </c>
    </row>
    <row r="1502" spans="1:17" ht="14.5">
      <c r="A1502" s="9">
        <v>2647</v>
      </c>
      <c r="B1502" s="9" t="str">
        <f>VLOOKUP(Table1[[#This Row],[Customer ID]],'Customer Lookup'!A:B,2,0)</f>
        <v>Teresa Bishop</v>
      </c>
      <c r="C1502" s="9">
        <v>91386</v>
      </c>
      <c r="D1502" s="30">
        <v>42080</v>
      </c>
      <c r="E1502" s="30">
        <v>42082</v>
      </c>
      <c r="F1502" s="8" t="s">
        <v>2233</v>
      </c>
      <c r="G1502" s="13" t="str">
        <f ca="1">TRIM(Table1[[#This Row],[Product Category]])</f>
        <v>Technology</v>
      </c>
      <c r="H1502" s="13" t="str">
        <f ca="1">PROPER(Table1[[#This Row],[Product Sub-Category]])</f>
        <v>Office Furnishings</v>
      </c>
      <c r="I1502" s="14">
        <v>4</v>
      </c>
      <c r="J1502" s="15">
        <v>39.979999999999997</v>
      </c>
      <c r="K1502" s="9">
        <v>0.05</v>
      </c>
      <c r="L1502" s="9" t="s">
        <v>98</v>
      </c>
      <c r="M1502" s="9" t="s">
        <v>81</v>
      </c>
      <c r="N1502" s="16" t="str">
        <f ca="1">PROPER(Table1[[#This Row],[Region]])</f>
        <v>East</v>
      </c>
      <c r="O1502" s="9" t="s">
        <v>37</v>
      </c>
      <c r="P1502" s="9" t="s">
        <v>909</v>
      </c>
      <c r="Q1502" s="9" t="s">
        <v>32</v>
      </c>
    </row>
    <row r="1503" spans="1:17" ht="14.5">
      <c r="A1503" s="9">
        <v>2649</v>
      </c>
      <c r="B1503" s="9" t="str">
        <f>VLOOKUP(Table1[[#This Row],[Customer ID]],'Customer Lookup'!A:B,2,0)</f>
        <v>Leo J Olson</v>
      </c>
      <c r="C1503" s="9">
        <v>88814</v>
      </c>
      <c r="D1503" s="30">
        <v>42166</v>
      </c>
      <c r="E1503" s="30">
        <v>42167</v>
      </c>
      <c r="F1503" s="9" t="s">
        <v>144</v>
      </c>
      <c r="G1503" s="13" t="str">
        <f ca="1">TRIM(Table1[[#This Row],[Product Category]])</f>
        <v>Technology</v>
      </c>
      <c r="H1503" s="13" t="str">
        <f ca="1">PROPER(Table1[[#This Row],[Product Sub-Category]])</f>
        <v>Computer Peripherals</v>
      </c>
      <c r="I1503" s="14">
        <v>5</v>
      </c>
      <c r="J1503" s="15">
        <v>39.979999999999997</v>
      </c>
      <c r="K1503" s="9">
        <v>0.05</v>
      </c>
      <c r="L1503" s="9" t="s">
        <v>21</v>
      </c>
      <c r="M1503" s="9" t="s">
        <v>81</v>
      </c>
      <c r="N1503" s="16" t="str">
        <f ca="1">PROPER(Table1[[#This Row],[Region]])</f>
        <v>East</v>
      </c>
      <c r="O1503" s="9" t="s">
        <v>268</v>
      </c>
      <c r="P1503" s="9" t="s">
        <v>835</v>
      </c>
      <c r="Q1503" s="9" t="s">
        <v>32</v>
      </c>
    </row>
    <row r="1504" spans="1:17" ht="14.5">
      <c r="A1504" s="9">
        <v>2650</v>
      </c>
      <c r="B1504" s="9" t="str">
        <f>VLOOKUP(Table1[[#This Row],[Customer ID]],'Customer Lookup'!A:B,2,0)</f>
        <v>Joanne Chu</v>
      </c>
      <c r="C1504" s="9">
        <v>88815</v>
      </c>
      <c r="D1504" s="30">
        <v>42128</v>
      </c>
      <c r="E1504" s="30">
        <v>42129</v>
      </c>
      <c r="F1504" s="8" t="s">
        <v>2235</v>
      </c>
      <c r="G1504" s="13" t="str">
        <f ca="1">TRIM(Table1[[#This Row],[Product Category]])</f>
        <v>Office Supplies</v>
      </c>
      <c r="H1504" s="13" t="str">
        <f ca="1">PROPER(Table1[[#This Row],[Product Sub-Category]])</f>
        <v>Telephones And Communication</v>
      </c>
      <c r="I1504" s="14">
        <v>26</v>
      </c>
      <c r="J1504" s="15">
        <v>35.99</v>
      </c>
      <c r="K1504" s="9">
        <v>0.05</v>
      </c>
      <c r="L1504" s="9" t="s">
        <v>41</v>
      </c>
      <c r="M1504" s="9" t="s">
        <v>81</v>
      </c>
      <c r="N1504" s="16" t="str">
        <f ca="1">PROPER(Table1[[#This Row],[Region]])</f>
        <v>West</v>
      </c>
      <c r="O1504" s="9" t="s">
        <v>174</v>
      </c>
      <c r="P1504" s="9" t="s">
        <v>910</v>
      </c>
      <c r="Q1504" s="9" t="s">
        <v>32</v>
      </c>
    </row>
    <row r="1505" spans="1:17" ht="14.5">
      <c r="A1505" s="9">
        <v>2652</v>
      </c>
      <c r="B1505" s="9" t="str">
        <f>VLOOKUP(Table1[[#This Row],[Customer ID]],'Customer Lookup'!A:B,2,0)</f>
        <v>Brenda Ross</v>
      </c>
      <c r="C1505" s="9">
        <v>89361</v>
      </c>
      <c r="D1505" s="30">
        <v>42149</v>
      </c>
      <c r="E1505" s="30">
        <v>42151</v>
      </c>
      <c r="F1505" s="9" t="s">
        <v>83</v>
      </c>
      <c r="G1505" s="13" t="str">
        <f ca="1">TRIM(Table1[[#This Row],[Product Category]])</f>
        <v>Technology</v>
      </c>
      <c r="H1505" s="13" t="str">
        <f ca="1">PROPER(Table1[[#This Row],[Product Sub-Category]])</f>
        <v>Paper</v>
      </c>
      <c r="I1505" s="14">
        <v>2</v>
      </c>
      <c r="J1505" s="15">
        <v>47.9</v>
      </c>
      <c r="K1505" s="9">
        <v>0.05</v>
      </c>
      <c r="L1505" s="9" t="s">
        <v>50</v>
      </c>
      <c r="M1505" s="9" t="s">
        <v>104</v>
      </c>
      <c r="N1505" s="16" t="str">
        <f ca="1">PROPER(Table1[[#This Row],[Region]])</f>
        <v>Central</v>
      </c>
      <c r="O1505" s="9" t="s">
        <v>37</v>
      </c>
      <c r="P1505" s="9" t="s">
        <v>909</v>
      </c>
      <c r="Q1505" s="9" t="s">
        <v>32</v>
      </c>
    </row>
    <row r="1506" spans="1:17" ht="14.5">
      <c r="A1506" s="9">
        <v>2653</v>
      </c>
      <c r="B1506" s="9" t="str">
        <f>VLOOKUP(Table1[[#This Row],[Customer ID]],'Customer Lookup'!A:B,2,0)</f>
        <v>Leo Kane</v>
      </c>
      <c r="C1506" s="9">
        <v>89360</v>
      </c>
      <c r="D1506" s="30">
        <v>42057</v>
      </c>
      <c r="E1506" s="30">
        <v>42058</v>
      </c>
      <c r="F1506" s="8" t="s">
        <v>144</v>
      </c>
      <c r="G1506" s="13" t="str">
        <f ca="1">TRIM(Table1[[#This Row],[Product Category]])</f>
        <v>Furniture</v>
      </c>
      <c r="H1506" s="13" t="str">
        <f ca="1">PROPER(Table1[[#This Row],[Product Sub-Category]])</f>
        <v>Computer Peripherals</v>
      </c>
      <c r="I1506" s="14">
        <v>7</v>
      </c>
      <c r="J1506" s="15">
        <v>4.9800000000000004</v>
      </c>
      <c r="K1506" s="9">
        <v>0.05</v>
      </c>
      <c r="L1506" s="9" t="s">
        <v>31</v>
      </c>
      <c r="M1506" s="9" t="s">
        <v>104</v>
      </c>
      <c r="N1506" s="16" t="str">
        <f ca="1">PROPER(Table1[[#This Row],[Region]])</f>
        <v>Central</v>
      </c>
      <c r="O1506" s="9" t="s">
        <v>145</v>
      </c>
      <c r="P1506" s="9" t="s">
        <v>911</v>
      </c>
      <c r="Q1506" s="9" t="s">
        <v>32</v>
      </c>
    </row>
    <row r="1507" spans="1:17" ht="14.5">
      <c r="A1507" s="9">
        <v>2653</v>
      </c>
      <c r="B1507" s="9" t="str">
        <f>VLOOKUP(Table1[[#This Row],[Customer ID]],'Customer Lookup'!A:B,2,0)</f>
        <v>Leo Kane</v>
      </c>
      <c r="C1507" s="9">
        <v>89360</v>
      </c>
      <c r="D1507" s="30">
        <v>42057</v>
      </c>
      <c r="E1507" s="30">
        <v>42059</v>
      </c>
      <c r="F1507" s="9" t="s">
        <v>2233</v>
      </c>
      <c r="G1507" s="13" t="str">
        <f ca="1">TRIM(Table1[[#This Row],[Product Category]])</f>
        <v>Furniture</v>
      </c>
      <c r="H1507" s="13" t="str">
        <f ca="1">PROPER(Table1[[#This Row],[Product Sub-Category]])</f>
        <v>Office Furnishings</v>
      </c>
      <c r="I1507" s="14">
        <v>11</v>
      </c>
      <c r="J1507" s="15">
        <v>34.229999999999997</v>
      </c>
      <c r="K1507" s="9">
        <v>0.05</v>
      </c>
      <c r="L1507" s="9" t="s">
        <v>31</v>
      </c>
      <c r="M1507" s="9" t="s">
        <v>104</v>
      </c>
      <c r="N1507" s="16" t="str">
        <f ca="1">PROPER(Table1[[#This Row],[Region]])</f>
        <v>South</v>
      </c>
      <c r="O1507" s="9" t="s">
        <v>145</v>
      </c>
      <c r="P1507" s="9" t="s">
        <v>911</v>
      </c>
      <c r="Q1507" s="9" t="s">
        <v>32</v>
      </c>
    </row>
    <row r="1508" spans="1:17" ht="14.5">
      <c r="A1508" s="9">
        <v>2655</v>
      </c>
      <c r="B1508" s="9" t="str">
        <f>VLOOKUP(Table1[[#This Row],[Customer ID]],'Customer Lookup'!A:B,2,0)</f>
        <v>Benjamin Lam</v>
      </c>
      <c r="C1508" s="9">
        <v>86063</v>
      </c>
      <c r="D1508" s="30">
        <v>42112</v>
      </c>
      <c r="E1508" s="30">
        <v>42112</v>
      </c>
      <c r="F1508" s="8" t="s">
        <v>2232</v>
      </c>
      <c r="G1508" s="13" t="str">
        <f ca="1">TRIM(Table1[[#This Row],[Product Category]])</f>
        <v>Office Supplies</v>
      </c>
      <c r="H1508" s="13" t="str">
        <f ca="1">PROPER(Table1[[#This Row],[Product Sub-Category]])</f>
        <v>Chairs &amp; Chairmats</v>
      </c>
      <c r="I1508" s="14">
        <v>6</v>
      </c>
      <c r="J1508" s="15">
        <v>89.99</v>
      </c>
      <c r="K1508" s="9">
        <v>0.05</v>
      </c>
      <c r="L1508" s="9" t="s">
        <v>50</v>
      </c>
      <c r="M1508" s="9" t="s">
        <v>104</v>
      </c>
      <c r="N1508" s="16" t="str">
        <f ca="1">PROPER(Table1[[#This Row],[Region]])</f>
        <v>South</v>
      </c>
      <c r="O1508" s="9" t="s">
        <v>254</v>
      </c>
      <c r="P1508" s="9" t="s">
        <v>337</v>
      </c>
      <c r="Q1508" s="9" t="s">
        <v>22</v>
      </c>
    </row>
    <row r="1509" spans="1:17" ht="14.5">
      <c r="A1509" s="9">
        <v>2655</v>
      </c>
      <c r="B1509" s="9" t="str">
        <f>VLOOKUP(Table1[[#This Row],[Customer ID]],'Customer Lookup'!A:B,2,0)</f>
        <v>Benjamin Lam</v>
      </c>
      <c r="C1509" s="9">
        <v>86064</v>
      </c>
      <c r="D1509" s="30">
        <v>42102</v>
      </c>
      <c r="E1509" s="30">
        <v>42103</v>
      </c>
      <c r="F1509" s="9" t="s">
        <v>2231</v>
      </c>
      <c r="G1509" s="13" t="str">
        <f ca="1">TRIM(Table1[[#This Row],[Product Category]])</f>
        <v>Office Supplies</v>
      </c>
      <c r="H1509" s="13" t="str">
        <f ca="1">PROPER(Table1[[#This Row],[Product Sub-Category]])</f>
        <v>Pens &amp; Art Supplies</v>
      </c>
      <c r="I1509" s="14">
        <v>10</v>
      </c>
      <c r="J1509" s="15">
        <v>2.94</v>
      </c>
      <c r="K1509" s="9">
        <v>0.05</v>
      </c>
      <c r="L1509" s="9" t="s">
        <v>41</v>
      </c>
      <c r="M1509" s="9" t="s">
        <v>81</v>
      </c>
      <c r="N1509" s="16" t="str">
        <f ca="1">PROPER(Table1[[#This Row],[Region]])</f>
        <v>East</v>
      </c>
      <c r="O1509" s="9" t="s">
        <v>254</v>
      </c>
      <c r="P1509" s="9" t="s">
        <v>337</v>
      </c>
      <c r="Q1509" s="9" t="s">
        <v>32</v>
      </c>
    </row>
    <row r="1510" spans="1:17" ht="14.5">
      <c r="A1510" s="9">
        <v>2660</v>
      </c>
      <c r="B1510" s="9" t="str">
        <f>VLOOKUP(Table1[[#This Row],[Customer ID]],'Customer Lookup'!A:B,2,0)</f>
        <v>Jeffrey Page</v>
      </c>
      <c r="C1510" s="9">
        <v>86486</v>
      </c>
      <c r="D1510" s="30">
        <v>42059</v>
      </c>
      <c r="E1510" s="30">
        <v>42061</v>
      </c>
      <c r="F1510" s="8" t="s">
        <v>2238</v>
      </c>
      <c r="G1510" s="13" t="str">
        <f ca="1">TRIM(Table1[[#This Row],[Product Category]])</f>
        <v>Office Supplies</v>
      </c>
      <c r="H1510" s="13" t="str">
        <f ca="1">PROPER(Table1[[#This Row],[Product Sub-Category]])</f>
        <v>Storage &amp; Organization</v>
      </c>
      <c r="I1510" s="14">
        <v>4</v>
      </c>
      <c r="J1510" s="15">
        <v>138.13999999999999</v>
      </c>
      <c r="K1510" s="9">
        <v>0.1</v>
      </c>
      <c r="L1510" s="9" t="s">
        <v>41</v>
      </c>
      <c r="M1510" s="9" t="s">
        <v>51</v>
      </c>
      <c r="N1510" s="16" t="str">
        <f ca="1">PROPER(Table1[[#This Row],[Region]])</f>
        <v>East</v>
      </c>
      <c r="O1510" s="9" t="s">
        <v>147</v>
      </c>
      <c r="P1510" s="9" t="s">
        <v>490</v>
      </c>
      <c r="Q1510" s="9" t="s">
        <v>32</v>
      </c>
    </row>
    <row r="1511" spans="1:17" ht="14.5">
      <c r="A1511" s="9">
        <v>2667</v>
      </c>
      <c r="B1511" s="9" t="str">
        <f>VLOOKUP(Table1[[#This Row],[Customer ID]],'Customer Lookup'!A:B,2,0)</f>
        <v>Pat Baker</v>
      </c>
      <c r="C1511" s="9">
        <v>87831</v>
      </c>
      <c r="D1511" s="30">
        <v>42096</v>
      </c>
      <c r="E1511" s="30">
        <v>42098</v>
      </c>
      <c r="F1511" s="9" t="s">
        <v>196</v>
      </c>
      <c r="G1511" s="13" t="str">
        <f ca="1">TRIM(Table1[[#This Row],[Product Category]])</f>
        <v>Office Supplies</v>
      </c>
      <c r="H1511" s="13" t="str">
        <f ca="1">PROPER(Table1[[#This Row],[Product Sub-Category]])</f>
        <v>Appliances</v>
      </c>
      <c r="I1511" s="14">
        <v>4</v>
      </c>
      <c r="J1511" s="15">
        <v>90.24</v>
      </c>
      <c r="K1511" s="9">
        <v>0.05</v>
      </c>
      <c r="L1511" s="9" t="s">
        <v>21</v>
      </c>
      <c r="M1511" s="9" t="s">
        <v>42</v>
      </c>
      <c r="N1511" s="16" t="str">
        <f ca="1">PROPER(Table1[[#This Row],[Region]])</f>
        <v>East</v>
      </c>
      <c r="O1511" s="9" t="s">
        <v>124</v>
      </c>
      <c r="P1511" s="9" t="s">
        <v>88</v>
      </c>
      <c r="Q1511" s="9" t="s">
        <v>32</v>
      </c>
    </row>
    <row r="1512" spans="1:17" ht="14.5">
      <c r="A1512" s="9">
        <v>2667</v>
      </c>
      <c r="B1512" s="9" t="str">
        <f>VLOOKUP(Table1[[#This Row],[Customer ID]],'Customer Lookup'!A:B,2,0)</f>
        <v>Pat Baker</v>
      </c>
      <c r="C1512" s="9">
        <v>87831</v>
      </c>
      <c r="D1512" s="30">
        <v>42096</v>
      </c>
      <c r="E1512" s="30">
        <v>42098</v>
      </c>
      <c r="F1512" s="8" t="s">
        <v>83</v>
      </c>
      <c r="G1512" s="13" t="str">
        <f ca="1">TRIM(Table1[[#This Row],[Product Category]])</f>
        <v>Furniture</v>
      </c>
      <c r="H1512" s="13" t="str">
        <f ca="1">PROPER(Table1[[#This Row],[Product Sub-Category]])</f>
        <v>Paper</v>
      </c>
      <c r="I1512" s="14">
        <v>3</v>
      </c>
      <c r="J1512" s="15">
        <v>47.9</v>
      </c>
      <c r="K1512" s="9">
        <v>0.05</v>
      </c>
      <c r="L1512" s="9" t="s">
        <v>21</v>
      </c>
      <c r="M1512" s="9" t="s">
        <v>42</v>
      </c>
      <c r="N1512" s="16" t="str">
        <f ca="1">PROPER(Table1[[#This Row],[Region]])</f>
        <v>Central</v>
      </c>
      <c r="O1512" s="9" t="s">
        <v>124</v>
      </c>
      <c r="P1512" s="9" t="s">
        <v>88</v>
      </c>
      <c r="Q1512" s="9" t="s">
        <v>22</v>
      </c>
    </row>
    <row r="1513" spans="1:17" ht="14.5">
      <c r="A1513" s="9">
        <v>2668</v>
      </c>
      <c r="B1513" s="9" t="str">
        <f>VLOOKUP(Table1[[#This Row],[Customer ID]],'Customer Lookup'!A:B,2,0)</f>
        <v>Carlos Hanson</v>
      </c>
      <c r="C1513" s="9">
        <v>87830</v>
      </c>
      <c r="D1513" s="30">
        <v>42091</v>
      </c>
      <c r="E1513" s="30">
        <v>42092</v>
      </c>
      <c r="F1513" s="9" t="s">
        <v>2233</v>
      </c>
      <c r="G1513" s="13" t="str">
        <f ca="1">TRIM(Table1[[#This Row],[Product Category]])</f>
        <v>Office Supplies</v>
      </c>
      <c r="H1513" s="13" t="str">
        <f ca="1">PROPER(Table1[[#This Row],[Product Sub-Category]])</f>
        <v>Office Furnishings</v>
      </c>
      <c r="I1513" s="14">
        <v>12</v>
      </c>
      <c r="J1513" s="15">
        <v>10.4</v>
      </c>
      <c r="K1513" s="9">
        <v>0.05</v>
      </c>
      <c r="L1513" s="9" t="s">
        <v>21</v>
      </c>
      <c r="M1513" s="9" t="s">
        <v>81</v>
      </c>
      <c r="N1513" s="16" t="str">
        <f ca="1">PROPER(Table1[[#This Row],[Region]])</f>
        <v>Central</v>
      </c>
      <c r="O1513" s="9" t="s">
        <v>825</v>
      </c>
      <c r="P1513" s="9" t="s">
        <v>912</v>
      </c>
      <c r="Q1513" s="9" t="s">
        <v>32</v>
      </c>
    </row>
    <row r="1514" spans="1:17" ht="14.5">
      <c r="A1514" s="9">
        <v>2668</v>
      </c>
      <c r="B1514" s="9" t="str">
        <f>VLOOKUP(Table1[[#This Row],[Customer ID]],'Customer Lookup'!A:B,2,0)</f>
        <v>Carlos Hanson</v>
      </c>
      <c r="C1514" s="9">
        <v>87830</v>
      </c>
      <c r="D1514" s="30">
        <v>42091</v>
      </c>
      <c r="E1514" s="30">
        <v>42093</v>
      </c>
      <c r="F1514" s="8" t="s">
        <v>83</v>
      </c>
      <c r="G1514" s="13" t="str">
        <f ca="1">TRIM(Table1[[#This Row],[Product Category]])</f>
        <v>Office Supplies</v>
      </c>
      <c r="H1514" s="13" t="str">
        <f ca="1">PROPER(Table1[[#This Row],[Product Sub-Category]])</f>
        <v>Paper</v>
      </c>
      <c r="I1514" s="14">
        <v>12</v>
      </c>
      <c r="J1514" s="15">
        <v>4.28</v>
      </c>
      <c r="K1514" s="9">
        <v>0.05</v>
      </c>
      <c r="L1514" s="9" t="s">
        <v>21</v>
      </c>
      <c r="M1514" s="9" t="s">
        <v>81</v>
      </c>
      <c r="N1514" s="16" t="str">
        <f ca="1">PROPER(Table1[[#This Row],[Region]])</f>
        <v>Central</v>
      </c>
      <c r="O1514" s="9" t="s">
        <v>825</v>
      </c>
      <c r="P1514" s="9" t="s">
        <v>912</v>
      </c>
      <c r="Q1514" s="9" t="s">
        <v>32</v>
      </c>
    </row>
    <row r="1515" spans="1:17" ht="14.5">
      <c r="A1515" s="9">
        <v>2668</v>
      </c>
      <c r="B1515" s="9" t="str">
        <f>VLOOKUP(Table1[[#This Row],[Customer ID]],'Customer Lookup'!A:B,2,0)</f>
        <v>Carlos Hanson</v>
      </c>
      <c r="C1515" s="9">
        <v>87832</v>
      </c>
      <c r="D1515" s="30">
        <v>42115</v>
      </c>
      <c r="E1515" s="30">
        <v>42117</v>
      </c>
      <c r="F1515" s="9" t="s">
        <v>60</v>
      </c>
      <c r="G1515" s="13" t="str">
        <f ca="1">TRIM(Table1[[#This Row],[Product Category]])</f>
        <v>Office Supplies</v>
      </c>
      <c r="H1515" s="13" t="str">
        <f ca="1">PROPER(Table1[[#This Row],[Product Sub-Category]])</f>
        <v>Rubber Bands</v>
      </c>
      <c r="I1515" s="14">
        <v>6</v>
      </c>
      <c r="J1515" s="15">
        <v>3.93</v>
      </c>
      <c r="K1515" s="9">
        <v>0.05</v>
      </c>
      <c r="L1515" s="9" t="s">
        <v>31</v>
      </c>
      <c r="M1515" s="9" t="s">
        <v>42</v>
      </c>
      <c r="N1515" s="16" t="str">
        <f ca="1">PROPER(Table1[[#This Row],[Region]])</f>
        <v>West</v>
      </c>
      <c r="O1515" s="9" t="s">
        <v>825</v>
      </c>
      <c r="P1515" s="9" t="s">
        <v>912</v>
      </c>
      <c r="Q1515" s="9" t="s">
        <v>32</v>
      </c>
    </row>
    <row r="1516" spans="1:17" ht="14.5">
      <c r="A1516" s="9">
        <v>2670</v>
      </c>
      <c r="B1516" s="9" t="str">
        <f>VLOOKUP(Table1[[#This Row],[Customer ID]],'Customer Lookup'!A:B,2,0)</f>
        <v>Yvonne Mann</v>
      </c>
      <c r="C1516" s="9">
        <v>37924</v>
      </c>
      <c r="D1516" s="30">
        <v>42153</v>
      </c>
      <c r="E1516" s="30">
        <v>42153</v>
      </c>
      <c r="F1516" s="8" t="s">
        <v>2238</v>
      </c>
      <c r="G1516" s="13" t="str">
        <f ca="1">TRIM(Table1[[#This Row],[Product Category]])</f>
        <v>Office Supplies</v>
      </c>
      <c r="H1516" s="13" t="str">
        <f ca="1">PROPER(Table1[[#This Row],[Product Sub-Category]])</f>
        <v>Storage &amp; Organization</v>
      </c>
      <c r="I1516" s="14">
        <v>167</v>
      </c>
      <c r="J1516" s="15">
        <v>165.2</v>
      </c>
      <c r="K1516" s="9">
        <v>0.1</v>
      </c>
      <c r="L1516" s="9" t="s">
        <v>21</v>
      </c>
      <c r="M1516" s="9" t="s">
        <v>42</v>
      </c>
      <c r="N1516" s="16" t="str">
        <f ca="1">PROPER(Table1[[#This Row],[Region]])</f>
        <v>West</v>
      </c>
      <c r="O1516" s="9" t="s">
        <v>37</v>
      </c>
      <c r="P1516" s="9" t="s">
        <v>361</v>
      </c>
      <c r="Q1516" s="9" t="s">
        <v>32</v>
      </c>
    </row>
    <row r="1517" spans="1:17" ht="14.5">
      <c r="A1517" s="9">
        <v>2670</v>
      </c>
      <c r="B1517" s="9" t="str">
        <f>VLOOKUP(Table1[[#This Row],[Customer ID]],'Customer Lookup'!A:B,2,0)</f>
        <v>Yvonne Mann</v>
      </c>
      <c r="C1517" s="9">
        <v>37924</v>
      </c>
      <c r="D1517" s="30">
        <v>42153</v>
      </c>
      <c r="E1517" s="30">
        <v>42153</v>
      </c>
      <c r="F1517" s="9" t="s">
        <v>2231</v>
      </c>
      <c r="G1517" s="13" t="str">
        <f ca="1">TRIM(Table1[[#This Row],[Product Category]])</f>
        <v>Office Supplies</v>
      </c>
      <c r="H1517" s="13" t="str">
        <f ca="1">PROPER(Table1[[#This Row],[Product Sub-Category]])</f>
        <v>Pens &amp; Art Supplies</v>
      </c>
      <c r="I1517" s="14">
        <v>71</v>
      </c>
      <c r="J1517" s="15">
        <v>17.989999999999998</v>
      </c>
      <c r="K1517" s="9">
        <v>0.05</v>
      </c>
      <c r="L1517" s="9" t="s">
        <v>21</v>
      </c>
      <c r="M1517" s="9" t="s">
        <v>42</v>
      </c>
      <c r="N1517" s="16" t="str">
        <f ca="1">PROPER(Table1[[#This Row],[Region]])</f>
        <v>South</v>
      </c>
      <c r="O1517" s="9" t="s">
        <v>37</v>
      </c>
      <c r="P1517" s="9" t="s">
        <v>361</v>
      </c>
      <c r="Q1517" s="9" t="s">
        <v>32</v>
      </c>
    </row>
    <row r="1518" spans="1:17" ht="14.5">
      <c r="A1518" s="9">
        <v>2671</v>
      </c>
      <c r="B1518" s="9" t="str">
        <f>VLOOKUP(Table1[[#This Row],[Customer ID]],'Customer Lookup'!A:B,2,0)</f>
        <v>Lloyd Fuller</v>
      </c>
      <c r="C1518" s="9">
        <v>90551</v>
      </c>
      <c r="D1518" s="30">
        <v>42153</v>
      </c>
      <c r="E1518" s="30">
        <v>42153</v>
      </c>
      <c r="F1518" s="8" t="s">
        <v>2238</v>
      </c>
      <c r="G1518" s="13" t="str">
        <f ca="1">TRIM(Table1[[#This Row],[Product Category]])</f>
        <v>Furniture</v>
      </c>
      <c r="H1518" s="13" t="str">
        <f ca="1">PROPER(Table1[[#This Row],[Product Sub-Category]])</f>
        <v>Storage &amp; Organization</v>
      </c>
      <c r="I1518" s="14">
        <v>42</v>
      </c>
      <c r="J1518" s="15">
        <v>165.2</v>
      </c>
      <c r="K1518" s="9">
        <v>0.1</v>
      </c>
      <c r="L1518" s="9" t="s">
        <v>21</v>
      </c>
      <c r="M1518" s="9" t="s">
        <v>42</v>
      </c>
      <c r="N1518" s="16" t="str">
        <f ca="1">PROPER(Table1[[#This Row],[Region]])</f>
        <v>South</v>
      </c>
      <c r="O1518" s="9" t="s">
        <v>184</v>
      </c>
      <c r="P1518" s="9" t="s">
        <v>906</v>
      </c>
      <c r="Q1518" s="9" t="s">
        <v>32</v>
      </c>
    </row>
    <row r="1519" spans="1:17" ht="14.5">
      <c r="A1519" s="9">
        <v>2677</v>
      </c>
      <c r="B1519" s="9" t="str">
        <f>VLOOKUP(Table1[[#This Row],[Customer ID]],'Customer Lookup'!A:B,2,0)</f>
        <v>Geoffrey Rivera</v>
      </c>
      <c r="C1519" s="9">
        <v>86633</v>
      </c>
      <c r="D1519" s="30">
        <v>42171</v>
      </c>
      <c r="E1519" s="30">
        <v>42172</v>
      </c>
      <c r="F1519" s="9" t="s">
        <v>2233</v>
      </c>
      <c r="G1519" s="13" t="str">
        <f ca="1">TRIM(Table1[[#This Row],[Product Category]])</f>
        <v>Office Supplies</v>
      </c>
      <c r="H1519" s="13" t="str">
        <f ca="1">PROPER(Table1[[#This Row],[Product Sub-Category]])</f>
        <v>Office Furnishings</v>
      </c>
      <c r="I1519" s="14">
        <v>10</v>
      </c>
      <c r="J1519" s="15">
        <v>41.32</v>
      </c>
      <c r="K1519" s="9">
        <v>0.05</v>
      </c>
      <c r="L1519" s="9" t="s">
        <v>41</v>
      </c>
      <c r="M1519" s="9" t="s">
        <v>51</v>
      </c>
      <c r="N1519" s="16" t="str">
        <f ca="1">PROPER(Table1[[#This Row],[Region]])</f>
        <v>South</v>
      </c>
      <c r="O1519" s="9" t="s">
        <v>117</v>
      </c>
      <c r="P1519" s="9" t="s">
        <v>913</v>
      </c>
      <c r="Q1519" s="9" t="s">
        <v>22</v>
      </c>
    </row>
    <row r="1520" spans="1:17" ht="14.5">
      <c r="A1520" s="9">
        <v>2677</v>
      </c>
      <c r="B1520" s="9" t="str">
        <f>VLOOKUP(Table1[[#This Row],[Customer ID]],'Customer Lookup'!A:B,2,0)</f>
        <v>Geoffrey Rivera</v>
      </c>
      <c r="C1520" s="9">
        <v>86633</v>
      </c>
      <c r="D1520" s="30">
        <v>42171</v>
      </c>
      <c r="E1520" s="30">
        <v>42171</v>
      </c>
      <c r="F1520" s="8" t="s">
        <v>83</v>
      </c>
      <c r="G1520" s="13" t="str">
        <f ca="1">TRIM(Table1[[#This Row],[Product Category]])</f>
        <v>Office Supplies</v>
      </c>
      <c r="H1520" s="13" t="str">
        <f ca="1">PROPER(Table1[[#This Row],[Product Sub-Category]])</f>
        <v>Paper</v>
      </c>
      <c r="I1520" s="14">
        <v>5</v>
      </c>
      <c r="J1520" s="15">
        <v>6.88</v>
      </c>
      <c r="K1520" s="9">
        <v>0.05</v>
      </c>
      <c r="L1520" s="9" t="s">
        <v>41</v>
      </c>
      <c r="M1520" s="9" t="s">
        <v>51</v>
      </c>
      <c r="N1520" s="16" t="str">
        <f ca="1">PROPER(Table1[[#This Row],[Region]])</f>
        <v>South</v>
      </c>
      <c r="O1520" s="9" t="s">
        <v>117</v>
      </c>
      <c r="P1520" s="9" t="s">
        <v>913</v>
      </c>
      <c r="Q1520" s="9" t="s">
        <v>32</v>
      </c>
    </row>
    <row r="1521" spans="1:17" ht="14.5">
      <c r="A1521" s="9">
        <v>2684</v>
      </c>
      <c r="B1521" s="9" t="str">
        <f>VLOOKUP(Table1[[#This Row],[Customer ID]],'Customer Lookup'!A:B,2,0)</f>
        <v>Edna Michael</v>
      </c>
      <c r="C1521" s="9">
        <v>89146</v>
      </c>
      <c r="D1521" s="30">
        <v>42050</v>
      </c>
      <c r="E1521" s="30">
        <v>42055</v>
      </c>
      <c r="F1521" s="9" t="s">
        <v>61</v>
      </c>
      <c r="G1521" s="13" t="str">
        <f ca="1">TRIM(Table1[[#This Row],[Product Category]])</f>
        <v>Office Supplies</v>
      </c>
      <c r="H1521" s="13" t="str">
        <f ca="1">PROPER(Table1[[#This Row],[Product Sub-Category]])</f>
        <v>Envelopes</v>
      </c>
      <c r="I1521" s="14">
        <v>1</v>
      </c>
      <c r="J1521" s="15">
        <v>8.74</v>
      </c>
      <c r="K1521" s="9">
        <v>0.05</v>
      </c>
      <c r="L1521" s="9" t="s">
        <v>98</v>
      </c>
      <c r="M1521" s="9" t="s">
        <v>51</v>
      </c>
      <c r="N1521" s="16" t="str">
        <f ca="1">PROPER(Table1[[#This Row],[Region]])</f>
        <v>South</v>
      </c>
      <c r="O1521" s="9" t="s">
        <v>242</v>
      </c>
      <c r="P1521" s="9" t="s">
        <v>914</v>
      </c>
      <c r="Q1521" s="9" t="s">
        <v>22</v>
      </c>
    </row>
    <row r="1522" spans="1:17" ht="14.5">
      <c r="A1522" s="9">
        <v>2684</v>
      </c>
      <c r="B1522" s="9" t="str">
        <f>VLOOKUP(Table1[[#This Row],[Customer ID]],'Customer Lookup'!A:B,2,0)</f>
        <v>Edna Michael</v>
      </c>
      <c r="C1522" s="9">
        <v>89146</v>
      </c>
      <c r="D1522" s="30">
        <v>42050</v>
      </c>
      <c r="E1522" s="30">
        <v>42055</v>
      </c>
      <c r="F1522" s="8" t="s">
        <v>83</v>
      </c>
      <c r="G1522" s="13" t="str">
        <f ca="1">TRIM(Table1[[#This Row],[Product Category]])</f>
        <v>Furniture</v>
      </c>
      <c r="H1522" s="13" t="str">
        <f ca="1">PROPER(Table1[[#This Row],[Product Sub-Category]])</f>
        <v>Paper</v>
      </c>
      <c r="I1522" s="14">
        <v>1</v>
      </c>
      <c r="J1522" s="15">
        <v>18.97</v>
      </c>
      <c r="K1522" s="9">
        <v>0.05</v>
      </c>
      <c r="L1522" s="9" t="s">
        <v>98</v>
      </c>
      <c r="M1522" s="9" t="s">
        <v>51</v>
      </c>
      <c r="N1522" s="16" t="str">
        <f ca="1">PROPER(Table1[[#This Row],[Region]])</f>
        <v>South</v>
      </c>
      <c r="O1522" s="9" t="s">
        <v>242</v>
      </c>
      <c r="P1522" s="9" t="s">
        <v>914</v>
      </c>
      <c r="Q1522" s="9" t="s">
        <v>32</v>
      </c>
    </row>
    <row r="1523" spans="1:17" ht="14.5">
      <c r="A1523" s="9">
        <v>2684</v>
      </c>
      <c r="B1523" s="9" t="str">
        <f>VLOOKUP(Table1[[#This Row],[Customer ID]],'Customer Lookup'!A:B,2,0)</f>
        <v>Edna Michael</v>
      </c>
      <c r="C1523" s="9">
        <v>89148</v>
      </c>
      <c r="D1523" s="30">
        <v>42104</v>
      </c>
      <c r="E1523" s="30">
        <v>42109</v>
      </c>
      <c r="F1523" s="9" t="s">
        <v>2233</v>
      </c>
      <c r="G1523" s="13" t="str">
        <f ca="1">TRIM(Table1[[#This Row],[Product Category]])</f>
        <v>Office Supplies</v>
      </c>
      <c r="H1523" s="13" t="str">
        <f ca="1">PROPER(Table1[[#This Row],[Product Sub-Category]])</f>
        <v>Office Furnishings</v>
      </c>
      <c r="I1523" s="14">
        <v>5</v>
      </c>
      <c r="J1523" s="15">
        <v>4.97</v>
      </c>
      <c r="K1523" s="9">
        <v>0.05</v>
      </c>
      <c r="L1523" s="9" t="s">
        <v>98</v>
      </c>
      <c r="M1523" s="9" t="s">
        <v>51</v>
      </c>
      <c r="N1523" s="16" t="str">
        <f ca="1">PROPER(Table1[[#This Row],[Region]])</f>
        <v>South</v>
      </c>
      <c r="O1523" s="9" t="s">
        <v>242</v>
      </c>
      <c r="P1523" s="9" t="s">
        <v>914</v>
      </c>
      <c r="Q1523" s="9" t="s">
        <v>32</v>
      </c>
    </row>
    <row r="1524" spans="1:17" ht="14.5">
      <c r="A1524" s="9">
        <v>2684</v>
      </c>
      <c r="B1524" s="9" t="str">
        <f>VLOOKUP(Table1[[#This Row],[Customer ID]],'Customer Lookup'!A:B,2,0)</f>
        <v>Edna Michael</v>
      </c>
      <c r="C1524" s="9">
        <v>89148</v>
      </c>
      <c r="D1524" s="30">
        <v>42104</v>
      </c>
      <c r="E1524" s="30">
        <v>42106</v>
      </c>
      <c r="F1524" s="8" t="s">
        <v>60</v>
      </c>
      <c r="G1524" s="13" t="str">
        <f ca="1">TRIM(Table1[[#This Row],[Product Category]])</f>
        <v>Technology</v>
      </c>
      <c r="H1524" s="13" t="str">
        <f ca="1">PROPER(Table1[[#This Row],[Product Sub-Category]])</f>
        <v>Rubber Bands</v>
      </c>
      <c r="I1524" s="14">
        <v>12</v>
      </c>
      <c r="J1524" s="15">
        <v>2.62</v>
      </c>
      <c r="K1524" s="9">
        <v>0.05</v>
      </c>
      <c r="L1524" s="9" t="s">
        <v>98</v>
      </c>
      <c r="M1524" s="9" t="s">
        <v>51</v>
      </c>
      <c r="N1524" s="16" t="str">
        <f ca="1">PROPER(Table1[[#This Row],[Region]])</f>
        <v>South</v>
      </c>
      <c r="O1524" s="9" t="s">
        <v>242</v>
      </c>
      <c r="P1524" s="9" t="s">
        <v>914</v>
      </c>
      <c r="Q1524" s="9" t="s">
        <v>32</v>
      </c>
    </row>
    <row r="1525" spans="1:17" ht="14.5">
      <c r="A1525" s="9">
        <v>2684</v>
      </c>
      <c r="B1525" s="9" t="str">
        <f>VLOOKUP(Table1[[#This Row],[Customer ID]],'Customer Lookup'!A:B,2,0)</f>
        <v>Edna Michael</v>
      </c>
      <c r="C1525" s="9">
        <v>89148</v>
      </c>
      <c r="D1525" s="30">
        <v>42104</v>
      </c>
      <c r="E1525" s="30">
        <v>42104</v>
      </c>
      <c r="F1525" s="9" t="s">
        <v>2235</v>
      </c>
      <c r="G1525" s="13" t="str">
        <f ca="1">TRIM(Table1[[#This Row],[Product Category]])</f>
        <v>Office Supplies</v>
      </c>
      <c r="H1525" s="13" t="str">
        <f ca="1">PROPER(Table1[[#This Row],[Product Sub-Category]])</f>
        <v>Telephones And Communication</v>
      </c>
      <c r="I1525" s="14">
        <v>21</v>
      </c>
      <c r="J1525" s="15">
        <v>65.989999999999995</v>
      </c>
      <c r="K1525" s="9">
        <v>0.05</v>
      </c>
      <c r="L1525" s="9" t="s">
        <v>98</v>
      </c>
      <c r="M1525" s="9" t="s">
        <v>51</v>
      </c>
      <c r="N1525" s="16" t="str">
        <f ca="1">PROPER(Table1[[#This Row],[Region]])</f>
        <v>East</v>
      </c>
      <c r="O1525" s="9" t="s">
        <v>242</v>
      </c>
      <c r="P1525" s="9" t="s">
        <v>914</v>
      </c>
      <c r="Q1525" s="9" t="s">
        <v>32</v>
      </c>
    </row>
    <row r="1526" spans="1:17" ht="14.5">
      <c r="A1526" s="9">
        <v>2685</v>
      </c>
      <c r="B1526" s="9" t="str">
        <f>VLOOKUP(Table1[[#This Row],[Customer ID]],'Customer Lookup'!A:B,2,0)</f>
        <v>Kathryn Wolfe</v>
      </c>
      <c r="C1526" s="9">
        <v>89147</v>
      </c>
      <c r="D1526" s="30">
        <v>42098</v>
      </c>
      <c r="E1526" s="30">
        <v>42099</v>
      </c>
      <c r="F1526" s="8" t="s">
        <v>2237</v>
      </c>
      <c r="G1526" s="13" t="str">
        <f ca="1">TRIM(Table1[[#This Row],[Product Category]])</f>
        <v>Office Supplies</v>
      </c>
      <c r="H1526" s="13" t="str">
        <f ca="1">PROPER(Table1[[#This Row],[Product Sub-Category]])</f>
        <v>Binders And Binder Accessories</v>
      </c>
      <c r="I1526" s="14">
        <v>2</v>
      </c>
      <c r="J1526" s="15">
        <v>7.38</v>
      </c>
      <c r="K1526" s="9">
        <v>0.05</v>
      </c>
      <c r="L1526" s="9" t="s">
        <v>21</v>
      </c>
      <c r="M1526" s="9" t="s">
        <v>51</v>
      </c>
      <c r="N1526" s="16" t="str">
        <f ca="1">PROPER(Table1[[#This Row],[Region]])</f>
        <v>East</v>
      </c>
      <c r="O1526" s="9" t="s">
        <v>62</v>
      </c>
      <c r="P1526" s="9" t="s">
        <v>915</v>
      </c>
      <c r="Q1526" s="9" t="s">
        <v>32</v>
      </c>
    </row>
    <row r="1527" spans="1:17" ht="14.5">
      <c r="A1527" s="9">
        <v>2689</v>
      </c>
      <c r="B1527" s="9" t="str">
        <f>VLOOKUP(Table1[[#This Row],[Customer ID]],'Customer Lookup'!A:B,2,0)</f>
        <v>Marlene Gray</v>
      </c>
      <c r="C1527" s="9">
        <v>90624</v>
      </c>
      <c r="D1527" s="30">
        <v>42128</v>
      </c>
      <c r="E1527" s="30">
        <v>42130</v>
      </c>
      <c r="F1527" s="9" t="s">
        <v>116</v>
      </c>
      <c r="G1527" s="13" t="str">
        <f ca="1">TRIM(Table1[[#This Row],[Product Category]])</f>
        <v>Office Supplies</v>
      </c>
      <c r="H1527" s="13" t="str">
        <f ca="1">PROPER(Table1[[#This Row],[Product Sub-Category]])</f>
        <v>Labels</v>
      </c>
      <c r="I1527" s="14">
        <v>21</v>
      </c>
      <c r="J1527" s="15">
        <v>3.75</v>
      </c>
      <c r="K1527" s="9">
        <v>0.05</v>
      </c>
      <c r="L1527" s="9" t="s">
        <v>41</v>
      </c>
      <c r="M1527" s="9" t="s">
        <v>42</v>
      </c>
      <c r="N1527" s="16" t="str">
        <f ca="1">PROPER(Table1[[#This Row],[Region]])</f>
        <v>East</v>
      </c>
      <c r="O1527" s="9" t="s">
        <v>46</v>
      </c>
      <c r="P1527" s="9" t="s">
        <v>916</v>
      </c>
      <c r="Q1527" s="9" t="s">
        <v>32</v>
      </c>
    </row>
    <row r="1528" spans="1:17" ht="14.5">
      <c r="A1528" s="9">
        <v>2693</v>
      </c>
      <c r="B1528" s="9" t="str">
        <f>VLOOKUP(Table1[[#This Row],[Customer ID]],'Customer Lookup'!A:B,2,0)</f>
        <v>Lloyd Cannon</v>
      </c>
      <c r="C1528" s="9">
        <v>90624</v>
      </c>
      <c r="D1528" s="30">
        <v>42128</v>
      </c>
      <c r="E1528" s="30">
        <v>42128</v>
      </c>
      <c r="F1528" s="8" t="s">
        <v>83</v>
      </c>
      <c r="G1528" s="13" t="str">
        <f ca="1">TRIM(Table1[[#This Row],[Product Category]])</f>
        <v>Furniture</v>
      </c>
      <c r="H1528" s="13" t="str">
        <f ca="1">PROPER(Table1[[#This Row],[Product Sub-Category]])</f>
        <v>Paper</v>
      </c>
      <c r="I1528" s="14">
        <v>20</v>
      </c>
      <c r="J1528" s="15">
        <v>30.98</v>
      </c>
      <c r="K1528" s="9">
        <v>0.05</v>
      </c>
      <c r="L1528" s="9" t="s">
        <v>41</v>
      </c>
      <c r="M1528" s="9" t="s">
        <v>42</v>
      </c>
      <c r="N1528" s="16" t="str">
        <f ca="1">PROPER(Table1[[#This Row],[Region]])</f>
        <v>South</v>
      </c>
      <c r="O1528" s="9" t="s">
        <v>121</v>
      </c>
      <c r="P1528" s="9" t="s">
        <v>489</v>
      </c>
      <c r="Q1528" s="9" t="s">
        <v>32</v>
      </c>
    </row>
    <row r="1529" spans="1:17" ht="14.5">
      <c r="A1529" s="9">
        <v>2696</v>
      </c>
      <c r="B1529" s="9" t="str">
        <f>VLOOKUP(Table1[[#This Row],[Customer ID]],'Customer Lookup'!A:B,2,0)</f>
        <v>Sally Dunn</v>
      </c>
      <c r="C1529" s="9">
        <v>87676</v>
      </c>
      <c r="D1529" s="30">
        <v>42068</v>
      </c>
      <c r="E1529" s="30">
        <v>42069</v>
      </c>
      <c r="F1529" s="9" t="s">
        <v>2233</v>
      </c>
      <c r="G1529" s="13" t="str">
        <f ca="1">TRIM(Table1[[#This Row],[Product Category]])</f>
        <v>Furniture</v>
      </c>
      <c r="H1529" s="13" t="str">
        <f ca="1">PROPER(Table1[[#This Row],[Product Sub-Category]])</f>
        <v>Office Furnishings</v>
      </c>
      <c r="I1529" s="14">
        <v>6</v>
      </c>
      <c r="J1529" s="15">
        <v>107.53</v>
      </c>
      <c r="K1529" s="9">
        <v>0.1</v>
      </c>
      <c r="L1529" s="9" t="s">
        <v>41</v>
      </c>
      <c r="M1529" s="9" t="s">
        <v>42</v>
      </c>
      <c r="N1529" s="16" t="str">
        <f ca="1">PROPER(Table1[[#This Row],[Region]])</f>
        <v>South</v>
      </c>
      <c r="O1529" s="9" t="s">
        <v>542</v>
      </c>
      <c r="P1529" s="9" t="s">
        <v>917</v>
      </c>
      <c r="Q1529" s="9" t="s">
        <v>32</v>
      </c>
    </row>
    <row r="1530" spans="1:17" ht="14.5">
      <c r="A1530" s="9">
        <v>2697</v>
      </c>
      <c r="B1530" s="9" t="str">
        <f>VLOOKUP(Table1[[#This Row],[Customer ID]],'Customer Lookup'!A:B,2,0)</f>
        <v>Ricky W Clements</v>
      </c>
      <c r="C1530" s="9">
        <v>87678</v>
      </c>
      <c r="D1530" s="30">
        <v>42058</v>
      </c>
      <c r="E1530" s="30">
        <v>42060</v>
      </c>
      <c r="F1530" s="8" t="s">
        <v>2233</v>
      </c>
      <c r="G1530" s="13" t="str">
        <f ca="1">TRIM(Table1[[#This Row],[Product Category]])</f>
        <v>Technology</v>
      </c>
      <c r="H1530" s="13" t="str">
        <f ca="1">PROPER(Table1[[#This Row],[Product Sub-Category]])</f>
        <v>Office Furnishings</v>
      </c>
      <c r="I1530" s="14">
        <v>16</v>
      </c>
      <c r="J1530" s="15">
        <v>1.74</v>
      </c>
      <c r="K1530" s="9">
        <v>0.05</v>
      </c>
      <c r="L1530" s="9" t="s">
        <v>41</v>
      </c>
      <c r="M1530" s="9" t="s">
        <v>81</v>
      </c>
      <c r="N1530" s="16" t="str">
        <f ca="1">PROPER(Table1[[#This Row],[Region]])</f>
        <v>South</v>
      </c>
      <c r="O1530" s="9" t="s">
        <v>542</v>
      </c>
      <c r="P1530" s="9" t="s">
        <v>918</v>
      </c>
      <c r="Q1530" s="9" t="s">
        <v>32</v>
      </c>
    </row>
    <row r="1531" spans="1:17" ht="14.5">
      <c r="A1531" s="9">
        <v>2697</v>
      </c>
      <c r="B1531" s="9" t="str">
        <f>VLOOKUP(Table1[[#This Row],[Customer ID]],'Customer Lookup'!A:B,2,0)</f>
        <v>Ricky W Clements</v>
      </c>
      <c r="C1531" s="9">
        <v>87678</v>
      </c>
      <c r="D1531" s="30">
        <v>42058</v>
      </c>
      <c r="E1531" s="30">
        <v>42059</v>
      </c>
      <c r="F1531" s="9" t="s">
        <v>74</v>
      </c>
      <c r="G1531" s="13" t="str">
        <f ca="1">TRIM(Table1[[#This Row],[Product Category]])</f>
        <v>Office Supplies</v>
      </c>
      <c r="H1531" s="13" t="str">
        <f ca="1">PROPER(Table1[[#This Row],[Product Sub-Category]])</f>
        <v>Office Machines</v>
      </c>
      <c r="I1531" s="14">
        <v>21</v>
      </c>
      <c r="J1531" s="15">
        <v>119.99</v>
      </c>
      <c r="K1531" s="9">
        <v>0.1</v>
      </c>
      <c r="L1531" s="9" t="s">
        <v>41</v>
      </c>
      <c r="M1531" s="9" t="s">
        <v>81</v>
      </c>
      <c r="N1531" s="16" t="str">
        <f ca="1">PROPER(Table1[[#This Row],[Region]])</f>
        <v>West</v>
      </c>
      <c r="O1531" s="9" t="s">
        <v>542</v>
      </c>
      <c r="P1531" s="9" t="s">
        <v>918</v>
      </c>
      <c r="Q1531" s="9" t="s">
        <v>22</v>
      </c>
    </row>
    <row r="1532" spans="1:17" ht="14.5">
      <c r="A1532" s="9">
        <v>2699</v>
      </c>
      <c r="B1532" s="9" t="str">
        <f>VLOOKUP(Table1[[#This Row],[Customer ID]],'Customer Lookup'!A:B,2,0)</f>
        <v>Marcia Greenberg</v>
      </c>
      <c r="C1532" s="9">
        <v>87677</v>
      </c>
      <c r="D1532" s="30">
        <v>42146</v>
      </c>
      <c r="E1532" s="30">
        <v>42148</v>
      </c>
      <c r="F1532" s="8" t="s">
        <v>2237</v>
      </c>
      <c r="G1532" s="13" t="str">
        <f ca="1">TRIM(Table1[[#This Row],[Product Category]])</f>
        <v>Furniture</v>
      </c>
      <c r="H1532" s="13" t="str">
        <f ca="1">PROPER(Table1[[#This Row],[Product Sub-Category]])</f>
        <v>Binders And Binder Accessories</v>
      </c>
      <c r="I1532" s="14">
        <v>16</v>
      </c>
      <c r="J1532" s="15">
        <v>4.9800000000000004</v>
      </c>
      <c r="K1532" s="9">
        <v>0.05</v>
      </c>
      <c r="L1532" s="9" t="s">
        <v>41</v>
      </c>
      <c r="M1532" s="9" t="s">
        <v>81</v>
      </c>
      <c r="N1532" s="16" t="str">
        <f ca="1">PROPER(Table1[[#This Row],[Region]])</f>
        <v>West</v>
      </c>
      <c r="O1532" s="9" t="s">
        <v>250</v>
      </c>
      <c r="P1532" s="9" t="s">
        <v>919</v>
      </c>
      <c r="Q1532" s="9" t="s">
        <v>32</v>
      </c>
    </row>
    <row r="1533" spans="1:17" ht="14.5">
      <c r="A1533" s="9">
        <v>2699</v>
      </c>
      <c r="B1533" s="9" t="str">
        <f>VLOOKUP(Table1[[#This Row],[Customer ID]],'Customer Lookup'!A:B,2,0)</f>
        <v>Marcia Greenberg</v>
      </c>
      <c r="C1533" s="9">
        <v>87679</v>
      </c>
      <c r="D1533" s="30">
        <v>42102</v>
      </c>
      <c r="E1533" s="30">
        <v>42104</v>
      </c>
      <c r="F1533" s="9" t="s">
        <v>151</v>
      </c>
      <c r="G1533" s="13" t="str">
        <f ca="1">TRIM(Table1[[#This Row],[Product Category]])</f>
        <v>Office Supplies</v>
      </c>
      <c r="H1533" s="13" t="str">
        <f ca="1">PROPER(Table1[[#This Row],[Product Sub-Category]])</f>
        <v>Bookcases</v>
      </c>
      <c r="I1533" s="14">
        <v>19</v>
      </c>
      <c r="J1533" s="15">
        <v>70.98</v>
      </c>
      <c r="K1533" s="9">
        <v>0.05</v>
      </c>
      <c r="L1533" s="9" t="s">
        <v>31</v>
      </c>
      <c r="M1533" s="9" t="s">
        <v>81</v>
      </c>
      <c r="N1533" s="16" t="str">
        <f ca="1">PROPER(Table1[[#This Row],[Region]])</f>
        <v>South</v>
      </c>
      <c r="O1533" s="9" t="s">
        <v>250</v>
      </c>
      <c r="P1533" s="9" t="s">
        <v>919</v>
      </c>
      <c r="Q1533" s="9" t="s">
        <v>22</v>
      </c>
    </row>
    <row r="1534" spans="1:17" ht="14.5">
      <c r="A1534" s="9">
        <v>2704</v>
      </c>
      <c r="B1534" s="9" t="str">
        <f>VLOOKUP(Table1[[#This Row],[Customer ID]],'Customer Lookup'!A:B,2,0)</f>
        <v>Juan Gold</v>
      </c>
      <c r="C1534" s="9">
        <v>91407</v>
      </c>
      <c r="D1534" s="30">
        <v>42124</v>
      </c>
      <c r="E1534" s="30">
        <v>42126</v>
      </c>
      <c r="F1534" s="8" t="s">
        <v>83</v>
      </c>
      <c r="G1534" s="13" t="str">
        <f ca="1">TRIM(Table1[[#This Row],[Product Category]])</f>
        <v>Office Supplies</v>
      </c>
      <c r="H1534" s="13" t="str">
        <f ca="1">PROPER(Table1[[#This Row],[Product Sub-Category]])</f>
        <v>Paper</v>
      </c>
      <c r="I1534" s="14">
        <v>4</v>
      </c>
      <c r="J1534" s="15">
        <v>3.6</v>
      </c>
      <c r="K1534" s="9">
        <v>0.05</v>
      </c>
      <c r="L1534" s="9" t="s">
        <v>41</v>
      </c>
      <c r="M1534" s="9" t="s">
        <v>104</v>
      </c>
      <c r="N1534" s="16" t="str">
        <f ca="1">PROPER(Table1[[#This Row],[Region]])</f>
        <v>South</v>
      </c>
      <c r="O1534" s="9" t="s">
        <v>242</v>
      </c>
      <c r="P1534" s="9" t="s">
        <v>920</v>
      </c>
      <c r="Q1534" s="9" t="s">
        <v>32</v>
      </c>
    </row>
    <row r="1535" spans="1:17" ht="14.5">
      <c r="A1535" s="9">
        <v>2704</v>
      </c>
      <c r="B1535" s="9" t="str">
        <f>VLOOKUP(Table1[[#This Row],[Customer ID]],'Customer Lookup'!A:B,2,0)</f>
        <v>Juan Gold</v>
      </c>
      <c r="C1535" s="9">
        <v>91408</v>
      </c>
      <c r="D1535" s="30">
        <v>42124</v>
      </c>
      <c r="E1535" s="30">
        <v>42128</v>
      </c>
      <c r="F1535" s="9" t="s">
        <v>2238</v>
      </c>
      <c r="G1535" s="13" t="str">
        <f ca="1">TRIM(Table1[[#This Row],[Product Category]])</f>
        <v>Office Supplies</v>
      </c>
      <c r="H1535" s="13" t="str">
        <f ca="1">PROPER(Table1[[#This Row],[Product Sub-Category]])</f>
        <v>Storage &amp; Organization</v>
      </c>
      <c r="I1535" s="14">
        <v>4</v>
      </c>
      <c r="J1535" s="15">
        <v>13.48</v>
      </c>
      <c r="K1535" s="9">
        <v>0.05</v>
      </c>
      <c r="L1535" s="9" t="s">
        <v>98</v>
      </c>
      <c r="M1535" s="9" t="s">
        <v>104</v>
      </c>
      <c r="N1535" s="16" t="str">
        <f ca="1">PROPER(Table1[[#This Row],[Region]])</f>
        <v>East</v>
      </c>
      <c r="O1535" s="9" t="s">
        <v>242</v>
      </c>
      <c r="P1535" s="9" t="s">
        <v>920</v>
      </c>
      <c r="Q1535" s="9" t="s">
        <v>22</v>
      </c>
    </row>
    <row r="1536" spans="1:17" ht="14.5">
      <c r="A1536" s="9">
        <v>2709</v>
      </c>
      <c r="B1536" s="9" t="str">
        <f>VLOOKUP(Table1[[#This Row],[Customer ID]],'Customer Lookup'!A:B,2,0)</f>
        <v>Stanley Steele</v>
      </c>
      <c r="C1536" s="9">
        <v>89240</v>
      </c>
      <c r="D1536" s="30">
        <v>42152</v>
      </c>
      <c r="E1536" s="30">
        <v>42154</v>
      </c>
      <c r="F1536" s="8" t="s">
        <v>196</v>
      </c>
      <c r="G1536" s="13" t="str">
        <f ca="1">TRIM(Table1[[#This Row],[Product Category]])</f>
        <v>Furniture</v>
      </c>
      <c r="H1536" s="13" t="str">
        <f ca="1">PROPER(Table1[[#This Row],[Product Sub-Category]])</f>
        <v>Appliances</v>
      </c>
      <c r="I1536" s="14">
        <v>1</v>
      </c>
      <c r="J1536" s="15">
        <v>60.97</v>
      </c>
      <c r="K1536" s="9">
        <v>0.05</v>
      </c>
      <c r="L1536" s="9" t="s">
        <v>50</v>
      </c>
      <c r="M1536" s="9" t="s">
        <v>104</v>
      </c>
      <c r="N1536" s="16" t="str">
        <f ca="1">PROPER(Table1[[#This Row],[Region]])</f>
        <v>East</v>
      </c>
      <c r="O1536" s="9" t="s">
        <v>268</v>
      </c>
      <c r="P1536" s="9" t="s">
        <v>921</v>
      </c>
      <c r="Q1536" s="9" t="s">
        <v>32</v>
      </c>
    </row>
    <row r="1537" spans="1:17" ht="14.5">
      <c r="A1537" s="9">
        <v>2709</v>
      </c>
      <c r="B1537" s="9" t="str">
        <f>VLOOKUP(Table1[[#This Row],[Customer ID]],'Customer Lookup'!A:B,2,0)</f>
        <v>Stanley Steele</v>
      </c>
      <c r="C1537" s="9">
        <v>89240</v>
      </c>
      <c r="D1537" s="30">
        <v>42152</v>
      </c>
      <c r="E1537" s="30">
        <v>42154</v>
      </c>
      <c r="F1537" s="9" t="s">
        <v>2233</v>
      </c>
      <c r="G1537" s="13" t="str">
        <f ca="1">TRIM(Table1[[#This Row],[Product Category]])</f>
        <v>Office Supplies</v>
      </c>
      <c r="H1537" s="13" t="str">
        <f ca="1">PROPER(Table1[[#This Row],[Product Sub-Category]])</f>
        <v>Office Furnishings</v>
      </c>
      <c r="I1537" s="14">
        <v>15</v>
      </c>
      <c r="J1537" s="15">
        <v>90.98</v>
      </c>
      <c r="K1537" s="9">
        <v>0.05</v>
      </c>
      <c r="L1537" s="9" t="s">
        <v>50</v>
      </c>
      <c r="M1537" s="9" t="s">
        <v>104</v>
      </c>
      <c r="N1537" s="16" t="str">
        <f ca="1">PROPER(Table1[[#This Row],[Region]])</f>
        <v>Central</v>
      </c>
      <c r="O1537" s="9" t="s">
        <v>268</v>
      </c>
      <c r="P1537" s="9" t="s">
        <v>921</v>
      </c>
      <c r="Q1537" s="9" t="s">
        <v>32</v>
      </c>
    </row>
    <row r="1538" spans="1:17" ht="14.5">
      <c r="A1538" s="9">
        <v>2713</v>
      </c>
      <c r="B1538" s="9" t="str">
        <f>VLOOKUP(Table1[[#This Row],[Customer ID]],'Customer Lookup'!A:B,2,0)</f>
        <v>Lynda Banks</v>
      </c>
      <c r="C1538" s="9">
        <v>88701</v>
      </c>
      <c r="D1538" s="30">
        <v>42176</v>
      </c>
      <c r="E1538" s="30">
        <v>42179</v>
      </c>
      <c r="F1538" s="8" t="s">
        <v>116</v>
      </c>
      <c r="G1538" s="13" t="str">
        <f ca="1">TRIM(Table1[[#This Row],[Product Category]])</f>
        <v>Furniture</v>
      </c>
      <c r="H1538" s="13" t="str">
        <f ca="1">PROPER(Table1[[#This Row],[Product Sub-Category]])</f>
        <v>Labels</v>
      </c>
      <c r="I1538" s="14">
        <v>9</v>
      </c>
      <c r="J1538" s="15">
        <v>2.88</v>
      </c>
      <c r="K1538" s="9">
        <v>0.05</v>
      </c>
      <c r="L1538" s="9" t="s">
        <v>41</v>
      </c>
      <c r="M1538" s="9" t="s">
        <v>81</v>
      </c>
      <c r="N1538" s="16" t="str">
        <f ca="1">PROPER(Table1[[#This Row],[Region]])</f>
        <v>Central</v>
      </c>
      <c r="O1538" s="9" t="s">
        <v>215</v>
      </c>
      <c r="P1538" s="9" t="s">
        <v>922</v>
      </c>
      <c r="Q1538" s="9" t="s">
        <v>32</v>
      </c>
    </row>
    <row r="1539" spans="1:17" ht="14.5">
      <c r="A1539" s="9">
        <v>2713</v>
      </c>
      <c r="B1539" s="9" t="str">
        <f>VLOOKUP(Table1[[#This Row],[Customer ID]],'Customer Lookup'!A:B,2,0)</f>
        <v>Lynda Banks</v>
      </c>
      <c r="C1539" s="9">
        <v>88701</v>
      </c>
      <c r="D1539" s="30">
        <v>42176</v>
      </c>
      <c r="E1539" s="30">
        <v>42177</v>
      </c>
      <c r="F1539" s="9" t="s">
        <v>123</v>
      </c>
      <c r="G1539" s="13" t="str">
        <f ca="1">TRIM(Table1[[#This Row],[Product Category]])</f>
        <v>Technology</v>
      </c>
      <c r="H1539" s="13" t="str">
        <f ca="1">PROPER(Table1[[#This Row],[Product Sub-Category]])</f>
        <v>Tables</v>
      </c>
      <c r="I1539" s="14">
        <v>2</v>
      </c>
      <c r="J1539" s="15">
        <v>348.21</v>
      </c>
      <c r="K1539" s="9">
        <v>0.1</v>
      </c>
      <c r="L1539" s="9" t="s">
        <v>41</v>
      </c>
      <c r="M1539" s="9" t="s">
        <v>81</v>
      </c>
      <c r="N1539" s="16" t="str">
        <f ca="1">PROPER(Table1[[#This Row],[Region]])</f>
        <v>Central</v>
      </c>
      <c r="O1539" s="9" t="s">
        <v>215</v>
      </c>
      <c r="P1539" s="9" t="s">
        <v>922</v>
      </c>
      <c r="Q1539" s="9" t="s">
        <v>22</v>
      </c>
    </row>
    <row r="1540" spans="1:17" ht="14.5">
      <c r="A1540" s="9">
        <v>2715</v>
      </c>
      <c r="B1540" s="9" t="str">
        <f>VLOOKUP(Table1[[#This Row],[Customer ID]],'Customer Lookup'!A:B,2,0)</f>
        <v>Becky Farmer</v>
      </c>
      <c r="C1540" s="9">
        <v>88702</v>
      </c>
      <c r="D1540" s="30">
        <v>42016</v>
      </c>
      <c r="E1540" s="30">
        <v>42020</v>
      </c>
      <c r="F1540" s="8" t="s">
        <v>144</v>
      </c>
      <c r="G1540" s="13" t="str">
        <f ca="1">TRIM(Table1[[#This Row],[Product Category]])</f>
        <v>Office Supplies</v>
      </c>
      <c r="H1540" s="13" t="str">
        <f ca="1">PROPER(Table1[[#This Row],[Product Sub-Category]])</f>
        <v>Computer Peripherals</v>
      </c>
      <c r="I1540" s="14">
        <v>1</v>
      </c>
      <c r="J1540" s="15">
        <v>29.89</v>
      </c>
      <c r="K1540" s="9">
        <v>0.05</v>
      </c>
      <c r="L1540" s="9" t="s">
        <v>98</v>
      </c>
      <c r="M1540" s="9" t="s">
        <v>81</v>
      </c>
      <c r="N1540" s="16" t="str">
        <f ca="1">PROPER(Table1[[#This Row],[Region]])</f>
        <v>Central</v>
      </c>
      <c r="O1540" s="9" t="s">
        <v>215</v>
      </c>
      <c r="P1540" s="9" t="s">
        <v>923</v>
      </c>
      <c r="Q1540" s="9" t="s">
        <v>32</v>
      </c>
    </row>
    <row r="1541" spans="1:17" ht="14.5">
      <c r="A1541" s="9">
        <v>2718</v>
      </c>
      <c r="B1541" s="9" t="str">
        <f>VLOOKUP(Table1[[#This Row],[Customer ID]],'Customer Lookup'!A:B,2,0)</f>
        <v>Caroline Stone</v>
      </c>
      <c r="C1541" s="9">
        <v>89394</v>
      </c>
      <c r="D1541" s="30">
        <v>42064</v>
      </c>
      <c r="E1541" s="30">
        <v>42066</v>
      </c>
      <c r="F1541" s="9" t="s">
        <v>83</v>
      </c>
      <c r="G1541" s="13" t="str">
        <f ca="1">TRIM(Table1[[#This Row],[Product Category]])</f>
        <v>Technology</v>
      </c>
      <c r="H1541" s="13" t="str">
        <f ca="1">PROPER(Table1[[#This Row],[Product Sub-Category]])</f>
        <v>Paper</v>
      </c>
      <c r="I1541" s="14">
        <v>15</v>
      </c>
      <c r="J1541" s="15">
        <v>6.74</v>
      </c>
      <c r="K1541" s="9">
        <v>0.05</v>
      </c>
      <c r="L1541" s="9" t="s">
        <v>41</v>
      </c>
      <c r="M1541" s="9" t="s">
        <v>104</v>
      </c>
      <c r="N1541" s="16" t="str">
        <f ca="1">PROPER(Table1[[#This Row],[Region]])</f>
        <v>South</v>
      </c>
      <c r="O1541" s="9" t="s">
        <v>142</v>
      </c>
      <c r="P1541" s="9" t="s">
        <v>923</v>
      </c>
      <c r="Q1541" s="9" t="s">
        <v>32</v>
      </c>
    </row>
    <row r="1542" spans="1:17" ht="14.5">
      <c r="A1542" s="9">
        <v>2720</v>
      </c>
      <c r="B1542" s="9" t="str">
        <f>VLOOKUP(Table1[[#This Row],[Customer ID]],'Customer Lookup'!A:B,2,0)</f>
        <v>Donna Block</v>
      </c>
      <c r="C1542" s="9">
        <v>88766</v>
      </c>
      <c r="D1542" s="30">
        <v>42171</v>
      </c>
      <c r="E1542" s="30">
        <v>42172</v>
      </c>
      <c r="F1542" s="8" t="s">
        <v>144</v>
      </c>
      <c r="G1542" s="13" t="str">
        <f ca="1">TRIM(Table1[[#This Row],[Product Category]])</f>
        <v>Office Supplies</v>
      </c>
      <c r="H1542" s="13" t="str">
        <f ca="1">PROPER(Table1[[#This Row],[Product Sub-Category]])</f>
        <v>Computer Peripherals</v>
      </c>
      <c r="I1542" s="14">
        <v>6</v>
      </c>
      <c r="J1542" s="15">
        <v>40.479999999999997</v>
      </c>
      <c r="K1542" s="9">
        <v>0.05</v>
      </c>
      <c r="L1542" s="9" t="s">
        <v>41</v>
      </c>
      <c r="M1542" s="9" t="s">
        <v>51</v>
      </c>
      <c r="N1542" s="16" t="str">
        <f ca="1">PROPER(Table1[[#This Row],[Region]])</f>
        <v>South</v>
      </c>
      <c r="O1542" s="9" t="s">
        <v>254</v>
      </c>
      <c r="P1542" s="9" t="s">
        <v>924</v>
      </c>
      <c r="Q1542" s="9" t="s">
        <v>32</v>
      </c>
    </row>
    <row r="1543" spans="1:17" ht="14.5">
      <c r="A1543" s="9">
        <v>2724</v>
      </c>
      <c r="B1543" s="9" t="str">
        <f>VLOOKUP(Table1[[#This Row],[Customer ID]],'Customer Lookup'!A:B,2,0)</f>
        <v>Erika Clapp</v>
      </c>
      <c r="C1543" s="9">
        <v>88959</v>
      </c>
      <c r="D1543" s="30">
        <v>42125</v>
      </c>
      <c r="E1543" s="30">
        <v>42126</v>
      </c>
      <c r="F1543" s="9" t="s">
        <v>83</v>
      </c>
      <c r="G1543" s="13" t="str">
        <f ca="1">TRIM(Table1[[#This Row],[Product Category]])</f>
        <v>Office Supplies</v>
      </c>
      <c r="H1543" s="13" t="str">
        <f ca="1">PROPER(Table1[[#This Row],[Product Sub-Category]])</f>
        <v>Paper</v>
      </c>
      <c r="I1543" s="14">
        <v>10</v>
      </c>
      <c r="J1543" s="15">
        <v>4.9800000000000004</v>
      </c>
      <c r="K1543" s="9">
        <v>0.05</v>
      </c>
      <c r="L1543" s="9" t="s">
        <v>41</v>
      </c>
      <c r="M1543" s="9" t="s">
        <v>42</v>
      </c>
      <c r="N1543" s="16" t="str">
        <f ca="1">PROPER(Table1[[#This Row],[Region]])</f>
        <v>South</v>
      </c>
      <c r="O1543" s="9" t="s">
        <v>184</v>
      </c>
      <c r="P1543" s="9" t="s">
        <v>925</v>
      </c>
      <c r="Q1543" s="9" t="s">
        <v>32</v>
      </c>
    </row>
    <row r="1544" spans="1:17" ht="14.5">
      <c r="A1544" s="9">
        <v>2724</v>
      </c>
      <c r="B1544" s="9" t="str">
        <f>VLOOKUP(Table1[[#This Row],[Customer ID]],'Customer Lookup'!A:B,2,0)</f>
        <v>Erika Clapp</v>
      </c>
      <c r="C1544" s="9">
        <v>88959</v>
      </c>
      <c r="D1544" s="30">
        <v>42125</v>
      </c>
      <c r="E1544" s="30">
        <v>42127</v>
      </c>
      <c r="F1544" s="8" t="s">
        <v>83</v>
      </c>
      <c r="G1544" s="13" t="str">
        <f ca="1">TRIM(Table1[[#This Row],[Product Category]])</f>
        <v>Office Supplies</v>
      </c>
      <c r="H1544" s="13" t="str">
        <f ca="1">PROPER(Table1[[#This Row],[Product Sub-Category]])</f>
        <v>Paper</v>
      </c>
      <c r="I1544" s="14">
        <v>18</v>
      </c>
      <c r="J1544" s="15">
        <v>6.48</v>
      </c>
      <c r="K1544" s="9">
        <v>0.05</v>
      </c>
      <c r="L1544" s="9" t="s">
        <v>41</v>
      </c>
      <c r="M1544" s="9" t="s">
        <v>42</v>
      </c>
      <c r="N1544" s="16" t="str">
        <f ca="1">PROPER(Table1[[#This Row],[Region]])</f>
        <v>South</v>
      </c>
      <c r="O1544" s="9" t="s">
        <v>184</v>
      </c>
      <c r="P1544" s="9" t="s">
        <v>925</v>
      </c>
      <c r="Q1544" s="9" t="s">
        <v>32</v>
      </c>
    </row>
    <row r="1545" spans="1:17" ht="14.5">
      <c r="A1545" s="9">
        <v>2725</v>
      </c>
      <c r="B1545" s="9" t="str">
        <f>VLOOKUP(Table1[[#This Row],[Customer ID]],'Customer Lookup'!A:B,2,0)</f>
        <v>Katharine Hudson</v>
      </c>
      <c r="C1545" s="9">
        <v>88958</v>
      </c>
      <c r="D1545" s="30">
        <v>42021</v>
      </c>
      <c r="E1545" s="30">
        <v>42022</v>
      </c>
      <c r="F1545" s="9" t="s">
        <v>2231</v>
      </c>
      <c r="G1545" s="13" t="str">
        <f ca="1">TRIM(Table1[[#This Row],[Product Category]])</f>
        <v>Furniture</v>
      </c>
      <c r="H1545" s="13" t="str">
        <f ca="1">PROPER(Table1[[#This Row],[Product Sub-Category]])</f>
        <v>Pens &amp; Art Supplies</v>
      </c>
      <c r="I1545" s="14">
        <v>10</v>
      </c>
      <c r="J1545" s="15">
        <v>28.15</v>
      </c>
      <c r="K1545" s="9">
        <v>0.05</v>
      </c>
      <c r="L1545" s="9" t="s">
        <v>31</v>
      </c>
      <c r="M1545" s="9" t="s">
        <v>42</v>
      </c>
      <c r="N1545" s="16" t="str">
        <f ca="1">PROPER(Table1[[#This Row],[Region]])</f>
        <v>West</v>
      </c>
      <c r="O1545" s="9" t="s">
        <v>184</v>
      </c>
      <c r="P1545" s="9" t="s">
        <v>926</v>
      </c>
      <c r="Q1545" s="9" t="s">
        <v>32</v>
      </c>
    </row>
    <row r="1546" spans="1:17" ht="14.5">
      <c r="A1546" s="9">
        <v>2729</v>
      </c>
      <c r="B1546" s="9" t="str">
        <f>VLOOKUP(Table1[[#This Row],[Customer ID]],'Customer Lookup'!A:B,2,0)</f>
        <v>Penny O Caldwell</v>
      </c>
      <c r="C1546" s="9">
        <v>88114</v>
      </c>
      <c r="D1546" s="30">
        <v>42069</v>
      </c>
      <c r="E1546" s="30">
        <v>42073</v>
      </c>
      <c r="F1546" s="8" t="s">
        <v>123</v>
      </c>
      <c r="G1546" s="13" t="str">
        <f ca="1">TRIM(Table1[[#This Row],[Product Category]])</f>
        <v>Technology</v>
      </c>
      <c r="H1546" s="13" t="str">
        <f ca="1">PROPER(Table1[[#This Row],[Product Sub-Category]])</f>
        <v>Tables</v>
      </c>
      <c r="I1546" s="14">
        <v>4</v>
      </c>
      <c r="J1546" s="15">
        <v>230.98</v>
      </c>
      <c r="K1546" s="9">
        <v>0.1</v>
      </c>
      <c r="L1546" s="9" t="s">
        <v>98</v>
      </c>
      <c r="M1546" s="9" t="s">
        <v>104</v>
      </c>
      <c r="N1546" s="16" t="str">
        <f ca="1">PROPER(Table1[[#This Row],[Region]])</f>
        <v>East</v>
      </c>
      <c r="O1546" s="9" t="s">
        <v>29</v>
      </c>
      <c r="P1546" s="9" t="s">
        <v>332</v>
      </c>
      <c r="Q1546" s="9" t="s">
        <v>22</v>
      </c>
    </row>
    <row r="1547" spans="1:17" ht="14.5">
      <c r="A1547" s="9">
        <v>2737</v>
      </c>
      <c r="B1547" s="9" t="str">
        <f>VLOOKUP(Table1[[#This Row],[Customer ID]],'Customer Lookup'!A:B,2,0)</f>
        <v>Rachel Bates</v>
      </c>
      <c r="C1547" s="9">
        <v>89018</v>
      </c>
      <c r="D1547" s="30">
        <v>42116</v>
      </c>
      <c r="E1547" s="30">
        <v>42118</v>
      </c>
      <c r="F1547" s="9" t="s">
        <v>144</v>
      </c>
      <c r="G1547" s="13" t="str">
        <f ca="1">TRIM(Table1[[#This Row],[Product Category]])</f>
        <v>Office Supplies</v>
      </c>
      <c r="H1547" s="13" t="str">
        <f ca="1">PROPER(Table1[[#This Row],[Product Sub-Category]])</f>
        <v>Computer Peripherals</v>
      </c>
      <c r="I1547" s="14">
        <v>8</v>
      </c>
      <c r="J1547" s="15">
        <v>100.98</v>
      </c>
      <c r="K1547" s="9">
        <v>0.1</v>
      </c>
      <c r="L1547" s="9" t="s">
        <v>31</v>
      </c>
      <c r="M1547" s="9" t="s">
        <v>51</v>
      </c>
      <c r="N1547" s="16" t="str">
        <f ca="1">PROPER(Table1[[#This Row],[Region]])</f>
        <v>East</v>
      </c>
      <c r="O1547" s="9" t="s">
        <v>121</v>
      </c>
      <c r="P1547" s="9" t="s">
        <v>388</v>
      </c>
      <c r="Q1547" s="9" t="s">
        <v>32</v>
      </c>
    </row>
    <row r="1548" spans="1:17" ht="14.5">
      <c r="A1548" s="9">
        <v>2737</v>
      </c>
      <c r="B1548" s="9" t="str">
        <f>VLOOKUP(Table1[[#This Row],[Customer ID]],'Customer Lookup'!A:B,2,0)</f>
        <v>Rachel Bates</v>
      </c>
      <c r="C1548" s="9">
        <v>89019</v>
      </c>
      <c r="D1548" s="30">
        <v>42156</v>
      </c>
      <c r="E1548" s="30">
        <v>42157</v>
      </c>
      <c r="F1548" s="8" t="s">
        <v>2238</v>
      </c>
      <c r="G1548" s="13" t="str">
        <f ca="1">TRIM(Table1[[#This Row],[Product Category]])</f>
        <v>Technology</v>
      </c>
      <c r="H1548" s="13" t="str">
        <f ca="1">PROPER(Table1[[#This Row],[Product Sub-Category]])</f>
        <v>Storage &amp; Organization</v>
      </c>
      <c r="I1548" s="14">
        <v>12</v>
      </c>
      <c r="J1548" s="15">
        <v>15.31</v>
      </c>
      <c r="K1548" s="9">
        <v>0.05</v>
      </c>
      <c r="L1548" s="9" t="s">
        <v>50</v>
      </c>
      <c r="M1548" s="9" t="s">
        <v>51</v>
      </c>
      <c r="N1548" s="16" t="str">
        <f ca="1">PROPER(Table1[[#This Row],[Region]])</f>
        <v>East</v>
      </c>
      <c r="O1548" s="9" t="s">
        <v>121</v>
      </c>
      <c r="P1548" s="9" t="s">
        <v>388</v>
      </c>
      <c r="Q1548" s="9" t="s">
        <v>32</v>
      </c>
    </row>
    <row r="1549" spans="1:17" ht="14.5">
      <c r="A1549" s="9">
        <v>2738</v>
      </c>
      <c r="B1549" s="9" t="str">
        <f>VLOOKUP(Table1[[#This Row],[Customer ID]],'Customer Lookup'!A:B,2,0)</f>
        <v>Sherri Kramer</v>
      </c>
      <c r="C1549" s="9">
        <v>89017</v>
      </c>
      <c r="D1549" s="30">
        <v>42107</v>
      </c>
      <c r="E1549" s="30">
        <v>42109</v>
      </c>
      <c r="F1549" s="9" t="s">
        <v>144</v>
      </c>
      <c r="G1549" s="13" t="str">
        <f ca="1">TRIM(Table1[[#This Row],[Product Category]])</f>
        <v>Technology</v>
      </c>
      <c r="H1549" s="13" t="str">
        <f ca="1">PROPER(Table1[[#This Row],[Product Sub-Category]])</f>
        <v>Computer Peripherals</v>
      </c>
      <c r="I1549" s="14">
        <v>7</v>
      </c>
      <c r="J1549" s="15">
        <v>33.979999999999997</v>
      </c>
      <c r="K1549" s="9">
        <v>0.05</v>
      </c>
      <c r="L1549" s="9" t="s">
        <v>41</v>
      </c>
      <c r="M1549" s="9" t="s">
        <v>51</v>
      </c>
      <c r="N1549" s="16" t="str">
        <f ca="1">PROPER(Table1[[#This Row],[Region]])</f>
        <v>West</v>
      </c>
      <c r="O1549" s="9" t="s">
        <v>121</v>
      </c>
      <c r="P1549" s="9" t="s">
        <v>401</v>
      </c>
      <c r="Q1549" s="9" t="s">
        <v>32</v>
      </c>
    </row>
    <row r="1550" spans="1:17" ht="14.5">
      <c r="A1550" s="9">
        <v>2741</v>
      </c>
      <c r="B1550" s="9" t="str">
        <f>VLOOKUP(Table1[[#This Row],[Customer ID]],'Customer Lookup'!A:B,2,0)</f>
        <v>Megan York</v>
      </c>
      <c r="C1550" s="9">
        <v>89481</v>
      </c>
      <c r="D1550" s="30">
        <v>42075</v>
      </c>
      <c r="E1550" s="30">
        <v>42082</v>
      </c>
      <c r="F1550" s="8" t="s">
        <v>2235</v>
      </c>
      <c r="G1550" s="13" t="str">
        <f ca="1">TRIM(Table1[[#This Row],[Product Category]])</f>
        <v>Furniture</v>
      </c>
      <c r="H1550" s="13" t="str">
        <f ca="1">PROPER(Table1[[#This Row],[Product Sub-Category]])</f>
        <v>Telephones And Communication</v>
      </c>
      <c r="I1550" s="14">
        <v>10</v>
      </c>
      <c r="J1550" s="15">
        <v>35.99</v>
      </c>
      <c r="K1550" s="9">
        <v>0.05</v>
      </c>
      <c r="L1550" s="9" t="s">
        <v>98</v>
      </c>
      <c r="M1550" s="9" t="s">
        <v>51</v>
      </c>
      <c r="N1550" s="16" t="str">
        <f ca="1">PROPER(Table1[[#This Row],[Region]])</f>
        <v>West</v>
      </c>
      <c r="O1550" s="9" t="s">
        <v>682</v>
      </c>
      <c r="P1550" s="9" t="s">
        <v>927</v>
      </c>
      <c r="Q1550" s="9" t="s">
        <v>32</v>
      </c>
    </row>
    <row r="1551" spans="1:17" ht="14.5">
      <c r="A1551" s="9">
        <v>2745</v>
      </c>
      <c r="B1551" s="9" t="str">
        <f>VLOOKUP(Table1[[#This Row],[Customer ID]],'Customer Lookup'!A:B,2,0)</f>
        <v>Arnold Gay</v>
      </c>
      <c r="C1551" s="9">
        <v>86184</v>
      </c>
      <c r="D1551" s="30">
        <v>42081</v>
      </c>
      <c r="E1551" s="30">
        <v>42082</v>
      </c>
      <c r="F1551" s="9" t="s">
        <v>151</v>
      </c>
      <c r="G1551" s="13" t="str">
        <f ca="1">TRIM(Table1[[#This Row],[Product Category]])</f>
        <v>Furniture</v>
      </c>
      <c r="H1551" s="13" t="str">
        <f ca="1">PROPER(Table1[[#This Row],[Product Sub-Category]])</f>
        <v>Bookcases</v>
      </c>
      <c r="I1551" s="14">
        <v>11</v>
      </c>
      <c r="J1551" s="15">
        <v>220.98</v>
      </c>
      <c r="K1551" s="9">
        <v>0.1</v>
      </c>
      <c r="L1551" s="9" t="s">
        <v>50</v>
      </c>
      <c r="M1551" s="9" t="s">
        <v>81</v>
      </c>
      <c r="N1551" s="16" t="str">
        <f ca="1">PROPER(Table1[[#This Row],[Region]])</f>
        <v>East</v>
      </c>
      <c r="O1551" s="9" t="s">
        <v>250</v>
      </c>
      <c r="P1551" s="9" t="s">
        <v>928</v>
      </c>
      <c r="Q1551" s="9" t="s">
        <v>22</v>
      </c>
    </row>
    <row r="1552" spans="1:17" ht="14.5">
      <c r="A1552" s="9">
        <v>2747</v>
      </c>
      <c r="B1552" s="9" t="str">
        <f>VLOOKUP(Table1[[#This Row],[Customer ID]],'Customer Lookup'!A:B,2,0)</f>
        <v>Brian Grady</v>
      </c>
      <c r="C1552" s="9">
        <v>35200</v>
      </c>
      <c r="D1552" s="30">
        <v>42040</v>
      </c>
      <c r="E1552" s="30">
        <v>42042</v>
      </c>
      <c r="F1552" s="8" t="s">
        <v>2233</v>
      </c>
      <c r="G1552" s="13" t="str">
        <f ca="1">TRIM(Table1[[#This Row],[Product Category]])</f>
        <v>Furniture</v>
      </c>
      <c r="H1552" s="13" t="str">
        <f ca="1">PROPER(Table1[[#This Row],[Product Sub-Category]])</f>
        <v>Office Furnishings</v>
      </c>
      <c r="I1552" s="14">
        <v>15</v>
      </c>
      <c r="J1552" s="15">
        <v>9.98</v>
      </c>
      <c r="K1552" s="9">
        <v>0.05</v>
      </c>
      <c r="L1552" s="9" t="s">
        <v>50</v>
      </c>
      <c r="M1552" s="9" t="s">
        <v>81</v>
      </c>
      <c r="N1552" s="16" t="str">
        <f ca="1">PROPER(Table1[[#This Row],[Region]])</f>
        <v>East</v>
      </c>
      <c r="O1552" s="9" t="s">
        <v>62</v>
      </c>
      <c r="P1552" s="9" t="s">
        <v>79</v>
      </c>
      <c r="Q1552" s="9" t="s">
        <v>32</v>
      </c>
    </row>
    <row r="1553" spans="1:17" ht="14.5">
      <c r="A1553" s="9">
        <v>2747</v>
      </c>
      <c r="B1553" s="9" t="str">
        <f>VLOOKUP(Table1[[#This Row],[Customer ID]],'Customer Lookup'!A:B,2,0)</f>
        <v>Brian Grady</v>
      </c>
      <c r="C1553" s="9">
        <v>23751</v>
      </c>
      <c r="D1553" s="30">
        <v>42081</v>
      </c>
      <c r="E1553" s="30">
        <v>42082</v>
      </c>
      <c r="F1553" s="9" t="s">
        <v>151</v>
      </c>
      <c r="G1553" s="13" t="str">
        <f ca="1">TRIM(Table1[[#This Row],[Product Category]])</f>
        <v>Office Supplies</v>
      </c>
      <c r="H1553" s="13" t="str">
        <f ca="1">PROPER(Table1[[#This Row],[Product Sub-Category]])</f>
        <v>Bookcases</v>
      </c>
      <c r="I1553" s="14">
        <v>44</v>
      </c>
      <c r="J1553" s="15">
        <v>220.98</v>
      </c>
      <c r="K1553" s="9">
        <v>0.1</v>
      </c>
      <c r="L1553" s="9" t="s">
        <v>50</v>
      </c>
      <c r="M1553" s="9" t="s">
        <v>81</v>
      </c>
      <c r="N1553" s="16" t="str">
        <f ca="1">PROPER(Table1[[#This Row],[Region]])</f>
        <v>South</v>
      </c>
      <c r="O1553" s="9" t="s">
        <v>62</v>
      </c>
      <c r="P1553" s="9" t="s">
        <v>79</v>
      </c>
      <c r="Q1553" s="9" t="s">
        <v>22</v>
      </c>
    </row>
    <row r="1554" spans="1:17" ht="14.5">
      <c r="A1554" s="9">
        <v>2750</v>
      </c>
      <c r="B1554" s="9" t="str">
        <f>VLOOKUP(Table1[[#This Row],[Customer ID]],'Customer Lookup'!A:B,2,0)</f>
        <v>Allen Nash</v>
      </c>
      <c r="C1554" s="9">
        <v>91424</v>
      </c>
      <c r="D1554" s="30">
        <v>42071</v>
      </c>
      <c r="E1554" s="30">
        <v>42071</v>
      </c>
      <c r="F1554" s="8" t="s">
        <v>2238</v>
      </c>
      <c r="G1554" s="13" t="str">
        <f ca="1">TRIM(Table1[[#This Row],[Product Category]])</f>
        <v>Office Supplies</v>
      </c>
      <c r="H1554" s="13" t="str">
        <f ca="1">PROPER(Table1[[#This Row],[Product Sub-Category]])</f>
        <v>Storage &amp; Organization</v>
      </c>
      <c r="I1554" s="14">
        <v>4</v>
      </c>
      <c r="J1554" s="15">
        <v>161.55000000000001</v>
      </c>
      <c r="K1554" s="9">
        <v>0.1</v>
      </c>
      <c r="L1554" s="9" t="s">
        <v>41</v>
      </c>
      <c r="M1554" s="9" t="s">
        <v>51</v>
      </c>
      <c r="N1554" s="16" t="str">
        <f ca="1">PROPER(Table1[[#This Row],[Region]])</f>
        <v>East</v>
      </c>
      <c r="O1554" s="9" t="s">
        <v>117</v>
      </c>
      <c r="P1554" s="9" t="s">
        <v>929</v>
      </c>
      <c r="Q1554" s="9" t="s">
        <v>32</v>
      </c>
    </row>
    <row r="1555" spans="1:17" ht="14.5">
      <c r="A1555" s="9">
        <v>2760</v>
      </c>
      <c r="B1555" s="9" t="str">
        <f>VLOOKUP(Table1[[#This Row],[Customer ID]],'Customer Lookup'!A:B,2,0)</f>
        <v>Evan Adkins</v>
      </c>
      <c r="C1555" s="9">
        <v>90724</v>
      </c>
      <c r="D1555" s="30">
        <v>42116</v>
      </c>
      <c r="E1555" s="30">
        <v>42118</v>
      </c>
      <c r="F1555" s="9" t="s">
        <v>2231</v>
      </c>
      <c r="G1555" s="13" t="str">
        <f ca="1">TRIM(Table1[[#This Row],[Product Category]])</f>
        <v>Office Supplies</v>
      </c>
      <c r="H1555" s="13" t="str">
        <f ca="1">PROPER(Table1[[#This Row],[Product Sub-Category]])</f>
        <v>Pens &amp; Art Supplies</v>
      </c>
      <c r="I1555" s="14">
        <v>11</v>
      </c>
      <c r="J1555" s="15">
        <v>22.01</v>
      </c>
      <c r="K1555" s="9">
        <v>0.05</v>
      </c>
      <c r="L1555" s="9" t="s">
        <v>50</v>
      </c>
      <c r="M1555" s="9" t="s">
        <v>81</v>
      </c>
      <c r="N1555" s="16" t="str">
        <f ca="1">PROPER(Table1[[#This Row],[Region]])</f>
        <v>East</v>
      </c>
      <c r="O1555" s="9" t="s">
        <v>171</v>
      </c>
      <c r="P1555" s="9" t="s">
        <v>930</v>
      </c>
      <c r="Q1555" s="9" t="s">
        <v>32</v>
      </c>
    </row>
    <row r="1556" spans="1:17" ht="14.5">
      <c r="A1556" s="9">
        <v>2764</v>
      </c>
      <c r="B1556" s="9" t="str">
        <f>VLOOKUP(Table1[[#This Row],[Customer ID]],'Customer Lookup'!A:B,2,0)</f>
        <v>Arnold Johnson</v>
      </c>
      <c r="C1556" s="9">
        <v>90724</v>
      </c>
      <c r="D1556" s="30">
        <v>42116</v>
      </c>
      <c r="E1556" s="30">
        <v>42116</v>
      </c>
      <c r="F1556" s="8" t="s">
        <v>2238</v>
      </c>
      <c r="G1556" s="13" t="str">
        <f ca="1">TRIM(Table1[[#This Row],[Product Category]])</f>
        <v>Office Supplies</v>
      </c>
      <c r="H1556" s="13" t="str">
        <f ca="1">PROPER(Table1[[#This Row],[Product Sub-Category]])</f>
        <v>Storage &amp; Organization</v>
      </c>
      <c r="I1556" s="14">
        <v>4</v>
      </c>
      <c r="J1556" s="15">
        <v>29.74</v>
      </c>
      <c r="K1556" s="9">
        <v>0.05</v>
      </c>
      <c r="L1556" s="9" t="s">
        <v>50</v>
      </c>
      <c r="M1556" s="9" t="s">
        <v>81</v>
      </c>
      <c r="N1556" s="16" t="str">
        <f ca="1">PROPER(Table1[[#This Row],[Region]])</f>
        <v>East</v>
      </c>
      <c r="O1556" s="9" t="s">
        <v>46</v>
      </c>
      <c r="P1556" s="9" t="s">
        <v>899</v>
      </c>
      <c r="Q1556" s="9" t="s">
        <v>32</v>
      </c>
    </row>
    <row r="1557" spans="1:17" ht="14.5">
      <c r="A1557" s="9">
        <v>2765</v>
      </c>
      <c r="B1557" s="9" t="str">
        <f>VLOOKUP(Table1[[#This Row],[Customer ID]],'Customer Lookup'!A:B,2,0)</f>
        <v>Tracy Schultz</v>
      </c>
      <c r="C1557" s="9">
        <v>90725</v>
      </c>
      <c r="D1557" s="30">
        <v>42152</v>
      </c>
      <c r="E1557" s="30">
        <v>42154</v>
      </c>
      <c r="F1557" s="9" t="s">
        <v>2231</v>
      </c>
      <c r="G1557" s="13" t="str">
        <f ca="1">TRIM(Table1[[#This Row],[Product Category]])</f>
        <v>Office Supplies</v>
      </c>
      <c r="H1557" s="13" t="str">
        <f ca="1">PROPER(Table1[[#This Row],[Product Sub-Category]])</f>
        <v>Pens &amp; Art Supplies</v>
      </c>
      <c r="I1557" s="14">
        <v>7</v>
      </c>
      <c r="J1557" s="15">
        <v>5.85</v>
      </c>
      <c r="K1557" s="9">
        <v>0.05</v>
      </c>
      <c r="L1557" s="9" t="s">
        <v>98</v>
      </c>
      <c r="M1557" s="9" t="s">
        <v>81</v>
      </c>
      <c r="N1557" s="16" t="str">
        <f ca="1">PROPER(Table1[[#This Row],[Region]])</f>
        <v>South</v>
      </c>
      <c r="O1557" s="9" t="s">
        <v>46</v>
      </c>
      <c r="P1557" s="9" t="s">
        <v>931</v>
      </c>
      <c r="Q1557" s="9" t="s">
        <v>32</v>
      </c>
    </row>
    <row r="1558" spans="1:17" ht="14.5">
      <c r="A1558" s="9">
        <v>2770</v>
      </c>
      <c r="B1558" s="9" t="str">
        <f>VLOOKUP(Table1[[#This Row],[Customer ID]],'Customer Lookup'!A:B,2,0)</f>
        <v>Joel Burnette</v>
      </c>
      <c r="C1558" s="9">
        <v>88975</v>
      </c>
      <c r="D1558" s="30">
        <v>42071</v>
      </c>
      <c r="E1558" s="30">
        <v>42073</v>
      </c>
      <c r="F1558" s="8" t="s">
        <v>2231</v>
      </c>
      <c r="G1558" s="13" t="str">
        <f ca="1">TRIM(Table1[[#This Row],[Product Category]])</f>
        <v>Office Supplies</v>
      </c>
      <c r="H1558" s="13" t="str">
        <f ca="1">PROPER(Table1[[#This Row],[Product Sub-Category]])</f>
        <v>Pens &amp; Art Supplies</v>
      </c>
      <c r="I1558" s="14">
        <v>14</v>
      </c>
      <c r="J1558" s="15">
        <v>11.55</v>
      </c>
      <c r="K1558" s="9">
        <v>0.05</v>
      </c>
      <c r="L1558" s="9" t="s">
        <v>41</v>
      </c>
      <c r="M1558" s="9" t="s">
        <v>81</v>
      </c>
      <c r="N1558" s="16" t="str">
        <f ca="1">PROPER(Table1[[#This Row],[Region]])</f>
        <v>South</v>
      </c>
      <c r="O1558" s="9" t="s">
        <v>254</v>
      </c>
      <c r="P1558" s="9" t="s">
        <v>932</v>
      </c>
      <c r="Q1558" s="9" t="s">
        <v>32</v>
      </c>
    </row>
    <row r="1559" spans="1:17" ht="14.5">
      <c r="A1559" s="9">
        <v>2771</v>
      </c>
      <c r="B1559" s="9" t="str">
        <f>VLOOKUP(Table1[[#This Row],[Customer ID]],'Customer Lookup'!A:B,2,0)</f>
        <v>Kevin Wolfe</v>
      </c>
      <c r="C1559" s="9">
        <v>88974</v>
      </c>
      <c r="D1559" s="30">
        <v>42168</v>
      </c>
      <c r="E1559" s="30">
        <v>42168</v>
      </c>
      <c r="F1559" s="9" t="s">
        <v>196</v>
      </c>
      <c r="G1559" s="13" t="str">
        <f ca="1">TRIM(Table1[[#This Row],[Product Category]])</f>
        <v>Office Supplies</v>
      </c>
      <c r="H1559" s="13" t="str">
        <f ca="1">PROPER(Table1[[#This Row],[Product Sub-Category]])</f>
        <v>Appliances</v>
      </c>
      <c r="I1559" s="14">
        <v>3</v>
      </c>
      <c r="J1559" s="15">
        <v>177.98</v>
      </c>
      <c r="K1559" s="9">
        <v>0.1</v>
      </c>
      <c r="L1559" s="9" t="s">
        <v>21</v>
      </c>
      <c r="M1559" s="9" t="s">
        <v>81</v>
      </c>
      <c r="N1559" s="16" t="str">
        <f ca="1">PROPER(Table1[[#This Row],[Region]])</f>
        <v>West</v>
      </c>
      <c r="O1559" s="9" t="s">
        <v>254</v>
      </c>
      <c r="P1559" s="9" t="s">
        <v>933</v>
      </c>
      <c r="Q1559" s="9" t="s">
        <v>32</v>
      </c>
    </row>
    <row r="1560" spans="1:17" ht="14.5">
      <c r="A1560" s="9">
        <v>2773</v>
      </c>
      <c r="B1560" s="9" t="str">
        <f>VLOOKUP(Table1[[#This Row],[Customer ID]],'Customer Lookup'!A:B,2,0)</f>
        <v>Christina Zhu</v>
      </c>
      <c r="C1560" s="9">
        <v>91584</v>
      </c>
      <c r="D1560" s="30">
        <v>42089</v>
      </c>
      <c r="E1560" s="30">
        <v>42091</v>
      </c>
      <c r="F1560" s="8" t="s">
        <v>2237</v>
      </c>
      <c r="G1560" s="13" t="str">
        <f ca="1">TRIM(Table1[[#This Row],[Product Category]])</f>
        <v>Technology</v>
      </c>
      <c r="H1560" s="13" t="str">
        <f ca="1">PROPER(Table1[[#This Row],[Product Sub-Category]])</f>
        <v>Binders And Binder Accessories</v>
      </c>
      <c r="I1560" s="14">
        <v>2</v>
      </c>
      <c r="J1560" s="15">
        <v>5.18</v>
      </c>
      <c r="K1560" s="9">
        <v>0.05</v>
      </c>
      <c r="L1560" s="9" t="s">
        <v>31</v>
      </c>
      <c r="M1560" s="9" t="s">
        <v>81</v>
      </c>
      <c r="N1560" s="16" t="str">
        <f ca="1">PROPER(Table1[[#This Row],[Region]])</f>
        <v>Central</v>
      </c>
      <c r="O1560" s="9" t="s">
        <v>37</v>
      </c>
      <c r="P1560" s="9" t="s">
        <v>502</v>
      </c>
      <c r="Q1560" s="9" t="s">
        <v>32</v>
      </c>
    </row>
    <row r="1561" spans="1:17" ht="14.5">
      <c r="A1561" s="9">
        <v>2775</v>
      </c>
      <c r="B1561" s="9" t="str">
        <f>VLOOKUP(Table1[[#This Row],[Customer ID]],'Customer Lookup'!A:B,2,0)</f>
        <v>Theodore Rubin</v>
      </c>
      <c r="C1561" s="9">
        <v>91229</v>
      </c>
      <c r="D1561" s="30">
        <v>42034</v>
      </c>
      <c r="E1561" s="30">
        <v>42039</v>
      </c>
      <c r="F1561" s="9" t="s">
        <v>74</v>
      </c>
      <c r="G1561" s="13" t="str">
        <f ca="1">TRIM(Table1[[#This Row],[Product Category]])</f>
        <v>Furniture</v>
      </c>
      <c r="H1561" s="13" t="str">
        <f ca="1">PROPER(Table1[[#This Row],[Product Sub-Category]])</f>
        <v>Office Machines</v>
      </c>
      <c r="I1561" s="14">
        <v>8</v>
      </c>
      <c r="J1561" s="15">
        <v>574.74</v>
      </c>
      <c r="K1561" s="9">
        <v>0.1</v>
      </c>
      <c r="L1561" s="9" t="s">
        <v>98</v>
      </c>
      <c r="M1561" s="9" t="s">
        <v>104</v>
      </c>
      <c r="N1561" s="16" t="str">
        <f ca="1">PROPER(Table1[[#This Row],[Region]])</f>
        <v>East</v>
      </c>
      <c r="O1561" s="9" t="s">
        <v>142</v>
      </c>
      <c r="P1561" s="9" t="s">
        <v>934</v>
      </c>
      <c r="Q1561" s="9" t="s">
        <v>32</v>
      </c>
    </row>
    <row r="1562" spans="1:17" ht="14.5">
      <c r="A1562" s="9">
        <v>2776</v>
      </c>
      <c r="B1562" s="9" t="str">
        <f>VLOOKUP(Table1[[#This Row],[Customer ID]],'Customer Lookup'!A:B,2,0)</f>
        <v>April Henson</v>
      </c>
      <c r="C1562" s="9">
        <v>91228</v>
      </c>
      <c r="D1562" s="30">
        <v>42016</v>
      </c>
      <c r="E1562" s="30">
        <v>42019</v>
      </c>
      <c r="F1562" s="8" t="s">
        <v>2232</v>
      </c>
      <c r="G1562" s="13" t="str">
        <f ca="1">TRIM(Table1[[#This Row],[Product Category]])</f>
        <v>Office Supplies</v>
      </c>
      <c r="H1562" s="13" t="str">
        <f ca="1">PROPER(Table1[[#This Row],[Product Sub-Category]])</f>
        <v>Chairs &amp; Chairmats</v>
      </c>
      <c r="I1562" s="14">
        <v>11</v>
      </c>
      <c r="J1562" s="15">
        <v>350.98</v>
      </c>
      <c r="K1562" s="9">
        <v>0.1</v>
      </c>
      <c r="L1562" s="9" t="s">
        <v>41</v>
      </c>
      <c r="M1562" s="9" t="s">
        <v>104</v>
      </c>
      <c r="N1562" s="16" t="str">
        <f ca="1">PROPER(Table1[[#This Row],[Region]])</f>
        <v>East</v>
      </c>
      <c r="O1562" s="9" t="s">
        <v>268</v>
      </c>
      <c r="P1562" s="9" t="s">
        <v>935</v>
      </c>
      <c r="Q1562" s="9" t="s">
        <v>22</v>
      </c>
    </row>
    <row r="1563" spans="1:17" ht="14.5">
      <c r="A1563" s="9">
        <v>2776</v>
      </c>
      <c r="B1563" s="9" t="str">
        <f>VLOOKUP(Table1[[#This Row],[Customer ID]],'Customer Lookup'!A:B,2,0)</f>
        <v>April Henson</v>
      </c>
      <c r="C1563" s="9">
        <v>91228</v>
      </c>
      <c r="D1563" s="30">
        <v>42016</v>
      </c>
      <c r="E1563" s="30">
        <v>42018</v>
      </c>
      <c r="F1563" s="9" t="s">
        <v>2231</v>
      </c>
      <c r="G1563" s="13" t="str">
        <f ca="1">TRIM(Table1[[#This Row],[Product Category]])</f>
        <v>Technology</v>
      </c>
      <c r="H1563" s="13" t="str">
        <f ca="1">PROPER(Table1[[#This Row],[Product Sub-Category]])</f>
        <v>Pens &amp; Art Supplies</v>
      </c>
      <c r="I1563" s="14">
        <v>8</v>
      </c>
      <c r="J1563" s="15">
        <v>1.68</v>
      </c>
      <c r="K1563" s="9">
        <v>0.05</v>
      </c>
      <c r="L1563" s="9" t="s">
        <v>41</v>
      </c>
      <c r="M1563" s="9" t="s">
        <v>104</v>
      </c>
      <c r="N1563" s="16" t="str">
        <f ca="1">PROPER(Table1[[#This Row],[Region]])</f>
        <v>South</v>
      </c>
      <c r="O1563" s="9" t="s">
        <v>268</v>
      </c>
      <c r="P1563" s="9" t="s">
        <v>935</v>
      </c>
      <c r="Q1563" s="9" t="s">
        <v>32</v>
      </c>
    </row>
    <row r="1564" spans="1:17" ht="14.5">
      <c r="A1564" s="9">
        <v>2778</v>
      </c>
      <c r="B1564" s="9" t="str">
        <f>VLOOKUP(Table1[[#This Row],[Customer ID]],'Customer Lookup'!A:B,2,0)</f>
        <v>Alison Jones</v>
      </c>
      <c r="C1564" s="9">
        <v>87160</v>
      </c>
      <c r="D1564" s="30">
        <v>42046</v>
      </c>
      <c r="E1564" s="30">
        <v>42047</v>
      </c>
      <c r="F1564" s="8" t="s">
        <v>2235</v>
      </c>
      <c r="G1564" s="13" t="str">
        <f ca="1">TRIM(Table1[[#This Row],[Product Category]])</f>
        <v>Technology</v>
      </c>
      <c r="H1564" s="13" t="str">
        <f ca="1">PROPER(Table1[[#This Row],[Product Sub-Category]])</f>
        <v>Telephones And Communication</v>
      </c>
      <c r="I1564" s="14">
        <v>12</v>
      </c>
      <c r="J1564" s="15">
        <v>205.99</v>
      </c>
      <c r="K1564" s="9">
        <v>0.1</v>
      </c>
      <c r="L1564" s="9" t="s">
        <v>21</v>
      </c>
      <c r="M1564" s="9" t="s">
        <v>104</v>
      </c>
      <c r="N1564" s="16" t="str">
        <f ca="1">PROPER(Table1[[#This Row],[Region]])</f>
        <v>South</v>
      </c>
      <c r="O1564" s="9" t="s">
        <v>225</v>
      </c>
      <c r="P1564" s="9" t="s">
        <v>469</v>
      </c>
      <c r="Q1564" s="9" t="s">
        <v>22</v>
      </c>
    </row>
    <row r="1565" spans="1:17" ht="14.5">
      <c r="A1565" s="9">
        <v>2778</v>
      </c>
      <c r="B1565" s="9" t="str">
        <f>VLOOKUP(Table1[[#This Row],[Customer ID]],'Customer Lookup'!A:B,2,0)</f>
        <v>Alison Jones</v>
      </c>
      <c r="C1565" s="9">
        <v>87160</v>
      </c>
      <c r="D1565" s="30">
        <v>42046</v>
      </c>
      <c r="E1565" s="30">
        <v>42047</v>
      </c>
      <c r="F1565" s="9" t="s">
        <v>2235</v>
      </c>
      <c r="G1565" s="13" t="str">
        <f ca="1">TRIM(Table1[[#This Row],[Product Category]])</f>
        <v>Technology</v>
      </c>
      <c r="H1565" s="13" t="str">
        <f ca="1">PROPER(Table1[[#This Row],[Product Sub-Category]])</f>
        <v>Telephones And Communication</v>
      </c>
      <c r="I1565" s="14">
        <v>5</v>
      </c>
      <c r="J1565" s="15">
        <v>205.99</v>
      </c>
      <c r="K1565" s="9">
        <v>0.1</v>
      </c>
      <c r="L1565" s="9" t="s">
        <v>21</v>
      </c>
      <c r="M1565" s="9" t="s">
        <v>104</v>
      </c>
      <c r="N1565" s="16" t="str">
        <f ca="1">PROPER(Table1[[#This Row],[Region]])</f>
        <v>South</v>
      </c>
      <c r="O1565" s="9" t="s">
        <v>225</v>
      </c>
      <c r="P1565" s="9" t="s">
        <v>469</v>
      </c>
      <c r="Q1565" s="9" t="s">
        <v>32</v>
      </c>
    </row>
    <row r="1566" spans="1:17" ht="14.5">
      <c r="A1566" s="9">
        <v>2779</v>
      </c>
      <c r="B1566" s="9" t="str">
        <f>VLOOKUP(Table1[[#This Row],[Customer ID]],'Customer Lookup'!A:B,2,0)</f>
        <v>Jacob Burgess</v>
      </c>
      <c r="C1566" s="9">
        <v>87161</v>
      </c>
      <c r="D1566" s="30">
        <v>42166</v>
      </c>
      <c r="E1566" s="30">
        <v>42167</v>
      </c>
      <c r="F1566" s="8" t="s">
        <v>2235</v>
      </c>
      <c r="G1566" s="13" t="str">
        <f ca="1">TRIM(Table1[[#This Row],[Product Category]])</f>
        <v>Office Supplies</v>
      </c>
      <c r="H1566" s="13" t="str">
        <f ca="1">PROPER(Table1[[#This Row],[Product Sub-Category]])</f>
        <v>Telephones And Communication</v>
      </c>
      <c r="I1566" s="14">
        <v>11</v>
      </c>
      <c r="J1566" s="15">
        <v>35.99</v>
      </c>
      <c r="K1566" s="9">
        <v>0.05</v>
      </c>
      <c r="L1566" s="9" t="s">
        <v>41</v>
      </c>
      <c r="M1566" s="9" t="s">
        <v>81</v>
      </c>
      <c r="N1566" s="16" t="str">
        <f ca="1">PROPER(Table1[[#This Row],[Region]])</f>
        <v>West</v>
      </c>
      <c r="O1566" s="9" t="s">
        <v>225</v>
      </c>
      <c r="P1566" s="9" t="s">
        <v>936</v>
      </c>
      <c r="Q1566" s="9" t="s">
        <v>32</v>
      </c>
    </row>
    <row r="1567" spans="1:17" ht="14.5">
      <c r="A1567" s="9">
        <v>2781</v>
      </c>
      <c r="B1567" s="9" t="str">
        <f>VLOOKUP(Table1[[#This Row],[Customer ID]],'Customer Lookup'!A:B,2,0)</f>
        <v>Kelly Byers</v>
      </c>
      <c r="C1567" s="9">
        <v>87162</v>
      </c>
      <c r="D1567" s="30">
        <v>42035</v>
      </c>
      <c r="E1567" s="30">
        <v>42039</v>
      </c>
      <c r="F1567" s="9" t="s">
        <v>2237</v>
      </c>
      <c r="G1567" s="13" t="str">
        <f ca="1">TRIM(Table1[[#This Row],[Product Category]])</f>
        <v>Technology</v>
      </c>
      <c r="H1567" s="13" t="str">
        <f ca="1">PROPER(Table1[[#This Row],[Product Sub-Category]])</f>
        <v>Binders And Binder Accessories</v>
      </c>
      <c r="I1567" s="14">
        <v>2</v>
      </c>
      <c r="J1567" s="15">
        <v>2.16</v>
      </c>
      <c r="K1567" s="9">
        <v>0.05</v>
      </c>
      <c r="L1567" s="9" t="s">
        <v>98</v>
      </c>
      <c r="M1567" s="9" t="s">
        <v>104</v>
      </c>
      <c r="N1567" s="16" t="str">
        <f ca="1">PROPER(Table1[[#This Row],[Region]])</f>
        <v>West</v>
      </c>
      <c r="O1567" s="9" t="s">
        <v>90</v>
      </c>
      <c r="P1567" s="9" t="s">
        <v>937</v>
      </c>
      <c r="Q1567" s="9" t="s">
        <v>32</v>
      </c>
    </row>
    <row r="1568" spans="1:17" ht="14.5">
      <c r="A1568" s="9">
        <v>2781</v>
      </c>
      <c r="B1568" s="9" t="str">
        <f>VLOOKUP(Table1[[#This Row],[Customer ID]],'Customer Lookup'!A:B,2,0)</f>
        <v>Kelly Byers</v>
      </c>
      <c r="C1568" s="9">
        <v>87162</v>
      </c>
      <c r="D1568" s="30">
        <v>42035</v>
      </c>
      <c r="E1568" s="30">
        <v>42042</v>
      </c>
      <c r="F1568" s="8" t="s">
        <v>74</v>
      </c>
      <c r="G1568" s="13" t="str">
        <f ca="1">TRIM(Table1[[#This Row],[Product Category]])</f>
        <v>Office Supplies</v>
      </c>
      <c r="H1568" s="13" t="str">
        <f ca="1">PROPER(Table1[[#This Row],[Product Sub-Category]])</f>
        <v>Office Machines</v>
      </c>
      <c r="I1568" s="14">
        <v>11</v>
      </c>
      <c r="J1568" s="15">
        <v>808.49</v>
      </c>
      <c r="K1568" s="9">
        <v>0.1</v>
      </c>
      <c r="L1568" s="9" t="s">
        <v>98</v>
      </c>
      <c r="M1568" s="9" t="s">
        <v>104</v>
      </c>
      <c r="N1568" s="16" t="str">
        <f ca="1">PROPER(Table1[[#This Row],[Region]])</f>
        <v>West</v>
      </c>
      <c r="O1568" s="9" t="s">
        <v>90</v>
      </c>
      <c r="P1568" s="9" t="s">
        <v>937</v>
      </c>
      <c r="Q1568" s="9" t="s">
        <v>22</v>
      </c>
    </row>
    <row r="1569" spans="1:17" ht="14.5">
      <c r="A1569" s="9">
        <v>2781</v>
      </c>
      <c r="B1569" s="9" t="str">
        <f>VLOOKUP(Table1[[#This Row],[Customer ID]],'Customer Lookup'!A:B,2,0)</f>
        <v>Kelly Byers</v>
      </c>
      <c r="C1569" s="9">
        <v>87162</v>
      </c>
      <c r="D1569" s="30">
        <v>42035</v>
      </c>
      <c r="E1569" s="30">
        <v>42042</v>
      </c>
      <c r="F1569" s="9" t="s">
        <v>83</v>
      </c>
      <c r="G1569" s="13" t="str">
        <f ca="1">TRIM(Table1[[#This Row],[Product Category]])</f>
        <v>Technology</v>
      </c>
      <c r="H1569" s="13" t="str">
        <f ca="1">PROPER(Table1[[#This Row],[Product Sub-Category]])</f>
        <v>Paper</v>
      </c>
      <c r="I1569" s="14">
        <v>3</v>
      </c>
      <c r="J1569" s="15">
        <v>6.48</v>
      </c>
      <c r="K1569" s="9">
        <v>0.05</v>
      </c>
      <c r="L1569" s="9" t="s">
        <v>98</v>
      </c>
      <c r="M1569" s="9" t="s">
        <v>104</v>
      </c>
      <c r="N1569" s="16" t="str">
        <f ca="1">PROPER(Table1[[#This Row],[Region]])</f>
        <v>South</v>
      </c>
      <c r="O1569" s="9" t="s">
        <v>90</v>
      </c>
      <c r="P1569" s="9" t="s">
        <v>937</v>
      </c>
      <c r="Q1569" s="9" t="s">
        <v>32</v>
      </c>
    </row>
    <row r="1570" spans="1:17" ht="14.5">
      <c r="A1570" s="9">
        <v>2787</v>
      </c>
      <c r="B1570" s="9" t="str">
        <f>VLOOKUP(Table1[[#This Row],[Customer ID]],'Customer Lookup'!A:B,2,0)</f>
        <v>Rodney Kearney</v>
      </c>
      <c r="C1570" s="9">
        <v>91316</v>
      </c>
      <c r="D1570" s="30">
        <v>42075</v>
      </c>
      <c r="E1570" s="30">
        <v>42076</v>
      </c>
      <c r="F1570" s="8" t="s">
        <v>144</v>
      </c>
      <c r="G1570" s="13" t="str">
        <f ca="1">TRIM(Table1[[#This Row],[Product Category]])</f>
        <v>Office Supplies</v>
      </c>
      <c r="H1570" s="13" t="str">
        <f ca="1">PROPER(Table1[[#This Row],[Product Sub-Category]])</f>
        <v>Computer Peripherals</v>
      </c>
      <c r="I1570" s="14">
        <v>8</v>
      </c>
      <c r="J1570" s="15">
        <v>47.98</v>
      </c>
      <c r="K1570" s="9">
        <v>0.05</v>
      </c>
      <c r="L1570" s="9" t="s">
        <v>31</v>
      </c>
      <c r="M1570" s="9" t="s">
        <v>104</v>
      </c>
      <c r="N1570" s="16" t="str">
        <f ca="1">PROPER(Table1[[#This Row],[Region]])</f>
        <v>Central</v>
      </c>
      <c r="O1570" s="9" t="s">
        <v>138</v>
      </c>
      <c r="P1570" s="9" t="s">
        <v>938</v>
      </c>
      <c r="Q1570" s="9" t="s">
        <v>22</v>
      </c>
    </row>
    <row r="1571" spans="1:17" ht="14.5">
      <c r="A1571" s="9">
        <v>2791</v>
      </c>
      <c r="B1571" s="9" t="str">
        <f>VLOOKUP(Table1[[#This Row],[Customer ID]],'Customer Lookup'!A:B,2,0)</f>
        <v>Dawn Larson</v>
      </c>
      <c r="C1571" s="9">
        <v>88758</v>
      </c>
      <c r="D1571" s="30">
        <v>42019</v>
      </c>
      <c r="E1571" s="30">
        <v>42019</v>
      </c>
      <c r="F1571" s="9" t="s">
        <v>2231</v>
      </c>
      <c r="G1571" s="13" t="str">
        <f ca="1">TRIM(Table1[[#This Row],[Product Category]])</f>
        <v>Office Supplies</v>
      </c>
      <c r="H1571" s="13" t="str">
        <f ca="1">PROPER(Table1[[#This Row],[Product Sub-Category]])</f>
        <v>Pens &amp; Art Supplies</v>
      </c>
      <c r="I1571" s="14">
        <v>7</v>
      </c>
      <c r="J1571" s="15">
        <v>2.88</v>
      </c>
      <c r="K1571" s="9">
        <v>0.05</v>
      </c>
      <c r="L1571" s="9" t="s">
        <v>41</v>
      </c>
      <c r="M1571" s="9" t="s">
        <v>81</v>
      </c>
      <c r="N1571" s="16" t="str">
        <f ca="1">PROPER(Table1[[#This Row],[Region]])</f>
        <v>Central</v>
      </c>
      <c r="O1571" s="9" t="s">
        <v>215</v>
      </c>
      <c r="P1571" s="9" t="s">
        <v>939</v>
      </c>
      <c r="Q1571" s="9" t="s">
        <v>32</v>
      </c>
    </row>
    <row r="1572" spans="1:17" ht="14.5">
      <c r="A1572" s="9">
        <v>2794</v>
      </c>
      <c r="B1572" s="9" t="str">
        <f>VLOOKUP(Table1[[#This Row],[Customer ID]],'Customer Lookup'!A:B,2,0)</f>
        <v>Connie Bunn</v>
      </c>
      <c r="C1572" s="9">
        <v>87554</v>
      </c>
      <c r="D1572" s="30">
        <v>42083</v>
      </c>
      <c r="E1572" s="30">
        <v>42085</v>
      </c>
      <c r="F1572" s="8" t="s">
        <v>116</v>
      </c>
      <c r="G1572" s="13" t="str">
        <f ca="1">TRIM(Table1[[#This Row],[Product Category]])</f>
        <v>Office Supplies</v>
      </c>
      <c r="H1572" s="13" t="str">
        <f ca="1">PROPER(Table1[[#This Row],[Product Sub-Category]])</f>
        <v>Labels</v>
      </c>
      <c r="I1572" s="14">
        <v>2</v>
      </c>
      <c r="J1572" s="15">
        <v>2.61</v>
      </c>
      <c r="K1572" s="9">
        <v>0.05</v>
      </c>
      <c r="L1572" s="9" t="s">
        <v>50</v>
      </c>
      <c r="M1572" s="9" t="s">
        <v>81</v>
      </c>
      <c r="N1572" s="16" t="str">
        <f ca="1">PROPER(Table1[[#This Row],[Region]])</f>
        <v>Central</v>
      </c>
      <c r="O1572" s="9" t="s">
        <v>228</v>
      </c>
      <c r="P1572" s="9" t="s">
        <v>940</v>
      </c>
      <c r="Q1572" s="9" t="s">
        <v>32</v>
      </c>
    </row>
    <row r="1573" spans="1:17" ht="14.5">
      <c r="A1573" s="9">
        <v>2794</v>
      </c>
      <c r="B1573" s="9" t="str">
        <f>VLOOKUP(Table1[[#This Row],[Customer ID]],'Customer Lookup'!A:B,2,0)</f>
        <v>Connie Bunn</v>
      </c>
      <c r="C1573" s="9">
        <v>87555</v>
      </c>
      <c r="D1573" s="30">
        <v>42162</v>
      </c>
      <c r="E1573" s="30">
        <v>42162</v>
      </c>
      <c r="F1573" s="9" t="s">
        <v>83</v>
      </c>
      <c r="G1573" s="13" t="str">
        <f ca="1">TRIM(Table1[[#This Row],[Product Category]])</f>
        <v>Office Supplies</v>
      </c>
      <c r="H1573" s="13" t="str">
        <f ca="1">PROPER(Table1[[#This Row],[Product Sub-Category]])</f>
        <v>Paper</v>
      </c>
      <c r="I1573" s="14">
        <v>5</v>
      </c>
      <c r="J1573" s="15">
        <v>4.76</v>
      </c>
      <c r="K1573" s="9">
        <v>0.05</v>
      </c>
      <c r="L1573" s="9" t="s">
        <v>21</v>
      </c>
      <c r="M1573" s="9" t="s">
        <v>81</v>
      </c>
      <c r="N1573" s="16" t="str">
        <f ca="1">PROPER(Table1[[#This Row],[Region]])</f>
        <v>Central</v>
      </c>
      <c r="O1573" s="9" t="s">
        <v>228</v>
      </c>
      <c r="P1573" s="9" t="s">
        <v>940</v>
      </c>
      <c r="Q1573" s="9" t="s">
        <v>32</v>
      </c>
    </row>
    <row r="1574" spans="1:17" ht="14.5">
      <c r="A1574" s="9">
        <v>2795</v>
      </c>
      <c r="B1574" s="9" t="str">
        <f>VLOOKUP(Table1[[#This Row],[Customer ID]],'Customer Lookup'!A:B,2,0)</f>
        <v>Harry Burns</v>
      </c>
      <c r="C1574" s="9">
        <v>87556</v>
      </c>
      <c r="D1574" s="30">
        <v>42030</v>
      </c>
      <c r="E1574" s="30">
        <v>42032</v>
      </c>
      <c r="F1574" s="8" t="s">
        <v>2231</v>
      </c>
      <c r="G1574" s="13" t="str">
        <f ca="1">TRIM(Table1[[#This Row],[Product Category]])</f>
        <v>Technology</v>
      </c>
      <c r="H1574" s="13" t="str">
        <f ca="1">PROPER(Table1[[#This Row],[Product Sub-Category]])</f>
        <v>Pens &amp; Art Supplies</v>
      </c>
      <c r="I1574" s="14">
        <v>8</v>
      </c>
      <c r="J1574" s="15">
        <v>3.57</v>
      </c>
      <c r="K1574" s="9">
        <v>0.05</v>
      </c>
      <c r="L1574" s="9" t="s">
        <v>98</v>
      </c>
      <c r="M1574" s="9" t="s">
        <v>81</v>
      </c>
      <c r="N1574" s="16" t="str">
        <f ca="1">PROPER(Table1[[#This Row],[Region]])</f>
        <v>Central</v>
      </c>
      <c r="O1574" s="9" t="s">
        <v>228</v>
      </c>
      <c r="P1574" s="9" t="s">
        <v>941</v>
      </c>
      <c r="Q1574" s="9" t="s">
        <v>32</v>
      </c>
    </row>
    <row r="1575" spans="1:17" ht="14.5">
      <c r="A1575" s="9">
        <v>2795</v>
      </c>
      <c r="B1575" s="9" t="str">
        <f>VLOOKUP(Table1[[#This Row],[Customer ID]],'Customer Lookup'!A:B,2,0)</f>
        <v>Harry Burns</v>
      </c>
      <c r="C1575" s="9">
        <v>87556</v>
      </c>
      <c r="D1575" s="30">
        <v>42030</v>
      </c>
      <c r="E1575" s="30">
        <v>42034</v>
      </c>
      <c r="F1575" s="9" t="s">
        <v>2235</v>
      </c>
      <c r="G1575" s="13" t="str">
        <f ca="1">TRIM(Table1[[#This Row],[Product Category]])</f>
        <v>Technology</v>
      </c>
      <c r="H1575" s="13" t="str">
        <f ca="1">PROPER(Table1[[#This Row],[Product Sub-Category]])</f>
        <v>Telephones And Communication</v>
      </c>
      <c r="I1575" s="14">
        <v>14</v>
      </c>
      <c r="J1575" s="15">
        <v>200.99</v>
      </c>
      <c r="K1575" s="9">
        <v>0.1</v>
      </c>
      <c r="L1575" s="9" t="s">
        <v>98</v>
      </c>
      <c r="M1575" s="9" t="s">
        <v>81</v>
      </c>
      <c r="N1575" s="16" t="str">
        <f ca="1">PROPER(Table1[[#This Row],[Region]])</f>
        <v>Central</v>
      </c>
      <c r="O1575" s="9" t="s">
        <v>228</v>
      </c>
      <c r="P1575" s="9" t="s">
        <v>941</v>
      </c>
      <c r="Q1575" s="9" t="s">
        <v>32</v>
      </c>
    </row>
    <row r="1576" spans="1:17" ht="14.5">
      <c r="A1576" s="9">
        <v>2795</v>
      </c>
      <c r="B1576" s="9" t="str">
        <f>VLOOKUP(Table1[[#This Row],[Customer ID]],'Customer Lookup'!A:B,2,0)</f>
        <v>Harry Burns</v>
      </c>
      <c r="C1576" s="9">
        <v>87556</v>
      </c>
      <c r="D1576" s="30">
        <v>42030</v>
      </c>
      <c r="E1576" s="30">
        <v>42030</v>
      </c>
      <c r="F1576" s="8" t="s">
        <v>2235</v>
      </c>
      <c r="G1576" s="13" t="str">
        <f ca="1">TRIM(Table1[[#This Row],[Product Category]])</f>
        <v>Office Supplies</v>
      </c>
      <c r="H1576" s="13" t="str">
        <f ca="1">PROPER(Table1[[#This Row],[Product Sub-Category]])</f>
        <v>Telephones And Communication</v>
      </c>
      <c r="I1576" s="14">
        <v>2</v>
      </c>
      <c r="J1576" s="15">
        <v>195.99</v>
      </c>
      <c r="K1576" s="9">
        <v>0.1</v>
      </c>
      <c r="L1576" s="9" t="s">
        <v>98</v>
      </c>
      <c r="M1576" s="9" t="s">
        <v>81</v>
      </c>
      <c r="N1576" s="16" t="str">
        <f ca="1">PROPER(Table1[[#This Row],[Region]])</f>
        <v>Central</v>
      </c>
      <c r="O1576" s="9" t="s">
        <v>228</v>
      </c>
      <c r="P1576" s="9" t="s">
        <v>941</v>
      </c>
      <c r="Q1576" s="9" t="s">
        <v>32</v>
      </c>
    </row>
    <row r="1577" spans="1:17" ht="14.5">
      <c r="A1577" s="9">
        <v>2796</v>
      </c>
      <c r="B1577" s="9" t="str">
        <f>VLOOKUP(Table1[[#This Row],[Customer ID]],'Customer Lookup'!A:B,2,0)</f>
        <v>Cindy McLeod</v>
      </c>
      <c r="C1577" s="9">
        <v>87553</v>
      </c>
      <c r="D1577" s="30">
        <v>42025</v>
      </c>
      <c r="E1577" s="30">
        <v>42027</v>
      </c>
      <c r="F1577" s="9" t="s">
        <v>2237</v>
      </c>
      <c r="G1577" s="13" t="str">
        <f ca="1">TRIM(Table1[[#This Row],[Product Category]])</f>
        <v>Technology</v>
      </c>
      <c r="H1577" s="13" t="str">
        <f ca="1">PROPER(Table1[[#This Row],[Product Sub-Category]])</f>
        <v>Binders And Binder Accessories</v>
      </c>
      <c r="I1577" s="14">
        <v>12</v>
      </c>
      <c r="J1577" s="15">
        <v>30.44</v>
      </c>
      <c r="K1577" s="9">
        <v>0.05</v>
      </c>
      <c r="L1577" s="9" t="s">
        <v>50</v>
      </c>
      <c r="M1577" s="9" t="s">
        <v>81</v>
      </c>
      <c r="N1577" s="16" t="str">
        <f ca="1">PROPER(Table1[[#This Row],[Region]])</f>
        <v>East</v>
      </c>
      <c r="O1577" s="9" t="s">
        <v>228</v>
      </c>
      <c r="P1577" s="9" t="s">
        <v>942</v>
      </c>
      <c r="Q1577" s="9" t="s">
        <v>32</v>
      </c>
    </row>
    <row r="1578" spans="1:17" ht="14.5">
      <c r="A1578" s="9">
        <v>2797</v>
      </c>
      <c r="B1578" s="9" t="str">
        <f>VLOOKUP(Table1[[#This Row],[Customer ID]],'Customer Lookup'!A:B,2,0)</f>
        <v>Cameron Kendall</v>
      </c>
      <c r="C1578" s="9">
        <v>87552</v>
      </c>
      <c r="D1578" s="30">
        <v>42014</v>
      </c>
      <c r="E1578" s="30">
        <v>42015</v>
      </c>
      <c r="F1578" s="8" t="s">
        <v>144</v>
      </c>
      <c r="G1578" s="13" t="str">
        <f ca="1">TRIM(Table1[[#This Row],[Product Category]])</f>
        <v>Office Supplies</v>
      </c>
      <c r="H1578" s="13" t="str">
        <f ca="1">PROPER(Table1[[#This Row],[Product Sub-Category]])</f>
        <v>Computer Peripherals</v>
      </c>
      <c r="I1578" s="14">
        <v>8</v>
      </c>
      <c r="J1578" s="15">
        <v>5.0199999999999996</v>
      </c>
      <c r="K1578" s="9">
        <v>0.05</v>
      </c>
      <c r="L1578" s="9" t="s">
        <v>50</v>
      </c>
      <c r="M1578" s="9" t="s">
        <v>104</v>
      </c>
      <c r="N1578" s="16" t="str">
        <f ca="1">PROPER(Table1[[#This Row],[Region]])</f>
        <v>East</v>
      </c>
      <c r="O1578" s="9" t="s">
        <v>174</v>
      </c>
      <c r="P1578" s="9" t="s">
        <v>943</v>
      </c>
      <c r="Q1578" s="9" t="s">
        <v>32</v>
      </c>
    </row>
    <row r="1579" spans="1:17" ht="14.5">
      <c r="A1579" s="9">
        <v>2797</v>
      </c>
      <c r="B1579" s="9" t="str">
        <f>VLOOKUP(Table1[[#This Row],[Customer ID]],'Customer Lookup'!A:B,2,0)</f>
        <v>Cameron Kendall</v>
      </c>
      <c r="C1579" s="9">
        <v>87553</v>
      </c>
      <c r="D1579" s="30">
        <v>42025</v>
      </c>
      <c r="E1579" s="30">
        <v>42026</v>
      </c>
      <c r="F1579" s="9" t="s">
        <v>116</v>
      </c>
      <c r="G1579" s="13" t="str">
        <f ca="1">TRIM(Table1[[#This Row],[Product Category]])</f>
        <v>Office Supplies</v>
      </c>
      <c r="H1579" s="13" t="str">
        <f ca="1">PROPER(Table1[[#This Row],[Product Sub-Category]])</f>
        <v>Labels</v>
      </c>
      <c r="I1579" s="14">
        <v>9</v>
      </c>
      <c r="J1579" s="15">
        <v>4.91</v>
      </c>
      <c r="K1579" s="9">
        <v>0.05</v>
      </c>
      <c r="L1579" s="9" t="s">
        <v>50</v>
      </c>
      <c r="M1579" s="9" t="s">
        <v>81</v>
      </c>
      <c r="N1579" s="16" t="str">
        <f ca="1">PROPER(Table1[[#This Row],[Region]])</f>
        <v>West</v>
      </c>
      <c r="O1579" s="9" t="s">
        <v>174</v>
      </c>
      <c r="P1579" s="9" t="s">
        <v>943</v>
      </c>
      <c r="Q1579" s="9" t="s">
        <v>32</v>
      </c>
    </row>
    <row r="1580" spans="1:17" ht="14.5">
      <c r="A1580" s="9">
        <v>2801</v>
      </c>
      <c r="B1580" s="9" t="str">
        <f>VLOOKUP(Table1[[#This Row],[Customer ID]],'Customer Lookup'!A:B,2,0)</f>
        <v>Jimmy Wang</v>
      </c>
      <c r="C1580" s="9">
        <v>91049</v>
      </c>
      <c r="D1580" s="30">
        <v>42183</v>
      </c>
      <c r="E1580" s="30">
        <v>42188</v>
      </c>
      <c r="F1580" s="8" t="s">
        <v>196</v>
      </c>
      <c r="G1580" s="13" t="str">
        <f ca="1">TRIM(Table1[[#This Row],[Product Category]])</f>
        <v>Technology</v>
      </c>
      <c r="H1580" s="13" t="str">
        <f ca="1">PROPER(Table1[[#This Row],[Product Sub-Category]])</f>
        <v>Appliances</v>
      </c>
      <c r="I1580" s="14">
        <v>15</v>
      </c>
      <c r="J1580" s="15">
        <v>17.52</v>
      </c>
      <c r="K1580" s="9">
        <v>0.05</v>
      </c>
      <c r="L1580" s="9" t="s">
        <v>98</v>
      </c>
      <c r="M1580" s="9" t="s">
        <v>42</v>
      </c>
      <c r="N1580" s="16" t="str">
        <f ca="1">PROPER(Table1[[#This Row],[Region]])</f>
        <v>West</v>
      </c>
      <c r="O1580" s="9" t="s">
        <v>250</v>
      </c>
      <c r="P1580" s="9" t="s">
        <v>928</v>
      </c>
      <c r="Q1580" s="9" t="s">
        <v>32</v>
      </c>
    </row>
    <row r="1581" spans="1:17" ht="14.5">
      <c r="A1581" s="9">
        <v>2803</v>
      </c>
      <c r="B1581" s="9" t="str">
        <f>VLOOKUP(Table1[[#This Row],[Customer ID]],'Customer Lookup'!A:B,2,0)</f>
        <v>Catherine Dorsey Burnett</v>
      </c>
      <c r="C1581" s="9">
        <v>86227</v>
      </c>
      <c r="D1581" s="30">
        <v>42040</v>
      </c>
      <c r="E1581" s="30">
        <v>42041</v>
      </c>
      <c r="F1581" s="9" t="s">
        <v>74</v>
      </c>
      <c r="G1581" s="13" t="str">
        <f ca="1">TRIM(Table1[[#This Row],[Product Category]])</f>
        <v>Office Supplies</v>
      </c>
      <c r="H1581" s="13" t="str">
        <f ca="1">PROPER(Table1[[#This Row],[Product Sub-Category]])</f>
        <v>Office Machines</v>
      </c>
      <c r="I1581" s="14">
        <v>10</v>
      </c>
      <c r="J1581" s="15">
        <v>500.98</v>
      </c>
      <c r="K1581" s="9">
        <v>0.1</v>
      </c>
      <c r="L1581" s="9" t="s">
        <v>50</v>
      </c>
      <c r="M1581" s="9" t="s">
        <v>51</v>
      </c>
      <c r="N1581" s="16" t="str">
        <f ca="1">PROPER(Table1[[#This Row],[Region]])</f>
        <v>West</v>
      </c>
      <c r="O1581" s="9" t="s">
        <v>37</v>
      </c>
      <c r="P1581" s="9" t="s">
        <v>944</v>
      </c>
      <c r="Q1581" s="9" t="s">
        <v>22</v>
      </c>
    </row>
    <row r="1582" spans="1:17" ht="14.5">
      <c r="A1582" s="9">
        <v>2803</v>
      </c>
      <c r="B1582" s="9" t="str">
        <f>VLOOKUP(Table1[[#This Row],[Customer ID]],'Customer Lookup'!A:B,2,0)</f>
        <v>Catherine Dorsey Burnett</v>
      </c>
      <c r="C1582" s="9">
        <v>86227</v>
      </c>
      <c r="D1582" s="30">
        <v>42040</v>
      </c>
      <c r="E1582" s="30">
        <v>42042</v>
      </c>
      <c r="F1582" s="8" t="s">
        <v>2238</v>
      </c>
      <c r="G1582" s="13" t="str">
        <f ca="1">TRIM(Table1[[#This Row],[Product Category]])</f>
        <v>Office Supplies</v>
      </c>
      <c r="H1582" s="13" t="str">
        <f ca="1">PROPER(Table1[[#This Row],[Product Sub-Category]])</f>
        <v>Storage &amp; Organization</v>
      </c>
      <c r="I1582" s="14">
        <v>1</v>
      </c>
      <c r="J1582" s="15">
        <v>178.47</v>
      </c>
      <c r="K1582" s="9">
        <v>0.1</v>
      </c>
      <c r="L1582" s="9" t="s">
        <v>50</v>
      </c>
      <c r="M1582" s="9" t="s">
        <v>51</v>
      </c>
      <c r="N1582" s="16" t="str">
        <f ca="1">PROPER(Table1[[#This Row],[Region]])</f>
        <v>South</v>
      </c>
      <c r="O1582" s="9" t="s">
        <v>37</v>
      </c>
      <c r="P1582" s="9" t="s">
        <v>944</v>
      </c>
      <c r="Q1582" s="9" t="s">
        <v>32</v>
      </c>
    </row>
    <row r="1583" spans="1:17" ht="14.5">
      <c r="A1583" s="9">
        <v>2813</v>
      </c>
      <c r="B1583" s="9" t="str">
        <f>VLOOKUP(Table1[[#This Row],[Customer ID]],'Customer Lookup'!A:B,2,0)</f>
        <v>Marjorie Burnette</v>
      </c>
      <c r="C1583" s="9">
        <v>88819</v>
      </c>
      <c r="D1583" s="30">
        <v>42042</v>
      </c>
      <c r="E1583" s="30">
        <v>42042</v>
      </c>
      <c r="F1583" s="9" t="s">
        <v>2237</v>
      </c>
      <c r="G1583" s="13" t="str">
        <f ca="1">TRIM(Table1[[#This Row],[Product Category]])</f>
        <v>Office Supplies</v>
      </c>
      <c r="H1583" s="13" t="str">
        <f ca="1">PROPER(Table1[[#This Row],[Product Sub-Category]])</f>
        <v>Binders And Binder Accessories</v>
      </c>
      <c r="I1583" s="14">
        <v>12</v>
      </c>
      <c r="J1583" s="15">
        <v>30.56</v>
      </c>
      <c r="K1583" s="9">
        <v>0.05</v>
      </c>
      <c r="L1583" s="9" t="s">
        <v>50</v>
      </c>
      <c r="M1583" s="9" t="s">
        <v>81</v>
      </c>
      <c r="N1583" s="16" t="str">
        <f ca="1">PROPER(Table1[[#This Row],[Region]])</f>
        <v>East</v>
      </c>
      <c r="O1583" s="9" t="s">
        <v>184</v>
      </c>
      <c r="P1583" s="9" t="s">
        <v>945</v>
      </c>
      <c r="Q1583" s="9" t="s">
        <v>32</v>
      </c>
    </row>
    <row r="1584" spans="1:17" ht="14.5">
      <c r="A1584" s="9">
        <v>2817</v>
      </c>
      <c r="B1584" s="9" t="str">
        <f>VLOOKUP(Table1[[#This Row],[Customer ID]],'Customer Lookup'!A:B,2,0)</f>
        <v>Paul W French</v>
      </c>
      <c r="C1584" s="9">
        <v>89743</v>
      </c>
      <c r="D1584" s="30">
        <v>42156</v>
      </c>
      <c r="E1584" s="30">
        <v>42157</v>
      </c>
      <c r="F1584" s="8" t="s">
        <v>60</v>
      </c>
      <c r="G1584" s="13" t="str">
        <f ca="1">TRIM(Table1[[#This Row],[Product Category]])</f>
        <v>Technology</v>
      </c>
      <c r="H1584" s="13" t="str">
        <f ca="1">PROPER(Table1[[#This Row],[Product Sub-Category]])</f>
        <v>Rubber Bands</v>
      </c>
      <c r="I1584" s="14">
        <v>2</v>
      </c>
      <c r="J1584" s="15">
        <v>4.71</v>
      </c>
      <c r="K1584" s="9">
        <v>0.05</v>
      </c>
      <c r="L1584" s="9" t="s">
        <v>21</v>
      </c>
      <c r="M1584" s="9" t="s">
        <v>81</v>
      </c>
      <c r="N1584" s="16" t="str">
        <f ca="1">PROPER(Table1[[#This Row],[Region]])</f>
        <v>East</v>
      </c>
      <c r="O1584" s="9" t="s">
        <v>124</v>
      </c>
      <c r="P1584" s="9" t="s">
        <v>262</v>
      </c>
      <c r="Q1584" s="9" t="s">
        <v>22</v>
      </c>
    </row>
    <row r="1585" spans="1:17" ht="14.5">
      <c r="A1585" s="9">
        <v>2817</v>
      </c>
      <c r="B1585" s="9" t="str">
        <f>VLOOKUP(Table1[[#This Row],[Customer ID]],'Customer Lookup'!A:B,2,0)</f>
        <v>Paul W French</v>
      </c>
      <c r="C1585" s="9">
        <v>89743</v>
      </c>
      <c r="D1585" s="30">
        <v>42156</v>
      </c>
      <c r="E1585" s="30">
        <v>42157</v>
      </c>
      <c r="F1585" s="9" t="s">
        <v>2235</v>
      </c>
      <c r="G1585" s="13" t="str">
        <f ca="1">TRIM(Table1[[#This Row],[Product Category]])</f>
        <v>Technology</v>
      </c>
      <c r="H1585" s="13" t="str">
        <f ca="1">PROPER(Table1[[#This Row],[Product Sub-Category]])</f>
        <v>Telephones And Communication</v>
      </c>
      <c r="I1585" s="14">
        <v>3</v>
      </c>
      <c r="J1585" s="15">
        <v>55.99</v>
      </c>
      <c r="K1585" s="9">
        <v>0.05</v>
      </c>
      <c r="L1585" s="9" t="s">
        <v>21</v>
      </c>
      <c r="M1585" s="9" t="s">
        <v>81</v>
      </c>
      <c r="N1585" s="16" t="str">
        <f ca="1">PROPER(Table1[[#This Row],[Region]])</f>
        <v>Central</v>
      </c>
      <c r="O1585" s="9" t="s">
        <v>124</v>
      </c>
      <c r="P1585" s="9" t="s">
        <v>262</v>
      </c>
      <c r="Q1585" s="9" t="s">
        <v>22</v>
      </c>
    </row>
    <row r="1586" spans="1:17" ht="14.5">
      <c r="A1586" s="9">
        <v>2820</v>
      </c>
      <c r="B1586" s="9" t="str">
        <f>VLOOKUP(Table1[[#This Row],[Customer ID]],'Customer Lookup'!A:B,2,0)</f>
        <v>Laurence Simon</v>
      </c>
      <c r="C1586" s="9">
        <v>87899</v>
      </c>
      <c r="D1586" s="30">
        <v>42134</v>
      </c>
      <c r="E1586" s="30">
        <v>42136</v>
      </c>
      <c r="F1586" s="8" t="s">
        <v>144</v>
      </c>
      <c r="G1586" s="13" t="str">
        <f ca="1">TRIM(Table1[[#This Row],[Product Category]])</f>
        <v>Office Supplies</v>
      </c>
      <c r="H1586" s="13" t="str">
        <f ca="1">PROPER(Table1[[#This Row],[Product Sub-Category]])</f>
        <v>Computer Peripherals</v>
      </c>
      <c r="I1586" s="14">
        <v>18</v>
      </c>
      <c r="J1586" s="15">
        <v>6.48</v>
      </c>
      <c r="K1586" s="9">
        <v>0.05</v>
      </c>
      <c r="L1586" s="9" t="s">
        <v>98</v>
      </c>
      <c r="M1586" s="9" t="s">
        <v>42</v>
      </c>
      <c r="N1586" s="16" t="str">
        <f ca="1">PROPER(Table1[[#This Row],[Region]])</f>
        <v>Central</v>
      </c>
      <c r="O1586" s="9" t="s">
        <v>306</v>
      </c>
      <c r="P1586" s="9" t="s">
        <v>946</v>
      </c>
      <c r="Q1586" s="9" t="s">
        <v>32</v>
      </c>
    </row>
    <row r="1587" spans="1:17" ht="14.5">
      <c r="A1587" s="9">
        <v>2820</v>
      </c>
      <c r="B1587" s="9" t="str">
        <f>VLOOKUP(Table1[[#This Row],[Customer ID]],'Customer Lookup'!A:B,2,0)</f>
        <v>Laurence Simon</v>
      </c>
      <c r="C1587" s="9">
        <v>87900</v>
      </c>
      <c r="D1587" s="30">
        <v>42018</v>
      </c>
      <c r="E1587" s="30">
        <v>42019</v>
      </c>
      <c r="F1587" s="9" t="s">
        <v>2231</v>
      </c>
      <c r="G1587" s="13" t="str">
        <f ca="1">TRIM(Table1[[#This Row],[Product Category]])</f>
        <v>Office Supplies</v>
      </c>
      <c r="H1587" s="13" t="str">
        <f ca="1">PROPER(Table1[[#This Row],[Product Sub-Category]])</f>
        <v>Pens &amp; Art Supplies</v>
      </c>
      <c r="I1587" s="14">
        <v>14</v>
      </c>
      <c r="J1587" s="15">
        <v>22.01</v>
      </c>
      <c r="K1587" s="9">
        <v>0.05</v>
      </c>
      <c r="L1587" s="9" t="s">
        <v>31</v>
      </c>
      <c r="M1587" s="9" t="s">
        <v>42</v>
      </c>
      <c r="N1587" s="16" t="str">
        <f ca="1">PROPER(Table1[[#This Row],[Region]])</f>
        <v>West</v>
      </c>
      <c r="O1587" s="9" t="s">
        <v>306</v>
      </c>
      <c r="P1587" s="9" t="s">
        <v>946</v>
      </c>
      <c r="Q1587" s="9" t="s">
        <v>32</v>
      </c>
    </row>
    <row r="1588" spans="1:17" ht="14.5">
      <c r="A1588" s="9">
        <v>2823</v>
      </c>
      <c r="B1588" s="9" t="str">
        <f>VLOOKUP(Table1[[#This Row],[Customer ID]],'Customer Lookup'!A:B,2,0)</f>
        <v>Max Hurley</v>
      </c>
      <c r="C1588" s="9">
        <v>87240</v>
      </c>
      <c r="D1588" s="30">
        <v>42124</v>
      </c>
      <c r="E1588" s="30">
        <v>42126</v>
      </c>
      <c r="F1588" s="8" t="s">
        <v>2231</v>
      </c>
      <c r="G1588" s="13" t="str">
        <f ca="1">TRIM(Table1[[#This Row],[Product Category]])</f>
        <v>Technology</v>
      </c>
      <c r="H1588" s="13" t="str">
        <f ca="1">PROPER(Table1[[#This Row],[Product Sub-Category]])</f>
        <v>Pens &amp; Art Supplies</v>
      </c>
      <c r="I1588" s="14">
        <v>11</v>
      </c>
      <c r="J1588" s="15">
        <v>21.98</v>
      </c>
      <c r="K1588" s="9">
        <v>0.05</v>
      </c>
      <c r="L1588" s="9" t="s">
        <v>98</v>
      </c>
      <c r="M1588" s="9" t="s">
        <v>81</v>
      </c>
      <c r="N1588" s="16" t="str">
        <f ca="1">PROPER(Table1[[#This Row],[Region]])</f>
        <v>West</v>
      </c>
      <c r="O1588" s="9" t="s">
        <v>317</v>
      </c>
      <c r="P1588" s="9" t="s">
        <v>947</v>
      </c>
      <c r="Q1588" s="9" t="s">
        <v>32</v>
      </c>
    </row>
    <row r="1589" spans="1:17" ht="14.5">
      <c r="A1589" s="9">
        <v>2825</v>
      </c>
      <c r="B1589" s="9" t="str">
        <f>VLOOKUP(Table1[[#This Row],[Customer ID]],'Customer Lookup'!A:B,2,0)</f>
        <v>Carole Rosen</v>
      </c>
      <c r="C1589" s="9">
        <v>89497</v>
      </c>
      <c r="D1589" s="30">
        <v>42144</v>
      </c>
      <c r="E1589" s="30">
        <v>42151</v>
      </c>
      <c r="F1589" s="9" t="s">
        <v>144</v>
      </c>
      <c r="G1589" s="13" t="str">
        <f ca="1">TRIM(Table1[[#This Row],[Product Category]])</f>
        <v>Office Supplies</v>
      </c>
      <c r="H1589" s="13" t="str">
        <f ca="1">PROPER(Table1[[#This Row],[Product Sub-Category]])</f>
        <v>Computer Peripherals</v>
      </c>
      <c r="I1589" s="14">
        <v>3</v>
      </c>
      <c r="J1589" s="15">
        <v>27.48</v>
      </c>
      <c r="K1589" s="9">
        <v>0.05</v>
      </c>
      <c r="L1589" s="9" t="s">
        <v>98</v>
      </c>
      <c r="M1589" s="9" t="s">
        <v>104</v>
      </c>
      <c r="N1589" s="16" t="str">
        <f ca="1">PROPER(Table1[[#This Row],[Region]])</f>
        <v>West</v>
      </c>
      <c r="O1589" s="9" t="s">
        <v>682</v>
      </c>
      <c r="P1589" s="9" t="s">
        <v>908</v>
      </c>
      <c r="Q1589" s="9" t="s">
        <v>32</v>
      </c>
    </row>
    <row r="1590" spans="1:17" ht="14.5">
      <c r="A1590" s="9">
        <v>2825</v>
      </c>
      <c r="B1590" s="9" t="str">
        <f>VLOOKUP(Table1[[#This Row],[Customer ID]],'Customer Lookup'!A:B,2,0)</f>
        <v>Carole Rosen</v>
      </c>
      <c r="C1590" s="9">
        <v>89497</v>
      </c>
      <c r="D1590" s="30">
        <v>42144</v>
      </c>
      <c r="E1590" s="30">
        <v>42148</v>
      </c>
      <c r="F1590" s="8" t="s">
        <v>83</v>
      </c>
      <c r="G1590" s="13" t="str">
        <f ca="1">TRIM(Table1[[#This Row],[Product Category]])</f>
        <v>Office Supplies</v>
      </c>
      <c r="H1590" s="13" t="str">
        <f ca="1">PROPER(Table1[[#This Row],[Product Sub-Category]])</f>
        <v>Paper</v>
      </c>
      <c r="I1590" s="14">
        <v>4</v>
      </c>
      <c r="J1590" s="15">
        <v>10.06</v>
      </c>
      <c r="K1590" s="9">
        <v>0.05</v>
      </c>
      <c r="L1590" s="9" t="s">
        <v>98</v>
      </c>
      <c r="M1590" s="9" t="s">
        <v>104</v>
      </c>
      <c r="N1590" s="16" t="str">
        <f ca="1">PROPER(Table1[[#This Row],[Region]])</f>
        <v>West</v>
      </c>
      <c r="O1590" s="9" t="s">
        <v>682</v>
      </c>
      <c r="P1590" s="9" t="s">
        <v>908</v>
      </c>
      <c r="Q1590" s="9" t="s">
        <v>32</v>
      </c>
    </row>
    <row r="1591" spans="1:17" ht="14.5">
      <c r="A1591" s="9">
        <v>2828</v>
      </c>
      <c r="B1591" s="9" t="str">
        <f>VLOOKUP(Table1[[#This Row],[Customer ID]],'Customer Lookup'!A:B,2,0)</f>
        <v>Monica Howard</v>
      </c>
      <c r="C1591" s="9">
        <v>87720</v>
      </c>
      <c r="D1591" s="30">
        <v>42054</v>
      </c>
      <c r="E1591" s="30">
        <v>42056</v>
      </c>
      <c r="F1591" s="9" t="s">
        <v>2238</v>
      </c>
      <c r="G1591" s="13" t="str">
        <f ca="1">TRIM(Table1[[#This Row],[Product Category]])</f>
        <v>Technology</v>
      </c>
      <c r="H1591" s="13" t="str">
        <f ca="1">PROPER(Table1[[#This Row],[Product Sub-Category]])</f>
        <v>Storage &amp; Organization</v>
      </c>
      <c r="I1591" s="14">
        <v>8</v>
      </c>
      <c r="J1591" s="15">
        <v>11.29</v>
      </c>
      <c r="K1591" s="9">
        <v>0.05</v>
      </c>
      <c r="L1591" s="9" t="s">
        <v>21</v>
      </c>
      <c r="M1591" s="9" t="s">
        <v>81</v>
      </c>
      <c r="N1591" s="16" t="str">
        <f ca="1">PROPER(Table1[[#This Row],[Region]])</f>
        <v>West</v>
      </c>
      <c r="O1591" s="9" t="s">
        <v>37</v>
      </c>
      <c r="P1591" s="9" t="s">
        <v>948</v>
      </c>
      <c r="Q1591" s="9" t="s">
        <v>32</v>
      </c>
    </row>
    <row r="1592" spans="1:17" ht="14.5">
      <c r="A1592" s="9">
        <v>2828</v>
      </c>
      <c r="B1592" s="9" t="str">
        <f>VLOOKUP(Table1[[#This Row],[Customer ID]],'Customer Lookup'!A:B,2,0)</f>
        <v>Monica Howard</v>
      </c>
      <c r="C1592" s="9">
        <v>87721</v>
      </c>
      <c r="D1592" s="30">
        <v>42156</v>
      </c>
      <c r="E1592" s="30">
        <v>42157</v>
      </c>
      <c r="F1592" s="8" t="s">
        <v>144</v>
      </c>
      <c r="G1592" s="13" t="str">
        <f ca="1">TRIM(Table1[[#This Row],[Product Category]])</f>
        <v>Furniture</v>
      </c>
      <c r="H1592" s="13" t="str">
        <f ca="1">PROPER(Table1[[#This Row],[Product Sub-Category]])</f>
        <v>Computer Peripherals</v>
      </c>
      <c r="I1592" s="14">
        <v>12</v>
      </c>
      <c r="J1592" s="15">
        <v>39.479999999999997</v>
      </c>
      <c r="K1592" s="9">
        <v>0.05</v>
      </c>
      <c r="L1592" s="9" t="s">
        <v>50</v>
      </c>
      <c r="M1592" s="9" t="s">
        <v>81</v>
      </c>
      <c r="N1592" s="16" t="str">
        <f ca="1">PROPER(Table1[[#This Row],[Region]])</f>
        <v>Central</v>
      </c>
      <c r="O1592" s="9" t="s">
        <v>37</v>
      </c>
      <c r="P1592" s="9" t="s">
        <v>948</v>
      </c>
      <c r="Q1592" s="9" t="s">
        <v>32</v>
      </c>
    </row>
    <row r="1593" spans="1:17" ht="14.5">
      <c r="A1593" s="9">
        <v>2833</v>
      </c>
      <c r="B1593" s="9" t="str">
        <f>VLOOKUP(Table1[[#This Row],[Customer ID]],'Customer Lookup'!A:B,2,0)</f>
        <v>Tim Connolly</v>
      </c>
      <c r="C1593" s="9">
        <v>91030</v>
      </c>
      <c r="D1593" s="30">
        <v>42088</v>
      </c>
      <c r="E1593" s="30">
        <v>42090</v>
      </c>
      <c r="F1593" s="9" t="s">
        <v>151</v>
      </c>
      <c r="G1593" s="13" t="str">
        <f ca="1">TRIM(Table1[[#This Row],[Product Category]])</f>
        <v>Technology</v>
      </c>
      <c r="H1593" s="13" t="str">
        <f ca="1">PROPER(Table1[[#This Row],[Product Sub-Category]])</f>
        <v>Bookcases</v>
      </c>
      <c r="I1593" s="14">
        <v>4</v>
      </c>
      <c r="J1593" s="15">
        <v>140.97999999999999</v>
      </c>
      <c r="K1593" s="9">
        <v>0.1</v>
      </c>
      <c r="L1593" s="9" t="s">
        <v>31</v>
      </c>
      <c r="M1593" s="9" t="s">
        <v>51</v>
      </c>
      <c r="N1593" s="16" t="str">
        <f ca="1">PROPER(Table1[[#This Row],[Region]])</f>
        <v>Central</v>
      </c>
      <c r="O1593" s="9" t="s">
        <v>55</v>
      </c>
      <c r="P1593" s="9" t="s">
        <v>949</v>
      </c>
      <c r="Q1593" s="9" t="s">
        <v>22</v>
      </c>
    </row>
    <row r="1594" spans="1:17" ht="14.5">
      <c r="A1594" s="9">
        <v>2833</v>
      </c>
      <c r="B1594" s="9" t="str">
        <f>VLOOKUP(Table1[[#This Row],[Customer ID]],'Customer Lookup'!A:B,2,0)</f>
        <v>Tim Connolly</v>
      </c>
      <c r="C1594" s="9">
        <v>91030</v>
      </c>
      <c r="D1594" s="30">
        <v>42088</v>
      </c>
      <c r="E1594" s="30">
        <v>42089</v>
      </c>
      <c r="F1594" s="8" t="s">
        <v>2235</v>
      </c>
      <c r="G1594" s="13" t="str">
        <f ca="1">TRIM(Table1[[#This Row],[Product Category]])</f>
        <v>Technology</v>
      </c>
      <c r="H1594" s="13" t="str">
        <f ca="1">PROPER(Table1[[#This Row],[Product Sub-Category]])</f>
        <v>Telephones And Communication</v>
      </c>
      <c r="I1594" s="14">
        <v>15</v>
      </c>
      <c r="J1594" s="15">
        <v>65.989999999999995</v>
      </c>
      <c r="K1594" s="9">
        <v>0.05</v>
      </c>
      <c r="L1594" s="9" t="s">
        <v>31</v>
      </c>
      <c r="M1594" s="9" t="s">
        <v>51</v>
      </c>
      <c r="N1594" s="16" t="str">
        <f ca="1">PROPER(Table1[[#This Row],[Region]])</f>
        <v>Central</v>
      </c>
      <c r="O1594" s="9" t="s">
        <v>55</v>
      </c>
      <c r="P1594" s="9" t="s">
        <v>949</v>
      </c>
      <c r="Q1594" s="9" t="s">
        <v>32</v>
      </c>
    </row>
    <row r="1595" spans="1:17" ht="14.5">
      <c r="A1595" s="9">
        <v>2837</v>
      </c>
      <c r="B1595" s="9" t="str">
        <f>VLOOKUP(Table1[[#This Row],[Customer ID]],'Customer Lookup'!A:B,2,0)</f>
        <v>Leslie Hawley</v>
      </c>
      <c r="C1595" s="9">
        <v>89801</v>
      </c>
      <c r="D1595" s="30">
        <v>42071</v>
      </c>
      <c r="E1595" s="30">
        <v>42073</v>
      </c>
      <c r="F1595" s="9" t="s">
        <v>74</v>
      </c>
      <c r="G1595" s="13" t="str">
        <f ca="1">TRIM(Table1[[#This Row],[Product Category]])</f>
        <v>Technology</v>
      </c>
      <c r="H1595" s="13" t="str">
        <f ca="1">PROPER(Table1[[#This Row],[Product Sub-Category]])</f>
        <v>Office Machines</v>
      </c>
      <c r="I1595" s="14">
        <v>13</v>
      </c>
      <c r="J1595" s="15">
        <v>51.98</v>
      </c>
      <c r="K1595" s="9">
        <v>0.05</v>
      </c>
      <c r="L1595" s="9" t="s">
        <v>21</v>
      </c>
      <c r="M1595" s="9" t="s">
        <v>42</v>
      </c>
      <c r="N1595" s="16" t="str">
        <f ca="1">PROPER(Table1[[#This Row],[Region]])</f>
        <v>Central</v>
      </c>
      <c r="O1595" s="9" t="s">
        <v>217</v>
      </c>
      <c r="P1595" s="9" t="s">
        <v>950</v>
      </c>
      <c r="Q1595" s="9" t="s">
        <v>32</v>
      </c>
    </row>
    <row r="1596" spans="1:17" ht="14.5">
      <c r="A1596" s="9">
        <v>2837</v>
      </c>
      <c r="B1596" s="9" t="str">
        <f>VLOOKUP(Table1[[#This Row],[Customer ID]],'Customer Lookup'!A:B,2,0)</f>
        <v>Leslie Hawley</v>
      </c>
      <c r="C1596" s="9">
        <v>89801</v>
      </c>
      <c r="D1596" s="30">
        <v>42071</v>
      </c>
      <c r="E1596" s="30">
        <v>42074</v>
      </c>
      <c r="F1596" s="8" t="s">
        <v>74</v>
      </c>
      <c r="G1596" s="13" t="str">
        <f ca="1">TRIM(Table1[[#This Row],[Product Category]])</f>
        <v>Office Supplies</v>
      </c>
      <c r="H1596" s="13" t="str">
        <f ca="1">PROPER(Table1[[#This Row],[Product Sub-Category]])</f>
        <v>Office Machines</v>
      </c>
      <c r="I1596" s="14">
        <v>3</v>
      </c>
      <c r="J1596" s="15">
        <v>80.97</v>
      </c>
      <c r="K1596" s="9">
        <v>0.05</v>
      </c>
      <c r="L1596" s="9" t="s">
        <v>21</v>
      </c>
      <c r="M1596" s="9" t="s">
        <v>42</v>
      </c>
      <c r="N1596" s="16" t="str">
        <f ca="1">PROPER(Table1[[#This Row],[Region]])</f>
        <v>South</v>
      </c>
      <c r="O1596" s="9" t="s">
        <v>217</v>
      </c>
      <c r="P1596" s="9" t="s">
        <v>950</v>
      </c>
      <c r="Q1596" s="9" t="s">
        <v>22</v>
      </c>
    </row>
    <row r="1597" spans="1:17" ht="14.5">
      <c r="A1597" s="9">
        <v>2840</v>
      </c>
      <c r="B1597" s="9" t="str">
        <f>VLOOKUP(Table1[[#This Row],[Customer ID]],'Customer Lookup'!A:B,2,0)</f>
        <v>Bob Berg</v>
      </c>
      <c r="C1597" s="9">
        <v>87884</v>
      </c>
      <c r="D1597" s="30">
        <v>42082</v>
      </c>
      <c r="E1597" s="30">
        <v>42083</v>
      </c>
      <c r="F1597" s="9" t="s">
        <v>2231</v>
      </c>
      <c r="G1597" s="13" t="str">
        <f ca="1">TRIM(Table1[[#This Row],[Product Category]])</f>
        <v>Furniture</v>
      </c>
      <c r="H1597" s="13" t="str">
        <f ca="1">PROPER(Table1[[#This Row],[Product Sub-Category]])</f>
        <v>Pens &amp; Art Supplies</v>
      </c>
      <c r="I1597" s="14">
        <v>16</v>
      </c>
      <c r="J1597" s="15">
        <v>21.98</v>
      </c>
      <c r="K1597" s="9">
        <v>0.05</v>
      </c>
      <c r="L1597" s="9" t="s">
        <v>21</v>
      </c>
      <c r="M1597" s="9" t="s">
        <v>81</v>
      </c>
      <c r="N1597" s="16" t="str">
        <f ca="1">PROPER(Table1[[#This Row],[Region]])</f>
        <v>South</v>
      </c>
      <c r="O1597" s="9" t="s">
        <v>242</v>
      </c>
      <c r="P1597" s="9" t="s">
        <v>951</v>
      </c>
      <c r="Q1597" s="9" t="s">
        <v>32</v>
      </c>
    </row>
    <row r="1598" spans="1:17" ht="14.5">
      <c r="A1598" s="9">
        <v>2840</v>
      </c>
      <c r="B1598" s="9" t="str">
        <f>VLOOKUP(Table1[[#This Row],[Customer ID]],'Customer Lookup'!A:B,2,0)</f>
        <v>Bob Berg</v>
      </c>
      <c r="C1598" s="9">
        <v>87885</v>
      </c>
      <c r="D1598" s="30">
        <v>42166</v>
      </c>
      <c r="E1598" s="30">
        <v>42168</v>
      </c>
      <c r="F1598" s="8" t="s">
        <v>2233</v>
      </c>
      <c r="G1598" s="13" t="str">
        <f ca="1">TRIM(Table1[[#This Row],[Product Category]])</f>
        <v>Furniture</v>
      </c>
      <c r="H1598" s="13" t="str">
        <f ca="1">PROPER(Table1[[#This Row],[Product Sub-Category]])</f>
        <v>Office Furnishings</v>
      </c>
      <c r="I1598" s="14">
        <v>17</v>
      </c>
      <c r="J1598" s="15">
        <v>15.68</v>
      </c>
      <c r="K1598" s="9">
        <v>0.05</v>
      </c>
      <c r="L1598" s="9" t="s">
        <v>50</v>
      </c>
      <c r="M1598" s="9" t="s">
        <v>81</v>
      </c>
      <c r="N1598" s="16" t="str">
        <f ca="1">PROPER(Table1[[#This Row],[Region]])</f>
        <v>South</v>
      </c>
      <c r="O1598" s="9" t="s">
        <v>242</v>
      </c>
      <c r="P1598" s="9" t="s">
        <v>951</v>
      </c>
      <c r="Q1598" s="9" t="s">
        <v>32</v>
      </c>
    </row>
    <row r="1599" spans="1:17" ht="14.5">
      <c r="A1599" s="9">
        <v>2840</v>
      </c>
      <c r="B1599" s="9" t="str">
        <f>VLOOKUP(Table1[[#This Row],[Customer ID]],'Customer Lookup'!A:B,2,0)</f>
        <v>Bob Berg</v>
      </c>
      <c r="C1599" s="9">
        <v>87885</v>
      </c>
      <c r="D1599" s="30">
        <v>42166</v>
      </c>
      <c r="E1599" s="30">
        <v>42167</v>
      </c>
      <c r="F1599" s="9" t="s">
        <v>2233</v>
      </c>
      <c r="G1599" s="13" t="str">
        <f ca="1">TRIM(Table1[[#This Row],[Product Category]])</f>
        <v>Office Supplies</v>
      </c>
      <c r="H1599" s="13" t="str">
        <f ca="1">PROPER(Table1[[#This Row],[Product Sub-Category]])</f>
        <v>Office Furnishings</v>
      </c>
      <c r="I1599" s="14">
        <v>18</v>
      </c>
      <c r="J1599" s="15">
        <v>14.98</v>
      </c>
      <c r="K1599" s="9">
        <v>0.05</v>
      </c>
      <c r="L1599" s="9" t="s">
        <v>50</v>
      </c>
      <c r="M1599" s="9" t="s">
        <v>81</v>
      </c>
      <c r="N1599" s="16" t="str">
        <f ca="1">PROPER(Table1[[#This Row],[Region]])</f>
        <v>South</v>
      </c>
      <c r="O1599" s="9" t="s">
        <v>242</v>
      </c>
      <c r="P1599" s="9" t="s">
        <v>951</v>
      </c>
      <c r="Q1599" s="9" t="s">
        <v>32</v>
      </c>
    </row>
    <row r="1600" spans="1:17" ht="14.5">
      <c r="A1600" s="9">
        <v>2840</v>
      </c>
      <c r="B1600" s="9" t="str">
        <f>VLOOKUP(Table1[[#This Row],[Customer ID]],'Customer Lookup'!A:B,2,0)</f>
        <v>Bob Berg</v>
      </c>
      <c r="C1600" s="9">
        <v>87885</v>
      </c>
      <c r="D1600" s="30">
        <v>42166</v>
      </c>
      <c r="E1600" s="30">
        <v>42167</v>
      </c>
      <c r="F1600" s="8" t="s">
        <v>83</v>
      </c>
      <c r="G1600" s="13" t="str">
        <f ca="1">TRIM(Table1[[#This Row],[Product Category]])</f>
        <v>Office Supplies</v>
      </c>
      <c r="H1600" s="13" t="str">
        <f ca="1">PROPER(Table1[[#This Row],[Product Sub-Category]])</f>
        <v>Paper</v>
      </c>
      <c r="I1600" s="14">
        <v>1</v>
      </c>
      <c r="J1600" s="15">
        <v>38.76</v>
      </c>
      <c r="K1600" s="9">
        <v>0.05</v>
      </c>
      <c r="L1600" s="9" t="s">
        <v>50</v>
      </c>
      <c r="M1600" s="9" t="s">
        <v>81</v>
      </c>
      <c r="N1600" s="16" t="str">
        <f ca="1">PROPER(Table1[[#This Row],[Region]])</f>
        <v>South</v>
      </c>
      <c r="O1600" s="9" t="s">
        <v>242</v>
      </c>
      <c r="P1600" s="9" t="s">
        <v>951</v>
      </c>
      <c r="Q1600" s="9" t="s">
        <v>32</v>
      </c>
    </row>
    <row r="1601" spans="1:17" ht="14.5">
      <c r="A1601" s="9">
        <v>2847</v>
      </c>
      <c r="B1601" s="9" t="str">
        <f>VLOOKUP(Table1[[#This Row],[Customer ID]],'Customer Lookup'!A:B,2,0)</f>
        <v>Vanessa Day</v>
      </c>
      <c r="C1601" s="9">
        <v>85928</v>
      </c>
      <c r="D1601" s="30">
        <v>42103</v>
      </c>
      <c r="E1601" s="30">
        <v>42105</v>
      </c>
      <c r="F1601" s="9" t="s">
        <v>61</v>
      </c>
      <c r="G1601" s="13" t="str">
        <f ca="1">TRIM(Table1[[#This Row],[Product Category]])</f>
        <v>Furniture</v>
      </c>
      <c r="H1601" s="13" t="str">
        <f ca="1">PROPER(Table1[[#This Row],[Product Sub-Category]])</f>
        <v>Envelopes</v>
      </c>
      <c r="I1601" s="14">
        <v>3</v>
      </c>
      <c r="J1601" s="15">
        <v>90.48</v>
      </c>
      <c r="K1601" s="9">
        <v>0.05</v>
      </c>
      <c r="L1601" s="9" t="s">
        <v>31</v>
      </c>
      <c r="M1601" s="9" t="s">
        <v>81</v>
      </c>
      <c r="N1601" s="16" t="str">
        <f ca="1">PROPER(Table1[[#This Row],[Region]])</f>
        <v>South</v>
      </c>
      <c r="O1601" s="9" t="s">
        <v>184</v>
      </c>
      <c r="P1601" s="9" t="s">
        <v>952</v>
      </c>
      <c r="Q1601" s="9" t="s">
        <v>32</v>
      </c>
    </row>
    <row r="1602" spans="1:17" ht="14.5">
      <c r="A1602" s="9">
        <v>2847</v>
      </c>
      <c r="B1602" s="9" t="str">
        <f>VLOOKUP(Table1[[#This Row],[Customer ID]],'Customer Lookup'!A:B,2,0)</f>
        <v>Vanessa Day</v>
      </c>
      <c r="C1602" s="9">
        <v>85928</v>
      </c>
      <c r="D1602" s="30">
        <v>42103</v>
      </c>
      <c r="E1602" s="30">
        <v>42104</v>
      </c>
      <c r="F1602" s="8" t="s">
        <v>2233</v>
      </c>
      <c r="G1602" s="13" t="str">
        <f ca="1">TRIM(Table1[[#This Row],[Product Category]])</f>
        <v>Office Supplies</v>
      </c>
      <c r="H1602" s="13" t="str">
        <f ca="1">PROPER(Table1[[#This Row],[Product Sub-Category]])</f>
        <v>Office Furnishings</v>
      </c>
      <c r="I1602" s="14">
        <v>9</v>
      </c>
      <c r="J1602" s="15">
        <v>9.77</v>
      </c>
      <c r="K1602" s="9">
        <v>0.05</v>
      </c>
      <c r="L1602" s="9" t="s">
        <v>31</v>
      </c>
      <c r="M1602" s="9" t="s">
        <v>81</v>
      </c>
      <c r="N1602" s="16" t="str">
        <f ca="1">PROPER(Table1[[#This Row],[Region]])</f>
        <v>South</v>
      </c>
      <c r="O1602" s="9" t="s">
        <v>184</v>
      </c>
      <c r="P1602" s="9" t="s">
        <v>952</v>
      </c>
      <c r="Q1602" s="9" t="s">
        <v>32</v>
      </c>
    </row>
    <row r="1603" spans="1:17" ht="14.5">
      <c r="A1603" s="9">
        <v>2847</v>
      </c>
      <c r="B1603" s="9" t="str">
        <f>VLOOKUP(Table1[[#This Row],[Customer ID]],'Customer Lookup'!A:B,2,0)</f>
        <v>Vanessa Day</v>
      </c>
      <c r="C1603" s="9">
        <v>85928</v>
      </c>
      <c r="D1603" s="30">
        <v>42103</v>
      </c>
      <c r="E1603" s="30">
        <v>42105</v>
      </c>
      <c r="F1603" s="9" t="s">
        <v>2231</v>
      </c>
      <c r="G1603" s="13" t="str">
        <f ca="1">TRIM(Table1[[#This Row],[Product Category]])</f>
        <v>Technology</v>
      </c>
      <c r="H1603" s="13" t="str">
        <f ca="1">PROPER(Table1[[#This Row],[Product Sub-Category]])</f>
        <v>Pens &amp; Art Supplies</v>
      </c>
      <c r="I1603" s="14">
        <v>1</v>
      </c>
      <c r="J1603" s="15">
        <v>34.99</v>
      </c>
      <c r="K1603" s="9">
        <v>0.05</v>
      </c>
      <c r="L1603" s="9" t="s">
        <v>31</v>
      </c>
      <c r="M1603" s="9" t="s">
        <v>81</v>
      </c>
      <c r="N1603" s="16" t="str">
        <f ca="1">PROPER(Table1[[#This Row],[Region]])</f>
        <v>South</v>
      </c>
      <c r="O1603" s="9" t="s">
        <v>184</v>
      </c>
      <c r="P1603" s="9" t="s">
        <v>952</v>
      </c>
      <c r="Q1603" s="9" t="s">
        <v>32</v>
      </c>
    </row>
    <row r="1604" spans="1:17" ht="14.5">
      <c r="A1604" s="9">
        <v>2848</v>
      </c>
      <c r="B1604" s="9" t="str">
        <f>VLOOKUP(Table1[[#This Row],[Customer ID]],'Customer Lookup'!A:B,2,0)</f>
        <v>Eileen Dalton</v>
      </c>
      <c r="C1604" s="9">
        <v>85929</v>
      </c>
      <c r="D1604" s="30">
        <v>42161</v>
      </c>
      <c r="E1604" s="30">
        <v>42163</v>
      </c>
      <c r="F1604" s="8" t="s">
        <v>144</v>
      </c>
      <c r="G1604" s="13" t="str">
        <f ca="1">TRIM(Table1[[#This Row],[Product Category]])</f>
        <v>Technology</v>
      </c>
      <c r="H1604" s="13" t="str">
        <f ca="1">PROPER(Table1[[#This Row],[Product Sub-Category]])</f>
        <v>Computer Peripherals</v>
      </c>
      <c r="I1604" s="14">
        <v>16</v>
      </c>
      <c r="J1604" s="15">
        <v>49.99</v>
      </c>
      <c r="K1604" s="9">
        <v>0.05</v>
      </c>
      <c r="L1604" s="9" t="s">
        <v>50</v>
      </c>
      <c r="M1604" s="9" t="s">
        <v>81</v>
      </c>
      <c r="N1604" s="16" t="str">
        <f ca="1">PROPER(Table1[[#This Row],[Region]])</f>
        <v>Central</v>
      </c>
      <c r="O1604" s="9" t="s">
        <v>184</v>
      </c>
      <c r="P1604" s="9" t="s">
        <v>953</v>
      </c>
      <c r="Q1604" s="9" t="s">
        <v>32</v>
      </c>
    </row>
    <row r="1605" spans="1:17" ht="14.5">
      <c r="A1605" s="9">
        <v>2851</v>
      </c>
      <c r="B1605" s="9" t="str">
        <f>VLOOKUP(Table1[[#This Row],[Customer ID]],'Customer Lookup'!A:B,2,0)</f>
        <v>Annie Sherrill</v>
      </c>
      <c r="C1605" s="9">
        <v>86454</v>
      </c>
      <c r="D1605" s="30">
        <v>42103</v>
      </c>
      <c r="E1605" s="30">
        <v>42107</v>
      </c>
      <c r="F1605" s="9" t="s">
        <v>2235</v>
      </c>
      <c r="G1605" s="13" t="str">
        <f ca="1">TRIM(Table1[[#This Row],[Product Category]])</f>
        <v>Office Supplies</v>
      </c>
      <c r="H1605" s="13" t="str">
        <f ca="1">PROPER(Table1[[#This Row],[Product Sub-Category]])</f>
        <v>Telephones And Communication</v>
      </c>
      <c r="I1605" s="14">
        <v>11</v>
      </c>
      <c r="J1605" s="15">
        <v>115.99</v>
      </c>
      <c r="K1605" s="9">
        <v>0.1</v>
      </c>
      <c r="L1605" s="9" t="s">
        <v>98</v>
      </c>
      <c r="M1605" s="9" t="s">
        <v>104</v>
      </c>
      <c r="N1605" s="16" t="str">
        <f ca="1">PROPER(Table1[[#This Row],[Region]])</f>
        <v>West</v>
      </c>
      <c r="O1605" s="9" t="s">
        <v>112</v>
      </c>
      <c r="P1605" s="9" t="s">
        <v>954</v>
      </c>
      <c r="Q1605" s="9" t="s">
        <v>32</v>
      </c>
    </row>
    <row r="1606" spans="1:17" ht="14.5">
      <c r="A1606" s="9">
        <v>2855</v>
      </c>
      <c r="B1606" s="9" t="str">
        <f>VLOOKUP(Table1[[#This Row],[Customer ID]],'Customer Lookup'!A:B,2,0)</f>
        <v>Vicki Womble</v>
      </c>
      <c r="C1606" s="9">
        <v>87316</v>
      </c>
      <c r="D1606" s="30">
        <v>42025</v>
      </c>
      <c r="E1606" s="30">
        <v>42026</v>
      </c>
      <c r="F1606" s="8" t="s">
        <v>2237</v>
      </c>
      <c r="G1606" s="13" t="str">
        <f ca="1">TRIM(Table1[[#This Row],[Product Category]])</f>
        <v>Furniture</v>
      </c>
      <c r="H1606" s="13" t="str">
        <f ca="1">PROPER(Table1[[#This Row],[Product Sub-Category]])</f>
        <v>Binders And Binder Accessories</v>
      </c>
      <c r="I1606" s="14">
        <v>10</v>
      </c>
      <c r="J1606" s="15">
        <v>7.84</v>
      </c>
      <c r="K1606" s="9">
        <v>0.05</v>
      </c>
      <c r="L1606" s="9" t="s">
        <v>50</v>
      </c>
      <c r="M1606" s="9" t="s">
        <v>81</v>
      </c>
      <c r="N1606" s="16" t="str">
        <f ca="1">PROPER(Table1[[#This Row],[Region]])</f>
        <v>West</v>
      </c>
      <c r="O1606" s="9" t="s">
        <v>29</v>
      </c>
      <c r="P1606" s="9" t="s">
        <v>955</v>
      </c>
      <c r="Q1606" s="9" t="s">
        <v>32</v>
      </c>
    </row>
    <row r="1607" spans="1:17" ht="14.5">
      <c r="A1607" s="9">
        <v>2855</v>
      </c>
      <c r="B1607" s="9" t="str">
        <f>VLOOKUP(Table1[[#This Row],[Customer ID]],'Customer Lookup'!A:B,2,0)</f>
        <v>Vicki Womble</v>
      </c>
      <c r="C1607" s="9">
        <v>87316</v>
      </c>
      <c r="D1607" s="30">
        <v>42025</v>
      </c>
      <c r="E1607" s="30">
        <v>42026</v>
      </c>
      <c r="F1607" s="9" t="s">
        <v>2233</v>
      </c>
      <c r="G1607" s="13" t="str">
        <f ca="1">TRIM(Table1[[#This Row],[Product Category]])</f>
        <v>Technology</v>
      </c>
      <c r="H1607" s="13" t="str">
        <f ca="1">PROPER(Table1[[#This Row],[Product Sub-Category]])</f>
        <v>Office Furnishings</v>
      </c>
      <c r="I1607" s="14">
        <v>10</v>
      </c>
      <c r="J1607" s="15">
        <v>105.34</v>
      </c>
      <c r="K1607" s="9">
        <v>0.1</v>
      </c>
      <c r="L1607" s="9" t="s">
        <v>50</v>
      </c>
      <c r="M1607" s="9" t="s">
        <v>81</v>
      </c>
      <c r="N1607" s="16" t="str">
        <f ca="1">PROPER(Table1[[#This Row],[Region]])</f>
        <v>West</v>
      </c>
      <c r="O1607" s="9" t="s">
        <v>29</v>
      </c>
      <c r="P1607" s="9" t="s">
        <v>955</v>
      </c>
      <c r="Q1607" s="9" t="s">
        <v>32</v>
      </c>
    </row>
    <row r="1608" spans="1:17" ht="14.5">
      <c r="A1608" s="9">
        <v>2855</v>
      </c>
      <c r="B1608" s="9" t="str">
        <f>VLOOKUP(Table1[[#This Row],[Customer ID]],'Customer Lookup'!A:B,2,0)</f>
        <v>Vicki Womble</v>
      </c>
      <c r="C1608" s="9">
        <v>87317</v>
      </c>
      <c r="D1608" s="30">
        <v>42073</v>
      </c>
      <c r="E1608" s="30">
        <v>42077</v>
      </c>
      <c r="F1608" s="8" t="s">
        <v>74</v>
      </c>
      <c r="G1608" s="13" t="str">
        <f ca="1">TRIM(Table1[[#This Row],[Product Category]])</f>
        <v>Office Supplies</v>
      </c>
      <c r="H1608" s="13" t="str">
        <f ca="1">PROPER(Table1[[#This Row],[Product Sub-Category]])</f>
        <v>Office Machines</v>
      </c>
      <c r="I1608" s="14">
        <v>1</v>
      </c>
      <c r="J1608" s="15">
        <v>6783.02</v>
      </c>
      <c r="K1608" s="9">
        <v>0.15</v>
      </c>
      <c r="L1608" s="9" t="s">
        <v>98</v>
      </c>
      <c r="M1608" s="9" t="s">
        <v>104</v>
      </c>
      <c r="N1608" s="16" t="str">
        <f ca="1">PROPER(Table1[[#This Row],[Region]])</f>
        <v>South</v>
      </c>
      <c r="O1608" s="9" t="s">
        <v>29</v>
      </c>
      <c r="P1608" s="9" t="s">
        <v>955</v>
      </c>
      <c r="Q1608" s="9" t="s">
        <v>32</v>
      </c>
    </row>
    <row r="1609" spans="1:17" ht="14.5">
      <c r="A1609" s="9">
        <v>2858</v>
      </c>
      <c r="B1609" s="9" t="str">
        <f>VLOOKUP(Table1[[#This Row],[Customer ID]],'Customer Lookup'!A:B,2,0)</f>
        <v>Jerry Webster</v>
      </c>
      <c r="C1609" s="9">
        <v>88279</v>
      </c>
      <c r="D1609" s="30">
        <v>42141</v>
      </c>
      <c r="E1609" s="30">
        <v>42142</v>
      </c>
      <c r="F1609" s="9" t="s">
        <v>2231</v>
      </c>
      <c r="G1609" s="13" t="str">
        <f ca="1">TRIM(Table1[[#This Row],[Product Category]])</f>
        <v>Office Supplies</v>
      </c>
      <c r="H1609" s="13" t="str">
        <f ca="1">PROPER(Table1[[#This Row],[Product Sub-Category]])</f>
        <v>Pens &amp; Art Supplies</v>
      </c>
      <c r="I1609" s="14">
        <v>3</v>
      </c>
      <c r="J1609" s="15">
        <v>2.94</v>
      </c>
      <c r="K1609" s="9">
        <v>0.05</v>
      </c>
      <c r="L1609" s="9" t="s">
        <v>50</v>
      </c>
      <c r="M1609" s="9" t="s">
        <v>81</v>
      </c>
      <c r="N1609" s="16" t="str">
        <f ca="1">PROPER(Table1[[#This Row],[Region]])</f>
        <v>South</v>
      </c>
      <c r="O1609" s="9" t="s">
        <v>242</v>
      </c>
      <c r="P1609" s="9" t="s">
        <v>839</v>
      </c>
      <c r="Q1609" s="9" t="s">
        <v>32</v>
      </c>
    </row>
    <row r="1610" spans="1:17" ht="14.5">
      <c r="A1610" s="9">
        <v>2858</v>
      </c>
      <c r="B1610" s="9" t="str">
        <f>VLOOKUP(Table1[[#This Row],[Customer ID]],'Customer Lookup'!A:B,2,0)</f>
        <v>Jerry Webster</v>
      </c>
      <c r="C1610" s="9">
        <v>88282</v>
      </c>
      <c r="D1610" s="30">
        <v>42147</v>
      </c>
      <c r="E1610" s="30">
        <v>42152</v>
      </c>
      <c r="F1610" s="8" t="s">
        <v>2237</v>
      </c>
      <c r="G1610" s="13" t="str">
        <f ca="1">TRIM(Table1[[#This Row],[Product Category]])</f>
        <v>Furniture</v>
      </c>
      <c r="H1610" s="13" t="str">
        <f ca="1">PROPER(Table1[[#This Row],[Product Sub-Category]])</f>
        <v>Binders And Binder Accessories</v>
      </c>
      <c r="I1610" s="14">
        <v>30</v>
      </c>
      <c r="J1610" s="15">
        <v>67.28</v>
      </c>
      <c r="K1610" s="9">
        <v>0.05</v>
      </c>
      <c r="L1610" s="9" t="s">
        <v>98</v>
      </c>
      <c r="M1610" s="9" t="s">
        <v>81</v>
      </c>
      <c r="N1610" s="16" t="str">
        <f ca="1">PROPER(Table1[[#This Row],[Region]])</f>
        <v>South</v>
      </c>
      <c r="O1610" s="9" t="s">
        <v>242</v>
      </c>
      <c r="P1610" s="9" t="s">
        <v>839</v>
      </c>
      <c r="Q1610" s="9" t="s">
        <v>32</v>
      </c>
    </row>
    <row r="1611" spans="1:17" ht="14.5">
      <c r="A1611" s="9">
        <v>2858</v>
      </c>
      <c r="B1611" s="9" t="str">
        <f>VLOOKUP(Table1[[#This Row],[Customer ID]],'Customer Lookup'!A:B,2,0)</f>
        <v>Jerry Webster</v>
      </c>
      <c r="C1611" s="9">
        <v>88282</v>
      </c>
      <c r="D1611" s="30">
        <v>42147</v>
      </c>
      <c r="E1611" s="30">
        <v>42147</v>
      </c>
      <c r="F1611" s="9" t="s">
        <v>151</v>
      </c>
      <c r="G1611" s="13" t="str">
        <f ca="1">TRIM(Table1[[#This Row],[Product Category]])</f>
        <v>Office Supplies</v>
      </c>
      <c r="H1611" s="13" t="str">
        <f ca="1">PROPER(Table1[[#This Row],[Product Sub-Category]])</f>
        <v>Bookcases</v>
      </c>
      <c r="I1611" s="14">
        <v>42</v>
      </c>
      <c r="J1611" s="15">
        <v>130.97999999999999</v>
      </c>
      <c r="K1611" s="9">
        <v>0.1</v>
      </c>
      <c r="L1611" s="9" t="s">
        <v>98</v>
      </c>
      <c r="M1611" s="9" t="s">
        <v>81</v>
      </c>
      <c r="N1611" s="16" t="str">
        <f ca="1">PROPER(Table1[[#This Row],[Region]])</f>
        <v>South</v>
      </c>
      <c r="O1611" s="9" t="s">
        <v>242</v>
      </c>
      <c r="P1611" s="9" t="s">
        <v>839</v>
      </c>
      <c r="Q1611" s="9" t="s">
        <v>22</v>
      </c>
    </row>
    <row r="1612" spans="1:17" ht="14.5">
      <c r="A1612" s="9">
        <v>2858</v>
      </c>
      <c r="B1612" s="9" t="str">
        <f>VLOOKUP(Table1[[#This Row],[Customer ID]],'Customer Lookup'!A:B,2,0)</f>
        <v>Jerry Webster</v>
      </c>
      <c r="C1612" s="9">
        <v>88282</v>
      </c>
      <c r="D1612" s="30">
        <v>42147</v>
      </c>
      <c r="E1612" s="30">
        <v>42147</v>
      </c>
      <c r="F1612" s="8" t="s">
        <v>2231</v>
      </c>
      <c r="G1612" s="13" t="str">
        <f ca="1">TRIM(Table1[[#This Row],[Product Category]])</f>
        <v>Office Supplies</v>
      </c>
      <c r="H1612" s="13" t="str">
        <f ca="1">PROPER(Table1[[#This Row],[Product Sub-Category]])</f>
        <v>Pens &amp; Art Supplies</v>
      </c>
      <c r="I1612" s="14">
        <v>28</v>
      </c>
      <c r="J1612" s="15">
        <v>2.78</v>
      </c>
      <c r="K1612" s="9">
        <v>0.05</v>
      </c>
      <c r="L1612" s="9" t="s">
        <v>98</v>
      </c>
      <c r="M1612" s="9" t="s">
        <v>81</v>
      </c>
      <c r="N1612" s="16" t="str">
        <f ca="1">PROPER(Table1[[#This Row],[Region]])</f>
        <v>South</v>
      </c>
      <c r="O1612" s="9" t="s">
        <v>242</v>
      </c>
      <c r="P1612" s="9" t="s">
        <v>839</v>
      </c>
      <c r="Q1612" s="9" t="s">
        <v>32</v>
      </c>
    </row>
    <row r="1613" spans="1:17" ht="14.5">
      <c r="A1613" s="9">
        <v>2859</v>
      </c>
      <c r="B1613" s="9" t="str">
        <f>VLOOKUP(Table1[[#This Row],[Customer ID]],'Customer Lookup'!A:B,2,0)</f>
        <v>Brad H Blake</v>
      </c>
      <c r="C1613" s="9">
        <v>88281</v>
      </c>
      <c r="D1613" s="30">
        <v>42095</v>
      </c>
      <c r="E1613" s="30">
        <v>42097</v>
      </c>
      <c r="F1613" s="9" t="s">
        <v>2238</v>
      </c>
      <c r="G1613" s="13" t="str">
        <f ca="1">TRIM(Table1[[#This Row],[Product Category]])</f>
        <v>Technology</v>
      </c>
      <c r="H1613" s="13" t="str">
        <f ca="1">PROPER(Table1[[#This Row],[Product Sub-Category]])</f>
        <v>Storage &amp; Organization</v>
      </c>
      <c r="I1613" s="14">
        <v>23</v>
      </c>
      <c r="J1613" s="15">
        <v>142.86000000000001</v>
      </c>
      <c r="K1613" s="9">
        <v>0.1</v>
      </c>
      <c r="L1613" s="9" t="s">
        <v>31</v>
      </c>
      <c r="M1613" s="9" t="s">
        <v>81</v>
      </c>
      <c r="N1613" s="16" t="str">
        <f ca="1">PROPER(Table1[[#This Row],[Region]])</f>
        <v>Central</v>
      </c>
      <c r="O1613" s="9" t="s">
        <v>242</v>
      </c>
      <c r="P1613" s="9" t="s">
        <v>209</v>
      </c>
      <c r="Q1613" s="9" t="s">
        <v>32</v>
      </c>
    </row>
    <row r="1614" spans="1:17" ht="14.5">
      <c r="A1614" s="9">
        <v>2861</v>
      </c>
      <c r="B1614" s="9" t="str">
        <f>VLOOKUP(Table1[[#This Row],[Customer ID]],'Customer Lookup'!A:B,2,0)</f>
        <v>Dwight Robinson</v>
      </c>
      <c r="C1614" s="9">
        <v>88280</v>
      </c>
      <c r="D1614" s="30">
        <v>42063</v>
      </c>
      <c r="E1614" s="30">
        <v>42063</v>
      </c>
      <c r="F1614" s="8" t="s">
        <v>2235</v>
      </c>
      <c r="G1614" s="13" t="str">
        <f ca="1">TRIM(Table1[[#This Row],[Product Category]])</f>
        <v>Furniture</v>
      </c>
      <c r="H1614" s="13" t="str">
        <f ca="1">PROPER(Table1[[#This Row],[Product Sub-Category]])</f>
        <v>Telephones And Communication</v>
      </c>
      <c r="I1614" s="14">
        <v>11</v>
      </c>
      <c r="J1614" s="15">
        <v>20.99</v>
      </c>
      <c r="K1614" s="9">
        <v>0.05</v>
      </c>
      <c r="L1614" s="9" t="s">
        <v>50</v>
      </c>
      <c r="M1614" s="9" t="s">
        <v>81</v>
      </c>
      <c r="N1614" s="16" t="str">
        <f ca="1">PROPER(Table1[[#This Row],[Region]])</f>
        <v>Central</v>
      </c>
      <c r="O1614" s="9" t="s">
        <v>145</v>
      </c>
      <c r="P1614" s="9" t="s">
        <v>956</v>
      </c>
      <c r="Q1614" s="9" t="s">
        <v>32</v>
      </c>
    </row>
    <row r="1615" spans="1:17" ht="14.5">
      <c r="A1615" s="9">
        <v>2862</v>
      </c>
      <c r="B1615" s="9" t="str">
        <f>VLOOKUP(Table1[[#This Row],[Customer ID]],'Customer Lookup'!A:B,2,0)</f>
        <v>Carrie High</v>
      </c>
      <c r="C1615" s="9">
        <v>88278</v>
      </c>
      <c r="D1615" s="30">
        <v>42105</v>
      </c>
      <c r="E1615" s="30">
        <v>42106</v>
      </c>
      <c r="F1615" s="9" t="s">
        <v>2233</v>
      </c>
      <c r="G1615" s="13" t="str">
        <f ca="1">TRIM(Table1[[#This Row],[Product Category]])</f>
        <v>Furniture</v>
      </c>
      <c r="H1615" s="13" t="str">
        <f ca="1">PROPER(Table1[[#This Row],[Product Sub-Category]])</f>
        <v>Office Furnishings</v>
      </c>
      <c r="I1615" s="14">
        <v>9</v>
      </c>
      <c r="J1615" s="15">
        <v>12.22</v>
      </c>
      <c r="K1615" s="9">
        <v>0.05</v>
      </c>
      <c r="L1615" s="9" t="s">
        <v>21</v>
      </c>
      <c r="M1615" s="9" t="s">
        <v>81</v>
      </c>
      <c r="N1615" s="16" t="str">
        <f ca="1">PROPER(Table1[[#This Row],[Region]])</f>
        <v>Central</v>
      </c>
      <c r="O1615" s="9" t="s">
        <v>302</v>
      </c>
      <c r="P1615" s="9" t="s">
        <v>957</v>
      </c>
      <c r="Q1615" s="9" t="s">
        <v>32</v>
      </c>
    </row>
    <row r="1616" spans="1:17" ht="14.5">
      <c r="A1616" s="9">
        <v>2865</v>
      </c>
      <c r="B1616" s="9" t="str">
        <f>VLOOKUP(Table1[[#This Row],[Customer ID]],'Customer Lookup'!A:B,2,0)</f>
        <v>Roberta Mitchell</v>
      </c>
      <c r="C1616" s="9">
        <v>90871</v>
      </c>
      <c r="D1616" s="30">
        <v>42058</v>
      </c>
      <c r="E1616" s="30">
        <v>42060</v>
      </c>
      <c r="F1616" s="8" t="s">
        <v>2233</v>
      </c>
      <c r="G1616" s="13" t="str">
        <f ca="1">TRIM(Table1[[#This Row],[Product Category]])</f>
        <v>Office Supplies</v>
      </c>
      <c r="H1616" s="13" t="str">
        <f ca="1">PROPER(Table1[[#This Row],[Product Sub-Category]])</f>
        <v>Office Furnishings</v>
      </c>
      <c r="I1616" s="14">
        <v>4</v>
      </c>
      <c r="J1616" s="15">
        <v>13.79</v>
      </c>
      <c r="K1616" s="9">
        <v>0.05</v>
      </c>
      <c r="L1616" s="9" t="s">
        <v>41</v>
      </c>
      <c r="M1616" s="9" t="s">
        <v>81</v>
      </c>
      <c r="N1616" s="16" t="str">
        <f ca="1">PROPER(Table1[[#This Row],[Region]])</f>
        <v>Central</v>
      </c>
      <c r="O1616" s="9" t="s">
        <v>112</v>
      </c>
      <c r="P1616" s="9" t="s">
        <v>958</v>
      </c>
      <c r="Q1616" s="9" t="s">
        <v>32</v>
      </c>
    </row>
    <row r="1617" spans="1:17" ht="14.5">
      <c r="A1617" s="9">
        <v>2865</v>
      </c>
      <c r="B1617" s="9" t="str">
        <f>VLOOKUP(Table1[[#This Row],[Customer ID]],'Customer Lookup'!A:B,2,0)</f>
        <v>Roberta Mitchell</v>
      </c>
      <c r="C1617" s="9">
        <v>90871</v>
      </c>
      <c r="D1617" s="30">
        <v>42058</v>
      </c>
      <c r="E1617" s="30">
        <v>42059</v>
      </c>
      <c r="F1617" s="9" t="s">
        <v>2238</v>
      </c>
      <c r="G1617" s="13" t="str">
        <f ca="1">TRIM(Table1[[#This Row],[Product Category]])</f>
        <v>Technology</v>
      </c>
      <c r="H1617" s="13" t="str">
        <f ca="1">PROPER(Table1[[#This Row],[Product Sub-Category]])</f>
        <v>Storage &amp; Organization</v>
      </c>
      <c r="I1617" s="14">
        <v>8</v>
      </c>
      <c r="J1617" s="15">
        <v>33.29</v>
      </c>
      <c r="K1617" s="9">
        <v>0.05</v>
      </c>
      <c r="L1617" s="9" t="s">
        <v>41</v>
      </c>
      <c r="M1617" s="9" t="s">
        <v>81</v>
      </c>
      <c r="N1617" s="16" t="str">
        <f ca="1">PROPER(Table1[[#This Row],[Region]])</f>
        <v>East</v>
      </c>
      <c r="O1617" s="9" t="s">
        <v>112</v>
      </c>
      <c r="P1617" s="9" t="s">
        <v>958</v>
      </c>
      <c r="Q1617" s="9" t="s">
        <v>32</v>
      </c>
    </row>
    <row r="1618" spans="1:17" ht="14.5">
      <c r="A1618" s="9">
        <v>2867</v>
      </c>
      <c r="B1618" s="9" t="str">
        <f>VLOOKUP(Table1[[#This Row],[Customer ID]],'Customer Lookup'!A:B,2,0)</f>
        <v>Dana Teague</v>
      </c>
      <c r="C1618" s="9">
        <v>11013</v>
      </c>
      <c r="D1618" s="30">
        <v>42111</v>
      </c>
      <c r="E1618" s="30">
        <v>42112</v>
      </c>
      <c r="F1618" s="8" t="s">
        <v>2235</v>
      </c>
      <c r="G1618" s="13" t="str">
        <f ca="1">TRIM(Table1[[#This Row],[Product Category]])</f>
        <v>Office Supplies</v>
      </c>
      <c r="H1618" s="13" t="str">
        <f ca="1">PROPER(Table1[[#This Row],[Product Sub-Category]])</f>
        <v>Telephones And Communication</v>
      </c>
      <c r="I1618" s="14">
        <v>2</v>
      </c>
      <c r="J1618" s="15">
        <v>125.99</v>
      </c>
      <c r="K1618" s="9">
        <v>0.1</v>
      </c>
      <c r="L1618" s="9" t="s">
        <v>21</v>
      </c>
      <c r="M1618" s="9" t="s">
        <v>81</v>
      </c>
      <c r="N1618" s="16" t="str">
        <f ca="1">PROPER(Table1[[#This Row],[Region]])</f>
        <v>West</v>
      </c>
      <c r="O1618" s="9" t="s">
        <v>466</v>
      </c>
      <c r="P1618" s="9" t="s">
        <v>29</v>
      </c>
      <c r="Q1618" s="9" t="s">
        <v>32</v>
      </c>
    </row>
    <row r="1619" spans="1:17" ht="14.5">
      <c r="A1619" s="9">
        <v>2868</v>
      </c>
      <c r="B1619" s="9" t="str">
        <f>VLOOKUP(Table1[[#This Row],[Customer ID]],'Customer Lookup'!A:B,2,0)</f>
        <v>Eugene Clayton</v>
      </c>
      <c r="C1619" s="9">
        <v>85826</v>
      </c>
      <c r="D1619" s="30">
        <v>42012</v>
      </c>
      <c r="E1619" s="30">
        <v>42014</v>
      </c>
      <c r="F1619" s="9" t="s">
        <v>2237</v>
      </c>
      <c r="G1619" s="13" t="str">
        <f ca="1">TRIM(Table1[[#This Row],[Product Category]])</f>
        <v>Technology</v>
      </c>
      <c r="H1619" s="13" t="str">
        <f ca="1">PROPER(Table1[[#This Row],[Product Sub-Category]])</f>
        <v>Binders And Binder Accessories</v>
      </c>
      <c r="I1619" s="14">
        <v>6</v>
      </c>
      <c r="J1619" s="15">
        <v>896.99</v>
      </c>
      <c r="K1619" s="9">
        <v>0.1</v>
      </c>
      <c r="L1619" s="9" t="s">
        <v>21</v>
      </c>
      <c r="M1619" s="9" t="s">
        <v>81</v>
      </c>
      <c r="N1619" s="16" t="str">
        <f ca="1">PROPER(Table1[[#This Row],[Region]])</f>
        <v>West</v>
      </c>
      <c r="O1619" s="9" t="s">
        <v>29</v>
      </c>
      <c r="P1619" s="9" t="s">
        <v>959</v>
      </c>
      <c r="Q1619" s="9" t="s">
        <v>32</v>
      </c>
    </row>
    <row r="1620" spans="1:17" ht="14.5">
      <c r="A1620" s="9">
        <v>2868</v>
      </c>
      <c r="B1620" s="9" t="str">
        <f>VLOOKUP(Table1[[#This Row],[Customer ID]],'Customer Lookup'!A:B,2,0)</f>
        <v>Eugene Clayton</v>
      </c>
      <c r="C1620" s="9">
        <v>85827</v>
      </c>
      <c r="D1620" s="30">
        <v>42111</v>
      </c>
      <c r="E1620" s="30">
        <v>42112</v>
      </c>
      <c r="F1620" s="8" t="s">
        <v>2235</v>
      </c>
      <c r="G1620" s="13" t="str">
        <f ca="1">TRIM(Table1[[#This Row],[Product Category]])</f>
        <v>Office Supplies</v>
      </c>
      <c r="H1620" s="13" t="str">
        <f ca="1">PROPER(Table1[[#This Row],[Product Sub-Category]])</f>
        <v>Telephones And Communication</v>
      </c>
      <c r="I1620" s="14">
        <v>1</v>
      </c>
      <c r="J1620" s="15">
        <v>125.99</v>
      </c>
      <c r="K1620" s="9">
        <v>0.1</v>
      </c>
      <c r="L1620" s="9" t="s">
        <v>21</v>
      </c>
      <c r="M1620" s="9" t="s">
        <v>81</v>
      </c>
      <c r="N1620" s="16" t="str">
        <f ca="1">PROPER(Table1[[#This Row],[Region]])</f>
        <v>West</v>
      </c>
      <c r="O1620" s="9" t="s">
        <v>29</v>
      </c>
      <c r="P1620" s="9" t="s">
        <v>959</v>
      </c>
      <c r="Q1620" s="9" t="s">
        <v>32</v>
      </c>
    </row>
    <row r="1621" spans="1:17" ht="14.5">
      <c r="A1621" s="9">
        <v>2868</v>
      </c>
      <c r="B1621" s="9" t="str">
        <f>VLOOKUP(Table1[[#This Row],[Customer ID]],'Customer Lookup'!A:B,2,0)</f>
        <v>Eugene Clayton</v>
      </c>
      <c r="C1621" s="9">
        <v>85828</v>
      </c>
      <c r="D1621" s="30">
        <v>42149</v>
      </c>
      <c r="E1621" s="30">
        <v>42151</v>
      </c>
      <c r="F1621" s="9" t="s">
        <v>2237</v>
      </c>
      <c r="G1621" s="13" t="str">
        <f ca="1">TRIM(Table1[[#This Row],[Product Category]])</f>
        <v>Office Supplies</v>
      </c>
      <c r="H1621" s="13" t="str">
        <f ca="1">PROPER(Table1[[#This Row],[Product Sub-Category]])</f>
        <v>Binders And Binder Accessories</v>
      </c>
      <c r="I1621" s="14">
        <v>4</v>
      </c>
      <c r="J1621" s="15">
        <v>15.99</v>
      </c>
      <c r="K1621" s="9">
        <v>0.05</v>
      </c>
      <c r="L1621" s="9" t="s">
        <v>31</v>
      </c>
      <c r="M1621" s="9" t="s">
        <v>81</v>
      </c>
      <c r="N1621" s="16" t="str">
        <f ca="1">PROPER(Table1[[#This Row],[Region]])</f>
        <v>South</v>
      </c>
      <c r="O1621" s="9" t="s">
        <v>29</v>
      </c>
      <c r="P1621" s="9" t="s">
        <v>959</v>
      </c>
      <c r="Q1621" s="9" t="s">
        <v>22</v>
      </c>
    </row>
    <row r="1622" spans="1:17" ht="14.5">
      <c r="A1622" s="9">
        <v>2873</v>
      </c>
      <c r="B1622" s="9" t="str">
        <f>VLOOKUP(Table1[[#This Row],[Customer ID]],'Customer Lookup'!A:B,2,0)</f>
        <v>Benjamin Gunter</v>
      </c>
      <c r="C1622" s="9">
        <v>89872</v>
      </c>
      <c r="D1622" s="30">
        <v>42026</v>
      </c>
      <c r="E1622" s="30">
        <v>42028</v>
      </c>
      <c r="F1622" s="8" t="s">
        <v>116</v>
      </c>
      <c r="G1622" s="13" t="str">
        <f ca="1">TRIM(Table1[[#This Row],[Product Category]])</f>
        <v>Furniture</v>
      </c>
      <c r="H1622" s="13" t="str">
        <f ca="1">PROPER(Table1[[#This Row],[Product Sub-Category]])</f>
        <v>Labels</v>
      </c>
      <c r="I1622" s="14">
        <v>12</v>
      </c>
      <c r="J1622" s="15">
        <v>2.89</v>
      </c>
      <c r="K1622" s="9">
        <v>0.05</v>
      </c>
      <c r="L1622" s="9" t="s">
        <v>50</v>
      </c>
      <c r="M1622" s="9" t="s">
        <v>51</v>
      </c>
      <c r="N1622" s="16" t="str">
        <f ca="1">PROPER(Table1[[#This Row],[Region]])</f>
        <v>South</v>
      </c>
      <c r="O1622" s="9" t="s">
        <v>242</v>
      </c>
      <c r="P1622" s="9" t="s">
        <v>960</v>
      </c>
      <c r="Q1622" s="9" t="s">
        <v>32</v>
      </c>
    </row>
    <row r="1623" spans="1:17" ht="14.5">
      <c r="A1623" s="9">
        <v>2873</v>
      </c>
      <c r="B1623" s="9" t="str">
        <f>VLOOKUP(Table1[[#This Row],[Customer ID]],'Customer Lookup'!A:B,2,0)</f>
        <v>Benjamin Gunter</v>
      </c>
      <c r="C1623" s="9">
        <v>89872</v>
      </c>
      <c r="D1623" s="30">
        <v>42026</v>
      </c>
      <c r="E1623" s="30">
        <v>42027</v>
      </c>
      <c r="F1623" s="9" t="s">
        <v>123</v>
      </c>
      <c r="G1623" s="13" t="str">
        <f ca="1">TRIM(Table1[[#This Row],[Product Category]])</f>
        <v>Office Supplies</v>
      </c>
      <c r="H1623" s="13" t="str">
        <f ca="1">PROPER(Table1[[#This Row],[Product Sub-Category]])</f>
        <v>Tables</v>
      </c>
      <c r="I1623" s="14">
        <v>10</v>
      </c>
      <c r="J1623" s="15">
        <v>217.85</v>
      </c>
      <c r="K1623" s="9">
        <v>0.1</v>
      </c>
      <c r="L1623" s="9" t="s">
        <v>50</v>
      </c>
      <c r="M1623" s="9" t="s">
        <v>51</v>
      </c>
      <c r="N1623" s="16" t="str">
        <f ca="1">PROPER(Table1[[#This Row],[Region]])</f>
        <v>Central</v>
      </c>
      <c r="O1623" s="9" t="s">
        <v>242</v>
      </c>
      <c r="P1623" s="9" t="s">
        <v>960</v>
      </c>
      <c r="Q1623" s="9" t="s">
        <v>22</v>
      </c>
    </row>
    <row r="1624" spans="1:17" ht="14.5">
      <c r="A1624" s="9">
        <v>2874</v>
      </c>
      <c r="B1624" s="9" t="str">
        <f>VLOOKUP(Table1[[#This Row],[Customer ID]],'Customer Lookup'!A:B,2,0)</f>
        <v>Marian Willis</v>
      </c>
      <c r="C1624" s="9">
        <v>89873</v>
      </c>
      <c r="D1624" s="30">
        <v>42100</v>
      </c>
      <c r="E1624" s="30">
        <v>42109</v>
      </c>
      <c r="F1624" s="8" t="s">
        <v>2231</v>
      </c>
      <c r="G1624" s="13" t="str">
        <f ca="1">TRIM(Table1[[#This Row],[Product Category]])</f>
        <v>Office Supplies</v>
      </c>
      <c r="H1624" s="13" t="str">
        <f ca="1">PROPER(Table1[[#This Row],[Product Sub-Category]])</f>
        <v>Pens &amp; Art Supplies</v>
      </c>
      <c r="I1624" s="14">
        <v>4</v>
      </c>
      <c r="J1624" s="15">
        <v>4.84</v>
      </c>
      <c r="K1624" s="9">
        <v>0.05</v>
      </c>
      <c r="L1624" s="9" t="s">
        <v>98</v>
      </c>
      <c r="M1624" s="9" t="s">
        <v>42</v>
      </c>
      <c r="N1624" s="16" t="str">
        <f ca="1">PROPER(Table1[[#This Row],[Region]])</f>
        <v>Central</v>
      </c>
      <c r="O1624" s="9" t="s">
        <v>302</v>
      </c>
      <c r="P1624" s="9" t="s">
        <v>957</v>
      </c>
      <c r="Q1624" s="9" t="s">
        <v>32</v>
      </c>
    </row>
    <row r="1625" spans="1:17" ht="14.5">
      <c r="A1625" s="9">
        <v>2874</v>
      </c>
      <c r="B1625" s="9" t="str">
        <f>VLOOKUP(Table1[[#This Row],[Customer ID]],'Customer Lookup'!A:B,2,0)</f>
        <v>Marian Willis</v>
      </c>
      <c r="C1625" s="9">
        <v>89874</v>
      </c>
      <c r="D1625" s="30">
        <v>42177</v>
      </c>
      <c r="E1625" s="30">
        <v>42179</v>
      </c>
      <c r="F1625" s="9" t="s">
        <v>2237</v>
      </c>
      <c r="G1625" s="13" t="str">
        <f ca="1">TRIM(Table1[[#This Row],[Product Category]])</f>
        <v>Technology</v>
      </c>
      <c r="H1625" s="13" t="str">
        <f ca="1">PROPER(Table1[[#This Row],[Product Sub-Category]])</f>
        <v>Binders And Binder Accessories</v>
      </c>
      <c r="I1625" s="14">
        <v>19</v>
      </c>
      <c r="J1625" s="15">
        <v>304.99</v>
      </c>
      <c r="K1625" s="9">
        <v>0.1</v>
      </c>
      <c r="L1625" s="9" t="s">
        <v>41</v>
      </c>
      <c r="M1625" s="9" t="s">
        <v>42</v>
      </c>
      <c r="N1625" s="16" t="str">
        <f ca="1">PROPER(Table1[[#This Row],[Region]])</f>
        <v>Central</v>
      </c>
      <c r="O1625" s="9" t="s">
        <v>302</v>
      </c>
      <c r="P1625" s="9" t="s">
        <v>957</v>
      </c>
      <c r="Q1625" s="9" t="s">
        <v>32</v>
      </c>
    </row>
    <row r="1626" spans="1:17" ht="14.5">
      <c r="A1626" s="9">
        <v>2874</v>
      </c>
      <c r="B1626" s="9" t="str">
        <f>VLOOKUP(Table1[[#This Row],[Customer ID]],'Customer Lookup'!A:B,2,0)</f>
        <v>Marian Willis</v>
      </c>
      <c r="C1626" s="9">
        <v>89874</v>
      </c>
      <c r="D1626" s="30">
        <v>42177</v>
      </c>
      <c r="E1626" s="30">
        <v>42179</v>
      </c>
      <c r="F1626" s="8" t="s">
        <v>2235</v>
      </c>
      <c r="G1626" s="13" t="str">
        <f ca="1">TRIM(Table1[[#This Row],[Product Category]])</f>
        <v>Technology</v>
      </c>
      <c r="H1626" s="13" t="str">
        <f ca="1">PROPER(Table1[[#This Row],[Product Sub-Category]])</f>
        <v>Telephones And Communication</v>
      </c>
      <c r="I1626" s="14">
        <v>12</v>
      </c>
      <c r="J1626" s="15">
        <v>65.989999999999995</v>
      </c>
      <c r="K1626" s="9">
        <v>0.05</v>
      </c>
      <c r="L1626" s="9" t="s">
        <v>41</v>
      </c>
      <c r="M1626" s="9" t="s">
        <v>42</v>
      </c>
      <c r="N1626" s="16" t="str">
        <f ca="1">PROPER(Table1[[#This Row],[Region]])</f>
        <v>East</v>
      </c>
      <c r="O1626" s="9" t="s">
        <v>302</v>
      </c>
      <c r="P1626" s="9" t="s">
        <v>957</v>
      </c>
      <c r="Q1626" s="9" t="s">
        <v>32</v>
      </c>
    </row>
    <row r="1627" spans="1:17" ht="14.5">
      <c r="A1627" s="9">
        <v>2877</v>
      </c>
      <c r="B1627" s="9" t="str">
        <f>VLOOKUP(Table1[[#This Row],[Customer ID]],'Customer Lookup'!A:B,2,0)</f>
        <v>Shannon Aldridge</v>
      </c>
      <c r="C1627" s="9">
        <v>91492</v>
      </c>
      <c r="D1627" s="30">
        <v>42065</v>
      </c>
      <c r="E1627" s="30">
        <v>42067</v>
      </c>
      <c r="F1627" s="9" t="s">
        <v>144</v>
      </c>
      <c r="G1627" s="13" t="str">
        <f ca="1">TRIM(Table1[[#This Row],[Product Category]])</f>
        <v>Technology</v>
      </c>
      <c r="H1627" s="13" t="str">
        <f ca="1">PROPER(Table1[[#This Row],[Product Sub-Category]])</f>
        <v>Computer Peripherals</v>
      </c>
      <c r="I1627" s="14">
        <v>12</v>
      </c>
      <c r="J1627" s="15">
        <v>8.33</v>
      </c>
      <c r="K1627" s="9">
        <v>0.05</v>
      </c>
      <c r="L1627" s="9" t="s">
        <v>31</v>
      </c>
      <c r="M1627" s="9" t="s">
        <v>104</v>
      </c>
      <c r="N1627" s="16" t="str">
        <f ca="1">PROPER(Table1[[#This Row],[Region]])</f>
        <v>West</v>
      </c>
      <c r="O1627" s="9" t="s">
        <v>124</v>
      </c>
      <c r="P1627" s="9" t="s">
        <v>961</v>
      </c>
      <c r="Q1627" s="9" t="s">
        <v>22</v>
      </c>
    </row>
    <row r="1628" spans="1:17" ht="14.5">
      <c r="A1628" s="9">
        <v>2878</v>
      </c>
      <c r="B1628" s="9" t="str">
        <f>VLOOKUP(Table1[[#This Row],[Customer ID]],'Customer Lookup'!A:B,2,0)</f>
        <v>Susan Carroll Berman</v>
      </c>
      <c r="C1628" s="9">
        <v>54369</v>
      </c>
      <c r="D1628" s="30">
        <v>42065</v>
      </c>
      <c r="E1628" s="30">
        <v>42067</v>
      </c>
      <c r="F1628" s="8" t="s">
        <v>144</v>
      </c>
      <c r="G1628" s="13" t="str">
        <f ca="1">TRIM(Table1[[#This Row],[Product Category]])</f>
        <v>Office Supplies</v>
      </c>
      <c r="H1628" s="13" t="str">
        <f ca="1">PROPER(Table1[[#This Row],[Product Sub-Category]])</f>
        <v>Computer Peripherals</v>
      </c>
      <c r="I1628" s="14">
        <v>47</v>
      </c>
      <c r="J1628" s="15">
        <v>8.33</v>
      </c>
      <c r="K1628" s="9">
        <v>0.05</v>
      </c>
      <c r="L1628" s="9" t="s">
        <v>31</v>
      </c>
      <c r="M1628" s="9" t="s">
        <v>104</v>
      </c>
      <c r="N1628" s="16" t="str">
        <f ca="1">PROPER(Table1[[#This Row],[Region]])</f>
        <v>South</v>
      </c>
      <c r="O1628" s="9" t="s">
        <v>29</v>
      </c>
      <c r="P1628" s="9" t="s">
        <v>160</v>
      </c>
      <c r="Q1628" s="9" t="s">
        <v>22</v>
      </c>
    </row>
    <row r="1629" spans="1:17" ht="14.5">
      <c r="A1629" s="9">
        <v>2880</v>
      </c>
      <c r="B1629" s="9" t="str">
        <f>VLOOKUP(Table1[[#This Row],[Customer ID]],'Customer Lookup'!A:B,2,0)</f>
        <v>Grace Black</v>
      </c>
      <c r="C1629" s="9">
        <v>88626</v>
      </c>
      <c r="D1629" s="30">
        <v>42091</v>
      </c>
      <c r="E1629" s="30">
        <v>42092</v>
      </c>
      <c r="F1629" s="9" t="s">
        <v>83</v>
      </c>
      <c r="G1629" s="13" t="str">
        <f ca="1">TRIM(Table1[[#This Row],[Product Category]])</f>
        <v>Furniture</v>
      </c>
      <c r="H1629" s="13" t="str">
        <f ca="1">PROPER(Table1[[#This Row],[Product Sub-Category]])</f>
        <v>Paper</v>
      </c>
      <c r="I1629" s="14">
        <v>11</v>
      </c>
      <c r="J1629" s="15">
        <v>6.68</v>
      </c>
      <c r="K1629" s="9">
        <v>0.05</v>
      </c>
      <c r="L1629" s="9" t="s">
        <v>50</v>
      </c>
      <c r="M1629" s="9" t="s">
        <v>51</v>
      </c>
      <c r="N1629" s="16" t="str">
        <f ca="1">PROPER(Table1[[#This Row],[Region]])</f>
        <v>South</v>
      </c>
      <c r="O1629" s="9" t="s">
        <v>242</v>
      </c>
      <c r="P1629" s="9" t="s">
        <v>962</v>
      </c>
      <c r="Q1629" s="9" t="s">
        <v>32</v>
      </c>
    </row>
    <row r="1630" spans="1:17" ht="14.5">
      <c r="A1630" s="9">
        <v>2880</v>
      </c>
      <c r="B1630" s="9" t="str">
        <f>VLOOKUP(Table1[[#This Row],[Customer ID]],'Customer Lookup'!A:B,2,0)</f>
        <v>Grace Black</v>
      </c>
      <c r="C1630" s="9">
        <v>88627</v>
      </c>
      <c r="D1630" s="30">
        <v>42132</v>
      </c>
      <c r="E1630" s="30">
        <v>42137</v>
      </c>
      <c r="F1630" s="8" t="s">
        <v>2232</v>
      </c>
      <c r="G1630" s="13" t="str">
        <f ca="1">TRIM(Table1[[#This Row],[Product Category]])</f>
        <v>Office Supplies</v>
      </c>
      <c r="H1630" s="13" t="str">
        <f ca="1">PROPER(Table1[[#This Row],[Product Sub-Category]])</f>
        <v>Chairs &amp; Chairmats</v>
      </c>
      <c r="I1630" s="14">
        <v>25</v>
      </c>
      <c r="J1630" s="15">
        <v>243.98</v>
      </c>
      <c r="K1630" s="9">
        <v>0.1</v>
      </c>
      <c r="L1630" s="9" t="s">
        <v>98</v>
      </c>
      <c r="M1630" s="9" t="s">
        <v>51</v>
      </c>
      <c r="N1630" s="16" t="str">
        <f ca="1">PROPER(Table1[[#This Row],[Region]])</f>
        <v>South</v>
      </c>
      <c r="O1630" s="9" t="s">
        <v>242</v>
      </c>
      <c r="P1630" s="9" t="s">
        <v>962</v>
      </c>
      <c r="Q1630" s="9" t="s">
        <v>22</v>
      </c>
    </row>
    <row r="1631" spans="1:17" ht="14.5">
      <c r="A1631" s="9">
        <v>2882</v>
      </c>
      <c r="B1631" s="9" t="str">
        <f>VLOOKUP(Table1[[#This Row],[Customer ID]],'Customer Lookup'!A:B,2,0)</f>
        <v>Andrew Gonzalez</v>
      </c>
      <c r="C1631" s="9">
        <v>55300</v>
      </c>
      <c r="D1631" s="30">
        <v>42055</v>
      </c>
      <c r="E1631" s="30">
        <v>42057</v>
      </c>
      <c r="F1631" s="9" t="s">
        <v>196</v>
      </c>
      <c r="G1631" s="13" t="str">
        <f ca="1">TRIM(Table1[[#This Row],[Product Category]])</f>
        <v>Office Supplies</v>
      </c>
      <c r="H1631" s="13" t="str">
        <f ca="1">PROPER(Table1[[#This Row],[Product Sub-Category]])</f>
        <v>Appliances</v>
      </c>
      <c r="I1631" s="14">
        <v>37</v>
      </c>
      <c r="J1631" s="15">
        <v>4.0599999999999996</v>
      </c>
      <c r="K1631" s="9">
        <v>0.05</v>
      </c>
      <c r="L1631" s="9" t="s">
        <v>21</v>
      </c>
      <c r="M1631" s="9" t="s">
        <v>104</v>
      </c>
      <c r="N1631" s="16" t="str">
        <f ca="1">PROPER(Table1[[#This Row],[Region]])</f>
        <v>South</v>
      </c>
      <c r="O1631" s="9" t="s">
        <v>225</v>
      </c>
      <c r="P1631" s="9" t="s">
        <v>257</v>
      </c>
      <c r="Q1631" s="9" t="s">
        <v>32</v>
      </c>
    </row>
    <row r="1632" spans="1:17" ht="14.5">
      <c r="A1632" s="9">
        <v>2882</v>
      </c>
      <c r="B1632" s="9" t="str">
        <f>VLOOKUP(Table1[[#This Row],[Customer ID]],'Customer Lookup'!A:B,2,0)</f>
        <v>Andrew Gonzalez</v>
      </c>
      <c r="C1632" s="9">
        <v>55300</v>
      </c>
      <c r="D1632" s="30">
        <v>42055</v>
      </c>
      <c r="E1632" s="30">
        <v>42056</v>
      </c>
      <c r="F1632" s="8" t="s">
        <v>116</v>
      </c>
      <c r="G1632" s="13" t="str">
        <f ca="1">TRIM(Table1[[#This Row],[Product Category]])</f>
        <v>Furniture</v>
      </c>
      <c r="H1632" s="13" t="str">
        <f ca="1">PROPER(Table1[[#This Row],[Product Sub-Category]])</f>
        <v>Labels</v>
      </c>
      <c r="I1632" s="14">
        <v>48</v>
      </c>
      <c r="J1632" s="15">
        <v>3.75</v>
      </c>
      <c r="K1632" s="9">
        <v>0.05</v>
      </c>
      <c r="L1632" s="9" t="s">
        <v>21</v>
      </c>
      <c r="M1632" s="9" t="s">
        <v>104</v>
      </c>
      <c r="N1632" s="16" t="str">
        <f ca="1">PROPER(Table1[[#This Row],[Region]])</f>
        <v>South</v>
      </c>
      <c r="O1632" s="9" t="s">
        <v>225</v>
      </c>
      <c r="P1632" s="9" t="s">
        <v>257</v>
      </c>
      <c r="Q1632" s="9" t="s">
        <v>32</v>
      </c>
    </row>
    <row r="1633" spans="1:17" ht="14.5">
      <c r="A1633" s="9">
        <v>2882</v>
      </c>
      <c r="B1633" s="9" t="str">
        <f>VLOOKUP(Table1[[#This Row],[Customer ID]],'Customer Lookup'!A:B,2,0)</f>
        <v>Andrew Gonzalez</v>
      </c>
      <c r="C1633" s="9">
        <v>55300</v>
      </c>
      <c r="D1633" s="30">
        <v>42055</v>
      </c>
      <c r="E1633" s="30">
        <v>42057</v>
      </c>
      <c r="F1633" s="9" t="s">
        <v>2233</v>
      </c>
      <c r="G1633" s="13" t="str">
        <f ca="1">TRIM(Table1[[#This Row],[Product Category]])</f>
        <v>Technology</v>
      </c>
      <c r="H1633" s="13" t="str">
        <f ca="1">PROPER(Table1[[#This Row],[Product Sub-Category]])</f>
        <v>Office Furnishings</v>
      </c>
      <c r="I1633" s="14">
        <v>31</v>
      </c>
      <c r="J1633" s="15">
        <v>10.68</v>
      </c>
      <c r="K1633" s="9">
        <v>0.05</v>
      </c>
      <c r="L1633" s="9" t="s">
        <v>21</v>
      </c>
      <c r="M1633" s="9" t="s">
        <v>104</v>
      </c>
      <c r="N1633" s="16" t="str">
        <f ca="1">PROPER(Table1[[#This Row],[Region]])</f>
        <v>South</v>
      </c>
      <c r="O1633" s="9" t="s">
        <v>225</v>
      </c>
      <c r="P1633" s="9" t="s">
        <v>257</v>
      </c>
      <c r="Q1633" s="9" t="s">
        <v>32</v>
      </c>
    </row>
    <row r="1634" spans="1:17" ht="14.5">
      <c r="A1634" s="9">
        <v>2882</v>
      </c>
      <c r="B1634" s="9" t="str">
        <f>VLOOKUP(Table1[[#This Row],[Customer ID]],'Customer Lookup'!A:B,2,0)</f>
        <v>Andrew Gonzalez</v>
      </c>
      <c r="C1634" s="9">
        <v>16676</v>
      </c>
      <c r="D1634" s="30">
        <v>42082</v>
      </c>
      <c r="E1634" s="30">
        <v>42082</v>
      </c>
      <c r="F1634" s="8" t="s">
        <v>2235</v>
      </c>
      <c r="G1634" s="13" t="str">
        <f ca="1">TRIM(Table1[[#This Row],[Product Category]])</f>
        <v>Office Supplies</v>
      </c>
      <c r="H1634" s="13" t="str">
        <f ca="1">PROPER(Table1[[#This Row],[Product Sub-Category]])</f>
        <v>Telephones And Communication</v>
      </c>
      <c r="I1634" s="14">
        <v>39</v>
      </c>
      <c r="J1634" s="15">
        <v>28.99</v>
      </c>
      <c r="K1634" s="9">
        <v>0.05</v>
      </c>
      <c r="L1634" s="9" t="s">
        <v>21</v>
      </c>
      <c r="M1634" s="9" t="s">
        <v>104</v>
      </c>
      <c r="N1634" s="16" t="str">
        <f ca="1">PROPER(Table1[[#This Row],[Region]])</f>
        <v>South</v>
      </c>
      <c r="O1634" s="9" t="s">
        <v>225</v>
      </c>
      <c r="P1634" s="9" t="s">
        <v>257</v>
      </c>
      <c r="Q1634" s="9" t="s">
        <v>32</v>
      </c>
    </row>
    <row r="1635" spans="1:17" ht="14.5">
      <c r="A1635" s="9">
        <v>2882</v>
      </c>
      <c r="B1635" s="9" t="str">
        <f>VLOOKUP(Table1[[#This Row],[Customer ID]],'Customer Lookup'!A:B,2,0)</f>
        <v>Andrew Gonzalez</v>
      </c>
      <c r="C1635" s="9">
        <v>4839</v>
      </c>
      <c r="D1635" s="30">
        <v>42133</v>
      </c>
      <c r="E1635" s="30">
        <v>42133</v>
      </c>
      <c r="F1635" s="9" t="s">
        <v>83</v>
      </c>
      <c r="G1635" s="13" t="str">
        <f ca="1">TRIM(Table1[[#This Row],[Product Category]])</f>
        <v>Office Supplies</v>
      </c>
      <c r="H1635" s="13" t="str">
        <f ca="1">PROPER(Table1[[#This Row],[Product Sub-Category]])</f>
        <v>Paper</v>
      </c>
      <c r="I1635" s="14">
        <v>35</v>
      </c>
      <c r="J1635" s="15">
        <v>6.48</v>
      </c>
      <c r="K1635" s="9">
        <v>0.05</v>
      </c>
      <c r="L1635" s="9" t="s">
        <v>41</v>
      </c>
      <c r="M1635" s="9" t="s">
        <v>104</v>
      </c>
      <c r="N1635" s="16" t="str">
        <f ca="1">PROPER(Table1[[#This Row],[Region]])</f>
        <v>South</v>
      </c>
      <c r="O1635" s="9" t="s">
        <v>225</v>
      </c>
      <c r="P1635" s="9" t="s">
        <v>257</v>
      </c>
      <c r="Q1635" s="9" t="s">
        <v>32</v>
      </c>
    </row>
    <row r="1636" spans="1:17" ht="14.5">
      <c r="A1636" s="9">
        <v>2882</v>
      </c>
      <c r="B1636" s="9" t="str">
        <f>VLOOKUP(Table1[[#This Row],[Customer ID]],'Customer Lookup'!A:B,2,0)</f>
        <v>Andrew Gonzalez</v>
      </c>
      <c r="C1636" s="9">
        <v>21958</v>
      </c>
      <c r="D1636" s="30">
        <v>42160</v>
      </c>
      <c r="E1636" s="30">
        <v>42161</v>
      </c>
      <c r="F1636" s="8" t="s">
        <v>196</v>
      </c>
      <c r="G1636" s="13" t="str">
        <f ca="1">TRIM(Table1[[#This Row],[Product Category]])</f>
        <v>Furniture</v>
      </c>
      <c r="H1636" s="13" t="str">
        <f ca="1">PROPER(Table1[[#This Row],[Product Sub-Category]])</f>
        <v>Appliances</v>
      </c>
      <c r="I1636" s="14">
        <v>21</v>
      </c>
      <c r="J1636" s="15">
        <v>363.25</v>
      </c>
      <c r="K1636" s="9">
        <v>0.1</v>
      </c>
      <c r="L1636" s="9" t="s">
        <v>21</v>
      </c>
      <c r="M1636" s="9" t="s">
        <v>104</v>
      </c>
      <c r="N1636" s="16" t="str">
        <f ca="1">PROPER(Table1[[#This Row],[Region]])</f>
        <v>South</v>
      </c>
      <c r="O1636" s="9" t="s">
        <v>225</v>
      </c>
      <c r="P1636" s="9" t="s">
        <v>257</v>
      </c>
      <c r="Q1636" s="9" t="s">
        <v>32</v>
      </c>
    </row>
    <row r="1637" spans="1:17" ht="14.5">
      <c r="A1637" s="9">
        <v>2882</v>
      </c>
      <c r="B1637" s="9" t="str">
        <f>VLOOKUP(Table1[[#This Row],[Customer ID]],'Customer Lookup'!A:B,2,0)</f>
        <v>Andrew Gonzalez</v>
      </c>
      <c r="C1637" s="9">
        <v>40224</v>
      </c>
      <c r="D1637" s="30">
        <v>42185</v>
      </c>
      <c r="E1637" s="30">
        <v>42192</v>
      </c>
      <c r="F1637" s="9" t="s">
        <v>2233</v>
      </c>
      <c r="G1637" s="13" t="str">
        <f ca="1">TRIM(Table1[[#This Row],[Product Category]])</f>
        <v>Technology</v>
      </c>
      <c r="H1637" s="13" t="str">
        <f ca="1">PROPER(Table1[[#This Row],[Product Sub-Category]])</f>
        <v>Office Furnishings</v>
      </c>
      <c r="I1637" s="14">
        <v>21</v>
      </c>
      <c r="J1637" s="15">
        <v>63.94</v>
      </c>
      <c r="K1637" s="9">
        <v>0.05</v>
      </c>
      <c r="L1637" s="9" t="s">
        <v>98</v>
      </c>
      <c r="M1637" s="9" t="s">
        <v>104</v>
      </c>
      <c r="N1637" s="16" t="str">
        <f ca="1">PROPER(Table1[[#This Row],[Region]])</f>
        <v>South</v>
      </c>
      <c r="O1637" s="9" t="s">
        <v>225</v>
      </c>
      <c r="P1637" s="9" t="s">
        <v>257</v>
      </c>
      <c r="Q1637" s="9" t="s">
        <v>22</v>
      </c>
    </row>
    <row r="1638" spans="1:17" ht="14.5">
      <c r="A1638" s="9">
        <v>2882</v>
      </c>
      <c r="B1638" s="9" t="str">
        <f>VLOOKUP(Table1[[#This Row],[Customer ID]],'Customer Lookup'!A:B,2,0)</f>
        <v>Andrew Gonzalez</v>
      </c>
      <c r="C1638" s="9">
        <v>50917</v>
      </c>
      <c r="D1638" s="30">
        <v>42025</v>
      </c>
      <c r="E1638" s="30">
        <v>42029</v>
      </c>
      <c r="F1638" s="8" t="s">
        <v>144</v>
      </c>
      <c r="G1638" s="13" t="str">
        <f ca="1">TRIM(Table1[[#This Row],[Product Category]])</f>
        <v>Office Supplies</v>
      </c>
      <c r="H1638" s="13" t="str">
        <f ca="1">PROPER(Table1[[#This Row],[Product Sub-Category]])</f>
        <v>Computer Peripherals</v>
      </c>
      <c r="I1638" s="14">
        <v>40</v>
      </c>
      <c r="J1638" s="15">
        <v>43.98</v>
      </c>
      <c r="K1638" s="9">
        <v>0.05</v>
      </c>
      <c r="L1638" s="9" t="s">
        <v>98</v>
      </c>
      <c r="M1638" s="9" t="s">
        <v>104</v>
      </c>
      <c r="N1638" s="16" t="str">
        <f ca="1">PROPER(Table1[[#This Row],[Region]])</f>
        <v>East</v>
      </c>
      <c r="O1638" s="9" t="s">
        <v>225</v>
      </c>
      <c r="P1638" s="9" t="s">
        <v>257</v>
      </c>
      <c r="Q1638" s="9" t="s">
        <v>32</v>
      </c>
    </row>
    <row r="1639" spans="1:17" ht="14.5">
      <c r="A1639" s="9">
        <v>2883</v>
      </c>
      <c r="B1639" s="9" t="str">
        <f>VLOOKUP(Table1[[#This Row],[Customer ID]],'Customer Lookup'!A:B,2,0)</f>
        <v>Stuart Sharma</v>
      </c>
      <c r="C1639" s="9">
        <v>87632</v>
      </c>
      <c r="D1639" s="30">
        <v>42133</v>
      </c>
      <c r="E1639" s="30">
        <v>42133</v>
      </c>
      <c r="F1639" s="9" t="s">
        <v>83</v>
      </c>
      <c r="G1639" s="13" t="str">
        <f ca="1">TRIM(Table1[[#This Row],[Product Category]])</f>
        <v>Technology</v>
      </c>
      <c r="H1639" s="13" t="str">
        <f ca="1">PROPER(Table1[[#This Row],[Product Sub-Category]])</f>
        <v>Paper</v>
      </c>
      <c r="I1639" s="14">
        <v>9</v>
      </c>
      <c r="J1639" s="15">
        <v>6.48</v>
      </c>
      <c r="K1639" s="9">
        <v>0.05</v>
      </c>
      <c r="L1639" s="9" t="s">
        <v>41</v>
      </c>
      <c r="M1639" s="9" t="s">
        <v>104</v>
      </c>
      <c r="N1639" s="16" t="str">
        <f ca="1">PROPER(Table1[[#This Row],[Region]])</f>
        <v>East</v>
      </c>
      <c r="O1639" s="9" t="s">
        <v>124</v>
      </c>
      <c r="P1639" s="9" t="s">
        <v>961</v>
      </c>
      <c r="Q1639" s="9" t="s">
        <v>32</v>
      </c>
    </row>
    <row r="1640" spans="1:17" ht="14.5">
      <c r="A1640" s="9">
        <v>2884</v>
      </c>
      <c r="B1640" s="9" t="str">
        <f>VLOOKUP(Table1[[#This Row],[Customer ID]],'Customer Lookup'!A:B,2,0)</f>
        <v>Stuart C Robinson</v>
      </c>
      <c r="C1640" s="9">
        <v>87631</v>
      </c>
      <c r="D1640" s="30">
        <v>42082</v>
      </c>
      <c r="E1640" s="30">
        <v>42082</v>
      </c>
      <c r="F1640" s="8" t="s">
        <v>2235</v>
      </c>
      <c r="G1640" s="13" t="str">
        <f ca="1">TRIM(Table1[[#This Row],[Product Category]])</f>
        <v>Office Supplies</v>
      </c>
      <c r="H1640" s="13" t="str">
        <f ca="1">PROPER(Table1[[#This Row],[Product Sub-Category]])</f>
        <v>Telephones And Communication</v>
      </c>
      <c r="I1640" s="14">
        <v>10</v>
      </c>
      <c r="J1640" s="15">
        <v>28.99</v>
      </c>
      <c r="K1640" s="9">
        <v>0.05</v>
      </c>
      <c r="L1640" s="9" t="s">
        <v>21</v>
      </c>
      <c r="M1640" s="9" t="s">
        <v>104</v>
      </c>
      <c r="N1640" s="16" t="str">
        <f ca="1">PROPER(Table1[[#This Row],[Region]])</f>
        <v>East</v>
      </c>
      <c r="O1640" s="9" t="s">
        <v>124</v>
      </c>
      <c r="P1640" s="9" t="s">
        <v>963</v>
      </c>
      <c r="Q1640" s="9" t="s">
        <v>32</v>
      </c>
    </row>
    <row r="1641" spans="1:17" ht="14.5">
      <c r="A1641" s="9">
        <v>2884</v>
      </c>
      <c r="B1641" s="9" t="str">
        <f>VLOOKUP(Table1[[#This Row],[Customer ID]],'Customer Lookup'!A:B,2,0)</f>
        <v>Stuart C Robinson</v>
      </c>
      <c r="C1641" s="9">
        <v>87633</v>
      </c>
      <c r="D1641" s="30">
        <v>42160</v>
      </c>
      <c r="E1641" s="30">
        <v>42161</v>
      </c>
      <c r="F1641" s="9" t="s">
        <v>196</v>
      </c>
      <c r="G1641" s="13" t="str">
        <f ca="1">TRIM(Table1[[#This Row],[Product Category]])</f>
        <v>Furniture</v>
      </c>
      <c r="H1641" s="13" t="str">
        <f ca="1">PROPER(Table1[[#This Row],[Product Sub-Category]])</f>
        <v>Appliances</v>
      </c>
      <c r="I1641" s="14">
        <v>5</v>
      </c>
      <c r="J1641" s="15">
        <v>363.25</v>
      </c>
      <c r="K1641" s="9">
        <v>0.1</v>
      </c>
      <c r="L1641" s="9" t="s">
        <v>21</v>
      </c>
      <c r="M1641" s="9" t="s">
        <v>104</v>
      </c>
      <c r="N1641" s="16" t="str">
        <f ca="1">PROPER(Table1[[#This Row],[Region]])</f>
        <v>East</v>
      </c>
      <c r="O1641" s="9" t="s">
        <v>124</v>
      </c>
      <c r="P1641" s="9" t="s">
        <v>963</v>
      </c>
      <c r="Q1641" s="9" t="s">
        <v>32</v>
      </c>
    </row>
    <row r="1642" spans="1:17" ht="14.5">
      <c r="A1642" s="9">
        <v>2885</v>
      </c>
      <c r="B1642" s="9" t="str">
        <f>VLOOKUP(Table1[[#This Row],[Customer ID]],'Customer Lookup'!A:B,2,0)</f>
        <v>Gary Frazier</v>
      </c>
      <c r="C1642" s="9">
        <v>87634</v>
      </c>
      <c r="D1642" s="30">
        <v>42185</v>
      </c>
      <c r="E1642" s="30">
        <v>42192</v>
      </c>
      <c r="F1642" s="8" t="s">
        <v>2233</v>
      </c>
      <c r="G1642" s="13" t="str">
        <f ca="1">TRIM(Table1[[#This Row],[Product Category]])</f>
        <v>Office Supplies</v>
      </c>
      <c r="H1642" s="13" t="str">
        <f ca="1">PROPER(Table1[[#This Row],[Product Sub-Category]])</f>
        <v>Office Furnishings</v>
      </c>
      <c r="I1642" s="14">
        <v>5</v>
      </c>
      <c r="J1642" s="15">
        <v>63.94</v>
      </c>
      <c r="K1642" s="9">
        <v>0.05</v>
      </c>
      <c r="L1642" s="9" t="s">
        <v>98</v>
      </c>
      <c r="M1642" s="9" t="s">
        <v>104</v>
      </c>
      <c r="N1642" s="16" t="str">
        <f ca="1">PROPER(Table1[[#This Row],[Region]])</f>
        <v>East</v>
      </c>
      <c r="O1642" s="9" t="s">
        <v>124</v>
      </c>
      <c r="P1642" s="9" t="s">
        <v>964</v>
      </c>
      <c r="Q1642" s="9" t="s">
        <v>22</v>
      </c>
    </row>
    <row r="1643" spans="1:17" ht="14.5">
      <c r="A1643" s="9">
        <v>2886</v>
      </c>
      <c r="B1643" s="9" t="str">
        <f>VLOOKUP(Table1[[#This Row],[Customer ID]],'Customer Lookup'!A:B,2,0)</f>
        <v>Gretchen McKinney</v>
      </c>
      <c r="C1643" s="9">
        <v>87630</v>
      </c>
      <c r="D1643" s="30">
        <v>42055</v>
      </c>
      <c r="E1643" s="30">
        <v>42057</v>
      </c>
      <c r="F1643" s="9" t="s">
        <v>196</v>
      </c>
      <c r="G1643" s="13" t="str">
        <f ca="1">TRIM(Table1[[#This Row],[Product Category]])</f>
        <v>Office Supplies</v>
      </c>
      <c r="H1643" s="13" t="str">
        <f ca="1">PROPER(Table1[[#This Row],[Product Sub-Category]])</f>
        <v>Appliances</v>
      </c>
      <c r="I1643" s="14">
        <v>9</v>
      </c>
      <c r="J1643" s="15">
        <v>4.0599999999999996</v>
      </c>
      <c r="K1643" s="9">
        <v>0.05</v>
      </c>
      <c r="L1643" s="9" t="s">
        <v>21</v>
      </c>
      <c r="M1643" s="9" t="s">
        <v>104</v>
      </c>
      <c r="N1643" s="16" t="str">
        <f ca="1">PROPER(Table1[[#This Row],[Region]])</f>
        <v>East</v>
      </c>
      <c r="O1643" s="9" t="s">
        <v>124</v>
      </c>
      <c r="P1643" s="9" t="s">
        <v>965</v>
      </c>
      <c r="Q1643" s="9" t="s">
        <v>32</v>
      </c>
    </row>
    <row r="1644" spans="1:17" ht="14.5">
      <c r="A1644" s="9">
        <v>2886</v>
      </c>
      <c r="B1644" s="9" t="str">
        <f>VLOOKUP(Table1[[#This Row],[Customer ID]],'Customer Lookup'!A:B,2,0)</f>
        <v>Gretchen McKinney</v>
      </c>
      <c r="C1644" s="9">
        <v>87630</v>
      </c>
      <c r="D1644" s="30">
        <v>42055</v>
      </c>
      <c r="E1644" s="30">
        <v>42056</v>
      </c>
      <c r="F1644" s="8" t="s">
        <v>116</v>
      </c>
      <c r="G1644" s="13" t="str">
        <f ca="1">TRIM(Table1[[#This Row],[Product Category]])</f>
        <v>Furniture</v>
      </c>
      <c r="H1644" s="13" t="str">
        <f ca="1">PROPER(Table1[[#This Row],[Product Sub-Category]])</f>
        <v>Labels</v>
      </c>
      <c r="I1644" s="14">
        <v>12</v>
      </c>
      <c r="J1644" s="15">
        <v>3.75</v>
      </c>
      <c r="K1644" s="9">
        <v>0.05</v>
      </c>
      <c r="L1644" s="9" t="s">
        <v>21</v>
      </c>
      <c r="M1644" s="9" t="s">
        <v>104</v>
      </c>
      <c r="N1644" s="16" t="str">
        <f ca="1">PROPER(Table1[[#This Row],[Region]])</f>
        <v>East</v>
      </c>
      <c r="O1644" s="9" t="s">
        <v>124</v>
      </c>
      <c r="P1644" s="9" t="s">
        <v>965</v>
      </c>
      <c r="Q1644" s="9" t="s">
        <v>32</v>
      </c>
    </row>
    <row r="1645" spans="1:17" ht="14.5">
      <c r="A1645" s="9">
        <v>2886</v>
      </c>
      <c r="B1645" s="9" t="str">
        <f>VLOOKUP(Table1[[#This Row],[Customer ID]],'Customer Lookup'!A:B,2,0)</f>
        <v>Gretchen McKinney</v>
      </c>
      <c r="C1645" s="9">
        <v>87630</v>
      </c>
      <c r="D1645" s="30">
        <v>42055</v>
      </c>
      <c r="E1645" s="30">
        <v>42057</v>
      </c>
      <c r="F1645" s="9" t="s">
        <v>2233</v>
      </c>
      <c r="G1645" s="13" t="str">
        <f ca="1">TRIM(Table1[[#This Row],[Product Category]])</f>
        <v>Furniture</v>
      </c>
      <c r="H1645" s="13" t="str">
        <f ca="1">PROPER(Table1[[#This Row],[Product Sub-Category]])</f>
        <v>Office Furnishings</v>
      </c>
      <c r="I1645" s="14">
        <v>8</v>
      </c>
      <c r="J1645" s="15">
        <v>10.68</v>
      </c>
      <c r="K1645" s="9">
        <v>0.05</v>
      </c>
      <c r="L1645" s="9" t="s">
        <v>21</v>
      </c>
      <c r="M1645" s="9" t="s">
        <v>104</v>
      </c>
      <c r="N1645" s="16" t="str">
        <f ca="1">PROPER(Table1[[#This Row],[Region]])</f>
        <v>Central</v>
      </c>
      <c r="O1645" s="9" t="s">
        <v>124</v>
      </c>
      <c r="P1645" s="9" t="s">
        <v>965</v>
      </c>
      <c r="Q1645" s="9" t="s">
        <v>32</v>
      </c>
    </row>
    <row r="1646" spans="1:17" ht="14.5">
      <c r="A1646" s="9">
        <v>2892</v>
      </c>
      <c r="B1646" s="9" t="str">
        <f>VLOOKUP(Table1[[#This Row],[Customer ID]],'Customer Lookup'!A:B,2,0)</f>
        <v>Benjamin Porter</v>
      </c>
      <c r="C1646" s="9">
        <v>90011</v>
      </c>
      <c r="D1646" s="30">
        <v>42058</v>
      </c>
      <c r="E1646" s="30">
        <v>42060</v>
      </c>
      <c r="F1646" s="8" t="s">
        <v>123</v>
      </c>
      <c r="G1646" s="13" t="str">
        <f ca="1">TRIM(Table1[[#This Row],[Product Category]])</f>
        <v>Office Supplies</v>
      </c>
      <c r="H1646" s="13" t="str">
        <f ca="1">PROPER(Table1[[#This Row],[Product Sub-Category]])</f>
        <v>Tables</v>
      </c>
      <c r="I1646" s="14">
        <v>11</v>
      </c>
      <c r="J1646" s="15">
        <v>209.37</v>
      </c>
      <c r="K1646" s="9">
        <v>0.1</v>
      </c>
      <c r="L1646" s="9" t="s">
        <v>21</v>
      </c>
      <c r="M1646" s="9" t="s">
        <v>104</v>
      </c>
      <c r="N1646" s="16" t="str">
        <f ca="1">PROPER(Table1[[#This Row],[Region]])</f>
        <v>Central</v>
      </c>
      <c r="O1646" s="9" t="s">
        <v>215</v>
      </c>
      <c r="P1646" s="9" t="s">
        <v>966</v>
      </c>
      <c r="Q1646" s="9" t="s">
        <v>32</v>
      </c>
    </row>
    <row r="1647" spans="1:17" ht="14.5">
      <c r="A1647" s="9">
        <v>2893</v>
      </c>
      <c r="B1647" s="9" t="str">
        <f>VLOOKUP(Table1[[#This Row],[Customer ID]],'Customer Lookup'!A:B,2,0)</f>
        <v>Kathryn Tate</v>
      </c>
      <c r="C1647" s="9">
        <v>90011</v>
      </c>
      <c r="D1647" s="30">
        <v>42058</v>
      </c>
      <c r="E1647" s="30">
        <v>42059</v>
      </c>
      <c r="F1647" s="9" t="s">
        <v>83</v>
      </c>
      <c r="G1647" s="13" t="str">
        <f ca="1">TRIM(Table1[[#This Row],[Product Category]])</f>
        <v>Furniture</v>
      </c>
      <c r="H1647" s="13" t="str">
        <f ca="1">PROPER(Table1[[#This Row],[Product Sub-Category]])</f>
        <v>Paper</v>
      </c>
      <c r="I1647" s="14">
        <v>9</v>
      </c>
      <c r="J1647" s="15">
        <v>4.9800000000000004</v>
      </c>
      <c r="K1647" s="9">
        <v>0.05</v>
      </c>
      <c r="L1647" s="9" t="s">
        <v>21</v>
      </c>
      <c r="M1647" s="9" t="s">
        <v>104</v>
      </c>
      <c r="N1647" s="16" t="str">
        <f ca="1">PROPER(Table1[[#This Row],[Region]])</f>
        <v>Central</v>
      </c>
      <c r="O1647" s="9" t="s">
        <v>215</v>
      </c>
      <c r="P1647" s="9" t="s">
        <v>939</v>
      </c>
      <c r="Q1647" s="9" t="s">
        <v>32</v>
      </c>
    </row>
    <row r="1648" spans="1:17" ht="14.5">
      <c r="A1648" s="9">
        <v>2896</v>
      </c>
      <c r="B1648" s="9" t="str">
        <f>VLOOKUP(Table1[[#This Row],[Customer ID]],'Customer Lookup'!A:B,2,0)</f>
        <v>Anna Ellis</v>
      </c>
      <c r="C1648" s="9">
        <v>86925</v>
      </c>
      <c r="D1648" s="30">
        <v>42026</v>
      </c>
      <c r="E1648" s="30">
        <v>42030</v>
      </c>
      <c r="F1648" s="8" t="s">
        <v>151</v>
      </c>
      <c r="G1648" s="13" t="str">
        <f ca="1">TRIM(Table1[[#This Row],[Product Category]])</f>
        <v>Office Supplies</v>
      </c>
      <c r="H1648" s="13" t="str">
        <f ca="1">PROPER(Table1[[#This Row],[Product Sub-Category]])</f>
        <v>Bookcases</v>
      </c>
      <c r="I1648" s="14">
        <v>8</v>
      </c>
      <c r="J1648" s="15">
        <v>880.98</v>
      </c>
      <c r="K1648" s="9">
        <v>0.1</v>
      </c>
      <c r="L1648" s="9" t="s">
        <v>98</v>
      </c>
      <c r="M1648" s="9" t="s">
        <v>42</v>
      </c>
      <c r="N1648" s="16" t="str">
        <f ca="1">PROPER(Table1[[#This Row],[Region]])</f>
        <v>Central</v>
      </c>
      <c r="O1648" s="9" t="s">
        <v>55</v>
      </c>
      <c r="P1648" s="9" t="s">
        <v>967</v>
      </c>
      <c r="Q1648" s="9" t="s">
        <v>22</v>
      </c>
    </row>
    <row r="1649" spans="1:17" ht="14.5">
      <c r="A1649" s="9">
        <v>2896</v>
      </c>
      <c r="B1649" s="9" t="str">
        <f>VLOOKUP(Table1[[#This Row],[Customer ID]],'Customer Lookup'!A:B,2,0)</f>
        <v>Anna Ellis</v>
      </c>
      <c r="C1649" s="9">
        <v>86927</v>
      </c>
      <c r="D1649" s="30">
        <v>42075</v>
      </c>
      <c r="E1649" s="30">
        <v>42077</v>
      </c>
      <c r="F1649" s="9" t="s">
        <v>83</v>
      </c>
      <c r="G1649" s="13" t="str">
        <f ca="1">TRIM(Table1[[#This Row],[Product Category]])</f>
        <v>Technology</v>
      </c>
      <c r="H1649" s="13" t="str">
        <f ca="1">PROPER(Table1[[#This Row],[Product Sub-Category]])</f>
        <v>Paper</v>
      </c>
      <c r="I1649" s="14">
        <v>15</v>
      </c>
      <c r="J1649" s="15">
        <v>22.84</v>
      </c>
      <c r="K1649" s="9">
        <v>0.05</v>
      </c>
      <c r="L1649" s="9" t="s">
        <v>41</v>
      </c>
      <c r="M1649" s="9" t="s">
        <v>42</v>
      </c>
      <c r="N1649" s="16" t="str">
        <f ca="1">PROPER(Table1[[#This Row],[Region]])</f>
        <v>Central</v>
      </c>
      <c r="O1649" s="9" t="s">
        <v>55</v>
      </c>
      <c r="P1649" s="9" t="s">
        <v>967</v>
      </c>
      <c r="Q1649" s="9" t="s">
        <v>32</v>
      </c>
    </row>
    <row r="1650" spans="1:17" ht="14.5">
      <c r="A1650" s="9">
        <v>2897</v>
      </c>
      <c r="B1650" s="9" t="str">
        <f>VLOOKUP(Table1[[#This Row],[Customer ID]],'Customer Lookup'!A:B,2,0)</f>
        <v>Betty Giles</v>
      </c>
      <c r="C1650" s="9">
        <v>86926</v>
      </c>
      <c r="D1650" s="30">
        <v>42048</v>
      </c>
      <c r="E1650" s="30">
        <v>42049</v>
      </c>
      <c r="F1650" s="8" t="s">
        <v>74</v>
      </c>
      <c r="G1650" s="13" t="str">
        <f ca="1">TRIM(Table1[[#This Row],[Product Category]])</f>
        <v>Office Supplies</v>
      </c>
      <c r="H1650" s="13" t="str">
        <f ca="1">PROPER(Table1[[#This Row],[Product Sub-Category]])</f>
        <v>Office Machines</v>
      </c>
      <c r="I1650" s="14">
        <v>11</v>
      </c>
      <c r="J1650" s="15">
        <v>80.97</v>
      </c>
      <c r="K1650" s="9">
        <v>0.05</v>
      </c>
      <c r="L1650" s="9" t="s">
        <v>21</v>
      </c>
      <c r="M1650" s="9" t="s">
        <v>42</v>
      </c>
      <c r="N1650" s="16" t="str">
        <f ca="1">PROPER(Table1[[#This Row],[Region]])</f>
        <v>Central</v>
      </c>
      <c r="O1650" s="9" t="s">
        <v>55</v>
      </c>
      <c r="P1650" s="9" t="s">
        <v>968</v>
      </c>
      <c r="Q1650" s="9" t="s">
        <v>22</v>
      </c>
    </row>
    <row r="1651" spans="1:17" ht="14.5">
      <c r="A1651" s="9">
        <v>2897</v>
      </c>
      <c r="B1651" s="9" t="str">
        <f>VLOOKUP(Table1[[#This Row],[Customer ID]],'Customer Lookup'!A:B,2,0)</f>
        <v>Betty Giles</v>
      </c>
      <c r="C1651" s="9">
        <v>86926</v>
      </c>
      <c r="D1651" s="30">
        <v>42048</v>
      </c>
      <c r="E1651" s="30">
        <v>42050</v>
      </c>
      <c r="F1651" s="9" t="s">
        <v>83</v>
      </c>
      <c r="G1651" s="13" t="str">
        <f ca="1">TRIM(Table1[[#This Row],[Product Category]])</f>
        <v>Furniture</v>
      </c>
      <c r="H1651" s="13" t="str">
        <f ca="1">PROPER(Table1[[#This Row],[Product Sub-Category]])</f>
        <v>Paper</v>
      </c>
      <c r="I1651" s="14">
        <v>2</v>
      </c>
      <c r="J1651" s="15">
        <v>6.48</v>
      </c>
      <c r="K1651" s="9">
        <v>0.05</v>
      </c>
      <c r="L1651" s="9" t="s">
        <v>21</v>
      </c>
      <c r="M1651" s="9" t="s">
        <v>42</v>
      </c>
      <c r="N1651" s="16" t="str">
        <f ca="1">PROPER(Table1[[#This Row],[Region]])</f>
        <v>East</v>
      </c>
      <c r="O1651" s="9" t="s">
        <v>55</v>
      </c>
      <c r="P1651" s="9" t="s">
        <v>968</v>
      </c>
      <c r="Q1651" s="9" t="s">
        <v>32</v>
      </c>
    </row>
    <row r="1652" spans="1:17" ht="14.5">
      <c r="A1652" s="9">
        <v>2903</v>
      </c>
      <c r="B1652" s="9" t="str">
        <f>VLOOKUP(Table1[[#This Row],[Customer ID]],'Customer Lookup'!A:B,2,0)</f>
        <v>Frances Powers</v>
      </c>
      <c r="C1652" s="9">
        <v>87374</v>
      </c>
      <c r="D1652" s="30">
        <v>42180</v>
      </c>
      <c r="E1652" s="30">
        <v>42180</v>
      </c>
      <c r="F1652" s="8" t="s">
        <v>123</v>
      </c>
      <c r="G1652" s="13" t="str">
        <f ca="1">TRIM(Table1[[#This Row],[Product Category]])</f>
        <v>Office Supplies</v>
      </c>
      <c r="H1652" s="13" t="str">
        <f ca="1">PROPER(Table1[[#This Row],[Product Sub-Category]])</f>
        <v>Tables</v>
      </c>
      <c r="I1652" s="14">
        <v>6</v>
      </c>
      <c r="J1652" s="15">
        <v>70.89</v>
      </c>
      <c r="K1652" s="9">
        <v>0.05</v>
      </c>
      <c r="L1652" s="9" t="s">
        <v>31</v>
      </c>
      <c r="M1652" s="9" t="s">
        <v>51</v>
      </c>
      <c r="N1652" s="16" t="str">
        <f ca="1">PROPER(Table1[[#This Row],[Region]])</f>
        <v>East</v>
      </c>
      <c r="O1652" s="9" t="s">
        <v>124</v>
      </c>
      <c r="P1652" s="9" t="s">
        <v>969</v>
      </c>
      <c r="Q1652" s="9" t="s">
        <v>22</v>
      </c>
    </row>
    <row r="1653" spans="1:17" ht="14.5">
      <c r="A1653" s="9">
        <v>2908</v>
      </c>
      <c r="B1653" s="9" t="str">
        <f>VLOOKUP(Table1[[#This Row],[Customer ID]],'Customer Lookup'!A:B,2,0)</f>
        <v>Robyn Lyon</v>
      </c>
      <c r="C1653" s="9">
        <v>88156</v>
      </c>
      <c r="D1653" s="30">
        <v>42012</v>
      </c>
      <c r="E1653" s="30">
        <v>42012</v>
      </c>
      <c r="F1653" s="9" t="s">
        <v>116</v>
      </c>
      <c r="G1653" s="13" t="str">
        <f ca="1">TRIM(Table1[[#This Row],[Product Category]])</f>
        <v>Furniture</v>
      </c>
      <c r="H1653" s="13" t="str">
        <f ca="1">PROPER(Table1[[#This Row],[Product Sub-Category]])</f>
        <v>Labels</v>
      </c>
      <c r="I1653" s="14">
        <v>4</v>
      </c>
      <c r="J1653" s="15">
        <v>4.13</v>
      </c>
      <c r="K1653" s="9">
        <v>0.05</v>
      </c>
      <c r="L1653" s="9" t="s">
        <v>21</v>
      </c>
      <c r="M1653" s="9" t="s">
        <v>42</v>
      </c>
      <c r="N1653" s="16" t="str">
        <f ca="1">PROPER(Table1[[#This Row],[Region]])</f>
        <v>East</v>
      </c>
      <c r="O1653" s="9" t="s">
        <v>124</v>
      </c>
      <c r="P1653" s="9" t="s">
        <v>970</v>
      </c>
      <c r="Q1653" s="9" t="s">
        <v>32</v>
      </c>
    </row>
    <row r="1654" spans="1:17" ht="14.5">
      <c r="A1654" s="9">
        <v>2908</v>
      </c>
      <c r="B1654" s="9" t="str">
        <f>VLOOKUP(Table1[[#This Row],[Customer ID]],'Customer Lookup'!A:B,2,0)</f>
        <v>Robyn Lyon</v>
      </c>
      <c r="C1654" s="9">
        <v>88156</v>
      </c>
      <c r="D1654" s="30">
        <v>42012</v>
      </c>
      <c r="E1654" s="30">
        <v>42012</v>
      </c>
      <c r="F1654" s="8" t="s">
        <v>2233</v>
      </c>
      <c r="G1654" s="13" t="str">
        <f ca="1">TRIM(Table1[[#This Row],[Product Category]])</f>
        <v>Technology</v>
      </c>
      <c r="H1654" s="13" t="str">
        <f ca="1">PROPER(Table1[[#This Row],[Product Sub-Category]])</f>
        <v>Office Furnishings</v>
      </c>
      <c r="I1654" s="14">
        <v>1</v>
      </c>
      <c r="J1654" s="15">
        <v>22.72</v>
      </c>
      <c r="K1654" s="9">
        <v>0.05</v>
      </c>
      <c r="L1654" s="9" t="s">
        <v>21</v>
      </c>
      <c r="M1654" s="9" t="s">
        <v>42</v>
      </c>
      <c r="N1654" s="16" t="str">
        <f ca="1">PROPER(Table1[[#This Row],[Region]])</f>
        <v>East</v>
      </c>
      <c r="O1654" s="9" t="s">
        <v>124</v>
      </c>
      <c r="P1654" s="9" t="s">
        <v>970</v>
      </c>
      <c r="Q1654" s="9" t="s">
        <v>32</v>
      </c>
    </row>
    <row r="1655" spans="1:17" ht="14.5">
      <c r="A1655" s="9">
        <v>2908</v>
      </c>
      <c r="B1655" s="9" t="str">
        <f>VLOOKUP(Table1[[#This Row],[Customer ID]],'Customer Lookup'!A:B,2,0)</f>
        <v>Robyn Lyon</v>
      </c>
      <c r="C1655" s="9">
        <v>88157</v>
      </c>
      <c r="D1655" s="30">
        <v>42063</v>
      </c>
      <c r="E1655" s="30">
        <v>42066</v>
      </c>
      <c r="F1655" s="9" t="s">
        <v>144</v>
      </c>
      <c r="G1655" s="13" t="str">
        <f ca="1">TRIM(Table1[[#This Row],[Product Category]])</f>
        <v>Office Supplies</v>
      </c>
      <c r="H1655" s="13" t="str">
        <f ca="1">PROPER(Table1[[#This Row],[Product Sub-Category]])</f>
        <v>Computer Peripherals</v>
      </c>
      <c r="I1655" s="14">
        <v>16</v>
      </c>
      <c r="J1655" s="15">
        <v>34.979999999999997</v>
      </c>
      <c r="K1655" s="9">
        <v>0.05</v>
      </c>
      <c r="L1655" s="9" t="s">
        <v>31</v>
      </c>
      <c r="M1655" s="9" t="s">
        <v>42</v>
      </c>
      <c r="N1655" s="16" t="str">
        <f ca="1">PROPER(Table1[[#This Row],[Region]])</f>
        <v>East</v>
      </c>
      <c r="O1655" s="9" t="s">
        <v>124</v>
      </c>
      <c r="P1655" s="9" t="s">
        <v>970</v>
      </c>
      <c r="Q1655" s="9" t="s">
        <v>22</v>
      </c>
    </row>
    <row r="1656" spans="1:17" ht="14.5">
      <c r="A1656" s="9">
        <v>2908</v>
      </c>
      <c r="B1656" s="9" t="str">
        <f>VLOOKUP(Table1[[#This Row],[Customer ID]],'Customer Lookup'!A:B,2,0)</f>
        <v>Robyn Lyon</v>
      </c>
      <c r="C1656" s="9">
        <v>88157</v>
      </c>
      <c r="D1656" s="30">
        <v>42063</v>
      </c>
      <c r="E1656" s="30">
        <v>42065</v>
      </c>
      <c r="F1656" s="8" t="s">
        <v>2240</v>
      </c>
      <c r="G1656" s="13" t="str">
        <f ca="1">TRIM(Table1[[#This Row],[Product Category]])</f>
        <v>Office Supplies</v>
      </c>
      <c r="H1656" s="13" t="str">
        <f ca="1">PROPER(Table1[[#This Row],[Product Sub-Category]])</f>
        <v>Scissors, Rulers And Trimmers</v>
      </c>
      <c r="I1656" s="14">
        <v>8</v>
      </c>
      <c r="J1656" s="15">
        <v>3.14</v>
      </c>
      <c r="K1656" s="9">
        <v>0.05</v>
      </c>
      <c r="L1656" s="9" t="s">
        <v>31</v>
      </c>
      <c r="M1656" s="9" t="s">
        <v>42</v>
      </c>
      <c r="N1656" s="16" t="str">
        <f ca="1">PROPER(Table1[[#This Row],[Region]])</f>
        <v>Central</v>
      </c>
      <c r="O1656" s="9" t="s">
        <v>124</v>
      </c>
      <c r="P1656" s="9" t="s">
        <v>970</v>
      </c>
      <c r="Q1656" s="9" t="s">
        <v>32</v>
      </c>
    </row>
    <row r="1657" spans="1:17" ht="14.5">
      <c r="A1657" s="9">
        <v>2912</v>
      </c>
      <c r="B1657" s="9" t="str">
        <f>VLOOKUP(Table1[[#This Row],[Customer ID]],'Customer Lookup'!A:B,2,0)</f>
        <v>Hannah Carver</v>
      </c>
      <c r="C1657" s="9">
        <v>87396</v>
      </c>
      <c r="D1657" s="30">
        <v>42122</v>
      </c>
      <c r="E1657" s="30">
        <v>42124</v>
      </c>
      <c r="F1657" s="9" t="s">
        <v>116</v>
      </c>
      <c r="G1657" s="13" t="str">
        <f ca="1">TRIM(Table1[[#This Row],[Product Category]])</f>
        <v>Office Supplies</v>
      </c>
      <c r="H1657" s="13" t="str">
        <f ca="1">PROPER(Table1[[#This Row],[Product Sub-Category]])</f>
        <v>Labels</v>
      </c>
      <c r="I1657" s="14">
        <v>7</v>
      </c>
      <c r="J1657" s="15">
        <v>4.13</v>
      </c>
      <c r="K1657" s="9">
        <v>0.05</v>
      </c>
      <c r="L1657" s="9" t="s">
        <v>21</v>
      </c>
      <c r="M1657" s="9" t="s">
        <v>42</v>
      </c>
      <c r="N1657" s="16" t="str">
        <f ca="1">PROPER(Table1[[#This Row],[Region]])</f>
        <v>Central</v>
      </c>
      <c r="O1657" s="9" t="s">
        <v>971</v>
      </c>
      <c r="P1657" s="9" t="s">
        <v>972</v>
      </c>
      <c r="Q1657" s="9" t="s">
        <v>22</v>
      </c>
    </row>
    <row r="1658" spans="1:17" ht="14.5">
      <c r="A1658" s="9">
        <v>2912</v>
      </c>
      <c r="B1658" s="9" t="str">
        <f>VLOOKUP(Table1[[#This Row],[Customer ID]],'Customer Lookup'!A:B,2,0)</f>
        <v>Hannah Carver</v>
      </c>
      <c r="C1658" s="9">
        <v>87396</v>
      </c>
      <c r="D1658" s="30">
        <v>42122</v>
      </c>
      <c r="E1658" s="30">
        <v>42124</v>
      </c>
      <c r="F1658" s="8" t="s">
        <v>83</v>
      </c>
      <c r="G1658" s="13" t="str">
        <f ca="1">TRIM(Table1[[#This Row],[Product Category]])</f>
        <v>Technology</v>
      </c>
      <c r="H1658" s="13" t="str">
        <f ca="1">PROPER(Table1[[#This Row],[Product Sub-Category]])</f>
        <v>Paper</v>
      </c>
      <c r="I1658" s="14">
        <v>12</v>
      </c>
      <c r="J1658" s="15">
        <v>55.48</v>
      </c>
      <c r="K1658" s="9">
        <v>0.05</v>
      </c>
      <c r="L1658" s="9" t="s">
        <v>21</v>
      </c>
      <c r="M1658" s="9" t="s">
        <v>42</v>
      </c>
      <c r="N1658" s="16" t="str">
        <f ca="1">PROPER(Table1[[#This Row],[Region]])</f>
        <v>Central</v>
      </c>
      <c r="O1658" s="9" t="s">
        <v>971</v>
      </c>
      <c r="P1658" s="9" t="s">
        <v>972</v>
      </c>
      <c r="Q1658" s="9" t="s">
        <v>32</v>
      </c>
    </row>
    <row r="1659" spans="1:17" ht="14.5">
      <c r="A1659" s="9">
        <v>2920</v>
      </c>
      <c r="B1659" s="9" t="str">
        <f>VLOOKUP(Table1[[#This Row],[Customer ID]],'Customer Lookup'!A:B,2,0)</f>
        <v>Ernest Peele</v>
      </c>
      <c r="C1659" s="9">
        <v>59365</v>
      </c>
      <c r="D1659" s="30">
        <v>42162</v>
      </c>
      <c r="E1659" s="30">
        <v>42164</v>
      </c>
      <c r="F1659" s="9" t="s">
        <v>74</v>
      </c>
      <c r="G1659" s="13" t="str">
        <f ca="1">TRIM(Table1[[#This Row],[Product Category]])</f>
        <v>Office Supplies</v>
      </c>
      <c r="H1659" s="13" t="str">
        <f ca="1">PROPER(Table1[[#This Row],[Product Sub-Category]])</f>
        <v>Office Machines</v>
      </c>
      <c r="I1659" s="14">
        <v>2</v>
      </c>
      <c r="J1659" s="15">
        <v>535.64</v>
      </c>
      <c r="K1659" s="9">
        <v>0.1</v>
      </c>
      <c r="L1659" s="9" t="s">
        <v>50</v>
      </c>
      <c r="M1659" s="9" t="s">
        <v>42</v>
      </c>
      <c r="N1659" s="16" t="str">
        <f ca="1">PROPER(Table1[[#This Row],[Region]])</f>
        <v>East</v>
      </c>
      <c r="O1659" s="9" t="s">
        <v>142</v>
      </c>
      <c r="P1659" s="9" t="s">
        <v>143</v>
      </c>
      <c r="Q1659" s="9" t="s">
        <v>22</v>
      </c>
    </row>
    <row r="1660" spans="1:17" ht="14.5">
      <c r="A1660" s="9">
        <v>2923</v>
      </c>
      <c r="B1660" s="9" t="str">
        <f>VLOOKUP(Table1[[#This Row],[Customer ID]],'Customer Lookup'!A:B,2,0)</f>
        <v>Lynne Griffith</v>
      </c>
      <c r="C1660" s="9">
        <v>86592</v>
      </c>
      <c r="D1660" s="30">
        <v>42063</v>
      </c>
      <c r="E1660" s="30">
        <v>42065</v>
      </c>
      <c r="F1660" s="8" t="s">
        <v>2237</v>
      </c>
      <c r="G1660" s="13" t="str">
        <f ca="1">TRIM(Table1[[#This Row],[Product Category]])</f>
        <v>Furniture</v>
      </c>
      <c r="H1660" s="13" t="str">
        <f ca="1">PROPER(Table1[[#This Row],[Product Sub-Category]])</f>
        <v>Binders And Binder Accessories</v>
      </c>
      <c r="I1660" s="14">
        <v>15</v>
      </c>
      <c r="J1660" s="15">
        <v>6.37</v>
      </c>
      <c r="K1660" s="9">
        <v>0.05</v>
      </c>
      <c r="L1660" s="9" t="s">
        <v>50</v>
      </c>
      <c r="M1660" s="9" t="s">
        <v>104</v>
      </c>
      <c r="N1660" s="16" t="str">
        <f ca="1">PROPER(Table1[[#This Row],[Region]])</f>
        <v>East</v>
      </c>
      <c r="O1660" s="9" t="s">
        <v>268</v>
      </c>
      <c r="P1660" s="9" t="s">
        <v>973</v>
      </c>
      <c r="Q1660" s="9" t="s">
        <v>32</v>
      </c>
    </row>
    <row r="1661" spans="1:17" ht="14.5">
      <c r="A1661" s="9">
        <v>2924</v>
      </c>
      <c r="B1661" s="9" t="str">
        <f>VLOOKUP(Table1[[#This Row],[Customer ID]],'Customer Lookup'!A:B,2,0)</f>
        <v>Courtney Nelson</v>
      </c>
      <c r="C1661" s="9">
        <v>86591</v>
      </c>
      <c r="D1661" s="30">
        <v>42020</v>
      </c>
      <c r="E1661" s="30">
        <v>42022</v>
      </c>
      <c r="F1661" s="9" t="s">
        <v>2233</v>
      </c>
      <c r="G1661" s="13" t="str">
        <f ca="1">TRIM(Table1[[#This Row],[Product Category]])</f>
        <v>Office Supplies</v>
      </c>
      <c r="H1661" s="13" t="str">
        <f ca="1">PROPER(Table1[[#This Row],[Product Sub-Category]])</f>
        <v>Office Furnishings</v>
      </c>
      <c r="I1661" s="14">
        <v>2</v>
      </c>
      <c r="J1661" s="15">
        <v>110.98</v>
      </c>
      <c r="K1661" s="9">
        <v>0.1</v>
      </c>
      <c r="L1661" s="9" t="s">
        <v>41</v>
      </c>
      <c r="M1661" s="9" t="s">
        <v>104</v>
      </c>
      <c r="N1661" s="16" t="str">
        <f ca="1">PROPER(Table1[[#This Row],[Region]])</f>
        <v>East</v>
      </c>
      <c r="O1661" s="9" t="s">
        <v>268</v>
      </c>
      <c r="P1661" s="9" t="s">
        <v>974</v>
      </c>
      <c r="Q1661" s="9" t="s">
        <v>32</v>
      </c>
    </row>
    <row r="1662" spans="1:17" ht="14.5">
      <c r="A1662" s="9">
        <v>2924</v>
      </c>
      <c r="B1662" s="9" t="str">
        <f>VLOOKUP(Table1[[#This Row],[Customer ID]],'Customer Lookup'!A:B,2,0)</f>
        <v>Courtney Nelson</v>
      </c>
      <c r="C1662" s="9">
        <v>86591</v>
      </c>
      <c r="D1662" s="30">
        <v>42020</v>
      </c>
      <c r="E1662" s="30">
        <v>42022</v>
      </c>
      <c r="F1662" s="8" t="s">
        <v>83</v>
      </c>
      <c r="G1662" s="13" t="str">
        <f ca="1">TRIM(Table1[[#This Row],[Product Category]])</f>
        <v>Office Supplies</v>
      </c>
      <c r="H1662" s="13" t="str">
        <f ca="1">PROPER(Table1[[#This Row],[Product Sub-Category]])</f>
        <v>Paper</v>
      </c>
      <c r="I1662" s="14">
        <v>8</v>
      </c>
      <c r="J1662" s="15">
        <v>8.01</v>
      </c>
      <c r="K1662" s="9">
        <v>0.05</v>
      </c>
      <c r="L1662" s="9" t="s">
        <v>41</v>
      </c>
      <c r="M1662" s="9" t="s">
        <v>104</v>
      </c>
      <c r="N1662" s="16" t="str">
        <f ca="1">PROPER(Table1[[#This Row],[Region]])</f>
        <v>South</v>
      </c>
      <c r="O1662" s="9" t="s">
        <v>268</v>
      </c>
      <c r="P1662" s="9" t="s">
        <v>974</v>
      </c>
      <c r="Q1662" s="9" t="s">
        <v>32</v>
      </c>
    </row>
    <row r="1663" spans="1:17" ht="14.5">
      <c r="A1663" s="9">
        <v>2928</v>
      </c>
      <c r="B1663" s="9" t="str">
        <f>VLOOKUP(Table1[[#This Row],[Customer ID]],'Customer Lookup'!A:B,2,0)</f>
        <v>Leslie Woodard</v>
      </c>
      <c r="C1663" s="9">
        <v>90218</v>
      </c>
      <c r="D1663" s="30">
        <v>42150</v>
      </c>
      <c r="E1663" s="30">
        <v>42152</v>
      </c>
      <c r="F1663" s="9" t="s">
        <v>2237</v>
      </c>
      <c r="G1663" s="13" t="str">
        <f ca="1">TRIM(Table1[[#This Row],[Product Category]])</f>
        <v>Office Supplies</v>
      </c>
      <c r="H1663" s="13" t="str">
        <f ca="1">PROPER(Table1[[#This Row],[Product Sub-Category]])</f>
        <v>Binders And Binder Accessories</v>
      </c>
      <c r="I1663" s="14">
        <v>42</v>
      </c>
      <c r="J1663" s="15">
        <v>5.58</v>
      </c>
      <c r="K1663" s="9">
        <v>0.05</v>
      </c>
      <c r="L1663" s="9" t="s">
        <v>41</v>
      </c>
      <c r="M1663" s="9" t="s">
        <v>104</v>
      </c>
      <c r="N1663" s="16" t="str">
        <f ca="1">PROPER(Table1[[#This Row],[Region]])</f>
        <v>South</v>
      </c>
      <c r="O1663" s="9" t="s">
        <v>443</v>
      </c>
      <c r="P1663" s="9" t="s">
        <v>975</v>
      </c>
      <c r="Q1663" s="9" t="s">
        <v>32</v>
      </c>
    </row>
    <row r="1664" spans="1:17" ht="14.5">
      <c r="A1664" s="9">
        <v>2928</v>
      </c>
      <c r="B1664" s="9" t="str">
        <f>VLOOKUP(Table1[[#This Row],[Customer ID]],'Customer Lookup'!A:B,2,0)</f>
        <v>Leslie Woodard</v>
      </c>
      <c r="C1664" s="9">
        <v>90218</v>
      </c>
      <c r="D1664" s="30">
        <v>42150</v>
      </c>
      <c r="E1664" s="30">
        <v>42151</v>
      </c>
      <c r="F1664" s="8" t="s">
        <v>2238</v>
      </c>
      <c r="G1664" s="13" t="str">
        <f ca="1">TRIM(Table1[[#This Row],[Product Category]])</f>
        <v>Office Supplies</v>
      </c>
      <c r="H1664" s="13" t="str">
        <f ca="1">PROPER(Table1[[#This Row],[Product Sub-Category]])</f>
        <v>Storage &amp; Organization</v>
      </c>
      <c r="I1664" s="14">
        <v>36</v>
      </c>
      <c r="J1664" s="15">
        <v>54.1</v>
      </c>
      <c r="K1664" s="9">
        <v>0.05</v>
      </c>
      <c r="L1664" s="9" t="s">
        <v>41</v>
      </c>
      <c r="M1664" s="9" t="s">
        <v>104</v>
      </c>
      <c r="N1664" s="16" t="str">
        <f ca="1">PROPER(Table1[[#This Row],[Region]])</f>
        <v>West</v>
      </c>
      <c r="O1664" s="9" t="s">
        <v>443</v>
      </c>
      <c r="P1664" s="9" t="s">
        <v>975</v>
      </c>
      <c r="Q1664" s="9" t="s">
        <v>32</v>
      </c>
    </row>
    <row r="1665" spans="1:17" ht="14.5">
      <c r="A1665" s="9">
        <v>2931</v>
      </c>
      <c r="B1665" s="9" t="str">
        <f>VLOOKUP(Table1[[#This Row],[Customer ID]],'Customer Lookup'!A:B,2,0)</f>
        <v>Faye Hanna</v>
      </c>
      <c r="C1665" s="9">
        <v>87619</v>
      </c>
      <c r="D1665" s="30">
        <v>42063</v>
      </c>
      <c r="E1665" s="30">
        <v>42063</v>
      </c>
      <c r="F1665" s="9" t="s">
        <v>2231</v>
      </c>
      <c r="G1665" s="13" t="str">
        <f ca="1">TRIM(Table1[[#This Row],[Product Category]])</f>
        <v>Office Supplies</v>
      </c>
      <c r="H1665" s="13" t="str">
        <f ca="1">PROPER(Table1[[#This Row],[Product Sub-Category]])</f>
        <v>Pens &amp; Art Supplies</v>
      </c>
      <c r="I1665" s="14">
        <v>12</v>
      </c>
      <c r="J1665" s="15">
        <v>11.55</v>
      </c>
      <c r="K1665" s="9">
        <v>0.05</v>
      </c>
      <c r="L1665" s="9" t="s">
        <v>31</v>
      </c>
      <c r="M1665" s="9" t="s">
        <v>51</v>
      </c>
      <c r="N1665" s="16" t="str">
        <f ca="1">PROPER(Table1[[#This Row],[Region]])</f>
        <v>East</v>
      </c>
      <c r="O1665" s="9" t="s">
        <v>37</v>
      </c>
      <c r="P1665" s="9" t="s">
        <v>976</v>
      </c>
      <c r="Q1665" s="9" t="s">
        <v>32</v>
      </c>
    </row>
    <row r="1666" spans="1:17" ht="14.5">
      <c r="A1666" s="9">
        <v>2932</v>
      </c>
      <c r="B1666" s="9" t="str">
        <f>VLOOKUP(Table1[[#This Row],[Customer ID]],'Customer Lookup'!A:B,2,0)</f>
        <v>Phyllis Hull</v>
      </c>
      <c r="C1666" s="9">
        <v>87620</v>
      </c>
      <c r="D1666" s="30">
        <v>42116</v>
      </c>
      <c r="E1666" s="30">
        <v>42117</v>
      </c>
      <c r="F1666" s="8" t="s">
        <v>83</v>
      </c>
      <c r="G1666" s="13" t="str">
        <f ca="1">TRIM(Table1[[#This Row],[Product Category]])</f>
        <v>Office Supplies</v>
      </c>
      <c r="H1666" s="13" t="str">
        <f ca="1">PROPER(Table1[[#This Row],[Product Sub-Category]])</f>
        <v>Paper</v>
      </c>
      <c r="I1666" s="14">
        <v>1</v>
      </c>
      <c r="J1666" s="15">
        <v>35.44</v>
      </c>
      <c r="K1666" s="9">
        <v>0.05</v>
      </c>
      <c r="L1666" s="9" t="s">
        <v>21</v>
      </c>
      <c r="M1666" s="9" t="s">
        <v>51</v>
      </c>
      <c r="N1666" s="16" t="str">
        <f ca="1">PROPER(Table1[[#This Row],[Region]])</f>
        <v>East</v>
      </c>
      <c r="O1666" s="9" t="s">
        <v>171</v>
      </c>
      <c r="P1666" s="9" t="s">
        <v>422</v>
      </c>
      <c r="Q1666" s="9" t="s">
        <v>32</v>
      </c>
    </row>
    <row r="1667" spans="1:17" ht="14.5">
      <c r="A1667" s="9">
        <v>2935</v>
      </c>
      <c r="B1667" s="9" t="str">
        <f>VLOOKUP(Table1[[#This Row],[Customer ID]],'Customer Lookup'!A:B,2,0)</f>
        <v>Shirley Riley</v>
      </c>
      <c r="C1667" s="9">
        <v>87617</v>
      </c>
      <c r="D1667" s="30">
        <v>42135</v>
      </c>
      <c r="E1667" s="30">
        <v>42139</v>
      </c>
      <c r="F1667" s="9" t="s">
        <v>2237</v>
      </c>
      <c r="G1667" s="13" t="str">
        <f ca="1">TRIM(Table1[[#This Row],[Product Category]])</f>
        <v>Office Supplies</v>
      </c>
      <c r="H1667" s="13" t="str">
        <f ca="1">PROPER(Table1[[#This Row],[Product Sub-Category]])</f>
        <v>Binders And Binder Accessories</v>
      </c>
      <c r="I1667" s="14">
        <v>5</v>
      </c>
      <c r="J1667" s="15">
        <v>3.8</v>
      </c>
      <c r="K1667" s="9">
        <v>0.05</v>
      </c>
      <c r="L1667" s="9" t="s">
        <v>98</v>
      </c>
      <c r="M1667" s="9" t="s">
        <v>51</v>
      </c>
      <c r="N1667" s="16" t="str">
        <f ca="1">PROPER(Table1[[#This Row],[Region]])</f>
        <v>East</v>
      </c>
      <c r="O1667" s="9" t="s">
        <v>152</v>
      </c>
      <c r="P1667" s="9" t="s">
        <v>153</v>
      </c>
      <c r="Q1667" s="9" t="s">
        <v>32</v>
      </c>
    </row>
    <row r="1668" spans="1:17" ht="14.5">
      <c r="A1668" s="9">
        <v>2938</v>
      </c>
      <c r="B1668" s="9" t="str">
        <f>VLOOKUP(Table1[[#This Row],[Customer ID]],'Customer Lookup'!A:B,2,0)</f>
        <v>Laurie Case Daniel</v>
      </c>
      <c r="C1668" s="9">
        <v>87620</v>
      </c>
      <c r="D1668" s="30">
        <v>42116</v>
      </c>
      <c r="E1668" s="30">
        <v>42119</v>
      </c>
      <c r="F1668" s="8" t="s">
        <v>83</v>
      </c>
      <c r="G1668" s="13" t="str">
        <f ca="1">TRIM(Table1[[#This Row],[Product Category]])</f>
        <v>Office Supplies</v>
      </c>
      <c r="H1668" s="13" t="str">
        <f ca="1">PROPER(Table1[[#This Row],[Product Sub-Category]])</f>
        <v>Paper</v>
      </c>
      <c r="I1668" s="14">
        <v>20</v>
      </c>
      <c r="J1668" s="15">
        <v>47.9</v>
      </c>
      <c r="K1668" s="9">
        <v>0.05</v>
      </c>
      <c r="L1668" s="9" t="s">
        <v>21</v>
      </c>
      <c r="M1668" s="9" t="s">
        <v>51</v>
      </c>
      <c r="N1668" s="16" t="str">
        <f ca="1">PROPER(Table1[[#This Row],[Region]])</f>
        <v>East</v>
      </c>
      <c r="O1668" s="9" t="s">
        <v>152</v>
      </c>
      <c r="P1668" s="9" t="s">
        <v>977</v>
      </c>
      <c r="Q1668" s="9" t="s">
        <v>32</v>
      </c>
    </row>
    <row r="1669" spans="1:17" ht="14.5">
      <c r="A1669" s="9">
        <v>2941</v>
      </c>
      <c r="B1669" s="9" t="str">
        <f>VLOOKUP(Table1[[#This Row],[Customer ID]],'Customer Lookup'!A:B,2,0)</f>
        <v>Leah Pollock</v>
      </c>
      <c r="C1669" s="9">
        <v>87618</v>
      </c>
      <c r="D1669" s="30">
        <v>42150</v>
      </c>
      <c r="E1669" s="30">
        <v>42151</v>
      </c>
      <c r="F1669" s="9" t="s">
        <v>60</v>
      </c>
      <c r="G1669" s="13" t="str">
        <f ca="1">TRIM(Table1[[#This Row],[Product Category]])</f>
        <v>Office Supplies</v>
      </c>
      <c r="H1669" s="13" t="str">
        <f ca="1">PROPER(Table1[[#This Row],[Product Sub-Category]])</f>
        <v>Rubber Bands</v>
      </c>
      <c r="I1669" s="14">
        <v>8</v>
      </c>
      <c r="J1669" s="15">
        <v>2.62</v>
      </c>
      <c r="K1669" s="9">
        <v>0.05</v>
      </c>
      <c r="L1669" s="9" t="s">
        <v>41</v>
      </c>
      <c r="M1669" s="9" t="s">
        <v>51</v>
      </c>
      <c r="N1669" s="16" t="str">
        <f ca="1">PROPER(Table1[[#This Row],[Region]])</f>
        <v>Central</v>
      </c>
      <c r="O1669" s="9" t="s">
        <v>46</v>
      </c>
      <c r="P1669" s="9" t="s">
        <v>298</v>
      </c>
      <c r="Q1669" s="9" t="s">
        <v>32</v>
      </c>
    </row>
    <row r="1670" spans="1:17" ht="14.5">
      <c r="A1670" s="9">
        <v>2944</v>
      </c>
      <c r="B1670" s="9" t="str">
        <f>VLOOKUP(Table1[[#This Row],[Customer ID]],'Customer Lookup'!A:B,2,0)</f>
        <v>Elsie Lane</v>
      </c>
      <c r="C1670" s="9">
        <v>90309</v>
      </c>
      <c r="D1670" s="30">
        <v>42068</v>
      </c>
      <c r="E1670" s="30">
        <v>42070</v>
      </c>
      <c r="F1670" s="8" t="s">
        <v>2237</v>
      </c>
      <c r="G1670" s="13" t="str">
        <f ca="1">TRIM(Table1[[#This Row],[Product Category]])</f>
        <v>Office Supplies</v>
      </c>
      <c r="H1670" s="13" t="str">
        <f ca="1">PROPER(Table1[[#This Row],[Product Sub-Category]])</f>
        <v>Binders And Binder Accessories</v>
      </c>
      <c r="I1670" s="14">
        <v>13</v>
      </c>
      <c r="J1670" s="15">
        <v>4.55</v>
      </c>
      <c r="K1670" s="9">
        <v>0.05</v>
      </c>
      <c r="L1670" s="9" t="s">
        <v>98</v>
      </c>
      <c r="M1670" s="9" t="s">
        <v>81</v>
      </c>
      <c r="N1670" s="16" t="str">
        <f ca="1">PROPER(Table1[[#This Row],[Region]])</f>
        <v>East</v>
      </c>
      <c r="O1670" s="9" t="s">
        <v>215</v>
      </c>
      <c r="P1670" s="9" t="s">
        <v>740</v>
      </c>
      <c r="Q1670" s="9" t="s">
        <v>32</v>
      </c>
    </row>
    <row r="1671" spans="1:17" ht="14.5">
      <c r="A1671" s="9">
        <v>2947</v>
      </c>
      <c r="B1671" s="9" t="str">
        <f>VLOOKUP(Table1[[#This Row],[Customer ID]],'Customer Lookup'!A:B,2,0)</f>
        <v>Kathy Turner</v>
      </c>
      <c r="C1671" s="9">
        <v>87511</v>
      </c>
      <c r="D1671" s="30">
        <v>42039</v>
      </c>
      <c r="E1671" s="30">
        <v>42042</v>
      </c>
      <c r="F1671" s="9" t="s">
        <v>61</v>
      </c>
      <c r="G1671" s="13" t="str">
        <f ca="1">TRIM(Table1[[#This Row],[Product Category]])</f>
        <v>Office Supplies</v>
      </c>
      <c r="H1671" s="13" t="str">
        <f ca="1">PROPER(Table1[[#This Row],[Product Sub-Category]])</f>
        <v>Envelopes</v>
      </c>
      <c r="I1671" s="14">
        <v>20</v>
      </c>
      <c r="J1671" s="15">
        <v>7.64</v>
      </c>
      <c r="K1671" s="9">
        <v>0.05</v>
      </c>
      <c r="L1671" s="9" t="s">
        <v>31</v>
      </c>
      <c r="M1671" s="9" t="s">
        <v>104</v>
      </c>
      <c r="N1671" s="16" t="str">
        <f ca="1">PROPER(Table1[[#This Row],[Region]])</f>
        <v>Central</v>
      </c>
      <c r="O1671" s="9" t="s">
        <v>62</v>
      </c>
      <c r="P1671" s="9" t="s">
        <v>978</v>
      </c>
      <c r="Q1671" s="9" t="s">
        <v>32</v>
      </c>
    </row>
    <row r="1672" spans="1:17" ht="14.5">
      <c r="A1672" s="9">
        <v>2951</v>
      </c>
      <c r="B1672" s="9" t="str">
        <f>VLOOKUP(Table1[[#This Row],[Customer ID]],'Customer Lookup'!A:B,2,0)</f>
        <v>Jordan Womble</v>
      </c>
      <c r="C1672" s="9">
        <v>91397</v>
      </c>
      <c r="D1672" s="30">
        <v>42050</v>
      </c>
      <c r="E1672" s="30">
        <v>42052</v>
      </c>
      <c r="F1672" s="8" t="s">
        <v>196</v>
      </c>
      <c r="G1672" s="13" t="str">
        <f ca="1">TRIM(Table1[[#This Row],[Product Category]])</f>
        <v>Furniture</v>
      </c>
      <c r="H1672" s="13" t="str">
        <f ca="1">PROPER(Table1[[#This Row],[Product Sub-Category]])</f>
        <v>Appliances</v>
      </c>
      <c r="I1672" s="14">
        <v>19</v>
      </c>
      <c r="J1672" s="15">
        <v>42.98</v>
      </c>
      <c r="K1672" s="9">
        <v>0.05</v>
      </c>
      <c r="L1672" s="9" t="s">
        <v>50</v>
      </c>
      <c r="M1672" s="9" t="s">
        <v>81</v>
      </c>
      <c r="N1672" s="16" t="str">
        <f ca="1">PROPER(Table1[[#This Row],[Region]])</f>
        <v>Central</v>
      </c>
      <c r="O1672" s="9" t="s">
        <v>145</v>
      </c>
      <c r="P1672" s="9" t="s">
        <v>956</v>
      </c>
      <c r="Q1672" s="9" t="s">
        <v>22</v>
      </c>
    </row>
    <row r="1673" spans="1:17" ht="14.5">
      <c r="A1673" s="9">
        <v>2951</v>
      </c>
      <c r="B1673" s="9" t="str">
        <f>VLOOKUP(Table1[[#This Row],[Customer ID]],'Customer Lookup'!A:B,2,0)</f>
        <v>Jordan Womble</v>
      </c>
      <c r="C1673" s="9">
        <v>91397</v>
      </c>
      <c r="D1673" s="30">
        <v>42050</v>
      </c>
      <c r="E1673" s="30">
        <v>42053</v>
      </c>
      <c r="F1673" s="9" t="s">
        <v>2232</v>
      </c>
      <c r="G1673" s="13" t="str">
        <f ca="1">TRIM(Table1[[#This Row],[Product Category]])</f>
        <v>Office Supplies</v>
      </c>
      <c r="H1673" s="13" t="str">
        <f ca="1">PROPER(Table1[[#This Row],[Product Sub-Category]])</f>
        <v>Chairs &amp; Chairmats</v>
      </c>
      <c r="I1673" s="14">
        <v>19</v>
      </c>
      <c r="J1673" s="15">
        <v>89.99</v>
      </c>
      <c r="K1673" s="9">
        <v>0.05</v>
      </c>
      <c r="L1673" s="9" t="s">
        <v>50</v>
      </c>
      <c r="M1673" s="9" t="s">
        <v>81</v>
      </c>
      <c r="N1673" s="16" t="str">
        <f ca="1">PROPER(Table1[[#This Row],[Region]])</f>
        <v>East</v>
      </c>
      <c r="O1673" s="9" t="s">
        <v>145</v>
      </c>
      <c r="P1673" s="9" t="s">
        <v>956</v>
      </c>
      <c r="Q1673" s="9" t="s">
        <v>22</v>
      </c>
    </row>
    <row r="1674" spans="1:17" ht="14.5">
      <c r="A1674" s="9">
        <v>2952</v>
      </c>
      <c r="B1674" s="9" t="str">
        <f>VLOOKUP(Table1[[#This Row],[Customer ID]],'Customer Lookup'!A:B,2,0)</f>
        <v>Thelma Murray</v>
      </c>
      <c r="C1674" s="9">
        <v>91398</v>
      </c>
      <c r="D1674" s="30">
        <v>42109</v>
      </c>
      <c r="E1674" s="30">
        <v>42111</v>
      </c>
      <c r="F1674" s="8" t="s">
        <v>2237</v>
      </c>
      <c r="G1674" s="13" t="str">
        <f ca="1">TRIM(Table1[[#This Row],[Product Category]])</f>
        <v>Furniture</v>
      </c>
      <c r="H1674" s="13" t="str">
        <f ca="1">PROPER(Table1[[#This Row],[Product Sub-Category]])</f>
        <v>Binders And Binder Accessories</v>
      </c>
      <c r="I1674" s="14">
        <v>12</v>
      </c>
      <c r="J1674" s="15">
        <v>5.74</v>
      </c>
      <c r="K1674" s="9">
        <v>0.05</v>
      </c>
      <c r="L1674" s="9" t="s">
        <v>50</v>
      </c>
      <c r="M1674" s="9" t="s">
        <v>81</v>
      </c>
      <c r="N1674" s="16" t="str">
        <f ca="1">PROPER(Table1[[#This Row],[Region]])</f>
        <v>Central</v>
      </c>
      <c r="O1674" s="9" t="s">
        <v>124</v>
      </c>
      <c r="P1674" s="9" t="s">
        <v>979</v>
      </c>
      <c r="Q1674" s="9" t="s">
        <v>22</v>
      </c>
    </row>
    <row r="1675" spans="1:17" ht="14.5">
      <c r="A1675" s="9">
        <v>2954</v>
      </c>
      <c r="B1675" s="9" t="str">
        <f>VLOOKUP(Table1[[#This Row],[Customer ID]],'Customer Lookup'!A:B,2,0)</f>
        <v>William Sharma</v>
      </c>
      <c r="C1675" s="9">
        <v>86427</v>
      </c>
      <c r="D1675" s="30">
        <v>42173</v>
      </c>
      <c r="E1675" s="30">
        <v>42180</v>
      </c>
      <c r="F1675" s="9" t="s">
        <v>2233</v>
      </c>
      <c r="G1675" s="13" t="str">
        <f ca="1">TRIM(Table1[[#This Row],[Product Category]])</f>
        <v>Office Supplies</v>
      </c>
      <c r="H1675" s="13" t="str">
        <f ca="1">PROPER(Table1[[#This Row],[Product Sub-Category]])</f>
        <v>Office Furnishings</v>
      </c>
      <c r="I1675" s="14">
        <v>9</v>
      </c>
      <c r="J1675" s="15">
        <v>12.22</v>
      </c>
      <c r="K1675" s="9">
        <v>0.05</v>
      </c>
      <c r="L1675" s="9" t="s">
        <v>98</v>
      </c>
      <c r="M1675" s="9" t="s">
        <v>104</v>
      </c>
      <c r="N1675" s="16" t="str">
        <f ca="1">PROPER(Table1[[#This Row],[Region]])</f>
        <v>Central</v>
      </c>
      <c r="O1675" s="9" t="s">
        <v>55</v>
      </c>
      <c r="P1675" s="9" t="s">
        <v>980</v>
      </c>
      <c r="Q1675" s="9" t="s">
        <v>32</v>
      </c>
    </row>
    <row r="1676" spans="1:17" ht="14.5">
      <c r="A1676" s="9">
        <v>2957</v>
      </c>
      <c r="B1676" s="9" t="str">
        <f>VLOOKUP(Table1[[#This Row],[Customer ID]],'Customer Lookup'!A:B,2,0)</f>
        <v>Francis I Davis</v>
      </c>
      <c r="C1676" s="9">
        <v>90264</v>
      </c>
      <c r="D1676" s="30">
        <v>42096</v>
      </c>
      <c r="E1676" s="30">
        <v>42098</v>
      </c>
      <c r="F1676" s="8" t="s">
        <v>83</v>
      </c>
      <c r="G1676" s="13" t="str">
        <f ca="1">TRIM(Table1[[#This Row],[Product Category]])</f>
        <v>Technology</v>
      </c>
      <c r="H1676" s="13" t="str">
        <f ca="1">PROPER(Table1[[#This Row],[Product Sub-Category]])</f>
        <v>Paper</v>
      </c>
      <c r="I1676" s="14">
        <v>4</v>
      </c>
      <c r="J1676" s="15">
        <v>37.94</v>
      </c>
      <c r="K1676" s="9">
        <v>0.05</v>
      </c>
      <c r="L1676" s="9" t="s">
        <v>50</v>
      </c>
      <c r="M1676" s="9" t="s">
        <v>81</v>
      </c>
      <c r="N1676" s="16" t="str">
        <f ca="1">PROPER(Table1[[#This Row],[Region]])</f>
        <v>Central</v>
      </c>
      <c r="O1676" s="9" t="s">
        <v>718</v>
      </c>
      <c r="P1676" s="9" t="s">
        <v>981</v>
      </c>
      <c r="Q1676" s="9" t="s">
        <v>22</v>
      </c>
    </row>
    <row r="1677" spans="1:17" ht="14.5">
      <c r="A1677" s="9">
        <v>2958</v>
      </c>
      <c r="B1677" s="9" t="str">
        <f>VLOOKUP(Table1[[#This Row],[Customer ID]],'Customer Lookup'!A:B,2,0)</f>
        <v>Ellen Sparks</v>
      </c>
      <c r="C1677" s="9">
        <v>90265</v>
      </c>
      <c r="D1677" s="30">
        <v>42086</v>
      </c>
      <c r="E1677" s="30">
        <v>42091</v>
      </c>
      <c r="F1677" s="9" t="s">
        <v>2235</v>
      </c>
      <c r="G1677" s="13" t="str">
        <f ca="1">TRIM(Table1[[#This Row],[Product Category]])</f>
        <v>Office Supplies</v>
      </c>
      <c r="H1677" s="13" t="str">
        <f ca="1">PROPER(Table1[[#This Row],[Product Sub-Category]])</f>
        <v>Telephones And Communication</v>
      </c>
      <c r="I1677" s="14">
        <v>18</v>
      </c>
      <c r="J1677" s="15">
        <v>20.99</v>
      </c>
      <c r="K1677" s="9">
        <v>0.05</v>
      </c>
      <c r="L1677" s="9" t="s">
        <v>98</v>
      </c>
      <c r="M1677" s="9" t="s">
        <v>81</v>
      </c>
      <c r="N1677" s="16" t="str">
        <f ca="1">PROPER(Table1[[#This Row],[Region]])</f>
        <v>South</v>
      </c>
      <c r="O1677" s="9" t="s">
        <v>718</v>
      </c>
      <c r="P1677" s="9" t="s">
        <v>982</v>
      </c>
      <c r="Q1677" s="9" t="s">
        <v>32</v>
      </c>
    </row>
    <row r="1678" spans="1:17" ht="14.5">
      <c r="A1678" s="9">
        <v>2960</v>
      </c>
      <c r="B1678" s="9" t="str">
        <f>VLOOKUP(Table1[[#This Row],[Customer ID]],'Customer Lookup'!A:B,2,0)</f>
        <v>Allan Dickinson</v>
      </c>
      <c r="C1678" s="9">
        <v>90646</v>
      </c>
      <c r="D1678" s="30">
        <v>42099</v>
      </c>
      <c r="E1678" s="30">
        <v>42101</v>
      </c>
      <c r="F1678" s="8" t="s">
        <v>2231</v>
      </c>
      <c r="G1678" s="13" t="str">
        <f ca="1">TRIM(Table1[[#This Row],[Product Category]])</f>
        <v>Office Supplies</v>
      </c>
      <c r="H1678" s="13" t="str">
        <f ca="1">PROPER(Table1[[#This Row],[Product Sub-Category]])</f>
        <v>Pens &amp; Art Supplies</v>
      </c>
      <c r="I1678" s="14">
        <v>11</v>
      </c>
      <c r="J1678" s="15">
        <v>36.549999999999997</v>
      </c>
      <c r="K1678" s="9">
        <v>0.05</v>
      </c>
      <c r="L1678" s="9" t="s">
        <v>31</v>
      </c>
      <c r="M1678" s="9" t="s">
        <v>81</v>
      </c>
      <c r="N1678" s="16" t="str">
        <f ca="1">PROPER(Table1[[#This Row],[Region]])</f>
        <v>West</v>
      </c>
      <c r="O1678" s="9" t="s">
        <v>451</v>
      </c>
      <c r="P1678" s="9" t="s">
        <v>983</v>
      </c>
      <c r="Q1678" s="9" t="s">
        <v>32</v>
      </c>
    </row>
    <row r="1679" spans="1:17" ht="14.5">
      <c r="A1679" s="9">
        <v>2962</v>
      </c>
      <c r="B1679" s="9" t="str">
        <f>VLOOKUP(Table1[[#This Row],[Customer ID]],'Customer Lookup'!A:B,2,0)</f>
        <v>Leonard Strauss</v>
      </c>
      <c r="C1679" s="9">
        <v>88611</v>
      </c>
      <c r="D1679" s="30">
        <v>42131</v>
      </c>
      <c r="E1679" s="30">
        <v>42133</v>
      </c>
      <c r="F1679" s="9" t="s">
        <v>83</v>
      </c>
      <c r="G1679" s="13" t="str">
        <f ca="1">TRIM(Table1[[#This Row],[Product Category]])</f>
        <v>Office Supplies</v>
      </c>
      <c r="H1679" s="13" t="str">
        <f ca="1">PROPER(Table1[[#This Row],[Product Sub-Category]])</f>
        <v>Paper</v>
      </c>
      <c r="I1679" s="14">
        <v>10</v>
      </c>
      <c r="J1679" s="15">
        <v>4.76</v>
      </c>
      <c r="K1679" s="9">
        <v>0.05</v>
      </c>
      <c r="L1679" s="9" t="s">
        <v>21</v>
      </c>
      <c r="M1679" s="9" t="s">
        <v>104</v>
      </c>
      <c r="N1679" s="16" t="str">
        <f ca="1">PROPER(Table1[[#This Row],[Region]])</f>
        <v>East</v>
      </c>
      <c r="O1679" s="9" t="s">
        <v>194</v>
      </c>
      <c r="P1679" s="9" t="s">
        <v>231</v>
      </c>
      <c r="Q1679" s="9" t="s">
        <v>22</v>
      </c>
    </row>
    <row r="1680" spans="1:17" ht="14.5">
      <c r="A1680" s="9">
        <v>2963</v>
      </c>
      <c r="B1680" s="9" t="str">
        <f>VLOOKUP(Table1[[#This Row],[Customer ID]],'Customer Lookup'!A:B,2,0)</f>
        <v>Frances Johnson</v>
      </c>
      <c r="C1680" s="9">
        <v>88612</v>
      </c>
      <c r="D1680" s="30">
        <v>42177</v>
      </c>
      <c r="E1680" s="30">
        <v>42178</v>
      </c>
      <c r="F1680" s="8" t="s">
        <v>2238</v>
      </c>
      <c r="G1680" s="13" t="str">
        <f ca="1">TRIM(Table1[[#This Row],[Product Category]])</f>
        <v>Office Supplies</v>
      </c>
      <c r="H1680" s="13" t="str">
        <f ca="1">PROPER(Table1[[#This Row],[Product Sub-Category]])</f>
        <v>Storage &amp; Organization</v>
      </c>
      <c r="I1680" s="14">
        <v>4</v>
      </c>
      <c r="J1680" s="15">
        <v>7.98</v>
      </c>
      <c r="K1680" s="9">
        <v>0.05</v>
      </c>
      <c r="L1680" s="9" t="s">
        <v>41</v>
      </c>
      <c r="M1680" s="9" t="s">
        <v>104</v>
      </c>
      <c r="N1680" s="16" t="str">
        <f ca="1">PROPER(Table1[[#This Row],[Region]])</f>
        <v>East</v>
      </c>
      <c r="O1680" s="9" t="s">
        <v>268</v>
      </c>
      <c r="P1680" s="9" t="s">
        <v>984</v>
      </c>
      <c r="Q1680" s="9" t="s">
        <v>32</v>
      </c>
    </row>
    <row r="1681" spans="1:17" ht="14.5">
      <c r="A1681" s="9">
        <v>2964</v>
      </c>
      <c r="B1681" s="9" t="str">
        <f>VLOOKUP(Table1[[#This Row],[Customer ID]],'Customer Lookup'!A:B,2,0)</f>
        <v>Kathy Hinton</v>
      </c>
      <c r="C1681" s="9">
        <v>88610</v>
      </c>
      <c r="D1681" s="30">
        <v>42115</v>
      </c>
      <c r="E1681" s="30">
        <v>42117</v>
      </c>
      <c r="F1681" s="9" t="s">
        <v>196</v>
      </c>
      <c r="G1681" s="13" t="str">
        <f ca="1">TRIM(Table1[[#This Row],[Product Category]])</f>
        <v>Office Supplies</v>
      </c>
      <c r="H1681" s="13" t="str">
        <f ca="1">PROPER(Table1[[#This Row],[Product Sub-Category]])</f>
        <v>Appliances</v>
      </c>
      <c r="I1681" s="14">
        <v>1</v>
      </c>
      <c r="J1681" s="15">
        <v>42.98</v>
      </c>
      <c r="K1681" s="9">
        <v>0.05</v>
      </c>
      <c r="L1681" s="9" t="s">
        <v>21</v>
      </c>
      <c r="M1681" s="9" t="s">
        <v>104</v>
      </c>
      <c r="N1681" s="16" t="str">
        <f ca="1">PROPER(Table1[[#This Row],[Region]])</f>
        <v>South</v>
      </c>
      <c r="O1681" s="9" t="s">
        <v>124</v>
      </c>
      <c r="P1681" s="9" t="s">
        <v>747</v>
      </c>
      <c r="Q1681" s="9" t="s">
        <v>32</v>
      </c>
    </row>
    <row r="1682" spans="1:17" ht="14.5">
      <c r="A1682" s="9">
        <v>2968</v>
      </c>
      <c r="B1682" s="9" t="str">
        <f>VLOOKUP(Table1[[#This Row],[Customer ID]],'Customer Lookup'!A:B,2,0)</f>
        <v>Miriam Bowman</v>
      </c>
      <c r="C1682" s="9">
        <v>86085</v>
      </c>
      <c r="D1682" s="30">
        <v>42057</v>
      </c>
      <c r="E1682" s="30">
        <v>42059</v>
      </c>
      <c r="F1682" s="8" t="s">
        <v>83</v>
      </c>
      <c r="G1682" s="13" t="str">
        <f ca="1">TRIM(Table1[[#This Row],[Product Category]])</f>
        <v>Furniture</v>
      </c>
      <c r="H1682" s="13" t="str">
        <f ca="1">PROPER(Table1[[#This Row],[Product Sub-Category]])</f>
        <v>Paper</v>
      </c>
      <c r="I1682" s="14">
        <v>1</v>
      </c>
      <c r="J1682" s="15">
        <v>9.68</v>
      </c>
      <c r="K1682" s="9">
        <v>0.05</v>
      </c>
      <c r="L1682" s="9" t="s">
        <v>31</v>
      </c>
      <c r="M1682" s="9" t="s">
        <v>51</v>
      </c>
      <c r="N1682" s="16" t="str">
        <f ca="1">PROPER(Table1[[#This Row],[Region]])</f>
        <v>South</v>
      </c>
      <c r="O1682" s="9" t="s">
        <v>242</v>
      </c>
      <c r="P1682" s="9" t="s">
        <v>985</v>
      </c>
      <c r="Q1682" s="9" t="s">
        <v>32</v>
      </c>
    </row>
    <row r="1683" spans="1:17" ht="14.5">
      <c r="A1683" s="9">
        <v>2968</v>
      </c>
      <c r="B1683" s="9" t="str">
        <f>VLOOKUP(Table1[[#This Row],[Customer ID]],'Customer Lookup'!A:B,2,0)</f>
        <v>Miriam Bowman</v>
      </c>
      <c r="C1683" s="9">
        <v>86085</v>
      </c>
      <c r="D1683" s="30">
        <v>42057</v>
      </c>
      <c r="E1683" s="30">
        <v>42058</v>
      </c>
      <c r="F1683" s="9" t="s">
        <v>123</v>
      </c>
      <c r="G1683" s="13" t="str">
        <f ca="1">TRIM(Table1[[#This Row],[Product Category]])</f>
        <v>Office Supplies</v>
      </c>
      <c r="H1683" s="13" t="str">
        <f ca="1">PROPER(Table1[[#This Row],[Product Sub-Category]])</f>
        <v>Tables</v>
      </c>
      <c r="I1683" s="14">
        <v>5</v>
      </c>
      <c r="J1683" s="15">
        <v>150.97999999999999</v>
      </c>
      <c r="K1683" s="9">
        <v>0.1</v>
      </c>
      <c r="L1683" s="9" t="s">
        <v>31</v>
      </c>
      <c r="M1683" s="9" t="s">
        <v>51</v>
      </c>
      <c r="N1683" s="16" t="str">
        <f ca="1">PROPER(Table1[[#This Row],[Region]])</f>
        <v>South</v>
      </c>
      <c r="O1683" s="9" t="s">
        <v>242</v>
      </c>
      <c r="P1683" s="9" t="s">
        <v>985</v>
      </c>
      <c r="Q1683" s="9" t="s">
        <v>22</v>
      </c>
    </row>
    <row r="1684" spans="1:17" ht="14.5">
      <c r="A1684" s="9">
        <v>2968</v>
      </c>
      <c r="B1684" s="9" t="str">
        <f>VLOOKUP(Table1[[#This Row],[Customer ID]],'Customer Lookup'!A:B,2,0)</f>
        <v>Miriam Bowman</v>
      </c>
      <c r="C1684" s="9">
        <v>86086</v>
      </c>
      <c r="D1684" s="30">
        <v>42091</v>
      </c>
      <c r="E1684" s="30">
        <v>42093</v>
      </c>
      <c r="F1684" s="8" t="s">
        <v>196</v>
      </c>
      <c r="G1684" s="13" t="str">
        <f ca="1">TRIM(Table1[[#This Row],[Product Category]])</f>
        <v>Technology</v>
      </c>
      <c r="H1684" s="13" t="str">
        <f ca="1">PROPER(Table1[[#This Row],[Product Sub-Category]])</f>
        <v>Appliances</v>
      </c>
      <c r="I1684" s="14">
        <v>1</v>
      </c>
      <c r="J1684" s="15">
        <v>363.25</v>
      </c>
      <c r="K1684" s="9">
        <v>0.1</v>
      </c>
      <c r="L1684" s="9" t="s">
        <v>21</v>
      </c>
      <c r="M1684" s="9" t="s">
        <v>51</v>
      </c>
      <c r="N1684" s="16" t="str">
        <f ca="1">PROPER(Table1[[#This Row],[Region]])</f>
        <v>Central</v>
      </c>
      <c r="O1684" s="9" t="s">
        <v>242</v>
      </c>
      <c r="P1684" s="9" t="s">
        <v>985</v>
      </c>
      <c r="Q1684" s="9" t="s">
        <v>32</v>
      </c>
    </row>
    <row r="1685" spans="1:17" ht="14.5">
      <c r="A1685" s="9">
        <v>2973</v>
      </c>
      <c r="B1685" s="9" t="str">
        <f>VLOOKUP(Table1[[#This Row],[Customer ID]],'Customer Lookup'!A:B,2,0)</f>
        <v>Sally Liu</v>
      </c>
      <c r="C1685" s="9">
        <v>87186</v>
      </c>
      <c r="D1685" s="30">
        <v>42107</v>
      </c>
      <c r="E1685" s="30">
        <v>42109</v>
      </c>
      <c r="F1685" s="9" t="s">
        <v>144</v>
      </c>
      <c r="G1685" s="13" t="str">
        <f ca="1">TRIM(Table1[[#This Row],[Product Category]])</f>
        <v>Technology</v>
      </c>
      <c r="H1685" s="13" t="str">
        <f ca="1">PROPER(Table1[[#This Row],[Product Sub-Category]])</f>
        <v>Computer Peripherals</v>
      </c>
      <c r="I1685" s="14">
        <v>17</v>
      </c>
      <c r="J1685" s="15">
        <v>30.97</v>
      </c>
      <c r="K1685" s="9">
        <v>0.05</v>
      </c>
      <c r="L1685" s="9" t="s">
        <v>21</v>
      </c>
      <c r="M1685" s="9" t="s">
        <v>42</v>
      </c>
      <c r="N1685" s="16" t="str">
        <f ca="1">PROPER(Table1[[#This Row],[Region]])</f>
        <v>Central</v>
      </c>
      <c r="O1685" s="9" t="s">
        <v>718</v>
      </c>
      <c r="P1685" s="9" t="s">
        <v>986</v>
      </c>
      <c r="Q1685" s="9" t="s">
        <v>32</v>
      </c>
    </row>
    <row r="1686" spans="1:17" ht="14.5">
      <c r="A1686" s="9">
        <v>2973</v>
      </c>
      <c r="B1686" s="9" t="str">
        <f>VLOOKUP(Table1[[#This Row],[Customer ID]],'Customer Lookup'!A:B,2,0)</f>
        <v>Sally Liu</v>
      </c>
      <c r="C1686" s="9">
        <v>87186</v>
      </c>
      <c r="D1686" s="30">
        <v>42107</v>
      </c>
      <c r="E1686" s="30">
        <v>42109</v>
      </c>
      <c r="F1686" s="8" t="s">
        <v>2235</v>
      </c>
      <c r="G1686" s="13" t="str">
        <f ca="1">TRIM(Table1[[#This Row],[Product Category]])</f>
        <v>Technology</v>
      </c>
      <c r="H1686" s="13" t="str">
        <f ca="1">PROPER(Table1[[#This Row],[Product Sub-Category]])</f>
        <v>Telephones And Communication</v>
      </c>
      <c r="I1686" s="14">
        <v>23</v>
      </c>
      <c r="J1686" s="15">
        <v>125.99</v>
      </c>
      <c r="K1686" s="9">
        <v>0.1</v>
      </c>
      <c r="L1686" s="9" t="s">
        <v>21</v>
      </c>
      <c r="M1686" s="9" t="s">
        <v>42</v>
      </c>
      <c r="N1686" s="16" t="str">
        <f ca="1">PROPER(Table1[[#This Row],[Region]])</f>
        <v>Central</v>
      </c>
      <c r="O1686" s="9" t="s">
        <v>718</v>
      </c>
      <c r="P1686" s="9" t="s">
        <v>986</v>
      </c>
      <c r="Q1686" s="9" t="s">
        <v>32</v>
      </c>
    </row>
    <row r="1687" spans="1:17" ht="14.5">
      <c r="A1687" s="9">
        <v>2973</v>
      </c>
      <c r="B1687" s="9" t="str">
        <f>VLOOKUP(Table1[[#This Row],[Customer ID]],'Customer Lookup'!A:B,2,0)</f>
        <v>Sally Liu</v>
      </c>
      <c r="C1687" s="9">
        <v>87187</v>
      </c>
      <c r="D1687" s="30">
        <v>42144</v>
      </c>
      <c r="E1687" s="30">
        <v>42145</v>
      </c>
      <c r="F1687" s="9" t="s">
        <v>74</v>
      </c>
      <c r="G1687" s="13" t="str">
        <f ca="1">TRIM(Table1[[#This Row],[Product Category]])</f>
        <v>Technology</v>
      </c>
      <c r="H1687" s="13" t="str">
        <f ca="1">PROPER(Table1[[#This Row],[Product Sub-Category]])</f>
        <v>Office Machines</v>
      </c>
      <c r="I1687" s="14">
        <v>6</v>
      </c>
      <c r="J1687" s="15">
        <v>442.14</v>
      </c>
      <c r="K1687" s="9">
        <v>0.1</v>
      </c>
      <c r="L1687" s="9" t="s">
        <v>41</v>
      </c>
      <c r="M1687" s="9" t="s">
        <v>42</v>
      </c>
      <c r="N1687" s="16" t="str">
        <f ca="1">PROPER(Table1[[#This Row],[Region]])</f>
        <v>Central</v>
      </c>
      <c r="O1687" s="9" t="s">
        <v>718</v>
      </c>
      <c r="P1687" s="9" t="s">
        <v>986</v>
      </c>
      <c r="Q1687" s="9" t="s">
        <v>22</v>
      </c>
    </row>
    <row r="1688" spans="1:17" ht="14.5">
      <c r="A1688" s="9">
        <v>2976</v>
      </c>
      <c r="B1688" s="9" t="str">
        <f>VLOOKUP(Table1[[#This Row],[Customer ID]],'Customer Lookup'!A:B,2,0)</f>
        <v>Fred Barber</v>
      </c>
      <c r="C1688" s="9">
        <v>89047</v>
      </c>
      <c r="D1688" s="30">
        <v>42146</v>
      </c>
      <c r="E1688" s="30">
        <v>42147</v>
      </c>
      <c r="F1688" s="8" t="s">
        <v>2235</v>
      </c>
      <c r="G1688" s="13" t="str">
        <f ca="1">TRIM(Table1[[#This Row],[Product Category]])</f>
        <v>Office Supplies</v>
      </c>
      <c r="H1688" s="13" t="str">
        <f ca="1">PROPER(Table1[[#This Row],[Product Sub-Category]])</f>
        <v>Telephones And Communication</v>
      </c>
      <c r="I1688" s="14">
        <v>41</v>
      </c>
      <c r="J1688" s="15">
        <v>35.99</v>
      </c>
      <c r="K1688" s="9">
        <v>0.05</v>
      </c>
      <c r="L1688" s="9" t="s">
        <v>50</v>
      </c>
      <c r="M1688" s="9" t="s">
        <v>51</v>
      </c>
      <c r="N1688" s="16" t="str">
        <f ca="1">PROPER(Table1[[#This Row],[Region]])</f>
        <v>Central</v>
      </c>
      <c r="O1688" s="9" t="s">
        <v>718</v>
      </c>
      <c r="P1688" s="9" t="s">
        <v>987</v>
      </c>
      <c r="Q1688" s="9" t="s">
        <v>32</v>
      </c>
    </row>
    <row r="1689" spans="1:17" ht="14.5">
      <c r="A1689" s="9">
        <v>2979</v>
      </c>
      <c r="B1689" s="9" t="str">
        <f>VLOOKUP(Table1[[#This Row],[Customer ID]],'Customer Lookup'!A:B,2,0)</f>
        <v>Lloyd Dolan</v>
      </c>
      <c r="C1689" s="9">
        <v>86544</v>
      </c>
      <c r="D1689" s="30">
        <v>42031</v>
      </c>
      <c r="E1689" s="30">
        <v>42032</v>
      </c>
      <c r="F1689" s="9" t="s">
        <v>2231</v>
      </c>
      <c r="G1689" s="13" t="str">
        <f ca="1">TRIM(Table1[[#This Row],[Product Category]])</f>
        <v>Office Supplies</v>
      </c>
      <c r="H1689" s="13" t="str">
        <f ca="1">PROPER(Table1[[#This Row],[Product Sub-Category]])</f>
        <v>Pens &amp; Art Supplies</v>
      </c>
      <c r="I1689" s="14">
        <v>9</v>
      </c>
      <c r="J1689" s="15">
        <v>2.94</v>
      </c>
      <c r="K1689" s="9">
        <v>0.05</v>
      </c>
      <c r="L1689" s="9" t="s">
        <v>41</v>
      </c>
      <c r="M1689" s="9" t="s">
        <v>81</v>
      </c>
      <c r="N1689" s="16" t="str">
        <f ca="1">PROPER(Table1[[#This Row],[Region]])</f>
        <v>Central</v>
      </c>
      <c r="O1689" s="9" t="s">
        <v>971</v>
      </c>
      <c r="P1689" s="9" t="s">
        <v>988</v>
      </c>
      <c r="Q1689" s="9" t="s">
        <v>32</v>
      </c>
    </row>
    <row r="1690" spans="1:17" ht="14.5">
      <c r="A1690" s="9">
        <v>2979</v>
      </c>
      <c r="B1690" s="9" t="str">
        <f>VLOOKUP(Table1[[#This Row],[Customer ID]],'Customer Lookup'!A:B,2,0)</f>
        <v>Lloyd Dolan</v>
      </c>
      <c r="C1690" s="9">
        <v>86545</v>
      </c>
      <c r="D1690" s="30">
        <v>42061</v>
      </c>
      <c r="E1690" s="30">
        <v>42063</v>
      </c>
      <c r="F1690" s="8" t="s">
        <v>2237</v>
      </c>
      <c r="G1690" s="13" t="str">
        <f ca="1">TRIM(Table1[[#This Row],[Product Category]])</f>
        <v>Office Supplies</v>
      </c>
      <c r="H1690" s="13" t="str">
        <f ca="1">PROPER(Table1[[#This Row],[Product Sub-Category]])</f>
        <v>Binders And Binder Accessories</v>
      </c>
      <c r="I1690" s="14">
        <v>6</v>
      </c>
      <c r="J1690" s="15">
        <v>5.34</v>
      </c>
      <c r="K1690" s="9">
        <v>0.05</v>
      </c>
      <c r="L1690" s="9" t="s">
        <v>41</v>
      </c>
      <c r="M1690" s="9" t="s">
        <v>81</v>
      </c>
      <c r="N1690" s="16" t="str">
        <f ca="1">PROPER(Table1[[#This Row],[Region]])</f>
        <v>Central</v>
      </c>
      <c r="O1690" s="9" t="s">
        <v>971</v>
      </c>
      <c r="P1690" s="9" t="s">
        <v>988</v>
      </c>
      <c r="Q1690" s="9" t="s">
        <v>32</v>
      </c>
    </row>
    <row r="1691" spans="1:17" ht="14.5">
      <c r="A1691" s="9">
        <v>2979</v>
      </c>
      <c r="B1691" s="9" t="str">
        <f>VLOOKUP(Table1[[#This Row],[Customer ID]],'Customer Lookup'!A:B,2,0)</f>
        <v>Lloyd Dolan</v>
      </c>
      <c r="C1691" s="9">
        <v>86545</v>
      </c>
      <c r="D1691" s="30">
        <v>42061</v>
      </c>
      <c r="E1691" s="30">
        <v>42062</v>
      </c>
      <c r="F1691" s="9" t="s">
        <v>2237</v>
      </c>
      <c r="G1691" s="13" t="str">
        <f ca="1">TRIM(Table1[[#This Row],[Product Category]])</f>
        <v>Office Supplies</v>
      </c>
      <c r="H1691" s="13" t="str">
        <f ca="1">PROPER(Table1[[#This Row],[Product Sub-Category]])</f>
        <v>Binders And Binder Accessories</v>
      </c>
      <c r="I1691" s="14">
        <v>6</v>
      </c>
      <c r="J1691" s="15">
        <v>40.98</v>
      </c>
      <c r="K1691" s="9">
        <v>0.05</v>
      </c>
      <c r="L1691" s="9" t="s">
        <v>41</v>
      </c>
      <c r="M1691" s="9" t="s">
        <v>81</v>
      </c>
      <c r="N1691" s="16" t="str">
        <f ca="1">PROPER(Table1[[#This Row],[Region]])</f>
        <v>Central</v>
      </c>
      <c r="O1691" s="9" t="s">
        <v>971</v>
      </c>
      <c r="P1691" s="9" t="s">
        <v>988</v>
      </c>
      <c r="Q1691" s="9" t="s">
        <v>32</v>
      </c>
    </row>
    <row r="1692" spans="1:17" ht="14.5">
      <c r="A1692" s="9">
        <v>2979</v>
      </c>
      <c r="B1692" s="9" t="str">
        <f>VLOOKUP(Table1[[#This Row],[Customer ID]],'Customer Lookup'!A:B,2,0)</f>
        <v>Lloyd Dolan</v>
      </c>
      <c r="C1692" s="9">
        <v>86546</v>
      </c>
      <c r="D1692" s="30">
        <v>42169</v>
      </c>
      <c r="E1692" s="30">
        <v>42171</v>
      </c>
      <c r="F1692" s="8" t="s">
        <v>2231</v>
      </c>
      <c r="G1692" s="13" t="str">
        <f ca="1">TRIM(Table1[[#This Row],[Product Category]])</f>
        <v>Office Supplies</v>
      </c>
      <c r="H1692" s="13" t="str">
        <f ca="1">PROPER(Table1[[#This Row],[Product Sub-Category]])</f>
        <v>Pens &amp; Art Supplies</v>
      </c>
      <c r="I1692" s="14">
        <v>4</v>
      </c>
      <c r="J1692" s="15">
        <v>5.84</v>
      </c>
      <c r="K1692" s="9">
        <v>0.05</v>
      </c>
      <c r="L1692" s="9" t="s">
        <v>31</v>
      </c>
      <c r="M1692" s="9" t="s">
        <v>81</v>
      </c>
      <c r="N1692" s="16" t="str">
        <f ca="1">PROPER(Table1[[#This Row],[Region]])</f>
        <v>East</v>
      </c>
      <c r="O1692" s="9" t="s">
        <v>971</v>
      </c>
      <c r="P1692" s="9" t="s">
        <v>988</v>
      </c>
      <c r="Q1692" s="9" t="s">
        <v>32</v>
      </c>
    </row>
    <row r="1693" spans="1:17" ht="14.5">
      <c r="A1693" s="9">
        <v>2980</v>
      </c>
      <c r="B1693" s="9" t="str">
        <f>VLOOKUP(Table1[[#This Row],[Customer ID]],'Customer Lookup'!A:B,2,0)</f>
        <v>Joanna Kenney</v>
      </c>
      <c r="C1693" s="9">
        <v>86544</v>
      </c>
      <c r="D1693" s="30">
        <v>42031</v>
      </c>
      <c r="E1693" s="30">
        <v>42033</v>
      </c>
      <c r="F1693" s="9" t="s">
        <v>2231</v>
      </c>
      <c r="G1693" s="13" t="str">
        <f ca="1">TRIM(Table1[[#This Row],[Product Category]])</f>
        <v>Office Supplies</v>
      </c>
      <c r="H1693" s="13" t="str">
        <f ca="1">PROPER(Table1[[#This Row],[Product Sub-Category]])</f>
        <v>Pens &amp; Art Supplies</v>
      </c>
      <c r="I1693" s="14">
        <v>10</v>
      </c>
      <c r="J1693" s="15">
        <v>43.98</v>
      </c>
      <c r="K1693" s="9">
        <v>0.05</v>
      </c>
      <c r="L1693" s="9" t="s">
        <v>41</v>
      </c>
      <c r="M1693" s="9" t="s">
        <v>81</v>
      </c>
      <c r="N1693" s="16" t="str">
        <f ca="1">PROPER(Table1[[#This Row],[Region]])</f>
        <v>East</v>
      </c>
      <c r="O1693" s="9" t="s">
        <v>124</v>
      </c>
      <c r="P1693" s="9" t="s">
        <v>989</v>
      </c>
      <c r="Q1693" s="9" t="s">
        <v>32</v>
      </c>
    </row>
    <row r="1694" spans="1:17" ht="14.5">
      <c r="A1694" s="9">
        <v>2980</v>
      </c>
      <c r="B1694" s="9" t="str">
        <f>VLOOKUP(Table1[[#This Row],[Customer ID]],'Customer Lookup'!A:B,2,0)</f>
        <v>Joanna Kenney</v>
      </c>
      <c r="C1694" s="9">
        <v>86544</v>
      </c>
      <c r="D1694" s="30">
        <v>42031</v>
      </c>
      <c r="E1694" s="30">
        <v>42034</v>
      </c>
      <c r="F1694" s="8" t="s">
        <v>60</v>
      </c>
      <c r="G1694" s="13" t="str">
        <f ca="1">TRIM(Table1[[#This Row],[Product Category]])</f>
        <v>Office Supplies</v>
      </c>
      <c r="H1694" s="13" t="str">
        <f ca="1">PROPER(Table1[[#This Row],[Product Sub-Category]])</f>
        <v>Rubber Bands</v>
      </c>
      <c r="I1694" s="14">
        <v>13</v>
      </c>
      <c r="J1694" s="15">
        <v>1.1399999999999999</v>
      </c>
      <c r="K1694" s="9">
        <v>0.05</v>
      </c>
      <c r="L1694" s="9" t="s">
        <v>41</v>
      </c>
      <c r="M1694" s="9" t="s">
        <v>81</v>
      </c>
      <c r="N1694" s="16" t="str">
        <f ca="1">PROPER(Table1[[#This Row],[Region]])</f>
        <v>East</v>
      </c>
      <c r="O1694" s="9" t="s">
        <v>124</v>
      </c>
      <c r="P1694" s="9" t="s">
        <v>989</v>
      </c>
      <c r="Q1694" s="9" t="s">
        <v>32</v>
      </c>
    </row>
    <row r="1695" spans="1:17" ht="14.5">
      <c r="A1695" s="9">
        <v>2980</v>
      </c>
      <c r="B1695" s="9" t="str">
        <f>VLOOKUP(Table1[[#This Row],[Customer ID]],'Customer Lookup'!A:B,2,0)</f>
        <v>Joanna Kenney</v>
      </c>
      <c r="C1695" s="9">
        <v>86547</v>
      </c>
      <c r="D1695" s="30">
        <v>42060</v>
      </c>
      <c r="E1695" s="30">
        <v>42062</v>
      </c>
      <c r="F1695" s="9" t="s">
        <v>116</v>
      </c>
      <c r="G1695" s="13" t="str">
        <f ca="1">TRIM(Table1[[#This Row],[Product Category]])</f>
        <v>Office Supplies</v>
      </c>
      <c r="H1695" s="13" t="str">
        <f ca="1">PROPER(Table1[[#This Row],[Product Sub-Category]])</f>
        <v>Labels</v>
      </c>
      <c r="I1695" s="14">
        <v>6</v>
      </c>
      <c r="J1695" s="15">
        <v>2.61</v>
      </c>
      <c r="K1695" s="9">
        <v>0.05</v>
      </c>
      <c r="L1695" s="9" t="s">
        <v>50</v>
      </c>
      <c r="M1695" s="9" t="s">
        <v>81</v>
      </c>
      <c r="N1695" s="16" t="str">
        <f ca="1">PROPER(Table1[[#This Row],[Region]])</f>
        <v>East</v>
      </c>
      <c r="O1695" s="9" t="s">
        <v>124</v>
      </c>
      <c r="P1695" s="9" t="s">
        <v>989</v>
      </c>
      <c r="Q1695" s="9" t="s">
        <v>32</v>
      </c>
    </row>
    <row r="1696" spans="1:17" ht="14.5">
      <c r="A1696" s="9">
        <v>2980</v>
      </c>
      <c r="B1696" s="9" t="str">
        <f>VLOOKUP(Table1[[#This Row],[Customer ID]],'Customer Lookup'!A:B,2,0)</f>
        <v>Joanna Kenney</v>
      </c>
      <c r="C1696" s="9">
        <v>86548</v>
      </c>
      <c r="D1696" s="30">
        <v>42154</v>
      </c>
      <c r="E1696" s="30">
        <v>42159</v>
      </c>
      <c r="F1696" s="8" t="s">
        <v>2231</v>
      </c>
      <c r="G1696" s="13" t="str">
        <f ca="1">TRIM(Table1[[#This Row],[Product Category]])</f>
        <v>Furniture</v>
      </c>
      <c r="H1696" s="13" t="str">
        <f ca="1">PROPER(Table1[[#This Row],[Product Sub-Category]])</f>
        <v>Pens &amp; Art Supplies</v>
      </c>
      <c r="I1696" s="14">
        <v>39</v>
      </c>
      <c r="J1696" s="15">
        <v>2.88</v>
      </c>
      <c r="K1696" s="9">
        <v>0.05</v>
      </c>
      <c r="L1696" s="9" t="s">
        <v>98</v>
      </c>
      <c r="M1696" s="9" t="s">
        <v>81</v>
      </c>
      <c r="N1696" s="16" t="str">
        <f ca="1">PROPER(Table1[[#This Row],[Region]])</f>
        <v>Central</v>
      </c>
      <c r="O1696" s="9" t="s">
        <v>124</v>
      </c>
      <c r="P1696" s="9" t="s">
        <v>989</v>
      </c>
      <c r="Q1696" s="9" t="s">
        <v>32</v>
      </c>
    </row>
    <row r="1697" spans="1:17" ht="14.5">
      <c r="A1697" s="9">
        <v>2987</v>
      </c>
      <c r="B1697" s="9" t="str">
        <f>VLOOKUP(Table1[[#This Row],[Customer ID]],'Customer Lookup'!A:B,2,0)</f>
        <v>Natalie Watts</v>
      </c>
      <c r="C1697" s="9">
        <v>91180</v>
      </c>
      <c r="D1697" s="30">
        <v>42183</v>
      </c>
      <c r="E1697" s="30">
        <v>42183</v>
      </c>
      <c r="F1697" s="9" t="s">
        <v>151</v>
      </c>
      <c r="G1697" s="13" t="str">
        <f ca="1">TRIM(Table1[[#This Row],[Product Category]])</f>
        <v>Office Supplies</v>
      </c>
      <c r="H1697" s="13" t="str">
        <f ca="1">PROPER(Table1[[#This Row],[Product Sub-Category]])</f>
        <v>Bookcases</v>
      </c>
      <c r="I1697" s="14">
        <v>17</v>
      </c>
      <c r="J1697" s="15">
        <v>100.98</v>
      </c>
      <c r="K1697" s="9">
        <v>0.1</v>
      </c>
      <c r="L1697" s="9" t="s">
        <v>41</v>
      </c>
      <c r="M1697" s="9" t="s">
        <v>42</v>
      </c>
      <c r="N1697" s="16" t="str">
        <f ca="1">PROPER(Table1[[#This Row],[Region]])</f>
        <v>Central</v>
      </c>
      <c r="O1697" s="9" t="s">
        <v>228</v>
      </c>
      <c r="P1697" s="9" t="s">
        <v>990</v>
      </c>
      <c r="Q1697" s="9" t="s">
        <v>22</v>
      </c>
    </row>
    <row r="1698" spans="1:17" ht="14.5">
      <c r="A1698" s="9">
        <v>2987</v>
      </c>
      <c r="B1698" s="9" t="str">
        <f>VLOOKUP(Table1[[#This Row],[Customer ID]],'Customer Lookup'!A:B,2,0)</f>
        <v>Natalie Watts</v>
      </c>
      <c r="C1698" s="9">
        <v>91180</v>
      </c>
      <c r="D1698" s="30">
        <v>42183</v>
      </c>
      <c r="E1698" s="30">
        <v>42183</v>
      </c>
      <c r="F1698" s="8" t="s">
        <v>83</v>
      </c>
      <c r="G1698" s="13" t="str">
        <f ca="1">TRIM(Table1[[#This Row],[Product Category]])</f>
        <v>Office Supplies</v>
      </c>
      <c r="H1698" s="13" t="str">
        <f ca="1">PROPER(Table1[[#This Row],[Product Sub-Category]])</f>
        <v>Paper</v>
      </c>
      <c r="I1698" s="14">
        <v>6</v>
      </c>
      <c r="J1698" s="15">
        <v>5.78</v>
      </c>
      <c r="K1698" s="9">
        <v>0.05</v>
      </c>
      <c r="L1698" s="9" t="s">
        <v>41</v>
      </c>
      <c r="M1698" s="9" t="s">
        <v>42</v>
      </c>
      <c r="N1698" s="16" t="str">
        <f ca="1">PROPER(Table1[[#This Row],[Region]])</f>
        <v>Central</v>
      </c>
      <c r="O1698" s="9" t="s">
        <v>228</v>
      </c>
      <c r="P1698" s="9" t="s">
        <v>990</v>
      </c>
      <c r="Q1698" s="9" t="s">
        <v>32</v>
      </c>
    </row>
    <row r="1699" spans="1:17" ht="14.5">
      <c r="A1699" s="9">
        <v>2991</v>
      </c>
      <c r="B1699" s="9" t="str">
        <f>VLOOKUP(Table1[[#This Row],[Customer ID]],'Customer Lookup'!A:B,2,0)</f>
        <v>Sean Herbert</v>
      </c>
      <c r="C1699" s="9">
        <v>91466</v>
      </c>
      <c r="D1699" s="30">
        <v>42132</v>
      </c>
      <c r="E1699" s="30">
        <v>42137</v>
      </c>
      <c r="F1699" s="9" t="s">
        <v>196</v>
      </c>
      <c r="G1699" s="13" t="str">
        <f ca="1">TRIM(Table1[[#This Row],[Product Category]])</f>
        <v>Office Supplies</v>
      </c>
      <c r="H1699" s="13" t="str">
        <f ca="1">PROPER(Table1[[#This Row],[Product Sub-Category]])</f>
        <v>Appliances</v>
      </c>
      <c r="I1699" s="14">
        <v>2</v>
      </c>
      <c r="J1699" s="15">
        <v>70.97</v>
      </c>
      <c r="K1699" s="9">
        <v>0.05</v>
      </c>
      <c r="L1699" s="9" t="s">
        <v>98</v>
      </c>
      <c r="M1699" s="9" t="s">
        <v>42</v>
      </c>
      <c r="N1699" s="16" t="str">
        <f ca="1">PROPER(Table1[[#This Row],[Region]])</f>
        <v>Central</v>
      </c>
      <c r="O1699" s="9" t="s">
        <v>718</v>
      </c>
      <c r="P1699" s="9" t="s">
        <v>991</v>
      </c>
      <c r="Q1699" s="9" t="s">
        <v>32</v>
      </c>
    </row>
    <row r="1700" spans="1:17" ht="14.5">
      <c r="A1700" s="9">
        <v>2992</v>
      </c>
      <c r="B1700" s="9" t="str">
        <f>VLOOKUP(Table1[[#This Row],[Customer ID]],'Customer Lookup'!A:B,2,0)</f>
        <v>Lindsay Webb</v>
      </c>
      <c r="C1700" s="9">
        <v>91466</v>
      </c>
      <c r="D1700" s="30">
        <v>42132</v>
      </c>
      <c r="E1700" s="30">
        <v>42139</v>
      </c>
      <c r="F1700" s="8" t="s">
        <v>83</v>
      </c>
      <c r="G1700" s="13" t="str">
        <f ca="1">TRIM(Table1[[#This Row],[Product Category]])</f>
        <v>Office Supplies</v>
      </c>
      <c r="H1700" s="13" t="str">
        <f ca="1">PROPER(Table1[[#This Row],[Product Sub-Category]])</f>
        <v>Paper</v>
      </c>
      <c r="I1700" s="14">
        <v>36</v>
      </c>
      <c r="J1700" s="15">
        <v>5.28</v>
      </c>
      <c r="K1700" s="9">
        <v>0.05</v>
      </c>
      <c r="L1700" s="9" t="s">
        <v>98</v>
      </c>
      <c r="M1700" s="9" t="s">
        <v>42</v>
      </c>
      <c r="N1700" s="16" t="str">
        <f ca="1">PROPER(Table1[[#This Row],[Region]])</f>
        <v>Central</v>
      </c>
      <c r="O1700" s="9" t="s">
        <v>718</v>
      </c>
      <c r="P1700" s="9" t="s">
        <v>992</v>
      </c>
      <c r="Q1700" s="9" t="s">
        <v>32</v>
      </c>
    </row>
    <row r="1701" spans="1:17" ht="14.5">
      <c r="A1701" s="9">
        <v>2999</v>
      </c>
      <c r="B1701" s="9" t="str">
        <f>VLOOKUP(Table1[[#This Row],[Customer ID]],'Customer Lookup'!A:B,2,0)</f>
        <v>Kim McCarthy</v>
      </c>
      <c r="C1701" s="9">
        <v>87041</v>
      </c>
      <c r="D1701" s="30">
        <v>42104</v>
      </c>
      <c r="E1701" s="30">
        <v>42105</v>
      </c>
      <c r="F1701" s="9" t="s">
        <v>2240</v>
      </c>
      <c r="G1701" s="13" t="str">
        <f ca="1">TRIM(Table1[[#This Row],[Product Category]])</f>
        <v>Office Supplies</v>
      </c>
      <c r="H1701" s="13" t="str">
        <f ca="1">PROPER(Table1[[#This Row],[Product Sub-Category]])</f>
        <v>Scissors, Rulers And Trimmers</v>
      </c>
      <c r="I1701" s="14">
        <v>5</v>
      </c>
      <c r="J1701" s="15">
        <v>10.98</v>
      </c>
      <c r="K1701" s="9">
        <v>0.05</v>
      </c>
      <c r="L1701" s="9" t="s">
        <v>31</v>
      </c>
      <c r="M1701" s="9" t="s">
        <v>104</v>
      </c>
      <c r="N1701" s="16" t="str">
        <f ca="1">PROPER(Table1[[#This Row],[Region]])</f>
        <v>Central</v>
      </c>
      <c r="O1701" s="9" t="s">
        <v>215</v>
      </c>
      <c r="P1701" s="9" t="s">
        <v>993</v>
      </c>
      <c r="Q1701" s="9" t="s">
        <v>32</v>
      </c>
    </row>
    <row r="1702" spans="1:17" ht="14.5">
      <c r="A1702" s="9">
        <v>3000</v>
      </c>
      <c r="B1702" s="9" t="str">
        <f>VLOOKUP(Table1[[#This Row],[Customer ID]],'Customer Lookup'!A:B,2,0)</f>
        <v>Priscilla Allen</v>
      </c>
      <c r="C1702" s="9">
        <v>87042</v>
      </c>
      <c r="D1702" s="30">
        <v>42030</v>
      </c>
      <c r="E1702" s="30">
        <v>42032</v>
      </c>
      <c r="F1702" s="8" t="s">
        <v>83</v>
      </c>
      <c r="G1702" s="13" t="str">
        <f ca="1">TRIM(Table1[[#This Row],[Product Category]])</f>
        <v>Office Supplies</v>
      </c>
      <c r="H1702" s="13" t="str">
        <f ca="1">PROPER(Table1[[#This Row],[Product Sub-Category]])</f>
        <v>Paper</v>
      </c>
      <c r="I1702" s="14">
        <v>4</v>
      </c>
      <c r="J1702" s="15">
        <v>10.14</v>
      </c>
      <c r="K1702" s="9">
        <v>0.05</v>
      </c>
      <c r="L1702" s="9" t="s">
        <v>98</v>
      </c>
      <c r="M1702" s="9" t="s">
        <v>104</v>
      </c>
      <c r="N1702" s="16" t="str">
        <f ca="1">PROPER(Table1[[#This Row],[Region]])</f>
        <v>Central</v>
      </c>
      <c r="O1702" s="9" t="s">
        <v>215</v>
      </c>
      <c r="P1702" s="9" t="s">
        <v>994</v>
      </c>
      <c r="Q1702" s="9" t="s">
        <v>32</v>
      </c>
    </row>
    <row r="1703" spans="1:17" ht="14.5">
      <c r="A1703" s="9">
        <v>3001</v>
      </c>
      <c r="B1703" s="9" t="str">
        <f>VLOOKUP(Table1[[#This Row],[Customer ID]],'Customer Lookup'!A:B,2,0)</f>
        <v>Anthony Foley</v>
      </c>
      <c r="C1703" s="9">
        <v>87043</v>
      </c>
      <c r="D1703" s="30">
        <v>42080</v>
      </c>
      <c r="E1703" s="30">
        <v>42082</v>
      </c>
      <c r="F1703" s="9" t="s">
        <v>2237</v>
      </c>
      <c r="G1703" s="13" t="str">
        <f ca="1">TRIM(Table1[[#This Row],[Product Category]])</f>
        <v>Technology</v>
      </c>
      <c r="H1703" s="13" t="str">
        <f ca="1">PROPER(Table1[[#This Row],[Product Sub-Category]])</f>
        <v>Binders And Binder Accessories</v>
      </c>
      <c r="I1703" s="14">
        <v>21</v>
      </c>
      <c r="J1703" s="15">
        <v>5.4</v>
      </c>
      <c r="K1703" s="9">
        <v>0.05</v>
      </c>
      <c r="L1703" s="9" t="s">
        <v>31</v>
      </c>
      <c r="M1703" s="9" t="s">
        <v>104</v>
      </c>
      <c r="N1703" s="16" t="str">
        <f ca="1">PROPER(Table1[[#This Row],[Region]])</f>
        <v>West</v>
      </c>
      <c r="O1703" s="9" t="s">
        <v>215</v>
      </c>
      <c r="P1703" s="9" t="s">
        <v>995</v>
      </c>
      <c r="Q1703" s="9" t="s">
        <v>32</v>
      </c>
    </row>
    <row r="1704" spans="1:17" ht="14.5">
      <c r="A1704" s="9">
        <v>3003</v>
      </c>
      <c r="B1704" s="9" t="str">
        <f>VLOOKUP(Table1[[#This Row],[Customer ID]],'Customer Lookup'!A:B,2,0)</f>
        <v>Roy Rouse</v>
      </c>
      <c r="C1704" s="9">
        <v>91586</v>
      </c>
      <c r="D1704" s="30">
        <v>42068</v>
      </c>
      <c r="E1704" s="30">
        <v>42069</v>
      </c>
      <c r="F1704" s="8" t="s">
        <v>2235</v>
      </c>
      <c r="G1704" s="13" t="str">
        <f ca="1">TRIM(Table1[[#This Row],[Product Category]])</f>
        <v>Office Supplies</v>
      </c>
      <c r="H1704" s="13" t="str">
        <f ca="1">PROPER(Table1[[#This Row],[Product Sub-Category]])</f>
        <v>Telephones And Communication</v>
      </c>
      <c r="I1704" s="14">
        <v>20</v>
      </c>
      <c r="J1704" s="15">
        <v>85.99</v>
      </c>
      <c r="K1704" s="9">
        <v>0.05</v>
      </c>
      <c r="L1704" s="9" t="s">
        <v>50</v>
      </c>
      <c r="M1704" s="9" t="s">
        <v>42</v>
      </c>
      <c r="N1704" s="16" t="str">
        <f ca="1">PROPER(Table1[[#This Row],[Region]])</f>
        <v>West</v>
      </c>
      <c r="O1704" s="9" t="s">
        <v>682</v>
      </c>
      <c r="P1704" s="9" t="s">
        <v>996</v>
      </c>
      <c r="Q1704" s="9" t="s">
        <v>32</v>
      </c>
    </row>
    <row r="1705" spans="1:17" ht="14.5">
      <c r="A1705" s="9">
        <v>3004</v>
      </c>
      <c r="B1705" s="9" t="str">
        <f>VLOOKUP(Table1[[#This Row],[Customer ID]],'Customer Lookup'!A:B,2,0)</f>
        <v>Maurice Everett</v>
      </c>
      <c r="C1705" s="9">
        <v>54949</v>
      </c>
      <c r="D1705" s="30">
        <v>42045</v>
      </c>
      <c r="E1705" s="30">
        <v>42050</v>
      </c>
      <c r="F1705" s="9" t="s">
        <v>83</v>
      </c>
      <c r="G1705" s="13" t="str">
        <f ca="1">TRIM(Table1[[#This Row],[Product Category]])</f>
        <v>Office Supplies</v>
      </c>
      <c r="H1705" s="13" t="str">
        <f ca="1">PROPER(Table1[[#This Row],[Product Sub-Category]])</f>
        <v>Paper</v>
      </c>
      <c r="I1705" s="14">
        <v>58</v>
      </c>
      <c r="J1705" s="15">
        <v>6.48</v>
      </c>
      <c r="K1705" s="9">
        <v>0.05</v>
      </c>
      <c r="L1705" s="9" t="s">
        <v>98</v>
      </c>
      <c r="M1705" s="9" t="s">
        <v>81</v>
      </c>
      <c r="N1705" s="16" t="str">
        <f ca="1">PROPER(Table1[[#This Row],[Region]])</f>
        <v>West</v>
      </c>
      <c r="O1705" s="9" t="s">
        <v>37</v>
      </c>
      <c r="P1705" s="9" t="s">
        <v>361</v>
      </c>
      <c r="Q1705" s="9" t="s">
        <v>32</v>
      </c>
    </row>
    <row r="1706" spans="1:17" ht="14.5">
      <c r="A1706" s="9">
        <v>3004</v>
      </c>
      <c r="B1706" s="9" t="str">
        <f>VLOOKUP(Table1[[#This Row],[Customer ID]],'Customer Lookup'!A:B,2,0)</f>
        <v>Maurice Everett</v>
      </c>
      <c r="C1706" s="9">
        <v>54949</v>
      </c>
      <c r="D1706" s="30">
        <v>42045</v>
      </c>
      <c r="E1706" s="30">
        <v>42052</v>
      </c>
      <c r="F1706" s="8" t="s">
        <v>2238</v>
      </c>
      <c r="G1706" s="13" t="str">
        <f ca="1">TRIM(Table1[[#This Row],[Product Category]])</f>
        <v>Office Supplies</v>
      </c>
      <c r="H1706" s="13" t="str">
        <f ca="1">PROPER(Table1[[#This Row],[Product Sub-Category]])</f>
        <v>Storage &amp; Organization</v>
      </c>
      <c r="I1706" s="14">
        <v>13</v>
      </c>
      <c r="J1706" s="15">
        <v>20.98</v>
      </c>
      <c r="K1706" s="9">
        <v>0.05</v>
      </c>
      <c r="L1706" s="9" t="s">
        <v>98</v>
      </c>
      <c r="M1706" s="9" t="s">
        <v>81</v>
      </c>
      <c r="N1706" s="16" t="str">
        <f ca="1">PROPER(Table1[[#This Row],[Region]])</f>
        <v>West</v>
      </c>
      <c r="O1706" s="9" t="s">
        <v>37</v>
      </c>
      <c r="P1706" s="9" t="s">
        <v>361</v>
      </c>
      <c r="Q1706" s="9" t="s">
        <v>22</v>
      </c>
    </row>
    <row r="1707" spans="1:17" ht="14.5">
      <c r="A1707" s="9">
        <v>3005</v>
      </c>
      <c r="B1707" s="9" t="str">
        <f>VLOOKUP(Table1[[#This Row],[Customer ID]],'Customer Lookup'!A:B,2,0)</f>
        <v>Teresa Watts</v>
      </c>
      <c r="C1707" s="9">
        <v>91389</v>
      </c>
      <c r="D1707" s="30">
        <v>42163</v>
      </c>
      <c r="E1707" s="30">
        <v>42166</v>
      </c>
      <c r="F1707" s="9" t="s">
        <v>2237</v>
      </c>
      <c r="G1707" s="13" t="str">
        <f ca="1">TRIM(Table1[[#This Row],[Product Category]])</f>
        <v>Office Supplies</v>
      </c>
      <c r="H1707" s="13" t="str">
        <f ca="1">PROPER(Table1[[#This Row],[Product Sub-Category]])</f>
        <v>Binders And Binder Accessories</v>
      </c>
      <c r="I1707" s="14">
        <v>12</v>
      </c>
      <c r="J1707" s="15">
        <v>122.99</v>
      </c>
      <c r="K1707" s="9">
        <v>0.1</v>
      </c>
      <c r="L1707" s="9" t="s">
        <v>41</v>
      </c>
      <c r="M1707" s="9" t="s">
        <v>81</v>
      </c>
      <c r="N1707" s="16" t="str">
        <f ca="1">PROPER(Table1[[#This Row],[Region]])</f>
        <v>West</v>
      </c>
      <c r="O1707" s="9" t="s">
        <v>682</v>
      </c>
      <c r="P1707" s="9" t="s">
        <v>996</v>
      </c>
      <c r="Q1707" s="9" t="s">
        <v>22</v>
      </c>
    </row>
    <row r="1708" spans="1:17" ht="14.5">
      <c r="A1708" s="9">
        <v>3006</v>
      </c>
      <c r="B1708" s="9" t="str">
        <f>VLOOKUP(Table1[[#This Row],[Customer ID]],'Customer Lookup'!A:B,2,0)</f>
        <v>Thomas Spence</v>
      </c>
      <c r="C1708" s="9">
        <v>91388</v>
      </c>
      <c r="D1708" s="30">
        <v>42045</v>
      </c>
      <c r="E1708" s="30">
        <v>42050</v>
      </c>
      <c r="F1708" s="8" t="s">
        <v>83</v>
      </c>
      <c r="G1708" s="13" t="str">
        <f ca="1">TRIM(Table1[[#This Row],[Product Category]])</f>
        <v>Office Supplies</v>
      </c>
      <c r="H1708" s="13" t="str">
        <f ca="1">PROPER(Table1[[#This Row],[Product Sub-Category]])</f>
        <v>Paper</v>
      </c>
      <c r="I1708" s="14">
        <v>14</v>
      </c>
      <c r="J1708" s="15">
        <v>6.48</v>
      </c>
      <c r="K1708" s="9">
        <v>0.05</v>
      </c>
      <c r="L1708" s="9" t="s">
        <v>98</v>
      </c>
      <c r="M1708" s="9" t="s">
        <v>81</v>
      </c>
      <c r="N1708" s="16" t="str">
        <f ca="1">PROPER(Table1[[#This Row],[Region]])</f>
        <v>West</v>
      </c>
      <c r="O1708" s="9" t="s">
        <v>682</v>
      </c>
      <c r="P1708" s="9" t="s">
        <v>997</v>
      </c>
      <c r="Q1708" s="9" t="s">
        <v>32</v>
      </c>
    </row>
    <row r="1709" spans="1:17" ht="14.5">
      <c r="A1709" s="9">
        <v>3006</v>
      </c>
      <c r="B1709" s="9" t="str">
        <f>VLOOKUP(Table1[[#This Row],[Customer ID]],'Customer Lookup'!A:B,2,0)</f>
        <v>Thomas Spence</v>
      </c>
      <c r="C1709" s="9">
        <v>91388</v>
      </c>
      <c r="D1709" s="30">
        <v>42045</v>
      </c>
      <c r="E1709" s="30">
        <v>42052</v>
      </c>
      <c r="F1709" s="9" t="s">
        <v>2238</v>
      </c>
      <c r="G1709" s="13" t="str">
        <f ca="1">TRIM(Table1[[#This Row],[Product Category]])</f>
        <v>Office Supplies</v>
      </c>
      <c r="H1709" s="13" t="str">
        <f ca="1">PROPER(Table1[[#This Row],[Product Sub-Category]])</f>
        <v>Storage &amp; Organization</v>
      </c>
      <c r="I1709" s="14">
        <v>3</v>
      </c>
      <c r="J1709" s="15">
        <v>20.98</v>
      </c>
      <c r="K1709" s="9">
        <v>0.05</v>
      </c>
      <c r="L1709" s="9" t="s">
        <v>98</v>
      </c>
      <c r="M1709" s="9" t="s">
        <v>81</v>
      </c>
      <c r="N1709" s="16" t="str">
        <f ca="1">PROPER(Table1[[#This Row],[Region]])</f>
        <v>Central</v>
      </c>
      <c r="O1709" s="9" t="s">
        <v>682</v>
      </c>
      <c r="P1709" s="9" t="s">
        <v>997</v>
      </c>
      <c r="Q1709" s="9" t="s">
        <v>22</v>
      </c>
    </row>
    <row r="1710" spans="1:17" ht="14.5">
      <c r="A1710" s="9">
        <v>3008</v>
      </c>
      <c r="B1710" s="9" t="str">
        <f>VLOOKUP(Table1[[#This Row],[Customer ID]],'Customer Lookup'!A:B,2,0)</f>
        <v>Penny Rich</v>
      </c>
      <c r="C1710" s="9">
        <v>89414</v>
      </c>
      <c r="D1710" s="30">
        <v>42069</v>
      </c>
      <c r="E1710" s="30">
        <v>42070</v>
      </c>
      <c r="F1710" s="8" t="s">
        <v>83</v>
      </c>
      <c r="G1710" s="13" t="str">
        <f ca="1">TRIM(Table1[[#This Row],[Product Category]])</f>
        <v>Office Supplies</v>
      </c>
      <c r="H1710" s="13" t="str">
        <f ca="1">PROPER(Table1[[#This Row],[Product Sub-Category]])</f>
        <v>Paper</v>
      </c>
      <c r="I1710" s="14">
        <v>20</v>
      </c>
      <c r="J1710" s="15">
        <v>9.99</v>
      </c>
      <c r="K1710" s="9">
        <v>0.05</v>
      </c>
      <c r="L1710" s="9" t="s">
        <v>41</v>
      </c>
      <c r="M1710" s="9" t="s">
        <v>42</v>
      </c>
      <c r="N1710" s="16" t="str">
        <f ca="1">PROPER(Table1[[#This Row],[Region]])</f>
        <v>Central</v>
      </c>
      <c r="O1710" s="9" t="s">
        <v>55</v>
      </c>
      <c r="P1710" s="9" t="s">
        <v>998</v>
      </c>
      <c r="Q1710" s="9" t="s">
        <v>32</v>
      </c>
    </row>
    <row r="1711" spans="1:17" ht="14.5">
      <c r="A1711" s="9">
        <v>3008</v>
      </c>
      <c r="B1711" s="9" t="str">
        <f>VLOOKUP(Table1[[#This Row],[Customer ID]],'Customer Lookup'!A:B,2,0)</f>
        <v>Penny Rich</v>
      </c>
      <c r="C1711" s="9">
        <v>89415</v>
      </c>
      <c r="D1711" s="30">
        <v>42166</v>
      </c>
      <c r="E1711" s="30">
        <v>42167</v>
      </c>
      <c r="F1711" s="9" t="s">
        <v>83</v>
      </c>
      <c r="G1711" s="13" t="str">
        <f ca="1">TRIM(Table1[[#This Row],[Product Category]])</f>
        <v>Office Supplies</v>
      </c>
      <c r="H1711" s="13" t="str">
        <f ca="1">PROPER(Table1[[#This Row],[Product Sub-Category]])</f>
        <v>Paper</v>
      </c>
      <c r="I1711" s="14">
        <v>12</v>
      </c>
      <c r="J1711" s="15">
        <v>12.28</v>
      </c>
      <c r="K1711" s="9">
        <v>0.05</v>
      </c>
      <c r="L1711" s="9" t="s">
        <v>21</v>
      </c>
      <c r="M1711" s="9" t="s">
        <v>42</v>
      </c>
      <c r="N1711" s="16" t="str">
        <f ca="1">PROPER(Table1[[#This Row],[Region]])</f>
        <v>East</v>
      </c>
      <c r="O1711" s="9" t="s">
        <v>55</v>
      </c>
      <c r="P1711" s="9" t="s">
        <v>998</v>
      </c>
      <c r="Q1711" s="9" t="s">
        <v>32</v>
      </c>
    </row>
    <row r="1712" spans="1:17" ht="14.5">
      <c r="A1712" s="9">
        <v>3011</v>
      </c>
      <c r="B1712" s="9" t="str">
        <f>VLOOKUP(Table1[[#This Row],[Customer ID]],'Customer Lookup'!A:B,2,0)</f>
        <v>Tammy Raynor</v>
      </c>
      <c r="C1712" s="9">
        <v>56486</v>
      </c>
      <c r="D1712" s="30">
        <v>42152</v>
      </c>
      <c r="E1712" s="30">
        <v>42153</v>
      </c>
      <c r="F1712" s="8" t="s">
        <v>83</v>
      </c>
      <c r="G1712" s="13" t="str">
        <f ca="1">TRIM(Table1[[#This Row],[Product Category]])</f>
        <v>Office Supplies</v>
      </c>
      <c r="H1712" s="13" t="str">
        <f ca="1">PROPER(Table1[[#This Row],[Product Sub-Category]])</f>
        <v>Paper</v>
      </c>
      <c r="I1712" s="14">
        <v>16</v>
      </c>
      <c r="J1712" s="15">
        <v>5.98</v>
      </c>
      <c r="K1712" s="9">
        <v>0.05</v>
      </c>
      <c r="L1712" s="9" t="s">
        <v>41</v>
      </c>
      <c r="M1712" s="9" t="s">
        <v>81</v>
      </c>
      <c r="N1712" s="16" t="str">
        <f ca="1">PROPER(Table1[[#This Row],[Region]])</f>
        <v>East</v>
      </c>
      <c r="O1712" s="9" t="s">
        <v>152</v>
      </c>
      <c r="P1712" s="9" t="s">
        <v>153</v>
      </c>
      <c r="Q1712" s="9" t="s">
        <v>32</v>
      </c>
    </row>
    <row r="1713" spans="1:17" ht="14.5">
      <c r="A1713" s="9">
        <v>3011</v>
      </c>
      <c r="B1713" s="9" t="str">
        <f>VLOOKUP(Table1[[#This Row],[Customer ID]],'Customer Lookup'!A:B,2,0)</f>
        <v>Tammy Raynor</v>
      </c>
      <c r="C1713" s="9">
        <v>7623</v>
      </c>
      <c r="D1713" s="30">
        <v>42122</v>
      </c>
      <c r="E1713" s="30">
        <v>42124</v>
      </c>
      <c r="F1713" s="9" t="s">
        <v>196</v>
      </c>
      <c r="G1713" s="13" t="str">
        <f ca="1">TRIM(Table1[[#This Row],[Product Category]])</f>
        <v>Technology</v>
      </c>
      <c r="H1713" s="13" t="str">
        <f ca="1">PROPER(Table1[[#This Row],[Product Sub-Category]])</f>
        <v>Appliances</v>
      </c>
      <c r="I1713" s="14">
        <v>32</v>
      </c>
      <c r="J1713" s="15">
        <v>300.64999999999998</v>
      </c>
      <c r="K1713" s="9">
        <v>0.1</v>
      </c>
      <c r="L1713" s="9" t="s">
        <v>41</v>
      </c>
      <c r="M1713" s="9" t="s">
        <v>81</v>
      </c>
      <c r="N1713" s="16" t="str">
        <f ca="1">PROPER(Table1[[#This Row],[Region]])</f>
        <v>East</v>
      </c>
      <c r="O1713" s="9" t="s">
        <v>152</v>
      </c>
      <c r="P1713" s="9" t="s">
        <v>153</v>
      </c>
      <c r="Q1713" s="9" t="s">
        <v>32</v>
      </c>
    </row>
    <row r="1714" spans="1:17" ht="14.5">
      <c r="A1714" s="9">
        <v>3011</v>
      </c>
      <c r="B1714" s="9" t="str">
        <f>VLOOKUP(Table1[[#This Row],[Customer ID]],'Customer Lookup'!A:B,2,0)</f>
        <v>Tammy Raynor</v>
      </c>
      <c r="C1714" s="9">
        <v>7623</v>
      </c>
      <c r="D1714" s="30">
        <v>42122</v>
      </c>
      <c r="E1714" s="30">
        <v>42124</v>
      </c>
      <c r="F1714" s="8" t="s">
        <v>144</v>
      </c>
      <c r="G1714" s="13" t="str">
        <f ca="1">TRIM(Table1[[#This Row],[Product Category]])</f>
        <v>Office Supplies</v>
      </c>
      <c r="H1714" s="13" t="str">
        <f ca="1">PROPER(Table1[[#This Row],[Product Sub-Category]])</f>
        <v>Computer Peripherals</v>
      </c>
      <c r="I1714" s="14">
        <v>67</v>
      </c>
      <c r="J1714" s="15">
        <v>49.99</v>
      </c>
      <c r="K1714" s="9">
        <v>0.05</v>
      </c>
      <c r="L1714" s="9" t="s">
        <v>41</v>
      </c>
      <c r="M1714" s="9" t="s">
        <v>81</v>
      </c>
      <c r="N1714" s="16" t="str">
        <f ca="1">PROPER(Table1[[#This Row],[Region]])</f>
        <v>East</v>
      </c>
      <c r="O1714" s="9" t="s">
        <v>152</v>
      </c>
      <c r="P1714" s="9" t="s">
        <v>153</v>
      </c>
      <c r="Q1714" s="9" t="s">
        <v>32</v>
      </c>
    </row>
    <row r="1715" spans="1:17" ht="14.5">
      <c r="A1715" s="9">
        <v>3011</v>
      </c>
      <c r="B1715" s="9" t="str">
        <f>VLOOKUP(Table1[[#This Row],[Customer ID]],'Customer Lookup'!A:B,2,0)</f>
        <v>Tammy Raynor</v>
      </c>
      <c r="C1715" s="9">
        <v>7623</v>
      </c>
      <c r="D1715" s="30">
        <v>42122</v>
      </c>
      <c r="E1715" s="30">
        <v>42123</v>
      </c>
      <c r="F1715" s="9" t="s">
        <v>83</v>
      </c>
      <c r="G1715" s="13" t="str">
        <f ca="1">TRIM(Table1[[#This Row],[Product Category]])</f>
        <v>Office Supplies</v>
      </c>
      <c r="H1715" s="13" t="str">
        <f ca="1">PROPER(Table1[[#This Row],[Product Sub-Category]])</f>
        <v>Paper</v>
      </c>
      <c r="I1715" s="14">
        <v>58</v>
      </c>
      <c r="J1715" s="15">
        <v>104.85</v>
      </c>
      <c r="K1715" s="9">
        <v>0.1</v>
      </c>
      <c r="L1715" s="9" t="s">
        <v>41</v>
      </c>
      <c r="M1715" s="9" t="s">
        <v>81</v>
      </c>
      <c r="N1715" s="16" t="str">
        <f ca="1">PROPER(Table1[[#This Row],[Region]])</f>
        <v>East</v>
      </c>
      <c r="O1715" s="9" t="s">
        <v>152</v>
      </c>
      <c r="P1715" s="9" t="s">
        <v>153</v>
      </c>
      <c r="Q1715" s="9" t="s">
        <v>32</v>
      </c>
    </row>
    <row r="1716" spans="1:17" ht="14.5">
      <c r="A1716" s="9">
        <v>3012</v>
      </c>
      <c r="B1716" s="9" t="str">
        <f>VLOOKUP(Table1[[#This Row],[Customer ID]],'Customer Lookup'!A:B,2,0)</f>
        <v>Annie Livingston</v>
      </c>
      <c r="C1716" s="9">
        <v>86346</v>
      </c>
      <c r="D1716" s="30">
        <v>42122</v>
      </c>
      <c r="E1716" s="30">
        <v>42124</v>
      </c>
      <c r="F1716" s="8" t="s">
        <v>196</v>
      </c>
      <c r="G1716" s="13" t="str">
        <f ca="1">TRIM(Table1[[#This Row],[Product Category]])</f>
        <v>Technology</v>
      </c>
      <c r="H1716" s="13" t="str">
        <f ca="1">PROPER(Table1[[#This Row],[Product Sub-Category]])</f>
        <v>Appliances</v>
      </c>
      <c r="I1716" s="14">
        <v>8</v>
      </c>
      <c r="J1716" s="15">
        <v>300.64999999999998</v>
      </c>
      <c r="K1716" s="9">
        <v>0.1</v>
      </c>
      <c r="L1716" s="9" t="s">
        <v>41</v>
      </c>
      <c r="M1716" s="9" t="s">
        <v>81</v>
      </c>
      <c r="N1716" s="16" t="str">
        <f ca="1">PROPER(Table1[[#This Row],[Region]])</f>
        <v>East</v>
      </c>
      <c r="O1716" s="9" t="s">
        <v>62</v>
      </c>
      <c r="P1716" s="9" t="s">
        <v>999</v>
      </c>
      <c r="Q1716" s="9" t="s">
        <v>32</v>
      </c>
    </row>
    <row r="1717" spans="1:17" ht="14.5">
      <c r="A1717" s="9">
        <v>3012</v>
      </c>
      <c r="B1717" s="9" t="str">
        <f>VLOOKUP(Table1[[#This Row],[Customer ID]],'Customer Lookup'!A:B,2,0)</f>
        <v>Annie Livingston</v>
      </c>
      <c r="C1717" s="9">
        <v>86346</v>
      </c>
      <c r="D1717" s="30">
        <v>42122</v>
      </c>
      <c r="E1717" s="30">
        <v>42124</v>
      </c>
      <c r="F1717" s="9" t="s">
        <v>144</v>
      </c>
      <c r="G1717" s="13" t="str">
        <f ca="1">TRIM(Table1[[#This Row],[Product Category]])</f>
        <v>Office Supplies</v>
      </c>
      <c r="H1717" s="13" t="str">
        <f ca="1">PROPER(Table1[[#This Row],[Product Sub-Category]])</f>
        <v>Computer Peripherals</v>
      </c>
      <c r="I1717" s="14">
        <v>17</v>
      </c>
      <c r="J1717" s="15">
        <v>49.99</v>
      </c>
      <c r="K1717" s="9">
        <v>0.05</v>
      </c>
      <c r="L1717" s="9" t="s">
        <v>41</v>
      </c>
      <c r="M1717" s="9" t="s">
        <v>81</v>
      </c>
      <c r="N1717" s="16" t="str">
        <f ca="1">PROPER(Table1[[#This Row],[Region]])</f>
        <v>East</v>
      </c>
      <c r="O1717" s="9" t="s">
        <v>62</v>
      </c>
      <c r="P1717" s="9" t="s">
        <v>999</v>
      </c>
      <c r="Q1717" s="9" t="s">
        <v>32</v>
      </c>
    </row>
    <row r="1718" spans="1:17" ht="14.5">
      <c r="A1718" s="9">
        <v>3012</v>
      </c>
      <c r="B1718" s="9" t="str">
        <f>VLOOKUP(Table1[[#This Row],[Customer ID]],'Customer Lookup'!A:B,2,0)</f>
        <v>Annie Livingston</v>
      </c>
      <c r="C1718" s="9">
        <v>86346</v>
      </c>
      <c r="D1718" s="30">
        <v>42122</v>
      </c>
      <c r="E1718" s="30">
        <v>42123</v>
      </c>
      <c r="F1718" s="8" t="s">
        <v>83</v>
      </c>
      <c r="G1718" s="13" t="str">
        <f ca="1">TRIM(Table1[[#This Row],[Product Category]])</f>
        <v>Office Supplies</v>
      </c>
      <c r="H1718" s="13" t="str">
        <f ca="1">PROPER(Table1[[#This Row],[Product Sub-Category]])</f>
        <v>Paper</v>
      </c>
      <c r="I1718" s="14">
        <v>14</v>
      </c>
      <c r="J1718" s="15">
        <v>104.85</v>
      </c>
      <c r="K1718" s="9">
        <v>0.1</v>
      </c>
      <c r="L1718" s="9" t="s">
        <v>41</v>
      </c>
      <c r="M1718" s="9" t="s">
        <v>81</v>
      </c>
      <c r="N1718" s="16" t="str">
        <f ca="1">PROPER(Table1[[#This Row],[Region]])</f>
        <v>West</v>
      </c>
      <c r="O1718" s="9" t="s">
        <v>62</v>
      </c>
      <c r="P1718" s="9" t="s">
        <v>999</v>
      </c>
      <c r="Q1718" s="9" t="s">
        <v>32</v>
      </c>
    </row>
    <row r="1719" spans="1:17" ht="14.5">
      <c r="A1719" s="9">
        <v>3017</v>
      </c>
      <c r="B1719" s="9" t="str">
        <f>VLOOKUP(Table1[[#This Row],[Customer ID]],'Customer Lookup'!A:B,2,0)</f>
        <v>Melvin Benton</v>
      </c>
      <c r="C1719" s="9">
        <v>89071</v>
      </c>
      <c r="D1719" s="30">
        <v>42013</v>
      </c>
      <c r="E1719" s="30">
        <v>42014</v>
      </c>
      <c r="F1719" s="9" t="s">
        <v>61</v>
      </c>
      <c r="G1719" s="13" t="str">
        <f ca="1">TRIM(Table1[[#This Row],[Product Category]])</f>
        <v>Office Supplies</v>
      </c>
      <c r="H1719" s="13" t="str">
        <f ca="1">PROPER(Table1[[#This Row],[Product Sub-Category]])</f>
        <v>Envelopes</v>
      </c>
      <c r="I1719" s="14">
        <v>1</v>
      </c>
      <c r="J1719" s="15">
        <v>5.58</v>
      </c>
      <c r="K1719" s="9">
        <v>0.05</v>
      </c>
      <c r="L1719" s="9" t="s">
        <v>41</v>
      </c>
      <c r="M1719" s="9" t="s">
        <v>81</v>
      </c>
      <c r="N1719" s="16" t="str">
        <f ca="1">PROPER(Table1[[#This Row],[Region]])</f>
        <v>West</v>
      </c>
      <c r="O1719" s="9" t="s">
        <v>37</v>
      </c>
      <c r="P1719" s="9" t="s">
        <v>1000</v>
      </c>
      <c r="Q1719" s="9" t="s">
        <v>32</v>
      </c>
    </row>
    <row r="1720" spans="1:17" ht="14.5">
      <c r="A1720" s="9">
        <v>3017</v>
      </c>
      <c r="B1720" s="9" t="str">
        <f>VLOOKUP(Table1[[#This Row],[Customer ID]],'Customer Lookup'!A:B,2,0)</f>
        <v>Melvin Benton</v>
      </c>
      <c r="C1720" s="9">
        <v>89071</v>
      </c>
      <c r="D1720" s="30">
        <v>42013</v>
      </c>
      <c r="E1720" s="30">
        <v>42014</v>
      </c>
      <c r="F1720" s="8" t="s">
        <v>2231</v>
      </c>
      <c r="G1720" s="13" t="str">
        <f ca="1">TRIM(Table1[[#This Row],[Product Category]])</f>
        <v>Office Supplies</v>
      </c>
      <c r="H1720" s="13" t="str">
        <f ca="1">PROPER(Table1[[#This Row],[Product Sub-Category]])</f>
        <v>Pens &amp; Art Supplies</v>
      </c>
      <c r="I1720" s="14">
        <v>11</v>
      </c>
      <c r="J1720" s="15">
        <v>3.98</v>
      </c>
      <c r="K1720" s="9">
        <v>0.05</v>
      </c>
      <c r="L1720" s="9" t="s">
        <v>41</v>
      </c>
      <c r="M1720" s="9" t="s">
        <v>81</v>
      </c>
      <c r="N1720" s="16" t="str">
        <f ca="1">PROPER(Table1[[#This Row],[Region]])</f>
        <v>Central</v>
      </c>
      <c r="O1720" s="9" t="s">
        <v>37</v>
      </c>
      <c r="P1720" s="9" t="s">
        <v>1000</v>
      </c>
      <c r="Q1720" s="9" t="s">
        <v>32</v>
      </c>
    </row>
    <row r="1721" spans="1:17" ht="14.5">
      <c r="A1721" s="9">
        <v>3035</v>
      </c>
      <c r="B1721" s="9" t="str">
        <f>VLOOKUP(Table1[[#This Row],[Customer ID]],'Customer Lookup'!A:B,2,0)</f>
        <v>Tina Evans</v>
      </c>
      <c r="C1721" s="9">
        <v>89128</v>
      </c>
      <c r="D1721" s="30">
        <v>42019</v>
      </c>
      <c r="E1721" s="30">
        <v>42024</v>
      </c>
      <c r="F1721" s="9" t="s">
        <v>83</v>
      </c>
      <c r="G1721" s="13" t="str">
        <f ca="1">TRIM(Table1[[#This Row],[Product Category]])</f>
        <v>Office Supplies</v>
      </c>
      <c r="H1721" s="13" t="str">
        <f ca="1">PROPER(Table1[[#This Row],[Product Sub-Category]])</f>
        <v>Paper</v>
      </c>
      <c r="I1721" s="14">
        <v>10</v>
      </c>
      <c r="J1721" s="15">
        <v>4.9800000000000004</v>
      </c>
      <c r="K1721" s="9">
        <v>0.05</v>
      </c>
      <c r="L1721" s="9" t="s">
        <v>98</v>
      </c>
      <c r="M1721" s="9" t="s">
        <v>42</v>
      </c>
      <c r="N1721" s="16" t="str">
        <f ca="1">PROPER(Table1[[#This Row],[Region]])</f>
        <v>Central</v>
      </c>
      <c r="O1721" s="9" t="s">
        <v>142</v>
      </c>
      <c r="P1721" s="9" t="s">
        <v>1001</v>
      </c>
      <c r="Q1721" s="9" t="s">
        <v>32</v>
      </c>
    </row>
    <row r="1722" spans="1:17" ht="14.5">
      <c r="A1722" s="9">
        <v>3035</v>
      </c>
      <c r="B1722" s="9" t="str">
        <f>VLOOKUP(Table1[[#This Row],[Customer ID]],'Customer Lookup'!A:B,2,0)</f>
        <v>Tina Evans</v>
      </c>
      <c r="C1722" s="9">
        <v>89128</v>
      </c>
      <c r="D1722" s="30">
        <v>42019</v>
      </c>
      <c r="E1722" s="30">
        <v>42024</v>
      </c>
      <c r="F1722" s="8" t="s">
        <v>83</v>
      </c>
      <c r="G1722" s="13" t="str">
        <f ca="1">TRIM(Table1[[#This Row],[Product Category]])</f>
        <v>Furniture</v>
      </c>
      <c r="H1722" s="13" t="str">
        <f ca="1">PROPER(Table1[[#This Row],[Product Sub-Category]])</f>
        <v>Paper</v>
      </c>
      <c r="I1722" s="14">
        <v>12</v>
      </c>
      <c r="J1722" s="15">
        <v>6.35</v>
      </c>
      <c r="K1722" s="9">
        <v>0.05</v>
      </c>
      <c r="L1722" s="9" t="s">
        <v>98</v>
      </c>
      <c r="M1722" s="9" t="s">
        <v>42</v>
      </c>
      <c r="N1722" s="16" t="str">
        <f ca="1">PROPER(Table1[[#This Row],[Region]])</f>
        <v>Central</v>
      </c>
      <c r="O1722" s="9" t="s">
        <v>142</v>
      </c>
      <c r="P1722" s="9" t="s">
        <v>1001</v>
      </c>
      <c r="Q1722" s="9" t="s">
        <v>32</v>
      </c>
    </row>
    <row r="1723" spans="1:17" ht="14.5">
      <c r="A1723" s="9">
        <v>3036</v>
      </c>
      <c r="B1723" s="9" t="str">
        <f>VLOOKUP(Table1[[#This Row],[Customer ID]],'Customer Lookup'!A:B,2,0)</f>
        <v>Edith Reynolds</v>
      </c>
      <c r="C1723" s="9">
        <v>89129</v>
      </c>
      <c r="D1723" s="30">
        <v>42020</v>
      </c>
      <c r="E1723" s="30">
        <v>42022</v>
      </c>
      <c r="F1723" s="9" t="s">
        <v>2233</v>
      </c>
      <c r="G1723" s="13" t="str">
        <f ca="1">TRIM(Table1[[#This Row],[Product Category]])</f>
        <v>Office Supplies</v>
      </c>
      <c r="H1723" s="13" t="str">
        <f ca="1">PROPER(Table1[[#This Row],[Product Sub-Category]])</f>
        <v>Office Furnishings</v>
      </c>
      <c r="I1723" s="14">
        <v>5</v>
      </c>
      <c r="J1723" s="15">
        <v>12.99</v>
      </c>
      <c r="K1723" s="9">
        <v>0.05</v>
      </c>
      <c r="L1723" s="9" t="s">
        <v>31</v>
      </c>
      <c r="M1723" s="9" t="s">
        <v>42</v>
      </c>
      <c r="N1723" s="16" t="str">
        <f ca="1">PROPER(Table1[[#This Row],[Region]])</f>
        <v>Central</v>
      </c>
      <c r="O1723" s="9" t="s">
        <v>971</v>
      </c>
      <c r="P1723" s="9" t="s">
        <v>1002</v>
      </c>
      <c r="Q1723" s="9" t="s">
        <v>32</v>
      </c>
    </row>
    <row r="1724" spans="1:17" ht="14.5">
      <c r="A1724" s="9">
        <v>3036</v>
      </c>
      <c r="B1724" s="9" t="str">
        <f>VLOOKUP(Table1[[#This Row],[Customer ID]],'Customer Lookup'!A:B,2,0)</f>
        <v>Edith Reynolds</v>
      </c>
      <c r="C1724" s="9">
        <v>89129</v>
      </c>
      <c r="D1724" s="30">
        <v>42020</v>
      </c>
      <c r="E1724" s="30">
        <v>42022</v>
      </c>
      <c r="F1724" s="8" t="s">
        <v>83</v>
      </c>
      <c r="G1724" s="13" t="str">
        <f ca="1">TRIM(Table1[[#This Row],[Product Category]])</f>
        <v>Office Supplies</v>
      </c>
      <c r="H1724" s="13" t="str">
        <f ca="1">PROPER(Table1[[#This Row],[Product Sub-Category]])</f>
        <v>Paper</v>
      </c>
      <c r="I1724" s="14">
        <v>7</v>
      </c>
      <c r="J1724" s="15">
        <v>35.44</v>
      </c>
      <c r="K1724" s="9">
        <v>0.05</v>
      </c>
      <c r="L1724" s="9" t="s">
        <v>31</v>
      </c>
      <c r="M1724" s="9" t="s">
        <v>42</v>
      </c>
      <c r="N1724" s="16" t="str">
        <f ca="1">PROPER(Table1[[#This Row],[Region]])</f>
        <v>Central</v>
      </c>
      <c r="O1724" s="9" t="s">
        <v>971</v>
      </c>
      <c r="P1724" s="9" t="s">
        <v>1002</v>
      </c>
      <c r="Q1724" s="9" t="s">
        <v>32</v>
      </c>
    </row>
    <row r="1725" spans="1:17" ht="14.5">
      <c r="A1725" s="9">
        <v>3036</v>
      </c>
      <c r="B1725" s="9" t="str">
        <f>VLOOKUP(Table1[[#This Row],[Customer ID]],'Customer Lookup'!A:B,2,0)</f>
        <v>Edith Reynolds</v>
      </c>
      <c r="C1725" s="9">
        <v>89129</v>
      </c>
      <c r="D1725" s="30">
        <v>42020</v>
      </c>
      <c r="E1725" s="30">
        <v>42023</v>
      </c>
      <c r="F1725" s="9" t="s">
        <v>2240</v>
      </c>
      <c r="G1725" s="13" t="str">
        <f ca="1">TRIM(Table1[[#This Row],[Product Category]])</f>
        <v>Office Supplies</v>
      </c>
      <c r="H1725" s="13" t="str">
        <f ca="1">PROPER(Table1[[#This Row],[Product Sub-Category]])</f>
        <v>Scissors, Rulers And Trimmers</v>
      </c>
      <c r="I1725" s="14">
        <v>14</v>
      </c>
      <c r="J1725" s="15">
        <v>12.98</v>
      </c>
      <c r="K1725" s="9">
        <v>0.05</v>
      </c>
      <c r="L1725" s="9" t="s">
        <v>31</v>
      </c>
      <c r="M1725" s="9" t="s">
        <v>42</v>
      </c>
      <c r="N1725" s="16" t="str">
        <f ca="1">PROPER(Table1[[#This Row],[Region]])</f>
        <v>Central</v>
      </c>
      <c r="O1725" s="9" t="s">
        <v>971</v>
      </c>
      <c r="P1725" s="9" t="s">
        <v>1002</v>
      </c>
      <c r="Q1725" s="9" t="s">
        <v>32</v>
      </c>
    </row>
    <row r="1726" spans="1:17" ht="14.5">
      <c r="A1726" s="9">
        <v>3036</v>
      </c>
      <c r="B1726" s="9" t="str">
        <f>VLOOKUP(Table1[[#This Row],[Customer ID]],'Customer Lookup'!A:B,2,0)</f>
        <v>Edith Reynolds</v>
      </c>
      <c r="C1726" s="9">
        <v>89130</v>
      </c>
      <c r="D1726" s="30">
        <v>42076</v>
      </c>
      <c r="E1726" s="30">
        <v>42079</v>
      </c>
      <c r="F1726" s="8" t="s">
        <v>2238</v>
      </c>
      <c r="G1726" s="13" t="str">
        <f ca="1">TRIM(Table1[[#This Row],[Product Category]])</f>
        <v>Technology</v>
      </c>
      <c r="H1726" s="13" t="str">
        <f ca="1">PROPER(Table1[[#This Row],[Product Sub-Category]])</f>
        <v>Storage &amp; Organization</v>
      </c>
      <c r="I1726" s="14">
        <v>22</v>
      </c>
      <c r="J1726" s="15">
        <v>178.47</v>
      </c>
      <c r="K1726" s="9">
        <v>0.1</v>
      </c>
      <c r="L1726" s="9" t="s">
        <v>41</v>
      </c>
      <c r="M1726" s="9" t="s">
        <v>42</v>
      </c>
      <c r="N1726" s="16" t="str">
        <f ca="1">PROPER(Table1[[#This Row],[Region]])</f>
        <v>Central</v>
      </c>
      <c r="O1726" s="9" t="s">
        <v>971</v>
      </c>
      <c r="P1726" s="9" t="s">
        <v>1002</v>
      </c>
      <c r="Q1726" s="9" t="s">
        <v>32</v>
      </c>
    </row>
    <row r="1727" spans="1:17" ht="14.5">
      <c r="A1727" s="9">
        <v>3041</v>
      </c>
      <c r="B1727" s="9" t="str">
        <f>VLOOKUP(Table1[[#This Row],[Customer ID]],'Customer Lookup'!A:B,2,0)</f>
        <v>Carrie Duke</v>
      </c>
      <c r="C1727" s="9">
        <v>86102</v>
      </c>
      <c r="D1727" s="30">
        <v>42139</v>
      </c>
      <c r="E1727" s="30">
        <v>42142</v>
      </c>
      <c r="F1727" s="9" t="s">
        <v>144</v>
      </c>
      <c r="G1727" s="13" t="str">
        <f ca="1">TRIM(Table1[[#This Row],[Product Category]])</f>
        <v>Office Supplies</v>
      </c>
      <c r="H1727" s="13" t="str">
        <f ca="1">PROPER(Table1[[#This Row],[Product Sub-Category]])</f>
        <v>Computer Peripherals</v>
      </c>
      <c r="I1727" s="14">
        <v>17</v>
      </c>
      <c r="J1727" s="15">
        <v>73.98</v>
      </c>
      <c r="K1727" s="9">
        <v>0.05</v>
      </c>
      <c r="L1727" s="9" t="s">
        <v>31</v>
      </c>
      <c r="M1727" s="9" t="s">
        <v>81</v>
      </c>
      <c r="N1727" s="16" t="str">
        <f ca="1">PROPER(Table1[[#This Row],[Region]])</f>
        <v>Central</v>
      </c>
      <c r="O1727" s="9" t="s">
        <v>145</v>
      </c>
      <c r="P1727" s="9" t="s">
        <v>762</v>
      </c>
      <c r="Q1727" s="9" t="s">
        <v>32</v>
      </c>
    </row>
    <row r="1728" spans="1:17" ht="14.5">
      <c r="A1728" s="9">
        <v>3041</v>
      </c>
      <c r="B1728" s="9" t="str">
        <f>VLOOKUP(Table1[[#This Row],[Customer ID]],'Customer Lookup'!A:B,2,0)</f>
        <v>Carrie Duke</v>
      </c>
      <c r="C1728" s="9">
        <v>86102</v>
      </c>
      <c r="D1728" s="30">
        <v>42139</v>
      </c>
      <c r="E1728" s="30">
        <v>42141</v>
      </c>
      <c r="F1728" s="8" t="s">
        <v>2240</v>
      </c>
      <c r="G1728" s="13" t="str">
        <f ca="1">TRIM(Table1[[#This Row],[Product Category]])</f>
        <v>Office Supplies</v>
      </c>
      <c r="H1728" s="13" t="str">
        <f ca="1">PROPER(Table1[[#This Row],[Product Sub-Category]])</f>
        <v>Scissors, Rulers And Trimmers</v>
      </c>
      <c r="I1728" s="14">
        <v>8</v>
      </c>
      <c r="J1728" s="15">
        <v>3.68</v>
      </c>
      <c r="K1728" s="9">
        <v>0.05</v>
      </c>
      <c r="L1728" s="9" t="s">
        <v>31</v>
      </c>
      <c r="M1728" s="9" t="s">
        <v>81</v>
      </c>
      <c r="N1728" s="16" t="str">
        <f ca="1">PROPER(Table1[[#This Row],[Region]])</f>
        <v>Central</v>
      </c>
      <c r="O1728" s="9" t="s">
        <v>145</v>
      </c>
      <c r="P1728" s="9" t="s">
        <v>762</v>
      </c>
      <c r="Q1728" s="9" t="s">
        <v>32</v>
      </c>
    </row>
    <row r="1729" spans="1:17" ht="14.5">
      <c r="A1729" s="9">
        <v>3042</v>
      </c>
      <c r="B1729" s="9" t="str">
        <f>VLOOKUP(Table1[[#This Row],[Customer ID]],'Customer Lookup'!A:B,2,0)</f>
        <v>Tara Gold</v>
      </c>
      <c r="C1729" s="9">
        <v>86101</v>
      </c>
      <c r="D1729" s="30">
        <v>42039</v>
      </c>
      <c r="E1729" s="30">
        <v>42040</v>
      </c>
      <c r="F1729" s="9" t="s">
        <v>2237</v>
      </c>
      <c r="G1729" s="13" t="str">
        <f ca="1">TRIM(Table1[[#This Row],[Product Category]])</f>
        <v>Office Supplies</v>
      </c>
      <c r="H1729" s="13" t="str">
        <f ca="1">PROPER(Table1[[#This Row],[Product Sub-Category]])</f>
        <v>Binders And Binder Accessories</v>
      </c>
      <c r="I1729" s="14">
        <v>12</v>
      </c>
      <c r="J1729" s="15">
        <v>14.48</v>
      </c>
      <c r="K1729" s="9">
        <v>0.05</v>
      </c>
      <c r="L1729" s="9" t="s">
        <v>50</v>
      </c>
      <c r="M1729" s="9" t="s">
        <v>51</v>
      </c>
      <c r="N1729" s="16" t="str">
        <f ca="1">PROPER(Table1[[#This Row],[Region]])</f>
        <v>Central</v>
      </c>
      <c r="O1729" s="9" t="s">
        <v>145</v>
      </c>
      <c r="P1729" s="9" t="s">
        <v>1003</v>
      </c>
      <c r="Q1729" s="9" t="s">
        <v>32</v>
      </c>
    </row>
    <row r="1730" spans="1:17" ht="14.5">
      <c r="A1730" s="9">
        <v>3045</v>
      </c>
      <c r="B1730" s="9" t="str">
        <f>VLOOKUP(Table1[[#This Row],[Customer ID]],'Customer Lookup'!A:B,2,0)</f>
        <v>Jordan Beard</v>
      </c>
      <c r="C1730" s="9">
        <v>86104</v>
      </c>
      <c r="D1730" s="30">
        <v>42161</v>
      </c>
      <c r="E1730" s="30">
        <v>42162</v>
      </c>
      <c r="F1730" s="8" t="s">
        <v>83</v>
      </c>
      <c r="G1730" s="13" t="str">
        <f ca="1">TRIM(Table1[[#This Row],[Product Category]])</f>
        <v>Furniture</v>
      </c>
      <c r="H1730" s="13" t="str">
        <f ca="1">PROPER(Table1[[#This Row],[Product Sub-Category]])</f>
        <v>Paper</v>
      </c>
      <c r="I1730" s="14">
        <v>12</v>
      </c>
      <c r="J1730" s="15">
        <v>6.48</v>
      </c>
      <c r="K1730" s="9">
        <v>0.05</v>
      </c>
      <c r="L1730" s="9" t="s">
        <v>21</v>
      </c>
      <c r="M1730" s="9" t="s">
        <v>51</v>
      </c>
      <c r="N1730" s="16" t="str">
        <f ca="1">PROPER(Table1[[#This Row],[Region]])</f>
        <v>Central</v>
      </c>
      <c r="O1730" s="9" t="s">
        <v>145</v>
      </c>
      <c r="P1730" s="9" t="s">
        <v>1004</v>
      </c>
      <c r="Q1730" s="9" t="s">
        <v>32</v>
      </c>
    </row>
    <row r="1731" spans="1:17" ht="14.5">
      <c r="A1731" s="9">
        <v>3046</v>
      </c>
      <c r="B1731" s="9" t="str">
        <f>VLOOKUP(Table1[[#This Row],[Customer ID]],'Customer Lookup'!A:B,2,0)</f>
        <v>Andrew Pearce</v>
      </c>
      <c r="C1731" s="9">
        <v>86103</v>
      </c>
      <c r="D1731" s="30">
        <v>42047</v>
      </c>
      <c r="E1731" s="30">
        <v>42049</v>
      </c>
      <c r="F1731" s="9" t="s">
        <v>2232</v>
      </c>
      <c r="G1731" s="13" t="str">
        <f ca="1">TRIM(Table1[[#This Row],[Product Category]])</f>
        <v>Furniture</v>
      </c>
      <c r="H1731" s="13" t="str">
        <f ca="1">PROPER(Table1[[#This Row],[Product Sub-Category]])</f>
        <v>Chairs &amp; Chairmats</v>
      </c>
      <c r="I1731" s="14">
        <v>2</v>
      </c>
      <c r="J1731" s="15">
        <v>120.98</v>
      </c>
      <c r="K1731" s="9">
        <v>0.1</v>
      </c>
      <c r="L1731" s="9" t="s">
        <v>21</v>
      </c>
      <c r="M1731" s="9" t="s">
        <v>51</v>
      </c>
      <c r="N1731" s="16" t="str">
        <f ca="1">PROPER(Table1[[#This Row],[Region]])</f>
        <v>West</v>
      </c>
      <c r="O1731" s="9" t="s">
        <v>145</v>
      </c>
      <c r="P1731" s="9" t="s">
        <v>1005</v>
      </c>
      <c r="Q1731" s="9" t="s">
        <v>22</v>
      </c>
    </row>
    <row r="1732" spans="1:17" ht="14.5">
      <c r="A1732" s="9">
        <v>3048</v>
      </c>
      <c r="B1732" s="9" t="str">
        <f>VLOOKUP(Table1[[#This Row],[Customer ID]],'Customer Lookup'!A:B,2,0)</f>
        <v>Tracy G Starr</v>
      </c>
      <c r="C1732" s="9">
        <v>89789</v>
      </c>
      <c r="D1732" s="30">
        <v>42068</v>
      </c>
      <c r="E1732" s="30">
        <v>42070</v>
      </c>
      <c r="F1732" s="8" t="s">
        <v>2232</v>
      </c>
      <c r="G1732" s="13" t="str">
        <f ca="1">TRIM(Table1[[#This Row],[Product Category]])</f>
        <v>Technology</v>
      </c>
      <c r="H1732" s="13" t="str">
        <f ca="1">PROPER(Table1[[#This Row],[Product Sub-Category]])</f>
        <v>Chairs &amp; Chairmats</v>
      </c>
      <c r="I1732" s="14">
        <v>10</v>
      </c>
      <c r="J1732" s="15">
        <v>276.2</v>
      </c>
      <c r="K1732" s="9">
        <v>0.1</v>
      </c>
      <c r="L1732" s="9" t="s">
        <v>21</v>
      </c>
      <c r="M1732" s="9" t="s">
        <v>81</v>
      </c>
      <c r="N1732" s="16" t="str">
        <f ca="1">PROPER(Table1[[#This Row],[Region]])</f>
        <v>South</v>
      </c>
      <c r="O1732" s="9" t="s">
        <v>37</v>
      </c>
      <c r="P1732" s="9" t="s">
        <v>1006</v>
      </c>
      <c r="Q1732" s="9" t="s">
        <v>22</v>
      </c>
    </row>
    <row r="1733" spans="1:17" ht="14.5">
      <c r="A1733" s="9">
        <v>3053</v>
      </c>
      <c r="B1733" s="9" t="str">
        <f>VLOOKUP(Table1[[#This Row],[Customer ID]],'Customer Lookup'!A:B,2,0)</f>
        <v>Robin Tyler</v>
      </c>
      <c r="C1733" s="9">
        <v>86662</v>
      </c>
      <c r="D1733" s="30">
        <v>42038</v>
      </c>
      <c r="E1733" s="30">
        <v>42040</v>
      </c>
      <c r="F1733" s="9" t="s">
        <v>2235</v>
      </c>
      <c r="G1733" s="13" t="str">
        <f ca="1">TRIM(Table1[[#This Row],[Product Category]])</f>
        <v>Technology</v>
      </c>
      <c r="H1733" s="13" t="str">
        <f ca="1">PROPER(Table1[[#This Row],[Product Sub-Category]])</f>
        <v>Telephones And Communication</v>
      </c>
      <c r="I1733" s="14">
        <v>11</v>
      </c>
      <c r="J1733" s="15">
        <v>125.99</v>
      </c>
      <c r="K1733" s="9">
        <v>0.1</v>
      </c>
      <c r="L1733" s="9" t="s">
        <v>50</v>
      </c>
      <c r="M1733" s="9" t="s">
        <v>81</v>
      </c>
      <c r="N1733" s="16" t="str">
        <f ca="1">PROPER(Table1[[#This Row],[Region]])</f>
        <v>West</v>
      </c>
      <c r="O1733" s="9" t="s">
        <v>347</v>
      </c>
      <c r="P1733" s="9" t="s">
        <v>224</v>
      </c>
      <c r="Q1733" s="9" t="s">
        <v>32</v>
      </c>
    </row>
    <row r="1734" spans="1:17" ht="14.5">
      <c r="A1734" s="9">
        <v>3063</v>
      </c>
      <c r="B1734" s="9" t="str">
        <f>VLOOKUP(Table1[[#This Row],[Customer ID]],'Customer Lookup'!A:B,2,0)</f>
        <v>Ann Steele</v>
      </c>
      <c r="C1734" s="9">
        <v>88447</v>
      </c>
      <c r="D1734" s="30">
        <v>42061</v>
      </c>
      <c r="E1734" s="30">
        <v>42063</v>
      </c>
      <c r="F1734" s="8" t="s">
        <v>144</v>
      </c>
      <c r="G1734" s="13" t="str">
        <f ca="1">TRIM(Table1[[#This Row],[Product Category]])</f>
        <v>Technology</v>
      </c>
      <c r="H1734" s="13" t="str">
        <f ca="1">PROPER(Table1[[#This Row],[Product Sub-Category]])</f>
        <v>Computer Peripherals</v>
      </c>
      <c r="I1734" s="14">
        <v>6</v>
      </c>
      <c r="J1734" s="15">
        <v>8.33</v>
      </c>
      <c r="K1734" s="9">
        <v>0.05</v>
      </c>
      <c r="L1734" s="9" t="s">
        <v>50</v>
      </c>
      <c r="M1734" s="9" t="s">
        <v>104</v>
      </c>
      <c r="N1734" s="16" t="str">
        <f ca="1">PROPER(Table1[[#This Row],[Region]])</f>
        <v>West</v>
      </c>
      <c r="O1734" s="9" t="s">
        <v>29</v>
      </c>
      <c r="P1734" s="9" t="s">
        <v>1007</v>
      </c>
      <c r="Q1734" s="9" t="s">
        <v>32</v>
      </c>
    </row>
    <row r="1735" spans="1:17" ht="14.5">
      <c r="A1735" s="9">
        <v>3063</v>
      </c>
      <c r="B1735" s="9" t="str">
        <f>VLOOKUP(Table1[[#This Row],[Customer ID]],'Customer Lookup'!A:B,2,0)</f>
        <v>Ann Steele</v>
      </c>
      <c r="C1735" s="9">
        <v>88447</v>
      </c>
      <c r="D1735" s="30">
        <v>42061</v>
      </c>
      <c r="E1735" s="30">
        <v>42062</v>
      </c>
      <c r="F1735" s="9" t="s">
        <v>2242</v>
      </c>
      <c r="G1735" s="13" t="str">
        <f ca="1">TRIM(Table1[[#This Row],[Product Category]])</f>
        <v>Technology</v>
      </c>
      <c r="H1735" s="13" t="str">
        <f ca="1">PROPER(Table1[[#This Row],[Product Sub-Category]])</f>
        <v>Copiers And Fax</v>
      </c>
      <c r="I1735" s="14">
        <v>5</v>
      </c>
      <c r="J1735" s="15">
        <v>499.99</v>
      </c>
      <c r="K1735" s="9">
        <v>0.1</v>
      </c>
      <c r="L1735" s="9" t="s">
        <v>50</v>
      </c>
      <c r="M1735" s="9" t="s">
        <v>104</v>
      </c>
      <c r="N1735" s="16" t="str">
        <f ca="1">PROPER(Table1[[#This Row],[Region]])</f>
        <v>West</v>
      </c>
      <c r="O1735" s="9" t="s">
        <v>29</v>
      </c>
      <c r="P1735" s="9" t="s">
        <v>1007</v>
      </c>
      <c r="Q1735" s="9" t="s">
        <v>32</v>
      </c>
    </row>
    <row r="1736" spans="1:17" ht="14.5">
      <c r="A1736" s="9">
        <v>3063</v>
      </c>
      <c r="B1736" s="9" t="str">
        <f>VLOOKUP(Table1[[#This Row],[Customer ID]],'Customer Lookup'!A:B,2,0)</f>
        <v>Ann Steele</v>
      </c>
      <c r="C1736" s="9">
        <v>88449</v>
      </c>
      <c r="D1736" s="30">
        <v>42148</v>
      </c>
      <c r="E1736" s="30">
        <v>42150</v>
      </c>
      <c r="F1736" s="8" t="s">
        <v>2235</v>
      </c>
      <c r="G1736" s="13" t="str">
        <f ca="1">TRIM(Table1[[#This Row],[Product Category]])</f>
        <v>Office Supplies</v>
      </c>
      <c r="H1736" s="13" t="str">
        <f ca="1">PROPER(Table1[[#This Row],[Product Sub-Category]])</f>
        <v>Telephones And Communication</v>
      </c>
      <c r="I1736" s="14">
        <v>9</v>
      </c>
      <c r="J1736" s="15">
        <v>20.99</v>
      </c>
      <c r="K1736" s="9">
        <v>0.05</v>
      </c>
      <c r="L1736" s="9" t="s">
        <v>31</v>
      </c>
      <c r="M1736" s="9" t="s">
        <v>104</v>
      </c>
      <c r="N1736" s="16" t="str">
        <f ca="1">PROPER(Table1[[#This Row],[Region]])</f>
        <v>West</v>
      </c>
      <c r="O1736" s="9" t="s">
        <v>29</v>
      </c>
      <c r="P1736" s="9" t="s">
        <v>1007</v>
      </c>
      <c r="Q1736" s="9" t="s">
        <v>32</v>
      </c>
    </row>
    <row r="1737" spans="1:17" ht="14.5">
      <c r="A1737" s="9">
        <v>3064</v>
      </c>
      <c r="B1737" s="9" t="str">
        <f>VLOOKUP(Table1[[#This Row],[Customer ID]],'Customer Lookup'!A:B,2,0)</f>
        <v>Clarence Crowder</v>
      </c>
      <c r="C1737" s="9">
        <v>88448</v>
      </c>
      <c r="D1737" s="30">
        <v>42018</v>
      </c>
      <c r="E1737" s="30">
        <v>42023</v>
      </c>
      <c r="F1737" s="9" t="s">
        <v>83</v>
      </c>
      <c r="G1737" s="13" t="str">
        <f ca="1">TRIM(Table1[[#This Row],[Product Category]])</f>
        <v>Furniture</v>
      </c>
      <c r="H1737" s="13" t="str">
        <f ca="1">PROPER(Table1[[#This Row],[Product Sub-Category]])</f>
        <v>Paper</v>
      </c>
      <c r="I1737" s="14">
        <v>9</v>
      </c>
      <c r="J1737" s="15">
        <v>6.45</v>
      </c>
      <c r="K1737" s="9">
        <v>0.05</v>
      </c>
      <c r="L1737" s="9" t="s">
        <v>98</v>
      </c>
      <c r="M1737" s="9" t="s">
        <v>104</v>
      </c>
      <c r="N1737" s="16" t="str">
        <f ca="1">PROPER(Table1[[#This Row],[Region]])</f>
        <v>East</v>
      </c>
      <c r="O1737" s="9" t="s">
        <v>29</v>
      </c>
      <c r="P1737" s="9" t="s">
        <v>1008</v>
      </c>
      <c r="Q1737" s="9" t="s">
        <v>32</v>
      </c>
    </row>
    <row r="1738" spans="1:17" ht="14.5">
      <c r="A1738" s="9">
        <v>3067</v>
      </c>
      <c r="B1738" s="9" t="str">
        <f>VLOOKUP(Table1[[#This Row],[Customer ID]],'Customer Lookup'!A:B,2,0)</f>
        <v>Carole Miller</v>
      </c>
      <c r="C1738" s="9">
        <v>91376</v>
      </c>
      <c r="D1738" s="30">
        <v>42065</v>
      </c>
      <c r="E1738" s="30">
        <v>42066</v>
      </c>
      <c r="F1738" s="8" t="s">
        <v>2232</v>
      </c>
      <c r="G1738" s="13" t="str">
        <f ca="1">TRIM(Table1[[#This Row],[Product Category]])</f>
        <v>Furniture</v>
      </c>
      <c r="H1738" s="13" t="str">
        <f ca="1">PROPER(Table1[[#This Row],[Product Sub-Category]])</f>
        <v>Chairs &amp; Chairmats</v>
      </c>
      <c r="I1738" s="14">
        <v>14</v>
      </c>
      <c r="J1738" s="15">
        <v>355.98</v>
      </c>
      <c r="K1738" s="9">
        <v>0.1</v>
      </c>
      <c r="L1738" s="9" t="s">
        <v>31</v>
      </c>
      <c r="M1738" s="9" t="s">
        <v>104</v>
      </c>
      <c r="N1738" s="16" t="str">
        <f ca="1">PROPER(Table1[[#This Row],[Region]])</f>
        <v>Central</v>
      </c>
      <c r="O1738" s="9" t="s">
        <v>124</v>
      </c>
      <c r="P1738" s="9" t="s">
        <v>1009</v>
      </c>
      <c r="Q1738" s="9" t="s">
        <v>22</v>
      </c>
    </row>
    <row r="1739" spans="1:17" ht="14.5">
      <c r="A1739" s="9">
        <v>3069</v>
      </c>
      <c r="B1739" s="9" t="str">
        <f>VLOOKUP(Table1[[#This Row],[Customer ID]],'Customer Lookup'!A:B,2,0)</f>
        <v>Tiffany Merrill</v>
      </c>
      <c r="C1739" s="9">
        <v>88191</v>
      </c>
      <c r="D1739" s="30">
        <v>42156</v>
      </c>
      <c r="E1739" s="30">
        <v>42158</v>
      </c>
      <c r="F1739" s="9" t="s">
        <v>2232</v>
      </c>
      <c r="G1739" s="13" t="str">
        <f ca="1">TRIM(Table1[[#This Row],[Product Category]])</f>
        <v>Furniture</v>
      </c>
      <c r="H1739" s="13" t="str">
        <f ca="1">PROPER(Table1[[#This Row],[Product Sub-Category]])</f>
        <v>Chairs &amp; Chairmats</v>
      </c>
      <c r="I1739" s="14">
        <v>15</v>
      </c>
      <c r="J1739" s="15">
        <v>120.98</v>
      </c>
      <c r="K1739" s="9">
        <v>0.1</v>
      </c>
      <c r="L1739" s="9" t="s">
        <v>21</v>
      </c>
      <c r="M1739" s="9" t="s">
        <v>104</v>
      </c>
      <c r="N1739" s="16" t="str">
        <f ca="1">PROPER(Table1[[#This Row],[Region]])</f>
        <v>Central</v>
      </c>
      <c r="O1739" s="9" t="s">
        <v>55</v>
      </c>
      <c r="P1739" s="9" t="s">
        <v>1010</v>
      </c>
      <c r="Q1739" s="9" t="s">
        <v>22</v>
      </c>
    </row>
    <row r="1740" spans="1:17" ht="14.5">
      <c r="A1740" s="9">
        <v>3069</v>
      </c>
      <c r="B1740" s="9" t="str">
        <f>VLOOKUP(Table1[[#This Row],[Customer ID]],'Customer Lookup'!A:B,2,0)</f>
        <v>Tiffany Merrill</v>
      </c>
      <c r="C1740" s="9">
        <v>88191</v>
      </c>
      <c r="D1740" s="30">
        <v>42156</v>
      </c>
      <c r="E1740" s="30">
        <v>42158</v>
      </c>
      <c r="F1740" s="8" t="s">
        <v>2233</v>
      </c>
      <c r="G1740" s="13" t="str">
        <f ca="1">TRIM(Table1[[#This Row],[Product Category]])</f>
        <v>Office Supplies</v>
      </c>
      <c r="H1740" s="13" t="str">
        <f ca="1">PROPER(Table1[[#This Row],[Product Sub-Category]])</f>
        <v>Office Furnishings</v>
      </c>
      <c r="I1740" s="14">
        <v>12</v>
      </c>
      <c r="J1740" s="15">
        <v>15.68</v>
      </c>
      <c r="K1740" s="9">
        <v>0.05</v>
      </c>
      <c r="L1740" s="9" t="s">
        <v>21</v>
      </c>
      <c r="M1740" s="9" t="s">
        <v>104</v>
      </c>
      <c r="N1740" s="16" t="str">
        <f ca="1">PROPER(Table1[[#This Row],[Region]])</f>
        <v>Central</v>
      </c>
      <c r="O1740" s="9" t="s">
        <v>55</v>
      </c>
      <c r="P1740" s="9" t="s">
        <v>1010</v>
      </c>
      <c r="Q1740" s="9" t="s">
        <v>32</v>
      </c>
    </row>
    <row r="1741" spans="1:17" ht="14.5">
      <c r="A1741" s="9">
        <v>3069</v>
      </c>
      <c r="B1741" s="9" t="str">
        <f>VLOOKUP(Table1[[#This Row],[Customer ID]],'Customer Lookup'!A:B,2,0)</f>
        <v>Tiffany Merrill</v>
      </c>
      <c r="C1741" s="9">
        <v>88192</v>
      </c>
      <c r="D1741" s="30">
        <v>42049</v>
      </c>
      <c r="E1741" s="30">
        <v>42050</v>
      </c>
      <c r="F1741" s="9" t="s">
        <v>2231</v>
      </c>
      <c r="G1741" s="13" t="str">
        <f ca="1">TRIM(Table1[[#This Row],[Product Category]])</f>
        <v>Furniture</v>
      </c>
      <c r="H1741" s="13" t="str">
        <f ca="1">PROPER(Table1[[#This Row],[Product Sub-Category]])</f>
        <v>Pens &amp; Art Supplies</v>
      </c>
      <c r="I1741" s="14">
        <v>22</v>
      </c>
      <c r="J1741" s="15">
        <v>1.82</v>
      </c>
      <c r="K1741" s="9">
        <v>0.05</v>
      </c>
      <c r="L1741" s="9" t="s">
        <v>41</v>
      </c>
      <c r="M1741" s="9" t="s">
        <v>104</v>
      </c>
      <c r="N1741" s="16" t="str">
        <f ca="1">PROPER(Table1[[#This Row],[Region]])</f>
        <v>West</v>
      </c>
      <c r="O1741" s="9" t="s">
        <v>55</v>
      </c>
      <c r="P1741" s="9" t="s">
        <v>1010</v>
      </c>
      <c r="Q1741" s="9" t="s">
        <v>32</v>
      </c>
    </row>
    <row r="1742" spans="1:17" ht="14.5">
      <c r="A1742" s="9">
        <v>3075</v>
      </c>
      <c r="B1742" s="9" t="str">
        <f>VLOOKUP(Table1[[#This Row],[Customer ID]],'Customer Lookup'!A:B,2,0)</f>
        <v>Gordon Brandt</v>
      </c>
      <c r="C1742" s="9">
        <v>14756</v>
      </c>
      <c r="D1742" s="30">
        <v>42063</v>
      </c>
      <c r="E1742" s="30">
        <v>42063</v>
      </c>
      <c r="F1742" s="8" t="s">
        <v>2233</v>
      </c>
      <c r="G1742" s="13" t="str">
        <f ca="1">TRIM(Table1[[#This Row],[Product Category]])</f>
        <v>Furniture</v>
      </c>
      <c r="H1742" s="13" t="str">
        <f ca="1">PROPER(Table1[[#This Row],[Product Sub-Category]])</f>
        <v>Office Furnishings</v>
      </c>
      <c r="I1742" s="14">
        <v>4</v>
      </c>
      <c r="J1742" s="15">
        <v>19.23</v>
      </c>
      <c r="K1742" s="9">
        <v>0.05</v>
      </c>
      <c r="L1742" s="9" t="s">
        <v>98</v>
      </c>
      <c r="M1742" s="9" t="s">
        <v>81</v>
      </c>
      <c r="N1742" s="16" t="str">
        <f ca="1">PROPER(Table1[[#This Row],[Region]])</f>
        <v>East</v>
      </c>
      <c r="O1742" s="9" t="s">
        <v>37</v>
      </c>
      <c r="P1742" s="9" t="s">
        <v>361</v>
      </c>
      <c r="Q1742" s="9" t="s">
        <v>32</v>
      </c>
    </row>
    <row r="1743" spans="1:17" ht="14.5">
      <c r="A1743" s="9">
        <v>3076</v>
      </c>
      <c r="B1743" s="9" t="str">
        <f>VLOOKUP(Table1[[#This Row],[Customer ID]],'Customer Lookup'!A:B,2,0)</f>
        <v>Peter Hardy</v>
      </c>
      <c r="C1743" s="9">
        <v>88241</v>
      </c>
      <c r="D1743" s="30">
        <v>42011</v>
      </c>
      <c r="E1743" s="30">
        <v>42012</v>
      </c>
      <c r="F1743" s="9" t="s">
        <v>151</v>
      </c>
      <c r="G1743" s="13" t="str">
        <f ca="1">TRIM(Table1[[#This Row],[Product Category]])</f>
        <v>Technology</v>
      </c>
      <c r="H1743" s="13" t="str">
        <f ca="1">PROPER(Table1[[#This Row],[Product Sub-Category]])</f>
        <v>Bookcases</v>
      </c>
      <c r="I1743" s="14">
        <v>2</v>
      </c>
      <c r="J1743" s="15">
        <v>137.47999999999999</v>
      </c>
      <c r="K1743" s="9">
        <v>0.1</v>
      </c>
      <c r="L1743" s="9" t="s">
        <v>50</v>
      </c>
      <c r="M1743" s="9" t="s">
        <v>51</v>
      </c>
      <c r="N1743" s="16" t="str">
        <f ca="1">PROPER(Table1[[#This Row],[Region]])</f>
        <v>East</v>
      </c>
      <c r="O1743" s="9" t="s">
        <v>124</v>
      </c>
      <c r="P1743" s="9" t="s">
        <v>1011</v>
      </c>
      <c r="Q1743" s="9" t="s">
        <v>22</v>
      </c>
    </row>
    <row r="1744" spans="1:17" ht="14.5">
      <c r="A1744" s="9">
        <v>3077</v>
      </c>
      <c r="B1744" s="9" t="str">
        <f>VLOOKUP(Table1[[#This Row],[Customer ID]],'Customer Lookup'!A:B,2,0)</f>
        <v>Lynne Reid</v>
      </c>
      <c r="C1744" s="9">
        <v>88239</v>
      </c>
      <c r="D1744" s="30">
        <v>42131</v>
      </c>
      <c r="E1744" s="30">
        <v>42133</v>
      </c>
      <c r="F1744" s="8" t="s">
        <v>144</v>
      </c>
      <c r="G1744" s="13" t="str">
        <f ca="1">TRIM(Table1[[#This Row],[Product Category]])</f>
        <v>Office Supplies</v>
      </c>
      <c r="H1744" s="13" t="str">
        <f ca="1">PROPER(Table1[[#This Row],[Product Sub-Category]])</f>
        <v>Computer Peripherals</v>
      </c>
      <c r="I1744" s="14">
        <v>2</v>
      </c>
      <c r="J1744" s="15">
        <v>300.97000000000003</v>
      </c>
      <c r="K1744" s="9">
        <v>0.1</v>
      </c>
      <c r="L1744" s="9" t="s">
        <v>50</v>
      </c>
      <c r="M1744" s="9" t="s">
        <v>51</v>
      </c>
      <c r="N1744" s="16" t="str">
        <f ca="1">PROPER(Table1[[#This Row],[Region]])</f>
        <v>East</v>
      </c>
      <c r="O1744" s="9" t="s">
        <v>124</v>
      </c>
      <c r="P1744" s="9" t="s">
        <v>1012</v>
      </c>
      <c r="Q1744" s="9" t="s">
        <v>32</v>
      </c>
    </row>
    <row r="1745" spans="1:17" ht="14.5">
      <c r="A1745" s="9">
        <v>3078</v>
      </c>
      <c r="B1745" s="9" t="str">
        <f>VLOOKUP(Table1[[#This Row],[Customer ID]],'Customer Lookup'!A:B,2,0)</f>
        <v>Kate McKenna</v>
      </c>
      <c r="C1745" s="9">
        <v>88240</v>
      </c>
      <c r="D1745" s="30">
        <v>42166</v>
      </c>
      <c r="E1745" s="30">
        <v>42166</v>
      </c>
      <c r="F1745" s="9" t="s">
        <v>83</v>
      </c>
      <c r="G1745" s="13" t="str">
        <f ca="1">TRIM(Table1[[#This Row],[Product Category]])</f>
        <v>Office Supplies</v>
      </c>
      <c r="H1745" s="13" t="str">
        <f ca="1">PROPER(Table1[[#This Row],[Product Sub-Category]])</f>
        <v>Paper</v>
      </c>
      <c r="I1745" s="14">
        <v>5</v>
      </c>
      <c r="J1745" s="15">
        <v>35.44</v>
      </c>
      <c r="K1745" s="9">
        <v>0.05</v>
      </c>
      <c r="L1745" s="9" t="s">
        <v>31</v>
      </c>
      <c r="M1745" s="9" t="s">
        <v>51</v>
      </c>
      <c r="N1745" s="16" t="str">
        <f ca="1">PROPER(Table1[[#This Row],[Region]])</f>
        <v>East</v>
      </c>
      <c r="O1745" s="9" t="s">
        <v>124</v>
      </c>
      <c r="P1745" s="9" t="s">
        <v>1013</v>
      </c>
      <c r="Q1745" s="9" t="s">
        <v>32</v>
      </c>
    </row>
    <row r="1746" spans="1:17" ht="14.5">
      <c r="A1746" s="9">
        <v>3078</v>
      </c>
      <c r="B1746" s="9" t="str">
        <f>VLOOKUP(Table1[[#This Row],[Customer ID]],'Customer Lookup'!A:B,2,0)</f>
        <v>Kate McKenna</v>
      </c>
      <c r="C1746" s="9">
        <v>88240</v>
      </c>
      <c r="D1746" s="30">
        <v>42166</v>
      </c>
      <c r="E1746" s="30">
        <v>42169</v>
      </c>
      <c r="F1746" s="8" t="s">
        <v>2231</v>
      </c>
      <c r="G1746" s="13" t="str">
        <f ca="1">TRIM(Table1[[#This Row],[Product Category]])</f>
        <v>Technology</v>
      </c>
      <c r="H1746" s="13" t="str">
        <f ca="1">PROPER(Table1[[#This Row],[Product Sub-Category]])</f>
        <v>Pens &amp; Art Supplies</v>
      </c>
      <c r="I1746" s="14">
        <v>9</v>
      </c>
      <c r="J1746" s="15">
        <v>3.98</v>
      </c>
      <c r="K1746" s="9">
        <v>0.05</v>
      </c>
      <c r="L1746" s="9" t="s">
        <v>31</v>
      </c>
      <c r="M1746" s="9" t="s">
        <v>51</v>
      </c>
      <c r="N1746" s="16" t="str">
        <f ca="1">PROPER(Table1[[#This Row],[Region]])</f>
        <v>East</v>
      </c>
      <c r="O1746" s="9" t="s">
        <v>124</v>
      </c>
      <c r="P1746" s="9" t="s">
        <v>1013</v>
      </c>
      <c r="Q1746" s="9" t="s">
        <v>32</v>
      </c>
    </row>
    <row r="1747" spans="1:17" ht="14.5">
      <c r="A1747" s="9">
        <v>3079</v>
      </c>
      <c r="B1747" s="9" t="str">
        <f>VLOOKUP(Table1[[#This Row],[Customer ID]],'Customer Lookup'!A:B,2,0)</f>
        <v>Andrew Levine</v>
      </c>
      <c r="C1747" s="9">
        <v>41253</v>
      </c>
      <c r="D1747" s="30">
        <v>42131</v>
      </c>
      <c r="E1747" s="30">
        <v>42133</v>
      </c>
      <c r="F1747" s="9" t="s">
        <v>144</v>
      </c>
      <c r="G1747" s="13" t="str">
        <f ca="1">TRIM(Table1[[#This Row],[Product Category]])</f>
        <v>Office Supplies</v>
      </c>
      <c r="H1747" s="13" t="str">
        <f ca="1">PROPER(Table1[[#This Row],[Product Sub-Category]])</f>
        <v>Computer Peripherals</v>
      </c>
      <c r="I1747" s="14">
        <v>7</v>
      </c>
      <c r="J1747" s="15">
        <v>300.97000000000003</v>
      </c>
      <c r="K1747" s="9">
        <v>0.1</v>
      </c>
      <c r="L1747" s="9" t="s">
        <v>50</v>
      </c>
      <c r="M1747" s="9" t="s">
        <v>51</v>
      </c>
      <c r="N1747" s="16" t="str">
        <f ca="1">PROPER(Table1[[#This Row],[Region]])</f>
        <v>East</v>
      </c>
      <c r="O1747" s="9" t="s">
        <v>174</v>
      </c>
      <c r="P1747" s="9" t="s">
        <v>555</v>
      </c>
      <c r="Q1747" s="9" t="s">
        <v>32</v>
      </c>
    </row>
    <row r="1748" spans="1:17" ht="14.5">
      <c r="A1748" s="9">
        <v>3079</v>
      </c>
      <c r="B1748" s="9" t="str">
        <f>VLOOKUP(Table1[[#This Row],[Customer ID]],'Customer Lookup'!A:B,2,0)</f>
        <v>Andrew Levine</v>
      </c>
      <c r="C1748" s="9">
        <v>53476</v>
      </c>
      <c r="D1748" s="30">
        <v>42166</v>
      </c>
      <c r="E1748" s="30">
        <v>42166</v>
      </c>
      <c r="F1748" s="8" t="s">
        <v>83</v>
      </c>
      <c r="G1748" s="13" t="str">
        <f ca="1">TRIM(Table1[[#This Row],[Product Category]])</f>
        <v>Office Supplies</v>
      </c>
      <c r="H1748" s="13" t="str">
        <f ca="1">PROPER(Table1[[#This Row],[Product Sub-Category]])</f>
        <v>Paper</v>
      </c>
      <c r="I1748" s="14">
        <v>21</v>
      </c>
      <c r="J1748" s="15">
        <v>35.44</v>
      </c>
      <c r="K1748" s="9">
        <v>0.05</v>
      </c>
      <c r="L1748" s="9" t="s">
        <v>31</v>
      </c>
      <c r="M1748" s="9" t="s">
        <v>51</v>
      </c>
      <c r="N1748" s="16" t="str">
        <f ca="1">PROPER(Table1[[#This Row],[Region]])</f>
        <v>East</v>
      </c>
      <c r="O1748" s="9" t="s">
        <v>174</v>
      </c>
      <c r="P1748" s="9" t="s">
        <v>555</v>
      </c>
      <c r="Q1748" s="9" t="s">
        <v>32</v>
      </c>
    </row>
    <row r="1749" spans="1:17" ht="14.5">
      <c r="A1749" s="9">
        <v>3079</v>
      </c>
      <c r="B1749" s="9" t="str">
        <f>VLOOKUP(Table1[[#This Row],[Customer ID]],'Customer Lookup'!A:B,2,0)</f>
        <v>Andrew Levine</v>
      </c>
      <c r="C1749" s="9">
        <v>53476</v>
      </c>
      <c r="D1749" s="30">
        <v>42166</v>
      </c>
      <c r="E1749" s="30">
        <v>42169</v>
      </c>
      <c r="F1749" s="9" t="s">
        <v>2231</v>
      </c>
      <c r="G1749" s="13" t="str">
        <f ca="1">TRIM(Table1[[#This Row],[Product Category]])</f>
        <v>Office Supplies</v>
      </c>
      <c r="H1749" s="13" t="str">
        <f ca="1">PROPER(Table1[[#This Row],[Product Sub-Category]])</f>
        <v>Pens &amp; Art Supplies</v>
      </c>
      <c r="I1749" s="14">
        <v>36</v>
      </c>
      <c r="J1749" s="15">
        <v>3.98</v>
      </c>
      <c r="K1749" s="9">
        <v>0.05</v>
      </c>
      <c r="L1749" s="9" t="s">
        <v>31</v>
      </c>
      <c r="M1749" s="9" t="s">
        <v>51</v>
      </c>
      <c r="N1749" s="16" t="str">
        <f ca="1">PROPER(Table1[[#This Row],[Region]])</f>
        <v>East</v>
      </c>
      <c r="O1749" s="9" t="s">
        <v>174</v>
      </c>
      <c r="P1749" s="9" t="s">
        <v>555</v>
      </c>
      <c r="Q1749" s="9" t="s">
        <v>32</v>
      </c>
    </row>
    <row r="1750" spans="1:17" ht="14.5">
      <c r="A1750" s="9">
        <v>3079</v>
      </c>
      <c r="B1750" s="9" t="str">
        <f>VLOOKUP(Table1[[#This Row],[Customer ID]],'Customer Lookup'!A:B,2,0)</f>
        <v>Andrew Levine</v>
      </c>
      <c r="C1750" s="9">
        <v>53476</v>
      </c>
      <c r="D1750" s="30">
        <v>42166</v>
      </c>
      <c r="E1750" s="30">
        <v>42167</v>
      </c>
      <c r="F1750" s="8" t="s">
        <v>2231</v>
      </c>
      <c r="G1750" s="13" t="str">
        <f ca="1">TRIM(Table1[[#This Row],[Product Category]])</f>
        <v>Office Supplies</v>
      </c>
      <c r="H1750" s="13" t="str">
        <f ca="1">PROPER(Table1[[#This Row],[Product Sub-Category]])</f>
        <v>Pens &amp; Art Supplies</v>
      </c>
      <c r="I1750" s="14">
        <v>71</v>
      </c>
      <c r="J1750" s="15">
        <v>1.76</v>
      </c>
      <c r="K1750" s="9">
        <v>0.05</v>
      </c>
      <c r="L1750" s="9" t="s">
        <v>31</v>
      </c>
      <c r="M1750" s="9" t="s">
        <v>51</v>
      </c>
      <c r="N1750" s="16" t="str">
        <f ca="1">PROPER(Table1[[#This Row],[Region]])</f>
        <v>East</v>
      </c>
      <c r="O1750" s="9" t="s">
        <v>174</v>
      </c>
      <c r="P1750" s="9" t="s">
        <v>555</v>
      </c>
      <c r="Q1750" s="9" t="s">
        <v>32</v>
      </c>
    </row>
    <row r="1751" spans="1:17" ht="14.5">
      <c r="A1751" s="9">
        <v>3079</v>
      </c>
      <c r="B1751" s="9" t="str">
        <f>VLOOKUP(Table1[[#This Row],[Customer ID]],'Customer Lookup'!A:B,2,0)</f>
        <v>Andrew Levine</v>
      </c>
      <c r="C1751" s="9">
        <v>53476</v>
      </c>
      <c r="D1751" s="30">
        <v>42166</v>
      </c>
      <c r="E1751" s="30">
        <v>42166</v>
      </c>
      <c r="F1751" s="9" t="s">
        <v>2238</v>
      </c>
      <c r="G1751" s="13" t="str">
        <f ca="1">TRIM(Table1[[#This Row],[Product Category]])</f>
        <v>Furniture</v>
      </c>
      <c r="H1751" s="13" t="str">
        <f ca="1">PROPER(Table1[[#This Row],[Product Sub-Category]])</f>
        <v>Storage &amp; Organization</v>
      </c>
      <c r="I1751" s="14">
        <v>63</v>
      </c>
      <c r="J1751" s="15">
        <v>193.17</v>
      </c>
      <c r="K1751" s="9">
        <v>0.1</v>
      </c>
      <c r="L1751" s="9" t="s">
        <v>31</v>
      </c>
      <c r="M1751" s="9" t="s">
        <v>51</v>
      </c>
      <c r="N1751" s="16" t="str">
        <f ca="1">PROPER(Table1[[#This Row],[Region]])</f>
        <v>East</v>
      </c>
      <c r="O1751" s="9" t="s">
        <v>174</v>
      </c>
      <c r="P1751" s="9" t="s">
        <v>555</v>
      </c>
      <c r="Q1751" s="9" t="s">
        <v>22</v>
      </c>
    </row>
    <row r="1752" spans="1:17" ht="14.5">
      <c r="A1752" s="9">
        <v>3079</v>
      </c>
      <c r="B1752" s="9" t="str">
        <f>VLOOKUP(Table1[[#This Row],[Customer ID]],'Customer Lookup'!A:B,2,0)</f>
        <v>Andrew Levine</v>
      </c>
      <c r="C1752" s="9">
        <v>12480</v>
      </c>
      <c r="D1752" s="30">
        <v>42011</v>
      </c>
      <c r="E1752" s="30">
        <v>42012</v>
      </c>
      <c r="F1752" s="8" t="s">
        <v>151</v>
      </c>
      <c r="G1752" s="13" t="str">
        <f ca="1">TRIM(Table1[[#This Row],[Product Category]])</f>
        <v>Office Supplies</v>
      </c>
      <c r="H1752" s="13" t="str">
        <f ca="1">PROPER(Table1[[#This Row],[Product Sub-Category]])</f>
        <v>Bookcases</v>
      </c>
      <c r="I1752" s="14">
        <v>10</v>
      </c>
      <c r="J1752" s="15">
        <v>137.47999999999999</v>
      </c>
      <c r="K1752" s="9">
        <v>0.1</v>
      </c>
      <c r="L1752" s="9" t="s">
        <v>50</v>
      </c>
      <c r="M1752" s="9" t="s">
        <v>51</v>
      </c>
      <c r="N1752" s="16" t="str">
        <f ca="1">PROPER(Table1[[#This Row],[Region]])</f>
        <v>East</v>
      </c>
      <c r="O1752" s="9" t="s">
        <v>174</v>
      </c>
      <c r="P1752" s="9" t="s">
        <v>555</v>
      </c>
      <c r="Q1752" s="9" t="s">
        <v>22</v>
      </c>
    </row>
    <row r="1753" spans="1:17" ht="14.5">
      <c r="A1753" s="9">
        <v>3079</v>
      </c>
      <c r="B1753" s="9" t="str">
        <f>VLOOKUP(Table1[[#This Row],[Customer ID]],'Customer Lookup'!A:B,2,0)</f>
        <v>Andrew Levine</v>
      </c>
      <c r="C1753" s="9">
        <v>48483</v>
      </c>
      <c r="D1753" s="30">
        <v>42165</v>
      </c>
      <c r="E1753" s="30">
        <v>42166</v>
      </c>
      <c r="F1753" s="9" t="s">
        <v>2231</v>
      </c>
      <c r="G1753" s="13" t="str">
        <f ca="1">TRIM(Table1[[#This Row],[Product Category]])</f>
        <v>Technology</v>
      </c>
      <c r="H1753" s="13" t="str">
        <f ca="1">PROPER(Table1[[#This Row],[Product Sub-Category]])</f>
        <v>Pens &amp; Art Supplies</v>
      </c>
      <c r="I1753" s="14">
        <v>33</v>
      </c>
      <c r="J1753" s="15">
        <v>2.21</v>
      </c>
      <c r="K1753" s="9">
        <v>0.05</v>
      </c>
      <c r="L1753" s="9" t="s">
        <v>41</v>
      </c>
      <c r="M1753" s="9" t="s">
        <v>51</v>
      </c>
      <c r="N1753" s="16" t="str">
        <f ca="1">PROPER(Table1[[#This Row],[Region]])</f>
        <v>West</v>
      </c>
      <c r="O1753" s="9" t="s">
        <v>174</v>
      </c>
      <c r="P1753" s="9" t="s">
        <v>555</v>
      </c>
      <c r="Q1753" s="9" t="s">
        <v>22</v>
      </c>
    </row>
    <row r="1754" spans="1:17" ht="14.5">
      <c r="A1754" s="9">
        <v>3084</v>
      </c>
      <c r="B1754" s="9" t="str">
        <f>VLOOKUP(Table1[[#This Row],[Customer ID]],'Customer Lookup'!A:B,2,0)</f>
        <v>Debbie Hsu</v>
      </c>
      <c r="C1754" s="9">
        <v>89879</v>
      </c>
      <c r="D1754" s="30">
        <v>42114</v>
      </c>
      <c r="E1754" s="30">
        <v>42116</v>
      </c>
      <c r="F1754" s="8" t="s">
        <v>2235</v>
      </c>
      <c r="G1754" s="13" t="str">
        <f ca="1">TRIM(Table1[[#This Row],[Product Category]])</f>
        <v>Office Supplies</v>
      </c>
      <c r="H1754" s="13" t="str">
        <f ca="1">PROPER(Table1[[#This Row],[Product Sub-Category]])</f>
        <v>Telephones And Communication</v>
      </c>
      <c r="I1754" s="14">
        <v>14</v>
      </c>
      <c r="J1754" s="15">
        <v>65.989999999999995</v>
      </c>
      <c r="K1754" s="9">
        <v>0.05</v>
      </c>
      <c r="L1754" s="9" t="s">
        <v>21</v>
      </c>
      <c r="M1754" s="9" t="s">
        <v>51</v>
      </c>
      <c r="N1754" s="16" t="str">
        <f ca="1">PROPER(Table1[[#This Row],[Region]])</f>
        <v>West</v>
      </c>
      <c r="O1754" s="9" t="s">
        <v>29</v>
      </c>
      <c r="P1754" s="9" t="s">
        <v>1008</v>
      </c>
      <c r="Q1754" s="9" t="s">
        <v>22</v>
      </c>
    </row>
    <row r="1755" spans="1:17" ht="14.5">
      <c r="A1755" s="9">
        <v>3084</v>
      </c>
      <c r="B1755" s="9" t="str">
        <f>VLOOKUP(Table1[[#This Row],[Customer ID]],'Customer Lookup'!A:B,2,0)</f>
        <v>Debbie Hsu</v>
      </c>
      <c r="C1755" s="9">
        <v>89880</v>
      </c>
      <c r="D1755" s="30">
        <v>42179</v>
      </c>
      <c r="E1755" s="30">
        <v>42180</v>
      </c>
      <c r="F1755" s="9" t="s">
        <v>2237</v>
      </c>
      <c r="G1755" s="13" t="str">
        <f ca="1">TRIM(Table1[[#This Row],[Product Category]])</f>
        <v>Office Supplies</v>
      </c>
      <c r="H1755" s="13" t="str">
        <f ca="1">PROPER(Table1[[#This Row],[Product Sub-Category]])</f>
        <v>Binders And Binder Accessories</v>
      </c>
      <c r="I1755" s="14">
        <v>18</v>
      </c>
      <c r="J1755" s="15">
        <v>7.1</v>
      </c>
      <c r="K1755" s="9">
        <v>0.05</v>
      </c>
      <c r="L1755" s="9" t="s">
        <v>31</v>
      </c>
      <c r="M1755" s="9" t="s">
        <v>51</v>
      </c>
      <c r="N1755" s="16" t="str">
        <f ca="1">PROPER(Table1[[#This Row],[Region]])</f>
        <v>West</v>
      </c>
      <c r="O1755" s="9" t="s">
        <v>29</v>
      </c>
      <c r="P1755" s="9" t="s">
        <v>1008</v>
      </c>
      <c r="Q1755" s="9" t="s">
        <v>32</v>
      </c>
    </row>
    <row r="1756" spans="1:17" ht="14.5">
      <c r="A1756" s="9">
        <v>3084</v>
      </c>
      <c r="B1756" s="9" t="str">
        <f>VLOOKUP(Table1[[#This Row],[Customer ID]],'Customer Lookup'!A:B,2,0)</f>
        <v>Debbie Hsu</v>
      </c>
      <c r="C1756" s="9">
        <v>89880</v>
      </c>
      <c r="D1756" s="30">
        <v>42179</v>
      </c>
      <c r="E1756" s="30">
        <v>42180</v>
      </c>
      <c r="F1756" s="8" t="s">
        <v>83</v>
      </c>
      <c r="G1756" s="13" t="str">
        <f ca="1">TRIM(Table1[[#This Row],[Product Category]])</f>
        <v>Technology</v>
      </c>
      <c r="H1756" s="13" t="str">
        <f ca="1">PROPER(Table1[[#This Row],[Product Sub-Category]])</f>
        <v>Paper</v>
      </c>
      <c r="I1756" s="14">
        <v>5</v>
      </c>
      <c r="J1756" s="15">
        <v>18.97</v>
      </c>
      <c r="K1756" s="9">
        <v>0.05</v>
      </c>
      <c r="L1756" s="9" t="s">
        <v>31</v>
      </c>
      <c r="M1756" s="9" t="s">
        <v>51</v>
      </c>
      <c r="N1756" s="16" t="str">
        <f ca="1">PROPER(Table1[[#This Row],[Region]])</f>
        <v>South</v>
      </c>
      <c r="O1756" s="9" t="s">
        <v>29</v>
      </c>
      <c r="P1756" s="9" t="s">
        <v>1008</v>
      </c>
      <c r="Q1756" s="9" t="s">
        <v>32</v>
      </c>
    </row>
    <row r="1757" spans="1:17" ht="14.5">
      <c r="A1757" s="9">
        <v>3086</v>
      </c>
      <c r="B1757" s="9" t="str">
        <f>VLOOKUP(Table1[[#This Row],[Customer ID]],'Customer Lookup'!A:B,2,0)</f>
        <v>Ted Durham</v>
      </c>
      <c r="C1757" s="9">
        <v>88380</v>
      </c>
      <c r="D1757" s="30">
        <v>42142</v>
      </c>
      <c r="E1757" s="30">
        <v>42143</v>
      </c>
      <c r="F1757" s="9" t="s">
        <v>144</v>
      </c>
      <c r="G1757" s="13" t="str">
        <f ca="1">TRIM(Table1[[#This Row],[Product Category]])</f>
        <v>Office Supplies</v>
      </c>
      <c r="H1757" s="13" t="str">
        <f ca="1">PROPER(Table1[[#This Row],[Product Sub-Category]])</f>
        <v>Computer Peripherals</v>
      </c>
      <c r="I1757" s="14">
        <v>3</v>
      </c>
      <c r="J1757" s="15">
        <v>39.99</v>
      </c>
      <c r="K1757" s="9">
        <v>0.05</v>
      </c>
      <c r="L1757" s="9" t="s">
        <v>21</v>
      </c>
      <c r="M1757" s="9" t="s">
        <v>104</v>
      </c>
      <c r="N1757" s="16" t="str">
        <f ca="1">PROPER(Table1[[#This Row],[Region]])</f>
        <v>Central</v>
      </c>
      <c r="O1757" s="9" t="s">
        <v>242</v>
      </c>
      <c r="P1757" s="9" t="s">
        <v>1014</v>
      </c>
      <c r="Q1757" s="9" t="s">
        <v>22</v>
      </c>
    </row>
    <row r="1758" spans="1:17" ht="14.5">
      <c r="A1758" s="9">
        <v>3089</v>
      </c>
      <c r="B1758" s="9" t="str">
        <f>VLOOKUP(Table1[[#This Row],[Customer ID]],'Customer Lookup'!A:B,2,0)</f>
        <v>Sandy Cannon</v>
      </c>
      <c r="C1758" s="9">
        <v>91219</v>
      </c>
      <c r="D1758" s="30">
        <v>42028</v>
      </c>
      <c r="E1758" s="30">
        <v>42033</v>
      </c>
      <c r="F1758" s="8" t="s">
        <v>196</v>
      </c>
      <c r="G1758" s="13" t="str">
        <f ca="1">TRIM(Table1[[#This Row],[Product Category]])</f>
        <v>Office Supplies</v>
      </c>
      <c r="H1758" s="13" t="str">
        <f ca="1">PROPER(Table1[[#This Row],[Product Sub-Category]])</f>
        <v>Appliances</v>
      </c>
      <c r="I1758" s="14">
        <v>6</v>
      </c>
      <c r="J1758" s="15">
        <v>49.43</v>
      </c>
      <c r="K1758" s="9">
        <v>0.05</v>
      </c>
      <c r="L1758" s="9" t="s">
        <v>98</v>
      </c>
      <c r="M1758" s="9" t="s">
        <v>81</v>
      </c>
      <c r="N1758" s="16" t="str">
        <f ca="1">PROPER(Table1[[#This Row],[Region]])</f>
        <v>East</v>
      </c>
      <c r="O1758" s="9" t="s">
        <v>145</v>
      </c>
      <c r="P1758" s="9" t="s">
        <v>1005</v>
      </c>
      <c r="Q1758" s="9" t="s">
        <v>32</v>
      </c>
    </row>
    <row r="1759" spans="1:17" ht="14.5">
      <c r="A1759" s="9">
        <v>3095</v>
      </c>
      <c r="B1759" s="9" t="str">
        <f>VLOOKUP(Table1[[#This Row],[Customer ID]],'Customer Lookup'!A:B,2,0)</f>
        <v>Milton Lindsay</v>
      </c>
      <c r="C1759" s="9">
        <v>86220</v>
      </c>
      <c r="D1759" s="30">
        <v>42023</v>
      </c>
      <c r="E1759" s="30">
        <v>42025</v>
      </c>
      <c r="F1759" s="9" t="s">
        <v>196</v>
      </c>
      <c r="G1759" s="13" t="str">
        <f ca="1">TRIM(Table1[[#This Row],[Product Category]])</f>
        <v>Office Supplies</v>
      </c>
      <c r="H1759" s="13" t="str">
        <f ca="1">PROPER(Table1[[#This Row],[Product Sub-Category]])</f>
        <v>Appliances</v>
      </c>
      <c r="I1759" s="14">
        <v>5</v>
      </c>
      <c r="J1759" s="15">
        <v>207.48</v>
      </c>
      <c r="K1759" s="9">
        <v>0.1</v>
      </c>
      <c r="L1759" s="9" t="s">
        <v>41</v>
      </c>
      <c r="M1759" s="9" t="s">
        <v>104</v>
      </c>
      <c r="N1759" s="16" t="str">
        <f ca="1">PROPER(Table1[[#This Row],[Region]])</f>
        <v>East</v>
      </c>
      <c r="O1759" s="9" t="s">
        <v>124</v>
      </c>
      <c r="P1759" s="9" t="s">
        <v>1015</v>
      </c>
      <c r="Q1759" s="9" t="s">
        <v>32</v>
      </c>
    </row>
    <row r="1760" spans="1:17" ht="14.5">
      <c r="A1760" s="9">
        <v>3096</v>
      </c>
      <c r="B1760" s="9" t="str">
        <f>VLOOKUP(Table1[[#This Row],[Customer ID]],'Customer Lookup'!A:B,2,0)</f>
        <v>Mike Howard</v>
      </c>
      <c r="C1760" s="9">
        <v>86221</v>
      </c>
      <c r="D1760" s="30">
        <v>42148</v>
      </c>
      <c r="E1760" s="30">
        <v>42149</v>
      </c>
      <c r="F1760" s="8" t="s">
        <v>196</v>
      </c>
      <c r="G1760" s="13" t="str">
        <f ca="1">TRIM(Table1[[#This Row],[Product Category]])</f>
        <v>Technology</v>
      </c>
      <c r="H1760" s="13" t="str">
        <f ca="1">PROPER(Table1[[#This Row],[Product Sub-Category]])</f>
        <v>Appliances</v>
      </c>
      <c r="I1760" s="14">
        <v>3</v>
      </c>
      <c r="J1760" s="15">
        <v>40.98</v>
      </c>
      <c r="K1760" s="9">
        <v>0.05</v>
      </c>
      <c r="L1760" s="9" t="s">
        <v>21</v>
      </c>
      <c r="M1760" s="9" t="s">
        <v>104</v>
      </c>
      <c r="N1760" s="16" t="str">
        <f ca="1">PROPER(Table1[[#This Row],[Region]])</f>
        <v>East</v>
      </c>
      <c r="O1760" s="9" t="s">
        <v>124</v>
      </c>
      <c r="P1760" s="9" t="s">
        <v>679</v>
      </c>
      <c r="Q1760" s="9" t="s">
        <v>22</v>
      </c>
    </row>
    <row r="1761" spans="1:17" ht="14.5">
      <c r="A1761" s="9">
        <v>3096</v>
      </c>
      <c r="B1761" s="9" t="str">
        <f>VLOOKUP(Table1[[#This Row],[Customer ID]],'Customer Lookup'!A:B,2,0)</f>
        <v>Mike Howard</v>
      </c>
      <c r="C1761" s="9">
        <v>86221</v>
      </c>
      <c r="D1761" s="30">
        <v>42148</v>
      </c>
      <c r="E1761" s="30">
        <v>42149</v>
      </c>
      <c r="F1761" s="9" t="s">
        <v>144</v>
      </c>
      <c r="G1761" s="13" t="str">
        <f ca="1">TRIM(Table1[[#This Row],[Product Category]])</f>
        <v>Furniture</v>
      </c>
      <c r="H1761" s="13" t="str">
        <f ca="1">PROPER(Table1[[#This Row],[Product Sub-Category]])</f>
        <v>Computer Peripherals</v>
      </c>
      <c r="I1761" s="14">
        <v>12</v>
      </c>
      <c r="J1761" s="15">
        <v>8.1199999999999992</v>
      </c>
      <c r="K1761" s="9">
        <v>0.05</v>
      </c>
      <c r="L1761" s="9" t="s">
        <v>21</v>
      </c>
      <c r="M1761" s="9" t="s">
        <v>104</v>
      </c>
      <c r="N1761" s="16" t="str">
        <f ca="1">PROPER(Table1[[#This Row],[Region]])</f>
        <v>East</v>
      </c>
      <c r="O1761" s="9" t="s">
        <v>124</v>
      </c>
      <c r="P1761" s="9" t="s">
        <v>679</v>
      </c>
      <c r="Q1761" s="9" t="s">
        <v>22</v>
      </c>
    </row>
    <row r="1762" spans="1:17" ht="14.5">
      <c r="A1762" s="9">
        <v>3096</v>
      </c>
      <c r="B1762" s="9" t="str">
        <f>VLOOKUP(Table1[[#This Row],[Customer ID]],'Customer Lookup'!A:B,2,0)</f>
        <v>Mike Howard</v>
      </c>
      <c r="C1762" s="9">
        <v>86221</v>
      </c>
      <c r="D1762" s="30">
        <v>42148</v>
      </c>
      <c r="E1762" s="30">
        <v>42149</v>
      </c>
      <c r="F1762" s="8" t="s">
        <v>123</v>
      </c>
      <c r="G1762" s="13" t="str">
        <f ca="1">TRIM(Table1[[#This Row],[Product Category]])</f>
        <v>Office Supplies</v>
      </c>
      <c r="H1762" s="13" t="str">
        <f ca="1">PROPER(Table1[[#This Row],[Product Sub-Category]])</f>
        <v>Tables</v>
      </c>
      <c r="I1762" s="14">
        <v>9</v>
      </c>
      <c r="J1762" s="15">
        <v>262.11</v>
      </c>
      <c r="K1762" s="9">
        <v>0.1</v>
      </c>
      <c r="L1762" s="9" t="s">
        <v>21</v>
      </c>
      <c r="M1762" s="9" t="s">
        <v>104</v>
      </c>
      <c r="N1762" s="16" t="str">
        <f ca="1">PROPER(Table1[[#This Row],[Region]])</f>
        <v>East</v>
      </c>
      <c r="O1762" s="9" t="s">
        <v>124</v>
      </c>
      <c r="P1762" s="9" t="s">
        <v>679</v>
      </c>
      <c r="Q1762" s="9" t="s">
        <v>22</v>
      </c>
    </row>
    <row r="1763" spans="1:17" ht="14.5">
      <c r="A1763" s="9">
        <v>3096</v>
      </c>
      <c r="B1763" s="9" t="str">
        <f>VLOOKUP(Table1[[#This Row],[Customer ID]],'Customer Lookup'!A:B,2,0)</f>
        <v>Mike Howard</v>
      </c>
      <c r="C1763" s="9">
        <v>86222</v>
      </c>
      <c r="D1763" s="30">
        <v>42172</v>
      </c>
      <c r="E1763" s="30">
        <v>42173</v>
      </c>
      <c r="F1763" s="9" t="s">
        <v>2238</v>
      </c>
      <c r="G1763" s="13" t="str">
        <f ca="1">TRIM(Table1[[#This Row],[Product Category]])</f>
        <v>Office Supplies</v>
      </c>
      <c r="H1763" s="13" t="str">
        <f ca="1">PROPER(Table1[[#This Row],[Product Sub-Category]])</f>
        <v>Storage &amp; Organization</v>
      </c>
      <c r="I1763" s="14">
        <v>6</v>
      </c>
      <c r="J1763" s="15">
        <v>33.89</v>
      </c>
      <c r="K1763" s="9">
        <v>0.05</v>
      </c>
      <c r="L1763" s="9" t="s">
        <v>41</v>
      </c>
      <c r="M1763" s="9" t="s">
        <v>104</v>
      </c>
      <c r="N1763" s="16" t="str">
        <f ca="1">PROPER(Table1[[#This Row],[Region]])</f>
        <v>East</v>
      </c>
      <c r="O1763" s="9" t="s">
        <v>124</v>
      </c>
      <c r="P1763" s="9" t="s">
        <v>679</v>
      </c>
      <c r="Q1763" s="9" t="s">
        <v>22</v>
      </c>
    </row>
    <row r="1764" spans="1:17" ht="14.5">
      <c r="A1764" s="9">
        <v>3098</v>
      </c>
      <c r="B1764" s="9" t="str">
        <f>VLOOKUP(Table1[[#This Row],[Customer ID]],'Customer Lookup'!A:B,2,0)</f>
        <v>Lorraine Boykin</v>
      </c>
      <c r="C1764" s="9">
        <v>89314</v>
      </c>
      <c r="D1764" s="30">
        <v>42102</v>
      </c>
      <c r="E1764" s="30">
        <v>42103</v>
      </c>
      <c r="F1764" s="8" t="s">
        <v>83</v>
      </c>
      <c r="G1764" s="13" t="str">
        <f ca="1">TRIM(Table1[[#This Row],[Product Category]])</f>
        <v>Office Supplies</v>
      </c>
      <c r="H1764" s="13" t="str">
        <f ca="1">PROPER(Table1[[#This Row],[Product Sub-Category]])</f>
        <v>Paper</v>
      </c>
      <c r="I1764" s="14">
        <v>10</v>
      </c>
      <c r="J1764" s="15">
        <v>35.44</v>
      </c>
      <c r="K1764" s="9">
        <v>0.05</v>
      </c>
      <c r="L1764" s="9" t="s">
        <v>41</v>
      </c>
      <c r="M1764" s="9" t="s">
        <v>104</v>
      </c>
      <c r="N1764" s="16" t="str">
        <f ca="1">PROPER(Table1[[#This Row],[Region]])</f>
        <v>East</v>
      </c>
      <c r="O1764" s="9" t="s">
        <v>62</v>
      </c>
      <c r="P1764" s="9" t="s">
        <v>1016</v>
      </c>
      <c r="Q1764" s="9" t="s">
        <v>32</v>
      </c>
    </row>
    <row r="1765" spans="1:17" ht="14.5">
      <c r="A1765" s="9">
        <v>3098</v>
      </c>
      <c r="B1765" s="9" t="str">
        <f>VLOOKUP(Table1[[#This Row],[Customer ID]],'Customer Lookup'!A:B,2,0)</f>
        <v>Lorraine Boykin</v>
      </c>
      <c r="C1765" s="9">
        <v>89315</v>
      </c>
      <c r="D1765" s="30">
        <v>42172</v>
      </c>
      <c r="E1765" s="30">
        <v>42174</v>
      </c>
      <c r="F1765" s="9" t="s">
        <v>196</v>
      </c>
      <c r="G1765" s="13" t="str">
        <f ca="1">TRIM(Table1[[#This Row],[Product Category]])</f>
        <v>Office Supplies</v>
      </c>
      <c r="H1765" s="13" t="str">
        <f ca="1">PROPER(Table1[[#This Row],[Product Sub-Category]])</f>
        <v>Appliances</v>
      </c>
      <c r="I1765" s="14">
        <v>10</v>
      </c>
      <c r="J1765" s="15">
        <v>11.7</v>
      </c>
      <c r="K1765" s="9">
        <v>0.05</v>
      </c>
      <c r="L1765" s="9" t="s">
        <v>98</v>
      </c>
      <c r="M1765" s="9" t="s">
        <v>104</v>
      </c>
      <c r="N1765" s="16" t="str">
        <f ca="1">PROPER(Table1[[#This Row],[Region]])</f>
        <v>East</v>
      </c>
      <c r="O1765" s="9" t="s">
        <v>62</v>
      </c>
      <c r="P1765" s="9" t="s">
        <v>1016</v>
      </c>
      <c r="Q1765" s="9" t="s">
        <v>22</v>
      </c>
    </row>
    <row r="1766" spans="1:17" ht="14.5">
      <c r="A1766" s="9">
        <v>3098</v>
      </c>
      <c r="B1766" s="9" t="str">
        <f>VLOOKUP(Table1[[#This Row],[Customer ID]],'Customer Lookup'!A:B,2,0)</f>
        <v>Lorraine Boykin</v>
      </c>
      <c r="C1766" s="9">
        <v>89316</v>
      </c>
      <c r="D1766" s="30">
        <v>42063</v>
      </c>
      <c r="E1766" s="30">
        <v>42063</v>
      </c>
      <c r="F1766" s="8" t="s">
        <v>116</v>
      </c>
      <c r="G1766" s="13" t="str">
        <f ca="1">TRIM(Table1[[#This Row],[Product Category]])</f>
        <v>Technology</v>
      </c>
      <c r="H1766" s="13" t="str">
        <f ca="1">PROPER(Table1[[#This Row],[Product Sub-Category]])</f>
        <v>Labels</v>
      </c>
      <c r="I1766" s="14">
        <v>5</v>
      </c>
      <c r="J1766" s="15">
        <v>2.89</v>
      </c>
      <c r="K1766" s="9">
        <v>0.05</v>
      </c>
      <c r="L1766" s="9" t="s">
        <v>98</v>
      </c>
      <c r="M1766" s="9" t="s">
        <v>104</v>
      </c>
      <c r="N1766" s="16" t="str">
        <f ca="1">PROPER(Table1[[#This Row],[Region]])</f>
        <v>South</v>
      </c>
      <c r="O1766" s="9" t="s">
        <v>62</v>
      </c>
      <c r="P1766" s="9" t="s">
        <v>1016</v>
      </c>
      <c r="Q1766" s="9" t="s">
        <v>32</v>
      </c>
    </row>
    <row r="1767" spans="1:17" ht="14.5">
      <c r="A1767" s="9">
        <v>3100</v>
      </c>
      <c r="B1767" s="9" t="str">
        <f>VLOOKUP(Table1[[#This Row],[Customer ID]],'Customer Lookup'!A:B,2,0)</f>
        <v>Gladys Holloway</v>
      </c>
      <c r="C1767" s="9">
        <v>89988</v>
      </c>
      <c r="D1767" s="30">
        <v>42088</v>
      </c>
      <c r="E1767" s="30">
        <v>42090</v>
      </c>
      <c r="F1767" s="9" t="s">
        <v>2235</v>
      </c>
      <c r="G1767" s="13" t="str">
        <f ca="1">TRIM(Table1[[#This Row],[Product Category]])</f>
        <v>Office Supplies</v>
      </c>
      <c r="H1767" s="13" t="str">
        <f ca="1">PROPER(Table1[[#This Row],[Product Sub-Category]])</f>
        <v>Telephones And Communication</v>
      </c>
      <c r="I1767" s="14">
        <v>1</v>
      </c>
      <c r="J1767" s="15">
        <v>35.99</v>
      </c>
      <c r="K1767" s="9">
        <v>0.05</v>
      </c>
      <c r="L1767" s="9" t="s">
        <v>41</v>
      </c>
      <c r="M1767" s="9" t="s">
        <v>104</v>
      </c>
      <c r="N1767" s="16" t="str">
        <f ca="1">PROPER(Table1[[#This Row],[Region]])</f>
        <v>South</v>
      </c>
      <c r="O1767" s="9" t="s">
        <v>242</v>
      </c>
      <c r="P1767" s="9" t="s">
        <v>1017</v>
      </c>
      <c r="Q1767" s="9" t="s">
        <v>32</v>
      </c>
    </row>
    <row r="1768" spans="1:17" ht="14.5">
      <c r="A1768" s="9">
        <v>3105</v>
      </c>
      <c r="B1768" s="9" t="str">
        <f>VLOOKUP(Table1[[#This Row],[Customer ID]],'Customer Lookup'!A:B,2,0)</f>
        <v>Lawrence Hester</v>
      </c>
      <c r="C1768" s="9">
        <v>86327</v>
      </c>
      <c r="D1768" s="30">
        <v>42083</v>
      </c>
      <c r="E1768" s="30">
        <v>42084</v>
      </c>
      <c r="F1768" s="8" t="s">
        <v>116</v>
      </c>
      <c r="G1768" s="13" t="str">
        <f ca="1">TRIM(Table1[[#This Row],[Product Category]])</f>
        <v>Office Supplies</v>
      </c>
      <c r="H1768" s="13" t="str">
        <f ca="1">PROPER(Table1[[#This Row],[Product Sub-Category]])</f>
        <v>Labels</v>
      </c>
      <c r="I1768" s="14">
        <v>19</v>
      </c>
      <c r="J1768" s="15">
        <v>3.08</v>
      </c>
      <c r="K1768" s="9">
        <v>0.05</v>
      </c>
      <c r="L1768" s="9" t="s">
        <v>41</v>
      </c>
      <c r="M1768" s="9" t="s">
        <v>42</v>
      </c>
      <c r="N1768" s="16" t="str">
        <f ca="1">PROPER(Table1[[#This Row],[Region]])</f>
        <v>South</v>
      </c>
      <c r="O1768" s="9" t="s">
        <v>347</v>
      </c>
      <c r="P1768" s="9" t="s">
        <v>224</v>
      </c>
      <c r="Q1768" s="9" t="s">
        <v>32</v>
      </c>
    </row>
    <row r="1769" spans="1:17" ht="14.5">
      <c r="A1769" s="9">
        <v>3105</v>
      </c>
      <c r="B1769" s="9" t="str">
        <f>VLOOKUP(Table1[[#This Row],[Customer ID]],'Customer Lookup'!A:B,2,0)</f>
        <v>Lawrence Hester</v>
      </c>
      <c r="C1769" s="9">
        <v>86327</v>
      </c>
      <c r="D1769" s="30">
        <v>42083</v>
      </c>
      <c r="E1769" s="30">
        <v>42084</v>
      </c>
      <c r="F1769" s="9" t="s">
        <v>83</v>
      </c>
      <c r="G1769" s="13" t="str">
        <f ca="1">TRIM(Table1[[#This Row],[Product Category]])</f>
        <v>Technology</v>
      </c>
      <c r="H1769" s="13" t="str">
        <f ca="1">PROPER(Table1[[#This Row],[Product Sub-Category]])</f>
        <v>Paper</v>
      </c>
      <c r="I1769" s="14">
        <v>13</v>
      </c>
      <c r="J1769" s="15">
        <v>6.48</v>
      </c>
      <c r="K1769" s="9">
        <v>0.05</v>
      </c>
      <c r="L1769" s="9" t="s">
        <v>41</v>
      </c>
      <c r="M1769" s="9" t="s">
        <v>42</v>
      </c>
      <c r="N1769" s="16" t="str">
        <f ca="1">PROPER(Table1[[#This Row],[Region]])</f>
        <v>South</v>
      </c>
      <c r="O1769" s="9" t="s">
        <v>347</v>
      </c>
      <c r="P1769" s="9" t="s">
        <v>224</v>
      </c>
      <c r="Q1769" s="9" t="s">
        <v>32</v>
      </c>
    </row>
    <row r="1770" spans="1:17" ht="14.5">
      <c r="A1770" s="9">
        <v>3105</v>
      </c>
      <c r="B1770" s="9" t="str">
        <f>VLOOKUP(Table1[[#This Row],[Customer ID]],'Customer Lookup'!A:B,2,0)</f>
        <v>Lawrence Hester</v>
      </c>
      <c r="C1770" s="9">
        <v>86327</v>
      </c>
      <c r="D1770" s="30">
        <v>42083</v>
      </c>
      <c r="E1770" s="30">
        <v>42085</v>
      </c>
      <c r="F1770" s="8" t="s">
        <v>2235</v>
      </c>
      <c r="G1770" s="13" t="str">
        <f ca="1">TRIM(Table1[[#This Row],[Product Category]])</f>
        <v>Office Supplies</v>
      </c>
      <c r="H1770" s="13" t="str">
        <f ca="1">PROPER(Table1[[#This Row],[Product Sub-Category]])</f>
        <v>Telephones And Communication</v>
      </c>
      <c r="I1770" s="14">
        <v>12</v>
      </c>
      <c r="J1770" s="15">
        <v>125.99</v>
      </c>
      <c r="K1770" s="9">
        <v>0.1</v>
      </c>
      <c r="L1770" s="9" t="s">
        <v>41</v>
      </c>
      <c r="M1770" s="9" t="s">
        <v>42</v>
      </c>
      <c r="N1770" s="16" t="str">
        <f ca="1">PROPER(Table1[[#This Row],[Region]])</f>
        <v>Central</v>
      </c>
      <c r="O1770" s="9" t="s">
        <v>347</v>
      </c>
      <c r="P1770" s="9" t="s">
        <v>224</v>
      </c>
      <c r="Q1770" s="9" t="s">
        <v>32</v>
      </c>
    </row>
    <row r="1771" spans="1:17" ht="14.5">
      <c r="A1771" s="9">
        <v>3106</v>
      </c>
      <c r="B1771" s="9" t="str">
        <f>VLOOKUP(Table1[[#This Row],[Customer ID]],'Customer Lookup'!A:B,2,0)</f>
        <v>Alexander O'Brien</v>
      </c>
      <c r="C1771" s="9">
        <v>548</v>
      </c>
      <c r="D1771" s="30">
        <v>42083</v>
      </c>
      <c r="E1771" s="30">
        <v>42084</v>
      </c>
      <c r="F1771" s="9" t="s">
        <v>116</v>
      </c>
      <c r="G1771" s="13" t="str">
        <f ca="1">TRIM(Table1[[#This Row],[Product Category]])</f>
        <v>Office Supplies</v>
      </c>
      <c r="H1771" s="13" t="str">
        <f ca="1">PROPER(Table1[[#This Row],[Product Sub-Category]])</f>
        <v>Labels</v>
      </c>
      <c r="I1771" s="14">
        <v>75</v>
      </c>
      <c r="J1771" s="15">
        <v>3.08</v>
      </c>
      <c r="K1771" s="9">
        <v>0.05</v>
      </c>
      <c r="L1771" s="9" t="s">
        <v>41</v>
      </c>
      <c r="M1771" s="9" t="s">
        <v>42</v>
      </c>
      <c r="N1771" s="16" t="str">
        <f ca="1">PROPER(Table1[[#This Row],[Region]])</f>
        <v>Central</v>
      </c>
      <c r="O1771" s="9" t="s">
        <v>112</v>
      </c>
      <c r="P1771" s="9" t="s">
        <v>814</v>
      </c>
      <c r="Q1771" s="9" t="s">
        <v>32</v>
      </c>
    </row>
    <row r="1772" spans="1:17" ht="14.5">
      <c r="A1772" s="9">
        <v>3106</v>
      </c>
      <c r="B1772" s="9" t="str">
        <f>VLOOKUP(Table1[[#This Row],[Customer ID]],'Customer Lookup'!A:B,2,0)</f>
        <v>Alexander O'Brien</v>
      </c>
      <c r="C1772" s="9">
        <v>548</v>
      </c>
      <c r="D1772" s="30">
        <v>42083</v>
      </c>
      <c r="E1772" s="30">
        <v>42084</v>
      </c>
      <c r="F1772" s="8" t="s">
        <v>83</v>
      </c>
      <c r="G1772" s="13" t="str">
        <f ca="1">TRIM(Table1[[#This Row],[Product Category]])</f>
        <v>Technology</v>
      </c>
      <c r="H1772" s="13" t="str">
        <f ca="1">PROPER(Table1[[#This Row],[Product Sub-Category]])</f>
        <v>Paper</v>
      </c>
      <c r="I1772" s="14">
        <v>53</v>
      </c>
      <c r="J1772" s="15">
        <v>6.48</v>
      </c>
      <c r="K1772" s="9">
        <v>0.05</v>
      </c>
      <c r="L1772" s="9" t="s">
        <v>41</v>
      </c>
      <c r="M1772" s="9" t="s">
        <v>42</v>
      </c>
      <c r="N1772" s="16" t="str">
        <f ca="1">PROPER(Table1[[#This Row],[Region]])</f>
        <v>Central</v>
      </c>
      <c r="O1772" s="9" t="s">
        <v>112</v>
      </c>
      <c r="P1772" s="9" t="s">
        <v>814</v>
      </c>
      <c r="Q1772" s="9" t="s">
        <v>32</v>
      </c>
    </row>
    <row r="1773" spans="1:17" ht="14.5">
      <c r="A1773" s="9">
        <v>3106</v>
      </c>
      <c r="B1773" s="9" t="str">
        <f>VLOOKUP(Table1[[#This Row],[Customer ID]],'Customer Lookup'!A:B,2,0)</f>
        <v>Alexander O'Brien</v>
      </c>
      <c r="C1773" s="9">
        <v>548</v>
      </c>
      <c r="D1773" s="30">
        <v>42083</v>
      </c>
      <c r="E1773" s="30">
        <v>42085</v>
      </c>
      <c r="F1773" s="9" t="s">
        <v>2235</v>
      </c>
      <c r="G1773" s="13" t="str">
        <f ca="1">TRIM(Table1[[#This Row],[Product Category]])</f>
        <v>Office Supplies</v>
      </c>
      <c r="H1773" s="13" t="str">
        <f ca="1">PROPER(Table1[[#This Row],[Product Sub-Category]])</f>
        <v>Telephones And Communication</v>
      </c>
      <c r="I1773" s="14">
        <v>47</v>
      </c>
      <c r="J1773" s="15">
        <v>125.99</v>
      </c>
      <c r="K1773" s="9">
        <v>0.1</v>
      </c>
      <c r="L1773" s="9" t="s">
        <v>41</v>
      </c>
      <c r="M1773" s="9" t="s">
        <v>42</v>
      </c>
      <c r="N1773" s="16" t="str">
        <f ca="1">PROPER(Table1[[#This Row],[Region]])</f>
        <v>South</v>
      </c>
      <c r="O1773" s="9" t="s">
        <v>112</v>
      </c>
      <c r="P1773" s="9" t="s">
        <v>814</v>
      </c>
      <c r="Q1773" s="9" t="s">
        <v>32</v>
      </c>
    </row>
    <row r="1774" spans="1:17" ht="14.5">
      <c r="A1774" s="9">
        <v>3113</v>
      </c>
      <c r="B1774" s="9" t="str">
        <f>VLOOKUP(Table1[[#This Row],[Customer ID]],'Customer Lookup'!A:B,2,0)</f>
        <v>Wayne English</v>
      </c>
      <c r="C1774" s="9">
        <v>86860</v>
      </c>
      <c r="D1774" s="30">
        <v>42141</v>
      </c>
      <c r="E1774" s="30">
        <v>42142</v>
      </c>
      <c r="F1774" s="8" t="s">
        <v>2237</v>
      </c>
      <c r="G1774" s="13" t="str">
        <f ca="1">TRIM(Table1[[#This Row],[Product Category]])</f>
        <v>Office Supplies</v>
      </c>
      <c r="H1774" s="13" t="str">
        <f ca="1">PROPER(Table1[[#This Row],[Product Sub-Category]])</f>
        <v>Binders And Binder Accessories</v>
      </c>
      <c r="I1774" s="14">
        <v>17</v>
      </c>
      <c r="J1774" s="15">
        <v>34.54</v>
      </c>
      <c r="K1774" s="9">
        <v>0.05</v>
      </c>
      <c r="L1774" s="9" t="s">
        <v>31</v>
      </c>
      <c r="M1774" s="9" t="s">
        <v>81</v>
      </c>
      <c r="N1774" s="16" t="str">
        <f ca="1">PROPER(Table1[[#This Row],[Region]])</f>
        <v>South</v>
      </c>
      <c r="O1774" s="9" t="s">
        <v>138</v>
      </c>
      <c r="P1774" s="9" t="s">
        <v>1018</v>
      </c>
      <c r="Q1774" s="9" t="s">
        <v>32</v>
      </c>
    </row>
    <row r="1775" spans="1:17" ht="14.5">
      <c r="A1775" s="9">
        <v>3113</v>
      </c>
      <c r="B1775" s="9" t="str">
        <f>VLOOKUP(Table1[[#This Row],[Customer ID]],'Customer Lookup'!A:B,2,0)</f>
        <v>Wayne English</v>
      </c>
      <c r="C1775" s="9">
        <v>86860</v>
      </c>
      <c r="D1775" s="30">
        <v>42141</v>
      </c>
      <c r="E1775" s="30">
        <v>42141</v>
      </c>
      <c r="F1775" s="9" t="s">
        <v>83</v>
      </c>
      <c r="G1775" s="13" t="str">
        <f ca="1">TRIM(Table1[[#This Row],[Product Category]])</f>
        <v>Office Supplies</v>
      </c>
      <c r="H1775" s="13" t="str">
        <f ca="1">PROPER(Table1[[#This Row],[Product Sub-Category]])</f>
        <v>Paper</v>
      </c>
      <c r="I1775" s="14">
        <v>9</v>
      </c>
      <c r="J1775" s="15">
        <v>12.28</v>
      </c>
      <c r="K1775" s="9">
        <v>0.05</v>
      </c>
      <c r="L1775" s="9" t="s">
        <v>31</v>
      </c>
      <c r="M1775" s="9" t="s">
        <v>81</v>
      </c>
      <c r="N1775" s="16" t="str">
        <f ca="1">PROPER(Table1[[#This Row],[Region]])</f>
        <v>South</v>
      </c>
      <c r="O1775" s="9" t="s">
        <v>138</v>
      </c>
      <c r="P1775" s="9" t="s">
        <v>1018</v>
      </c>
      <c r="Q1775" s="9" t="s">
        <v>32</v>
      </c>
    </row>
    <row r="1776" spans="1:17" ht="14.5">
      <c r="A1776" s="9">
        <v>3113</v>
      </c>
      <c r="B1776" s="9" t="str">
        <f>VLOOKUP(Table1[[#This Row],[Customer ID]],'Customer Lookup'!A:B,2,0)</f>
        <v>Wayne English</v>
      </c>
      <c r="C1776" s="9">
        <v>86860</v>
      </c>
      <c r="D1776" s="30">
        <v>42141</v>
      </c>
      <c r="E1776" s="30">
        <v>42143</v>
      </c>
      <c r="F1776" s="8" t="s">
        <v>2231</v>
      </c>
      <c r="G1776" s="13" t="str">
        <f ca="1">TRIM(Table1[[#This Row],[Product Category]])</f>
        <v>Furniture</v>
      </c>
      <c r="H1776" s="13" t="str">
        <f ca="1">PROPER(Table1[[#This Row],[Product Sub-Category]])</f>
        <v>Pens &amp; Art Supplies</v>
      </c>
      <c r="I1776" s="14">
        <v>13</v>
      </c>
      <c r="J1776" s="15">
        <v>34.58</v>
      </c>
      <c r="K1776" s="9">
        <v>0.05</v>
      </c>
      <c r="L1776" s="9" t="s">
        <v>31</v>
      </c>
      <c r="M1776" s="9" t="s">
        <v>81</v>
      </c>
      <c r="N1776" s="16" t="str">
        <f ca="1">PROPER(Table1[[#This Row],[Region]])</f>
        <v>South</v>
      </c>
      <c r="O1776" s="9" t="s">
        <v>138</v>
      </c>
      <c r="P1776" s="9" t="s">
        <v>1018</v>
      </c>
      <c r="Q1776" s="9" t="s">
        <v>22</v>
      </c>
    </row>
    <row r="1777" spans="1:17" ht="14.5">
      <c r="A1777" s="9">
        <v>3119</v>
      </c>
      <c r="B1777" s="9" t="str">
        <f>VLOOKUP(Table1[[#This Row],[Customer ID]],'Customer Lookup'!A:B,2,0)</f>
        <v>Jay Hubbard</v>
      </c>
      <c r="C1777" s="9">
        <v>86432</v>
      </c>
      <c r="D1777" s="30">
        <v>42185</v>
      </c>
      <c r="E1777" s="30">
        <v>42187</v>
      </c>
      <c r="F1777" s="9" t="s">
        <v>123</v>
      </c>
      <c r="G1777" s="13" t="str">
        <f ca="1">TRIM(Table1[[#This Row],[Product Category]])</f>
        <v>Office Supplies</v>
      </c>
      <c r="H1777" s="13" t="str">
        <f ca="1">PROPER(Table1[[#This Row],[Product Sub-Category]])</f>
        <v>Tables</v>
      </c>
      <c r="I1777" s="14">
        <v>11</v>
      </c>
      <c r="J1777" s="15">
        <v>349.45</v>
      </c>
      <c r="K1777" s="9">
        <v>0.1</v>
      </c>
      <c r="L1777" s="9" t="s">
        <v>41</v>
      </c>
      <c r="M1777" s="9" t="s">
        <v>81</v>
      </c>
      <c r="N1777" s="16" t="str">
        <f ca="1">PROPER(Table1[[#This Row],[Region]])</f>
        <v>South</v>
      </c>
      <c r="O1777" s="9" t="s">
        <v>242</v>
      </c>
      <c r="P1777" s="9" t="s">
        <v>1019</v>
      </c>
      <c r="Q1777" s="9" t="s">
        <v>22</v>
      </c>
    </row>
    <row r="1778" spans="1:17" ht="14.5">
      <c r="A1778" s="9">
        <v>3120</v>
      </c>
      <c r="B1778" s="9" t="str">
        <f>VLOOKUP(Table1[[#This Row],[Customer ID]],'Customer Lookup'!A:B,2,0)</f>
        <v>Daniel Christian</v>
      </c>
      <c r="C1778" s="9">
        <v>90160</v>
      </c>
      <c r="D1778" s="30">
        <v>42169</v>
      </c>
      <c r="E1778" s="30">
        <v>42169</v>
      </c>
      <c r="F1778" s="8" t="s">
        <v>2237</v>
      </c>
      <c r="G1778" s="13" t="str">
        <f ca="1">TRIM(Table1[[#This Row],[Product Category]])</f>
        <v>Office Supplies</v>
      </c>
      <c r="H1778" s="13" t="str">
        <f ca="1">PROPER(Table1[[#This Row],[Product Sub-Category]])</f>
        <v>Binders And Binder Accessories</v>
      </c>
      <c r="I1778" s="14">
        <v>9</v>
      </c>
      <c r="J1778" s="15">
        <v>315.98</v>
      </c>
      <c r="K1778" s="9">
        <v>0.1</v>
      </c>
      <c r="L1778" s="9" t="s">
        <v>31</v>
      </c>
      <c r="M1778" s="9" t="s">
        <v>42</v>
      </c>
      <c r="N1778" s="16" t="str">
        <f ca="1">PROPER(Table1[[#This Row],[Region]])</f>
        <v>Central</v>
      </c>
      <c r="O1778" s="9" t="s">
        <v>138</v>
      </c>
      <c r="P1778" s="9" t="s">
        <v>1020</v>
      </c>
      <c r="Q1778" s="9" t="s">
        <v>32</v>
      </c>
    </row>
    <row r="1779" spans="1:17" ht="14.5">
      <c r="A1779" s="9">
        <v>3123</v>
      </c>
      <c r="B1779" s="9" t="str">
        <f>VLOOKUP(Table1[[#This Row],[Customer ID]],'Customer Lookup'!A:B,2,0)</f>
        <v>Jamie Manning</v>
      </c>
      <c r="C1779" s="9">
        <v>87287</v>
      </c>
      <c r="D1779" s="30">
        <v>42011</v>
      </c>
      <c r="E1779" s="30">
        <v>42013</v>
      </c>
      <c r="F1779" s="9" t="s">
        <v>2237</v>
      </c>
      <c r="G1779" s="13" t="str">
        <f ca="1">TRIM(Table1[[#This Row],[Product Category]])</f>
        <v>Office Supplies</v>
      </c>
      <c r="H1779" s="13" t="str">
        <f ca="1">PROPER(Table1[[#This Row],[Product Sub-Category]])</f>
        <v>Binders And Binder Accessories</v>
      </c>
      <c r="I1779" s="14">
        <v>8</v>
      </c>
      <c r="J1779" s="15">
        <v>7.1</v>
      </c>
      <c r="K1779" s="9">
        <v>0.05</v>
      </c>
      <c r="L1779" s="9" t="s">
        <v>98</v>
      </c>
      <c r="M1779" s="9" t="s">
        <v>42</v>
      </c>
      <c r="N1779" s="16" t="str">
        <f ca="1">PROPER(Table1[[#This Row],[Region]])</f>
        <v>Central</v>
      </c>
      <c r="O1779" s="9" t="s">
        <v>142</v>
      </c>
      <c r="P1779" s="9" t="s">
        <v>1021</v>
      </c>
      <c r="Q1779" s="9" t="s">
        <v>32</v>
      </c>
    </row>
    <row r="1780" spans="1:17" ht="14.5">
      <c r="A1780" s="9">
        <v>3124</v>
      </c>
      <c r="B1780" s="9" t="str">
        <f>VLOOKUP(Table1[[#This Row],[Customer ID]],'Customer Lookup'!A:B,2,0)</f>
        <v>Neil Barbee</v>
      </c>
      <c r="C1780" s="9">
        <v>87286</v>
      </c>
      <c r="D1780" s="30">
        <v>42154</v>
      </c>
      <c r="E1780" s="30">
        <v>42155</v>
      </c>
      <c r="F1780" s="8" t="s">
        <v>2237</v>
      </c>
      <c r="G1780" s="13" t="str">
        <f ca="1">TRIM(Table1[[#This Row],[Product Category]])</f>
        <v>Technology</v>
      </c>
      <c r="H1780" s="13" t="str">
        <f ca="1">PROPER(Table1[[#This Row],[Product Sub-Category]])</f>
        <v>Binders And Binder Accessories</v>
      </c>
      <c r="I1780" s="14">
        <v>11</v>
      </c>
      <c r="J1780" s="15">
        <v>120.98</v>
      </c>
      <c r="K1780" s="9">
        <v>0.1</v>
      </c>
      <c r="L1780" s="9" t="s">
        <v>31</v>
      </c>
      <c r="M1780" s="9" t="s">
        <v>42</v>
      </c>
      <c r="N1780" s="16" t="str">
        <f ca="1">PROPER(Table1[[#This Row],[Region]])</f>
        <v>Central</v>
      </c>
      <c r="O1780" s="9" t="s">
        <v>142</v>
      </c>
      <c r="P1780" s="9" t="s">
        <v>1022</v>
      </c>
      <c r="Q1780" s="9" t="s">
        <v>32</v>
      </c>
    </row>
    <row r="1781" spans="1:17" ht="14.5">
      <c r="A1781" s="9">
        <v>3125</v>
      </c>
      <c r="B1781" s="9" t="str">
        <f>VLOOKUP(Table1[[#This Row],[Customer ID]],'Customer Lookup'!A:B,2,0)</f>
        <v>Guy McDonald</v>
      </c>
      <c r="C1781" s="9">
        <v>87285</v>
      </c>
      <c r="D1781" s="30">
        <v>42009</v>
      </c>
      <c r="E1781" s="30">
        <v>42011</v>
      </c>
      <c r="F1781" s="9" t="s">
        <v>74</v>
      </c>
      <c r="G1781" s="13" t="str">
        <f ca="1">TRIM(Table1[[#This Row],[Product Category]])</f>
        <v>Office Supplies</v>
      </c>
      <c r="H1781" s="13" t="str">
        <f ca="1">PROPER(Table1[[#This Row],[Product Sub-Category]])</f>
        <v>Office Machines</v>
      </c>
      <c r="I1781" s="14">
        <v>2</v>
      </c>
      <c r="J1781" s="15">
        <v>120.97</v>
      </c>
      <c r="K1781" s="9">
        <v>0.1</v>
      </c>
      <c r="L1781" s="9" t="s">
        <v>21</v>
      </c>
      <c r="M1781" s="9" t="s">
        <v>42</v>
      </c>
      <c r="N1781" s="16" t="str">
        <f ca="1">PROPER(Table1[[#This Row],[Region]])</f>
        <v>South</v>
      </c>
      <c r="O1781" s="9" t="s">
        <v>142</v>
      </c>
      <c r="P1781" s="9" t="s">
        <v>1023</v>
      </c>
      <c r="Q1781" s="9" t="s">
        <v>22</v>
      </c>
    </row>
    <row r="1782" spans="1:17" ht="14.5">
      <c r="A1782" s="9">
        <v>3128</v>
      </c>
      <c r="B1782" s="9" t="str">
        <f>VLOOKUP(Table1[[#This Row],[Customer ID]],'Customer Lookup'!A:B,2,0)</f>
        <v>Cathy Burgess</v>
      </c>
      <c r="C1782" s="9">
        <v>89810</v>
      </c>
      <c r="D1782" s="30">
        <v>42180</v>
      </c>
      <c r="E1782" s="30">
        <v>42185</v>
      </c>
      <c r="F1782" s="8" t="s">
        <v>61</v>
      </c>
      <c r="G1782" s="13" t="str">
        <f ca="1">TRIM(Table1[[#This Row],[Product Category]])</f>
        <v>Furniture</v>
      </c>
      <c r="H1782" s="13" t="str">
        <f ca="1">PROPER(Table1[[#This Row],[Product Sub-Category]])</f>
        <v>Envelopes</v>
      </c>
      <c r="I1782" s="14">
        <v>9</v>
      </c>
      <c r="J1782" s="15">
        <v>3.69</v>
      </c>
      <c r="K1782" s="9">
        <v>0.05</v>
      </c>
      <c r="L1782" s="9" t="s">
        <v>98</v>
      </c>
      <c r="M1782" s="9" t="s">
        <v>51</v>
      </c>
      <c r="N1782" s="16" t="str">
        <f ca="1">PROPER(Table1[[#This Row],[Region]])</f>
        <v>Central</v>
      </c>
      <c r="O1782" s="9" t="s">
        <v>138</v>
      </c>
      <c r="P1782" s="9" t="s">
        <v>1024</v>
      </c>
      <c r="Q1782" s="9" t="s">
        <v>32</v>
      </c>
    </row>
    <row r="1783" spans="1:17" ht="14.5">
      <c r="A1783" s="9">
        <v>3132</v>
      </c>
      <c r="B1783" s="9" t="str">
        <f>VLOOKUP(Table1[[#This Row],[Customer ID]],'Customer Lookup'!A:B,2,0)</f>
        <v>Anita Kang</v>
      </c>
      <c r="C1783" s="9">
        <v>86790</v>
      </c>
      <c r="D1783" s="30">
        <v>42177</v>
      </c>
      <c r="E1783" s="30">
        <v>42178</v>
      </c>
      <c r="F1783" s="9" t="s">
        <v>2232</v>
      </c>
      <c r="G1783" s="13" t="str">
        <f ca="1">TRIM(Table1[[#This Row],[Product Category]])</f>
        <v>Office Supplies</v>
      </c>
      <c r="H1783" s="13" t="str">
        <f ca="1">PROPER(Table1[[#This Row],[Product Sub-Category]])</f>
        <v>Chairs &amp; Chairmats</v>
      </c>
      <c r="I1783" s="14">
        <v>3</v>
      </c>
      <c r="J1783" s="15">
        <v>180.98</v>
      </c>
      <c r="K1783" s="9">
        <v>0.1</v>
      </c>
      <c r="L1783" s="9" t="s">
        <v>21</v>
      </c>
      <c r="M1783" s="9" t="s">
        <v>81</v>
      </c>
      <c r="N1783" s="16" t="str">
        <f ca="1">PROPER(Table1[[#This Row],[Region]])</f>
        <v>Central</v>
      </c>
      <c r="O1783" s="9" t="s">
        <v>142</v>
      </c>
      <c r="P1783" s="9" t="s">
        <v>1025</v>
      </c>
      <c r="Q1783" s="9" t="s">
        <v>22</v>
      </c>
    </row>
    <row r="1784" spans="1:17" ht="14.5">
      <c r="A1784" s="9">
        <v>3132</v>
      </c>
      <c r="B1784" s="9" t="str">
        <f>VLOOKUP(Table1[[#This Row],[Customer ID]],'Customer Lookup'!A:B,2,0)</f>
        <v>Anita Kang</v>
      </c>
      <c r="C1784" s="9">
        <v>86794</v>
      </c>
      <c r="D1784" s="30">
        <v>42141</v>
      </c>
      <c r="E1784" s="30">
        <v>42142</v>
      </c>
      <c r="F1784" s="8" t="s">
        <v>196</v>
      </c>
      <c r="G1784" s="13" t="str">
        <f ca="1">TRIM(Table1[[#This Row],[Product Category]])</f>
        <v>Office Supplies</v>
      </c>
      <c r="H1784" s="13" t="str">
        <f ca="1">PROPER(Table1[[#This Row],[Product Sub-Category]])</f>
        <v>Appliances</v>
      </c>
      <c r="I1784" s="14">
        <v>40</v>
      </c>
      <c r="J1784" s="15">
        <v>62.05</v>
      </c>
      <c r="K1784" s="9">
        <v>0.05</v>
      </c>
      <c r="L1784" s="9" t="s">
        <v>50</v>
      </c>
      <c r="M1784" s="9" t="s">
        <v>81</v>
      </c>
      <c r="N1784" s="16" t="str">
        <f ca="1">PROPER(Table1[[#This Row],[Region]])</f>
        <v>Central</v>
      </c>
      <c r="O1784" s="9" t="s">
        <v>142</v>
      </c>
      <c r="P1784" s="9" t="s">
        <v>1025</v>
      </c>
      <c r="Q1784" s="9" t="s">
        <v>32</v>
      </c>
    </row>
    <row r="1785" spans="1:17" ht="14.5">
      <c r="A1785" s="9">
        <v>3133</v>
      </c>
      <c r="B1785" s="9" t="str">
        <f>VLOOKUP(Table1[[#This Row],[Customer ID]],'Customer Lookup'!A:B,2,0)</f>
        <v>Kristine Singleton</v>
      </c>
      <c r="C1785" s="9">
        <v>86789</v>
      </c>
      <c r="D1785" s="30">
        <v>42020</v>
      </c>
      <c r="E1785" s="30">
        <v>42021</v>
      </c>
      <c r="F1785" s="9" t="s">
        <v>2237</v>
      </c>
      <c r="G1785" s="13" t="str">
        <f ca="1">TRIM(Table1[[#This Row],[Product Category]])</f>
        <v>Office Supplies</v>
      </c>
      <c r="H1785" s="13" t="str">
        <f ca="1">PROPER(Table1[[#This Row],[Product Sub-Category]])</f>
        <v>Binders And Binder Accessories</v>
      </c>
      <c r="I1785" s="14">
        <v>12</v>
      </c>
      <c r="J1785" s="15">
        <v>5.81</v>
      </c>
      <c r="K1785" s="9">
        <v>0.05</v>
      </c>
      <c r="L1785" s="9" t="s">
        <v>50</v>
      </c>
      <c r="M1785" s="9" t="s">
        <v>81</v>
      </c>
      <c r="N1785" s="16" t="str">
        <f ca="1">PROPER(Table1[[#This Row],[Region]])</f>
        <v>Central</v>
      </c>
      <c r="O1785" s="9" t="s">
        <v>142</v>
      </c>
      <c r="P1785" s="9" t="s">
        <v>1026</v>
      </c>
      <c r="Q1785" s="9" t="s">
        <v>32</v>
      </c>
    </row>
    <row r="1786" spans="1:17" ht="14.5">
      <c r="A1786" s="9">
        <v>3133</v>
      </c>
      <c r="B1786" s="9" t="str">
        <f>VLOOKUP(Table1[[#This Row],[Customer ID]],'Customer Lookup'!A:B,2,0)</f>
        <v>Kristine Singleton</v>
      </c>
      <c r="C1786" s="9">
        <v>86789</v>
      </c>
      <c r="D1786" s="30">
        <v>42020</v>
      </c>
      <c r="E1786" s="30">
        <v>42021</v>
      </c>
      <c r="F1786" s="8" t="s">
        <v>60</v>
      </c>
      <c r="G1786" s="13" t="str">
        <f ca="1">TRIM(Table1[[#This Row],[Product Category]])</f>
        <v>Office Supplies</v>
      </c>
      <c r="H1786" s="13" t="str">
        <f ca="1">PROPER(Table1[[#This Row],[Product Sub-Category]])</f>
        <v>Rubber Bands</v>
      </c>
      <c r="I1786" s="14">
        <v>10</v>
      </c>
      <c r="J1786" s="15">
        <v>1.81</v>
      </c>
      <c r="K1786" s="9">
        <v>0.05</v>
      </c>
      <c r="L1786" s="9" t="s">
        <v>50</v>
      </c>
      <c r="M1786" s="9" t="s">
        <v>81</v>
      </c>
      <c r="N1786" s="16" t="str">
        <f ca="1">PROPER(Table1[[#This Row],[Region]])</f>
        <v>Central</v>
      </c>
      <c r="O1786" s="9" t="s">
        <v>142</v>
      </c>
      <c r="P1786" s="9" t="s">
        <v>1026</v>
      </c>
      <c r="Q1786" s="9" t="s">
        <v>32</v>
      </c>
    </row>
    <row r="1787" spans="1:17" ht="14.5">
      <c r="A1787" s="9">
        <v>3133</v>
      </c>
      <c r="B1787" s="9" t="str">
        <f>VLOOKUP(Table1[[#This Row],[Customer ID]],'Customer Lookup'!A:B,2,0)</f>
        <v>Kristine Singleton</v>
      </c>
      <c r="C1787" s="9">
        <v>86792</v>
      </c>
      <c r="D1787" s="30">
        <v>42067</v>
      </c>
      <c r="E1787" s="30">
        <v>42067</v>
      </c>
      <c r="F1787" s="9" t="s">
        <v>2237</v>
      </c>
      <c r="G1787" s="13" t="str">
        <f ca="1">TRIM(Table1[[#This Row],[Product Category]])</f>
        <v>Technology</v>
      </c>
      <c r="H1787" s="13" t="str">
        <f ca="1">PROPER(Table1[[#This Row],[Product Sub-Category]])</f>
        <v>Binders And Binder Accessories</v>
      </c>
      <c r="I1787" s="14">
        <v>4</v>
      </c>
      <c r="J1787" s="15">
        <v>5.4</v>
      </c>
      <c r="K1787" s="9">
        <v>0.05</v>
      </c>
      <c r="L1787" s="9" t="s">
        <v>41</v>
      </c>
      <c r="M1787" s="9" t="s">
        <v>81</v>
      </c>
      <c r="N1787" s="16" t="str">
        <f ca="1">PROPER(Table1[[#This Row],[Region]])</f>
        <v>Central</v>
      </c>
      <c r="O1787" s="9" t="s">
        <v>142</v>
      </c>
      <c r="P1787" s="9" t="s">
        <v>1026</v>
      </c>
      <c r="Q1787" s="9" t="s">
        <v>32</v>
      </c>
    </row>
    <row r="1788" spans="1:17" ht="14.5">
      <c r="A1788" s="9">
        <v>3133</v>
      </c>
      <c r="B1788" s="9" t="str">
        <f>VLOOKUP(Table1[[#This Row],[Customer ID]],'Customer Lookup'!A:B,2,0)</f>
        <v>Kristine Singleton</v>
      </c>
      <c r="C1788" s="9">
        <v>86792</v>
      </c>
      <c r="D1788" s="30">
        <v>42067</v>
      </c>
      <c r="E1788" s="30">
        <v>42070</v>
      </c>
      <c r="F1788" s="8" t="s">
        <v>144</v>
      </c>
      <c r="G1788" s="13" t="str">
        <f ca="1">TRIM(Table1[[#This Row],[Product Category]])</f>
        <v>Furniture</v>
      </c>
      <c r="H1788" s="13" t="str">
        <f ca="1">PROPER(Table1[[#This Row],[Product Sub-Category]])</f>
        <v>Computer Peripherals</v>
      </c>
      <c r="I1788" s="14">
        <v>5</v>
      </c>
      <c r="J1788" s="15">
        <v>8.4600000000000009</v>
      </c>
      <c r="K1788" s="9">
        <v>0.05</v>
      </c>
      <c r="L1788" s="9" t="s">
        <v>41</v>
      </c>
      <c r="M1788" s="9" t="s">
        <v>81</v>
      </c>
      <c r="N1788" s="16" t="str">
        <f ca="1">PROPER(Table1[[#This Row],[Region]])</f>
        <v>Central</v>
      </c>
      <c r="O1788" s="9" t="s">
        <v>142</v>
      </c>
      <c r="P1788" s="9" t="s">
        <v>1026</v>
      </c>
      <c r="Q1788" s="9" t="s">
        <v>22</v>
      </c>
    </row>
    <row r="1789" spans="1:17" ht="14.5">
      <c r="A1789" s="9">
        <v>3133</v>
      </c>
      <c r="B1789" s="9" t="str">
        <f>VLOOKUP(Table1[[#This Row],[Customer ID]],'Customer Lookup'!A:B,2,0)</f>
        <v>Kristine Singleton</v>
      </c>
      <c r="C1789" s="9">
        <v>86792</v>
      </c>
      <c r="D1789" s="30">
        <v>42067</v>
      </c>
      <c r="E1789" s="30">
        <v>42068</v>
      </c>
      <c r="F1789" s="9" t="s">
        <v>2233</v>
      </c>
      <c r="G1789" s="13" t="str">
        <f ca="1">TRIM(Table1[[#This Row],[Product Category]])</f>
        <v>Technology</v>
      </c>
      <c r="H1789" s="13" t="str">
        <f ca="1">PROPER(Table1[[#This Row],[Product Sub-Category]])</f>
        <v>Office Furnishings</v>
      </c>
      <c r="I1789" s="14">
        <v>10</v>
      </c>
      <c r="J1789" s="15">
        <v>14.98</v>
      </c>
      <c r="K1789" s="9">
        <v>0.05</v>
      </c>
      <c r="L1789" s="9" t="s">
        <v>41</v>
      </c>
      <c r="M1789" s="9" t="s">
        <v>81</v>
      </c>
      <c r="N1789" s="16" t="str">
        <f ca="1">PROPER(Table1[[#This Row],[Region]])</f>
        <v>Central</v>
      </c>
      <c r="O1789" s="9" t="s">
        <v>142</v>
      </c>
      <c r="P1789" s="9" t="s">
        <v>1026</v>
      </c>
      <c r="Q1789" s="9" t="s">
        <v>32</v>
      </c>
    </row>
    <row r="1790" spans="1:17" ht="14.5">
      <c r="A1790" s="9">
        <v>3133</v>
      </c>
      <c r="B1790" s="9" t="str">
        <f>VLOOKUP(Table1[[#This Row],[Customer ID]],'Customer Lookup'!A:B,2,0)</f>
        <v>Kristine Singleton</v>
      </c>
      <c r="C1790" s="9">
        <v>86792</v>
      </c>
      <c r="D1790" s="30">
        <v>42067</v>
      </c>
      <c r="E1790" s="30">
        <v>42068</v>
      </c>
      <c r="F1790" s="8" t="s">
        <v>2235</v>
      </c>
      <c r="G1790" s="13" t="str">
        <f ca="1">TRIM(Table1[[#This Row],[Product Category]])</f>
        <v>Furniture</v>
      </c>
      <c r="H1790" s="13" t="str">
        <f ca="1">PROPER(Table1[[#This Row],[Product Sub-Category]])</f>
        <v>Telephones And Communication</v>
      </c>
      <c r="I1790" s="14">
        <v>22</v>
      </c>
      <c r="J1790" s="15">
        <v>155.99</v>
      </c>
      <c r="K1790" s="9">
        <v>0.1</v>
      </c>
      <c r="L1790" s="9" t="s">
        <v>41</v>
      </c>
      <c r="M1790" s="9" t="s">
        <v>81</v>
      </c>
      <c r="N1790" s="16" t="str">
        <f ca="1">PROPER(Table1[[#This Row],[Region]])</f>
        <v>East</v>
      </c>
      <c r="O1790" s="9" t="s">
        <v>142</v>
      </c>
      <c r="P1790" s="9" t="s">
        <v>1026</v>
      </c>
      <c r="Q1790" s="9" t="s">
        <v>32</v>
      </c>
    </row>
    <row r="1791" spans="1:17" ht="14.5">
      <c r="A1791" s="9">
        <v>3136</v>
      </c>
      <c r="B1791" s="9" t="str">
        <f>VLOOKUP(Table1[[#This Row],[Customer ID]],'Customer Lookup'!A:B,2,0)</f>
        <v>Lee Hancock</v>
      </c>
      <c r="C1791" s="9">
        <v>86791</v>
      </c>
      <c r="D1791" s="30">
        <v>42057</v>
      </c>
      <c r="E1791" s="30">
        <v>42057</v>
      </c>
      <c r="F1791" s="9" t="s">
        <v>2232</v>
      </c>
      <c r="G1791" s="13" t="str">
        <f ca="1">TRIM(Table1[[#This Row],[Product Category]])</f>
        <v>Office Supplies</v>
      </c>
      <c r="H1791" s="13" t="str">
        <f ca="1">PROPER(Table1[[#This Row],[Product Sub-Category]])</f>
        <v>Chairs &amp; Chairmats</v>
      </c>
      <c r="I1791" s="14">
        <v>23</v>
      </c>
      <c r="J1791" s="15">
        <v>150.88999999999999</v>
      </c>
      <c r="K1791" s="9">
        <v>0.1</v>
      </c>
      <c r="L1791" s="9" t="s">
        <v>41</v>
      </c>
      <c r="M1791" s="9" t="s">
        <v>104</v>
      </c>
      <c r="N1791" s="16" t="str">
        <f ca="1">PROPER(Table1[[#This Row],[Region]])</f>
        <v>East</v>
      </c>
      <c r="O1791" s="9" t="s">
        <v>147</v>
      </c>
      <c r="P1791" s="9" t="s">
        <v>276</v>
      </c>
      <c r="Q1791" s="9" t="s">
        <v>22</v>
      </c>
    </row>
    <row r="1792" spans="1:17" ht="14.5">
      <c r="A1792" s="9">
        <v>3137</v>
      </c>
      <c r="B1792" s="9" t="str">
        <f>VLOOKUP(Table1[[#This Row],[Customer ID]],'Customer Lookup'!A:B,2,0)</f>
        <v>Alison Sharp</v>
      </c>
      <c r="C1792" s="9">
        <v>86795</v>
      </c>
      <c r="D1792" s="30">
        <v>42163</v>
      </c>
      <c r="E1792" s="30">
        <v>42164</v>
      </c>
      <c r="F1792" s="8" t="s">
        <v>2237</v>
      </c>
      <c r="G1792" s="13" t="str">
        <f ca="1">TRIM(Table1[[#This Row],[Product Category]])</f>
        <v>Office Supplies</v>
      </c>
      <c r="H1792" s="13" t="str">
        <f ca="1">PROPER(Table1[[#This Row],[Product Sub-Category]])</f>
        <v>Binders And Binder Accessories</v>
      </c>
      <c r="I1792" s="14">
        <v>8</v>
      </c>
      <c r="J1792" s="15">
        <v>304.99</v>
      </c>
      <c r="K1792" s="9">
        <v>0.1</v>
      </c>
      <c r="L1792" s="9" t="s">
        <v>31</v>
      </c>
      <c r="M1792" s="9" t="s">
        <v>81</v>
      </c>
      <c r="N1792" s="16" t="str">
        <f ca="1">PROPER(Table1[[#This Row],[Region]])</f>
        <v>East</v>
      </c>
      <c r="O1792" s="9" t="s">
        <v>155</v>
      </c>
      <c r="P1792" s="9" t="s">
        <v>1027</v>
      </c>
      <c r="Q1792" s="9" t="s">
        <v>32</v>
      </c>
    </row>
    <row r="1793" spans="1:17" ht="14.5">
      <c r="A1793" s="9">
        <v>3138</v>
      </c>
      <c r="B1793" s="9" t="str">
        <f>VLOOKUP(Table1[[#This Row],[Customer ID]],'Customer Lookup'!A:B,2,0)</f>
        <v>Herbert Donnelly Swanson</v>
      </c>
      <c r="C1793" s="9">
        <v>86796</v>
      </c>
      <c r="D1793" s="30">
        <v>42174</v>
      </c>
      <c r="E1793" s="30">
        <v>42176</v>
      </c>
      <c r="F1793" s="9" t="s">
        <v>196</v>
      </c>
      <c r="G1793" s="13" t="str">
        <f ca="1">TRIM(Table1[[#This Row],[Product Category]])</f>
        <v>Furniture</v>
      </c>
      <c r="H1793" s="13" t="str">
        <f ca="1">PROPER(Table1[[#This Row],[Product Sub-Category]])</f>
        <v>Appliances</v>
      </c>
      <c r="I1793" s="14">
        <v>22</v>
      </c>
      <c r="J1793" s="15">
        <v>4.0599999999999996</v>
      </c>
      <c r="K1793" s="9">
        <v>0.05</v>
      </c>
      <c r="L1793" s="9" t="s">
        <v>31</v>
      </c>
      <c r="M1793" s="9" t="s">
        <v>81</v>
      </c>
      <c r="N1793" s="16" t="str">
        <f ca="1">PROPER(Table1[[#This Row],[Region]])</f>
        <v>East</v>
      </c>
      <c r="O1793" s="9" t="s">
        <v>155</v>
      </c>
      <c r="P1793" s="9" t="s">
        <v>1028</v>
      </c>
      <c r="Q1793" s="9" t="s">
        <v>22</v>
      </c>
    </row>
    <row r="1794" spans="1:17" ht="14.5">
      <c r="A1794" s="9">
        <v>3139</v>
      </c>
      <c r="B1794" s="9" t="str">
        <f>VLOOKUP(Table1[[#This Row],[Customer ID]],'Customer Lookup'!A:B,2,0)</f>
        <v>David Powell</v>
      </c>
      <c r="C1794" s="9">
        <v>86793</v>
      </c>
      <c r="D1794" s="30">
        <v>42126</v>
      </c>
      <c r="E1794" s="30">
        <v>42129</v>
      </c>
      <c r="F1794" s="8" t="s">
        <v>2232</v>
      </c>
      <c r="G1794" s="13" t="str">
        <f ca="1">TRIM(Table1[[#This Row],[Product Category]])</f>
        <v>Office Supplies</v>
      </c>
      <c r="H1794" s="13" t="str">
        <f ca="1">PROPER(Table1[[#This Row],[Product Sub-Category]])</f>
        <v>Chairs &amp; Chairmats</v>
      </c>
      <c r="I1794" s="14">
        <v>31</v>
      </c>
      <c r="J1794" s="15">
        <v>280.98</v>
      </c>
      <c r="K1794" s="9">
        <v>0.1</v>
      </c>
      <c r="L1794" s="9" t="s">
        <v>41</v>
      </c>
      <c r="M1794" s="9" t="s">
        <v>42</v>
      </c>
      <c r="N1794" s="16" t="str">
        <f ca="1">PROPER(Table1[[#This Row],[Region]])</f>
        <v>Central</v>
      </c>
      <c r="O1794" s="9" t="s">
        <v>46</v>
      </c>
      <c r="P1794" s="9" t="s">
        <v>424</v>
      </c>
      <c r="Q1794" s="9" t="s">
        <v>22</v>
      </c>
    </row>
    <row r="1795" spans="1:17" ht="14.5">
      <c r="A1795" s="9">
        <v>3141</v>
      </c>
      <c r="B1795" s="9" t="str">
        <f>VLOOKUP(Table1[[#This Row],[Customer ID]],'Customer Lookup'!A:B,2,0)</f>
        <v>Jerome McIntosh</v>
      </c>
      <c r="C1795" s="9">
        <v>86369</v>
      </c>
      <c r="D1795" s="30">
        <v>42156</v>
      </c>
      <c r="E1795" s="30">
        <v>42163</v>
      </c>
      <c r="F1795" s="9" t="s">
        <v>2240</v>
      </c>
      <c r="G1795" s="13" t="str">
        <f ca="1">TRIM(Table1[[#This Row],[Product Category]])</f>
        <v>Office Supplies</v>
      </c>
      <c r="H1795" s="13" t="str">
        <f ca="1">PROPER(Table1[[#This Row],[Product Sub-Category]])</f>
        <v>Scissors, Rulers And Trimmers</v>
      </c>
      <c r="I1795" s="14">
        <v>13</v>
      </c>
      <c r="J1795" s="15">
        <v>6.84</v>
      </c>
      <c r="K1795" s="9">
        <v>0.05</v>
      </c>
      <c r="L1795" s="9" t="s">
        <v>98</v>
      </c>
      <c r="M1795" s="9" t="s">
        <v>104</v>
      </c>
      <c r="N1795" s="16" t="str">
        <f ca="1">PROPER(Table1[[#This Row],[Region]])</f>
        <v>Central</v>
      </c>
      <c r="O1795" s="9" t="s">
        <v>112</v>
      </c>
      <c r="P1795" s="9" t="s">
        <v>783</v>
      </c>
      <c r="Q1795" s="9" t="s">
        <v>32</v>
      </c>
    </row>
    <row r="1796" spans="1:17" ht="14.5">
      <c r="A1796" s="9">
        <v>3141</v>
      </c>
      <c r="B1796" s="9" t="str">
        <f>VLOOKUP(Table1[[#This Row],[Customer ID]],'Customer Lookup'!A:B,2,0)</f>
        <v>Jerome McIntosh</v>
      </c>
      <c r="C1796" s="9">
        <v>86369</v>
      </c>
      <c r="D1796" s="30">
        <v>42156</v>
      </c>
      <c r="E1796" s="30">
        <v>42158</v>
      </c>
      <c r="F1796" s="8" t="s">
        <v>2238</v>
      </c>
      <c r="G1796" s="13" t="str">
        <f ca="1">TRIM(Table1[[#This Row],[Product Category]])</f>
        <v>Office Supplies</v>
      </c>
      <c r="H1796" s="13" t="str">
        <f ca="1">PROPER(Table1[[#This Row],[Product Sub-Category]])</f>
        <v>Storage &amp; Organization</v>
      </c>
      <c r="I1796" s="14">
        <v>15</v>
      </c>
      <c r="J1796" s="15">
        <v>48.91</v>
      </c>
      <c r="K1796" s="9">
        <v>0.05</v>
      </c>
      <c r="L1796" s="9" t="s">
        <v>98</v>
      </c>
      <c r="M1796" s="9" t="s">
        <v>104</v>
      </c>
      <c r="N1796" s="16" t="str">
        <f ca="1">PROPER(Table1[[#This Row],[Region]])</f>
        <v>Central</v>
      </c>
      <c r="O1796" s="9" t="s">
        <v>112</v>
      </c>
      <c r="P1796" s="9" t="s">
        <v>783</v>
      </c>
      <c r="Q1796" s="9" t="s">
        <v>22</v>
      </c>
    </row>
    <row r="1797" spans="1:17" ht="14.5">
      <c r="A1797" s="9">
        <v>3143</v>
      </c>
      <c r="B1797" s="9" t="str">
        <f>VLOOKUP(Table1[[#This Row],[Customer ID]],'Customer Lookup'!A:B,2,0)</f>
        <v>Neil Song</v>
      </c>
      <c r="C1797" s="9">
        <v>86368</v>
      </c>
      <c r="D1797" s="30">
        <v>42087</v>
      </c>
      <c r="E1797" s="30">
        <v>42088</v>
      </c>
      <c r="F1797" s="9" t="s">
        <v>2238</v>
      </c>
      <c r="G1797" s="13" t="str">
        <f ca="1">TRIM(Table1[[#This Row],[Product Category]])</f>
        <v>Office Supplies</v>
      </c>
      <c r="H1797" s="13" t="str">
        <f ca="1">PROPER(Table1[[#This Row],[Product Sub-Category]])</f>
        <v>Storage &amp; Organization</v>
      </c>
      <c r="I1797" s="14">
        <v>2</v>
      </c>
      <c r="J1797" s="15">
        <v>15.42</v>
      </c>
      <c r="K1797" s="9">
        <v>0.05</v>
      </c>
      <c r="L1797" s="9" t="s">
        <v>50</v>
      </c>
      <c r="M1797" s="9" t="s">
        <v>104</v>
      </c>
      <c r="N1797" s="16" t="str">
        <f ca="1">PROPER(Table1[[#This Row],[Region]])</f>
        <v>Central</v>
      </c>
      <c r="O1797" s="9" t="s">
        <v>112</v>
      </c>
      <c r="P1797" s="9" t="s">
        <v>1029</v>
      </c>
      <c r="Q1797" s="9" t="s">
        <v>32</v>
      </c>
    </row>
    <row r="1798" spans="1:17" ht="14.5">
      <c r="A1798" s="9">
        <v>3146</v>
      </c>
      <c r="B1798" s="9" t="str">
        <f>VLOOKUP(Table1[[#This Row],[Customer ID]],'Customer Lookup'!A:B,2,0)</f>
        <v>Maureen Stout</v>
      </c>
      <c r="C1798" s="9">
        <v>85850</v>
      </c>
      <c r="D1798" s="30">
        <v>42008</v>
      </c>
      <c r="E1798" s="30">
        <v>42009</v>
      </c>
      <c r="F1798" s="8" t="s">
        <v>2237</v>
      </c>
      <c r="G1798" s="13" t="str">
        <f ca="1">TRIM(Table1[[#This Row],[Product Category]])</f>
        <v>Office Supplies</v>
      </c>
      <c r="H1798" s="13" t="str">
        <f ca="1">PROPER(Table1[[#This Row],[Product Sub-Category]])</f>
        <v>Binders And Binder Accessories</v>
      </c>
      <c r="I1798" s="14">
        <v>4</v>
      </c>
      <c r="J1798" s="15">
        <v>3.36</v>
      </c>
      <c r="K1798" s="9">
        <v>0.05</v>
      </c>
      <c r="L1798" s="9" t="s">
        <v>41</v>
      </c>
      <c r="M1798" s="9" t="s">
        <v>81</v>
      </c>
      <c r="N1798" s="16" t="str">
        <f ca="1">PROPER(Table1[[#This Row],[Region]])</f>
        <v>Central</v>
      </c>
      <c r="O1798" s="9" t="s">
        <v>112</v>
      </c>
      <c r="P1798" s="9" t="s">
        <v>1030</v>
      </c>
      <c r="Q1798" s="9" t="s">
        <v>32</v>
      </c>
    </row>
    <row r="1799" spans="1:17" ht="14.5">
      <c r="A1799" s="9">
        <v>3146</v>
      </c>
      <c r="B1799" s="9" t="str">
        <f>VLOOKUP(Table1[[#This Row],[Customer ID]],'Customer Lookup'!A:B,2,0)</f>
        <v>Maureen Stout</v>
      </c>
      <c r="C1799" s="9">
        <v>85850</v>
      </c>
      <c r="D1799" s="30">
        <v>42008</v>
      </c>
      <c r="E1799" s="30">
        <v>42010</v>
      </c>
      <c r="F1799" s="9" t="s">
        <v>83</v>
      </c>
      <c r="G1799" s="13" t="str">
        <f ca="1">TRIM(Table1[[#This Row],[Product Category]])</f>
        <v>Furniture</v>
      </c>
      <c r="H1799" s="13" t="str">
        <f ca="1">PROPER(Table1[[#This Row],[Product Sub-Category]])</f>
        <v>Paper</v>
      </c>
      <c r="I1799" s="14">
        <v>11</v>
      </c>
      <c r="J1799" s="15">
        <v>3.71</v>
      </c>
      <c r="K1799" s="9">
        <v>0.05</v>
      </c>
      <c r="L1799" s="9" t="s">
        <v>41</v>
      </c>
      <c r="M1799" s="9" t="s">
        <v>81</v>
      </c>
      <c r="N1799" s="16" t="str">
        <f ca="1">PROPER(Table1[[#This Row],[Region]])</f>
        <v>West</v>
      </c>
      <c r="O1799" s="9" t="s">
        <v>112</v>
      </c>
      <c r="P1799" s="9" t="s">
        <v>1030</v>
      </c>
      <c r="Q1799" s="9" t="s">
        <v>22</v>
      </c>
    </row>
    <row r="1800" spans="1:17" ht="14.5">
      <c r="A1800" s="9">
        <v>3148</v>
      </c>
      <c r="B1800" s="9" t="str">
        <f>VLOOKUP(Table1[[#This Row],[Customer ID]],'Customer Lookup'!A:B,2,0)</f>
        <v>Leroy Field</v>
      </c>
      <c r="C1800" s="9">
        <v>89716</v>
      </c>
      <c r="D1800" s="30">
        <v>42018</v>
      </c>
      <c r="E1800" s="30">
        <v>42018</v>
      </c>
      <c r="F1800" s="8" t="s">
        <v>2233</v>
      </c>
      <c r="G1800" s="13" t="str">
        <f ca="1">TRIM(Table1[[#This Row],[Product Category]])</f>
        <v>Furniture</v>
      </c>
      <c r="H1800" s="13" t="str">
        <f ca="1">PROPER(Table1[[#This Row],[Product Sub-Category]])</f>
        <v>Office Furnishings</v>
      </c>
      <c r="I1800" s="14">
        <v>7</v>
      </c>
      <c r="J1800" s="15">
        <v>19.989999999999998</v>
      </c>
      <c r="K1800" s="9">
        <v>0.05</v>
      </c>
      <c r="L1800" s="9" t="s">
        <v>50</v>
      </c>
      <c r="M1800" s="9" t="s">
        <v>81</v>
      </c>
      <c r="N1800" s="16" t="str">
        <f ca="1">PROPER(Table1[[#This Row],[Region]])</f>
        <v>West</v>
      </c>
      <c r="O1800" s="9" t="s">
        <v>682</v>
      </c>
      <c r="P1800" s="9" t="s">
        <v>1031</v>
      </c>
      <c r="Q1800" s="9" t="s">
        <v>32</v>
      </c>
    </row>
    <row r="1801" spans="1:17" ht="14.5">
      <c r="A1801" s="9">
        <v>3149</v>
      </c>
      <c r="B1801" s="9" t="str">
        <f>VLOOKUP(Table1[[#This Row],[Customer ID]],'Customer Lookup'!A:B,2,0)</f>
        <v>Harriet Moore</v>
      </c>
      <c r="C1801" s="9">
        <v>89716</v>
      </c>
      <c r="D1801" s="30">
        <v>42018</v>
      </c>
      <c r="E1801" s="30">
        <v>42020</v>
      </c>
      <c r="F1801" s="9" t="s">
        <v>2232</v>
      </c>
      <c r="G1801" s="13" t="str">
        <f ca="1">TRIM(Table1[[#This Row],[Product Category]])</f>
        <v>Furniture</v>
      </c>
      <c r="H1801" s="13" t="str">
        <f ca="1">PROPER(Table1[[#This Row],[Product Sub-Category]])</f>
        <v>Chairs &amp; Chairmats</v>
      </c>
      <c r="I1801" s="14">
        <v>6</v>
      </c>
      <c r="J1801" s="15">
        <v>320.98</v>
      </c>
      <c r="K1801" s="9">
        <v>0.1</v>
      </c>
      <c r="L1801" s="9" t="s">
        <v>50</v>
      </c>
      <c r="M1801" s="9" t="s">
        <v>81</v>
      </c>
      <c r="N1801" s="16" t="str">
        <f ca="1">PROPER(Table1[[#This Row],[Region]])</f>
        <v>West</v>
      </c>
      <c r="O1801" s="9" t="s">
        <v>682</v>
      </c>
      <c r="P1801" s="9" t="s">
        <v>1032</v>
      </c>
      <c r="Q1801" s="9" t="s">
        <v>22</v>
      </c>
    </row>
    <row r="1802" spans="1:17" ht="14.5">
      <c r="A1802" s="9">
        <v>3151</v>
      </c>
      <c r="B1802" s="9" t="str">
        <f>VLOOKUP(Table1[[#This Row],[Customer ID]],'Customer Lookup'!A:B,2,0)</f>
        <v>Glenda Hunter</v>
      </c>
      <c r="C1802" s="9">
        <v>88543</v>
      </c>
      <c r="D1802" s="30">
        <v>42158</v>
      </c>
      <c r="E1802" s="30">
        <v>42158</v>
      </c>
      <c r="F1802" s="8" t="s">
        <v>123</v>
      </c>
      <c r="G1802" s="13" t="str">
        <f ca="1">TRIM(Table1[[#This Row],[Product Category]])</f>
        <v>Technology</v>
      </c>
      <c r="H1802" s="13" t="str">
        <f ca="1">PROPER(Table1[[#This Row],[Product Sub-Category]])</f>
        <v>Tables</v>
      </c>
      <c r="I1802" s="14">
        <v>9</v>
      </c>
      <c r="J1802" s="15">
        <v>145.97999999999999</v>
      </c>
      <c r="K1802" s="9">
        <v>0.1</v>
      </c>
      <c r="L1802" s="9" t="s">
        <v>31</v>
      </c>
      <c r="M1802" s="9" t="s">
        <v>81</v>
      </c>
      <c r="N1802" s="16" t="str">
        <f ca="1">PROPER(Table1[[#This Row],[Region]])</f>
        <v>West</v>
      </c>
      <c r="O1802" s="9" t="s">
        <v>37</v>
      </c>
      <c r="P1802" s="9" t="s">
        <v>1033</v>
      </c>
      <c r="Q1802" s="9" t="s">
        <v>22</v>
      </c>
    </row>
    <row r="1803" spans="1:17" ht="14.5">
      <c r="A1803" s="9">
        <v>3151</v>
      </c>
      <c r="B1803" s="9" t="str">
        <f>VLOOKUP(Table1[[#This Row],[Customer ID]],'Customer Lookup'!A:B,2,0)</f>
        <v>Glenda Hunter</v>
      </c>
      <c r="C1803" s="9">
        <v>88544</v>
      </c>
      <c r="D1803" s="30">
        <v>42039</v>
      </c>
      <c r="E1803" s="30">
        <v>42040</v>
      </c>
      <c r="F1803" s="9" t="s">
        <v>74</v>
      </c>
      <c r="G1803" s="13" t="str">
        <f ca="1">TRIM(Table1[[#This Row],[Product Category]])</f>
        <v>Office Supplies</v>
      </c>
      <c r="H1803" s="13" t="str">
        <f ca="1">PROPER(Table1[[#This Row],[Product Sub-Category]])</f>
        <v>Office Machines</v>
      </c>
      <c r="I1803" s="14">
        <v>1</v>
      </c>
      <c r="J1803" s="15">
        <v>3502.14</v>
      </c>
      <c r="K1803" s="9">
        <v>0.15</v>
      </c>
      <c r="L1803" s="9" t="s">
        <v>41</v>
      </c>
      <c r="M1803" s="9" t="s">
        <v>81</v>
      </c>
      <c r="N1803" s="16" t="str">
        <f ca="1">PROPER(Table1[[#This Row],[Region]])</f>
        <v>West</v>
      </c>
      <c r="O1803" s="9" t="s">
        <v>37</v>
      </c>
      <c r="P1803" s="9" t="s">
        <v>1033</v>
      </c>
      <c r="Q1803" s="9" t="s">
        <v>22</v>
      </c>
    </row>
    <row r="1804" spans="1:17" ht="14.5">
      <c r="A1804" s="9">
        <v>3151</v>
      </c>
      <c r="B1804" s="9" t="str">
        <f>VLOOKUP(Table1[[#This Row],[Customer ID]],'Customer Lookup'!A:B,2,0)</f>
        <v>Glenda Hunter</v>
      </c>
      <c r="C1804" s="9">
        <v>88544</v>
      </c>
      <c r="D1804" s="30">
        <v>42039</v>
      </c>
      <c r="E1804" s="30">
        <v>42040</v>
      </c>
      <c r="F1804" s="8" t="s">
        <v>2240</v>
      </c>
      <c r="G1804" s="13" t="str">
        <f ca="1">TRIM(Table1[[#This Row],[Product Category]])</f>
        <v>Office Supplies</v>
      </c>
      <c r="H1804" s="13" t="str">
        <f ca="1">PROPER(Table1[[#This Row],[Product Sub-Category]])</f>
        <v>Scissors, Rulers And Trimmers</v>
      </c>
      <c r="I1804" s="14">
        <v>4</v>
      </c>
      <c r="J1804" s="15">
        <v>15.73</v>
      </c>
      <c r="K1804" s="9">
        <v>0.05</v>
      </c>
      <c r="L1804" s="9" t="s">
        <v>41</v>
      </c>
      <c r="M1804" s="9" t="s">
        <v>81</v>
      </c>
      <c r="N1804" s="16" t="str">
        <f ca="1">PROPER(Table1[[#This Row],[Region]])</f>
        <v>West</v>
      </c>
      <c r="O1804" s="9" t="s">
        <v>37</v>
      </c>
      <c r="P1804" s="9" t="s">
        <v>1033</v>
      </c>
      <c r="Q1804" s="9" t="s">
        <v>32</v>
      </c>
    </row>
    <row r="1805" spans="1:17" ht="14.5">
      <c r="A1805" s="9">
        <v>3151</v>
      </c>
      <c r="B1805" s="9" t="str">
        <f>VLOOKUP(Table1[[#This Row],[Customer ID]],'Customer Lookup'!A:B,2,0)</f>
        <v>Glenda Hunter</v>
      </c>
      <c r="C1805" s="9">
        <v>88545</v>
      </c>
      <c r="D1805" s="30">
        <v>42051</v>
      </c>
      <c r="E1805" s="30">
        <v>42053</v>
      </c>
      <c r="F1805" s="9" t="s">
        <v>2231</v>
      </c>
      <c r="G1805" s="13" t="str">
        <f ca="1">TRIM(Table1[[#This Row],[Product Category]])</f>
        <v>Office Supplies</v>
      </c>
      <c r="H1805" s="13" t="str">
        <f ca="1">PROPER(Table1[[#This Row],[Product Sub-Category]])</f>
        <v>Pens &amp; Art Supplies</v>
      </c>
      <c r="I1805" s="14">
        <v>18</v>
      </c>
      <c r="J1805" s="15">
        <v>25.99</v>
      </c>
      <c r="K1805" s="9">
        <v>0.05</v>
      </c>
      <c r="L1805" s="9" t="s">
        <v>31</v>
      </c>
      <c r="M1805" s="9" t="s">
        <v>81</v>
      </c>
      <c r="N1805" s="16" t="str">
        <f ca="1">PROPER(Table1[[#This Row],[Region]])</f>
        <v>West</v>
      </c>
      <c r="O1805" s="9" t="s">
        <v>37</v>
      </c>
      <c r="P1805" s="9" t="s">
        <v>1033</v>
      </c>
      <c r="Q1805" s="9" t="s">
        <v>22</v>
      </c>
    </row>
    <row r="1806" spans="1:17" ht="14.5">
      <c r="A1806" s="9">
        <v>3151</v>
      </c>
      <c r="B1806" s="9" t="str">
        <f>VLOOKUP(Table1[[#This Row],[Customer ID]],'Customer Lookup'!A:B,2,0)</f>
        <v>Glenda Hunter</v>
      </c>
      <c r="C1806" s="9">
        <v>88546</v>
      </c>
      <c r="D1806" s="30">
        <v>42063</v>
      </c>
      <c r="E1806" s="30">
        <v>42063</v>
      </c>
      <c r="F1806" s="8" t="s">
        <v>2240</v>
      </c>
      <c r="G1806" s="13" t="str">
        <f ca="1">TRIM(Table1[[#This Row],[Product Category]])</f>
        <v>Office Supplies</v>
      </c>
      <c r="H1806" s="13" t="str">
        <f ca="1">PROPER(Table1[[#This Row],[Product Sub-Category]])</f>
        <v>Scissors, Rulers And Trimmers</v>
      </c>
      <c r="I1806" s="14">
        <v>7</v>
      </c>
      <c r="J1806" s="15">
        <v>17.239999999999998</v>
      </c>
      <c r="K1806" s="9">
        <v>0.05</v>
      </c>
      <c r="L1806" s="9" t="s">
        <v>50</v>
      </c>
      <c r="M1806" s="9" t="s">
        <v>42</v>
      </c>
      <c r="N1806" s="16" t="str">
        <f ca="1">PROPER(Table1[[#This Row],[Region]])</f>
        <v>West</v>
      </c>
      <c r="O1806" s="9" t="s">
        <v>37</v>
      </c>
      <c r="P1806" s="9" t="s">
        <v>1033</v>
      </c>
      <c r="Q1806" s="9" t="s">
        <v>32</v>
      </c>
    </row>
    <row r="1807" spans="1:17" ht="14.5">
      <c r="A1807" s="9">
        <v>3151</v>
      </c>
      <c r="B1807" s="9" t="str">
        <f>VLOOKUP(Table1[[#This Row],[Customer ID]],'Customer Lookup'!A:B,2,0)</f>
        <v>Glenda Hunter</v>
      </c>
      <c r="C1807" s="9">
        <v>88547</v>
      </c>
      <c r="D1807" s="30">
        <v>42074</v>
      </c>
      <c r="E1807" s="30">
        <v>42075</v>
      </c>
      <c r="F1807" s="9" t="s">
        <v>2237</v>
      </c>
      <c r="G1807" s="13" t="str">
        <f ca="1">TRIM(Table1[[#This Row],[Product Category]])</f>
        <v>Furniture</v>
      </c>
      <c r="H1807" s="13" t="str">
        <f ca="1">PROPER(Table1[[#This Row],[Product Sub-Category]])</f>
        <v>Binders And Binder Accessories</v>
      </c>
      <c r="I1807" s="14">
        <v>10</v>
      </c>
      <c r="J1807" s="15">
        <v>5.98</v>
      </c>
      <c r="K1807" s="9">
        <v>0.05</v>
      </c>
      <c r="L1807" s="9" t="s">
        <v>50</v>
      </c>
      <c r="M1807" s="9" t="s">
        <v>81</v>
      </c>
      <c r="N1807" s="16" t="str">
        <f ca="1">PROPER(Table1[[#This Row],[Region]])</f>
        <v>West</v>
      </c>
      <c r="O1807" s="9" t="s">
        <v>37</v>
      </c>
      <c r="P1807" s="9" t="s">
        <v>1033</v>
      </c>
      <c r="Q1807" s="9" t="s">
        <v>32</v>
      </c>
    </row>
    <row r="1808" spans="1:17" ht="14.5">
      <c r="A1808" s="9">
        <v>3151</v>
      </c>
      <c r="B1808" s="9" t="str">
        <f>VLOOKUP(Table1[[#This Row],[Customer ID]],'Customer Lookup'!A:B,2,0)</f>
        <v>Glenda Hunter</v>
      </c>
      <c r="C1808" s="9">
        <v>88548</v>
      </c>
      <c r="D1808" s="30">
        <v>42092</v>
      </c>
      <c r="E1808" s="30">
        <v>42096</v>
      </c>
      <c r="F1808" s="8" t="s">
        <v>2233</v>
      </c>
      <c r="G1808" s="13" t="str">
        <f ca="1">TRIM(Table1[[#This Row],[Product Category]])</f>
        <v>Technology</v>
      </c>
      <c r="H1808" s="13" t="str">
        <f ca="1">PROPER(Table1[[#This Row],[Product Sub-Category]])</f>
        <v>Office Furnishings</v>
      </c>
      <c r="I1808" s="14">
        <v>1</v>
      </c>
      <c r="J1808" s="15">
        <v>99.23</v>
      </c>
      <c r="K1808" s="9">
        <v>0.05</v>
      </c>
      <c r="L1808" s="9" t="s">
        <v>21</v>
      </c>
      <c r="M1808" s="9" t="s">
        <v>81</v>
      </c>
      <c r="N1808" s="16" t="str">
        <f ca="1">PROPER(Table1[[#This Row],[Region]])</f>
        <v>South</v>
      </c>
      <c r="O1808" s="9" t="s">
        <v>37</v>
      </c>
      <c r="P1808" s="9" t="s">
        <v>1033</v>
      </c>
      <c r="Q1808" s="9" t="s">
        <v>32</v>
      </c>
    </row>
    <row r="1809" spans="1:17" ht="14.5">
      <c r="A1809" s="9">
        <v>3154</v>
      </c>
      <c r="B1809" s="9" t="str">
        <f>VLOOKUP(Table1[[#This Row],[Customer ID]],'Customer Lookup'!A:B,2,0)</f>
        <v>Faye Manning</v>
      </c>
      <c r="C1809" s="9">
        <v>86899</v>
      </c>
      <c r="D1809" s="30">
        <v>42030</v>
      </c>
      <c r="E1809" s="30">
        <v>42031</v>
      </c>
      <c r="F1809" s="9" t="s">
        <v>74</v>
      </c>
      <c r="G1809" s="13" t="str">
        <f ca="1">TRIM(Table1[[#This Row],[Product Category]])</f>
        <v>Office Supplies</v>
      </c>
      <c r="H1809" s="13" t="str">
        <f ca="1">PROPER(Table1[[#This Row],[Product Sub-Category]])</f>
        <v>Office Machines</v>
      </c>
      <c r="I1809" s="14">
        <v>8</v>
      </c>
      <c r="J1809" s="15">
        <v>150.97999999999999</v>
      </c>
      <c r="K1809" s="9">
        <v>0.1</v>
      </c>
      <c r="L1809" s="9" t="s">
        <v>21</v>
      </c>
      <c r="M1809" s="9" t="s">
        <v>81</v>
      </c>
      <c r="N1809" s="16" t="str">
        <f ca="1">PROPER(Table1[[#This Row],[Region]])</f>
        <v>South</v>
      </c>
      <c r="O1809" s="9" t="s">
        <v>242</v>
      </c>
      <c r="P1809" s="9" t="s">
        <v>1034</v>
      </c>
      <c r="Q1809" s="9" t="s">
        <v>22</v>
      </c>
    </row>
    <row r="1810" spans="1:17" ht="14.5">
      <c r="A1810" s="9">
        <v>3154</v>
      </c>
      <c r="B1810" s="9" t="str">
        <f>VLOOKUP(Table1[[#This Row],[Customer ID]],'Customer Lookup'!A:B,2,0)</f>
        <v>Faye Manning</v>
      </c>
      <c r="C1810" s="9">
        <v>86900</v>
      </c>
      <c r="D1810" s="30">
        <v>42152</v>
      </c>
      <c r="E1810" s="30">
        <v>42154</v>
      </c>
      <c r="F1810" s="8" t="s">
        <v>2238</v>
      </c>
      <c r="G1810" s="13" t="str">
        <f ca="1">TRIM(Table1[[#This Row],[Product Category]])</f>
        <v>Office Supplies</v>
      </c>
      <c r="H1810" s="13" t="str">
        <f ca="1">PROPER(Table1[[#This Row],[Product Sub-Category]])</f>
        <v>Storage &amp; Organization</v>
      </c>
      <c r="I1810" s="14">
        <v>11</v>
      </c>
      <c r="J1810" s="15">
        <v>17.7</v>
      </c>
      <c r="K1810" s="9">
        <v>0.05</v>
      </c>
      <c r="L1810" s="9" t="s">
        <v>41</v>
      </c>
      <c r="M1810" s="9" t="s">
        <v>104</v>
      </c>
      <c r="N1810" s="16" t="str">
        <f ca="1">PROPER(Table1[[#This Row],[Region]])</f>
        <v>South</v>
      </c>
      <c r="O1810" s="9" t="s">
        <v>242</v>
      </c>
      <c r="P1810" s="9" t="s">
        <v>1034</v>
      </c>
      <c r="Q1810" s="9" t="s">
        <v>32</v>
      </c>
    </row>
    <row r="1811" spans="1:17" ht="14.5">
      <c r="A1811" s="9">
        <v>3154</v>
      </c>
      <c r="B1811" s="9" t="str">
        <f>VLOOKUP(Table1[[#This Row],[Customer ID]],'Customer Lookup'!A:B,2,0)</f>
        <v>Faye Manning</v>
      </c>
      <c r="C1811" s="9">
        <v>86901</v>
      </c>
      <c r="D1811" s="30">
        <v>42093</v>
      </c>
      <c r="E1811" s="30">
        <v>42093</v>
      </c>
      <c r="F1811" s="9" t="s">
        <v>2231</v>
      </c>
      <c r="G1811" s="13" t="str">
        <f ca="1">TRIM(Table1[[#This Row],[Product Category]])</f>
        <v>Office Supplies</v>
      </c>
      <c r="H1811" s="13" t="str">
        <f ca="1">PROPER(Table1[[#This Row],[Product Sub-Category]])</f>
        <v>Pens &amp; Art Supplies</v>
      </c>
      <c r="I1811" s="14">
        <v>21</v>
      </c>
      <c r="J1811" s="15">
        <v>21.38</v>
      </c>
      <c r="K1811" s="9">
        <v>0.05</v>
      </c>
      <c r="L1811" s="9" t="s">
        <v>41</v>
      </c>
      <c r="M1811" s="9" t="s">
        <v>81</v>
      </c>
      <c r="N1811" s="16" t="str">
        <f ca="1">PROPER(Table1[[#This Row],[Region]])</f>
        <v>South</v>
      </c>
      <c r="O1811" s="9" t="s">
        <v>242</v>
      </c>
      <c r="P1811" s="9" t="s">
        <v>1034</v>
      </c>
      <c r="Q1811" s="9" t="s">
        <v>32</v>
      </c>
    </row>
    <row r="1812" spans="1:17" ht="14.5">
      <c r="A1812" s="9">
        <v>3155</v>
      </c>
      <c r="B1812" s="9" t="str">
        <f>VLOOKUP(Table1[[#This Row],[Customer ID]],'Customer Lookup'!A:B,2,0)</f>
        <v>Julian Keith Mayer</v>
      </c>
      <c r="C1812" s="9">
        <v>86898</v>
      </c>
      <c r="D1812" s="30">
        <v>42024</v>
      </c>
      <c r="E1812" s="30">
        <v>42025</v>
      </c>
      <c r="F1812" s="8" t="s">
        <v>196</v>
      </c>
      <c r="G1812" s="13" t="str">
        <f ca="1">TRIM(Table1[[#This Row],[Product Category]])</f>
        <v>Furniture</v>
      </c>
      <c r="H1812" s="13" t="str">
        <f ca="1">PROPER(Table1[[#This Row],[Product Sub-Category]])</f>
        <v>Appliances</v>
      </c>
      <c r="I1812" s="14">
        <v>9</v>
      </c>
      <c r="J1812" s="15">
        <v>60.22</v>
      </c>
      <c r="K1812" s="9">
        <v>0.05</v>
      </c>
      <c r="L1812" s="9" t="s">
        <v>41</v>
      </c>
      <c r="M1812" s="9" t="s">
        <v>81</v>
      </c>
      <c r="N1812" s="16" t="str">
        <f ca="1">PROPER(Table1[[#This Row],[Region]])</f>
        <v>South</v>
      </c>
      <c r="O1812" s="9" t="s">
        <v>242</v>
      </c>
      <c r="P1812" s="9" t="s">
        <v>276</v>
      </c>
      <c r="Q1812" s="9" t="s">
        <v>32</v>
      </c>
    </row>
    <row r="1813" spans="1:17" ht="14.5">
      <c r="A1813" s="9">
        <v>3155</v>
      </c>
      <c r="B1813" s="9" t="str">
        <f>VLOOKUP(Table1[[#This Row],[Customer ID]],'Customer Lookup'!A:B,2,0)</f>
        <v>Julian Keith Mayer</v>
      </c>
      <c r="C1813" s="9">
        <v>86899</v>
      </c>
      <c r="D1813" s="30">
        <v>42030</v>
      </c>
      <c r="E1813" s="30">
        <v>42031</v>
      </c>
      <c r="F1813" s="9" t="s">
        <v>2232</v>
      </c>
      <c r="G1813" s="13" t="str">
        <f ca="1">TRIM(Table1[[#This Row],[Product Category]])</f>
        <v>Office Supplies</v>
      </c>
      <c r="H1813" s="13" t="str">
        <f ca="1">PROPER(Table1[[#This Row],[Product Sub-Category]])</f>
        <v>Chairs &amp; Chairmats</v>
      </c>
      <c r="I1813" s="14">
        <v>4</v>
      </c>
      <c r="J1813" s="15">
        <v>25.98</v>
      </c>
      <c r="K1813" s="9">
        <v>0.05</v>
      </c>
      <c r="L1813" s="9" t="s">
        <v>21</v>
      </c>
      <c r="M1813" s="9" t="s">
        <v>81</v>
      </c>
      <c r="N1813" s="16" t="str">
        <f ca="1">PROPER(Table1[[#This Row],[Region]])</f>
        <v>South</v>
      </c>
      <c r="O1813" s="9" t="s">
        <v>242</v>
      </c>
      <c r="P1813" s="9" t="s">
        <v>276</v>
      </c>
      <c r="Q1813" s="9" t="s">
        <v>22</v>
      </c>
    </row>
    <row r="1814" spans="1:17" ht="14.5">
      <c r="A1814" s="9">
        <v>3155</v>
      </c>
      <c r="B1814" s="9" t="str">
        <f>VLOOKUP(Table1[[#This Row],[Customer ID]],'Customer Lookup'!A:B,2,0)</f>
        <v>Julian Keith Mayer</v>
      </c>
      <c r="C1814" s="9">
        <v>86899</v>
      </c>
      <c r="D1814" s="30">
        <v>42030</v>
      </c>
      <c r="E1814" s="30">
        <v>42031</v>
      </c>
      <c r="F1814" s="8" t="s">
        <v>2238</v>
      </c>
      <c r="G1814" s="13" t="str">
        <f ca="1">TRIM(Table1[[#This Row],[Product Category]])</f>
        <v>Technology</v>
      </c>
      <c r="H1814" s="13" t="str">
        <f ca="1">PROPER(Table1[[#This Row],[Product Sub-Category]])</f>
        <v>Storage &amp; Organization</v>
      </c>
      <c r="I1814" s="14">
        <v>10</v>
      </c>
      <c r="J1814" s="15">
        <v>32.479999999999997</v>
      </c>
      <c r="K1814" s="9">
        <v>0.05</v>
      </c>
      <c r="L1814" s="9" t="s">
        <v>21</v>
      </c>
      <c r="M1814" s="9" t="s">
        <v>81</v>
      </c>
      <c r="N1814" s="16" t="str">
        <f ca="1">PROPER(Table1[[#This Row],[Region]])</f>
        <v>South</v>
      </c>
      <c r="O1814" s="9" t="s">
        <v>242</v>
      </c>
      <c r="P1814" s="9" t="s">
        <v>276</v>
      </c>
      <c r="Q1814" s="9" t="s">
        <v>32</v>
      </c>
    </row>
    <row r="1815" spans="1:17" ht="14.5">
      <c r="A1815" s="9">
        <v>3155</v>
      </c>
      <c r="B1815" s="9" t="str">
        <f>VLOOKUP(Table1[[#This Row],[Customer ID]],'Customer Lookup'!A:B,2,0)</f>
        <v>Julian Keith Mayer</v>
      </c>
      <c r="C1815" s="9">
        <v>86902</v>
      </c>
      <c r="D1815" s="30">
        <v>42113</v>
      </c>
      <c r="E1815" s="30">
        <v>42115</v>
      </c>
      <c r="F1815" s="9" t="s">
        <v>144</v>
      </c>
      <c r="G1815" s="13" t="str">
        <f ca="1">TRIM(Table1[[#This Row],[Product Category]])</f>
        <v>Furniture</v>
      </c>
      <c r="H1815" s="13" t="str">
        <f ca="1">PROPER(Table1[[#This Row],[Product Sub-Category]])</f>
        <v>Computer Peripherals</v>
      </c>
      <c r="I1815" s="14">
        <v>23</v>
      </c>
      <c r="J1815" s="15">
        <v>159.99</v>
      </c>
      <c r="K1815" s="9">
        <v>0.1</v>
      </c>
      <c r="L1815" s="9" t="s">
        <v>41</v>
      </c>
      <c r="M1815" s="9" t="s">
        <v>104</v>
      </c>
      <c r="N1815" s="16" t="str">
        <f ca="1">PROPER(Table1[[#This Row],[Region]])</f>
        <v>South</v>
      </c>
      <c r="O1815" s="9" t="s">
        <v>242</v>
      </c>
      <c r="P1815" s="9" t="s">
        <v>276</v>
      </c>
      <c r="Q1815" s="9" t="s">
        <v>32</v>
      </c>
    </row>
    <row r="1816" spans="1:17" ht="14.5">
      <c r="A1816" s="9">
        <v>3167</v>
      </c>
      <c r="B1816" s="9" t="str">
        <f>VLOOKUP(Table1[[#This Row],[Customer ID]],'Customer Lookup'!A:B,2,0)</f>
        <v>Ray Silverman</v>
      </c>
      <c r="C1816" s="9">
        <v>86491</v>
      </c>
      <c r="D1816" s="30">
        <v>42174</v>
      </c>
      <c r="E1816" s="30">
        <v>42175</v>
      </c>
      <c r="F1816" s="8" t="s">
        <v>2232</v>
      </c>
      <c r="G1816" s="13" t="str">
        <f ca="1">TRIM(Table1[[#This Row],[Product Category]])</f>
        <v>Office Supplies</v>
      </c>
      <c r="H1816" s="13" t="str">
        <f ca="1">PROPER(Table1[[#This Row],[Product Sub-Category]])</f>
        <v>Chairs &amp; Chairmats</v>
      </c>
      <c r="I1816" s="14">
        <v>14</v>
      </c>
      <c r="J1816" s="15">
        <v>280.98</v>
      </c>
      <c r="K1816" s="9">
        <v>0.1</v>
      </c>
      <c r="L1816" s="9" t="s">
        <v>31</v>
      </c>
      <c r="M1816" s="9" t="s">
        <v>81</v>
      </c>
      <c r="N1816" s="16" t="str">
        <f ca="1">PROPER(Table1[[#This Row],[Region]])</f>
        <v>South</v>
      </c>
      <c r="O1816" s="9" t="s">
        <v>242</v>
      </c>
      <c r="P1816" s="9" t="s">
        <v>1035</v>
      </c>
      <c r="Q1816" s="9" t="s">
        <v>22</v>
      </c>
    </row>
    <row r="1817" spans="1:17" ht="14.5">
      <c r="A1817" s="9">
        <v>3167</v>
      </c>
      <c r="B1817" s="9" t="str">
        <f>VLOOKUP(Table1[[#This Row],[Customer ID]],'Customer Lookup'!A:B,2,0)</f>
        <v>Ray Silverman</v>
      </c>
      <c r="C1817" s="9">
        <v>86491</v>
      </c>
      <c r="D1817" s="30">
        <v>42174</v>
      </c>
      <c r="E1817" s="30">
        <v>42176</v>
      </c>
      <c r="F1817" s="9" t="s">
        <v>83</v>
      </c>
      <c r="G1817" s="13" t="str">
        <f ca="1">TRIM(Table1[[#This Row],[Product Category]])</f>
        <v>Office Supplies</v>
      </c>
      <c r="H1817" s="13" t="str">
        <f ca="1">PROPER(Table1[[#This Row],[Product Sub-Category]])</f>
        <v>Paper</v>
      </c>
      <c r="I1817" s="14">
        <v>15</v>
      </c>
      <c r="J1817" s="15">
        <v>4.9800000000000004</v>
      </c>
      <c r="K1817" s="9">
        <v>0.05</v>
      </c>
      <c r="L1817" s="9" t="s">
        <v>31</v>
      </c>
      <c r="M1817" s="9" t="s">
        <v>81</v>
      </c>
      <c r="N1817" s="16" t="str">
        <f ca="1">PROPER(Table1[[#This Row],[Region]])</f>
        <v>South</v>
      </c>
      <c r="O1817" s="9" t="s">
        <v>242</v>
      </c>
      <c r="P1817" s="9" t="s">
        <v>1035</v>
      </c>
      <c r="Q1817" s="9" t="s">
        <v>32</v>
      </c>
    </row>
    <row r="1818" spans="1:17" ht="14.5">
      <c r="A1818" s="9">
        <v>3167</v>
      </c>
      <c r="B1818" s="9" t="str">
        <f>VLOOKUP(Table1[[#This Row],[Customer ID]],'Customer Lookup'!A:B,2,0)</f>
        <v>Ray Silverman</v>
      </c>
      <c r="C1818" s="9">
        <v>86491</v>
      </c>
      <c r="D1818" s="30">
        <v>42174</v>
      </c>
      <c r="E1818" s="30">
        <v>42176</v>
      </c>
      <c r="F1818" s="8" t="s">
        <v>2231</v>
      </c>
      <c r="G1818" s="13" t="str">
        <f ca="1">TRIM(Table1[[#This Row],[Product Category]])</f>
        <v>Office Supplies</v>
      </c>
      <c r="H1818" s="13" t="str">
        <f ca="1">PROPER(Table1[[#This Row],[Product Sub-Category]])</f>
        <v>Pens &amp; Art Supplies</v>
      </c>
      <c r="I1818" s="14">
        <v>11</v>
      </c>
      <c r="J1818" s="15">
        <v>3.98</v>
      </c>
      <c r="K1818" s="9">
        <v>0.05</v>
      </c>
      <c r="L1818" s="9" t="s">
        <v>31</v>
      </c>
      <c r="M1818" s="9" t="s">
        <v>81</v>
      </c>
      <c r="N1818" s="16" t="str">
        <f ca="1">PROPER(Table1[[#This Row],[Region]])</f>
        <v>South</v>
      </c>
      <c r="O1818" s="9" t="s">
        <v>242</v>
      </c>
      <c r="P1818" s="9" t="s">
        <v>1035</v>
      </c>
      <c r="Q1818" s="9" t="s">
        <v>32</v>
      </c>
    </row>
    <row r="1819" spans="1:17" ht="14.5">
      <c r="A1819" s="9">
        <v>3169</v>
      </c>
      <c r="B1819" s="9" t="str">
        <f>VLOOKUP(Table1[[#This Row],[Customer ID]],'Customer Lookup'!A:B,2,0)</f>
        <v>Janice Boswell</v>
      </c>
      <c r="C1819" s="9">
        <v>86490</v>
      </c>
      <c r="D1819" s="30">
        <v>42107</v>
      </c>
      <c r="E1819" s="30">
        <v>42108</v>
      </c>
      <c r="F1819" s="9" t="s">
        <v>83</v>
      </c>
      <c r="G1819" s="13" t="str">
        <f ca="1">TRIM(Table1[[#This Row],[Product Category]])</f>
        <v>Office Supplies</v>
      </c>
      <c r="H1819" s="13" t="str">
        <f ca="1">PROPER(Table1[[#This Row],[Product Sub-Category]])</f>
        <v>Paper</v>
      </c>
      <c r="I1819" s="14">
        <v>1</v>
      </c>
      <c r="J1819" s="15">
        <v>7.28</v>
      </c>
      <c r="K1819" s="9">
        <v>0.05</v>
      </c>
      <c r="L1819" s="9" t="s">
        <v>41</v>
      </c>
      <c r="M1819" s="9" t="s">
        <v>51</v>
      </c>
      <c r="N1819" s="16" t="str">
        <f ca="1">PROPER(Table1[[#This Row],[Region]])</f>
        <v>South</v>
      </c>
      <c r="O1819" s="9" t="s">
        <v>242</v>
      </c>
      <c r="P1819" s="9" t="s">
        <v>1036</v>
      </c>
      <c r="Q1819" s="9" t="s">
        <v>22</v>
      </c>
    </row>
    <row r="1820" spans="1:17" ht="14.5">
      <c r="A1820" s="9">
        <v>3170</v>
      </c>
      <c r="B1820" s="9" t="str">
        <f>VLOOKUP(Table1[[#This Row],[Customer ID]],'Customer Lookup'!A:B,2,0)</f>
        <v>Lawrence Haas</v>
      </c>
      <c r="C1820" s="9">
        <v>86489</v>
      </c>
      <c r="D1820" s="30">
        <v>42048</v>
      </c>
      <c r="E1820" s="30">
        <v>42048</v>
      </c>
      <c r="F1820" s="8" t="s">
        <v>83</v>
      </c>
      <c r="G1820" s="13" t="str">
        <f ca="1">TRIM(Table1[[#This Row],[Product Category]])</f>
        <v>Technology</v>
      </c>
      <c r="H1820" s="13" t="str">
        <f ca="1">PROPER(Table1[[#This Row],[Product Sub-Category]])</f>
        <v>Paper</v>
      </c>
      <c r="I1820" s="14">
        <v>12</v>
      </c>
      <c r="J1820" s="15">
        <v>7.28</v>
      </c>
      <c r="K1820" s="9">
        <v>0.05</v>
      </c>
      <c r="L1820" s="9" t="s">
        <v>50</v>
      </c>
      <c r="M1820" s="9" t="s">
        <v>81</v>
      </c>
      <c r="N1820" s="16" t="str">
        <f ca="1">PROPER(Table1[[#This Row],[Region]])</f>
        <v>South</v>
      </c>
      <c r="O1820" s="9" t="s">
        <v>242</v>
      </c>
      <c r="P1820" s="9" t="s">
        <v>1037</v>
      </c>
      <c r="Q1820" s="9" t="s">
        <v>32</v>
      </c>
    </row>
    <row r="1821" spans="1:17" ht="14.5">
      <c r="A1821" s="9">
        <v>3176</v>
      </c>
      <c r="B1821" s="9" t="str">
        <f>VLOOKUP(Table1[[#This Row],[Customer ID]],'Customer Lookup'!A:B,2,0)</f>
        <v>Jackie McCullough</v>
      </c>
      <c r="C1821" s="9">
        <v>90820</v>
      </c>
      <c r="D1821" s="30">
        <v>42128</v>
      </c>
      <c r="E1821" s="30">
        <v>42130</v>
      </c>
      <c r="F1821" s="9" t="s">
        <v>144</v>
      </c>
      <c r="G1821" s="13" t="str">
        <f ca="1">TRIM(Table1[[#This Row],[Product Category]])</f>
        <v>Furniture</v>
      </c>
      <c r="H1821" s="13" t="str">
        <f ca="1">PROPER(Table1[[#This Row],[Product Sub-Category]])</f>
        <v>Computer Peripherals</v>
      </c>
      <c r="I1821" s="14">
        <v>19</v>
      </c>
      <c r="J1821" s="15">
        <v>10.97</v>
      </c>
      <c r="K1821" s="9">
        <v>0.05</v>
      </c>
      <c r="L1821" s="9" t="s">
        <v>21</v>
      </c>
      <c r="M1821" s="9" t="s">
        <v>104</v>
      </c>
      <c r="N1821" s="16" t="str">
        <f ca="1">PROPER(Table1[[#This Row],[Region]])</f>
        <v>South</v>
      </c>
      <c r="O1821" s="9" t="s">
        <v>242</v>
      </c>
      <c r="P1821" s="9" t="s">
        <v>1038</v>
      </c>
      <c r="Q1821" s="9" t="s">
        <v>32</v>
      </c>
    </row>
    <row r="1822" spans="1:17" ht="14.5">
      <c r="A1822" s="9">
        <v>3176</v>
      </c>
      <c r="B1822" s="9" t="str">
        <f>VLOOKUP(Table1[[#This Row],[Customer ID]],'Customer Lookup'!A:B,2,0)</f>
        <v>Jackie McCullough</v>
      </c>
      <c r="C1822" s="9">
        <v>90821</v>
      </c>
      <c r="D1822" s="30">
        <v>42180</v>
      </c>
      <c r="E1822" s="30">
        <v>42186</v>
      </c>
      <c r="F1822" s="8" t="s">
        <v>151</v>
      </c>
      <c r="G1822" s="13" t="str">
        <f ca="1">TRIM(Table1[[#This Row],[Product Category]])</f>
        <v>Office Supplies</v>
      </c>
      <c r="H1822" s="13" t="str">
        <f ca="1">PROPER(Table1[[#This Row],[Product Sub-Category]])</f>
        <v>Bookcases</v>
      </c>
      <c r="I1822" s="14">
        <v>22</v>
      </c>
      <c r="J1822" s="15">
        <v>58.14</v>
      </c>
      <c r="K1822" s="9">
        <v>0.05</v>
      </c>
      <c r="L1822" s="9" t="s">
        <v>98</v>
      </c>
      <c r="M1822" s="9" t="s">
        <v>104</v>
      </c>
      <c r="N1822" s="16" t="str">
        <f ca="1">PROPER(Table1[[#This Row],[Region]])</f>
        <v>South</v>
      </c>
      <c r="O1822" s="9" t="s">
        <v>242</v>
      </c>
      <c r="P1822" s="9" t="s">
        <v>1038</v>
      </c>
      <c r="Q1822" s="9" t="s">
        <v>22</v>
      </c>
    </row>
    <row r="1823" spans="1:17" ht="14.5">
      <c r="A1823" s="9">
        <v>3176</v>
      </c>
      <c r="B1823" s="9" t="str">
        <f>VLOOKUP(Table1[[#This Row],[Customer ID]],'Customer Lookup'!A:B,2,0)</f>
        <v>Jackie McCullough</v>
      </c>
      <c r="C1823" s="9">
        <v>90821</v>
      </c>
      <c r="D1823" s="30">
        <v>42180</v>
      </c>
      <c r="E1823" s="30">
        <v>42186</v>
      </c>
      <c r="F1823" s="9" t="s">
        <v>61</v>
      </c>
      <c r="G1823" s="13" t="str">
        <f ca="1">TRIM(Table1[[#This Row],[Product Category]])</f>
        <v>Furniture</v>
      </c>
      <c r="H1823" s="13" t="str">
        <f ca="1">PROPER(Table1[[#This Row],[Product Sub-Category]])</f>
        <v>Envelopes</v>
      </c>
      <c r="I1823" s="14">
        <v>22</v>
      </c>
      <c r="J1823" s="15">
        <v>15.57</v>
      </c>
      <c r="K1823" s="9">
        <v>0.05</v>
      </c>
      <c r="L1823" s="9" t="s">
        <v>98</v>
      </c>
      <c r="M1823" s="9" t="s">
        <v>104</v>
      </c>
      <c r="N1823" s="16" t="str">
        <f ca="1">PROPER(Table1[[#This Row],[Region]])</f>
        <v>South</v>
      </c>
      <c r="O1823" s="9" t="s">
        <v>242</v>
      </c>
      <c r="P1823" s="9" t="s">
        <v>1038</v>
      </c>
      <c r="Q1823" s="9" t="s">
        <v>32</v>
      </c>
    </row>
    <row r="1824" spans="1:17" ht="14.5">
      <c r="A1824" s="9">
        <v>3177</v>
      </c>
      <c r="B1824" s="9" t="str">
        <f>VLOOKUP(Table1[[#This Row],[Customer ID]],'Customer Lookup'!A:B,2,0)</f>
        <v>Laurie Petty</v>
      </c>
      <c r="C1824" s="9">
        <v>90818</v>
      </c>
      <c r="D1824" s="30">
        <v>42077</v>
      </c>
      <c r="E1824" s="30">
        <v>42079</v>
      </c>
      <c r="F1824" s="8" t="s">
        <v>2233</v>
      </c>
      <c r="G1824" s="13" t="str">
        <f ca="1">TRIM(Table1[[#This Row],[Product Category]])</f>
        <v>Office Supplies</v>
      </c>
      <c r="H1824" s="13" t="str">
        <f ca="1">PROPER(Table1[[#This Row],[Product Sub-Category]])</f>
        <v>Office Furnishings</v>
      </c>
      <c r="I1824" s="14">
        <v>9</v>
      </c>
      <c r="J1824" s="15">
        <v>62.18</v>
      </c>
      <c r="K1824" s="9">
        <v>0.05</v>
      </c>
      <c r="L1824" s="9" t="s">
        <v>31</v>
      </c>
      <c r="M1824" s="9" t="s">
        <v>104</v>
      </c>
      <c r="N1824" s="16" t="str">
        <f ca="1">PROPER(Table1[[#This Row],[Region]])</f>
        <v>South</v>
      </c>
      <c r="O1824" s="9" t="s">
        <v>242</v>
      </c>
      <c r="P1824" s="9" t="s">
        <v>1039</v>
      </c>
      <c r="Q1824" s="9" t="s">
        <v>32</v>
      </c>
    </row>
    <row r="1825" spans="1:17" ht="14.5">
      <c r="A1825" s="9">
        <v>3177</v>
      </c>
      <c r="B1825" s="9" t="str">
        <f>VLOOKUP(Table1[[#This Row],[Customer ID]],'Customer Lookup'!A:B,2,0)</f>
        <v>Laurie Petty</v>
      </c>
      <c r="C1825" s="9">
        <v>90819</v>
      </c>
      <c r="D1825" s="30">
        <v>42094</v>
      </c>
      <c r="E1825" s="30">
        <v>42096</v>
      </c>
      <c r="F1825" s="9" t="s">
        <v>2231</v>
      </c>
      <c r="G1825" s="13" t="str">
        <f ca="1">TRIM(Table1[[#This Row],[Product Category]])</f>
        <v>Office Supplies</v>
      </c>
      <c r="H1825" s="13" t="str">
        <f ca="1">PROPER(Table1[[#This Row],[Product Sub-Category]])</f>
        <v>Pens &amp; Art Supplies</v>
      </c>
      <c r="I1825" s="14">
        <v>5</v>
      </c>
      <c r="J1825" s="15">
        <v>1.68</v>
      </c>
      <c r="K1825" s="9">
        <v>0.05</v>
      </c>
      <c r="L1825" s="9" t="s">
        <v>41</v>
      </c>
      <c r="M1825" s="9" t="s">
        <v>104</v>
      </c>
      <c r="N1825" s="16" t="str">
        <f ca="1">PROPER(Table1[[#This Row],[Region]])</f>
        <v>Central</v>
      </c>
      <c r="O1825" s="9" t="s">
        <v>242</v>
      </c>
      <c r="P1825" s="9" t="s">
        <v>1039</v>
      </c>
      <c r="Q1825" s="9" t="s">
        <v>32</v>
      </c>
    </row>
    <row r="1826" spans="1:17" ht="14.5">
      <c r="A1826" s="9">
        <v>3179</v>
      </c>
      <c r="B1826" s="9" t="str">
        <f>VLOOKUP(Table1[[#This Row],[Customer ID]],'Customer Lookup'!A:B,2,0)</f>
        <v>Marie Pittman</v>
      </c>
      <c r="C1826" s="9">
        <v>86989</v>
      </c>
      <c r="D1826" s="30">
        <v>42167</v>
      </c>
      <c r="E1826" s="30">
        <v>42174</v>
      </c>
      <c r="F1826" s="8" t="s">
        <v>83</v>
      </c>
      <c r="G1826" s="13" t="str">
        <f ca="1">TRIM(Table1[[#This Row],[Product Category]])</f>
        <v>Furniture</v>
      </c>
      <c r="H1826" s="13" t="str">
        <f ca="1">PROPER(Table1[[#This Row],[Product Sub-Category]])</f>
        <v>Paper</v>
      </c>
      <c r="I1826" s="14">
        <v>11</v>
      </c>
      <c r="J1826" s="15">
        <v>35.44</v>
      </c>
      <c r="K1826" s="9">
        <v>0.05</v>
      </c>
      <c r="L1826" s="9" t="s">
        <v>98</v>
      </c>
      <c r="M1826" s="9" t="s">
        <v>81</v>
      </c>
      <c r="N1826" s="16" t="str">
        <f ca="1">PROPER(Table1[[#This Row],[Region]])</f>
        <v>South</v>
      </c>
      <c r="O1826" s="9" t="s">
        <v>55</v>
      </c>
      <c r="P1826" s="9" t="s">
        <v>1040</v>
      </c>
      <c r="Q1826" s="9" t="s">
        <v>32</v>
      </c>
    </row>
    <row r="1827" spans="1:17" ht="14.5">
      <c r="A1827" s="9">
        <v>3187</v>
      </c>
      <c r="B1827" s="9" t="str">
        <f>VLOOKUP(Table1[[#This Row],[Customer ID]],'Customer Lookup'!A:B,2,0)</f>
        <v>Sidney Gilliam</v>
      </c>
      <c r="C1827" s="9">
        <v>89025</v>
      </c>
      <c r="D1827" s="30">
        <v>42065</v>
      </c>
      <c r="E1827" s="30">
        <v>42067</v>
      </c>
      <c r="F1827" s="9" t="s">
        <v>151</v>
      </c>
      <c r="G1827" s="13" t="str">
        <f ca="1">TRIM(Table1[[#This Row],[Product Category]])</f>
        <v>Technology</v>
      </c>
      <c r="H1827" s="13" t="str">
        <f ca="1">PROPER(Table1[[#This Row],[Product Sub-Category]])</f>
        <v>Bookcases</v>
      </c>
      <c r="I1827" s="14">
        <v>1</v>
      </c>
      <c r="J1827" s="15">
        <v>170.98</v>
      </c>
      <c r="K1827" s="9">
        <v>0.1</v>
      </c>
      <c r="L1827" s="9" t="s">
        <v>21</v>
      </c>
      <c r="M1827" s="9" t="s">
        <v>51</v>
      </c>
      <c r="N1827" s="16" t="str">
        <f ca="1">PROPER(Table1[[#This Row],[Region]])</f>
        <v>Central</v>
      </c>
      <c r="O1827" s="9" t="s">
        <v>242</v>
      </c>
      <c r="P1827" s="9" t="s">
        <v>1041</v>
      </c>
      <c r="Q1827" s="9" t="s">
        <v>22</v>
      </c>
    </row>
    <row r="1828" spans="1:17" ht="14.5">
      <c r="A1828" s="9">
        <v>3191</v>
      </c>
      <c r="B1828" s="9" t="str">
        <f>VLOOKUP(Table1[[#This Row],[Customer ID]],'Customer Lookup'!A:B,2,0)</f>
        <v>Jenny Hawkins</v>
      </c>
      <c r="C1828" s="9">
        <v>86447</v>
      </c>
      <c r="D1828" s="30">
        <v>42081</v>
      </c>
      <c r="E1828" s="30">
        <v>42081</v>
      </c>
      <c r="F1828" s="8" t="s">
        <v>2235</v>
      </c>
      <c r="G1828" s="13" t="str">
        <f ca="1">TRIM(Table1[[#This Row],[Product Category]])</f>
        <v>Office Supplies</v>
      </c>
      <c r="H1828" s="13" t="str">
        <f ca="1">PROPER(Table1[[#This Row],[Product Sub-Category]])</f>
        <v>Telephones And Communication</v>
      </c>
      <c r="I1828" s="14">
        <v>5</v>
      </c>
      <c r="J1828" s="15">
        <v>20.99</v>
      </c>
      <c r="K1828" s="9">
        <v>0.05</v>
      </c>
      <c r="L1828" s="9" t="s">
        <v>41</v>
      </c>
      <c r="M1828" s="9" t="s">
        <v>81</v>
      </c>
      <c r="N1828" s="16" t="str">
        <f ca="1">PROPER(Table1[[#This Row],[Region]])</f>
        <v>Central</v>
      </c>
      <c r="O1828" s="9" t="s">
        <v>718</v>
      </c>
      <c r="P1828" s="9" t="s">
        <v>1042</v>
      </c>
      <c r="Q1828" s="9" t="s">
        <v>32</v>
      </c>
    </row>
    <row r="1829" spans="1:17" ht="14.5">
      <c r="A1829" s="9">
        <v>3191</v>
      </c>
      <c r="B1829" s="9" t="str">
        <f>VLOOKUP(Table1[[#This Row],[Customer ID]],'Customer Lookup'!A:B,2,0)</f>
        <v>Jenny Hawkins</v>
      </c>
      <c r="C1829" s="9">
        <v>86448</v>
      </c>
      <c r="D1829" s="30">
        <v>42104</v>
      </c>
      <c r="E1829" s="30">
        <v>42106</v>
      </c>
      <c r="F1829" s="9" t="s">
        <v>61</v>
      </c>
      <c r="G1829" s="13" t="str">
        <f ca="1">TRIM(Table1[[#This Row],[Product Category]])</f>
        <v>Office Supplies</v>
      </c>
      <c r="H1829" s="13" t="str">
        <f ca="1">PROPER(Table1[[#This Row],[Product Sub-Category]])</f>
        <v>Envelopes</v>
      </c>
      <c r="I1829" s="14">
        <v>9</v>
      </c>
      <c r="J1829" s="15">
        <v>35.94</v>
      </c>
      <c r="K1829" s="9">
        <v>0.05</v>
      </c>
      <c r="L1829" s="9" t="s">
        <v>21</v>
      </c>
      <c r="M1829" s="9" t="s">
        <v>81</v>
      </c>
      <c r="N1829" s="16" t="str">
        <f ca="1">PROPER(Table1[[#This Row],[Region]])</f>
        <v>South</v>
      </c>
      <c r="O1829" s="9" t="s">
        <v>718</v>
      </c>
      <c r="P1829" s="9" t="s">
        <v>1042</v>
      </c>
      <c r="Q1829" s="9" t="s">
        <v>32</v>
      </c>
    </row>
    <row r="1830" spans="1:17" ht="14.5">
      <c r="A1830" s="9">
        <v>3194</v>
      </c>
      <c r="B1830" s="9" t="str">
        <f>VLOOKUP(Table1[[#This Row],[Customer ID]],'Customer Lookup'!A:B,2,0)</f>
        <v>Angela Rose</v>
      </c>
      <c r="C1830" s="9">
        <v>89805</v>
      </c>
      <c r="D1830" s="30">
        <v>42073</v>
      </c>
      <c r="E1830" s="30">
        <v>42074</v>
      </c>
      <c r="F1830" s="8" t="s">
        <v>83</v>
      </c>
      <c r="G1830" s="13" t="str">
        <f ca="1">TRIM(Table1[[#This Row],[Product Category]])</f>
        <v>Office Supplies</v>
      </c>
      <c r="H1830" s="13" t="str">
        <f ca="1">PROPER(Table1[[#This Row],[Product Sub-Category]])</f>
        <v>Paper</v>
      </c>
      <c r="I1830" s="14">
        <v>9</v>
      </c>
      <c r="J1830" s="15">
        <v>4.9800000000000004</v>
      </c>
      <c r="K1830" s="9">
        <v>0.05</v>
      </c>
      <c r="L1830" s="9" t="s">
        <v>50</v>
      </c>
      <c r="M1830" s="9" t="s">
        <v>104</v>
      </c>
      <c r="N1830" s="16" t="str">
        <f ca="1">PROPER(Table1[[#This Row],[Region]])</f>
        <v>South</v>
      </c>
      <c r="O1830" s="9" t="s">
        <v>242</v>
      </c>
      <c r="P1830" s="9" t="s">
        <v>448</v>
      </c>
      <c r="Q1830" s="9" t="s">
        <v>32</v>
      </c>
    </row>
    <row r="1831" spans="1:17" ht="14.5">
      <c r="A1831" s="9">
        <v>3194</v>
      </c>
      <c r="B1831" s="9" t="str">
        <f>VLOOKUP(Table1[[#This Row],[Customer ID]],'Customer Lookup'!A:B,2,0)</f>
        <v>Angela Rose</v>
      </c>
      <c r="C1831" s="9">
        <v>89805</v>
      </c>
      <c r="D1831" s="30">
        <v>42073</v>
      </c>
      <c r="E1831" s="30">
        <v>42075</v>
      </c>
      <c r="F1831" s="9" t="s">
        <v>83</v>
      </c>
      <c r="G1831" s="13" t="str">
        <f ca="1">TRIM(Table1[[#This Row],[Product Category]])</f>
        <v>Technology</v>
      </c>
      <c r="H1831" s="13" t="str">
        <f ca="1">PROPER(Table1[[#This Row],[Product Sub-Category]])</f>
        <v>Paper</v>
      </c>
      <c r="I1831" s="14">
        <v>6</v>
      </c>
      <c r="J1831" s="15">
        <v>22.84</v>
      </c>
      <c r="K1831" s="9">
        <v>0.05</v>
      </c>
      <c r="L1831" s="9" t="s">
        <v>50</v>
      </c>
      <c r="M1831" s="9" t="s">
        <v>104</v>
      </c>
      <c r="N1831" s="16" t="str">
        <f ca="1">PROPER(Table1[[#This Row],[Region]])</f>
        <v>West</v>
      </c>
      <c r="O1831" s="9" t="s">
        <v>242</v>
      </c>
      <c r="P1831" s="9" t="s">
        <v>448</v>
      </c>
      <c r="Q1831" s="9" t="s">
        <v>32</v>
      </c>
    </row>
    <row r="1832" spans="1:17" ht="14.5">
      <c r="A1832" s="9">
        <v>3196</v>
      </c>
      <c r="B1832" s="9" t="str">
        <f>VLOOKUP(Table1[[#This Row],[Customer ID]],'Customer Lookup'!A:B,2,0)</f>
        <v>Rick Foster Hawkins</v>
      </c>
      <c r="C1832" s="9">
        <v>24294</v>
      </c>
      <c r="D1832" s="30">
        <v>42037</v>
      </c>
      <c r="E1832" s="30">
        <v>42038</v>
      </c>
      <c r="F1832" s="8" t="s">
        <v>74</v>
      </c>
      <c r="G1832" s="13" t="str">
        <f ca="1">TRIM(Table1[[#This Row],[Product Category]])</f>
        <v>Technology</v>
      </c>
      <c r="H1832" s="13" t="str">
        <f ca="1">PROPER(Table1[[#This Row],[Product Sub-Category]])</f>
        <v>Office Machines</v>
      </c>
      <c r="I1832" s="14">
        <v>43</v>
      </c>
      <c r="J1832" s="15">
        <v>200.97</v>
      </c>
      <c r="K1832" s="9">
        <v>0.1</v>
      </c>
      <c r="L1832" s="9" t="s">
        <v>31</v>
      </c>
      <c r="M1832" s="9" t="s">
        <v>42</v>
      </c>
      <c r="N1832" s="16" t="str">
        <f ca="1">PROPER(Table1[[#This Row],[Region]])</f>
        <v>Central</v>
      </c>
      <c r="O1832" s="9" t="s">
        <v>37</v>
      </c>
      <c r="P1832" s="9" t="s">
        <v>206</v>
      </c>
      <c r="Q1832" s="9" t="s">
        <v>22</v>
      </c>
    </row>
    <row r="1833" spans="1:17" ht="14.5">
      <c r="A1833" s="9">
        <v>3197</v>
      </c>
      <c r="B1833" s="9" t="str">
        <f>VLOOKUP(Table1[[#This Row],[Customer ID]],'Customer Lookup'!A:B,2,0)</f>
        <v>Wallace Pugh</v>
      </c>
      <c r="C1833" s="9">
        <v>90850</v>
      </c>
      <c r="D1833" s="30">
        <v>42037</v>
      </c>
      <c r="E1833" s="30">
        <v>42038</v>
      </c>
      <c r="F1833" s="9" t="s">
        <v>74</v>
      </c>
      <c r="G1833" s="13" t="str">
        <f ca="1">TRIM(Table1[[#This Row],[Product Category]])</f>
        <v>Office Supplies</v>
      </c>
      <c r="H1833" s="13" t="str">
        <f ca="1">PROPER(Table1[[#This Row],[Product Sub-Category]])</f>
        <v>Office Machines</v>
      </c>
      <c r="I1833" s="14">
        <v>11</v>
      </c>
      <c r="J1833" s="15">
        <v>200.97</v>
      </c>
      <c r="K1833" s="9">
        <v>0.1</v>
      </c>
      <c r="L1833" s="9" t="s">
        <v>31</v>
      </c>
      <c r="M1833" s="9" t="s">
        <v>42</v>
      </c>
      <c r="N1833" s="16" t="str">
        <f ca="1">PROPER(Table1[[#This Row],[Region]])</f>
        <v>West</v>
      </c>
      <c r="O1833" s="9" t="s">
        <v>142</v>
      </c>
      <c r="P1833" s="9" t="s">
        <v>1043</v>
      </c>
      <c r="Q1833" s="9" t="s">
        <v>22</v>
      </c>
    </row>
    <row r="1834" spans="1:17" ht="14.5">
      <c r="A1834" s="9">
        <v>3205</v>
      </c>
      <c r="B1834" s="9" t="str">
        <f>VLOOKUP(Table1[[#This Row],[Customer ID]],'Customer Lookup'!A:B,2,0)</f>
        <v>Alvin Mullins</v>
      </c>
      <c r="C1834" s="9">
        <v>87933</v>
      </c>
      <c r="D1834" s="30">
        <v>42093</v>
      </c>
      <c r="E1834" s="30">
        <v>42097</v>
      </c>
      <c r="F1834" s="8" t="s">
        <v>2231</v>
      </c>
      <c r="G1834" s="13" t="str">
        <f ca="1">TRIM(Table1[[#This Row],[Product Category]])</f>
        <v>Technology</v>
      </c>
      <c r="H1834" s="13" t="str">
        <f ca="1">PROPER(Table1[[#This Row],[Product Sub-Category]])</f>
        <v>Pens &amp; Art Supplies</v>
      </c>
      <c r="I1834" s="14">
        <v>10</v>
      </c>
      <c r="J1834" s="15">
        <v>5.98</v>
      </c>
      <c r="K1834" s="9">
        <v>0.05</v>
      </c>
      <c r="L1834" s="9" t="s">
        <v>98</v>
      </c>
      <c r="M1834" s="9" t="s">
        <v>104</v>
      </c>
      <c r="N1834" s="16" t="str">
        <f ca="1">PROPER(Table1[[#This Row],[Region]])</f>
        <v>West</v>
      </c>
      <c r="O1834" s="9" t="s">
        <v>682</v>
      </c>
      <c r="P1834" s="9" t="s">
        <v>1032</v>
      </c>
      <c r="Q1834" s="9" t="s">
        <v>32</v>
      </c>
    </row>
    <row r="1835" spans="1:17" ht="14.5">
      <c r="A1835" s="9">
        <v>3206</v>
      </c>
      <c r="B1835" s="9" t="str">
        <f>VLOOKUP(Table1[[#This Row],[Customer ID]],'Customer Lookup'!A:B,2,0)</f>
        <v>Dana Rankin</v>
      </c>
      <c r="C1835" s="9">
        <v>87933</v>
      </c>
      <c r="D1835" s="30">
        <v>42093</v>
      </c>
      <c r="E1835" s="30">
        <v>42098</v>
      </c>
      <c r="F1835" s="9" t="s">
        <v>144</v>
      </c>
      <c r="G1835" s="13" t="str">
        <f ca="1">TRIM(Table1[[#This Row],[Product Category]])</f>
        <v>Furniture</v>
      </c>
      <c r="H1835" s="13" t="str">
        <f ca="1">PROPER(Table1[[#This Row],[Product Sub-Category]])</f>
        <v>Computer Peripherals</v>
      </c>
      <c r="I1835" s="14">
        <v>6</v>
      </c>
      <c r="J1835" s="15">
        <v>39.979999999999997</v>
      </c>
      <c r="K1835" s="9">
        <v>0.05</v>
      </c>
      <c r="L1835" s="9" t="s">
        <v>98</v>
      </c>
      <c r="M1835" s="9" t="s">
        <v>104</v>
      </c>
      <c r="N1835" s="16" t="str">
        <f ca="1">PROPER(Table1[[#This Row],[Region]])</f>
        <v>West</v>
      </c>
      <c r="O1835" s="9" t="s">
        <v>682</v>
      </c>
      <c r="P1835" s="9" t="s">
        <v>1044</v>
      </c>
      <c r="Q1835" s="9" t="s">
        <v>32</v>
      </c>
    </row>
    <row r="1836" spans="1:17" ht="14.5">
      <c r="A1836" s="9">
        <v>3206</v>
      </c>
      <c r="B1836" s="9" t="str">
        <f>VLOOKUP(Table1[[#This Row],[Customer ID]],'Customer Lookup'!A:B,2,0)</f>
        <v>Dana Rankin</v>
      </c>
      <c r="C1836" s="9">
        <v>87934</v>
      </c>
      <c r="D1836" s="30">
        <v>42145</v>
      </c>
      <c r="E1836" s="30">
        <v>42147</v>
      </c>
      <c r="F1836" s="8" t="s">
        <v>2232</v>
      </c>
      <c r="G1836" s="13" t="str">
        <f ca="1">TRIM(Table1[[#This Row],[Product Category]])</f>
        <v>Office Supplies</v>
      </c>
      <c r="H1836" s="13" t="str">
        <f ca="1">PROPER(Table1[[#This Row],[Product Sub-Category]])</f>
        <v>Chairs &amp; Chairmats</v>
      </c>
      <c r="I1836" s="14">
        <v>7</v>
      </c>
      <c r="J1836" s="15">
        <v>218.08</v>
      </c>
      <c r="K1836" s="9">
        <v>0.1</v>
      </c>
      <c r="L1836" s="9" t="s">
        <v>31</v>
      </c>
      <c r="M1836" s="9" t="s">
        <v>104</v>
      </c>
      <c r="N1836" s="16" t="str">
        <f ca="1">PROPER(Table1[[#This Row],[Region]])</f>
        <v>West</v>
      </c>
      <c r="O1836" s="9" t="s">
        <v>682</v>
      </c>
      <c r="P1836" s="9" t="s">
        <v>1044</v>
      </c>
      <c r="Q1836" s="9" t="s">
        <v>22</v>
      </c>
    </row>
    <row r="1837" spans="1:17" ht="14.5">
      <c r="A1837" s="9">
        <v>3206</v>
      </c>
      <c r="B1837" s="9" t="str">
        <f>VLOOKUP(Table1[[#This Row],[Customer ID]],'Customer Lookup'!A:B,2,0)</f>
        <v>Dana Rankin</v>
      </c>
      <c r="C1837" s="9">
        <v>87935</v>
      </c>
      <c r="D1837" s="30">
        <v>42152</v>
      </c>
      <c r="E1837" s="30">
        <v>42153</v>
      </c>
      <c r="F1837" s="9" t="s">
        <v>83</v>
      </c>
      <c r="G1837" s="13" t="str">
        <f ca="1">TRIM(Table1[[#This Row],[Product Category]])</f>
        <v>Technology</v>
      </c>
      <c r="H1837" s="13" t="str">
        <f ca="1">PROPER(Table1[[#This Row],[Product Sub-Category]])</f>
        <v>Paper</v>
      </c>
      <c r="I1837" s="14">
        <v>23</v>
      </c>
      <c r="J1837" s="15">
        <v>35.44</v>
      </c>
      <c r="K1837" s="9">
        <v>0.05</v>
      </c>
      <c r="L1837" s="9" t="s">
        <v>31</v>
      </c>
      <c r="M1837" s="9" t="s">
        <v>104</v>
      </c>
      <c r="N1837" s="16" t="str">
        <f ca="1">PROPER(Table1[[#This Row],[Region]])</f>
        <v>West</v>
      </c>
      <c r="O1837" s="9" t="s">
        <v>682</v>
      </c>
      <c r="P1837" s="9" t="s">
        <v>1044</v>
      </c>
      <c r="Q1837" s="9" t="s">
        <v>32</v>
      </c>
    </row>
    <row r="1838" spans="1:17" ht="14.5">
      <c r="A1838" s="9">
        <v>3209</v>
      </c>
      <c r="B1838" s="9" t="str">
        <f>VLOOKUP(Table1[[#This Row],[Customer ID]],'Customer Lookup'!A:B,2,0)</f>
        <v>Elsie Floyd</v>
      </c>
      <c r="C1838" s="9">
        <v>90739</v>
      </c>
      <c r="D1838" s="30">
        <v>42183</v>
      </c>
      <c r="E1838" s="30">
        <v>42184</v>
      </c>
      <c r="F1838" s="8" t="s">
        <v>144</v>
      </c>
      <c r="G1838" s="13" t="str">
        <f ca="1">TRIM(Table1[[#This Row],[Product Category]])</f>
        <v>Office Supplies</v>
      </c>
      <c r="H1838" s="13" t="str">
        <f ca="1">PROPER(Table1[[#This Row],[Product Sub-Category]])</f>
        <v>Computer Peripherals</v>
      </c>
      <c r="I1838" s="14">
        <v>8</v>
      </c>
      <c r="J1838" s="15">
        <v>4.9800000000000004</v>
      </c>
      <c r="K1838" s="9">
        <v>0.05</v>
      </c>
      <c r="L1838" s="9" t="s">
        <v>41</v>
      </c>
      <c r="M1838" s="9" t="s">
        <v>81</v>
      </c>
      <c r="N1838" s="16" t="str">
        <f ca="1">PROPER(Table1[[#This Row],[Region]])</f>
        <v>Central</v>
      </c>
      <c r="O1838" s="9" t="s">
        <v>37</v>
      </c>
      <c r="P1838" s="9" t="s">
        <v>1045</v>
      </c>
      <c r="Q1838" s="9" t="s">
        <v>22</v>
      </c>
    </row>
    <row r="1839" spans="1:17" ht="14.5">
      <c r="A1839" s="9">
        <v>3211</v>
      </c>
      <c r="B1839" s="9" t="str">
        <f>VLOOKUP(Table1[[#This Row],[Customer ID]],'Customer Lookup'!A:B,2,0)</f>
        <v>Jonathan Crabtree</v>
      </c>
      <c r="C1839" s="9">
        <v>91522</v>
      </c>
      <c r="D1839" s="30">
        <v>42050</v>
      </c>
      <c r="E1839" s="30">
        <v>42051</v>
      </c>
      <c r="F1839" s="9" t="s">
        <v>116</v>
      </c>
      <c r="G1839" s="13" t="str">
        <f ca="1">TRIM(Table1[[#This Row],[Product Category]])</f>
        <v>Technology</v>
      </c>
      <c r="H1839" s="13" t="str">
        <f ca="1">PROPER(Table1[[#This Row],[Product Sub-Category]])</f>
        <v>Labels</v>
      </c>
      <c r="I1839" s="14">
        <v>12</v>
      </c>
      <c r="J1839" s="15">
        <v>7.31</v>
      </c>
      <c r="K1839" s="9">
        <v>0.05</v>
      </c>
      <c r="L1839" s="9" t="s">
        <v>21</v>
      </c>
      <c r="M1839" s="9" t="s">
        <v>81</v>
      </c>
      <c r="N1839" s="16" t="str">
        <f ca="1">PROPER(Table1[[#This Row],[Region]])</f>
        <v>Central</v>
      </c>
      <c r="O1839" s="9" t="s">
        <v>142</v>
      </c>
      <c r="P1839" s="9" t="s">
        <v>1046</v>
      </c>
      <c r="Q1839" s="9" t="s">
        <v>32</v>
      </c>
    </row>
    <row r="1840" spans="1:17" ht="14.5">
      <c r="A1840" s="9">
        <v>3211</v>
      </c>
      <c r="B1840" s="9" t="str">
        <f>VLOOKUP(Table1[[#This Row],[Customer ID]],'Customer Lookup'!A:B,2,0)</f>
        <v>Jonathan Crabtree</v>
      </c>
      <c r="C1840" s="9">
        <v>91522</v>
      </c>
      <c r="D1840" s="30">
        <v>42050</v>
      </c>
      <c r="E1840" s="30">
        <v>42051</v>
      </c>
      <c r="F1840" s="8" t="s">
        <v>2235</v>
      </c>
      <c r="G1840" s="13" t="str">
        <f ca="1">TRIM(Table1[[#This Row],[Product Category]])</f>
        <v>Office Supplies</v>
      </c>
      <c r="H1840" s="13" t="str">
        <f ca="1">PROPER(Table1[[#This Row],[Product Sub-Category]])</f>
        <v>Telephones And Communication</v>
      </c>
      <c r="I1840" s="14">
        <v>23</v>
      </c>
      <c r="J1840" s="15">
        <v>20.99</v>
      </c>
      <c r="K1840" s="9">
        <v>0.05</v>
      </c>
      <c r="L1840" s="9" t="s">
        <v>21</v>
      </c>
      <c r="M1840" s="9" t="s">
        <v>81</v>
      </c>
      <c r="N1840" s="16" t="str">
        <f ca="1">PROPER(Table1[[#This Row],[Region]])</f>
        <v>South</v>
      </c>
      <c r="O1840" s="9" t="s">
        <v>142</v>
      </c>
      <c r="P1840" s="9" t="s">
        <v>1046</v>
      </c>
      <c r="Q1840" s="9" t="s">
        <v>32</v>
      </c>
    </row>
    <row r="1841" spans="1:17" ht="14.5">
      <c r="A1841" s="9">
        <v>3221</v>
      </c>
      <c r="B1841" s="9" t="str">
        <f>VLOOKUP(Table1[[#This Row],[Customer ID]],'Customer Lookup'!A:B,2,0)</f>
        <v>Sean Pugh</v>
      </c>
      <c r="C1841" s="9">
        <v>90815</v>
      </c>
      <c r="D1841" s="30">
        <v>42106</v>
      </c>
      <c r="E1841" s="30">
        <v>42107</v>
      </c>
      <c r="F1841" s="9" t="s">
        <v>2231</v>
      </c>
      <c r="G1841" s="13" t="str">
        <f ca="1">TRIM(Table1[[#This Row],[Product Category]])</f>
        <v>Technology</v>
      </c>
      <c r="H1841" s="13" t="str">
        <f ca="1">PROPER(Table1[[#This Row],[Product Sub-Category]])</f>
        <v>Pens &amp; Art Supplies</v>
      </c>
      <c r="I1841" s="14">
        <v>7</v>
      </c>
      <c r="J1841" s="15">
        <v>6.68</v>
      </c>
      <c r="K1841" s="9">
        <v>0.05</v>
      </c>
      <c r="L1841" s="9" t="s">
        <v>31</v>
      </c>
      <c r="M1841" s="9" t="s">
        <v>81</v>
      </c>
      <c r="N1841" s="16" t="str">
        <f ca="1">PROPER(Table1[[#This Row],[Region]])</f>
        <v>South</v>
      </c>
      <c r="O1841" s="9" t="s">
        <v>242</v>
      </c>
      <c r="P1841" s="9" t="s">
        <v>1047</v>
      </c>
      <c r="Q1841" s="9" t="s">
        <v>32</v>
      </c>
    </row>
    <row r="1842" spans="1:17" ht="14.5">
      <c r="A1842" s="9">
        <v>3222</v>
      </c>
      <c r="B1842" s="9" t="str">
        <f>VLOOKUP(Table1[[#This Row],[Customer ID]],'Customer Lookup'!A:B,2,0)</f>
        <v>Diane Lu</v>
      </c>
      <c r="C1842" s="9">
        <v>90814</v>
      </c>
      <c r="D1842" s="30">
        <v>42082</v>
      </c>
      <c r="E1842" s="30">
        <v>42082</v>
      </c>
      <c r="F1842" s="8" t="s">
        <v>144</v>
      </c>
      <c r="G1842" s="13" t="str">
        <f ca="1">TRIM(Table1[[#This Row],[Product Category]])</f>
        <v>Technology</v>
      </c>
      <c r="H1842" s="13" t="str">
        <f ca="1">PROPER(Table1[[#This Row],[Product Sub-Category]])</f>
        <v>Computer Peripherals</v>
      </c>
      <c r="I1842" s="14">
        <v>8</v>
      </c>
      <c r="J1842" s="15">
        <v>39.479999999999997</v>
      </c>
      <c r="K1842" s="9">
        <v>0.05</v>
      </c>
      <c r="L1842" s="9" t="s">
        <v>21</v>
      </c>
      <c r="M1842" s="9" t="s">
        <v>81</v>
      </c>
      <c r="N1842" s="16" t="str">
        <f ca="1">PROPER(Table1[[#This Row],[Region]])</f>
        <v>South</v>
      </c>
      <c r="O1842" s="9" t="s">
        <v>242</v>
      </c>
      <c r="P1842" s="9" t="s">
        <v>1048</v>
      </c>
      <c r="Q1842" s="9" t="s">
        <v>22</v>
      </c>
    </row>
    <row r="1843" spans="1:17" ht="14.5">
      <c r="A1843" s="9">
        <v>3222</v>
      </c>
      <c r="B1843" s="9" t="str">
        <f>VLOOKUP(Table1[[#This Row],[Customer ID]],'Customer Lookup'!A:B,2,0)</f>
        <v>Diane Lu</v>
      </c>
      <c r="C1843" s="9">
        <v>90814</v>
      </c>
      <c r="D1843" s="30">
        <v>42082</v>
      </c>
      <c r="E1843" s="30">
        <v>42083</v>
      </c>
      <c r="F1843" s="9" t="s">
        <v>144</v>
      </c>
      <c r="G1843" s="13" t="str">
        <f ca="1">TRIM(Table1[[#This Row],[Product Category]])</f>
        <v>Furniture</v>
      </c>
      <c r="H1843" s="13" t="str">
        <f ca="1">PROPER(Table1[[#This Row],[Product Sub-Category]])</f>
        <v>Computer Peripherals</v>
      </c>
      <c r="I1843" s="14">
        <v>17</v>
      </c>
      <c r="J1843" s="15">
        <v>8.1199999999999992</v>
      </c>
      <c r="K1843" s="9">
        <v>0.05</v>
      </c>
      <c r="L1843" s="9" t="s">
        <v>21</v>
      </c>
      <c r="M1843" s="9" t="s">
        <v>81</v>
      </c>
      <c r="N1843" s="16" t="str">
        <f ca="1">PROPER(Table1[[#This Row],[Region]])</f>
        <v>South</v>
      </c>
      <c r="O1843" s="9" t="s">
        <v>242</v>
      </c>
      <c r="P1843" s="9" t="s">
        <v>1048</v>
      </c>
      <c r="Q1843" s="9" t="s">
        <v>32</v>
      </c>
    </row>
    <row r="1844" spans="1:17" ht="14.5">
      <c r="A1844" s="9">
        <v>3224</v>
      </c>
      <c r="B1844" s="9" t="str">
        <f>VLOOKUP(Table1[[#This Row],[Customer ID]],'Customer Lookup'!A:B,2,0)</f>
        <v>Claudia White</v>
      </c>
      <c r="C1844" s="9">
        <v>86508</v>
      </c>
      <c r="D1844" s="30">
        <v>42095</v>
      </c>
      <c r="E1844" s="30">
        <v>42096</v>
      </c>
      <c r="F1844" s="8" t="s">
        <v>2232</v>
      </c>
      <c r="G1844" s="13" t="str">
        <f ca="1">TRIM(Table1[[#This Row],[Product Category]])</f>
        <v>Office Supplies</v>
      </c>
      <c r="H1844" s="13" t="str">
        <f ca="1">PROPER(Table1[[#This Row],[Product Sub-Category]])</f>
        <v>Chairs &amp; Chairmats</v>
      </c>
      <c r="I1844" s="14">
        <v>2</v>
      </c>
      <c r="J1844" s="15">
        <v>60.98</v>
      </c>
      <c r="K1844" s="9">
        <v>0.05</v>
      </c>
      <c r="L1844" s="9" t="s">
        <v>41</v>
      </c>
      <c r="M1844" s="9" t="s">
        <v>51</v>
      </c>
      <c r="N1844" s="16" t="str">
        <f ca="1">PROPER(Table1[[#This Row],[Region]])</f>
        <v>South</v>
      </c>
      <c r="O1844" s="9" t="s">
        <v>184</v>
      </c>
      <c r="P1844" s="9" t="s">
        <v>1049</v>
      </c>
      <c r="Q1844" s="9" t="s">
        <v>22</v>
      </c>
    </row>
    <row r="1845" spans="1:17" ht="14.5">
      <c r="A1845" s="9">
        <v>3225</v>
      </c>
      <c r="B1845" s="9" t="str">
        <f>VLOOKUP(Table1[[#This Row],[Customer ID]],'Customer Lookup'!A:B,2,0)</f>
        <v>Robyn Crawford</v>
      </c>
      <c r="C1845" s="9">
        <v>86507</v>
      </c>
      <c r="D1845" s="30">
        <v>42018</v>
      </c>
      <c r="E1845" s="30">
        <v>42018</v>
      </c>
      <c r="F1845" s="9" t="s">
        <v>196</v>
      </c>
      <c r="G1845" s="13" t="str">
        <f ca="1">TRIM(Table1[[#This Row],[Product Category]])</f>
        <v>Office Supplies</v>
      </c>
      <c r="H1845" s="13" t="str">
        <f ca="1">PROPER(Table1[[#This Row],[Product Sub-Category]])</f>
        <v>Appliances</v>
      </c>
      <c r="I1845" s="14">
        <v>4</v>
      </c>
      <c r="J1845" s="15">
        <v>208.16</v>
      </c>
      <c r="K1845" s="9">
        <v>0.1</v>
      </c>
      <c r="L1845" s="9" t="s">
        <v>31</v>
      </c>
      <c r="M1845" s="9" t="s">
        <v>51</v>
      </c>
      <c r="N1845" s="16" t="str">
        <f ca="1">PROPER(Table1[[#This Row],[Region]])</f>
        <v>South</v>
      </c>
      <c r="O1845" s="9" t="s">
        <v>184</v>
      </c>
      <c r="P1845" s="9" t="s">
        <v>1050</v>
      </c>
      <c r="Q1845" s="9" t="s">
        <v>22</v>
      </c>
    </row>
    <row r="1846" spans="1:17" ht="14.5">
      <c r="A1846" s="9">
        <v>3226</v>
      </c>
      <c r="B1846" s="9" t="str">
        <f>VLOOKUP(Table1[[#This Row],[Customer ID]],'Customer Lookup'!A:B,2,0)</f>
        <v>Arthur Gold</v>
      </c>
      <c r="C1846" s="9">
        <v>86507</v>
      </c>
      <c r="D1846" s="30">
        <v>42018</v>
      </c>
      <c r="E1846" s="30">
        <v>42019</v>
      </c>
      <c r="F1846" s="8" t="s">
        <v>61</v>
      </c>
      <c r="G1846" s="13" t="str">
        <f ca="1">TRIM(Table1[[#This Row],[Product Category]])</f>
        <v>Furniture</v>
      </c>
      <c r="H1846" s="13" t="str">
        <f ca="1">PROPER(Table1[[#This Row],[Product Sub-Category]])</f>
        <v>Envelopes</v>
      </c>
      <c r="I1846" s="14">
        <v>2</v>
      </c>
      <c r="J1846" s="15">
        <v>90.48</v>
      </c>
      <c r="K1846" s="9">
        <v>0.05</v>
      </c>
      <c r="L1846" s="9" t="s">
        <v>31</v>
      </c>
      <c r="M1846" s="9" t="s">
        <v>51</v>
      </c>
      <c r="N1846" s="16" t="str">
        <f ca="1">PROPER(Table1[[#This Row],[Region]])</f>
        <v>South</v>
      </c>
      <c r="O1846" s="9" t="s">
        <v>184</v>
      </c>
      <c r="P1846" s="9" t="s">
        <v>1051</v>
      </c>
      <c r="Q1846" s="9" t="s">
        <v>32</v>
      </c>
    </row>
    <row r="1847" spans="1:17" ht="14.5">
      <c r="A1847" s="9">
        <v>3226</v>
      </c>
      <c r="B1847" s="9" t="str">
        <f>VLOOKUP(Table1[[#This Row],[Customer ID]],'Customer Lookup'!A:B,2,0)</f>
        <v>Arthur Gold</v>
      </c>
      <c r="C1847" s="9">
        <v>86507</v>
      </c>
      <c r="D1847" s="30">
        <v>42018</v>
      </c>
      <c r="E1847" s="30">
        <v>42020</v>
      </c>
      <c r="F1847" s="9" t="s">
        <v>2233</v>
      </c>
      <c r="G1847" s="13" t="str">
        <f ca="1">TRIM(Table1[[#This Row],[Product Category]])</f>
        <v>Office Supplies</v>
      </c>
      <c r="H1847" s="13" t="str">
        <f ca="1">PROPER(Table1[[#This Row],[Product Sub-Category]])</f>
        <v>Office Furnishings</v>
      </c>
      <c r="I1847" s="14">
        <v>1</v>
      </c>
      <c r="J1847" s="15">
        <v>9.48</v>
      </c>
      <c r="K1847" s="9">
        <v>0.05</v>
      </c>
      <c r="L1847" s="9" t="s">
        <v>31</v>
      </c>
      <c r="M1847" s="9" t="s">
        <v>51</v>
      </c>
      <c r="N1847" s="16" t="str">
        <f ca="1">PROPER(Table1[[#This Row],[Region]])</f>
        <v>South</v>
      </c>
      <c r="O1847" s="9" t="s">
        <v>184</v>
      </c>
      <c r="P1847" s="9" t="s">
        <v>1051</v>
      </c>
      <c r="Q1847" s="9" t="s">
        <v>22</v>
      </c>
    </row>
    <row r="1848" spans="1:17" ht="14.5">
      <c r="A1848" s="9">
        <v>3226</v>
      </c>
      <c r="B1848" s="9" t="str">
        <f>VLOOKUP(Table1[[#This Row],[Customer ID]],'Customer Lookup'!A:B,2,0)</f>
        <v>Arthur Gold</v>
      </c>
      <c r="C1848" s="9">
        <v>86507</v>
      </c>
      <c r="D1848" s="30">
        <v>42018</v>
      </c>
      <c r="E1848" s="30">
        <v>42019</v>
      </c>
      <c r="F1848" s="8" t="s">
        <v>2231</v>
      </c>
      <c r="G1848" s="13" t="str">
        <f ca="1">TRIM(Table1[[#This Row],[Product Category]])</f>
        <v>Technology</v>
      </c>
      <c r="H1848" s="13" t="str">
        <f ca="1">PROPER(Table1[[#This Row],[Product Sub-Category]])</f>
        <v>Pens &amp; Art Supplies</v>
      </c>
      <c r="I1848" s="14">
        <v>4</v>
      </c>
      <c r="J1848" s="15">
        <v>4.28</v>
      </c>
      <c r="K1848" s="9">
        <v>0.05</v>
      </c>
      <c r="L1848" s="9" t="s">
        <v>31</v>
      </c>
      <c r="M1848" s="9" t="s">
        <v>51</v>
      </c>
      <c r="N1848" s="16" t="str">
        <f ca="1">PROPER(Table1[[#This Row],[Region]])</f>
        <v>South</v>
      </c>
      <c r="O1848" s="9" t="s">
        <v>184</v>
      </c>
      <c r="P1848" s="9" t="s">
        <v>1051</v>
      </c>
      <c r="Q1848" s="9" t="s">
        <v>32</v>
      </c>
    </row>
    <row r="1849" spans="1:17" ht="14.5">
      <c r="A1849" s="9">
        <v>3226</v>
      </c>
      <c r="B1849" s="9" t="str">
        <f>VLOOKUP(Table1[[#This Row],[Customer ID]],'Customer Lookup'!A:B,2,0)</f>
        <v>Arthur Gold</v>
      </c>
      <c r="C1849" s="9">
        <v>86509</v>
      </c>
      <c r="D1849" s="30">
        <v>42183</v>
      </c>
      <c r="E1849" s="30">
        <v>42185</v>
      </c>
      <c r="F1849" s="9" t="s">
        <v>144</v>
      </c>
      <c r="G1849" s="13" t="str">
        <f ca="1">TRIM(Table1[[#This Row],[Product Category]])</f>
        <v>Office Supplies</v>
      </c>
      <c r="H1849" s="13" t="str">
        <f ca="1">PROPER(Table1[[#This Row],[Product Sub-Category]])</f>
        <v>Computer Peripherals</v>
      </c>
      <c r="I1849" s="14">
        <v>12</v>
      </c>
      <c r="J1849" s="15">
        <v>22.24</v>
      </c>
      <c r="K1849" s="9">
        <v>0.05</v>
      </c>
      <c r="L1849" s="9" t="s">
        <v>50</v>
      </c>
      <c r="M1849" s="9" t="s">
        <v>51</v>
      </c>
      <c r="N1849" s="16" t="str">
        <f ca="1">PROPER(Table1[[#This Row],[Region]])</f>
        <v>Central</v>
      </c>
      <c r="O1849" s="9" t="s">
        <v>184</v>
      </c>
      <c r="P1849" s="9" t="s">
        <v>1051</v>
      </c>
      <c r="Q1849" s="9" t="s">
        <v>32</v>
      </c>
    </row>
    <row r="1850" spans="1:17" ht="14.5">
      <c r="A1850" s="9">
        <v>3229</v>
      </c>
      <c r="B1850" s="9" t="str">
        <f>VLOOKUP(Table1[[#This Row],[Customer ID]],'Customer Lookup'!A:B,2,0)</f>
        <v>Sharon Kessler</v>
      </c>
      <c r="C1850" s="9">
        <v>87435</v>
      </c>
      <c r="D1850" s="30">
        <v>42025</v>
      </c>
      <c r="E1850" s="30">
        <v>42026</v>
      </c>
      <c r="F1850" s="8" t="s">
        <v>2237</v>
      </c>
      <c r="G1850" s="13" t="str">
        <f ca="1">TRIM(Table1[[#This Row],[Product Category]])</f>
        <v>Technology</v>
      </c>
      <c r="H1850" s="13" t="str">
        <f ca="1">PROPER(Table1[[#This Row],[Product Sub-Category]])</f>
        <v>Binders And Binder Accessories</v>
      </c>
      <c r="I1850" s="14">
        <v>15</v>
      </c>
      <c r="J1850" s="15">
        <v>24.95</v>
      </c>
      <c r="K1850" s="9">
        <v>0.05</v>
      </c>
      <c r="L1850" s="9" t="s">
        <v>31</v>
      </c>
      <c r="M1850" s="9" t="s">
        <v>51</v>
      </c>
      <c r="N1850" s="16" t="str">
        <f ca="1">PROPER(Table1[[#This Row],[Region]])</f>
        <v>Central</v>
      </c>
      <c r="O1850" s="9" t="s">
        <v>718</v>
      </c>
      <c r="P1850" s="9" t="s">
        <v>1052</v>
      </c>
      <c r="Q1850" s="9" t="s">
        <v>32</v>
      </c>
    </row>
    <row r="1851" spans="1:17" ht="14.5">
      <c r="A1851" s="9">
        <v>3230</v>
      </c>
      <c r="B1851" s="9" t="str">
        <f>VLOOKUP(Table1[[#This Row],[Customer ID]],'Customer Lookup'!A:B,2,0)</f>
        <v>Monica Stuart</v>
      </c>
      <c r="C1851" s="9">
        <v>87435</v>
      </c>
      <c r="D1851" s="30">
        <v>42025</v>
      </c>
      <c r="E1851" s="30">
        <v>42027</v>
      </c>
      <c r="F1851" s="9" t="s">
        <v>144</v>
      </c>
      <c r="G1851" s="13" t="str">
        <f ca="1">TRIM(Table1[[#This Row],[Product Category]])</f>
        <v>Office Supplies</v>
      </c>
      <c r="H1851" s="13" t="str">
        <f ca="1">PROPER(Table1[[#This Row],[Product Sub-Category]])</f>
        <v>Computer Peripherals</v>
      </c>
      <c r="I1851" s="14">
        <v>9</v>
      </c>
      <c r="J1851" s="15">
        <v>15.98</v>
      </c>
      <c r="K1851" s="9">
        <v>0.05</v>
      </c>
      <c r="L1851" s="9" t="s">
        <v>31</v>
      </c>
      <c r="M1851" s="9" t="s">
        <v>51</v>
      </c>
      <c r="N1851" s="16" t="str">
        <f ca="1">PROPER(Table1[[#This Row],[Region]])</f>
        <v>Central</v>
      </c>
      <c r="O1851" s="9" t="s">
        <v>718</v>
      </c>
      <c r="P1851" s="9" t="s">
        <v>1053</v>
      </c>
      <c r="Q1851" s="9" t="s">
        <v>32</v>
      </c>
    </row>
    <row r="1852" spans="1:17" ht="14.5">
      <c r="A1852" s="9">
        <v>3230</v>
      </c>
      <c r="B1852" s="9" t="str">
        <f>VLOOKUP(Table1[[#This Row],[Customer ID]],'Customer Lookup'!A:B,2,0)</f>
        <v>Monica Stuart</v>
      </c>
      <c r="C1852" s="9">
        <v>87436</v>
      </c>
      <c r="D1852" s="30">
        <v>42168</v>
      </c>
      <c r="E1852" s="30">
        <v>42168</v>
      </c>
      <c r="F1852" s="8" t="s">
        <v>2237</v>
      </c>
      <c r="G1852" s="13" t="str">
        <f ca="1">TRIM(Table1[[#This Row],[Product Category]])</f>
        <v>Office Supplies</v>
      </c>
      <c r="H1852" s="13" t="str">
        <f ca="1">PROPER(Table1[[#This Row],[Product Sub-Category]])</f>
        <v>Binders And Binder Accessories</v>
      </c>
      <c r="I1852" s="14">
        <v>10</v>
      </c>
      <c r="J1852" s="15">
        <v>4.91</v>
      </c>
      <c r="K1852" s="9">
        <v>0.05</v>
      </c>
      <c r="L1852" s="9" t="s">
        <v>41</v>
      </c>
      <c r="M1852" s="9" t="s">
        <v>51</v>
      </c>
      <c r="N1852" s="16" t="str">
        <f ca="1">PROPER(Table1[[#This Row],[Region]])</f>
        <v>Central</v>
      </c>
      <c r="O1852" s="9" t="s">
        <v>718</v>
      </c>
      <c r="P1852" s="9" t="s">
        <v>1053</v>
      </c>
      <c r="Q1852" s="9" t="s">
        <v>22</v>
      </c>
    </row>
    <row r="1853" spans="1:17" ht="14.5">
      <c r="A1853" s="9">
        <v>3230</v>
      </c>
      <c r="B1853" s="9" t="str">
        <f>VLOOKUP(Table1[[#This Row],[Customer ID]],'Customer Lookup'!A:B,2,0)</f>
        <v>Monica Stuart</v>
      </c>
      <c r="C1853" s="9">
        <v>87436</v>
      </c>
      <c r="D1853" s="30">
        <v>42168</v>
      </c>
      <c r="E1853" s="30">
        <v>42169</v>
      </c>
      <c r="F1853" s="9" t="s">
        <v>83</v>
      </c>
      <c r="G1853" s="13" t="str">
        <f ca="1">TRIM(Table1[[#This Row],[Product Category]])</f>
        <v>Technology</v>
      </c>
      <c r="H1853" s="13" t="str">
        <f ca="1">PROPER(Table1[[#This Row],[Product Sub-Category]])</f>
        <v>Paper</v>
      </c>
      <c r="I1853" s="14">
        <v>21</v>
      </c>
      <c r="J1853" s="15">
        <v>48.94</v>
      </c>
      <c r="K1853" s="9">
        <v>0.05</v>
      </c>
      <c r="L1853" s="9" t="s">
        <v>41</v>
      </c>
      <c r="M1853" s="9" t="s">
        <v>51</v>
      </c>
      <c r="N1853" s="16" t="str">
        <f ca="1">PROPER(Table1[[#This Row],[Region]])</f>
        <v>West</v>
      </c>
      <c r="O1853" s="9" t="s">
        <v>718</v>
      </c>
      <c r="P1853" s="9" t="s">
        <v>1053</v>
      </c>
      <c r="Q1853" s="9" t="s">
        <v>22</v>
      </c>
    </row>
    <row r="1854" spans="1:17" ht="14.5">
      <c r="A1854" s="9">
        <v>3238</v>
      </c>
      <c r="B1854" s="9" t="str">
        <f>VLOOKUP(Table1[[#This Row],[Customer ID]],'Customer Lookup'!A:B,2,0)</f>
        <v>Kathleen P Bloom</v>
      </c>
      <c r="C1854" s="9">
        <v>89564</v>
      </c>
      <c r="D1854" s="30">
        <v>42159</v>
      </c>
      <c r="E1854" s="30">
        <v>42161</v>
      </c>
      <c r="F1854" s="8" t="s">
        <v>2235</v>
      </c>
      <c r="G1854" s="13" t="str">
        <f ca="1">TRIM(Table1[[#This Row],[Product Category]])</f>
        <v>Technology</v>
      </c>
      <c r="H1854" s="13" t="str">
        <f ca="1">PROPER(Table1[[#This Row],[Product Sub-Category]])</f>
        <v>Telephones And Communication</v>
      </c>
      <c r="I1854" s="14">
        <v>5</v>
      </c>
      <c r="J1854" s="15">
        <v>115.99</v>
      </c>
      <c r="K1854" s="9">
        <v>0.1</v>
      </c>
      <c r="L1854" s="9" t="s">
        <v>98</v>
      </c>
      <c r="M1854" s="9" t="s">
        <v>81</v>
      </c>
      <c r="N1854" s="16" t="str">
        <f ca="1">PROPER(Table1[[#This Row],[Region]])</f>
        <v>East</v>
      </c>
      <c r="O1854" s="9" t="s">
        <v>90</v>
      </c>
      <c r="P1854" s="9" t="s">
        <v>1054</v>
      </c>
      <c r="Q1854" s="9" t="s">
        <v>32</v>
      </c>
    </row>
    <row r="1855" spans="1:17" ht="14.5">
      <c r="A1855" s="9">
        <v>3243</v>
      </c>
      <c r="B1855" s="9" t="str">
        <f>VLOOKUP(Table1[[#This Row],[Customer ID]],'Customer Lookup'!A:B,2,0)</f>
        <v>Marlene Phillips</v>
      </c>
      <c r="C1855" s="9">
        <v>88329</v>
      </c>
      <c r="D1855" s="30">
        <v>42165</v>
      </c>
      <c r="E1855" s="30">
        <v>42165</v>
      </c>
      <c r="F1855" s="9" t="s">
        <v>144</v>
      </c>
      <c r="G1855" s="13" t="str">
        <f ca="1">TRIM(Table1[[#This Row],[Product Category]])</f>
        <v>Office Supplies</v>
      </c>
      <c r="H1855" s="13" t="str">
        <f ca="1">PROPER(Table1[[#This Row],[Product Sub-Category]])</f>
        <v>Computer Peripherals</v>
      </c>
      <c r="I1855" s="14">
        <v>3</v>
      </c>
      <c r="J1855" s="15">
        <v>7.28</v>
      </c>
      <c r="K1855" s="9">
        <v>0.05</v>
      </c>
      <c r="L1855" s="9" t="s">
        <v>21</v>
      </c>
      <c r="M1855" s="9" t="s">
        <v>51</v>
      </c>
      <c r="N1855" s="16" t="str">
        <f ca="1">PROPER(Table1[[#This Row],[Region]])</f>
        <v>East</v>
      </c>
      <c r="O1855" s="9" t="s">
        <v>171</v>
      </c>
      <c r="P1855" s="9" t="s">
        <v>439</v>
      </c>
      <c r="Q1855" s="9" t="s">
        <v>32</v>
      </c>
    </row>
    <row r="1856" spans="1:17" ht="14.5">
      <c r="A1856" s="9">
        <v>3246</v>
      </c>
      <c r="B1856" s="9" t="str">
        <f>VLOOKUP(Table1[[#This Row],[Customer ID]],'Customer Lookup'!A:B,2,0)</f>
        <v>Wanda Harris</v>
      </c>
      <c r="C1856" s="9">
        <v>88330</v>
      </c>
      <c r="D1856" s="30">
        <v>42095</v>
      </c>
      <c r="E1856" s="30">
        <v>42095</v>
      </c>
      <c r="F1856" s="8" t="s">
        <v>83</v>
      </c>
      <c r="G1856" s="13" t="str">
        <f ca="1">TRIM(Table1[[#This Row],[Product Category]])</f>
        <v>Office Supplies</v>
      </c>
      <c r="H1856" s="13" t="str">
        <f ca="1">PROPER(Table1[[#This Row],[Product Sub-Category]])</f>
        <v>Paper</v>
      </c>
      <c r="I1856" s="14">
        <v>4</v>
      </c>
      <c r="J1856" s="15">
        <v>5.18</v>
      </c>
      <c r="K1856" s="9">
        <v>0.05</v>
      </c>
      <c r="L1856" s="9" t="s">
        <v>98</v>
      </c>
      <c r="M1856" s="9" t="s">
        <v>51</v>
      </c>
      <c r="N1856" s="16" t="str">
        <f ca="1">PROPER(Table1[[#This Row],[Region]])</f>
        <v>South</v>
      </c>
      <c r="O1856" s="9" t="s">
        <v>155</v>
      </c>
      <c r="P1856" s="9" t="s">
        <v>1055</v>
      </c>
      <c r="Q1856" s="9" t="s">
        <v>32</v>
      </c>
    </row>
    <row r="1857" spans="1:17" ht="14.5">
      <c r="A1857" s="9">
        <v>3248</v>
      </c>
      <c r="B1857" s="9" t="str">
        <f>VLOOKUP(Table1[[#This Row],[Customer ID]],'Customer Lookup'!A:B,2,0)</f>
        <v>Earl Donnelly</v>
      </c>
      <c r="C1857" s="9">
        <v>87297</v>
      </c>
      <c r="D1857" s="30">
        <v>42131</v>
      </c>
      <c r="E1857" s="30">
        <v>42132</v>
      </c>
      <c r="F1857" s="9" t="s">
        <v>2237</v>
      </c>
      <c r="G1857" s="13" t="str">
        <f ca="1">TRIM(Table1[[#This Row],[Product Category]])</f>
        <v>Office Supplies</v>
      </c>
      <c r="H1857" s="13" t="str">
        <f ca="1">PROPER(Table1[[#This Row],[Product Sub-Category]])</f>
        <v>Binders And Binder Accessories</v>
      </c>
      <c r="I1857" s="14">
        <v>17</v>
      </c>
      <c r="J1857" s="15">
        <v>2.78</v>
      </c>
      <c r="K1857" s="9">
        <v>0.05</v>
      </c>
      <c r="L1857" s="9" t="s">
        <v>21</v>
      </c>
      <c r="M1857" s="9" t="s">
        <v>51</v>
      </c>
      <c r="N1857" s="16" t="str">
        <f ca="1">PROPER(Table1[[#This Row],[Region]])</f>
        <v>East</v>
      </c>
      <c r="O1857" s="9" t="s">
        <v>138</v>
      </c>
      <c r="P1857" s="9" t="s">
        <v>1056</v>
      </c>
      <c r="Q1857" s="9" t="s">
        <v>32</v>
      </c>
    </row>
    <row r="1858" spans="1:17" ht="14.5">
      <c r="A1858" s="9">
        <v>3249</v>
      </c>
      <c r="B1858" s="9" t="str">
        <f>VLOOKUP(Table1[[#This Row],[Customer ID]],'Customer Lookup'!A:B,2,0)</f>
        <v>Nicole Goldstein</v>
      </c>
      <c r="C1858" s="9">
        <v>87298</v>
      </c>
      <c r="D1858" s="30">
        <v>42147</v>
      </c>
      <c r="E1858" s="30">
        <v>42148</v>
      </c>
      <c r="F1858" s="8" t="s">
        <v>2237</v>
      </c>
      <c r="G1858" s="13" t="str">
        <f ca="1">TRIM(Table1[[#This Row],[Product Category]])</f>
        <v>Office Supplies</v>
      </c>
      <c r="H1858" s="13" t="str">
        <f ca="1">PROPER(Table1[[#This Row],[Product Sub-Category]])</f>
        <v>Binders And Binder Accessories</v>
      </c>
      <c r="I1858" s="14">
        <v>16</v>
      </c>
      <c r="J1858" s="15">
        <v>42.8</v>
      </c>
      <c r="K1858" s="9">
        <v>0.05</v>
      </c>
      <c r="L1858" s="9" t="s">
        <v>21</v>
      </c>
      <c r="M1858" s="9" t="s">
        <v>81</v>
      </c>
      <c r="N1858" s="16" t="str">
        <f ca="1">PROPER(Table1[[#This Row],[Region]])</f>
        <v>East</v>
      </c>
      <c r="O1858" s="9" t="s">
        <v>268</v>
      </c>
      <c r="P1858" s="9" t="s">
        <v>1057</v>
      </c>
      <c r="Q1858" s="9" t="s">
        <v>32</v>
      </c>
    </row>
    <row r="1859" spans="1:17" ht="14.5">
      <c r="A1859" s="9">
        <v>3251</v>
      </c>
      <c r="B1859" s="9" t="str">
        <f>VLOOKUP(Table1[[#This Row],[Customer ID]],'Customer Lookup'!A:B,2,0)</f>
        <v>Peter Brooks</v>
      </c>
      <c r="C1859" s="9">
        <v>39076</v>
      </c>
      <c r="D1859" s="30">
        <v>42166</v>
      </c>
      <c r="E1859" s="30">
        <v>42167</v>
      </c>
      <c r="F1859" s="9" t="s">
        <v>83</v>
      </c>
      <c r="G1859" s="13" t="str">
        <f ca="1">TRIM(Table1[[#This Row],[Product Category]])</f>
        <v>Office Supplies</v>
      </c>
      <c r="H1859" s="13" t="str">
        <f ca="1">PROPER(Table1[[#This Row],[Product Sub-Category]])</f>
        <v>Paper</v>
      </c>
      <c r="I1859" s="14">
        <v>76</v>
      </c>
      <c r="J1859" s="15">
        <v>5.28</v>
      </c>
      <c r="K1859" s="9">
        <v>0.05</v>
      </c>
      <c r="L1859" s="9" t="s">
        <v>41</v>
      </c>
      <c r="M1859" s="9" t="s">
        <v>81</v>
      </c>
      <c r="N1859" s="16" t="str">
        <f ca="1">PROPER(Table1[[#This Row],[Region]])</f>
        <v>East</v>
      </c>
      <c r="O1859" s="9" t="s">
        <v>62</v>
      </c>
      <c r="P1859" s="9" t="s">
        <v>79</v>
      </c>
      <c r="Q1859" s="9" t="s">
        <v>32</v>
      </c>
    </row>
    <row r="1860" spans="1:17" ht="14.5">
      <c r="A1860" s="9">
        <v>3252</v>
      </c>
      <c r="B1860" s="9" t="str">
        <f>VLOOKUP(Table1[[#This Row],[Customer ID]],'Customer Lookup'!A:B,2,0)</f>
        <v>Milton Harrell</v>
      </c>
      <c r="C1860" s="9">
        <v>87296</v>
      </c>
      <c r="D1860" s="30">
        <v>42093</v>
      </c>
      <c r="E1860" s="30">
        <v>42095</v>
      </c>
      <c r="F1860" s="8" t="s">
        <v>83</v>
      </c>
      <c r="G1860" s="13" t="str">
        <f ca="1">TRIM(Table1[[#This Row],[Product Category]])</f>
        <v>Office Supplies</v>
      </c>
      <c r="H1860" s="13" t="str">
        <f ca="1">PROPER(Table1[[#This Row],[Product Sub-Category]])</f>
        <v>Paper</v>
      </c>
      <c r="I1860" s="14">
        <v>1</v>
      </c>
      <c r="J1860" s="15">
        <v>11.34</v>
      </c>
      <c r="K1860" s="9">
        <v>0.05</v>
      </c>
      <c r="L1860" s="9" t="s">
        <v>41</v>
      </c>
      <c r="M1860" s="9" t="s">
        <v>51</v>
      </c>
      <c r="N1860" s="16" t="str">
        <f ca="1">PROPER(Table1[[#This Row],[Region]])</f>
        <v>East</v>
      </c>
      <c r="O1860" s="9" t="s">
        <v>62</v>
      </c>
      <c r="P1860" s="9" t="s">
        <v>1058</v>
      </c>
      <c r="Q1860" s="9" t="s">
        <v>32</v>
      </c>
    </row>
    <row r="1861" spans="1:17" ht="14.5">
      <c r="A1861" s="9">
        <v>3252</v>
      </c>
      <c r="B1861" s="9" t="str">
        <f>VLOOKUP(Table1[[#This Row],[Customer ID]],'Customer Lookup'!A:B,2,0)</f>
        <v>Milton Harrell</v>
      </c>
      <c r="C1861" s="9">
        <v>87299</v>
      </c>
      <c r="D1861" s="30">
        <v>42166</v>
      </c>
      <c r="E1861" s="30">
        <v>42167</v>
      </c>
      <c r="F1861" s="9" t="s">
        <v>83</v>
      </c>
      <c r="G1861" s="13" t="str">
        <f ca="1">TRIM(Table1[[#This Row],[Product Category]])</f>
        <v>Technology</v>
      </c>
      <c r="H1861" s="13" t="str">
        <f ca="1">PROPER(Table1[[#This Row],[Product Sub-Category]])</f>
        <v>Paper</v>
      </c>
      <c r="I1861" s="14">
        <v>19</v>
      </c>
      <c r="J1861" s="15">
        <v>5.28</v>
      </c>
      <c r="K1861" s="9">
        <v>0.05</v>
      </c>
      <c r="L1861" s="9" t="s">
        <v>41</v>
      </c>
      <c r="M1861" s="9" t="s">
        <v>81</v>
      </c>
      <c r="N1861" s="16" t="str">
        <f ca="1">PROPER(Table1[[#This Row],[Region]])</f>
        <v>South</v>
      </c>
      <c r="O1861" s="9" t="s">
        <v>62</v>
      </c>
      <c r="P1861" s="9" t="s">
        <v>1058</v>
      </c>
      <c r="Q1861" s="9" t="s">
        <v>32</v>
      </c>
    </row>
    <row r="1862" spans="1:17" ht="14.5">
      <c r="A1862" s="9">
        <v>3255</v>
      </c>
      <c r="B1862" s="9" t="str">
        <f>VLOOKUP(Table1[[#This Row],[Customer ID]],'Customer Lookup'!A:B,2,0)</f>
        <v>Maureen Whitley</v>
      </c>
      <c r="C1862" s="9">
        <v>90488</v>
      </c>
      <c r="D1862" s="30">
        <v>42053</v>
      </c>
      <c r="E1862" s="30">
        <v>42055</v>
      </c>
      <c r="F1862" s="8" t="s">
        <v>144</v>
      </c>
      <c r="G1862" s="13" t="str">
        <f ca="1">TRIM(Table1[[#This Row],[Product Category]])</f>
        <v>Furniture</v>
      </c>
      <c r="H1862" s="13" t="str">
        <f ca="1">PROPER(Table1[[#This Row],[Product Sub-Category]])</f>
        <v>Computer Peripherals</v>
      </c>
      <c r="I1862" s="14">
        <v>2</v>
      </c>
      <c r="J1862" s="15">
        <v>47.98</v>
      </c>
      <c r="K1862" s="9">
        <v>0.05</v>
      </c>
      <c r="L1862" s="9" t="s">
        <v>41</v>
      </c>
      <c r="M1862" s="9" t="s">
        <v>42</v>
      </c>
      <c r="N1862" s="16" t="str">
        <f ca="1">PROPER(Table1[[#This Row],[Region]])</f>
        <v>West</v>
      </c>
      <c r="O1862" s="9" t="s">
        <v>242</v>
      </c>
      <c r="P1862" s="9" t="s">
        <v>1059</v>
      </c>
      <c r="Q1862" s="9" t="s">
        <v>32</v>
      </c>
    </row>
    <row r="1863" spans="1:17" ht="14.5">
      <c r="A1863" s="9">
        <v>3257</v>
      </c>
      <c r="B1863" s="9" t="str">
        <f>VLOOKUP(Table1[[#This Row],[Customer ID]],'Customer Lookup'!A:B,2,0)</f>
        <v>Sharon Marcus</v>
      </c>
      <c r="C1863" s="9">
        <v>88825</v>
      </c>
      <c r="D1863" s="30">
        <v>42150</v>
      </c>
      <c r="E1863" s="30">
        <v>42151</v>
      </c>
      <c r="F1863" s="9" t="s">
        <v>123</v>
      </c>
      <c r="G1863" s="13" t="str">
        <f ca="1">TRIM(Table1[[#This Row],[Product Category]])</f>
        <v>Furniture</v>
      </c>
      <c r="H1863" s="13" t="str">
        <f ca="1">PROPER(Table1[[#This Row],[Product Sub-Category]])</f>
        <v>Tables</v>
      </c>
      <c r="I1863" s="14">
        <v>15</v>
      </c>
      <c r="J1863" s="15">
        <v>349.45</v>
      </c>
      <c r="K1863" s="9">
        <v>0.1</v>
      </c>
      <c r="L1863" s="9" t="s">
        <v>31</v>
      </c>
      <c r="M1863" s="9" t="s">
        <v>104</v>
      </c>
      <c r="N1863" s="16" t="str">
        <f ca="1">PROPER(Table1[[#This Row],[Region]])</f>
        <v>West</v>
      </c>
      <c r="O1863" s="9" t="s">
        <v>29</v>
      </c>
      <c r="P1863" s="9" t="s">
        <v>1060</v>
      </c>
      <c r="Q1863" s="9" t="s">
        <v>22</v>
      </c>
    </row>
    <row r="1864" spans="1:17" ht="14.5">
      <c r="A1864" s="9">
        <v>3257</v>
      </c>
      <c r="B1864" s="9" t="str">
        <f>VLOOKUP(Table1[[#This Row],[Customer ID]],'Customer Lookup'!A:B,2,0)</f>
        <v>Sharon Marcus</v>
      </c>
      <c r="C1864" s="9">
        <v>88826</v>
      </c>
      <c r="D1864" s="30">
        <v>42137</v>
      </c>
      <c r="E1864" s="30">
        <v>42139</v>
      </c>
      <c r="F1864" s="8" t="s">
        <v>2233</v>
      </c>
      <c r="G1864" s="13" t="str">
        <f ca="1">TRIM(Table1[[#This Row],[Product Category]])</f>
        <v>Technology</v>
      </c>
      <c r="H1864" s="13" t="str">
        <f ca="1">PROPER(Table1[[#This Row],[Product Sub-Category]])</f>
        <v>Office Furnishings</v>
      </c>
      <c r="I1864" s="14">
        <v>26</v>
      </c>
      <c r="J1864" s="15">
        <v>25.38</v>
      </c>
      <c r="K1864" s="9">
        <v>0.05</v>
      </c>
      <c r="L1864" s="9" t="s">
        <v>50</v>
      </c>
      <c r="M1864" s="9" t="s">
        <v>104</v>
      </c>
      <c r="N1864" s="16" t="str">
        <f ca="1">PROPER(Table1[[#This Row],[Region]])</f>
        <v>West</v>
      </c>
      <c r="O1864" s="9" t="s">
        <v>29</v>
      </c>
      <c r="P1864" s="9" t="s">
        <v>1060</v>
      </c>
      <c r="Q1864" s="9" t="s">
        <v>32</v>
      </c>
    </row>
    <row r="1865" spans="1:17" ht="14.5">
      <c r="A1865" s="9">
        <v>3258</v>
      </c>
      <c r="B1865" s="9" t="str">
        <f>VLOOKUP(Table1[[#This Row],[Customer ID]],'Customer Lookup'!A:B,2,0)</f>
        <v>Gretchen Best Wilkins</v>
      </c>
      <c r="C1865" s="9">
        <v>88824</v>
      </c>
      <c r="D1865" s="30">
        <v>42084</v>
      </c>
      <c r="E1865" s="30">
        <v>42086</v>
      </c>
      <c r="F1865" s="9" t="s">
        <v>144</v>
      </c>
      <c r="G1865" s="13" t="str">
        <f ca="1">TRIM(Table1[[#This Row],[Product Category]])</f>
        <v>Furniture</v>
      </c>
      <c r="H1865" s="13" t="str">
        <f ca="1">PROPER(Table1[[#This Row],[Product Sub-Category]])</f>
        <v>Computer Peripherals</v>
      </c>
      <c r="I1865" s="14">
        <v>11</v>
      </c>
      <c r="J1865" s="15">
        <v>55.94</v>
      </c>
      <c r="K1865" s="9">
        <v>0.05</v>
      </c>
      <c r="L1865" s="9" t="s">
        <v>31</v>
      </c>
      <c r="M1865" s="9" t="s">
        <v>104</v>
      </c>
      <c r="N1865" s="16" t="str">
        <f ca="1">PROPER(Table1[[#This Row],[Region]])</f>
        <v>Central</v>
      </c>
      <c r="O1865" s="9" t="s">
        <v>29</v>
      </c>
      <c r="P1865" s="9" t="s">
        <v>1061</v>
      </c>
      <c r="Q1865" s="9" t="s">
        <v>32</v>
      </c>
    </row>
    <row r="1866" spans="1:17" ht="14.5">
      <c r="A1866" s="9">
        <v>3261</v>
      </c>
      <c r="B1866" s="9" t="str">
        <f>VLOOKUP(Table1[[#This Row],[Customer ID]],'Customer Lookup'!A:B,2,0)</f>
        <v>Steven Long</v>
      </c>
      <c r="C1866" s="9">
        <v>90296</v>
      </c>
      <c r="D1866" s="30">
        <v>42180</v>
      </c>
      <c r="E1866" s="30">
        <v>42181</v>
      </c>
      <c r="F1866" s="8" t="s">
        <v>2233</v>
      </c>
      <c r="G1866" s="13" t="str">
        <f ca="1">TRIM(Table1[[#This Row],[Product Category]])</f>
        <v>Office Supplies</v>
      </c>
      <c r="H1866" s="13" t="str">
        <f ca="1">PROPER(Table1[[#This Row],[Product Sub-Category]])</f>
        <v>Office Furnishings</v>
      </c>
      <c r="I1866" s="14">
        <v>10</v>
      </c>
      <c r="J1866" s="15">
        <v>105.34</v>
      </c>
      <c r="K1866" s="9">
        <v>0.1</v>
      </c>
      <c r="L1866" s="9" t="s">
        <v>31</v>
      </c>
      <c r="M1866" s="9" t="s">
        <v>104</v>
      </c>
      <c r="N1866" s="16" t="str">
        <f ca="1">PROPER(Table1[[#This Row],[Region]])</f>
        <v>West</v>
      </c>
      <c r="O1866" s="9" t="s">
        <v>215</v>
      </c>
      <c r="P1866" s="9" t="s">
        <v>1062</v>
      </c>
      <c r="Q1866" s="9" t="s">
        <v>22</v>
      </c>
    </row>
    <row r="1867" spans="1:17" ht="14.5">
      <c r="A1867" s="9">
        <v>3264</v>
      </c>
      <c r="B1867" s="9" t="str">
        <f>VLOOKUP(Table1[[#This Row],[Customer ID]],'Customer Lookup'!A:B,2,0)</f>
        <v>Becky Puckett</v>
      </c>
      <c r="C1867" s="9">
        <v>89835</v>
      </c>
      <c r="D1867" s="30">
        <v>42143</v>
      </c>
      <c r="E1867" s="30">
        <v>42145</v>
      </c>
      <c r="F1867" s="9" t="s">
        <v>83</v>
      </c>
      <c r="G1867" s="13" t="str">
        <f ca="1">TRIM(Table1[[#This Row],[Product Category]])</f>
        <v>Furniture</v>
      </c>
      <c r="H1867" s="13" t="str">
        <f ca="1">PROPER(Table1[[#This Row],[Product Sub-Category]])</f>
        <v>Paper</v>
      </c>
      <c r="I1867" s="14">
        <v>5</v>
      </c>
      <c r="J1867" s="15">
        <v>9.99</v>
      </c>
      <c r="K1867" s="9">
        <v>0.05</v>
      </c>
      <c r="L1867" s="9" t="s">
        <v>50</v>
      </c>
      <c r="M1867" s="9" t="s">
        <v>81</v>
      </c>
      <c r="N1867" s="16" t="str">
        <f ca="1">PROPER(Table1[[#This Row],[Region]])</f>
        <v>East</v>
      </c>
      <c r="O1867" s="9" t="s">
        <v>37</v>
      </c>
      <c r="P1867" s="9" t="s">
        <v>1063</v>
      </c>
      <c r="Q1867" s="9" t="s">
        <v>32</v>
      </c>
    </row>
    <row r="1868" spans="1:17" ht="14.5">
      <c r="A1868" s="9">
        <v>3266</v>
      </c>
      <c r="B1868" s="9" t="str">
        <f>VLOOKUP(Table1[[#This Row],[Customer ID]],'Customer Lookup'!A:B,2,0)</f>
        <v>Edgar Kumar</v>
      </c>
      <c r="C1868" s="9">
        <v>89836</v>
      </c>
      <c r="D1868" s="30">
        <v>42032</v>
      </c>
      <c r="E1868" s="30">
        <v>42033</v>
      </c>
      <c r="F1868" s="8" t="s">
        <v>2232</v>
      </c>
      <c r="G1868" s="13" t="str">
        <f ca="1">TRIM(Table1[[#This Row],[Product Category]])</f>
        <v>Office Supplies</v>
      </c>
      <c r="H1868" s="13" t="str">
        <f ca="1">PROPER(Table1[[#This Row],[Product Sub-Category]])</f>
        <v>Chairs &amp; Chairmats</v>
      </c>
      <c r="I1868" s="14">
        <v>14</v>
      </c>
      <c r="J1868" s="15">
        <v>122.99</v>
      </c>
      <c r="K1868" s="9">
        <v>0.1</v>
      </c>
      <c r="L1868" s="9" t="s">
        <v>41</v>
      </c>
      <c r="M1868" s="9" t="s">
        <v>81</v>
      </c>
      <c r="N1868" s="16" t="str">
        <f ca="1">PROPER(Table1[[#This Row],[Region]])</f>
        <v>East</v>
      </c>
      <c r="O1868" s="9" t="s">
        <v>147</v>
      </c>
      <c r="P1868" s="9" t="s">
        <v>276</v>
      </c>
      <c r="Q1868" s="9" t="s">
        <v>22</v>
      </c>
    </row>
    <row r="1869" spans="1:17" ht="14.5">
      <c r="A1869" s="9">
        <v>3269</v>
      </c>
      <c r="B1869" s="9" t="str">
        <f>VLOOKUP(Table1[[#This Row],[Customer ID]],'Customer Lookup'!A:B,2,0)</f>
        <v>Billie Stern</v>
      </c>
      <c r="C1869" s="9">
        <v>89836</v>
      </c>
      <c r="D1869" s="30">
        <v>42032</v>
      </c>
      <c r="E1869" s="30">
        <v>42034</v>
      </c>
      <c r="F1869" s="9" t="s">
        <v>196</v>
      </c>
      <c r="G1869" s="13" t="str">
        <f ca="1">TRIM(Table1[[#This Row],[Product Category]])</f>
        <v>Office Supplies</v>
      </c>
      <c r="H1869" s="13" t="str">
        <f ca="1">PROPER(Table1[[#This Row],[Product Sub-Category]])</f>
        <v>Appliances</v>
      </c>
      <c r="I1869" s="14">
        <v>12</v>
      </c>
      <c r="J1869" s="15">
        <v>60.97</v>
      </c>
      <c r="K1869" s="9">
        <v>0.05</v>
      </c>
      <c r="L1869" s="9" t="s">
        <v>41</v>
      </c>
      <c r="M1869" s="9" t="s">
        <v>81</v>
      </c>
      <c r="N1869" s="16" t="str">
        <f ca="1">PROPER(Table1[[#This Row],[Region]])</f>
        <v>West</v>
      </c>
      <c r="O1869" s="9" t="s">
        <v>46</v>
      </c>
      <c r="P1869" s="9" t="s">
        <v>1064</v>
      </c>
      <c r="Q1869" s="9" t="s">
        <v>22</v>
      </c>
    </row>
    <row r="1870" spans="1:17" ht="14.5">
      <c r="A1870" s="9">
        <v>3275</v>
      </c>
      <c r="B1870" s="9" t="str">
        <f>VLOOKUP(Table1[[#This Row],[Customer ID]],'Customer Lookup'!A:B,2,0)</f>
        <v>Tamara Dickinson</v>
      </c>
      <c r="C1870" s="9">
        <v>86233</v>
      </c>
      <c r="D1870" s="30">
        <v>42084</v>
      </c>
      <c r="E1870" s="30">
        <v>42086</v>
      </c>
      <c r="F1870" s="8" t="s">
        <v>2238</v>
      </c>
      <c r="G1870" s="13" t="str">
        <f ca="1">TRIM(Table1[[#This Row],[Product Category]])</f>
        <v>Technology</v>
      </c>
      <c r="H1870" s="13" t="str">
        <f ca="1">PROPER(Table1[[#This Row],[Product Sub-Category]])</f>
        <v>Storage &amp; Organization</v>
      </c>
      <c r="I1870" s="14">
        <v>9</v>
      </c>
      <c r="J1870" s="15">
        <v>13.48</v>
      </c>
      <c r="K1870" s="9">
        <v>0.05</v>
      </c>
      <c r="L1870" s="9" t="s">
        <v>98</v>
      </c>
      <c r="M1870" s="9" t="s">
        <v>42</v>
      </c>
      <c r="N1870" s="16" t="str">
        <f ca="1">PROPER(Table1[[#This Row],[Region]])</f>
        <v>West</v>
      </c>
      <c r="O1870" s="9" t="s">
        <v>29</v>
      </c>
      <c r="P1870" s="9" t="s">
        <v>747</v>
      </c>
      <c r="Q1870" s="9" t="s">
        <v>32</v>
      </c>
    </row>
    <row r="1871" spans="1:17" ht="14.5">
      <c r="A1871" s="9">
        <v>3275</v>
      </c>
      <c r="B1871" s="9" t="str">
        <f>VLOOKUP(Table1[[#This Row],[Customer ID]],'Customer Lookup'!A:B,2,0)</f>
        <v>Tamara Dickinson</v>
      </c>
      <c r="C1871" s="9">
        <v>86234</v>
      </c>
      <c r="D1871" s="30">
        <v>42005</v>
      </c>
      <c r="E1871" s="30">
        <v>42009</v>
      </c>
      <c r="F1871" s="9" t="s">
        <v>2242</v>
      </c>
      <c r="G1871" s="13" t="str">
        <f ca="1">TRIM(Table1[[#This Row],[Product Category]])</f>
        <v>Office Supplies</v>
      </c>
      <c r="H1871" s="13" t="str">
        <f ca="1">PROPER(Table1[[#This Row],[Product Sub-Category]])</f>
        <v>Copiers And Fax</v>
      </c>
      <c r="I1871" s="14">
        <v>12</v>
      </c>
      <c r="J1871" s="15">
        <v>449.99</v>
      </c>
      <c r="K1871" s="9">
        <v>0.1</v>
      </c>
      <c r="L1871" s="9" t="s">
        <v>98</v>
      </c>
      <c r="M1871" s="9" t="s">
        <v>51</v>
      </c>
      <c r="N1871" s="16" t="str">
        <f ca="1">PROPER(Table1[[#This Row],[Region]])</f>
        <v>West</v>
      </c>
      <c r="O1871" s="9" t="s">
        <v>29</v>
      </c>
      <c r="P1871" s="9" t="s">
        <v>747</v>
      </c>
      <c r="Q1871" s="9" t="s">
        <v>32</v>
      </c>
    </row>
    <row r="1872" spans="1:17" ht="14.5">
      <c r="A1872" s="9">
        <v>3275</v>
      </c>
      <c r="B1872" s="9" t="str">
        <f>VLOOKUP(Table1[[#This Row],[Customer ID]],'Customer Lookup'!A:B,2,0)</f>
        <v>Tamara Dickinson</v>
      </c>
      <c r="C1872" s="9">
        <v>86234</v>
      </c>
      <c r="D1872" s="30">
        <v>42005</v>
      </c>
      <c r="E1872" s="30">
        <v>42014</v>
      </c>
      <c r="F1872" s="8" t="s">
        <v>2231</v>
      </c>
      <c r="G1872" s="13" t="str">
        <f ca="1">TRIM(Table1[[#This Row],[Product Category]])</f>
        <v>Office Supplies</v>
      </c>
      <c r="H1872" s="13" t="str">
        <f ca="1">PROPER(Table1[[#This Row],[Product Sub-Category]])</f>
        <v>Pens &amp; Art Supplies</v>
      </c>
      <c r="I1872" s="14">
        <v>6</v>
      </c>
      <c r="J1872" s="15">
        <v>5.84</v>
      </c>
      <c r="K1872" s="9">
        <v>0.05</v>
      </c>
      <c r="L1872" s="9" t="s">
        <v>98</v>
      </c>
      <c r="M1872" s="9" t="s">
        <v>51</v>
      </c>
      <c r="N1872" s="16" t="str">
        <f ca="1">PROPER(Table1[[#This Row],[Region]])</f>
        <v>South</v>
      </c>
      <c r="O1872" s="9" t="s">
        <v>29</v>
      </c>
      <c r="P1872" s="9" t="s">
        <v>747</v>
      </c>
      <c r="Q1872" s="9" t="s">
        <v>32</v>
      </c>
    </row>
    <row r="1873" spans="1:17" ht="14.5">
      <c r="A1873" s="9">
        <v>3279</v>
      </c>
      <c r="B1873" s="9" t="str">
        <f>VLOOKUP(Table1[[#This Row],[Customer ID]],'Customer Lookup'!A:B,2,0)</f>
        <v>Ricky Allred</v>
      </c>
      <c r="C1873" s="9">
        <v>90766</v>
      </c>
      <c r="D1873" s="30">
        <v>42100</v>
      </c>
      <c r="E1873" s="30">
        <v>42102</v>
      </c>
      <c r="F1873" s="9" t="s">
        <v>2238</v>
      </c>
      <c r="G1873" s="13" t="str">
        <f ca="1">TRIM(Table1[[#This Row],[Product Category]])</f>
        <v>Office Supplies</v>
      </c>
      <c r="H1873" s="13" t="str">
        <f ca="1">PROPER(Table1[[#This Row],[Product Sub-Category]])</f>
        <v>Storage &amp; Organization</v>
      </c>
      <c r="I1873" s="14">
        <v>4</v>
      </c>
      <c r="J1873" s="15">
        <v>89.83</v>
      </c>
      <c r="K1873" s="9">
        <v>0.05</v>
      </c>
      <c r="L1873" s="9" t="s">
        <v>21</v>
      </c>
      <c r="M1873" s="9" t="s">
        <v>42</v>
      </c>
      <c r="N1873" s="16" t="str">
        <f ca="1">PROPER(Table1[[#This Row],[Region]])</f>
        <v>South</v>
      </c>
      <c r="O1873" s="9" t="s">
        <v>443</v>
      </c>
      <c r="P1873" s="9" t="s">
        <v>953</v>
      </c>
      <c r="Q1873" s="9" t="s">
        <v>32</v>
      </c>
    </row>
    <row r="1874" spans="1:17" ht="14.5">
      <c r="A1874" s="9">
        <v>3279</v>
      </c>
      <c r="B1874" s="9" t="str">
        <f>VLOOKUP(Table1[[#This Row],[Customer ID]],'Customer Lookup'!A:B,2,0)</f>
        <v>Ricky Allred</v>
      </c>
      <c r="C1874" s="9">
        <v>90766</v>
      </c>
      <c r="D1874" s="30">
        <v>42100</v>
      </c>
      <c r="E1874" s="30">
        <v>42102</v>
      </c>
      <c r="F1874" s="8" t="s">
        <v>2238</v>
      </c>
      <c r="G1874" s="13" t="str">
        <f ca="1">TRIM(Table1[[#This Row],[Product Category]])</f>
        <v>Technology</v>
      </c>
      <c r="H1874" s="13" t="str">
        <f ca="1">PROPER(Table1[[#This Row],[Product Sub-Category]])</f>
        <v>Storage &amp; Organization</v>
      </c>
      <c r="I1874" s="14">
        <v>12</v>
      </c>
      <c r="J1874" s="15">
        <v>13.43</v>
      </c>
      <c r="K1874" s="9">
        <v>0.05</v>
      </c>
      <c r="L1874" s="9" t="s">
        <v>21</v>
      </c>
      <c r="M1874" s="9" t="s">
        <v>42</v>
      </c>
      <c r="N1874" s="16" t="str">
        <f ca="1">PROPER(Table1[[#This Row],[Region]])</f>
        <v>South</v>
      </c>
      <c r="O1874" s="9" t="s">
        <v>443</v>
      </c>
      <c r="P1874" s="9" t="s">
        <v>953</v>
      </c>
      <c r="Q1874" s="9" t="s">
        <v>32</v>
      </c>
    </row>
    <row r="1875" spans="1:17" ht="14.5">
      <c r="A1875" s="9">
        <v>3279</v>
      </c>
      <c r="B1875" s="9" t="str">
        <f>VLOOKUP(Table1[[#This Row],[Customer ID]],'Customer Lookup'!A:B,2,0)</f>
        <v>Ricky Allred</v>
      </c>
      <c r="C1875" s="9">
        <v>90766</v>
      </c>
      <c r="D1875" s="30">
        <v>42100</v>
      </c>
      <c r="E1875" s="30">
        <v>42100</v>
      </c>
      <c r="F1875" s="9" t="s">
        <v>2235</v>
      </c>
      <c r="G1875" s="13" t="str">
        <f ca="1">TRIM(Table1[[#This Row],[Product Category]])</f>
        <v>Technology</v>
      </c>
      <c r="H1875" s="13" t="str">
        <f ca="1">PROPER(Table1[[#This Row],[Product Sub-Category]])</f>
        <v>Telephones And Communication</v>
      </c>
      <c r="I1875" s="14">
        <v>11</v>
      </c>
      <c r="J1875" s="15">
        <v>125.99</v>
      </c>
      <c r="K1875" s="9">
        <v>0.1</v>
      </c>
      <c r="L1875" s="9" t="s">
        <v>21</v>
      </c>
      <c r="M1875" s="9" t="s">
        <v>42</v>
      </c>
      <c r="N1875" s="16" t="str">
        <f ca="1">PROPER(Table1[[#This Row],[Region]])</f>
        <v>South</v>
      </c>
      <c r="O1875" s="9" t="s">
        <v>443</v>
      </c>
      <c r="P1875" s="9" t="s">
        <v>953</v>
      </c>
      <c r="Q1875" s="9" t="s">
        <v>32</v>
      </c>
    </row>
    <row r="1876" spans="1:17" ht="14.5">
      <c r="A1876" s="9">
        <v>3279</v>
      </c>
      <c r="B1876" s="9" t="str">
        <f>VLOOKUP(Table1[[#This Row],[Customer ID]],'Customer Lookup'!A:B,2,0)</f>
        <v>Ricky Allred</v>
      </c>
      <c r="C1876" s="9">
        <v>90767</v>
      </c>
      <c r="D1876" s="30">
        <v>42077</v>
      </c>
      <c r="E1876" s="30">
        <v>42079</v>
      </c>
      <c r="F1876" s="8" t="s">
        <v>2235</v>
      </c>
      <c r="G1876" s="13" t="str">
        <f ca="1">TRIM(Table1[[#This Row],[Product Category]])</f>
        <v>Office Supplies</v>
      </c>
      <c r="H1876" s="13" t="str">
        <f ca="1">PROPER(Table1[[#This Row],[Product Sub-Category]])</f>
        <v>Telephones And Communication</v>
      </c>
      <c r="I1876" s="14">
        <v>3</v>
      </c>
      <c r="J1876" s="15">
        <v>45.99</v>
      </c>
      <c r="K1876" s="9">
        <v>0.05</v>
      </c>
      <c r="L1876" s="9" t="s">
        <v>50</v>
      </c>
      <c r="M1876" s="9" t="s">
        <v>42</v>
      </c>
      <c r="N1876" s="16" t="str">
        <f ca="1">PROPER(Table1[[#This Row],[Region]])</f>
        <v>South</v>
      </c>
      <c r="O1876" s="9" t="s">
        <v>443</v>
      </c>
      <c r="P1876" s="9" t="s">
        <v>953</v>
      </c>
      <c r="Q1876" s="9" t="s">
        <v>32</v>
      </c>
    </row>
    <row r="1877" spans="1:17" ht="14.5">
      <c r="A1877" s="9">
        <v>3283</v>
      </c>
      <c r="B1877" s="9" t="str">
        <f>VLOOKUP(Table1[[#This Row],[Customer ID]],'Customer Lookup'!A:B,2,0)</f>
        <v>William Woodard</v>
      </c>
      <c r="C1877" s="9">
        <v>90752</v>
      </c>
      <c r="D1877" s="30">
        <v>42115</v>
      </c>
      <c r="E1877" s="30">
        <v>42115</v>
      </c>
      <c r="F1877" s="9" t="s">
        <v>196</v>
      </c>
      <c r="G1877" s="13" t="str">
        <f ca="1">TRIM(Table1[[#This Row],[Product Category]])</f>
        <v>Technology</v>
      </c>
      <c r="H1877" s="13" t="str">
        <f ca="1">PROPER(Table1[[#This Row],[Product Sub-Category]])</f>
        <v>Appliances</v>
      </c>
      <c r="I1877" s="14">
        <v>5</v>
      </c>
      <c r="J1877" s="15">
        <v>363.25</v>
      </c>
      <c r="K1877" s="9">
        <v>0.1</v>
      </c>
      <c r="L1877" s="9" t="s">
        <v>41</v>
      </c>
      <c r="M1877" s="9" t="s">
        <v>81</v>
      </c>
      <c r="N1877" s="16" t="str">
        <f ca="1">PROPER(Table1[[#This Row],[Region]])</f>
        <v>South</v>
      </c>
      <c r="O1877" s="9" t="s">
        <v>242</v>
      </c>
      <c r="P1877" s="9" t="s">
        <v>1065</v>
      </c>
      <c r="Q1877" s="9" t="s">
        <v>22</v>
      </c>
    </row>
    <row r="1878" spans="1:17" ht="14.5">
      <c r="A1878" s="9">
        <v>3283</v>
      </c>
      <c r="B1878" s="9" t="str">
        <f>VLOOKUP(Table1[[#This Row],[Customer ID]],'Customer Lookup'!A:B,2,0)</f>
        <v>William Woodard</v>
      </c>
      <c r="C1878" s="9">
        <v>90753</v>
      </c>
      <c r="D1878" s="30">
        <v>42134</v>
      </c>
      <c r="E1878" s="30">
        <v>42135</v>
      </c>
      <c r="F1878" s="8" t="s">
        <v>144</v>
      </c>
      <c r="G1878" s="13" t="str">
        <f ca="1">TRIM(Table1[[#This Row],[Product Category]])</f>
        <v>Furniture</v>
      </c>
      <c r="H1878" s="13" t="str">
        <f ca="1">PROPER(Table1[[#This Row],[Product Sub-Category]])</f>
        <v>Computer Peripherals</v>
      </c>
      <c r="I1878" s="14">
        <v>31</v>
      </c>
      <c r="J1878" s="15">
        <v>17.48</v>
      </c>
      <c r="K1878" s="9">
        <v>0.05</v>
      </c>
      <c r="L1878" s="9" t="s">
        <v>21</v>
      </c>
      <c r="M1878" s="9" t="s">
        <v>81</v>
      </c>
      <c r="N1878" s="16" t="str">
        <f ca="1">PROPER(Table1[[#This Row],[Region]])</f>
        <v>South</v>
      </c>
      <c r="O1878" s="9" t="s">
        <v>242</v>
      </c>
      <c r="P1878" s="9" t="s">
        <v>1065</v>
      </c>
      <c r="Q1878" s="9" t="s">
        <v>32</v>
      </c>
    </row>
    <row r="1879" spans="1:17" ht="14.5">
      <c r="A1879" s="9">
        <v>3284</v>
      </c>
      <c r="B1879" s="9" t="str">
        <f>VLOOKUP(Table1[[#This Row],[Customer ID]],'Customer Lookup'!A:B,2,0)</f>
        <v>Michael Shaffer</v>
      </c>
      <c r="C1879" s="9">
        <v>90751</v>
      </c>
      <c r="D1879" s="30">
        <v>42055</v>
      </c>
      <c r="E1879" s="30">
        <v>42057</v>
      </c>
      <c r="F1879" s="9" t="s">
        <v>2233</v>
      </c>
      <c r="G1879" s="13" t="str">
        <f ca="1">TRIM(Table1[[#This Row],[Product Category]])</f>
        <v>Technology</v>
      </c>
      <c r="H1879" s="13" t="str">
        <f ca="1">PROPER(Table1[[#This Row],[Product Sub-Category]])</f>
        <v>Office Furnishings</v>
      </c>
      <c r="I1879" s="14">
        <v>6</v>
      </c>
      <c r="J1879" s="15">
        <v>19.23</v>
      </c>
      <c r="K1879" s="9">
        <v>0.05</v>
      </c>
      <c r="L1879" s="9" t="s">
        <v>21</v>
      </c>
      <c r="M1879" s="9" t="s">
        <v>81</v>
      </c>
      <c r="N1879" s="16" t="str">
        <f ca="1">PROPER(Table1[[#This Row],[Region]])</f>
        <v>South</v>
      </c>
      <c r="O1879" s="9" t="s">
        <v>242</v>
      </c>
      <c r="P1879" s="9" t="s">
        <v>1066</v>
      </c>
      <c r="Q1879" s="9" t="s">
        <v>22</v>
      </c>
    </row>
    <row r="1880" spans="1:17" ht="14.5">
      <c r="A1880" s="9">
        <v>3285</v>
      </c>
      <c r="B1880" s="9" t="str">
        <f>VLOOKUP(Table1[[#This Row],[Customer ID]],'Customer Lookup'!A:B,2,0)</f>
        <v>Ricky Garner</v>
      </c>
      <c r="C1880" s="9">
        <v>90750</v>
      </c>
      <c r="D1880" s="30">
        <v>42010</v>
      </c>
      <c r="E1880" s="30">
        <v>42011</v>
      </c>
      <c r="F1880" s="8" t="s">
        <v>144</v>
      </c>
      <c r="G1880" s="13" t="str">
        <f ca="1">TRIM(Table1[[#This Row],[Product Category]])</f>
        <v>Office Supplies</v>
      </c>
      <c r="H1880" s="13" t="str">
        <f ca="1">PROPER(Table1[[#This Row],[Product Sub-Category]])</f>
        <v>Computer Peripherals</v>
      </c>
      <c r="I1880" s="14">
        <v>7</v>
      </c>
      <c r="J1880" s="15">
        <v>1.7</v>
      </c>
      <c r="K1880" s="9">
        <v>0.05</v>
      </c>
      <c r="L1880" s="9" t="s">
        <v>31</v>
      </c>
      <c r="M1880" s="9" t="s">
        <v>104</v>
      </c>
      <c r="N1880" s="16" t="str">
        <f ca="1">PROPER(Table1[[#This Row],[Region]])</f>
        <v>South</v>
      </c>
      <c r="O1880" s="9" t="s">
        <v>117</v>
      </c>
      <c r="P1880" s="9" t="s">
        <v>1067</v>
      </c>
      <c r="Q1880" s="9" t="s">
        <v>32</v>
      </c>
    </row>
    <row r="1881" spans="1:17" ht="14.5">
      <c r="A1881" s="9">
        <v>3285</v>
      </c>
      <c r="B1881" s="9" t="str">
        <f>VLOOKUP(Table1[[#This Row],[Customer ID]],'Customer Lookup'!A:B,2,0)</f>
        <v>Ricky Garner</v>
      </c>
      <c r="C1881" s="9">
        <v>90750</v>
      </c>
      <c r="D1881" s="30">
        <v>42010</v>
      </c>
      <c r="E1881" s="30">
        <v>42012</v>
      </c>
      <c r="F1881" s="9" t="s">
        <v>83</v>
      </c>
      <c r="G1881" s="13" t="str">
        <f ca="1">TRIM(Table1[[#This Row],[Product Category]])</f>
        <v>Office Supplies</v>
      </c>
      <c r="H1881" s="13" t="str">
        <f ca="1">PROPER(Table1[[#This Row],[Product Sub-Category]])</f>
        <v>Paper</v>
      </c>
      <c r="I1881" s="14">
        <v>9</v>
      </c>
      <c r="J1881" s="15">
        <v>30.98</v>
      </c>
      <c r="K1881" s="9">
        <v>0.05</v>
      </c>
      <c r="L1881" s="9" t="s">
        <v>31</v>
      </c>
      <c r="M1881" s="9" t="s">
        <v>104</v>
      </c>
      <c r="N1881" s="16" t="str">
        <f ca="1">PROPER(Table1[[#This Row],[Region]])</f>
        <v>West</v>
      </c>
      <c r="O1881" s="9" t="s">
        <v>117</v>
      </c>
      <c r="P1881" s="9" t="s">
        <v>1067</v>
      </c>
      <c r="Q1881" s="9" t="s">
        <v>32</v>
      </c>
    </row>
    <row r="1882" spans="1:17" ht="14.5">
      <c r="A1882" s="9">
        <v>3287</v>
      </c>
      <c r="B1882" s="9" t="str">
        <f>VLOOKUP(Table1[[#This Row],[Customer ID]],'Customer Lookup'!A:B,2,0)</f>
        <v>Mary Norman</v>
      </c>
      <c r="C1882" s="9">
        <v>89897</v>
      </c>
      <c r="D1882" s="30">
        <v>42149</v>
      </c>
      <c r="E1882" s="30">
        <v>42151</v>
      </c>
      <c r="F1882" s="8" t="s">
        <v>2237</v>
      </c>
      <c r="G1882" s="13" t="str">
        <f ca="1">TRIM(Table1[[#This Row],[Product Category]])</f>
        <v>Office Supplies</v>
      </c>
      <c r="H1882" s="13" t="str">
        <f ca="1">PROPER(Table1[[#This Row],[Product Sub-Category]])</f>
        <v>Binders And Binder Accessories</v>
      </c>
      <c r="I1882" s="14">
        <v>17</v>
      </c>
      <c r="J1882" s="15">
        <v>30.56</v>
      </c>
      <c r="K1882" s="9">
        <v>0.05</v>
      </c>
      <c r="L1882" s="9" t="s">
        <v>98</v>
      </c>
      <c r="M1882" s="9" t="s">
        <v>51</v>
      </c>
      <c r="N1882" s="16" t="str">
        <f ca="1">PROPER(Table1[[#This Row],[Region]])</f>
        <v>South</v>
      </c>
      <c r="O1882" s="9" t="s">
        <v>37</v>
      </c>
      <c r="P1882" s="9" t="s">
        <v>1068</v>
      </c>
      <c r="Q1882" s="9" t="s">
        <v>32</v>
      </c>
    </row>
    <row r="1883" spans="1:17" ht="14.5">
      <c r="A1883" s="9">
        <v>3303</v>
      </c>
      <c r="B1883" s="9" t="str">
        <f>VLOOKUP(Table1[[#This Row],[Customer ID]],'Customer Lookup'!A:B,2,0)</f>
        <v>Carole Creech</v>
      </c>
      <c r="C1883" s="9">
        <v>87795</v>
      </c>
      <c r="D1883" s="30">
        <v>42011</v>
      </c>
      <c r="E1883" s="30">
        <v>42016</v>
      </c>
      <c r="F1883" s="9" t="s">
        <v>2238</v>
      </c>
      <c r="G1883" s="13" t="str">
        <f ca="1">TRIM(Table1[[#This Row],[Product Category]])</f>
        <v>Office Supplies</v>
      </c>
      <c r="H1883" s="13" t="str">
        <f ca="1">PROPER(Table1[[#This Row],[Product Sub-Category]])</f>
        <v>Storage &amp; Organization</v>
      </c>
      <c r="I1883" s="14">
        <v>6</v>
      </c>
      <c r="J1883" s="15">
        <v>33.89</v>
      </c>
      <c r="K1883" s="9">
        <v>0.05</v>
      </c>
      <c r="L1883" s="9" t="s">
        <v>98</v>
      </c>
      <c r="M1883" s="9" t="s">
        <v>42</v>
      </c>
      <c r="N1883" s="16" t="str">
        <f ca="1">PROPER(Table1[[#This Row],[Region]])</f>
        <v>East</v>
      </c>
      <c r="O1883" s="9" t="s">
        <v>242</v>
      </c>
      <c r="P1883" s="9" t="s">
        <v>1069</v>
      </c>
      <c r="Q1883" s="9" t="s">
        <v>32</v>
      </c>
    </row>
    <row r="1884" spans="1:17" ht="14.5">
      <c r="A1884" s="9">
        <v>3306</v>
      </c>
      <c r="B1884" s="9" t="str">
        <f>VLOOKUP(Table1[[#This Row],[Customer ID]],'Customer Lookup'!A:B,2,0)</f>
        <v>Claire Warren</v>
      </c>
      <c r="C1884" s="9">
        <v>90461</v>
      </c>
      <c r="D1884" s="30">
        <v>42095</v>
      </c>
      <c r="E1884" s="30">
        <v>42097</v>
      </c>
      <c r="F1884" s="8" t="s">
        <v>196</v>
      </c>
      <c r="G1884" s="13" t="str">
        <f ca="1">TRIM(Table1[[#This Row],[Product Category]])</f>
        <v>Office Supplies</v>
      </c>
      <c r="H1884" s="13" t="str">
        <f ca="1">PROPER(Table1[[#This Row],[Product Sub-Category]])</f>
        <v>Appliances</v>
      </c>
      <c r="I1884" s="14">
        <v>1</v>
      </c>
      <c r="J1884" s="15">
        <v>11.33</v>
      </c>
      <c r="K1884" s="9">
        <v>0.05</v>
      </c>
      <c r="L1884" s="9" t="s">
        <v>50</v>
      </c>
      <c r="M1884" s="9" t="s">
        <v>51</v>
      </c>
      <c r="N1884" s="16" t="str">
        <f ca="1">PROPER(Table1[[#This Row],[Region]])</f>
        <v>East</v>
      </c>
      <c r="O1884" s="9" t="s">
        <v>171</v>
      </c>
      <c r="P1884" s="9" t="s">
        <v>1070</v>
      </c>
      <c r="Q1884" s="9" t="s">
        <v>32</v>
      </c>
    </row>
    <row r="1885" spans="1:17" ht="14.5">
      <c r="A1885" s="9">
        <v>3307</v>
      </c>
      <c r="B1885" s="9" t="str">
        <f>VLOOKUP(Table1[[#This Row],[Customer ID]],'Customer Lookup'!A:B,2,0)</f>
        <v>Edwin Blackburn</v>
      </c>
      <c r="C1885" s="9">
        <v>90462</v>
      </c>
      <c r="D1885" s="30">
        <v>42030</v>
      </c>
      <c r="E1885" s="30">
        <v>42037</v>
      </c>
      <c r="F1885" s="9" t="s">
        <v>2238</v>
      </c>
      <c r="G1885" s="13" t="str">
        <f ca="1">TRIM(Table1[[#This Row],[Product Category]])</f>
        <v>Furniture</v>
      </c>
      <c r="H1885" s="13" t="str">
        <f ca="1">PROPER(Table1[[#This Row],[Product Sub-Category]])</f>
        <v>Storage &amp; Organization</v>
      </c>
      <c r="I1885" s="14">
        <v>5</v>
      </c>
      <c r="J1885" s="15">
        <v>16.739999999999998</v>
      </c>
      <c r="K1885" s="9">
        <v>0.05</v>
      </c>
      <c r="L1885" s="9" t="s">
        <v>98</v>
      </c>
      <c r="M1885" s="9" t="s">
        <v>51</v>
      </c>
      <c r="N1885" s="16" t="str">
        <f ca="1">PROPER(Table1[[#This Row],[Region]])</f>
        <v>East</v>
      </c>
      <c r="O1885" s="9" t="s">
        <v>152</v>
      </c>
      <c r="P1885" s="9" t="s">
        <v>1071</v>
      </c>
      <c r="Q1885" s="9" t="s">
        <v>32</v>
      </c>
    </row>
    <row r="1886" spans="1:17" ht="14.5">
      <c r="A1886" s="9">
        <v>3309</v>
      </c>
      <c r="B1886" s="9" t="str">
        <f>VLOOKUP(Table1[[#This Row],[Customer ID]],'Customer Lookup'!A:B,2,0)</f>
        <v>Edwin Chung</v>
      </c>
      <c r="C1886" s="9">
        <v>90460</v>
      </c>
      <c r="D1886" s="30">
        <v>42087</v>
      </c>
      <c r="E1886" s="30">
        <v>42089</v>
      </c>
      <c r="F1886" s="8" t="s">
        <v>2233</v>
      </c>
      <c r="G1886" s="13" t="str">
        <f ca="1">TRIM(Table1[[#This Row],[Product Category]])</f>
        <v>Office Supplies</v>
      </c>
      <c r="H1886" s="13" t="str">
        <f ca="1">PROPER(Table1[[#This Row],[Product Sub-Category]])</f>
        <v>Office Furnishings</v>
      </c>
      <c r="I1886" s="14">
        <v>4</v>
      </c>
      <c r="J1886" s="15">
        <v>6.64</v>
      </c>
      <c r="K1886" s="9">
        <v>0.05</v>
      </c>
      <c r="L1886" s="9" t="s">
        <v>41</v>
      </c>
      <c r="M1886" s="9" t="s">
        <v>51</v>
      </c>
      <c r="N1886" s="16" t="str">
        <f ca="1">PROPER(Table1[[#This Row],[Region]])</f>
        <v>East</v>
      </c>
      <c r="O1886" s="9" t="s">
        <v>152</v>
      </c>
      <c r="P1886" s="9" t="s">
        <v>1072</v>
      </c>
      <c r="Q1886" s="9" t="s">
        <v>32</v>
      </c>
    </row>
    <row r="1887" spans="1:17" ht="14.5">
      <c r="A1887" s="9">
        <v>3310</v>
      </c>
      <c r="B1887" s="9" t="str">
        <f>VLOOKUP(Table1[[#This Row],[Customer ID]],'Customer Lookup'!A:B,2,0)</f>
        <v>Tiffany Grossman Hardin</v>
      </c>
      <c r="C1887" s="9">
        <v>90460</v>
      </c>
      <c r="D1887" s="30">
        <v>42087</v>
      </c>
      <c r="E1887" s="30">
        <v>42088</v>
      </c>
      <c r="F1887" s="9" t="s">
        <v>61</v>
      </c>
      <c r="G1887" s="13" t="str">
        <f ca="1">TRIM(Table1[[#This Row],[Product Category]])</f>
        <v>Office Supplies</v>
      </c>
      <c r="H1887" s="13" t="str">
        <f ca="1">PROPER(Table1[[#This Row],[Product Sub-Category]])</f>
        <v>Envelopes</v>
      </c>
      <c r="I1887" s="14">
        <v>4</v>
      </c>
      <c r="J1887" s="15">
        <v>90.48</v>
      </c>
      <c r="K1887" s="9">
        <v>0.05</v>
      </c>
      <c r="L1887" s="9" t="s">
        <v>41</v>
      </c>
      <c r="M1887" s="9" t="s">
        <v>51</v>
      </c>
      <c r="N1887" s="16" t="str">
        <f ca="1">PROPER(Table1[[#This Row],[Region]])</f>
        <v>East</v>
      </c>
      <c r="O1887" s="9" t="s">
        <v>152</v>
      </c>
      <c r="P1887" s="9" t="s">
        <v>1073</v>
      </c>
      <c r="Q1887" s="9" t="s">
        <v>32</v>
      </c>
    </row>
    <row r="1888" spans="1:17" ht="14.5">
      <c r="A1888" s="9">
        <v>3311</v>
      </c>
      <c r="B1888" s="9" t="str">
        <f>VLOOKUP(Table1[[#This Row],[Customer ID]],'Customer Lookup'!A:B,2,0)</f>
        <v>Jackie Flynn</v>
      </c>
      <c r="C1888" s="9">
        <v>90462</v>
      </c>
      <c r="D1888" s="30">
        <v>42030</v>
      </c>
      <c r="E1888" s="30">
        <v>42035</v>
      </c>
      <c r="F1888" s="8" t="s">
        <v>83</v>
      </c>
      <c r="G1888" s="13" t="str">
        <f ca="1">TRIM(Table1[[#This Row],[Product Category]])</f>
        <v>Furniture</v>
      </c>
      <c r="H1888" s="13" t="str">
        <f ca="1">PROPER(Table1[[#This Row],[Product Sub-Category]])</f>
        <v>Paper</v>
      </c>
      <c r="I1888" s="14">
        <v>9</v>
      </c>
      <c r="J1888" s="15">
        <v>6.45</v>
      </c>
      <c r="K1888" s="9">
        <v>0.05</v>
      </c>
      <c r="L1888" s="9" t="s">
        <v>98</v>
      </c>
      <c r="M1888" s="9" t="s">
        <v>51</v>
      </c>
      <c r="N1888" s="16" t="str">
        <f ca="1">PROPER(Table1[[#This Row],[Region]])</f>
        <v>East</v>
      </c>
      <c r="O1888" s="9" t="s">
        <v>152</v>
      </c>
      <c r="P1888" s="9" t="s">
        <v>913</v>
      </c>
      <c r="Q1888" s="9" t="s">
        <v>32</v>
      </c>
    </row>
    <row r="1889" spans="1:17" ht="14.5">
      <c r="A1889" s="9">
        <v>3314</v>
      </c>
      <c r="B1889" s="9" t="str">
        <f>VLOOKUP(Table1[[#This Row],[Customer ID]],'Customer Lookup'!A:B,2,0)</f>
        <v>Billy Hale</v>
      </c>
      <c r="C1889" s="9">
        <v>90462</v>
      </c>
      <c r="D1889" s="30">
        <v>42030</v>
      </c>
      <c r="E1889" s="30">
        <v>42034</v>
      </c>
      <c r="F1889" s="9" t="s">
        <v>2232</v>
      </c>
      <c r="G1889" s="13" t="str">
        <f ca="1">TRIM(Table1[[#This Row],[Product Category]])</f>
        <v>Office Supplies</v>
      </c>
      <c r="H1889" s="13" t="str">
        <f ca="1">PROPER(Table1[[#This Row],[Product Sub-Category]])</f>
        <v>Chairs &amp; Chairmats</v>
      </c>
      <c r="I1889" s="14">
        <v>4</v>
      </c>
      <c r="J1889" s="15">
        <v>122.99</v>
      </c>
      <c r="K1889" s="9">
        <v>0.1</v>
      </c>
      <c r="L1889" s="9" t="s">
        <v>98</v>
      </c>
      <c r="M1889" s="9" t="s">
        <v>51</v>
      </c>
      <c r="N1889" s="16" t="str">
        <f ca="1">PROPER(Table1[[#This Row],[Region]])</f>
        <v>South</v>
      </c>
      <c r="O1889" s="9" t="s">
        <v>46</v>
      </c>
      <c r="P1889" s="9" t="s">
        <v>203</v>
      </c>
      <c r="Q1889" s="9" t="s">
        <v>22</v>
      </c>
    </row>
    <row r="1890" spans="1:17" ht="14.5">
      <c r="A1890" s="9">
        <v>3319</v>
      </c>
      <c r="B1890" s="9" t="str">
        <f>VLOOKUP(Table1[[#This Row],[Customer ID]],'Customer Lookup'!A:B,2,0)</f>
        <v>Marlene Davidson</v>
      </c>
      <c r="C1890" s="9">
        <v>90104</v>
      </c>
      <c r="D1890" s="30">
        <v>42145</v>
      </c>
      <c r="E1890" s="30">
        <v>42145</v>
      </c>
      <c r="F1890" s="8" t="s">
        <v>2237</v>
      </c>
      <c r="G1890" s="13" t="str">
        <f ca="1">TRIM(Table1[[#This Row],[Product Category]])</f>
        <v>Office Supplies</v>
      </c>
      <c r="H1890" s="13" t="str">
        <f ca="1">PROPER(Table1[[#This Row],[Product Sub-Category]])</f>
        <v>Binders And Binder Accessories</v>
      </c>
      <c r="I1890" s="14">
        <v>20</v>
      </c>
      <c r="J1890" s="15">
        <v>20.98</v>
      </c>
      <c r="K1890" s="9">
        <v>0.05</v>
      </c>
      <c r="L1890" s="9" t="s">
        <v>98</v>
      </c>
      <c r="M1890" s="9" t="s">
        <v>51</v>
      </c>
      <c r="N1890" s="16" t="str">
        <f ca="1">PROPER(Table1[[#This Row],[Region]])</f>
        <v>South</v>
      </c>
      <c r="O1890" s="9" t="s">
        <v>184</v>
      </c>
      <c r="P1890" s="9" t="s">
        <v>1051</v>
      </c>
      <c r="Q1890" s="9" t="s">
        <v>32</v>
      </c>
    </row>
    <row r="1891" spans="1:17" ht="14.5">
      <c r="A1891" s="9">
        <v>3320</v>
      </c>
      <c r="B1891" s="9" t="str">
        <f>VLOOKUP(Table1[[#This Row],[Customer ID]],'Customer Lookup'!A:B,2,0)</f>
        <v>Alicia Maynard</v>
      </c>
      <c r="C1891" s="9">
        <v>90103</v>
      </c>
      <c r="D1891" s="30">
        <v>42121</v>
      </c>
      <c r="E1891" s="30">
        <v>42122</v>
      </c>
      <c r="F1891" s="9" t="s">
        <v>2231</v>
      </c>
      <c r="G1891" s="13" t="str">
        <f ca="1">TRIM(Table1[[#This Row],[Product Category]])</f>
        <v>Office Supplies</v>
      </c>
      <c r="H1891" s="13" t="str">
        <f ca="1">PROPER(Table1[[#This Row],[Product Sub-Category]])</f>
        <v>Pens &amp; Art Supplies</v>
      </c>
      <c r="I1891" s="14">
        <v>18</v>
      </c>
      <c r="J1891" s="15">
        <v>3.28</v>
      </c>
      <c r="K1891" s="9">
        <v>0.05</v>
      </c>
      <c r="L1891" s="9" t="s">
        <v>31</v>
      </c>
      <c r="M1891" s="9" t="s">
        <v>51</v>
      </c>
      <c r="N1891" s="16" t="str">
        <f ca="1">PROPER(Table1[[#This Row],[Region]])</f>
        <v>South</v>
      </c>
      <c r="O1891" s="9" t="s">
        <v>184</v>
      </c>
      <c r="P1891" s="9" t="s">
        <v>650</v>
      </c>
      <c r="Q1891" s="9" t="s">
        <v>32</v>
      </c>
    </row>
    <row r="1892" spans="1:17" ht="14.5">
      <c r="A1892" s="9">
        <v>3320</v>
      </c>
      <c r="B1892" s="9" t="str">
        <f>VLOOKUP(Table1[[#This Row],[Customer ID]],'Customer Lookup'!A:B,2,0)</f>
        <v>Alicia Maynard</v>
      </c>
      <c r="C1892" s="9">
        <v>90103</v>
      </c>
      <c r="D1892" s="30">
        <v>42121</v>
      </c>
      <c r="E1892" s="30">
        <v>42123</v>
      </c>
      <c r="F1892" s="8" t="s">
        <v>2231</v>
      </c>
      <c r="G1892" s="13" t="str">
        <f ca="1">TRIM(Table1[[#This Row],[Product Category]])</f>
        <v>Office Supplies</v>
      </c>
      <c r="H1892" s="13" t="str">
        <f ca="1">PROPER(Table1[[#This Row],[Product Sub-Category]])</f>
        <v>Pens &amp; Art Supplies</v>
      </c>
      <c r="I1892" s="14">
        <v>22</v>
      </c>
      <c r="J1892" s="15">
        <v>40.97</v>
      </c>
      <c r="K1892" s="9">
        <v>0.05</v>
      </c>
      <c r="L1892" s="9" t="s">
        <v>31</v>
      </c>
      <c r="M1892" s="9" t="s">
        <v>51</v>
      </c>
      <c r="N1892" s="16" t="str">
        <f ca="1">PROPER(Table1[[#This Row],[Region]])</f>
        <v>West</v>
      </c>
      <c r="O1892" s="9" t="s">
        <v>184</v>
      </c>
      <c r="P1892" s="9" t="s">
        <v>650</v>
      </c>
      <c r="Q1892" s="9" t="s">
        <v>22</v>
      </c>
    </row>
    <row r="1893" spans="1:17" ht="14.5">
      <c r="A1893" s="9">
        <v>3324</v>
      </c>
      <c r="B1893" s="9" t="str">
        <f>VLOOKUP(Table1[[#This Row],[Customer ID]],'Customer Lookup'!A:B,2,0)</f>
        <v>Leslie Jacobson</v>
      </c>
      <c r="C1893" s="9">
        <v>90985</v>
      </c>
      <c r="D1893" s="30">
        <v>42047</v>
      </c>
      <c r="E1893" s="30">
        <v>42050</v>
      </c>
      <c r="F1893" s="9" t="s">
        <v>83</v>
      </c>
      <c r="G1893" s="13" t="str">
        <f ca="1">TRIM(Table1[[#This Row],[Product Category]])</f>
        <v>Office Supplies</v>
      </c>
      <c r="H1893" s="13" t="str">
        <f ca="1">PROPER(Table1[[#This Row],[Product Sub-Category]])</f>
        <v>Paper</v>
      </c>
      <c r="I1893" s="14">
        <v>9</v>
      </c>
      <c r="J1893" s="15">
        <v>6.48</v>
      </c>
      <c r="K1893" s="9">
        <v>0.05</v>
      </c>
      <c r="L1893" s="9" t="s">
        <v>50</v>
      </c>
      <c r="M1893" s="9" t="s">
        <v>104</v>
      </c>
      <c r="N1893" s="16" t="str">
        <f ca="1">PROPER(Table1[[#This Row],[Region]])</f>
        <v>West</v>
      </c>
      <c r="O1893" s="9" t="s">
        <v>250</v>
      </c>
      <c r="P1893" s="9" t="s">
        <v>1074</v>
      </c>
      <c r="Q1893" s="9" t="s">
        <v>32</v>
      </c>
    </row>
    <row r="1894" spans="1:17" ht="14.5">
      <c r="A1894" s="9">
        <v>3325</v>
      </c>
      <c r="B1894" s="9" t="str">
        <f>VLOOKUP(Table1[[#This Row],[Customer ID]],'Customer Lookup'!A:B,2,0)</f>
        <v>Diane Barr</v>
      </c>
      <c r="C1894" s="9">
        <v>90986</v>
      </c>
      <c r="D1894" s="30">
        <v>42179</v>
      </c>
      <c r="E1894" s="30">
        <v>42181</v>
      </c>
      <c r="F1894" s="8" t="s">
        <v>61</v>
      </c>
      <c r="G1894" s="13" t="str">
        <f ca="1">TRIM(Table1[[#This Row],[Product Category]])</f>
        <v>Office Supplies</v>
      </c>
      <c r="H1894" s="13" t="str">
        <f ca="1">PROPER(Table1[[#This Row],[Product Sub-Category]])</f>
        <v>Envelopes</v>
      </c>
      <c r="I1894" s="14">
        <v>14</v>
      </c>
      <c r="J1894" s="15">
        <v>8.74</v>
      </c>
      <c r="K1894" s="9">
        <v>0.05</v>
      </c>
      <c r="L1894" s="9" t="s">
        <v>98</v>
      </c>
      <c r="M1894" s="9" t="s">
        <v>104</v>
      </c>
      <c r="N1894" s="16" t="str">
        <f ca="1">PROPER(Table1[[#This Row],[Region]])</f>
        <v>West</v>
      </c>
      <c r="O1894" s="9" t="s">
        <v>90</v>
      </c>
      <c r="P1894" s="9" t="s">
        <v>574</v>
      </c>
      <c r="Q1894" s="9" t="s">
        <v>32</v>
      </c>
    </row>
    <row r="1895" spans="1:17" ht="14.5">
      <c r="A1895" s="9">
        <v>3325</v>
      </c>
      <c r="B1895" s="9" t="str">
        <f>VLOOKUP(Table1[[#This Row],[Customer ID]],'Customer Lookup'!A:B,2,0)</f>
        <v>Diane Barr</v>
      </c>
      <c r="C1895" s="9">
        <v>90987</v>
      </c>
      <c r="D1895" s="30">
        <v>42118</v>
      </c>
      <c r="E1895" s="30">
        <v>42120</v>
      </c>
      <c r="F1895" s="9" t="s">
        <v>2231</v>
      </c>
      <c r="G1895" s="13" t="str">
        <f ca="1">TRIM(Table1[[#This Row],[Product Category]])</f>
        <v>Furniture</v>
      </c>
      <c r="H1895" s="13" t="str">
        <f ca="1">PROPER(Table1[[#This Row],[Product Sub-Category]])</f>
        <v>Pens &amp; Art Supplies</v>
      </c>
      <c r="I1895" s="14">
        <v>23</v>
      </c>
      <c r="J1895" s="15">
        <v>5.58</v>
      </c>
      <c r="K1895" s="9">
        <v>0.05</v>
      </c>
      <c r="L1895" s="9" t="s">
        <v>41</v>
      </c>
      <c r="M1895" s="9" t="s">
        <v>104</v>
      </c>
      <c r="N1895" s="16" t="str">
        <f ca="1">PROPER(Table1[[#This Row],[Region]])</f>
        <v>Central</v>
      </c>
      <c r="O1895" s="9" t="s">
        <v>90</v>
      </c>
      <c r="P1895" s="9" t="s">
        <v>574</v>
      </c>
      <c r="Q1895" s="9" t="s">
        <v>32</v>
      </c>
    </row>
    <row r="1896" spans="1:17" ht="14.5">
      <c r="A1896" s="9">
        <v>3327</v>
      </c>
      <c r="B1896" s="9" t="str">
        <f>VLOOKUP(Table1[[#This Row],[Customer ID]],'Customer Lookup'!A:B,2,0)</f>
        <v>Bob Gibson</v>
      </c>
      <c r="C1896" s="9">
        <v>87272</v>
      </c>
      <c r="D1896" s="30">
        <v>42069</v>
      </c>
      <c r="E1896" s="30">
        <v>42071</v>
      </c>
      <c r="F1896" s="8" t="s">
        <v>2232</v>
      </c>
      <c r="G1896" s="13" t="str">
        <f ca="1">TRIM(Table1[[#This Row],[Product Category]])</f>
        <v>Office Supplies</v>
      </c>
      <c r="H1896" s="13" t="str">
        <f ca="1">PROPER(Table1[[#This Row],[Product Sub-Category]])</f>
        <v>Chairs &amp; Chairmats</v>
      </c>
      <c r="I1896" s="14">
        <v>3</v>
      </c>
      <c r="J1896" s="15">
        <v>113.98</v>
      </c>
      <c r="K1896" s="9">
        <v>0.1</v>
      </c>
      <c r="L1896" s="9" t="s">
        <v>31</v>
      </c>
      <c r="M1896" s="9" t="s">
        <v>51</v>
      </c>
      <c r="N1896" s="16" t="str">
        <f ca="1">PROPER(Table1[[#This Row],[Region]])</f>
        <v>Central</v>
      </c>
      <c r="O1896" s="9" t="s">
        <v>215</v>
      </c>
      <c r="P1896" s="9" t="s">
        <v>995</v>
      </c>
      <c r="Q1896" s="9" t="s">
        <v>22</v>
      </c>
    </row>
    <row r="1897" spans="1:17" ht="14.5">
      <c r="A1897" s="9">
        <v>3327</v>
      </c>
      <c r="B1897" s="9" t="str">
        <f>VLOOKUP(Table1[[#This Row],[Customer ID]],'Customer Lookup'!A:B,2,0)</f>
        <v>Bob Gibson</v>
      </c>
      <c r="C1897" s="9">
        <v>87272</v>
      </c>
      <c r="D1897" s="30">
        <v>42069</v>
      </c>
      <c r="E1897" s="30">
        <v>42071</v>
      </c>
      <c r="F1897" s="9" t="s">
        <v>83</v>
      </c>
      <c r="G1897" s="13" t="str">
        <f ca="1">TRIM(Table1[[#This Row],[Product Category]])</f>
        <v>Office Supplies</v>
      </c>
      <c r="H1897" s="13" t="str">
        <f ca="1">PROPER(Table1[[#This Row],[Product Sub-Category]])</f>
        <v>Paper</v>
      </c>
      <c r="I1897" s="14">
        <v>4</v>
      </c>
      <c r="J1897" s="15">
        <v>6.48</v>
      </c>
      <c r="K1897" s="9">
        <v>0.05</v>
      </c>
      <c r="L1897" s="9" t="s">
        <v>31</v>
      </c>
      <c r="M1897" s="9" t="s">
        <v>51</v>
      </c>
      <c r="N1897" s="16" t="str">
        <f ca="1">PROPER(Table1[[#This Row],[Region]])</f>
        <v>South</v>
      </c>
      <c r="O1897" s="9" t="s">
        <v>215</v>
      </c>
      <c r="P1897" s="9" t="s">
        <v>995</v>
      </c>
      <c r="Q1897" s="9" t="s">
        <v>32</v>
      </c>
    </row>
    <row r="1898" spans="1:17" ht="14.5">
      <c r="A1898" s="9">
        <v>3331</v>
      </c>
      <c r="B1898" s="9" t="str">
        <f>VLOOKUP(Table1[[#This Row],[Customer ID]],'Customer Lookup'!A:B,2,0)</f>
        <v>Elisabeth Shaw</v>
      </c>
      <c r="C1898" s="9">
        <v>86283</v>
      </c>
      <c r="D1898" s="30">
        <v>42009</v>
      </c>
      <c r="E1898" s="30">
        <v>42010</v>
      </c>
      <c r="F1898" s="8" t="s">
        <v>2238</v>
      </c>
      <c r="G1898" s="13" t="str">
        <f ca="1">TRIM(Table1[[#This Row],[Product Category]])</f>
        <v>Office Supplies</v>
      </c>
      <c r="H1898" s="13" t="str">
        <f ca="1">PROPER(Table1[[#This Row],[Product Sub-Category]])</f>
        <v>Storage &amp; Organization</v>
      </c>
      <c r="I1898" s="14">
        <v>11</v>
      </c>
      <c r="J1898" s="15">
        <v>5.98</v>
      </c>
      <c r="K1898" s="9">
        <v>0.05</v>
      </c>
      <c r="L1898" s="9" t="s">
        <v>50</v>
      </c>
      <c r="M1898" s="9" t="s">
        <v>81</v>
      </c>
      <c r="N1898" s="16" t="str">
        <f ca="1">PROPER(Table1[[#This Row],[Region]])</f>
        <v>South</v>
      </c>
      <c r="O1898" s="9" t="s">
        <v>242</v>
      </c>
      <c r="P1898" s="9" t="s">
        <v>1075</v>
      </c>
      <c r="Q1898" s="9" t="s">
        <v>32</v>
      </c>
    </row>
    <row r="1899" spans="1:17" ht="14.5">
      <c r="A1899" s="9">
        <v>3331</v>
      </c>
      <c r="B1899" s="9" t="str">
        <f>VLOOKUP(Table1[[#This Row],[Customer ID]],'Customer Lookup'!A:B,2,0)</f>
        <v>Elisabeth Shaw</v>
      </c>
      <c r="C1899" s="9">
        <v>86284</v>
      </c>
      <c r="D1899" s="30">
        <v>42013</v>
      </c>
      <c r="E1899" s="30">
        <v>42013</v>
      </c>
      <c r="F1899" s="9" t="s">
        <v>83</v>
      </c>
      <c r="G1899" s="13" t="str">
        <f ca="1">TRIM(Table1[[#This Row],[Product Category]])</f>
        <v>Office Supplies</v>
      </c>
      <c r="H1899" s="13" t="str">
        <f ca="1">PROPER(Table1[[#This Row],[Product Sub-Category]])</f>
        <v>Paper</v>
      </c>
      <c r="I1899" s="14">
        <v>12</v>
      </c>
      <c r="J1899" s="15">
        <v>4</v>
      </c>
      <c r="K1899" s="9">
        <v>0.05</v>
      </c>
      <c r="L1899" s="9" t="s">
        <v>31</v>
      </c>
      <c r="M1899" s="9" t="s">
        <v>81</v>
      </c>
      <c r="N1899" s="16" t="str">
        <f ca="1">PROPER(Table1[[#This Row],[Region]])</f>
        <v>South</v>
      </c>
      <c r="O1899" s="9" t="s">
        <v>242</v>
      </c>
      <c r="P1899" s="9" t="s">
        <v>1075</v>
      </c>
      <c r="Q1899" s="9" t="s">
        <v>32</v>
      </c>
    </row>
    <row r="1900" spans="1:17" ht="14.5">
      <c r="A1900" s="9">
        <v>3338</v>
      </c>
      <c r="B1900" s="9" t="str">
        <f>VLOOKUP(Table1[[#This Row],[Customer ID]],'Customer Lookup'!A:B,2,0)</f>
        <v>Constance Robertson</v>
      </c>
      <c r="C1900" s="9">
        <v>85979</v>
      </c>
      <c r="D1900" s="30">
        <v>42131</v>
      </c>
      <c r="E1900" s="30">
        <v>42131</v>
      </c>
      <c r="F1900" s="8" t="s">
        <v>83</v>
      </c>
      <c r="G1900" s="13" t="str">
        <f ca="1">TRIM(Table1[[#This Row],[Product Category]])</f>
        <v>Office Supplies</v>
      </c>
      <c r="H1900" s="13" t="str">
        <f ca="1">PROPER(Table1[[#This Row],[Product Sub-Category]])</f>
        <v>Paper</v>
      </c>
      <c r="I1900" s="14">
        <v>7</v>
      </c>
      <c r="J1900" s="15">
        <v>6.48</v>
      </c>
      <c r="K1900" s="9">
        <v>0.05</v>
      </c>
      <c r="L1900" s="9" t="s">
        <v>21</v>
      </c>
      <c r="M1900" s="9" t="s">
        <v>104</v>
      </c>
      <c r="N1900" s="16" t="str">
        <f ca="1">PROPER(Table1[[#This Row],[Region]])</f>
        <v>South</v>
      </c>
      <c r="O1900" s="9" t="s">
        <v>242</v>
      </c>
      <c r="P1900" s="9" t="s">
        <v>1076</v>
      </c>
      <c r="Q1900" s="9" t="s">
        <v>32</v>
      </c>
    </row>
    <row r="1901" spans="1:17" ht="14.5">
      <c r="A1901" s="9">
        <v>3339</v>
      </c>
      <c r="B1901" s="9" t="str">
        <f>VLOOKUP(Table1[[#This Row],[Customer ID]],'Customer Lookup'!A:B,2,0)</f>
        <v>Lester Copeland</v>
      </c>
      <c r="C1901" s="9">
        <v>85981</v>
      </c>
      <c r="D1901" s="30">
        <v>42169</v>
      </c>
      <c r="E1901" s="30">
        <v>42170</v>
      </c>
      <c r="F1901" s="9" t="s">
        <v>116</v>
      </c>
      <c r="G1901" s="13" t="str">
        <f ca="1">TRIM(Table1[[#This Row],[Product Category]])</f>
        <v>Office Supplies</v>
      </c>
      <c r="H1901" s="13" t="str">
        <f ca="1">PROPER(Table1[[#This Row],[Product Sub-Category]])</f>
        <v>Labels</v>
      </c>
      <c r="I1901" s="14">
        <v>7</v>
      </c>
      <c r="J1901" s="15">
        <v>2.61</v>
      </c>
      <c r="K1901" s="9">
        <v>0.05</v>
      </c>
      <c r="L1901" s="9" t="s">
        <v>21</v>
      </c>
      <c r="M1901" s="9" t="s">
        <v>104</v>
      </c>
      <c r="N1901" s="16" t="str">
        <f ca="1">PROPER(Table1[[#This Row],[Region]])</f>
        <v>South</v>
      </c>
      <c r="O1901" s="9" t="s">
        <v>242</v>
      </c>
      <c r="P1901" s="9" t="s">
        <v>1077</v>
      </c>
      <c r="Q1901" s="9" t="s">
        <v>32</v>
      </c>
    </row>
    <row r="1902" spans="1:17" ht="14.5">
      <c r="A1902" s="9">
        <v>3339</v>
      </c>
      <c r="B1902" s="9" t="str">
        <f>VLOOKUP(Table1[[#This Row],[Customer ID]],'Customer Lookup'!A:B,2,0)</f>
        <v>Lester Copeland</v>
      </c>
      <c r="C1902" s="9">
        <v>85981</v>
      </c>
      <c r="D1902" s="30">
        <v>42169</v>
      </c>
      <c r="E1902" s="30">
        <v>42170</v>
      </c>
      <c r="F1902" s="8" t="s">
        <v>2231</v>
      </c>
      <c r="G1902" s="13" t="str">
        <f ca="1">TRIM(Table1[[#This Row],[Product Category]])</f>
        <v>Technology</v>
      </c>
      <c r="H1902" s="13" t="str">
        <f ca="1">PROPER(Table1[[#This Row],[Product Sub-Category]])</f>
        <v>Pens &amp; Art Supplies</v>
      </c>
      <c r="I1902" s="14">
        <v>16</v>
      </c>
      <c r="J1902" s="15">
        <v>11.66</v>
      </c>
      <c r="K1902" s="9">
        <v>0.05</v>
      </c>
      <c r="L1902" s="9" t="s">
        <v>21</v>
      </c>
      <c r="M1902" s="9" t="s">
        <v>104</v>
      </c>
      <c r="N1902" s="16" t="str">
        <f ca="1">PROPER(Table1[[#This Row],[Region]])</f>
        <v>West</v>
      </c>
      <c r="O1902" s="9" t="s">
        <v>242</v>
      </c>
      <c r="P1902" s="9" t="s">
        <v>1077</v>
      </c>
      <c r="Q1902" s="9" t="s">
        <v>32</v>
      </c>
    </row>
    <row r="1903" spans="1:17" ht="14.5">
      <c r="A1903" s="9">
        <v>3340</v>
      </c>
      <c r="B1903" s="9" t="str">
        <f>VLOOKUP(Table1[[#This Row],[Customer ID]],'Customer Lookup'!A:B,2,0)</f>
        <v>Phillip Blum</v>
      </c>
      <c r="C1903" s="9">
        <v>85980</v>
      </c>
      <c r="D1903" s="30">
        <v>42017</v>
      </c>
      <c r="E1903" s="30">
        <v>42018</v>
      </c>
      <c r="F1903" s="9" t="s">
        <v>2235</v>
      </c>
      <c r="G1903" s="13" t="str">
        <f ca="1">TRIM(Table1[[#This Row],[Product Category]])</f>
        <v>Furniture</v>
      </c>
      <c r="H1903" s="13" t="str">
        <f ca="1">PROPER(Table1[[#This Row],[Product Sub-Category]])</f>
        <v>Telephones And Communication</v>
      </c>
      <c r="I1903" s="14">
        <v>14</v>
      </c>
      <c r="J1903" s="15">
        <v>125.99</v>
      </c>
      <c r="K1903" s="9">
        <v>0.1</v>
      </c>
      <c r="L1903" s="9" t="s">
        <v>50</v>
      </c>
      <c r="M1903" s="9" t="s">
        <v>104</v>
      </c>
      <c r="N1903" s="16" t="str">
        <f ca="1">PROPER(Table1[[#This Row],[Region]])</f>
        <v>East</v>
      </c>
      <c r="O1903" s="9" t="s">
        <v>90</v>
      </c>
      <c r="P1903" s="9" t="s">
        <v>1078</v>
      </c>
      <c r="Q1903" s="9" t="s">
        <v>32</v>
      </c>
    </row>
    <row r="1904" spans="1:17" ht="14.5">
      <c r="A1904" s="9">
        <v>3342</v>
      </c>
      <c r="B1904" s="9" t="str">
        <f>VLOOKUP(Table1[[#This Row],[Customer ID]],'Customer Lookup'!A:B,2,0)</f>
        <v>Paul Tate</v>
      </c>
      <c r="C1904" s="9">
        <v>21572</v>
      </c>
      <c r="D1904" s="30">
        <v>42048</v>
      </c>
      <c r="E1904" s="30">
        <v>42050</v>
      </c>
      <c r="F1904" s="8" t="s">
        <v>2233</v>
      </c>
      <c r="G1904" s="13" t="str">
        <f ca="1">TRIM(Table1[[#This Row],[Product Category]])</f>
        <v>Furniture</v>
      </c>
      <c r="H1904" s="13" t="str">
        <f ca="1">PROPER(Table1[[#This Row],[Product Sub-Category]])</f>
        <v>Office Furnishings</v>
      </c>
      <c r="I1904" s="14">
        <v>42</v>
      </c>
      <c r="J1904" s="15">
        <v>194.3</v>
      </c>
      <c r="K1904" s="9">
        <v>0.1</v>
      </c>
      <c r="L1904" s="9" t="s">
        <v>41</v>
      </c>
      <c r="M1904" s="9" t="s">
        <v>42</v>
      </c>
      <c r="N1904" s="16" t="str">
        <f ca="1">PROPER(Table1[[#This Row],[Region]])</f>
        <v>Central</v>
      </c>
      <c r="O1904" s="9" t="s">
        <v>466</v>
      </c>
      <c r="P1904" s="9" t="s">
        <v>29</v>
      </c>
      <c r="Q1904" s="9" t="s">
        <v>32</v>
      </c>
    </row>
    <row r="1905" spans="1:17" ht="14.5">
      <c r="A1905" s="9">
        <v>3344</v>
      </c>
      <c r="B1905" s="9" t="str">
        <f>VLOOKUP(Table1[[#This Row],[Customer ID]],'Customer Lookup'!A:B,2,0)</f>
        <v>Jim Hinson</v>
      </c>
      <c r="C1905" s="9">
        <v>89928</v>
      </c>
      <c r="D1905" s="30">
        <v>42048</v>
      </c>
      <c r="E1905" s="30">
        <v>42050</v>
      </c>
      <c r="F1905" s="9" t="s">
        <v>2233</v>
      </c>
      <c r="G1905" s="13" t="str">
        <f ca="1">TRIM(Table1[[#This Row],[Product Category]])</f>
        <v>Office Supplies</v>
      </c>
      <c r="H1905" s="13" t="str">
        <f ca="1">PROPER(Table1[[#This Row],[Product Sub-Category]])</f>
        <v>Office Furnishings</v>
      </c>
      <c r="I1905" s="14">
        <v>11</v>
      </c>
      <c r="J1905" s="15">
        <v>194.3</v>
      </c>
      <c r="K1905" s="9">
        <v>0.1</v>
      </c>
      <c r="L1905" s="9" t="s">
        <v>41</v>
      </c>
      <c r="M1905" s="9" t="s">
        <v>42</v>
      </c>
      <c r="N1905" s="16" t="str">
        <f ca="1">PROPER(Table1[[#This Row],[Region]])</f>
        <v>South</v>
      </c>
      <c r="O1905" s="9" t="s">
        <v>215</v>
      </c>
      <c r="P1905" s="9" t="s">
        <v>1079</v>
      </c>
      <c r="Q1905" s="9" t="s">
        <v>32</v>
      </c>
    </row>
    <row r="1906" spans="1:17" ht="14.5">
      <c r="A1906" s="9">
        <v>3347</v>
      </c>
      <c r="B1906" s="9" t="str">
        <f>VLOOKUP(Table1[[#This Row],[Customer ID]],'Customer Lookup'!A:B,2,0)</f>
        <v>Carrie McIntosh</v>
      </c>
      <c r="C1906" s="9">
        <v>89355</v>
      </c>
      <c r="D1906" s="30">
        <v>42010</v>
      </c>
      <c r="E1906" s="30">
        <v>42012</v>
      </c>
      <c r="F1906" s="8" t="s">
        <v>2237</v>
      </c>
      <c r="G1906" s="13" t="str">
        <f ca="1">TRIM(Table1[[#This Row],[Product Category]])</f>
        <v>Furniture</v>
      </c>
      <c r="H1906" s="13" t="str">
        <f ca="1">PROPER(Table1[[#This Row],[Product Sub-Category]])</f>
        <v>Binders And Binder Accessories</v>
      </c>
      <c r="I1906" s="14">
        <v>1</v>
      </c>
      <c r="J1906" s="15">
        <v>7.68</v>
      </c>
      <c r="K1906" s="9">
        <v>0.05</v>
      </c>
      <c r="L1906" s="9" t="s">
        <v>50</v>
      </c>
      <c r="M1906" s="9" t="s">
        <v>104</v>
      </c>
      <c r="N1906" s="16" t="str">
        <f ca="1">PROPER(Table1[[#This Row],[Region]])</f>
        <v>South</v>
      </c>
      <c r="O1906" s="9" t="s">
        <v>242</v>
      </c>
      <c r="P1906" s="9" t="s">
        <v>1080</v>
      </c>
      <c r="Q1906" s="9" t="s">
        <v>22</v>
      </c>
    </row>
    <row r="1907" spans="1:17" ht="14.5">
      <c r="A1907" s="9">
        <v>3347</v>
      </c>
      <c r="B1907" s="9" t="str">
        <f>VLOOKUP(Table1[[#This Row],[Customer ID]],'Customer Lookup'!A:B,2,0)</f>
        <v>Carrie McIntosh</v>
      </c>
      <c r="C1907" s="9">
        <v>89355</v>
      </c>
      <c r="D1907" s="30">
        <v>42010</v>
      </c>
      <c r="E1907" s="30">
        <v>42012</v>
      </c>
      <c r="F1907" s="9" t="s">
        <v>2233</v>
      </c>
      <c r="G1907" s="13" t="str">
        <f ca="1">TRIM(Table1[[#This Row],[Product Category]])</f>
        <v>Technology</v>
      </c>
      <c r="H1907" s="13" t="str">
        <f ca="1">PROPER(Table1[[#This Row],[Product Sub-Category]])</f>
        <v>Office Furnishings</v>
      </c>
      <c r="I1907" s="14">
        <v>5</v>
      </c>
      <c r="J1907" s="15">
        <v>6.64</v>
      </c>
      <c r="K1907" s="9">
        <v>0.05</v>
      </c>
      <c r="L1907" s="9" t="s">
        <v>50</v>
      </c>
      <c r="M1907" s="9" t="s">
        <v>104</v>
      </c>
      <c r="N1907" s="16" t="str">
        <f ca="1">PROPER(Table1[[#This Row],[Region]])</f>
        <v>South</v>
      </c>
      <c r="O1907" s="9" t="s">
        <v>242</v>
      </c>
      <c r="P1907" s="9" t="s">
        <v>1080</v>
      </c>
      <c r="Q1907" s="9" t="s">
        <v>22</v>
      </c>
    </row>
    <row r="1908" spans="1:17" ht="14.5">
      <c r="A1908" s="9">
        <v>3347</v>
      </c>
      <c r="B1908" s="9" t="str">
        <f>VLOOKUP(Table1[[#This Row],[Customer ID]],'Customer Lookup'!A:B,2,0)</f>
        <v>Carrie McIntosh</v>
      </c>
      <c r="C1908" s="9">
        <v>89356</v>
      </c>
      <c r="D1908" s="30">
        <v>42031</v>
      </c>
      <c r="E1908" s="30">
        <v>42033</v>
      </c>
      <c r="F1908" s="8" t="s">
        <v>2235</v>
      </c>
      <c r="G1908" s="13" t="str">
        <f ca="1">TRIM(Table1[[#This Row],[Product Category]])</f>
        <v>Technology</v>
      </c>
      <c r="H1908" s="13" t="str">
        <f ca="1">PROPER(Table1[[#This Row],[Product Sub-Category]])</f>
        <v>Telephones And Communication</v>
      </c>
      <c r="I1908" s="14">
        <v>1</v>
      </c>
      <c r="J1908" s="15">
        <v>110.99</v>
      </c>
      <c r="K1908" s="9">
        <v>0.1</v>
      </c>
      <c r="L1908" s="9" t="s">
        <v>50</v>
      </c>
      <c r="M1908" s="9" t="s">
        <v>104</v>
      </c>
      <c r="N1908" s="16" t="str">
        <f ca="1">PROPER(Table1[[#This Row],[Region]])</f>
        <v>West</v>
      </c>
      <c r="O1908" s="9" t="s">
        <v>242</v>
      </c>
      <c r="P1908" s="9" t="s">
        <v>1080</v>
      </c>
      <c r="Q1908" s="9" t="s">
        <v>32</v>
      </c>
    </row>
    <row r="1909" spans="1:17" ht="14.5">
      <c r="A1909" s="9">
        <v>3350</v>
      </c>
      <c r="B1909" s="9" t="str">
        <f>VLOOKUP(Table1[[#This Row],[Customer ID]],'Customer Lookup'!A:B,2,0)</f>
        <v>Amy York</v>
      </c>
      <c r="C1909" s="9">
        <v>91296</v>
      </c>
      <c r="D1909" s="30">
        <v>42027</v>
      </c>
      <c r="E1909" s="30">
        <v>42029</v>
      </c>
      <c r="F1909" s="9" t="s">
        <v>144</v>
      </c>
      <c r="G1909" s="13" t="str">
        <f ca="1">TRIM(Table1[[#This Row],[Product Category]])</f>
        <v>Office Supplies</v>
      </c>
      <c r="H1909" s="13" t="str">
        <f ca="1">PROPER(Table1[[#This Row],[Product Sub-Category]])</f>
        <v>Computer Peripherals</v>
      </c>
      <c r="I1909" s="14">
        <v>5</v>
      </c>
      <c r="J1909" s="15">
        <v>73.98</v>
      </c>
      <c r="K1909" s="9">
        <v>0.05</v>
      </c>
      <c r="L1909" s="9" t="s">
        <v>50</v>
      </c>
      <c r="M1909" s="9" t="s">
        <v>51</v>
      </c>
      <c r="N1909" s="16" t="str">
        <f ca="1">PROPER(Table1[[#This Row],[Region]])</f>
        <v>West</v>
      </c>
      <c r="O1909" s="9" t="s">
        <v>29</v>
      </c>
      <c r="P1909" s="9" t="s">
        <v>1081</v>
      </c>
      <c r="Q1909" s="9" t="s">
        <v>32</v>
      </c>
    </row>
    <row r="1910" spans="1:17" ht="14.5">
      <c r="A1910" s="9">
        <v>3351</v>
      </c>
      <c r="B1910" s="9" t="str">
        <f>VLOOKUP(Table1[[#This Row],[Customer ID]],'Customer Lookup'!A:B,2,0)</f>
        <v>Nathan Wyatt</v>
      </c>
      <c r="C1910" s="9">
        <v>91297</v>
      </c>
      <c r="D1910" s="30">
        <v>42039</v>
      </c>
      <c r="E1910" s="30">
        <v>42041</v>
      </c>
      <c r="F1910" s="8" t="s">
        <v>196</v>
      </c>
      <c r="G1910" s="13" t="str">
        <f ca="1">TRIM(Table1[[#This Row],[Product Category]])</f>
        <v>Office Supplies</v>
      </c>
      <c r="H1910" s="13" t="str">
        <f ca="1">PROPER(Table1[[#This Row],[Product Sub-Category]])</f>
        <v>Appliances</v>
      </c>
      <c r="I1910" s="14">
        <v>17</v>
      </c>
      <c r="J1910" s="15">
        <v>10.89</v>
      </c>
      <c r="K1910" s="9">
        <v>0.05</v>
      </c>
      <c r="L1910" s="9" t="s">
        <v>41</v>
      </c>
      <c r="M1910" s="9" t="s">
        <v>51</v>
      </c>
      <c r="N1910" s="16" t="str">
        <f ca="1">PROPER(Table1[[#This Row],[Region]])</f>
        <v>West</v>
      </c>
      <c r="O1910" s="9" t="s">
        <v>29</v>
      </c>
      <c r="P1910" s="9" t="s">
        <v>1082</v>
      </c>
      <c r="Q1910" s="9" t="s">
        <v>32</v>
      </c>
    </row>
    <row r="1911" spans="1:17" ht="14.5">
      <c r="A1911" s="9">
        <v>3351</v>
      </c>
      <c r="B1911" s="9" t="str">
        <f>VLOOKUP(Table1[[#This Row],[Customer ID]],'Customer Lookup'!A:B,2,0)</f>
        <v>Nathan Wyatt</v>
      </c>
      <c r="C1911" s="9">
        <v>91298</v>
      </c>
      <c r="D1911" s="30">
        <v>42042</v>
      </c>
      <c r="E1911" s="30">
        <v>42044</v>
      </c>
      <c r="F1911" s="9" t="s">
        <v>2231</v>
      </c>
      <c r="G1911" s="13" t="str">
        <f ca="1">TRIM(Table1[[#This Row],[Product Category]])</f>
        <v>Office Supplies</v>
      </c>
      <c r="H1911" s="13" t="str">
        <f ca="1">PROPER(Table1[[#This Row],[Product Sub-Category]])</f>
        <v>Pens &amp; Art Supplies</v>
      </c>
      <c r="I1911" s="14">
        <v>12</v>
      </c>
      <c r="J1911" s="15">
        <v>6.7</v>
      </c>
      <c r="K1911" s="9">
        <v>0.05</v>
      </c>
      <c r="L1911" s="9" t="s">
        <v>21</v>
      </c>
      <c r="M1911" s="9" t="s">
        <v>51</v>
      </c>
      <c r="N1911" s="16" t="str">
        <f ca="1">PROPER(Table1[[#This Row],[Region]])</f>
        <v>West</v>
      </c>
      <c r="O1911" s="9" t="s">
        <v>29</v>
      </c>
      <c r="P1911" s="9" t="s">
        <v>1082</v>
      </c>
      <c r="Q1911" s="9" t="s">
        <v>22</v>
      </c>
    </row>
    <row r="1912" spans="1:17" ht="14.5">
      <c r="A1912" s="9">
        <v>3354</v>
      </c>
      <c r="B1912" s="9" t="str">
        <f>VLOOKUP(Table1[[#This Row],[Customer ID]],'Customer Lookup'!A:B,2,0)</f>
        <v>Sara Faulkner</v>
      </c>
      <c r="C1912" s="9">
        <v>88589</v>
      </c>
      <c r="D1912" s="30">
        <v>42140</v>
      </c>
      <c r="E1912" s="30">
        <v>42141</v>
      </c>
      <c r="F1912" s="8" t="s">
        <v>2237</v>
      </c>
      <c r="G1912" s="13" t="str">
        <f ca="1">TRIM(Table1[[#This Row],[Product Category]])</f>
        <v>Office Supplies</v>
      </c>
      <c r="H1912" s="13" t="str">
        <f ca="1">PROPER(Table1[[#This Row],[Product Sub-Category]])</f>
        <v>Binders And Binder Accessories</v>
      </c>
      <c r="I1912" s="14">
        <v>7</v>
      </c>
      <c r="J1912" s="15">
        <v>28.53</v>
      </c>
      <c r="K1912" s="9">
        <v>0.05</v>
      </c>
      <c r="L1912" s="9" t="s">
        <v>21</v>
      </c>
      <c r="M1912" s="9" t="s">
        <v>81</v>
      </c>
      <c r="N1912" s="16" t="str">
        <f ca="1">PROPER(Table1[[#This Row],[Region]])</f>
        <v>West</v>
      </c>
      <c r="O1912" s="9" t="s">
        <v>37</v>
      </c>
      <c r="P1912" s="9" t="s">
        <v>1083</v>
      </c>
      <c r="Q1912" s="9" t="s">
        <v>32</v>
      </c>
    </row>
    <row r="1913" spans="1:17" ht="14.5">
      <c r="A1913" s="9">
        <v>3354</v>
      </c>
      <c r="B1913" s="9" t="str">
        <f>VLOOKUP(Table1[[#This Row],[Customer ID]],'Customer Lookup'!A:B,2,0)</f>
        <v>Sara Faulkner</v>
      </c>
      <c r="C1913" s="9">
        <v>88589</v>
      </c>
      <c r="D1913" s="30">
        <v>42140</v>
      </c>
      <c r="E1913" s="30">
        <v>42142</v>
      </c>
      <c r="F1913" s="9" t="s">
        <v>83</v>
      </c>
      <c r="G1913" s="13" t="str">
        <f ca="1">TRIM(Table1[[#This Row],[Product Category]])</f>
        <v>Office Supplies</v>
      </c>
      <c r="H1913" s="13" t="str">
        <f ca="1">PROPER(Table1[[#This Row],[Product Sub-Category]])</f>
        <v>Paper</v>
      </c>
      <c r="I1913" s="14">
        <v>6</v>
      </c>
      <c r="J1913" s="15">
        <v>5.98</v>
      </c>
      <c r="K1913" s="9">
        <v>0.05</v>
      </c>
      <c r="L1913" s="9" t="s">
        <v>21</v>
      </c>
      <c r="M1913" s="9" t="s">
        <v>81</v>
      </c>
      <c r="N1913" s="16" t="str">
        <f ca="1">PROPER(Table1[[#This Row],[Region]])</f>
        <v>West</v>
      </c>
      <c r="O1913" s="9" t="s">
        <v>37</v>
      </c>
      <c r="P1913" s="9" t="s">
        <v>1083</v>
      </c>
      <c r="Q1913" s="9" t="s">
        <v>32</v>
      </c>
    </row>
    <row r="1914" spans="1:17" ht="14.5">
      <c r="A1914" s="9">
        <v>3354</v>
      </c>
      <c r="B1914" s="9" t="str">
        <f>VLOOKUP(Table1[[#This Row],[Customer ID]],'Customer Lookup'!A:B,2,0)</f>
        <v>Sara Faulkner</v>
      </c>
      <c r="C1914" s="9">
        <v>88590</v>
      </c>
      <c r="D1914" s="30">
        <v>42090</v>
      </c>
      <c r="E1914" s="30">
        <v>42092</v>
      </c>
      <c r="F1914" s="8" t="s">
        <v>116</v>
      </c>
      <c r="G1914" s="13" t="str">
        <f ca="1">TRIM(Table1[[#This Row],[Product Category]])</f>
        <v>Office Supplies</v>
      </c>
      <c r="H1914" s="13" t="str">
        <f ca="1">PROPER(Table1[[#This Row],[Product Sub-Category]])</f>
        <v>Labels</v>
      </c>
      <c r="I1914" s="14">
        <v>19</v>
      </c>
      <c r="J1914" s="15">
        <v>3.69</v>
      </c>
      <c r="K1914" s="9">
        <v>0.05</v>
      </c>
      <c r="L1914" s="9" t="s">
        <v>31</v>
      </c>
      <c r="M1914" s="9" t="s">
        <v>81</v>
      </c>
      <c r="N1914" s="16" t="str">
        <f ca="1">PROPER(Table1[[#This Row],[Region]])</f>
        <v>West</v>
      </c>
      <c r="O1914" s="9" t="s">
        <v>37</v>
      </c>
      <c r="P1914" s="9" t="s">
        <v>1083</v>
      </c>
      <c r="Q1914" s="9" t="s">
        <v>32</v>
      </c>
    </row>
    <row r="1915" spans="1:17" ht="14.5">
      <c r="A1915" s="9">
        <v>3355</v>
      </c>
      <c r="B1915" s="9" t="str">
        <f>VLOOKUP(Table1[[#This Row],[Customer ID]],'Customer Lookup'!A:B,2,0)</f>
        <v>Glenda Simon</v>
      </c>
      <c r="C1915" s="9">
        <v>88587</v>
      </c>
      <c r="D1915" s="30">
        <v>42063</v>
      </c>
      <c r="E1915" s="30">
        <v>42072</v>
      </c>
      <c r="F1915" s="9" t="s">
        <v>2237</v>
      </c>
      <c r="G1915" s="13" t="str">
        <f ca="1">TRIM(Table1[[#This Row],[Product Category]])</f>
        <v>Technology</v>
      </c>
      <c r="H1915" s="13" t="str">
        <f ca="1">PROPER(Table1[[#This Row],[Product Sub-Category]])</f>
        <v>Binders And Binder Accessories</v>
      </c>
      <c r="I1915" s="14">
        <v>5</v>
      </c>
      <c r="J1915" s="15">
        <v>120.98</v>
      </c>
      <c r="K1915" s="9">
        <v>0.1</v>
      </c>
      <c r="L1915" s="9" t="s">
        <v>98</v>
      </c>
      <c r="M1915" s="9" t="s">
        <v>81</v>
      </c>
      <c r="N1915" s="16" t="str">
        <f ca="1">PROPER(Table1[[#This Row],[Region]])</f>
        <v>West</v>
      </c>
      <c r="O1915" s="9" t="s">
        <v>37</v>
      </c>
      <c r="P1915" s="9" t="s">
        <v>1084</v>
      </c>
      <c r="Q1915" s="9" t="s">
        <v>32</v>
      </c>
    </row>
    <row r="1916" spans="1:17" ht="14.5">
      <c r="A1916" s="9">
        <v>3355</v>
      </c>
      <c r="B1916" s="9" t="str">
        <f>VLOOKUP(Table1[[#This Row],[Customer ID]],'Customer Lookup'!A:B,2,0)</f>
        <v>Glenda Simon</v>
      </c>
      <c r="C1916" s="9">
        <v>88587</v>
      </c>
      <c r="D1916" s="30">
        <v>42063</v>
      </c>
      <c r="E1916" s="30">
        <v>42067</v>
      </c>
      <c r="F1916" s="8" t="s">
        <v>144</v>
      </c>
      <c r="G1916" s="13" t="str">
        <f ca="1">TRIM(Table1[[#This Row],[Product Category]])</f>
        <v>Technology</v>
      </c>
      <c r="H1916" s="13" t="str">
        <f ca="1">PROPER(Table1[[#This Row],[Product Sub-Category]])</f>
        <v>Computer Peripherals</v>
      </c>
      <c r="I1916" s="14">
        <v>6</v>
      </c>
      <c r="J1916" s="15">
        <v>8.32</v>
      </c>
      <c r="K1916" s="9">
        <v>0.05</v>
      </c>
      <c r="L1916" s="9" t="s">
        <v>98</v>
      </c>
      <c r="M1916" s="9" t="s">
        <v>81</v>
      </c>
      <c r="N1916" s="16" t="str">
        <f ca="1">PROPER(Table1[[#This Row],[Region]])</f>
        <v>West</v>
      </c>
      <c r="O1916" s="9" t="s">
        <v>37</v>
      </c>
      <c r="P1916" s="9" t="s">
        <v>1084</v>
      </c>
      <c r="Q1916" s="9" t="s">
        <v>22</v>
      </c>
    </row>
    <row r="1917" spans="1:17" ht="14.5">
      <c r="A1917" s="9">
        <v>3355</v>
      </c>
      <c r="B1917" s="9" t="str">
        <f>VLOOKUP(Table1[[#This Row],[Customer ID]],'Customer Lookup'!A:B,2,0)</f>
        <v>Glenda Simon</v>
      </c>
      <c r="C1917" s="9">
        <v>88587</v>
      </c>
      <c r="D1917" s="30">
        <v>42063</v>
      </c>
      <c r="E1917" s="30">
        <v>42063</v>
      </c>
      <c r="F1917" s="9" t="s">
        <v>2235</v>
      </c>
      <c r="G1917" s="13" t="str">
        <f ca="1">TRIM(Table1[[#This Row],[Product Category]])</f>
        <v>Office Supplies</v>
      </c>
      <c r="H1917" s="13" t="str">
        <f ca="1">PROPER(Table1[[#This Row],[Product Sub-Category]])</f>
        <v>Telephones And Communication</v>
      </c>
      <c r="I1917" s="14">
        <v>7</v>
      </c>
      <c r="J1917" s="15">
        <v>125.99</v>
      </c>
      <c r="K1917" s="9">
        <v>0.1</v>
      </c>
      <c r="L1917" s="9" t="s">
        <v>98</v>
      </c>
      <c r="M1917" s="9" t="s">
        <v>81</v>
      </c>
      <c r="N1917" s="16" t="str">
        <f ca="1">PROPER(Table1[[#This Row],[Region]])</f>
        <v>West</v>
      </c>
      <c r="O1917" s="9" t="s">
        <v>37</v>
      </c>
      <c r="P1917" s="9" t="s">
        <v>1084</v>
      </c>
      <c r="Q1917" s="9" t="s">
        <v>32</v>
      </c>
    </row>
    <row r="1918" spans="1:17" ht="14.5">
      <c r="A1918" s="9">
        <v>3356</v>
      </c>
      <c r="B1918" s="9" t="str">
        <f>VLOOKUP(Table1[[#This Row],[Customer ID]],'Customer Lookup'!A:B,2,0)</f>
        <v>Richard Tan</v>
      </c>
      <c r="C1918" s="9">
        <v>88588</v>
      </c>
      <c r="D1918" s="30">
        <v>42128</v>
      </c>
      <c r="E1918" s="30">
        <v>42130</v>
      </c>
      <c r="F1918" s="8" t="s">
        <v>2237</v>
      </c>
      <c r="G1918" s="13" t="str">
        <f ca="1">TRIM(Table1[[#This Row],[Product Category]])</f>
        <v>Furniture</v>
      </c>
      <c r="H1918" s="13" t="str">
        <f ca="1">PROPER(Table1[[#This Row],[Product Sub-Category]])</f>
        <v>Binders And Binder Accessories</v>
      </c>
      <c r="I1918" s="14">
        <v>13</v>
      </c>
      <c r="J1918" s="15">
        <v>5.34</v>
      </c>
      <c r="K1918" s="9">
        <v>0.05</v>
      </c>
      <c r="L1918" s="9" t="s">
        <v>50</v>
      </c>
      <c r="M1918" s="9" t="s">
        <v>81</v>
      </c>
      <c r="N1918" s="16" t="str">
        <f ca="1">PROPER(Table1[[#This Row],[Region]])</f>
        <v>West</v>
      </c>
      <c r="O1918" s="9" t="s">
        <v>682</v>
      </c>
      <c r="P1918" s="9" t="s">
        <v>1085</v>
      </c>
      <c r="Q1918" s="9" t="s">
        <v>32</v>
      </c>
    </row>
    <row r="1919" spans="1:17" ht="14.5">
      <c r="A1919" s="9">
        <v>3356</v>
      </c>
      <c r="B1919" s="9" t="str">
        <f>VLOOKUP(Table1[[#This Row],[Customer ID]],'Customer Lookup'!A:B,2,0)</f>
        <v>Richard Tan</v>
      </c>
      <c r="C1919" s="9">
        <v>88588</v>
      </c>
      <c r="D1919" s="30">
        <v>42128</v>
      </c>
      <c r="E1919" s="30">
        <v>42129</v>
      </c>
      <c r="F1919" s="9" t="s">
        <v>2232</v>
      </c>
      <c r="G1919" s="13" t="str">
        <f ca="1">TRIM(Table1[[#This Row],[Product Category]])</f>
        <v>Technology</v>
      </c>
      <c r="H1919" s="13" t="str">
        <f ca="1">PROPER(Table1[[#This Row],[Product Sub-Category]])</f>
        <v>Chairs &amp; Chairmats</v>
      </c>
      <c r="I1919" s="14">
        <v>18</v>
      </c>
      <c r="J1919" s="15">
        <v>160.97999999999999</v>
      </c>
      <c r="K1919" s="9">
        <v>0.1</v>
      </c>
      <c r="L1919" s="9" t="s">
        <v>50</v>
      </c>
      <c r="M1919" s="9" t="s">
        <v>81</v>
      </c>
      <c r="N1919" s="16" t="str">
        <f ca="1">PROPER(Table1[[#This Row],[Region]])</f>
        <v>West</v>
      </c>
      <c r="O1919" s="9" t="s">
        <v>682</v>
      </c>
      <c r="P1919" s="9" t="s">
        <v>1085</v>
      </c>
      <c r="Q1919" s="9" t="s">
        <v>22</v>
      </c>
    </row>
    <row r="1920" spans="1:17" ht="14.5">
      <c r="A1920" s="9">
        <v>3356</v>
      </c>
      <c r="B1920" s="9" t="str">
        <f>VLOOKUP(Table1[[#This Row],[Customer ID]],'Customer Lookup'!A:B,2,0)</f>
        <v>Richard Tan</v>
      </c>
      <c r="C1920" s="9">
        <v>88588</v>
      </c>
      <c r="D1920" s="30">
        <v>42128</v>
      </c>
      <c r="E1920" s="30">
        <v>42128</v>
      </c>
      <c r="F1920" s="8" t="s">
        <v>2235</v>
      </c>
      <c r="G1920" s="13" t="str">
        <f ca="1">TRIM(Table1[[#This Row],[Product Category]])</f>
        <v>Office Supplies</v>
      </c>
      <c r="H1920" s="13" t="str">
        <f ca="1">PROPER(Table1[[#This Row],[Product Sub-Category]])</f>
        <v>Telephones And Communication</v>
      </c>
      <c r="I1920" s="14">
        <v>15</v>
      </c>
      <c r="J1920" s="15">
        <v>65.989999999999995</v>
      </c>
      <c r="K1920" s="9">
        <v>0.05</v>
      </c>
      <c r="L1920" s="9" t="s">
        <v>50</v>
      </c>
      <c r="M1920" s="9" t="s">
        <v>81</v>
      </c>
      <c r="N1920" s="16" t="str">
        <f ca="1">PROPER(Table1[[#This Row],[Region]])</f>
        <v>Central</v>
      </c>
      <c r="O1920" s="9" t="s">
        <v>682</v>
      </c>
      <c r="P1920" s="9" t="s">
        <v>1085</v>
      </c>
      <c r="Q1920" s="9" t="s">
        <v>22</v>
      </c>
    </row>
    <row r="1921" spans="1:17" ht="14.5">
      <c r="A1921" s="9">
        <v>3359</v>
      </c>
      <c r="B1921" s="9" t="str">
        <f>VLOOKUP(Table1[[#This Row],[Customer ID]],'Customer Lookup'!A:B,2,0)</f>
        <v>Jeffrey Cheng</v>
      </c>
      <c r="C1921" s="9">
        <v>91437</v>
      </c>
      <c r="D1921" s="30">
        <v>42122</v>
      </c>
      <c r="E1921" s="30">
        <v>42124</v>
      </c>
      <c r="F1921" s="9" t="s">
        <v>2237</v>
      </c>
      <c r="G1921" s="13" t="str">
        <f ca="1">TRIM(Table1[[#This Row],[Product Category]])</f>
        <v>Office Supplies</v>
      </c>
      <c r="H1921" s="13" t="str">
        <f ca="1">PROPER(Table1[[#This Row],[Product Sub-Category]])</f>
        <v>Binders And Binder Accessories</v>
      </c>
      <c r="I1921" s="14">
        <v>6</v>
      </c>
      <c r="J1921" s="15">
        <v>28.53</v>
      </c>
      <c r="K1921" s="9">
        <v>0.05</v>
      </c>
      <c r="L1921" s="9" t="s">
        <v>21</v>
      </c>
      <c r="M1921" s="9" t="s">
        <v>42</v>
      </c>
      <c r="N1921" s="16" t="str">
        <f ca="1">PROPER(Table1[[#This Row],[Region]])</f>
        <v>Central</v>
      </c>
      <c r="O1921" s="9" t="s">
        <v>718</v>
      </c>
      <c r="P1921" s="9" t="s">
        <v>1086</v>
      </c>
      <c r="Q1921" s="9" t="s">
        <v>32</v>
      </c>
    </row>
    <row r="1922" spans="1:17" ht="14.5">
      <c r="A1922" s="9">
        <v>3360</v>
      </c>
      <c r="B1922" s="9" t="str">
        <f>VLOOKUP(Table1[[#This Row],[Customer ID]],'Customer Lookup'!A:B,2,0)</f>
        <v>Daniel Huff</v>
      </c>
      <c r="C1922" s="9">
        <v>91435</v>
      </c>
      <c r="D1922" s="30">
        <v>42083</v>
      </c>
      <c r="E1922" s="30">
        <v>42085</v>
      </c>
      <c r="F1922" s="8" t="s">
        <v>83</v>
      </c>
      <c r="G1922" s="13" t="str">
        <f ca="1">TRIM(Table1[[#This Row],[Product Category]])</f>
        <v>Furniture</v>
      </c>
      <c r="H1922" s="13" t="str">
        <f ca="1">PROPER(Table1[[#This Row],[Product Sub-Category]])</f>
        <v>Paper</v>
      </c>
      <c r="I1922" s="14">
        <v>3</v>
      </c>
      <c r="J1922" s="15">
        <v>9.11</v>
      </c>
      <c r="K1922" s="9">
        <v>0.05</v>
      </c>
      <c r="L1922" s="9" t="s">
        <v>31</v>
      </c>
      <c r="M1922" s="9" t="s">
        <v>42</v>
      </c>
      <c r="N1922" s="16" t="str">
        <f ca="1">PROPER(Table1[[#This Row],[Region]])</f>
        <v>Central</v>
      </c>
      <c r="O1922" s="9" t="s">
        <v>718</v>
      </c>
      <c r="P1922" s="9" t="s">
        <v>1087</v>
      </c>
      <c r="Q1922" s="9" t="s">
        <v>32</v>
      </c>
    </row>
    <row r="1923" spans="1:17" ht="14.5">
      <c r="A1923" s="9">
        <v>3361</v>
      </c>
      <c r="B1923" s="9" t="str">
        <f>VLOOKUP(Table1[[#This Row],[Customer ID]],'Customer Lookup'!A:B,2,0)</f>
        <v>Oscar Kenney</v>
      </c>
      <c r="C1923" s="9">
        <v>91435</v>
      </c>
      <c r="D1923" s="30">
        <v>42083</v>
      </c>
      <c r="E1923" s="30">
        <v>42085</v>
      </c>
      <c r="F1923" s="9" t="s">
        <v>2233</v>
      </c>
      <c r="G1923" s="13" t="str">
        <f ca="1">TRIM(Table1[[#This Row],[Product Category]])</f>
        <v>Furniture</v>
      </c>
      <c r="H1923" s="13" t="str">
        <f ca="1">PROPER(Table1[[#This Row],[Product Sub-Category]])</f>
        <v>Office Furnishings</v>
      </c>
      <c r="I1923" s="14">
        <v>8</v>
      </c>
      <c r="J1923" s="15">
        <v>12.64</v>
      </c>
      <c r="K1923" s="9">
        <v>0.05</v>
      </c>
      <c r="L1923" s="9" t="s">
        <v>31</v>
      </c>
      <c r="M1923" s="9" t="s">
        <v>42</v>
      </c>
      <c r="N1923" s="16" t="str">
        <f ca="1">PROPER(Table1[[#This Row],[Region]])</f>
        <v>Central</v>
      </c>
      <c r="O1923" s="9" t="s">
        <v>718</v>
      </c>
      <c r="P1923" s="9" t="s">
        <v>1088</v>
      </c>
      <c r="Q1923" s="9" t="s">
        <v>32</v>
      </c>
    </row>
    <row r="1924" spans="1:17" ht="14.5">
      <c r="A1924" s="9">
        <v>3361</v>
      </c>
      <c r="B1924" s="9" t="str">
        <f>VLOOKUP(Table1[[#This Row],[Customer ID]],'Customer Lookup'!A:B,2,0)</f>
        <v>Oscar Kenney</v>
      </c>
      <c r="C1924" s="9">
        <v>91436</v>
      </c>
      <c r="D1924" s="30">
        <v>42030</v>
      </c>
      <c r="E1924" s="30">
        <v>42030</v>
      </c>
      <c r="F1924" s="8" t="s">
        <v>2233</v>
      </c>
      <c r="G1924" s="13" t="str">
        <f ca="1">TRIM(Table1[[#This Row],[Product Category]])</f>
        <v>Office Supplies</v>
      </c>
      <c r="H1924" s="13" t="str">
        <f ca="1">PROPER(Table1[[#This Row],[Product Sub-Category]])</f>
        <v>Office Furnishings</v>
      </c>
      <c r="I1924" s="14">
        <v>15</v>
      </c>
      <c r="J1924" s="15">
        <v>7.96</v>
      </c>
      <c r="K1924" s="9">
        <v>0.05</v>
      </c>
      <c r="L1924" s="9" t="s">
        <v>50</v>
      </c>
      <c r="M1924" s="9" t="s">
        <v>42</v>
      </c>
      <c r="N1924" s="16" t="str">
        <f ca="1">PROPER(Table1[[#This Row],[Region]])</f>
        <v>Central</v>
      </c>
      <c r="O1924" s="9" t="s">
        <v>718</v>
      </c>
      <c r="P1924" s="9" t="s">
        <v>1088</v>
      </c>
      <c r="Q1924" s="9" t="s">
        <v>32</v>
      </c>
    </row>
    <row r="1925" spans="1:17" ht="14.5">
      <c r="A1925" s="9">
        <v>3361</v>
      </c>
      <c r="B1925" s="9" t="str">
        <f>VLOOKUP(Table1[[#This Row],[Customer ID]],'Customer Lookup'!A:B,2,0)</f>
        <v>Oscar Kenney</v>
      </c>
      <c r="C1925" s="9">
        <v>91438</v>
      </c>
      <c r="D1925" s="30">
        <v>42164</v>
      </c>
      <c r="E1925" s="30">
        <v>42166</v>
      </c>
      <c r="F1925" s="9" t="s">
        <v>2237</v>
      </c>
      <c r="G1925" s="13" t="str">
        <f ca="1">TRIM(Table1[[#This Row],[Product Category]])</f>
        <v>Technology</v>
      </c>
      <c r="H1925" s="13" t="str">
        <f ca="1">PROPER(Table1[[#This Row],[Product Sub-Category]])</f>
        <v>Binders And Binder Accessories</v>
      </c>
      <c r="I1925" s="14">
        <v>19</v>
      </c>
      <c r="J1925" s="15">
        <v>4.9800000000000004</v>
      </c>
      <c r="K1925" s="9">
        <v>0.05</v>
      </c>
      <c r="L1925" s="9" t="s">
        <v>50</v>
      </c>
      <c r="M1925" s="9" t="s">
        <v>42</v>
      </c>
      <c r="N1925" s="16" t="str">
        <f ca="1">PROPER(Table1[[#This Row],[Region]])</f>
        <v>East</v>
      </c>
      <c r="O1925" s="9" t="s">
        <v>718</v>
      </c>
      <c r="P1925" s="9" t="s">
        <v>1088</v>
      </c>
      <c r="Q1925" s="9" t="s">
        <v>32</v>
      </c>
    </row>
    <row r="1926" spans="1:17" ht="14.5">
      <c r="A1926" s="9">
        <v>3366</v>
      </c>
      <c r="B1926" s="9" t="str">
        <f>VLOOKUP(Table1[[#This Row],[Customer ID]],'Customer Lookup'!A:B,2,0)</f>
        <v>Dana Boyle</v>
      </c>
      <c r="C1926" s="9">
        <v>90501</v>
      </c>
      <c r="D1926" s="30">
        <v>42148</v>
      </c>
      <c r="E1926" s="30">
        <v>42153</v>
      </c>
      <c r="F1926" s="8" t="s">
        <v>74</v>
      </c>
      <c r="G1926" s="13" t="str">
        <f ca="1">TRIM(Table1[[#This Row],[Product Category]])</f>
        <v>Office Supplies</v>
      </c>
      <c r="H1926" s="13" t="str">
        <f ca="1">PROPER(Table1[[#This Row],[Product Sub-Category]])</f>
        <v>Office Machines</v>
      </c>
      <c r="I1926" s="14">
        <v>11</v>
      </c>
      <c r="J1926" s="15">
        <v>80.97</v>
      </c>
      <c r="K1926" s="9">
        <v>0.05</v>
      </c>
      <c r="L1926" s="9" t="s">
        <v>98</v>
      </c>
      <c r="M1926" s="9" t="s">
        <v>42</v>
      </c>
      <c r="N1926" s="16" t="str">
        <f ca="1">PROPER(Table1[[#This Row],[Region]])</f>
        <v>East</v>
      </c>
      <c r="O1926" s="9" t="s">
        <v>124</v>
      </c>
      <c r="P1926" s="9" t="s">
        <v>221</v>
      </c>
      <c r="Q1926" s="9" t="s">
        <v>22</v>
      </c>
    </row>
    <row r="1927" spans="1:17" ht="14.5">
      <c r="A1927" s="9">
        <v>3366</v>
      </c>
      <c r="B1927" s="9" t="str">
        <f>VLOOKUP(Table1[[#This Row],[Customer ID]],'Customer Lookup'!A:B,2,0)</f>
        <v>Dana Boyle</v>
      </c>
      <c r="C1927" s="9">
        <v>90501</v>
      </c>
      <c r="D1927" s="30">
        <v>42148</v>
      </c>
      <c r="E1927" s="30">
        <v>42152</v>
      </c>
      <c r="F1927" s="9" t="s">
        <v>83</v>
      </c>
      <c r="G1927" s="13" t="str">
        <f ca="1">TRIM(Table1[[#This Row],[Product Category]])</f>
        <v>Technology</v>
      </c>
      <c r="H1927" s="13" t="str">
        <f ca="1">PROPER(Table1[[#This Row],[Product Sub-Category]])</f>
        <v>Paper</v>
      </c>
      <c r="I1927" s="14">
        <v>8</v>
      </c>
      <c r="J1927" s="15">
        <v>6.48</v>
      </c>
      <c r="K1927" s="9">
        <v>0.05</v>
      </c>
      <c r="L1927" s="9" t="s">
        <v>98</v>
      </c>
      <c r="M1927" s="9" t="s">
        <v>42</v>
      </c>
      <c r="N1927" s="16" t="str">
        <f ca="1">PROPER(Table1[[#This Row],[Region]])</f>
        <v>East</v>
      </c>
      <c r="O1927" s="9" t="s">
        <v>124</v>
      </c>
      <c r="P1927" s="9" t="s">
        <v>221</v>
      </c>
      <c r="Q1927" s="9" t="s">
        <v>32</v>
      </c>
    </row>
    <row r="1928" spans="1:17" ht="14.5">
      <c r="A1928" s="9">
        <v>3367</v>
      </c>
      <c r="B1928" s="9" t="str">
        <f>VLOOKUP(Table1[[#This Row],[Customer ID]],'Customer Lookup'!A:B,2,0)</f>
        <v>Renee McKenzie</v>
      </c>
      <c r="C1928" s="9">
        <v>90502</v>
      </c>
      <c r="D1928" s="30">
        <v>42126</v>
      </c>
      <c r="E1928" s="30">
        <v>42127</v>
      </c>
      <c r="F1928" s="8" t="s">
        <v>144</v>
      </c>
      <c r="G1928" s="13" t="str">
        <f ca="1">TRIM(Table1[[#This Row],[Product Category]])</f>
        <v>Office Supplies</v>
      </c>
      <c r="H1928" s="13" t="str">
        <f ca="1">PROPER(Table1[[#This Row],[Product Sub-Category]])</f>
        <v>Computer Peripherals</v>
      </c>
      <c r="I1928" s="14">
        <v>26</v>
      </c>
      <c r="J1928" s="15">
        <v>30.97</v>
      </c>
      <c r="K1928" s="9">
        <v>0.05</v>
      </c>
      <c r="L1928" s="9" t="s">
        <v>41</v>
      </c>
      <c r="M1928" s="9" t="s">
        <v>42</v>
      </c>
      <c r="N1928" s="16" t="str">
        <f ca="1">PROPER(Table1[[#This Row],[Region]])</f>
        <v>East</v>
      </c>
      <c r="O1928" s="9" t="s">
        <v>124</v>
      </c>
      <c r="P1928" s="9" t="s">
        <v>1089</v>
      </c>
      <c r="Q1928" s="9" t="s">
        <v>32</v>
      </c>
    </row>
    <row r="1929" spans="1:17" ht="14.5">
      <c r="A1929" s="9">
        <v>3367</v>
      </c>
      <c r="B1929" s="9" t="str">
        <f>VLOOKUP(Table1[[#This Row],[Customer ID]],'Customer Lookup'!A:B,2,0)</f>
        <v>Renee McKenzie</v>
      </c>
      <c r="C1929" s="9">
        <v>90502</v>
      </c>
      <c r="D1929" s="30">
        <v>42126</v>
      </c>
      <c r="E1929" s="30">
        <v>42128</v>
      </c>
      <c r="F1929" s="9" t="s">
        <v>116</v>
      </c>
      <c r="G1929" s="13" t="str">
        <f ca="1">TRIM(Table1[[#This Row],[Product Category]])</f>
        <v>Office Supplies</v>
      </c>
      <c r="H1929" s="13" t="str">
        <f ca="1">PROPER(Table1[[#This Row],[Product Sub-Category]])</f>
        <v>Labels</v>
      </c>
      <c r="I1929" s="14">
        <v>18</v>
      </c>
      <c r="J1929" s="15">
        <v>4.13</v>
      </c>
      <c r="K1929" s="9">
        <v>0.05</v>
      </c>
      <c r="L1929" s="9" t="s">
        <v>41</v>
      </c>
      <c r="M1929" s="9" t="s">
        <v>42</v>
      </c>
      <c r="N1929" s="16" t="str">
        <f ca="1">PROPER(Table1[[#This Row],[Region]])</f>
        <v>East</v>
      </c>
      <c r="O1929" s="9" t="s">
        <v>124</v>
      </c>
      <c r="P1929" s="9" t="s">
        <v>1089</v>
      </c>
      <c r="Q1929" s="9" t="s">
        <v>22</v>
      </c>
    </row>
    <row r="1930" spans="1:17" ht="14.5">
      <c r="A1930" s="9">
        <v>3369</v>
      </c>
      <c r="B1930" s="9" t="str">
        <f>VLOOKUP(Table1[[#This Row],[Customer ID]],'Customer Lookup'!A:B,2,0)</f>
        <v>Stacy Byrne</v>
      </c>
      <c r="C1930" s="9">
        <v>90500</v>
      </c>
      <c r="D1930" s="30">
        <v>42047</v>
      </c>
      <c r="E1930" s="30">
        <v>42048</v>
      </c>
      <c r="F1930" s="8" t="s">
        <v>2237</v>
      </c>
      <c r="G1930" s="13" t="str">
        <f ca="1">TRIM(Table1[[#This Row],[Product Category]])</f>
        <v>Furniture</v>
      </c>
      <c r="H1930" s="13" t="str">
        <f ca="1">PROPER(Table1[[#This Row],[Product Sub-Category]])</f>
        <v>Binders And Binder Accessories</v>
      </c>
      <c r="I1930" s="14">
        <v>4</v>
      </c>
      <c r="J1930" s="15">
        <v>7.1</v>
      </c>
      <c r="K1930" s="9">
        <v>0.05</v>
      </c>
      <c r="L1930" s="9" t="s">
        <v>50</v>
      </c>
      <c r="M1930" s="9" t="s">
        <v>42</v>
      </c>
      <c r="N1930" s="16" t="str">
        <f ca="1">PROPER(Table1[[#This Row],[Region]])</f>
        <v>East</v>
      </c>
      <c r="O1930" s="9" t="s">
        <v>124</v>
      </c>
      <c r="P1930" s="9" t="s">
        <v>609</v>
      </c>
      <c r="Q1930" s="9" t="s">
        <v>32</v>
      </c>
    </row>
    <row r="1931" spans="1:17" ht="14.5">
      <c r="A1931" s="9">
        <v>3374</v>
      </c>
      <c r="B1931" s="9" t="str">
        <f>VLOOKUP(Table1[[#This Row],[Customer ID]],'Customer Lookup'!A:B,2,0)</f>
        <v>Jamie Ward</v>
      </c>
      <c r="C1931" s="9">
        <v>87473</v>
      </c>
      <c r="D1931" s="30">
        <v>42157</v>
      </c>
      <c r="E1931" s="30">
        <v>42159</v>
      </c>
      <c r="F1931" s="9" t="s">
        <v>123</v>
      </c>
      <c r="G1931" s="13" t="str">
        <f ca="1">TRIM(Table1[[#This Row],[Product Category]])</f>
        <v>Technology</v>
      </c>
      <c r="H1931" s="13" t="str">
        <f ca="1">PROPER(Table1[[#This Row],[Product Sub-Category]])</f>
        <v>Tables</v>
      </c>
      <c r="I1931" s="14">
        <v>8</v>
      </c>
      <c r="J1931" s="15">
        <v>179.29</v>
      </c>
      <c r="K1931" s="9">
        <v>0.1</v>
      </c>
      <c r="L1931" s="9" t="s">
        <v>50</v>
      </c>
      <c r="M1931" s="9" t="s">
        <v>81</v>
      </c>
      <c r="N1931" s="16" t="str">
        <f ca="1">PROPER(Table1[[#This Row],[Region]])</f>
        <v>East</v>
      </c>
      <c r="O1931" s="9" t="s">
        <v>268</v>
      </c>
      <c r="P1931" s="9" t="s">
        <v>1090</v>
      </c>
      <c r="Q1931" s="9" t="s">
        <v>22</v>
      </c>
    </row>
    <row r="1932" spans="1:17" ht="14.5">
      <c r="A1932" s="9">
        <v>3374</v>
      </c>
      <c r="B1932" s="9" t="str">
        <f>VLOOKUP(Table1[[#This Row],[Customer ID]],'Customer Lookup'!A:B,2,0)</f>
        <v>Jamie Ward</v>
      </c>
      <c r="C1932" s="9">
        <v>87474</v>
      </c>
      <c r="D1932" s="30">
        <v>42184</v>
      </c>
      <c r="E1932" s="30">
        <v>42185</v>
      </c>
      <c r="F1932" s="8" t="s">
        <v>144</v>
      </c>
      <c r="G1932" s="13" t="str">
        <f ca="1">TRIM(Table1[[#This Row],[Product Category]])</f>
        <v>Office Supplies</v>
      </c>
      <c r="H1932" s="13" t="str">
        <f ca="1">PROPER(Table1[[#This Row],[Product Sub-Category]])</f>
        <v>Computer Peripherals</v>
      </c>
      <c r="I1932" s="14">
        <v>8</v>
      </c>
      <c r="J1932" s="15">
        <v>73.98</v>
      </c>
      <c r="K1932" s="9">
        <v>0.05</v>
      </c>
      <c r="L1932" s="9" t="s">
        <v>21</v>
      </c>
      <c r="M1932" s="9" t="s">
        <v>42</v>
      </c>
      <c r="N1932" s="16" t="str">
        <f ca="1">PROPER(Table1[[#This Row],[Region]])</f>
        <v>East</v>
      </c>
      <c r="O1932" s="9" t="s">
        <v>268</v>
      </c>
      <c r="P1932" s="9" t="s">
        <v>1090</v>
      </c>
      <c r="Q1932" s="9" t="s">
        <v>32</v>
      </c>
    </row>
    <row r="1933" spans="1:17" ht="14.5">
      <c r="A1933" s="9">
        <v>3374</v>
      </c>
      <c r="B1933" s="9" t="str">
        <f>VLOOKUP(Table1[[#This Row],[Customer ID]],'Customer Lookup'!A:B,2,0)</f>
        <v>Jamie Ward</v>
      </c>
      <c r="C1933" s="9">
        <v>87474</v>
      </c>
      <c r="D1933" s="30">
        <v>42184</v>
      </c>
      <c r="E1933" s="30">
        <v>42186</v>
      </c>
      <c r="F1933" s="9" t="s">
        <v>83</v>
      </c>
      <c r="G1933" s="13" t="str">
        <f ca="1">TRIM(Table1[[#This Row],[Product Category]])</f>
        <v>Office Supplies</v>
      </c>
      <c r="H1933" s="13" t="str">
        <f ca="1">PROPER(Table1[[#This Row],[Product Sub-Category]])</f>
        <v>Paper</v>
      </c>
      <c r="I1933" s="14">
        <v>5</v>
      </c>
      <c r="J1933" s="15">
        <v>5.98</v>
      </c>
      <c r="K1933" s="9">
        <v>0.05</v>
      </c>
      <c r="L1933" s="9" t="s">
        <v>21</v>
      </c>
      <c r="M1933" s="9" t="s">
        <v>42</v>
      </c>
      <c r="N1933" s="16" t="str">
        <f ca="1">PROPER(Table1[[#This Row],[Region]])</f>
        <v>East</v>
      </c>
      <c r="O1933" s="9" t="s">
        <v>268</v>
      </c>
      <c r="P1933" s="9" t="s">
        <v>1090</v>
      </c>
      <c r="Q1933" s="9" t="s">
        <v>32</v>
      </c>
    </row>
    <row r="1934" spans="1:17" ht="14.5">
      <c r="A1934" s="9">
        <v>3374</v>
      </c>
      <c r="B1934" s="9" t="str">
        <f>VLOOKUP(Table1[[#This Row],[Customer ID]],'Customer Lookup'!A:B,2,0)</f>
        <v>Jamie Ward</v>
      </c>
      <c r="C1934" s="9">
        <v>87474</v>
      </c>
      <c r="D1934" s="30">
        <v>42184</v>
      </c>
      <c r="E1934" s="30">
        <v>42186</v>
      </c>
      <c r="F1934" s="8" t="s">
        <v>2231</v>
      </c>
      <c r="G1934" s="13" t="str">
        <f ca="1">TRIM(Table1[[#This Row],[Product Category]])</f>
        <v>Office Supplies</v>
      </c>
      <c r="H1934" s="13" t="str">
        <f ca="1">PROPER(Table1[[#This Row],[Product Sub-Category]])</f>
        <v>Pens &amp; Art Supplies</v>
      </c>
      <c r="I1934" s="14">
        <v>9</v>
      </c>
      <c r="J1934" s="15">
        <v>3.57</v>
      </c>
      <c r="K1934" s="9">
        <v>0.05</v>
      </c>
      <c r="L1934" s="9" t="s">
        <v>21</v>
      </c>
      <c r="M1934" s="9" t="s">
        <v>42</v>
      </c>
      <c r="N1934" s="16" t="str">
        <f ca="1">PROPER(Table1[[#This Row],[Region]])</f>
        <v>South</v>
      </c>
      <c r="O1934" s="9" t="s">
        <v>268</v>
      </c>
      <c r="P1934" s="9" t="s">
        <v>1090</v>
      </c>
      <c r="Q1934" s="9" t="s">
        <v>32</v>
      </c>
    </row>
    <row r="1935" spans="1:17" ht="14.5">
      <c r="A1935" s="9">
        <v>3379</v>
      </c>
      <c r="B1935" s="9" t="str">
        <f>VLOOKUP(Table1[[#This Row],[Customer ID]],'Customer Lookup'!A:B,2,0)</f>
        <v>Annette McIntyre</v>
      </c>
      <c r="C1935" s="9">
        <v>88837</v>
      </c>
      <c r="D1935" s="30">
        <v>42089</v>
      </c>
      <c r="E1935" s="30">
        <v>42092</v>
      </c>
      <c r="F1935" s="9" t="s">
        <v>83</v>
      </c>
      <c r="G1935" s="13" t="str">
        <f ca="1">TRIM(Table1[[#This Row],[Product Category]])</f>
        <v>Office Supplies</v>
      </c>
      <c r="H1935" s="13" t="str">
        <f ca="1">PROPER(Table1[[#This Row],[Product Sub-Category]])</f>
        <v>Paper</v>
      </c>
      <c r="I1935" s="14">
        <v>12</v>
      </c>
      <c r="J1935" s="15">
        <v>19.98</v>
      </c>
      <c r="K1935" s="9">
        <v>0.05</v>
      </c>
      <c r="L1935" s="9" t="s">
        <v>41</v>
      </c>
      <c r="M1935" s="9" t="s">
        <v>81</v>
      </c>
      <c r="N1935" s="16" t="str">
        <f ca="1">PROPER(Table1[[#This Row],[Region]])</f>
        <v>South</v>
      </c>
      <c r="O1935" s="9" t="s">
        <v>254</v>
      </c>
      <c r="P1935" s="9" t="s">
        <v>1091</v>
      </c>
      <c r="Q1935" s="9" t="s">
        <v>22</v>
      </c>
    </row>
    <row r="1936" spans="1:17" ht="14.5">
      <c r="A1936" s="9">
        <v>3379</v>
      </c>
      <c r="B1936" s="9" t="str">
        <f>VLOOKUP(Table1[[#This Row],[Customer ID]],'Customer Lookup'!A:B,2,0)</f>
        <v>Annette McIntyre</v>
      </c>
      <c r="C1936" s="9">
        <v>88839</v>
      </c>
      <c r="D1936" s="30">
        <v>42119</v>
      </c>
      <c r="E1936" s="30">
        <v>42120</v>
      </c>
      <c r="F1936" s="8" t="s">
        <v>2240</v>
      </c>
      <c r="G1936" s="13" t="str">
        <f ca="1">TRIM(Table1[[#This Row],[Product Category]])</f>
        <v>Office Supplies</v>
      </c>
      <c r="H1936" s="13" t="str">
        <f ca="1">PROPER(Table1[[#This Row],[Product Sub-Category]])</f>
        <v>Scissors, Rulers And Trimmers</v>
      </c>
      <c r="I1936" s="14">
        <v>18</v>
      </c>
      <c r="J1936" s="15">
        <v>3.14</v>
      </c>
      <c r="K1936" s="9">
        <v>0.05</v>
      </c>
      <c r="L1936" s="9" t="s">
        <v>41</v>
      </c>
      <c r="M1936" s="9" t="s">
        <v>42</v>
      </c>
      <c r="N1936" s="16" t="str">
        <f ca="1">PROPER(Table1[[#This Row],[Region]])</f>
        <v>South</v>
      </c>
      <c r="O1936" s="9" t="s">
        <v>254</v>
      </c>
      <c r="P1936" s="9" t="s">
        <v>1091</v>
      </c>
      <c r="Q1936" s="9" t="s">
        <v>22</v>
      </c>
    </row>
    <row r="1937" spans="1:17" ht="14.5">
      <c r="A1937" s="9">
        <v>3380</v>
      </c>
      <c r="B1937" s="9" t="str">
        <f>VLOOKUP(Table1[[#This Row],[Customer ID]],'Customer Lookup'!A:B,2,0)</f>
        <v>Eva Decker</v>
      </c>
      <c r="C1937" s="9">
        <v>88838</v>
      </c>
      <c r="D1937" s="30">
        <v>42114</v>
      </c>
      <c r="E1937" s="30">
        <v>42116</v>
      </c>
      <c r="F1937" s="9" t="s">
        <v>2237</v>
      </c>
      <c r="G1937" s="13" t="str">
        <f ca="1">TRIM(Table1[[#This Row],[Product Category]])</f>
        <v>Furniture</v>
      </c>
      <c r="H1937" s="13" t="str">
        <f ca="1">PROPER(Table1[[#This Row],[Product Sub-Category]])</f>
        <v>Binders And Binder Accessories</v>
      </c>
      <c r="I1937" s="14">
        <v>18</v>
      </c>
      <c r="J1937" s="15">
        <v>315.98</v>
      </c>
      <c r="K1937" s="9">
        <v>0.1</v>
      </c>
      <c r="L1937" s="9" t="s">
        <v>41</v>
      </c>
      <c r="M1937" s="9" t="s">
        <v>42</v>
      </c>
      <c r="N1937" s="16" t="str">
        <f ca="1">PROPER(Table1[[#This Row],[Region]])</f>
        <v>South</v>
      </c>
      <c r="O1937" s="9" t="s">
        <v>254</v>
      </c>
      <c r="P1937" s="9" t="s">
        <v>1092</v>
      </c>
      <c r="Q1937" s="9" t="s">
        <v>32</v>
      </c>
    </row>
    <row r="1938" spans="1:17" ht="14.5">
      <c r="A1938" s="9">
        <v>3380</v>
      </c>
      <c r="B1938" s="9" t="str">
        <f>VLOOKUP(Table1[[#This Row],[Customer ID]],'Customer Lookup'!A:B,2,0)</f>
        <v>Eva Decker</v>
      </c>
      <c r="C1938" s="9">
        <v>88838</v>
      </c>
      <c r="D1938" s="30">
        <v>42114</v>
      </c>
      <c r="E1938" s="30">
        <v>42115</v>
      </c>
      <c r="F1938" s="8" t="s">
        <v>2232</v>
      </c>
      <c r="G1938" s="13" t="str">
        <f ca="1">TRIM(Table1[[#This Row],[Product Category]])</f>
        <v>Furniture</v>
      </c>
      <c r="H1938" s="13" t="str">
        <f ca="1">PROPER(Table1[[#This Row],[Product Sub-Category]])</f>
        <v>Chairs &amp; Chairmats</v>
      </c>
      <c r="I1938" s="14">
        <v>11</v>
      </c>
      <c r="J1938" s="15">
        <v>276.2</v>
      </c>
      <c r="K1938" s="9">
        <v>0.1</v>
      </c>
      <c r="L1938" s="9" t="s">
        <v>41</v>
      </c>
      <c r="M1938" s="9" t="s">
        <v>42</v>
      </c>
      <c r="N1938" s="16" t="str">
        <f ca="1">PROPER(Table1[[#This Row],[Region]])</f>
        <v>South</v>
      </c>
      <c r="O1938" s="9" t="s">
        <v>254</v>
      </c>
      <c r="P1938" s="9" t="s">
        <v>1092</v>
      </c>
      <c r="Q1938" s="9" t="s">
        <v>32</v>
      </c>
    </row>
    <row r="1939" spans="1:17" ht="14.5">
      <c r="A1939" s="9">
        <v>3380</v>
      </c>
      <c r="B1939" s="9" t="str">
        <f>VLOOKUP(Table1[[#This Row],[Customer ID]],'Customer Lookup'!A:B,2,0)</f>
        <v>Eva Decker</v>
      </c>
      <c r="C1939" s="9">
        <v>88838</v>
      </c>
      <c r="D1939" s="30">
        <v>42114</v>
      </c>
      <c r="E1939" s="30">
        <v>42115</v>
      </c>
      <c r="F1939" s="9" t="s">
        <v>2233</v>
      </c>
      <c r="G1939" s="13" t="str">
        <f ca="1">TRIM(Table1[[#This Row],[Product Category]])</f>
        <v>Office Supplies</v>
      </c>
      <c r="H1939" s="13" t="str">
        <f ca="1">PROPER(Table1[[#This Row],[Product Sub-Category]])</f>
        <v>Office Furnishings</v>
      </c>
      <c r="I1939" s="14">
        <v>8</v>
      </c>
      <c r="J1939" s="15">
        <v>63.94</v>
      </c>
      <c r="K1939" s="9">
        <v>0.05</v>
      </c>
      <c r="L1939" s="9" t="s">
        <v>41</v>
      </c>
      <c r="M1939" s="9" t="s">
        <v>42</v>
      </c>
      <c r="N1939" s="16" t="str">
        <f ca="1">PROPER(Table1[[#This Row],[Region]])</f>
        <v>South</v>
      </c>
      <c r="O1939" s="9" t="s">
        <v>254</v>
      </c>
      <c r="P1939" s="9" t="s">
        <v>1092</v>
      </c>
      <c r="Q1939" s="9" t="s">
        <v>32</v>
      </c>
    </row>
    <row r="1940" spans="1:17" ht="14.5">
      <c r="A1940" s="9">
        <v>3381</v>
      </c>
      <c r="B1940" s="9" t="str">
        <f>VLOOKUP(Table1[[#This Row],[Customer ID]],'Customer Lookup'!A:B,2,0)</f>
        <v>Christopher Norton Patterson</v>
      </c>
      <c r="C1940" s="9">
        <v>88836</v>
      </c>
      <c r="D1940" s="30">
        <v>42086</v>
      </c>
      <c r="E1940" s="30">
        <v>42088</v>
      </c>
      <c r="F1940" s="8" t="s">
        <v>2231</v>
      </c>
      <c r="G1940" s="13" t="str">
        <f ca="1">TRIM(Table1[[#This Row],[Product Category]])</f>
        <v>Office Supplies</v>
      </c>
      <c r="H1940" s="13" t="str">
        <f ca="1">PROPER(Table1[[#This Row],[Product Sub-Category]])</f>
        <v>Pens &amp; Art Supplies</v>
      </c>
      <c r="I1940" s="14">
        <v>2</v>
      </c>
      <c r="J1940" s="15">
        <v>11.97</v>
      </c>
      <c r="K1940" s="9">
        <v>0.05</v>
      </c>
      <c r="L1940" s="9" t="s">
        <v>31</v>
      </c>
      <c r="M1940" s="9" t="s">
        <v>81</v>
      </c>
      <c r="N1940" s="16" t="str">
        <f ca="1">PROPER(Table1[[#This Row],[Region]])</f>
        <v>South</v>
      </c>
      <c r="O1940" s="9" t="s">
        <v>254</v>
      </c>
      <c r="P1940" s="9" t="s">
        <v>1093</v>
      </c>
      <c r="Q1940" s="9" t="s">
        <v>32</v>
      </c>
    </row>
    <row r="1941" spans="1:17" ht="14.5">
      <c r="A1941" s="9">
        <v>3381</v>
      </c>
      <c r="B1941" s="9" t="str">
        <f>VLOOKUP(Table1[[#This Row],[Customer ID]],'Customer Lookup'!A:B,2,0)</f>
        <v>Christopher Norton Patterson</v>
      </c>
      <c r="C1941" s="9">
        <v>88840</v>
      </c>
      <c r="D1941" s="30">
        <v>42123</v>
      </c>
      <c r="E1941" s="30">
        <v>42123</v>
      </c>
      <c r="F1941" s="9" t="s">
        <v>2237</v>
      </c>
      <c r="G1941" s="13" t="str">
        <f ca="1">TRIM(Table1[[#This Row],[Product Category]])</f>
        <v>Office Supplies</v>
      </c>
      <c r="H1941" s="13" t="str">
        <f ca="1">PROPER(Table1[[#This Row],[Product Sub-Category]])</f>
        <v>Binders And Binder Accessories</v>
      </c>
      <c r="I1941" s="14">
        <v>18</v>
      </c>
      <c r="J1941" s="15">
        <v>28.53</v>
      </c>
      <c r="K1941" s="9">
        <v>0.05</v>
      </c>
      <c r="L1941" s="9" t="s">
        <v>50</v>
      </c>
      <c r="M1941" s="9" t="s">
        <v>42</v>
      </c>
      <c r="N1941" s="16" t="str">
        <f ca="1">PROPER(Table1[[#This Row],[Region]])</f>
        <v>East</v>
      </c>
      <c r="O1941" s="9" t="s">
        <v>254</v>
      </c>
      <c r="P1941" s="9" t="s">
        <v>1093</v>
      </c>
      <c r="Q1941" s="9" t="s">
        <v>32</v>
      </c>
    </row>
    <row r="1942" spans="1:17" ht="14.5">
      <c r="A1942" s="9">
        <v>3385</v>
      </c>
      <c r="B1942" s="9" t="str">
        <f>VLOOKUP(Table1[[#This Row],[Customer ID]],'Customer Lookup'!A:B,2,0)</f>
        <v>Daniel Richmond</v>
      </c>
      <c r="C1942" s="9">
        <v>88745</v>
      </c>
      <c r="D1942" s="30">
        <v>42020</v>
      </c>
      <c r="E1942" s="30">
        <v>42020</v>
      </c>
      <c r="F1942" s="8" t="s">
        <v>2231</v>
      </c>
      <c r="G1942" s="13" t="str">
        <f ca="1">TRIM(Table1[[#This Row],[Product Category]])</f>
        <v>Technology</v>
      </c>
      <c r="H1942" s="13" t="str">
        <f ca="1">PROPER(Table1[[#This Row],[Product Sub-Category]])</f>
        <v>Pens &amp; Art Supplies</v>
      </c>
      <c r="I1942" s="14">
        <v>5</v>
      </c>
      <c r="J1942" s="15">
        <v>2.98</v>
      </c>
      <c r="K1942" s="9">
        <v>0.05</v>
      </c>
      <c r="L1942" s="9" t="s">
        <v>98</v>
      </c>
      <c r="M1942" s="9" t="s">
        <v>81</v>
      </c>
      <c r="N1942" s="16" t="str">
        <f ca="1">PROPER(Table1[[#This Row],[Region]])</f>
        <v>East</v>
      </c>
      <c r="O1942" s="9" t="s">
        <v>124</v>
      </c>
      <c r="P1942" s="9" t="s">
        <v>1094</v>
      </c>
      <c r="Q1942" s="9" t="s">
        <v>22</v>
      </c>
    </row>
    <row r="1943" spans="1:17" ht="14.5">
      <c r="A1943" s="9">
        <v>3385</v>
      </c>
      <c r="B1943" s="9" t="str">
        <f>VLOOKUP(Table1[[#This Row],[Customer ID]],'Customer Lookup'!A:B,2,0)</f>
        <v>Daniel Richmond</v>
      </c>
      <c r="C1943" s="9">
        <v>88745</v>
      </c>
      <c r="D1943" s="30">
        <v>42020</v>
      </c>
      <c r="E1943" s="30">
        <v>42025</v>
      </c>
      <c r="F1943" s="9" t="s">
        <v>2235</v>
      </c>
      <c r="G1943" s="13" t="str">
        <f ca="1">TRIM(Table1[[#This Row],[Product Category]])</f>
        <v>Office Supplies</v>
      </c>
      <c r="H1943" s="13" t="str">
        <f ca="1">PROPER(Table1[[#This Row],[Product Sub-Category]])</f>
        <v>Telephones And Communication</v>
      </c>
      <c r="I1943" s="14">
        <v>6</v>
      </c>
      <c r="J1943" s="15">
        <v>125.99</v>
      </c>
      <c r="K1943" s="9">
        <v>0.1</v>
      </c>
      <c r="L1943" s="9" t="s">
        <v>98</v>
      </c>
      <c r="M1943" s="9" t="s">
        <v>81</v>
      </c>
      <c r="N1943" s="16" t="str">
        <f ca="1">PROPER(Table1[[#This Row],[Region]])</f>
        <v>East</v>
      </c>
      <c r="O1943" s="9" t="s">
        <v>124</v>
      </c>
      <c r="P1943" s="9" t="s">
        <v>1094</v>
      </c>
      <c r="Q1943" s="9" t="s">
        <v>32</v>
      </c>
    </row>
    <row r="1944" spans="1:17" ht="14.5">
      <c r="A1944" s="9">
        <v>3386</v>
      </c>
      <c r="B1944" s="9" t="str">
        <f>VLOOKUP(Table1[[#This Row],[Customer ID]],'Customer Lookup'!A:B,2,0)</f>
        <v>Carmen Elmore</v>
      </c>
      <c r="C1944" s="9">
        <v>88746</v>
      </c>
      <c r="D1944" s="30">
        <v>42127</v>
      </c>
      <c r="E1944" s="30">
        <v>42129</v>
      </c>
      <c r="F1944" s="8" t="s">
        <v>116</v>
      </c>
      <c r="G1944" s="13" t="str">
        <f ca="1">TRIM(Table1[[#This Row],[Product Category]])</f>
        <v>Furniture</v>
      </c>
      <c r="H1944" s="13" t="str">
        <f ca="1">PROPER(Table1[[#This Row],[Product Sub-Category]])</f>
        <v>Labels</v>
      </c>
      <c r="I1944" s="14">
        <v>10</v>
      </c>
      <c r="J1944" s="15">
        <v>2.61</v>
      </c>
      <c r="K1944" s="9">
        <v>0.05</v>
      </c>
      <c r="L1944" s="9" t="s">
        <v>41</v>
      </c>
      <c r="M1944" s="9" t="s">
        <v>81</v>
      </c>
      <c r="N1944" s="16" t="str">
        <f ca="1">PROPER(Table1[[#This Row],[Region]])</f>
        <v>East</v>
      </c>
      <c r="O1944" s="9" t="s">
        <v>124</v>
      </c>
      <c r="P1944" s="9" t="s">
        <v>348</v>
      </c>
      <c r="Q1944" s="9" t="s">
        <v>32</v>
      </c>
    </row>
    <row r="1945" spans="1:17" ht="14.5">
      <c r="A1945" s="9">
        <v>3386</v>
      </c>
      <c r="B1945" s="9" t="str">
        <f>VLOOKUP(Table1[[#This Row],[Customer ID]],'Customer Lookup'!A:B,2,0)</f>
        <v>Carmen Elmore</v>
      </c>
      <c r="C1945" s="9">
        <v>88746</v>
      </c>
      <c r="D1945" s="30">
        <v>42127</v>
      </c>
      <c r="E1945" s="30">
        <v>42130</v>
      </c>
      <c r="F1945" s="9" t="s">
        <v>2233</v>
      </c>
      <c r="G1945" s="13" t="str">
        <f ca="1">TRIM(Table1[[#This Row],[Product Category]])</f>
        <v>Office Supplies</v>
      </c>
      <c r="H1945" s="13" t="str">
        <f ca="1">PROPER(Table1[[#This Row],[Product Sub-Category]])</f>
        <v>Office Furnishings</v>
      </c>
      <c r="I1945" s="14">
        <v>35</v>
      </c>
      <c r="J1945" s="15">
        <v>25.38</v>
      </c>
      <c r="K1945" s="9">
        <v>0.05</v>
      </c>
      <c r="L1945" s="9" t="s">
        <v>41</v>
      </c>
      <c r="M1945" s="9" t="s">
        <v>81</v>
      </c>
      <c r="N1945" s="16" t="str">
        <f ca="1">PROPER(Table1[[#This Row],[Region]])</f>
        <v>West</v>
      </c>
      <c r="O1945" s="9" t="s">
        <v>124</v>
      </c>
      <c r="P1945" s="9" t="s">
        <v>348</v>
      </c>
      <c r="Q1945" s="9" t="s">
        <v>22</v>
      </c>
    </row>
    <row r="1946" spans="1:17" ht="14.5">
      <c r="A1946" s="9">
        <v>3388</v>
      </c>
      <c r="B1946" s="9" t="str">
        <f>VLOOKUP(Table1[[#This Row],[Customer ID]],'Customer Lookup'!A:B,2,0)</f>
        <v>Aaron Shaffer</v>
      </c>
      <c r="C1946" s="9">
        <v>90154</v>
      </c>
      <c r="D1946" s="30">
        <v>42135</v>
      </c>
      <c r="E1946" s="30">
        <v>42136</v>
      </c>
      <c r="F1946" s="8" t="s">
        <v>2238</v>
      </c>
      <c r="G1946" s="13" t="str">
        <f ca="1">TRIM(Table1[[#This Row],[Product Category]])</f>
        <v>Technology</v>
      </c>
      <c r="H1946" s="13" t="str">
        <f ca="1">PROPER(Table1[[#This Row],[Product Sub-Category]])</f>
        <v>Storage &amp; Organization</v>
      </c>
      <c r="I1946" s="14">
        <v>9</v>
      </c>
      <c r="J1946" s="15">
        <v>95.99</v>
      </c>
      <c r="K1946" s="9">
        <v>0.05</v>
      </c>
      <c r="L1946" s="9" t="s">
        <v>31</v>
      </c>
      <c r="M1946" s="9" t="s">
        <v>81</v>
      </c>
      <c r="N1946" s="16" t="str">
        <f ca="1">PROPER(Table1[[#This Row],[Region]])</f>
        <v>West</v>
      </c>
      <c r="O1946" s="9" t="s">
        <v>37</v>
      </c>
      <c r="P1946" s="9" t="s">
        <v>258</v>
      </c>
      <c r="Q1946" s="9" t="s">
        <v>32</v>
      </c>
    </row>
    <row r="1947" spans="1:17" ht="14.5">
      <c r="A1947" s="9">
        <v>3393</v>
      </c>
      <c r="B1947" s="9" t="str">
        <f>VLOOKUP(Table1[[#This Row],[Customer ID]],'Customer Lookup'!A:B,2,0)</f>
        <v>Irene Murphy</v>
      </c>
      <c r="C1947" s="9">
        <v>87908</v>
      </c>
      <c r="D1947" s="30">
        <v>42123</v>
      </c>
      <c r="E1947" s="30">
        <v>42124</v>
      </c>
      <c r="F1947" s="9" t="s">
        <v>2235</v>
      </c>
      <c r="G1947" s="13" t="str">
        <f ca="1">TRIM(Table1[[#This Row],[Product Category]])</f>
        <v>Office Supplies</v>
      </c>
      <c r="H1947" s="13" t="str">
        <f ca="1">PROPER(Table1[[#This Row],[Product Sub-Category]])</f>
        <v>Telephones And Communication</v>
      </c>
      <c r="I1947" s="14">
        <v>7</v>
      </c>
      <c r="J1947" s="15">
        <v>125.99</v>
      </c>
      <c r="K1947" s="9">
        <v>0.1</v>
      </c>
      <c r="L1947" s="9" t="s">
        <v>50</v>
      </c>
      <c r="M1947" s="9" t="s">
        <v>104</v>
      </c>
      <c r="N1947" s="16" t="str">
        <f ca="1">PROPER(Table1[[#This Row],[Region]])</f>
        <v>West</v>
      </c>
      <c r="O1947" s="9" t="s">
        <v>29</v>
      </c>
      <c r="P1947" s="9" t="s">
        <v>1095</v>
      </c>
      <c r="Q1947" s="9" t="s">
        <v>32</v>
      </c>
    </row>
    <row r="1948" spans="1:17" ht="14.5">
      <c r="A1948" s="9">
        <v>3393</v>
      </c>
      <c r="B1948" s="9" t="str">
        <f>VLOOKUP(Table1[[#This Row],[Customer ID]],'Customer Lookup'!A:B,2,0)</f>
        <v>Irene Murphy</v>
      </c>
      <c r="C1948" s="9">
        <v>87909</v>
      </c>
      <c r="D1948" s="30">
        <v>42049</v>
      </c>
      <c r="E1948" s="30">
        <v>42050</v>
      </c>
      <c r="F1948" s="8" t="s">
        <v>61</v>
      </c>
      <c r="G1948" s="13" t="str">
        <f ca="1">TRIM(Table1[[#This Row],[Product Category]])</f>
        <v>Office Supplies</v>
      </c>
      <c r="H1948" s="13" t="str">
        <f ca="1">PROPER(Table1[[#This Row],[Product Sub-Category]])</f>
        <v>Envelopes</v>
      </c>
      <c r="I1948" s="14">
        <v>19</v>
      </c>
      <c r="J1948" s="15">
        <v>4.4800000000000004</v>
      </c>
      <c r="K1948" s="9">
        <v>0.05</v>
      </c>
      <c r="L1948" s="9" t="s">
        <v>41</v>
      </c>
      <c r="M1948" s="9" t="s">
        <v>104</v>
      </c>
      <c r="N1948" s="16" t="str">
        <f ca="1">PROPER(Table1[[#This Row],[Region]])</f>
        <v>Central</v>
      </c>
      <c r="O1948" s="9" t="s">
        <v>29</v>
      </c>
      <c r="P1948" s="9" t="s">
        <v>1095</v>
      </c>
      <c r="Q1948" s="9" t="s">
        <v>32</v>
      </c>
    </row>
    <row r="1949" spans="1:17" ht="14.5">
      <c r="A1949" s="9">
        <v>3397</v>
      </c>
      <c r="B1949" s="9" t="str">
        <f>VLOOKUP(Table1[[#This Row],[Customer ID]],'Customer Lookup'!A:B,2,0)</f>
        <v>Andrea Shaw</v>
      </c>
      <c r="C1949" s="9">
        <v>87535</v>
      </c>
      <c r="D1949" s="30">
        <v>42162</v>
      </c>
      <c r="E1949" s="30">
        <v>42164</v>
      </c>
      <c r="F1949" s="9" t="s">
        <v>2237</v>
      </c>
      <c r="G1949" s="13" t="str">
        <f ca="1">TRIM(Table1[[#This Row],[Product Category]])</f>
        <v>Office Supplies</v>
      </c>
      <c r="H1949" s="13" t="str">
        <f ca="1">PROPER(Table1[[#This Row],[Product Sub-Category]])</f>
        <v>Binders And Binder Accessories</v>
      </c>
      <c r="I1949" s="14">
        <v>7</v>
      </c>
      <c r="J1949" s="15">
        <v>1270.99</v>
      </c>
      <c r="K1949" s="9">
        <v>0.15</v>
      </c>
      <c r="L1949" s="9" t="s">
        <v>98</v>
      </c>
      <c r="M1949" s="9" t="s">
        <v>51</v>
      </c>
      <c r="N1949" s="16" t="str">
        <f ca="1">PROPER(Table1[[#This Row],[Region]])</f>
        <v>Central</v>
      </c>
      <c r="O1949" s="9" t="s">
        <v>142</v>
      </c>
      <c r="P1949" s="9" t="s">
        <v>564</v>
      </c>
      <c r="Q1949" s="9" t="s">
        <v>32</v>
      </c>
    </row>
    <row r="1950" spans="1:17" ht="14.5">
      <c r="A1950" s="9">
        <v>3397</v>
      </c>
      <c r="B1950" s="9" t="str">
        <f>VLOOKUP(Table1[[#This Row],[Customer ID]],'Customer Lookup'!A:B,2,0)</f>
        <v>Andrea Shaw</v>
      </c>
      <c r="C1950" s="9">
        <v>87536</v>
      </c>
      <c r="D1950" s="30">
        <v>42074</v>
      </c>
      <c r="E1950" s="30">
        <v>42075</v>
      </c>
      <c r="F1950" s="8" t="s">
        <v>2238</v>
      </c>
      <c r="G1950" s="13" t="str">
        <f ca="1">TRIM(Table1[[#This Row],[Product Category]])</f>
        <v>Technology</v>
      </c>
      <c r="H1950" s="13" t="str">
        <f ca="1">PROPER(Table1[[#This Row],[Product Sub-Category]])</f>
        <v>Storage &amp; Organization</v>
      </c>
      <c r="I1950" s="14">
        <v>18</v>
      </c>
      <c r="J1950" s="15">
        <v>10.9</v>
      </c>
      <c r="K1950" s="9">
        <v>0.05</v>
      </c>
      <c r="L1950" s="9" t="s">
        <v>21</v>
      </c>
      <c r="M1950" s="9" t="s">
        <v>51</v>
      </c>
      <c r="N1950" s="16" t="str">
        <f ca="1">PROPER(Table1[[#This Row],[Region]])</f>
        <v>Central</v>
      </c>
      <c r="O1950" s="9" t="s">
        <v>142</v>
      </c>
      <c r="P1950" s="9" t="s">
        <v>564</v>
      </c>
      <c r="Q1950" s="9" t="s">
        <v>32</v>
      </c>
    </row>
    <row r="1951" spans="1:17" ht="14.5">
      <c r="A1951" s="9">
        <v>3397</v>
      </c>
      <c r="B1951" s="9" t="str">
        <f>VLOOKUP(Table1[[#This Row],[Customer ID]],'Customer Lookup'!A:B,2,0)</f>
        <v>Andrea Shaw</v>
      </c>
      <c r="C1951" s="9">
        <v>87536</v>
      </c>
      <c r="D1951" s="30">
        <v>42074</v>
      </c>
      <c r="E1951" s="30">
        <v>42075</v>
      </c>
      <c r="F1951" s="9" t="s">
        <v>2235</v>
      </c>
      <c r="G1951" s="13" t="str">
        <f ca="1">TRIM(Table1[[#This Row],[Product Category]])</f>
        <v>Office Supplies</v>
      </c>
      <c r="H1951" s="13" t="str">
        <f ca="1">PROPER(Table1[[#This Row],[Product Sub-Category]])</f>
        <v>Telephones And Communication</v>
      </c>
      <c r="I1951" s="14">
        <v>22</v>
      </c>
      <c r="J1951" s="15">
        <v>7.99</v>
      </c>
      <c r="K1951" s="9">
        <v>0.05</v>
      </c>
      <c r="L1951" s="9" t="s">
        <v>21</v>
      </c>
      <c r="M1951" s="9" t="s">
        <v>51</v>
      </c>
      <c r="N1951" s="16" t="str">
        <f ca="1">PROPER(Table1[[#This Row],[Region]])</f>
        <v>Central</v>
      </c>
      <c r="O1951" s="9" t="s">
        <v>142</v>
      </c>
      <c r="P1951" s="9" t="s">
        <v>564</v>
      </c>
      <c r="Q1951" s="9" t="s">
        <v>32</v>
      </c>
    </row>
    <row r="1952" spans="1:17" ht="14.5">
      <c r="A1952" s="9">
        <v>3399</v>
      </c>
      <c r="B1952" s="9" t="str">
        <f>VLOOKUP(Table1[[#This Row],[Customer ID]],'Customer Lookup'!A:B,2,0)</f>
        <v>Marvin Reid</v>
      </c>
      <c r="C1952" s="9">
        <v>87534</v>
      </c>
      <c r="D1952" s="30">
        <v>42092</v>
      </c>
      <c r="E1952" s="30">
        <v>42094</v>
      </c>
      <c r="F1952" s="8" t="s">
        <v>2231</v>
      </c>
      <c r="G1952" s="13" t="str">
        <f ca="1">TRIM(Table1[[#This Row],[Product Category]])</f>
        <v>Furniture</v>
      </c>
      <c r="H1952" s="13" t="str">
        <f ca="1">PROPER(Table1[[#This Row],[Product Sub-Category]])</f>
        <v>Pens &amp; Art Supplies</v>
      </c>
      <c r="I1952" s="14">
        <v>5</v>
      </c>
      <c r="J1952" s="15">
        <v>11.97</v>
      </c>
      <c r="K1952" s="9">
        <v>0.05</v>
      </c>
      <c r="L1952" s="9" t="s">
        <v>31</v>
      </c>
      <c r="M1952" s="9" t="s">
        <v>51</v>
      </c>
      <c r="N1952" s="16" t="str">
        <f ca="1">PROPER(Table1[[#This Row],[Region]])</f>
        <v>East</v>
      </c>
      <c r="O1952" s="9" t="s">
        <v>142</v>
      </c>
      <c r="P1952" s="9" t="s">
        <v>612</v>
      </c>
      <c r="Q1952" s="9" t="s">
        <v>32</v>
      </c>
    </row>
    <row r="1953" spans="1:17" ht="14.5">
      <c r="A1953" s="9">
        <v>3400</v>
      </c>
      <c r="B1953" s="9" t="str">
        <f>VLOOKUP(Table1[[#This Row],[Customer ID]],'Customer Lookup'!A:B,2,0)</f>
        <v>Florence Gold</v>
      </c>
      <c r="C1953" s="9">
        <v>87537</v>
      </c>
      <c r="D1953" s="30">
        <v>42098</v>
      </c>
      <c r="E1953" s="30">
        <v>42098</v>
      </c>
      <c r="F1953" s="9" t="s">
        <v>2233</v>
      </c>
      <c r="G1953" s="13" t="str">
        <f ca="1">TRIM(Table1[[#This Row],[Product Category]])</f>
        <v>Furniture</v>
      </c>
      <c r="H1953" s="13" t="str">
        <f ca="1">PROPER(Table1[[#This Row],[Product Sub-Category]])</f>
        <v>Office Furnishings</v>
      </c>
      <c r="I1953" s="14">
        <v>15</v>
      </c>
      <c r="J1953" s="15">
        <v>9.3800000000000008</v>
      </c>
      <c r="K1953" s="9">
        <v>0.05</v>
      </c>
      <c r="L1953" s="9" t="s">
        <v>50</v>
      </c>
      <c r="M1953" s="9" t="s">
        <v>51</v>
      </c>
      <c r="N1953" s="16" t="str">
        <f ca="1">PROPER(Table1[[#This Row],[Region]])</f>
        <v>West</v>
      </c>
      <c r="O1953" s="9" t="s">
        <v>356</v>
      </c>
      <c r="P1953" s="9" t="s">
        <v>1096</v>
      </c>
      <c r="Q1953" s="9" t="s">
        <v>22</v>
      </c>
    </row>
    <row r="1954" spans="1:17" ht="14.5">
      <c r="A1954" s="9">
        <v>3403</v>
      </c>
      <c r="B1954" s="9" t="str">
        <f>VLOOKUP(Table1[[#This Row],[Customer ID]],'Customer Lookup'!A:B,2,0)</f>
        <v>Tammy Buckley</v>
      </c>
      <c r="C1954" s="9">
        <v>87530</v>
      </c>
      <c r="D1954" s="30">
        <v>42043</v>
      </c>
      <c r="E1954" s="30">
        <v>42046</v>
      </c>
      <c r="F1954" s="8" t="s">
        <v>2233</v>
      </c>
      <c r="G1954" s="9" t="s">
        <v>34</v>
      </c>
      <c r="H1954" s="13" t="str">
        <f ca="1">PROPER(Table1[[#This Row],[Product Sub-Category]])</f>
        <v>Office Furnishings</v>
      </c>
      <c r="I1954" s="14">
        <v>5</v>
      </c>
      <c r="J1954" s="15">
        <v>105.98</v>
      </c>
      <c r="K1954" s="9">
        <v>0.1</v>
      </c>
      <c r="L1954" s="9" t="s">
        <v>21</v>
      </c>
      <c r="M1954" s="9" t="s">
        <v>104</v>
      </c>
      <c r="N1954" s="16" t="str">
        <f ca="1">PROPER(Table1[[#This Row],[Region]])</f>
        <v>West</v>
      </c>
      <c r="O1954" s="9" t="s">
        <v>836</v>
      </c>
      <c r="P1954" s="9" t="s">
        <v>1098</v>
      </c>
      <c r="Q1954" s="9" t="s">
        <v>22</v>
      </c>
    </row>
    <row r="1955" spans="1:17">
      <c r="A1955" s="4"/>
      <c r="B1955" s="4" t="e">
        <f>VLOOKUP(Table1[[#This Row],[Customer ID]],'Customer Lookup'!A:B,2,0)</f>
        <v>#N/A</v>
      </c>
      <c r="C1955" s="4"/>
      <c r="D1955" s="4" t="s">
        <v>2247</v>
      </c>
      <c r="E1955" s="4" t="s">
        <v>2247</v>
      </c>
      <c r="F1955" s="5"/>
      <c r="G1955" s="4"/>
      <c r="H1955" s="6" t="str">
        <f ca="1">PROPER(Table1[[#This Row],[Product Sub-Category]])</f>
        <v/>
      </c>
      <c r="I1955" s="4"/>
      <c r="J1955" s="4"/>
      <c r="K1955" s="4"/>
      <c r="L1955" s="4"/>
      <c r="M1955" s="4"/>
      <c r="N1955" s="7">
        <f ca="1">PROPER(Table1[[#This Row],[Region]])</f>
        <v>0</v>
      </c>
      <c r="O1955" s="4"/>
      <c r="P1955" s="4"/>
      <c r="Q1955" s="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AC1955"/>
  <sheetViews>
    <sheetView tabSelected="1" workbookViewId="0">
      <selection activeCell="A1955" sqref="A1955:XFD1955"/>
    </sheetView>
  </sheetViews>
  <sheetFormatPr defaultRowHeight="14"/>
  <cols>
    <col min="1" max="1" width="15.1640625" bestFit="1" customWidth="1"/>
    <col min="2" max="2" width="22.5" customWidth="1"/>
    <col min="3" max="3" width="10.6640625" customWidth="1"/>
    <col min="4" max="5" width="21.08203125" style="23" customWidth="1"/>
    <col min="6" max="6" width="29.5" style="22" customWidth="1"/>
    <col min="7" max="7" width="25.75" style="22" customWidth="1"/>
    <col min="8" max="8" width="40.1640625" style="19" customWidth="1"/>
    <col min="9" max="9" width="27" customWidth="1"/>
    <col min="10" max="10" width="30.4140625" customWidth="1"/>
    <col min="11" max="11" width="17.4140625" customWidth="1"/>
    <col min="12" max="12" width="13.58203125" bestFit="1" customWidth="1"/>
    <col min="13" max="13" width="17.1640625" customWidth="1"/>
    <col min="14" max="14" width="13.75" customWidth="1"/>
    <col min="15" max="16" width="16.75" customWidth="1"/>
    <col min="17" max="17" width="14" customWidth="1"/>
    <col min="18" max="18" width="22.33203125" customWidth="1"/>
    <col min="19" max="19" width="24.75" customWidth="1"/>
    <col min="20" max="20" width="28.4140625" customWidth="1"/>
    <col min="21" max="21" width="18.83203125" customWidth="1"/>
    <col min="22" max="22" width="16.33203125" customWidth="1"/>
    <col min="23" max="23" width="15.83203125" customWidth="1"/>
    <col min="24" max="25" width="15" customWidth="1"/>
    <col min="26" max="26" width="11.33203125" customWidth="1"/>
    <col min="28" max="28" width="16.33203125" customWidth="1"/>
    <col min="29" max="29" width="11.5" customWidth="1"/>
  </cols>
  <sheetData>
    <row r="1" spans="1:29" ht="15.5">
      <c r="A1" s="25" t="s">
        <v>4</v>
      </c>
      <c r="B1" s="25" t="s">
        <v>5</v>
      </c>
      <c r="C1" s="25" t="s">
        <v>20</v>
      </c>
      <c r="D1" s="26" t="s">
        <v>17</v>
      </c>
      <c r="E1" s="26" t="s">
        <v>18</v>
      </c>
      <c r="F1" s="27" t="s">
        <v>2246</v>
      </c>
      <c r="G1" s="27" t="s">
        <v>2248</v>
      </c>
      <c r="H1" s="25" t="s">
        <v>11</v>
      </c>
      <c r="I1" s="28" t="s">
        <v>8</v>
      </c>
      <c r="J1" s="25" t="s">
        <v>9</v>
      </c>
      <c r="K1" s="25" t="s">
        <v>19</v>
      </c>
      <c r="L1" s="25" t="s">
        <v>2</v>
      </c>
      <c r="M1" s="25" t="s">
        <v>2243</v>
      </c>
      <c r="N1" s="25" t="s">
        <v>3</v>
      </c>
      <c r="O1" s="25" t="s">
        <v>2250</v>
      </c>
      <c r="P1" s="25" t="s">
        <v>2251</v>
      </c>
      <c r="Q1" s="25" t="s">
        <v>2244</v>
      </c>
      <c r="R1" s="25" t="s">
        <v>2245</v>
      </c>
      <c r="S1" s="25" t="s">
        <v>2249</v>
      </c>
      <c r="T1" s="25" t="s">
        <v>1</v>
      </c>
      <c r="U1" s="25" t="s">
        <v>7</v>
      </c>
      <c r="V1" s="25" t="s">
        <v>13</v>
      </c>
      <c r="W1" s="25" t="s">
        <v>14</v>
      </c>
      <c r="X1" s="25" t="s">
        <v>15</v>
      </c>
      <c r="Y1" s="25" t="s">
        <v>6</v>
      </c>
      <c r="Z1" s="25" t="s">
        <v>2252</v>
      </c>
      <c r="AA1" s="25" t="s">
        <v>2253</v>
      </c>
      <c r="AB1" s="25" t="s">
        <v>2254</v>
      </c>
      <c r="AC1" s="25" t="s">
        <v>2255</v>
      </c>
    </row>
    <row r="2" spans="1:29" ht="14.5">
      <c r="A2" s="9">
        <v>3</v>
      </c>
      <c r="B2" s="9" t="str">
        <f>VLOOKUP(Table13[[#This Row],[Customer ID]],'Customer Lookup'!A:B,2,0)</f>
        <v>Bonnie Potter</v>
      </c>
      <c r="C2" s="9">
        <v>88522</v>
      </c>
      <c r="D2" s="12">
        <v>42011</v>
      </c>
      <c r="E2" s="12">
        <v>42012</v>
      </c>
      <c r="F2" s="24">
        <f>Table13[[#This Row],[Ship Date]]-Table13[[#This Row],[Order Date]]</f>
        <v>1</v>
      </c>
      <c r="G2" s="18" t="str">
        <f>IF(Table13[[#This Row],[Shipping Delay (No of Days From Order to Delivery)]]&lt;=2,"Fast Delivery","Standard Delivery")</f>
        <v>Fast Delivery</v>
      </c>
      <c r="H2" s="8" t="s">
        <v>2231</v>
      </c>
      <c r="I2" s="13" t="str">
        <f ca="1">TRIM(Table13[[#This Row],[Product Category]])</f>
        <v>Furniture</v>
      </c>
      <c r="J2" s="13" t="str">
        <f ca="1">PROPER(Table13[[#This Row],[Product Sub-Category]])</f>
        <v>Pens &amp; Art Supplies</v>
      </c>
      <c r="K2" s="14">
        <v>4</v>
      </c>
      <c r="L2" s="15">
        <v>2.84</v>
      </c>
      <c r="M2" s="15">
        <f t="shared" ref="M2:M65" si="0">L2*K2</f>
        <v>11.36</v>
      </c>
      <c r="N2" s="9">
        <v>0.05</v>
      </c>
      <c r="O2" s="21">
        <v>0.05</v>
      </c>
      <c r="P2" s="21" t="str">
        <f>IF(Table13[[#This Row],[Discount]]=0,"No Discount",IF(Table13[[#This Row],[Discount]]&lt;=0.05,"Low",IF(Table13[[#This Row],[Discount]]&lt;=0.1,"Medium","High")))</f>
        <v>Low</v>
      </c>
      <c r="Q2" s="15">
        <f t="shared" ref="Q2:Q65" si="1">N2*M2</f>
        <v>0.56799999999999995</v>
      </c>
      <c r="R2" s="15">
        <f t="shared" ref="R2:R65" si="2">M2-Q2</f>
        <v>10.792</v>
      </c>
      <c r="S2" s="15" t="str">
        <f>IF(Table13[[#This Row],[Total Sales After Discount (Main Total Sales)]]&gt;=1000,"High Order","Low Order")</f>
        <v>Low Order</v>
      </c>
      <c r="T2" s="9" t="s">
        <v>21</v>
      </c>
      <c r="U2" s="9" t="s">
        <v>81</v>
      </c>
      <c r="V2" s="16" t="str">
        <f ca="1">PROPER(Table13[[#This Row],[Region]])</f>
        <v>West</v>
      </c>
      <c r="W2" s="9" t="s">
        <v>29</v>
      </c>
      <c r="X2" s="9" t="s">
        <v>30</v>
      </c>
      <c r="Y2" s="9" t="s">
        <v>22</v>
      </c>
      <c r="Z2" s="9" t="str">
        <f>TEXT(Table13[[#This Row],[Order Date]],"mmm")</f>
        <v>Jan</v>
      </c>
      <c r="AA2" s="1" t="str">
        <f>TEXT(Table13[[#This Row],[Order Date]],"yyyy")</f>
        <v>2015</v>
      </c>
      <c r="AB2" s="1" t="str">
        <f>TEXT(Table13[[#This Row],[Order Date]],"mmm yyyy")</f>
        <v>Jan 2015</v>
      </c>
      <c r="AC2" s="1" t="str">
        <f>TEXT(Table13[[#This Row],[Order Date]],"dddd")</f>
        <v>Wednesday</v>
      </c>
    </row>
    <row r="3" spans="1:29" ht="14.5">
      <c r="A3" s="9">
        <v>5</v>
      </c>
      <c r="B3" s="9" t="str">
        <f>VLOOKUP(Table13[[#This Row],[Customer ID]],'Customer Lookup'!A:B,2,0)</f>
        <v>Ronnie Proctor</v>
      </c>
      <c r="C3" s="9">
        <v>90193</v>
      </c>
      <c r="D3" s="12">
        <v>42168</v>
      </c>
      <c r="E3" s="12">
        <v>42170</v>
      </c>
      <c r="F3" s="24">
        <f>Table13[[#This Row],[Ship Date]]-Table13[[#This Row],[Order Date]]</f>
        <v>2</v>
      </c>
      <c r="G3" s="18" t="str">
        <f>IF(Table13[[#This Row],[Shipping Delay (No of Days From Order to Delivery)]]&lt;=2,"Fast Delivery","Standard Delivery")</f>
        <v>Fast Delivery</v>
      </c>
      <c r="H3" s="9" t="s">
        <v>2232</v>
      </c>
      <c r="I3" s="13" t="str">
        <f ca="1">TRIM(Table13[[#This Row],[Product Category]])</f>
        <v>Furniture</v>
      </c>
      <c r="J3" s="13" t="str">
        <f ca="1">PROPER(Table13[[#This Row],[Product Sub-Category]])</f>
        <v>Chairs &amp; Chairmats</v>
      </c>
      <c r="K3" s="14">
        <v>12</v>
      </c>
      <c r="L3" s="15">
        <v>500.98</v>
      </c>
      <c r="M3" s="15">
        <f t="shared" si="0"/>
        <v>6011.76</v>
      </c>
      <c r="N3" s="9">
        <v>0.1</v>
      </c>
      <c r="O3" s="20">
        <v>0.1</v>
      </c>
      <c r="P3" s="20" t="str">
        <f>IF(Table13[[#This Row],[Discount]]=0,"No Discount",IF(Table13[[#This Row],[Discount]]&lt;=0.05,"Low",IF(Table13[[#This Row],[Discount]]&lt;=0.1,"Medium","High")))</f>
        <v>Medium</v>
      </c>
      <c r="Q3" s="15">
        <f t="shared" si="1"/>
        <v>601.17600000000004</v>
      </c>
      <c r="R3" s="15">
        <f t="shared" si="2"/>
        <v>5410.5839999999998</v>
      </c>
      <c r="S3" s="15" t="str">
        <f>IF(Table13[[#This Row],[Total Sales After Discount (Main Total Sales)]]&gt;=1000,"High Order","Low Order")</f>
        <v>High Order</v>
      </c>
      <c r="T3" s="9" t="s">
        <v>31</v>
      </c>
      <c r="U3" s="9" t="s">
        <v>42</v>
      </c>
      <c r="V3" s="16" t="str">
        <f ca="1">PROPER(Table13[[#This Row],[Region]])</f>
        <v>West</v>
      </c>
      <c r="W3" s="9" t="s">
        <v>37</v>
      </c>
      <c r="X3" s="9" t="s">
        <v>38</v>
      </c>
      <c r="Y3" s="9" t="s">
        <v>32</v>
      </c>
      <c r="Z3" s="9" t="str">
        <f>TEXT(Table13[[#This Row],[Order Date]],"mmm")</f>
        <v>Jun</v>
      </c>
      <c r="AA3" s="1" t="str">
        <f>TEXT(Table13[[#This Row],[Order Date]],"yyyy")</f>
        <v>2015</v>
      </c>
      <c r="AB3" s="1" t="str">
        <f>TEXT(Table13[[#This Row],[Order Date]],"mmm yyyy")</f>
        <v>Jun 2015</v>
      </c>
      <c r="AC3" s="1" t="str">
        <f>TEXT(Table13[[#This Row],[Order Date]],"dddd")</f>
        <v>Saturday</v>
      </c>
    </row>
    <row r="4" spans="1:29" ht="14.5">
      <c r="A4" s="9">
        <v>11</v>
      </c>
      <c r="B4" s="9" t="str">
        <f>VLOOKUP(Table13[[#This Row],[Customer ID]],'Customer Lookup'!A:B,2,0)</f>
        <v>Marcus Dunlap</v>
      </c>
      <c r="C4" s="9">
        <v>90192</v>
      </c>
      <c r="D4" s="12">
        <v>42050</v>
      </c>
      <c r="E4" s="12">
        <v>42052</v>
      </c>
      <c r="F4" s="24">
        <f>Table13[[#This Row],[Ship Date]]-Table13[[#This Row],[Order Date]]</f>
        <v>2</v>
      </c>
      <c r="G4" s="18" t="str">
        <f>IF(Table13[[#This Row],[Shipping Delay (No of Days From Order to Delivery)]]&lt;=2,"Fast Delivery","Standard Delivery")</f>
        <v>Fast Delivery</v>
      </c>
      <c r="H4" s="8" t="s">
        <v>2233</v>
      </c>
      <c r="I4" s="13" t="str">
        <f ca="1">TRIM(Table13[[#This Row],[Product Category]])</f>
        <v>Furniture</v>
      </c>
      <c r="J4" s="13" t="str">
        <f ca="1">PROPER(Table13[[#This Row],[Product Sub-Category]])</f>
        <v>Office Furnishings</v>
      </c>
      <c r="K4" s="14">
        <v>22</v>
      </c>
      <c r="L4" s="15">
        <v>9.48</v>
      </c>
      <c r="M4" s="15">
        <f t="shared" si="0"/>
        <v>208.56</v>
      </c>
      <c r="N4" s="9">
        <v>0.05</v>
      </c>
      <c r="O4" s="21">
        <v>0.05</v>
      </c>
      <c r="P4" s="21" t="str">
        <f>IF(Table13[[#This Row],[Discount]]=0,"No Discount",IF(Table13[[#This Row],[Discount]]&lt;=0.05,"Low",IF(Table13[[#This Row],[Discount]]&lt;=0.1,"Medium","High")))</f>
        <v>Low</v>
      </c>
      <c r="Q4" s="15">
        <f t="shared" si="1"/>
        <v>10.428000000000001</v>
      </c>
      <c r="R4" s="15">
        <f t="shared" si="2"/>
        <v>198.13200000000001</v>
      </c>
      <c r="S4" s="15" t="str">
        <f>IF(Table13[[#This Row],[Total Sales After Discount (Main Total Sales)]]&gt;=1000,"High Order","Low Order")</f>
        <v>Low Order</v>
      </c>
      <c r="T4" s="9" t="s">
        <v>41</v>
      </c>
      <c r="U4" s="9" t="s">
        <v>42</v>
      </c>
      <c r="V4" s="16" t="str">
        <f ca="1">PROPER(Table13[[#This Row],[Region]])</f>
        <v>East</v>
      </c>
      <c r="W4" s="9" t="s">
        <v>46</v>
      </c>
      <c r="X4" s="9" t="s">
        <v>47</v>
      </c>
      <c r="Y4" s="9" t="s">
        <v>32</v>
      </c>
      <c r="Z4" s="9" t="str">
        <f>TEXT(Table13[[#This Row],[Order Date]],"mmm")</f>
        <v>Feb</v>
      </c>
      <c r="AA4" s="1" t="str">
        <f>TEXT(Table13[[#This Row],[Order Date]],"yyyy")</f>
        <v>2015</v>
      </c>
      <c r="AB4" s="1" t="str">
        <f>TEXT(Table13[[#This Row],[Order Date]],"mmm yyyy")</f>
        <v>Feb 2015</v>
      </c>
      <c r="AC4" s="1" t="str">
        <f>TEXT(Table13[[#This Row],[Order Date]],"dddd")</f>
        <v>Sunday</v>
      </c>
    </row>
    <row r="5" spans="1:29" ht="14.5">
      <c r="A5" s="9">
        <v>14</v>
      </c>
      <c r="B5" s="9" t="str">
        <f>VLOOKUP(Table13[[#This Row],[Customer ID]],'Customer Lookup'!A:B,2,0)</f>
        <v>Gwendolyn F Tyson</v>
      </c>
      <c r="C5" s="9">
        <v>86838</v>
      </c>
      <c r="D5" s="12">
        <v>42136</v>
      </c>
      <c r="E5" s="12">
        <v>42138</v>
      </c>
      <c r="F5" s="24">
        <f>Table13[[#This Row],[Ship Date]]-Table13[[#This Row],[Order Date]]</f>
        <v>2</v>
      </c>
      <c r="G5" s="18" t="str">
        <f>IF(Table13[[#This Row],[Shipping Delay (No of Days From Order to Delivery)]]&lt;=2,"Fast Delivery","Standard Delivery")</f>
        <v>Fast Delivery</v>
      </c>
      <c r="H5" s="9" t="s">
        <v>2233</v>
      </c>
      <c r="I5" s="13" t="str">
        <f ca="1">TRIM(Table13[[#This Row],[Product Category]])</f>
        <v>Office Supplies</v>
      </c>
      <c r="J5" s="13" t="str">
        <f ca="1">PROPER(Table13[[#This Row],[Product Sub-Category]])</f>
        <v>Office Furnishings</v>
      </c>
      <c r="K5" s="14">
        <v>16</v>
      </c>
      <c r="L5" s="15">
        <v>78.69</v>
      </c>
      <c r="M5" s="15">
        <f t="shared" si="0"/>
        <v>1259.04</v>
      </c>
      <c r="N5" s="9">
        <v>0.05</v>
      </c>
      <c r="O5" s="20">
        <v>0.05</v>
      </c>
      <c r="P5" s="20" t="str">
        <f>IF(Table13[[#This Row],[Discount]]=0,"No Discount",IF(Table13[[#This Row],[Discount]]&lt;=0.05,"Low",IF(Table13[[#This Row],[Discount]]&lt;=0.1,"Medium","High")))</f>
        <v>Low</v>
      </c>
      <c r="Q5" s="15">
        <f t="shared" si="1"/>
        <v>62.951999999999998</v>
      </c>
      <c r="R5" s="15">
        <f t="shared" si="2"/>
        <v>1196.088</v>
      </c>
      <c r="S5" s="15" t="str">
        <f>IF(Table13[[#This Row],[Total Sales After Discount (Main Total Sales)]]&gt;=1000,"High Order","Low Order")</f>
        <v>High Order</v>
      </c>
      <c r="T5" s="9" t="s">
        <v>50</v>
      </c>
      <c r="U5" s="9" t="s">
        <v>51</v>
      </c>
      <c r="V5" s="16" t="str">
        <f ca="1">PROPER(Table13[[#This Row],[Region]])</f>
        <v>Central</v>
      </c>
      <c r="W5" s="9" t="s">
        <v>55</v>
      </c>
      <c r="X5" s="9" t="s">
        <v>56</v>
      </c>
      <c r="Y5" s="9" t="s">
        <v>32</v>
      </c>
      <c r="Z5" s="9" t="str">
        <f>TEXT(Table13[[#This Row],[Order Date]],"mmm")</f>
        <v>May</v>
      </c>
      <c r="AA5" s="1" t="str">
        <f>TEXT(Table13[[#This Row],[Order Date]],"yyyy")</f>
        <v>2015</v>
      </c>
      <c r="AB5" s="1" t="str">
        <f>TEXT(Table13[[#This Row],[Order Date]],"mmm yyyy")</f>
        <v>May 2015</v>
      </c>
      <c r="AC5" s="1" t="str">
        <f>TEXT(Table13[[#This Row],[Order Date]],"dddd")</f>
        <v>Tuesday</v>
      </c>
    </row>
    <row r="6" spans="1:29" ht="14.5">
      <c r="A6" s="9">
        <v>14</v>
      </c>
      <c r="B6" s="9" t="str">
        <f>VLOOKUP(Table13[[#This Row],[Customer ID]],'Customer Lookup'!A:B,2,0)</f>
        <v>Gwendolyn F Tyson</v>
      </c>
      <c r="C6" s="9">
        <v>86838</v>
      </c>
      <c r="D6" s="12">
        <v>42136</v>
      </c>
      <c r="E6" s="12">
        <v>42137</v>
      </c>
      <c r="F6" s="24">
        <f>Table13[[#This Row],[Ship Date]]-Table13[[#This Row],[Order Date]]</f>
        <v>1</v>
      </c>
      <c r="G6" s="18" t="str">
        <f>IF(Table13[[#This Row],[Shipping Delay (No of Days From Order to Delivery)]]&lt;=2,"Fast Delivery","Standard Delivery")</f>
        <v>Fast Delivery</v>
      </c>
      <c r="H6" s="8" t="s">
        <v>2231</v>
      </c>
      <c r="I6" s="13" t="str">
        <f ca="1">TRIM(Table13[[#This Row],[Product Category]])</f>
        <v>Office Supplies</v>
      </c>
      <c r="J6" s="13" t="str">
        <f ca="1">PROPER(Table13[[#This Row],[Product Sub-Category]])</f>
        <v>Pens &amp; Art Supplies</v>
      </c>
      <c r="K6" s="14">
        <v>7</v>
      </c>
      <c r="L6" s="15">
        <v>3.28</v>
      </c>
      <c r="M6" s="15">
        <f t="shared" si="0"/>
        <v>22.959999999999997</v>
      </c>
      <c r="N6" s="9">
        <v>0.05</v>
      </c>
      <c r="O6" s="21">
        <v>0.05</v>
      </c>
      <c r="P6" s="21" t="str">
        <f>IF(Table13[[#This Row],[Discount]]=0,"No Discount",IF(Table13[[#This Row],[Discount]]&lt;=0.05,"Low",IF(Table13[[#This Row],[Discount]]&lt;=0.1,"Medium","High")))</f>
        <v>Low</v>
      </c>
      <c r="Q6" s="15">
        <f t="shared" si="1"/>
        <v>1.1479999999999999</v>
      </c>
      <c r="R6" s="15">
        <f t="shared" si="2"/>
        <v>21.811999999999998</v>
      </c>
      <c r="S6" s="15" t="str">
        <f>IF(Table13[[#This Row],[Total Sales After Discount (Main Total Sales)]]&gt;=1000,"High Order","Low Order")</f>
        <v>Low Order</v>
      </c>
      <c r="T6" s="9" t="s">
        <v>50</v>
      </c>
      <c r="U6" s="9" t="s">
        <v>51</v>
      </c>
      <c r="V6" s="16" t="str">
        <f ca="1">PROPER(Table13[[#This Row],[Region]])</f>
        <v>Central</v>
      </c>
      <c r="W6" s="9" t="s">
        <v>55</v>
      </c>
      <c r="X6" s="9" t="s">
        <v>56</v>
      </c>
      <c r="Y6" s="9" t="s">
        <v>32</v>
      </c>
      <c r="Z6" s="9" t="str">
        <f>TEXT(Table13[[#This Row],[Order Date]],"mmm")</f>
        <v>May</v>
      </c>
      <c r="AA6" s="1" t="str">
        <f>TEXT(Table13[[#This Row],[Order Date]],"yyyy")</f>
        <v>2015</v>
      </c>
      <c r="AB6" s="1" t="str">
        <f>TEXT(Table13[[#This Row],[Order Date]],"mmm yyyy")</f>
        <v>May 2015</v>
      </c>
      <c r="AC6" s="1" t="str">
        <f>TEXT(Table13[[#This Row],[Order Date]],"dddd")</f>
        <v>Tuesday</v>
      </c>
    </row>
    <row r="7" spans="1:29" ht="14.5">
      <c r="A7" s="9">
        <v>14</v>
      </c>
      <c r="B7" s="9" t="str">
        <f>VLOOKUP(Table13[[#This Row],[Customer ID]],'Customer Lookup'!A:B,2,0)</f>
        <v>Gwendolyn F Tyson</v>
      </c>
      <c r="C7" s="9">
        <v>86838</v>
      </c>
      <c r="D7" s="12">
        <v>42136</v>
      </c>
      <c r="E7" s="12">
        <v>42137</v>
      </c>
      <c r="F7" s="24">
        <f>Table13[[#This Row],[Ship Date]]-Table13[[#This Row],[Order Date]]</f>
        <v>1</v>
      </c>
      <c r="G7" s="18" t="str">
        <f>IF(Table13[[#This Row],[Shipping Delay (No of Days From Order to Delivery)]]&lt;=2,"Fast Delivery","Standard Delivery")</f>
        <v>Fast Delivery</v>
      </c>
      <c r="H7" s="9" t="s">
        <v>2231</v>
      </c>
      <c r="I7" s="13" t="str">
        <f ca="1">TRIM(Table13[[#This Row],[Product Category]])</f>
        <v>Office Supplies</v>
      </c>
      <c r="J7" s="13" t="str">
        <f ca="1">PROPER(Table13[[#This Row],[Product Sub-Category]])</f>
        <v>Pens &amp; Art Supplies</v>
      </c>
      <c r="K7" s="14">
        <v>7</v>
      </c>
      <c r="L7" s="15">
        <v>3.28</v>
      </c>
      <c r="M7" s="15">
        <f t="shared" si="0"/>
        <v>22.959999999999997</v>
      </c>
      <c r="N7" s="9">
        <v>0.05</v>
      </c>
      <c r="O7" s="20">
        <v>0.05</v>
      </c>
      <c r="P7" s="20" t="str">
        <f>IF(Table13[[#This Row],[Discount]]=0,"No Discount",IF(Table13[[#This Row],[Discount]]&lt;=0.05,"Low",IF(Table13[[#This Row],[Discount]]&lt;=0.1,"Medium","High")))</f>
        <v>Low</v>
      </c>
      <c r="Q7" s="15">
        <f t="shared" si="1"/>
        <v>1.1479999999999999</v>
      </c>
      <c r="R7" s="15">
        <f t="shared" si="2"/>
        <v>21.811999999999998</v>
      </c>
      <c r="S7" s="15" t="str">
        <f>IF(Table13[[#This Row],[Total Sales After Discount (Main Total Sales)]]&gt;=1000,"High Order","Low Order")</f>
        <v>Low Order</v>
      </c>
      <c r="T7" s="9" t="s">
        <v>50</v>
      </c>
      <c r="U7" s="9" t="s">
        <v>51</v>
      </c>
      <c r="V7" s="16" t="str">
        <f ca="1">PROPER(Table13[[#This Row],[Region]])</f>
        <v>Central</v>
      </c>
      <c r="W7" s="9" t="s">
        <v>55</v>
      </c>
      <c r="X7" s="9" t="s">
        <v>56</v>
      </c>
      <c r="Y7" s="9" t="s">
        <v>32</v>
      </c>
      <c r="Z7" s="9" t="str">
        <f>TEXT(Table13[[#This Row],[Order Date]],"mmm")</f>
        <v>May</v>
      </c>
      <c r="AA7" s="1" t="str">
        <f>TEXT(Table13[[#This Row],[Order Date]],"yyyy")</f>
        <v>2015</v>
      </c>
      <c r="AB7" s="1" t="str">
        <f>TEXT(Table13[[#This Row],[Order Date]],"mmm yyyy")</f>
        <v>May 2015</v>
      </c>
      <c r="AC7" s="1" t="str">
        <f>TEXT(Table13[[#This Row],[Order Date]],"dddd")</f>
        <v>Tuesday</v>
      </c>
    </row>
    <row r="8" spans="1:29" ht="14.5">
      <c r="A8" s="9">
        <v>14</v>
      </c>
      <c r="B8" s="9" t="str">
        <f>VLOOKUP(Table13[[#This Row],[Customer ID]],'Customer Lookup'!A:B,2,0)</f>
        <v>Gwendolyn F Tyson</v>
      </c>
      <c r="C8" s="9">
        <v>86838</v>
      </c>
      <c r="D8" s="12">
        <v>42136</v>
      </c>
      <c r="E8" s="12">
        <v>42137</v>
      </c>
      <c r="F8" s="24">
        <f>Table13[[#This Row],[Ship Date]]-Table13[[#This Row],[Order Date]]</f>
        <v>1</v>
      </c>
      <c r="G8" s="18" t="str">
        <f>IF(Table13[[#This Row],[Shipping Delay (No of Days From Order to Delivery)]]&lt;=2,"Fast Delivery","Standard Delivery")</f>
        <v>Fast Delivery</v>
      </c>
      <c r="H8" s="8" t="s">
        <v>2231</v>
      </c>
      <c r="I8" s="13" t="str">
        <f ca="1">TRIM(Table13[[#This Row],[Product Category]])</f>
        <v>Office Supplies</v>
      </c>
      <c r="J8" s="13" t="str">
        <f ca="1">PROPER(Table13[[#This Row],[Product Sub-Category]])</f>
        <v>Pens &amp; Art Supplies</v>
      </c>
      <c r="K8" s="14">
        <v>4</v>
      </c>
      <c r="L8" s="15">
        <v>3.28</v>
      </c>
      <c r="M8" s="15">
        <f t="shared" si="0"/>
        <v>13.12</v>
      </c>
      <c r="N8" s="9">
        <v>0.05</v>
      </c>
      <c r="O8" s="21">
        <v>0.05</v>
      </c>
      <c r="P8" s="21" t="str">
        <f>IF(Table13[[#This Row],[Discount]]=0,"No Discount",IF(Table13[[#This Row],[Discount]]&lt;=0.05,"Low",IF(Table13[[#This Row],[Discount]]&lt;=0.1,"Medium","High")))</f>
        <v>Low</v>
      </c>
      <c r="Q8" s="15">
        <f t="shared" si="1"/>
        <v>0.65600000000000003</v>
      </c>
      <c r="R8" s="15">
        <f t="shared" si="2"/>
        <v>12.463999999999999</v>
      </c>
      <c r="S8" s="15" t="str">
        <f>IF(Table13[[#This Row],[Total Sales After Discount (Main Total Sales)]]&gt;=1000,"High Order","Low Order")</f>
        <v>Low Order</v>
      </c>
      <c r="T8" s="9" t="s">
        <v>50</v>
      </c>
      <c r="U8" s="9" t="s">
        <v>51</v>
      </c>
      <c r="V8" s="16" t="str">
        <f ca="1">PROPER(Table13[[#This Row],[Region]])</f>
        <v>Central</v>
      </c>
      <c r="W8" s="9" t="s">
        <v>55</v>
      </c>
      <c r="X8" s="9" t="s">
        <v>56</v>
      </c>
      <c r="Y8" s="9" t="s">
        <v>32</v>
      </c>
      <c r="Z8" s="9" t="str">
        <f>TEXT(Table13[[#This Row],[Order Date]],"mmm")</f>
        <v>May</v>
      </c>
      <c r="AA8" s="1" t="str">
        <f>TEXT(Table13[[#This Row],[Order Date]],"yyyy")</f>
        <v>2015</v>
      </c>
      <c r="AB8" s="1" t="str">
        <f>TEXT(Table13[[#This Row],[Order Date]],"mmm yyyy")</f>
        <v>May 2015</v>
      </c>
      <c r="AC8" s="1" t="str">
        <f>TEXT(Table13[[#This Row],[Order Date]],"dddd")</f>
        <v>Tuesday</v>
      </c>
    </row>
    <row r="9" spans="1:29" ht="14.5">
      <c r="A9" s="9">
        <v>14</v>
      </c>
      <c r="B9" s="9" t="str">
        <f>VLOOKUP(Table13[[#This Row],[Customer ID]],'Customer Lookup'!A:B,2,0)</f>
        <v>Gwendolyn F Tyson</v>
      </c>
      <c r="C9" s="9">
        <v>86838</v>
      </c>
      <c r="D9" s="12">
        <v>42136</v>
      </c>
      <c r="E9" s="12">
        <v>42137</v>
      </c>
      <c r="F9" s="24">
        <f>Table13[[#This Row],[Ship Date]]-Table13[[#This Row],[Order Date]]</f>
        <v>1</v>
      </c>
      <c r="G9" s="18" t="str">
        <f>IF(Table13[[#This Row],[Shipping Delay (No of Days From Order to Delivery)]]&lt;=2,"Fast Delivery","Standard Delivery")</f>
        <v>Fast Delivery</v>
      </c>
      <c r="H9" s="9" t="s">
        <v>60</v>
      </c>
      <c r="I9" s="13" t="str">
        <f ca="1">TRIM(Table13[[#This Row],[Product Category]])</f>
        <v>Office Supplies</v>
      </c>
      <c r="J9" s="13" t="str">
        <f ca="1">PROPER(Table13[[#This Row],[Product Sub-Category]])</f>
        <v>Rubber Bands</v>
      </c>
      <c r="K9" s="14">
        <v>4</v>
      </c>
      <c r="L9" s="15">
        <v>3.58</v>
      </c>
      <c r="M9" s="15">
        <f t="shared" si="0"/>
        <v>14.32</v>
      </c>
      <c r="N9" s="9">
        <v>0.05</v>
      </c>
      <c r="O9" s="20">
        <v>0.05</v>
      </c>
      <c r="P9" s="20" t="str">
        <f>IF(Table13[[#This Row],[Discount]]=0,"No Discount",IF(Table13[[#This Row],[Discount]]&lt;=0.05,"Low",IF(Table13[[#This Row],[Discount]]&lt;=0.1,"Medium","High")))</f>
        <v>Low</v>
      </c>
      <c r="Q9" s="15">
        <f t="shared" si="1"/>
        <v>0.71600000000000008</v>
      </c>
      <c r="R9" s="15">
        <f t="shared" si="2"/>
        <v>13.604000000000001</v>
      </c>
      <c r="S9" s="15" t="str">
        <f>IF(Table13[[#This Row],[Total Sales After Discount (Main Total Sales)]]&gt;=1000,"High Order","Low Order")</f>
        <v>Low Order</v>
      </c>
      <c r="T9" s="9" t="s">
        <v>50</v>
      </c>
      <c r="U9" s="9" t="s">
        <v>51</v>
      </c>
      <c r="V9" s="16" t="str">
        <f ca="1">PROPER(Table13[[#This Row],[Region]])</f>
        <v>East</v>
      </c>
      <c r="W9" s="9" t="s">
        <v>55</v>
      </c>
      <c r="X9" s="9" t="s">
        <v>56</v>
      </c>
      <c r="Y9" s="9" t="s">
        <v>32</v>
      </c>
      <c r="Z9" s="9" t="str">
        <f>TEXT(Table13[[#This Row],[Order Date]],"mmm")</f>
        <v>May</v>
      </c>
      <c r="AA9" s="1" t="str">
        <f>TEXT(Table13[[#This Row],[Order Date]],"yyyy")</f>
        <v>2015</v>
      </c>
      <c r="AB9" s="1" t="str">
        <f>TEXT(Table13[[#This Row],[Order Date]],"mmm yyyy")</f>
        <v>May 2015</v>
      </c>
      <c r="AC9" s="1" t="str">
        <f>TEXT(Table13[[#This Row],[Order Date]],"dddd")</f>
        <v>Tuesday</v>
      </c>
    </row>
    <row r="10" spans="1:29" ht="14.5">
      <c r="A10" s="9">
        <v>15</v>
      </c>
      <c r="B10" s="9" t="str">
        <f>VLOOKUP(Table13[[#This Row],[Customer ID]],'Customer Lookup'!A:B,2,0)</f>
        <v>Timothy Reese</v>
      </c>
      <c r="C10" s="9">
        <v>86837</v>
      </c>
      <c r="D10" s="12">
        <v>42102</v>
      </c>
      <c r="E10" s="12">
        <v>42103</v>
      </c>
      <c r="F10" s="24">
        <f>Table13[[#This Row],[Ship Date]]-Table13[[#This Row],[Order Date]]</f>
        <v>1</v>
      </c>
      <c r="G10" s="18" t="str">
        <f>IF(Table13[[#This Row],[Shipping Delay (No of Days From Order to Delivery)]]&lt;=2,"Fast Delivery","Standard Delivery")</f>
        <v>Fast Delivery</v>
      </c>
      <c r="H10" s="8" t="s">
        <v>61</v>
      </c>
      <c r="I10" s="13" t="str">
        <f ca="1">TRIM(Table13[[#This Row],[Product Category]])</f>
        <v>Office Supplies</v>
      </c>
      <c r="J10" s="13" t="str">
        <f ca="1">PROPER(Table13[[#This Row],[Product Sub-Category]])</f>
        <v>Envelopes</v>
      </c>
      <c r="K10" s="14">
        <v>7</v>
      </c>
      <c r="L10" s="15">
        <v>4.42</v>
      </c>
      <c r="M10" s="15">
        <f t="shared" si="0"/>
        <v>30.939999999999998</v>
      </c>
      <c r="N10" s="9">
        <v>0.05</v>
      </c>
      <c r="O10" s="21">
        <v>0.05</v>
      </c>
      <c r="P10" s="21" t="str">
        <f>IF(Table13[[#This Row],[Discount]]=0,"No Discount",IF(Table13[[#This Row],[Discount]]&lt;=0.05,"Low",IF(Table13[[#This Row],[Discount]]&lt;=0.1,"Medium","High")))</f>
        <v>Low</v>
      </c>
      <c r="Q10" s="15">
        <f t="shared" si="1"/>
        <v>1.5469999999999999</v>
      </c>
      <c r="R10" s="15">
        <f t="shared" si="2"/>
        <v>29.392999999999997</v>
      </c>
      <c r="S10" s="15" t="str">
        <f>IF(Table13[[#This Row],[Total Sales After Discount (Main Total Sales)]]&gt;=1000,"High Order","Low Order")</f>
        <v>Low Order</v>
      </c>
      <c r="T10" s="9" t="s">
        <v>41</v>
      </c>
      <c r="U10" s="9" t="s">
        <v>51</v>
      </c>
      <c r="V10" s="16" t="str">
        <f ca="1">PROPER(Table13[[#This Row],[Region]])</f>
        <v>East</v>
      </c>
      <c r="W10" s="9" t="s">
        <v>62</v>
      </c>
      <c r="X10" s="9" t="s">
        <v>63</v>
      </c>
      <c r="Y10" s="9" t="s">
        <v>32</v>
      </c>
      <c r="Z10" s="9" t="str">
        <f>TEXT(Table13[[#This Row],[Order Date]],"mmm")</f>
        <v>Apr</v>
      </c>
      <c r="AA10" s="1" t="str">
        <f>TEXT(Table13[[#This Row],[Order Date]],"yyyy")</f>
        <v>2015</v>
      </c>
      <c r="AB10" s="1" t="str">
        <f>TEXT(Table13[[#This Row],[Order Date]],"mmm yyyy")</f>
        <v>Apr 2015</v>
      </c>
      <c r="AC10" s="1" t="str">
        <f>TEXT(Table13[[#This Row],[Order Date]],"dddd")</f>
        <v>Wednesday</v>
      </c>
    </row>
    <row r="11" spans="1:29" ht="14.5">
      <c r="A11" s="9">
        <v>15</v>
      </c>
      <c r="B11" s="9" t="str">
        <f>VLOOKUP(Table13[[#This Row],[Customer ID]],'Customer Lookup'!A:B,2,0)</f>
        <v>Timothy Reese</v>
      </c>
      <c r="C11" s="9">
        <v>86839</v>
      </c>
      <c r="D11" s="12">
        <v>42152</v>
      </c>
      <c r="E11" s="12">
        <v>42152</v>
      </c>
      <c r="F11" s="24">
        <f>Table13[[#This Row],[Ship Date]]-Table13[[#This Row],[Order Date]]</f>
        <v>0</v>
      </c>
      <c r="G11" s="18" t="str">
        <f>IF(Table13[[#This Row],[Shipping Delay (No of Days From Order to Delivery)]]&lt;=2,"Fast Delivery","Standard Delivery")</f>
        <v>Fast Delivery</v>
      </c>
      <c r="H11" s="9" t="s">
        <v>61</v>
      </c>
      <c r="I11" s="13" t="str">
        <f ca="1">TRIM(Table13[[#This Row],[Product Category]])</f>
        <v>Office Supplies</v>
      </c>
      <c r="J11" s="13" t="str">
        <f ca="1">PROPER(Table13[[#This Row],[Product Sub-Category]])</f>
        <v>Envelopes</v>
      </c>
      <c r="K11" s="14">
        <v>10</v>
      </c>
      <c r="L11" s="15">
        <v>35.94</v>
      </c>
      <c r="M11" s="15">
        <f t="shared" si="0"/>
        <v>359.4</v>
      </c>
      <c r="N11" s="9">
        <v>0.05</v>
      </c>
      <c r="O11" s="20">
        <v>0.05</v>
      </c>
      <c r="P11" s="20" t="str">
        <f>IF(Table13[[#This Row],[Discount]]=0,"No Discount",IF(Table13[[#This Row],[Discount]]&lt;=0.05,"Low",IF(Table13[[#This Row],[Discount]]&lt;=0.1,"Medium","High")))</f>
        <v>Low</v>
      </c>
      <c r="Q11" s="15">
        <f t="shared" si="1"/>
        <v>17.97</v>
      </c>
      <c r="R11" s="15">
        <f t="shared" si="2"/>
        <v>341.42999999999995</v>
      </c>
      <c r="S11" s="15" t="str">
        <f>IF(Table13[[#This Row],[Total Sales After Discount (Main Total Sales)]]&gt;=1000,"High Order","Low Order")</f>
        <v>Low Order</v>
      </c>
      <c r="T11" s="9" t="s">
        <v>50</v>
      </c>
      <c r="U11" s="9" t="s">
        <v>51</v>
      </c>
      <c r="V11" s="16" t="str">
        <f ca="1">PROPER(Table13[[#This Row],[Region]])</f>
        <v>East</v>
      </c>
      <c r="W11" s="9" t="s">
        <v>62</v>
      </c>
      <c r="X11" s="9" t="s">
        <v>63</v>
      </c>
      <c r="Y11" s="9" t="s">
        <v>32</v>
      </c>
      <c r="Z11" s="9" t="str">
        <f>TEXT(Table13[[#This Row],[Order Date]],"mmm")</f>
        <v>May</v>
      </c>
      <c r="AA11" s="1" t="str">
        <f>TEXT(Table13[[#This Row],[Order Date]],"yyyy")</f>
        <v>2015</v>
      </c>
      <c r="AB11" s="1" t="str">
        <f>TEXT(Table13[[#This Row],[Order Date]],"mmm yyyy")</f>
        <v>May 2015</v>
      </c>
      <c r="AC11" s="1" t="str">
        <f>TEXT(Table13[[#This Row],[Order Date]],"dddd")</f>
        <v>Thursday</v>
      </c>
    </row>
    <row r="12" spans="1:29" ht="14.5">
      <c r="A12" s="9">
        <v>16</v>
      </c>
      <c r="B12" s="9" t="str">
        <f>VLOOKUP(Table13[[#This Row],[Customer ID]],'Customer Lookup'!A:B,2,0)</f>
        <v>Sarah Ramsey</v>
      </c>
      <c r="C12" s="9">
        <v>86836</v>
      </c>
      <c r="D12" s="12">
        <v>42047</v>
      </c>
      <c r="E12" s="12">
        <v>42050</v>
      </c>
      <c r="F12" s="24">
        <f>Table13[[#This Row],[Ship Date]]-Table13[[#This Row],[Order Date]]</f>
        <v>3</v>
      </c>
      <c r="G12" s="18" t="str">
        <f>IF(Table13[[#This Row],[Shipping Delay (No of Days From Order to Delivery)]]&lt;=2,"Fast Delivery","Standard Delivery")</f>
        <v>Standard Delivery</v>
      </c>
      <c r="H12" s="8" t="s">
        <v>60</v>
      </c>
      <c r="I12" s="13" t="str">
        <f ca="1">TRIM(Table13[[#This Row],[Product Category]])</f>
        <v>Technology</v>
      </c>
      <c r="J12" s="13" t="str">
        <f ca="1">PROPER(Table13[[#This Row],[Product Sub-Category]])</f>
        <v>Rubber Bands</v>
      </c>
      <c r="K12" s="14">
        <v>6</v>
      </c>
      <c r="L12" s="15">
        <v>2.98</v>
      </c>
      <c r="M12" s="15">
        <f t="shared" si="0"/>
        <v>17.88</v>
      </c>
      <c r="N12" s="9">
        <v>0.05</v>
      </c>
      <c r="O12" s="21">
        <v>0.05</v>
      </c>
      <c r="P12" s="21" t="str">
        <f>IF(Table13[[#This Row],[Discount]]=0,"No Discount",IF(Table13[[#This Row],[Discount]]&lt;=0.05,"Low",IF(Table13[[#This Row],[Discount]]&lt;=0.1,"Medium","High")))</f>
        <v>Low</v>
      </c>
      <c r="Q12" s="15">
        <f t="shared" si="1"/>
        <v>0.89400000000000002</v>
      </c>
      <c r="R12" s="15">
        <f t="shared" si="2"/>
        <v>16.986000000000001</v>
      </c>
      <c r="S12" s="15" t="str">
        <f>IF(Table13[[#This Row],[Total Sales After Discount (Main Total Sales)]]&gt;=1000,"High Order","Low Order")</f>
        <v>Low Order</v>
      </c>
      <c r="T12" s="9" t="s">
        <v>21</v>
      </c>
      <c r="U12" s="9" t="s">
        <v>51</v>
      </c>
      <c r="V12" s="16" t="str">
        <f ca="1">PROPER(Table13[[#This Row],[Region]])</f>
        <v>East</v>
      </c>
      <c r="W12" s="9" t="s">
        <v>62</v>
      </c>
      <c r="X12" s="9" t="s">
        <v>65</v>
      </c>
      <c r="Y12" s="9" t="s">
        <v>32</v>
      </c>
      <c r="Z12" s="9" t="str">
        <f>TEXT(Table13[[#This Row],[Order Date]],"mmm")</f>
        <v>Feb</v>
      </c>
      <c r="AA12" s="1" t="str">
        <f>TEXT(Table13[[#This Row],[Order Date]],"yyyy")</f>
        <v>2015</v>
      </c>
      <c r="AB12" s="1" t="str">
        <f>TEXT(Table13[[#This Row],[Order Date]],"mmm yyyy")</f>
        <v>Feb 2015</v>
      </c>
      <c r="AC12" s="1" t="str">
        <f>TEXT(Table13[[#This Row],[Order Date]],"dddd")</f>
        <v>Thursday</v>
      </c>
    </row>
    <row r="13" spans="1:29" ht="14.5">
      <c r="A13" s="9">
        <v>16</v>
      </c>
      <c r="B13" s="9" t="str">
        <f>VLOOKUP(Table13[[#This Row],[Customer ID]],'Customer Lookup'!A:B,2,0)</f>
        <v>Sarah Ramsey</v>
      </c>
      <c r="C13" s="9">
        <v>86836</v>
      </c>
      <c r="D13" s="12">
        <v>42047</v>
      </c>
      <c r="E13" s="12">
        <v>42049</v>
      </c>
      <c r="F13" s="24">
        <f>Table13[[#This Row],[Ship Date]]-Table13[[#This Row],[Order Date]]</f>
        <v>2</v>
      </c>
      <c r="G13" s="18" t="str">
        <f>IF(Table13[[#This Row],[Shipping Delay (No of Days From Order to Delivery)]]&lt;=2,"Fast Delivery","Standard Delivery")</f>
        <v>Fast Delivery</v>
      </c>
      <c r="H13" s="9" t="s">
        <v>2235</v>
      </c>
      <c r="I13" s="13" t="str">
        <f ca="1">TRIM(Table13[[#This Row],[Product Category]])</f>
        <v>Furniture</v>
      </c>
      <c r="J13" s="13" t="str">
        <f ca="1">PROPER(Table13[[#This Row],[Product Sub-Category]])</f>
        <v>Telephones And Communication</v>
      </c>
      <c r="K13" s="14">
        <v>10</v>
      </c>
      <c r="L13" s="15">
        <v>115.99</v>
      </c>
      <c r="M13" s="15">
        <f t="shared" si="0"/>
        <v>1159.8999999999999</v>
      </c>
      <c r="N13" s="9">
        <v>0.1</v>
      </c>
      <c r="O13" s="20">
        <v>0.1</v>
      </c>
      <c r="P13" s="20" t="str">
        <f>IF(Table13[[#This Row],[Discount]]=0,"No Discount",IF(Table13[[#This Row],[Discount]]&lt;=0.05,"Low",IF(Table13[[#This Row],[Discount]]&lt;=0.1,"Medium","High")))</f>
        <v>Medium</v>
      </c>
      <c r="Q13" s="15">
        <f t="shared" si="1"/>
        <v>115.99</v>
      </c>
      <c r="R13" s="15">
        <f t="shared" si="2"/>
        <v>1043.9099999999999</v>
      </c>
      <c r="S13" s="15" t="str">
        <f>IF(Table13[[#This Row],[Total Sales After Discount (Main Total Sales)]]&gt;=1000,"High Order","Low Order")</f>
        <v>High Order</v>
      </c>
      <c r="T13" s="9" t="s">
        <v>21</v>
      </c>
      <c r="U13" s="9" t="s">
        <v>51</v>
      </c>
      <c r="V13" s="16" t="str">
        <f ca="1">PROPER(Table13[[#This Row],[Region]])</f>
        <v>West</v>
      </c>
      <c r="W13" s="9" t="s">
        <v>62</v>
      </c>
      <c r="X13" s="9" t="s">
        <v>65</v>
      </c>
      <c r="Y13" s="9" t="s">
        <v>32</v>
      </c>
      <c r="Z13" s="9" t="str">
        <f>TEXT(Table13[[#This Row],[Order Date]],"mmm")</f>
        <v>Feb</v>
      </c>
      <c r="AA13" s="1" t="str">
        <f>TEXT(Table13[[#This Row],[Order Date]],"yyyy")</f>
        <v>2015</v>
      </c>
      <c r="AB13" s="1" t="str">
        <f>TEXT(Table13[[#This Row],[Order Date]],"mmm yyyy")</f>
        <v>Feb 2015</v>
      </c>
      <c r="AC13" s="1" t="str">
        <f>TEXT(Table13[[#This Row],[Order Date]],"dddd")</f>
        <v>Thursday</v>
      </c>
    </row>
    <row r="14" spans="1:29" ht="14.5">
      <c r="A14" s="9">
        <v>18</v>
      </c>
      <c r="B14" s="9" t="str">
        <f>VLOOKUP(Table13[[#This Row],[Customer ID]],'Customer Lookup'!A:B,2,0)</f>
        <v>Laurie Hanna</v>
      </c>
      <c r="C14" s="9">
        <v>90031</v>
      </c>
      <c r="D14" s="12">
        <v>42139</v>
      </c>
      <c r="E14" s="12">
        <v>42140</v>
      </c>
      <c r="F14" s="24">
        <f>Table13[[#This Row],[Ship Date]]-Table13[[#This Row],[Order Date]]</f>
        <v>1</v>
      </c>
      <c r="G14" s="18" t="str">
        <f>IF(Table13[[#This Row],[Shipping Delay (No of Days From Order to Delivery)]]&lt;=2,"Fast Delivery","Standard Delivery")</f>
        <v>Fast Delivery</v>
      </c>
      <c r="H14" s="8" t="s">
        <v>2233</v>
      </c>
      <c r="I14" s="13" t="str">
        <f ca="1">TRIM(Table13[[#This Row],[Product Category]])</f>
        <v>Technology</v>
      </c>
      <c r="J14" s="13" t="str">
        <f ca="1">PROPER(Table13[[#This Row],[Product Sub-Category]])</f>
        <v>Office Furnishings</v>
      </c>
      <c r="K14" s="14">
        <v>17</v>
      </c>
      <c r="L14" s="15">
        <v>26.48</v>
      </c>
      <c r="M14" s="15">
        <f t="shared" si="0"/>
        <v>450.16</v>
      </c>
      <c r="N14" s="9">
        <v>0.05</v>
      </c>
      <c r="O14" s="21">
        <v>0.05</v>
      </c>
      <c r="P14" s="21" t="str">
        <f>IF(Table13[[#This Row],[Discount]]=0,"No Discount",IF(Table13[[#This Row],[Discount]]&lt;=0.05,"Low",IF(Table13[[#This Row],[Discount]]&lt;=0.1,"Medium","High")))</f>
        <v>Low</v>
      </c>
      <c r="Q14" s="15">
        <f t="shared" si="1"/>
        <v>22.508000000000003</v>
      </c>
      <c r="R14" s="15">
        <f t="shared" si="2"/>
        <v>427.65200000000004</v>
      </c>
      <c r="S14" s="15" t="str">
        <f>IF(Table13[[#This Row],[Total Sales After Discount (Main Total Sales)]]&gt;=1000,"High Order","Low Order")</f>
        <v>Low Order</v>
      </c>
      <c r="T14" s="9" t="s">
        <v>21</v>
      </c>
      <c r="U14" s="9" t="s">
        <v>51</v>
      </c>
      <c r="V14" s="16" t="str">
        <f ca="1">PROPER(Table13[[#This Row],[Region]])</f>
        <v>West</v>
      </c>
      <c r="W14" s="9" t="s">
        <v>69</v>
      </c>
      <c r="X14" s="9" t="s">
        <v>70</v>
      </c>
      <c r="Y14" s="9" t="s">
        <v>32</v>
      </c>
      <c r="Z14" s="9" t="str">
        <f>TEXT(Table13[[#This Row],[Order Date]],"mmm")</f>
        <v>May</v>
      </c>
      <c r="AA14" s="1" t="str">
        <f>TEXT(Table13[[#This Row],[Order Date]],"yyyy")</f>
        <v>2015</v>
      </c>
      <c r="AB14" s="1" t="str">
        <f>TEXT(Table13[[#This Row],[Order Date]],"mmm yyyy")</f>
        <v>May 2015</v>
      </c>
      <c r="AC14" s="1" t="str">
        <f>TEXT(Table13[[#This Row],[Order Date]],"dddd")</f>
        <v>Friday</v>
      </c>
    </row>
    <row r="15" spans="1:29" ht="14.5">
      <c r="A15" s="9">
        <v>19</v>
      </c>
      <c r="B15" s="9" t="str">
        <f>VLOOKUP(Table13[[#This Row],[Customer ID]],'Customer Lookup'!A:B,2,0)</f>
        <v>Jim Rodgers</v>
      </c>
      <c r="C15" s="9">
        <v>90032</v>
      </c>
      <c r="D15" s="12">
        <v>42145</v>
      </c>
      <c r="E15" s="12">
        <v>42147</v>
      </c>
      <c r="F15" s="24">
        <f>Table13[[#This Row],[Ship Date]]-Table13[[#This Row],[Order Date]]</f>
        <v>2</v>
      </c>
      <c r="G15" s="18" t="str">
        <f>IF(Table13[[#This Row],[Shipping Delay (No of Days From Order to Delivery)]]&lt;=2,"Fast Delivery","Standard Delivery")</f>
        <v>Fast Delivery</v>
      </c>
      <c r="H15" s="9" t="s">
        <v>74</v>
      </c>
      <c r="I15" s="13" t="str">
        <f ca="1">TRIM(Table13[[#This Row],[Product Category]])</f>
        <v>Furniture</v>
      </c>
      <c r="J15" s="13" t="str">
        <f ca="1">PROPER(Table13[[#This Row],[Product Sub-Category]])</f>
        <v>Office Machines</v>
      </c>
      <c r="K15" s="14">
        <v>18</v>
      </c>
      <c r="L15" s="15">
        <v>12.99</v>
      </c>
      <c r="M15" s="15">
        <f t="shared" si="0"/>
        <v>233.82</v>
      </c>
      <c r="N15" s="9">
        <v>0.05</v>
      </c>
      <c r="O15" s="20">
        <v>0.05</v>
      </c>
      <c r="P15" s="20" t="str">
        <f>IF(Table13[[#This Row],[Discount]]=0,"No Discount",IF(Table13[[#This Row],[Discount]]&lt;=0.05,"Low",IF(Table13[[#This Row],[Discount]]&lt;=0.1,"Medium","High")))</f>
        <v>Low</v>
      </c>
      <c r="Q15" s="15">
        <f t="shared" si="1"/>
        <v>11.691000000000001</v>
      </c>
      <c r="R15" s="15">
        <f t="shared" si="2"/>
        <v>222.12899999999999</v>
      </c>
      <c r="S15" s="15" t="str">
        <f>IF(Table13[[#This Row],[Total Sales After Discount (Main Total Sales)]]&gt;=1000,"High Order","Low Order")</f>
        <v>Low Order</v>
      </c>
      <c r="T15" s="9" t="s">
        <v>31</v>
      </c>
      <c r="U15" s="9" t="s">
        <v>51</v>
      </c>
      <c r="V15" s="16" t="str">
        <f ca="1">PROPER(Table13[[#This Row],[Region]])</f>
        <v>East</v>
      </c>
      <c r="W15" s="9" t="s">
        <v>69</v>
      </c>
      <c r="X15" s="9" t="s">
        <v>76</v>
      </c>
      <c r="Y15" s="9" t="s">
        <v>32</v>
      </c>
      <c r="Z15" s="9" t="str">
        <f>TEXT(Table13[[#This Row],[Order Date]],"mmm")</f>
        <v>May</v>
      </c>
      <c r="AA15" s="1" t="str">
        <f>TEXT(Table13[[#This Row],[Order Date]],"yyyy")</f>
        <v>2015</v>
      </c>
      <c r="AB15" s="1" t="str">
        <f>TEXT(Table13[[#This Row],[Order Date]],"mmm yyyy")</f>
        <v>May 2015</v>
      </c>
      <c r="AC15" s="1" t="str">
        <f>TEXT(Table13[[#This Row],[Order Date]],"dddd")</f>
        <v>Thursday</v>
      </c>
    </row>
    <row r="16" spans="1:29" ht="14.5">
      <c r="A16" s="9">
        <v>21</v>
      </c>
      <c r="B16" s="9" t="str">
        <f>VLOOKUP(Table13[[#This Row],[Customer ID]],'Customer Lookup'!A:B,2,0)</f>
        <v>Tony Wilkins Winters</v>
      </c>
      <c r="C16" s="9">
        <v>41793</v>
      </c>
      <c r="D16" s="12">
        <v>42139</v>
      </c>
      <c r="E16" s="12">
        <v>42140</v>
      </c>
      <c r="F16" s="24">
        <f>Table13[[#This Row],[Ship Date]]-Table13[[#This Row],[Order Date]]</f>
        <v>1</v>
      </c>
      <c r="G16" s="18" t="str">
        <f>IF(Table13[[#This Row],[Shipping Delay (No of Days From Order to Delivery)]]&lt;=2,"Fast Delivery","Standard Delivery")</f>
        <v>Fast Delivery</v>
      </c>
      <c r="H16" s="8" t="s">
        <v>2233</v>
      </c>
      <c r="I16" s="13" t="str">
        <f ca="1">TRIM(Table13[[#This Row],[Product Category]])</f>
        <v>Office Supplies</v>
      </c>
      <c r="J16" s="13" t="str">
        <f ca="1">PROPER(Table13[[#This Row],[Product Sub-Category]])</f>
        <v>Office Furnishings</v>
      </c>
      <c r="K16" s="14">
        <v>70</v>
      </c>
      <c r="L16" s="15">
        <v>26.48</v>
      </c>
      <c r="M16" s="15">
        <f t="shared" si="0"/>
        <v>1853.6000000000001</v>
      </c>
      <c r="N16" s="9">
        <v>0.05</v>
      </c>
      <c r="O16" s="21">
        <v>0.05</v>
      </c>
      <c r="P16" s="21" t="str">
        <f>IF(Table13[[#This Row],[Discount]]=0,"No Discount",IF(Table13[[#This Row],[Discount]]&lt;=0.05,"Low",IF(Table13[[#This Row],[Discount]]&lt;=0.1,"Medium","High")))</f>
        <v>Low</v>
      </c>
      <c r="Q16" s="15">
        <f t="shared" si="1"/>
        <v>92.68</v>
      </c>
      <c r="R16" s="15">
        <f t="shared" si="2"/>
        <v>1760.92</v>
      </c>
      <c r="S16" s="15" t="str">
        <f>IF(Table13[[#This Row],[Total Sales After Discount (Main Total Sales)]]&gt;=1000,"High Order","Low Order")</f>
        <v>High Order</v>
      </c>
      <c r="T16" s="9" t="s">
        <v>21</v>
      </c>
      <c r="U16" s="9" t="s">
        <v>51</v>
      </c>
      <c r="V16" s="16" t="str">
        <f ca="1">PROPER(Table13[[#This Row],[Region]])</f>
        <v>East</v>
      </c>
      <c r="W16" s="9" t="s">
        <v>62</v>
      </c>
      <c r="X16" s="9" t="s">
        <v>79</v>
      </c>
      <c r="Y16" s="9" t="s">
        <v>32</v>
      </c>
      <c r="Z16" s="9" t="str">
        <f>TEXT(Table13[[#This Row],[Order Date]],"mmm")</f>
        <v>May</v>
      </c>
      <c r="AA16" s="1" t="str">
        <f>TEXT(Table13[[#This Row],[Order Date]],"yyyy")</f>
        <v>2015</v>
      </c>
      <c r="AB16" s="1" t="str">
        <f>TEXT(Table13[[#This Row],[Order Date]],"mmm yyyy")</f>
        <v>May 2015</v>
      </c>
      <c r="AC16" s="1" t="str">
        <f>TEXT(Table13[[#This Row],[Order Date]],"dddd")</f>
        <v>Friday</v>
      </c>
    </row>
    <row r="17" spans="1:29" ht="14.5">
      <c r="A17" s="9">
        <v>21</v>
      </c>
      <c r="B17" s="9" t="str">
        <f>VLOOKUP(Table13[[#This Row],[Customer ID]],'Customer Lookup'!A:B,2,0)</f>
        <v>Tony Wilkins Winters</v>
      </c>
      <c r="C17" s="9">
        <v>42949</v>
      </c>
      <c r="D17" s="12">
        <v>42145</v>
      </c>
      <c r="E17" s="12">
        <v>42146</v>
      </c>
      <c r="F17" s="24">
        <f>Table13[[#This Row],[Ship Date]]-Table13[[#This Row],[Order Date]]</f>
        <v>1</v>
      </c>
      <c r="G17" s="18" t="str">
        <f>IF(Table13[[#This Row],[Shipping Delay (No of Days From Order to Delivery)]]&lt;=2,"Fast Delivery","Standard Delivery")</f>
        <v>Fast Delivery</v>
      </c>
      <c r="H17" s="9" t="s">
        <v>60</v>
      </c>
      <c r="I17" s="13" t="str">
        <f ca="1">TRIM(Table13[[#This Row],[Product Category]])</f>
        <v>Technology</v>
      </c>
      <c r="J17" s="13" t="str">
        <f ca="1">PROPER(Table13[[#This Row],[Product Sub-Category]])</f>
        <v>Rubber Bands</v>
      </c>
      <c r="K17" s="14">
        <v>58</v>
      </c>
      <c r="L17" s="15">
        <v>5</v>
      </c>
      <c r="M17" s="15">
        <f t="shared" si="0"/>
        <v>290</v>
      </c>
      <c r="N17" s="9">
        <v>0.05</v>
      </c>
      <c r="O17" s="20">
        <v>0.05</v>
      </c>
      <c r="P17" s="20" t="str">
        <f>IF(Table13[[#This Row],[Discount]]=0,"No Discount",IF(Table13[[#This Row],[Discount]]&lt;=0.05,"Low",IF(Table13[[#This Row],[Discount]]&lt;=0.1,"Medium","High")))</f>
        <v>Low</v>
      </c>
      <c r="Q17" s="15">
        <f t="shared" si="1"/>
        <v>14.5</v>
      </c>
      <c r="R17" s="15">
        <f t="shared" si="2"/>
        <v>275.5</v>
      </c>
      <c r="S17" s="15" t="str">
        <f>IF(Table13[[#This Row],[Total Sales After Discount (Main Total Sales)]]&gt;=1000,"High Order","Low Order")</f>
        <v>Low Order</v>
      </c>
      <c r="T17" s="9" t="s">
        <v>31</v>
      </c>
      <c r="U17" s="9" t="s">
        <v>51</v>
      </c>
      <c r="V17" s="16" t="str">
        <f ca="1">PROPER(Table13[[#This Row],[Region]])</f>
        <v>East</v>
      </c>
      <c r="W17" s="9" t="s">
        <v>62</v>
      </c>
      <c r="X17" s="9" t="s">
        <v>79</v>
      </c>
      <c r="Y17" s="9" t="s">
        <v>32</v>
      </c>
      <c r="Z17" s="9" t="str">
        <f>TEXT(Table13[[#This Row],[Order Date]],"mmm")</f>
        <v>May</v>
      </c>
      <c r="AA17" s="1" t="str">
        <f>TEXT(Table13[[#This Row],[Order Date]],"yyyy")</f>
        <v>2015</v>
      </c>
      <c r="AB17" s="1" t="str">
        <f>TEXT(Table13[[#This Row],[Order Date]],"mmm yyyy")</f>
        <v>May 2015</v>
      </c>
      <c r="AC17" s="1" t="str">
        <f>TEXT(Table13[[#This Row],[Order Date]],"dddd")</f>
        <v>Thursday</v>
      </c>
    </row>
    <row r="18" spans="1:29" ht="14.5">
      <c r="A18" s="9">
        <v>21</v>
      </c>
      <c r="B18" s="9" t="str">
        <f>VLOOKUP(Table13[[#This Row],[Customer ID]],'Customer Lookup'!A:B,2,0)</f>
        <v>Tony Wilkins Winters</v>
      </c>
      <c r="C18" s="9">
        <v>42949</v>
      </c>
      <c r="D18" s="12">
        <v>42145</v>
      </c>
      <c r="E18" s="12">
        <v>42147</v>
      </c>
      <c r="F18" s="24">
        <f>Table13[[#This Row],[Ship Date]]-Table13[[#This Row],[Order Date]]</f>
        <v>2</v>
      </c>
      <c r="G18" s="18" t="str">
        <f>IF(Table13[[#This Row],[Shipping Delay (No of Days From Order to Delivery)]]&lt;=2,"Fast Delivery","Standard Delivery")</f>
        <v>Fast Delivery</v>
      </c>
      <c r="H18" s="8" t="s">
        <v>74</v>
      </c>
      <c r="I18" s="13" t="str">
        <f ca="1">TRIM(Table13[[#This Row],[Product Category]])</f>
        <v>Office Supplies</v>
      </c>
      <c r="J18" s="13" t="str">
        <f ca="1">PROPER(Table13[[#This Row],[Product Sub-Category]])</f>
        <v>Office Machines</v>
      </c>
      <c r="K18" s="14">
        <v>71</v>
      </c>
      <c r="L18" s="15">
        <v>12.99</v>
      </c>
      <c r="M18" s="15">
        <f t="shared" si="0"/>
        <v>922.29</v>
      </c>
      <c r="N18" s="9">
        <v>0.05</v>
      </c>
      <c r="O18" s="21">
        <v>0.05</v>
      </c>
      <c r="P18" s="21" t="str">
        <f>IF(Table13[[#This Row],[Discount]]=0,"No Discount",IF(Table13[[#This Row],[Discount]]&lt;=0.05,"Low",IF(Table13[[#This Row],[Discount]]&lt;=0.1,"Medium","High")))</f>
        <v>Low</v>
      </c>
      <c r="Q18" s="15">
        <f t="shared" si="1"/>
        <v>46.1145</v>
      </c>
      <c r="R18" s="15">
        <f t="shared" si="2"/>
        <v>876.17549999999994</v>
      </c>
      <c r="S18" s="15" t="str">
        <f>IF(Table13[[#This Row],[Total Sales After Discount (Main Total Sales)]]&gt;=1000,"High Order","Low Order")</f>
        <v>Low Order</v>
      </c>
      <c r="T18" s="9" t="s">
        <v>31</v>
      </c>
      <c r="U18" s="9" t="s">
        <v>51</v>
      </c>
      <c r="V18" s="16" t="str">
        <f ca="1">PROPER(Table13[[#This Row],[Region]])</f>
        <v>West</v>
      </c>
      <c r="W18" s="9" t="s">
        <v>62</v>
      </c>
      <c r="X18" s="9" t="s">
        <v>79</v>
      </c>
      <c r="Y18" s="9" t="s">
        <v>32</v>
      </c>
      <c r="Z18" s="9" t="str">
        <f>TEXT(Table13[[#This Row],[Order Date]],"mmm")</f>
        <v>May</v>
      </c>
      <c r="AA18" s="1" t="str">
        <f>TEXT(Table13[[#This Row],[Order Date]],"yyyy")</f>
        <v>2015</v>
      </c>
      <c r="AB18" s="1" t="str">
        <f>TEXT(Table13[[#This Row],[Order Date]],"mmm yyyy")</f>
        <v>May 2015</v>
      </c>
      <c r="AC18" s="1" t="str">
        <f>TEXT(Table13[[#This Row],[Order Date]],"dddd")</f>
        <v>Thursday</v>
      </c>
    </row>
    <row r="19" spans="1:29" ht="14.5">
      <c r="A19" s="9">
        <v>24</v>
      </c>
      <c r="B19" s="9" t="str">
        <f>VLOOKUP(Table13[[#This Row],[Customer ID]],'Customer Lookup'!A:B,2,0)</f>
        <v>Edna Thomas</v>
      </c>
      <c r="C19" s="9">
        <v>87651</v>
      </c>
      <c r="D19" s="12">
        <v>42032</v>
      </c>
      <c r="E19" s="12">
        <v>42033</v>
      </c>
      <c r="F19" s="24">
        <f>Table13[[#This Row],[Ship Date]]-Table13[[#This Row],[Order Date]]</f>
        <v>1</v>
      </c>
      <c r="G19" s="18" t="str">
        <f>IF(Table13[[#This Row],[Shipping Delay (No of Days From Order to Delivery)]]&lt;=2,"Fast Delivery","Standard Delivery")</f>
        <v>Fast Delivery</v>
      </c>
      <c r="H19" s="9" t="s">
        <v>83</v>
      </c>
      <c r="I19" s="13" t="str">
        <f ca="1">TRIM(Table13[[#This Row],[Product Category]])</f>
        <v>Office Supplies</v>
      </c>
      <c r="J19" s="13" t="str">
        <f ca="1">PROPER(Table13[[#This Row],[Product Sub-Category]])</f>
        <v>Paper</v>
      </c>
      <c r="K19" s="14">
        <v>1</v>
      </c>
      <c r="L19" s="15">
        <v>55.48</v>
      </c>
      <c r="M19" s="15">
        <f t="shared" si="0"/>
        <v>55.48</v>
      </c>
      <c r="N19" s="9">
        <v>0.05</v>
      </c>
      <c r="O19" s="20">
        <v>0.05</v>
      </c>
      <c r="P19" s="20" t="str">
        <f>IF(Table13[[#This Row],[Discount]]=0,"No Discount",IF(Table13[[#This Row],[Discount]]&lt;=0.05,"Low",IF(Table13[[#This Row],[Discount]]&lt;=0.1,"Medium","High")))</f>
        <v>Low</v>
      </c>
      <c r="Q19" s="15">
        <f t="shared" si="1"/>
        <v>2.774</v>
      </c>
      <c r="R19" s="15">
        <f t="shared" si="2"/>
        <v>52.705999999999996</v>
      </c>
      <c r="S19" s="15" t="str">
        <f>IF(Table13[[#This Row],[Total Sales After Discount (Main Total Sales)]]&gt;=1000,"High Order","Low Order")</f>
        <v>Low Order</v>
      </c>
      <c r="T19" s="9" t="s">
        <v>21</v>
      </c>
      <c r="U19" s="9" t="s">
        <v>81</v>
      </c>
      <c r="V19" s="16" t="str">
        <f ca="1">PROPER(Table13[[#This Row],[Region]])</f>
        <v>West</v>
      </c>
      <c r="W19" s="9" t="s">
        <v>37</v>
      </c>
      <c r="X19" s="9" t="s">
        <v>84</v>
      </c>
      <c r="Y19" s="9" t="s">
        <v>32</v>
      </c>
      <c r="Z19" s="9" t="str">
        <f>TEXT(Table13[[#This Row],[Order Date]],"mmm")</f>
        <v>Jan</v>
      </c>
      <c r="AA19" s="1" t="str">
        <f>TEXT(Table13[[#This Row],[Order Date]],"yyyy")</f>
        <v>2015</v>
      </c>
      <c r="AB19" s="1" t="str">
        <f>TEXT(Table13[[#This Row],[Order Date]],"mmm yyyy")</f>
        <v>Jan 2015</v>
      </c>
      <c r="AC19" s="1" t="str">
        <f>TEXT(Table13[[#This Row],[Order Date]],"dddd")</f>
        <v>Wednesday</v>
      </c>
    </row>
    <row r="20" spans="1:29" ht="14.5">
      <c r="A20" s="9">
        <v>24</v>
      </c>
      <c r="B20" s="9" t="str">
        <f>VLOOKUP(Table13[[#This Row],[Customer ID]],'Customer Lookup'!A:B,2,0)</f>
        <v>Edna Thomas</v>
      </c>
      <c r="C20" s="9">
        <v>87651</v>
      </c>
      <c r="D20" s="12">
        <v>42032</v>
      </c>
      <c r="E20" s="12">
        <v>42034</v>
      </c>
      <c r="F20" s="24">
        <f>Table13[[#This Row],[Ship Date]]-Table13[[#This Row],[Order Date]]</f>
        <v>2</v>
      </c>
      <c r="G20" s="18" t="str">
        <f>IF(Table13[[#This Row],[Shipping Delay (No of Days From Order to Delivery)]]&lt;=2,"Fast Delivery","Standard Delivery")</f>
        <v>Fast Delivery</v>
      </c>
      <c r="H20" s="8" t="s">
        <v>2231</v>
      </c>
      <c r="I20" s="13" t="str">
        <f ca="1">TRIM(Table13[[#This Row],[Product Category]])</f>
        <v>Furniture</v>
      </c>
      <c r="J20" s="13" t="str">
        <f ca="1">PROPER(Table13[[#This Row],[Product Sub-Category]])</f>
        <v>Pens &amp; Art Supplies</v>
      </c>
      <c r="K20" s="14">
        <v>1</v>
      </c>
      <c r="L20" s="15">
        <v>1.68</v>
      </c>
      <c r="M20" s="15">
        <f t="shared" si="0"/>
        <v>1.68</v>
      </c>
      <c r="N20" s="9">
        <v>0.05</v>
      </c>
      <c r="O20" s="21">
        <v>0.05</v>
      </c>
      <c r="P20" s="21" t="str">
        <f>IF(Table13[[#This Row],[Discount]]=0,"No Discount",IF(Table13[[#This Row],[Discount]]&lt;=0.05,"Low",IF(Table13[[#This Row],[Discount]]&lt;=0.1,"Medium","High")))</f>
        <v>Low</v>
      </c>
      <c r="Q20" s="15">
        <f t="shared" si="1"/>
        <v>8.4000000000000005E-2</v>
      </c>
      <c r="R20" s="15">
        <f t="shared" si="2"/>
        <v>1.5959999999999999</v>
      </c>
      <c r="S20" s="15" t="str">
        <f>IF(Table13[[#This Row],[Total Sales After Discount (Main Total Sales)]]&gt;=1000,"High Order","Low Order")</f>
        <v>Low Order</v>
      </c>
      <c r="T20" s="9" t="s">
        <v>21</v>
      </c>
      <c r="U20" s="9" t="s">
        <v>81</v>
      </c>
      <c r="V20" s="16" t="str">
        <f ca="1">PROPER(Table13[[#This Row],[Region]])</f>
        <v>West</v>
      </c>
      <c r="W20" s="9" t="s">
        <v>37</v>
      </c>
      <c r="X20" s="9" t="s">
        <v>84</v>
      </c>
      <c r="Y20" s="9" t="s">
        <v>32</v>
      </c>
      <c r="Z20" s="9" t="str">
        <f>TEXT(Table13[[#This Row],[Order Date]],"mmm")</f>
        <v>Jan</v>
      </c>
      <c r="AA20" s="1" t="str">
        <f>TEXT(Table13[[#This Row],[Order Date]],"yyyy")</f>
        <v>2015</v>
      </c>
      <c r="AB20" s="1" t="str">
        <f>TEXT(Table13[[#This Row],[Order Date]],"mmm yyyy")</f>
        <v>Jan 2015</v>
      </c>
      <c r="AC20" s="1" t="str">
        <f>TEXT(Table13[[#This Row],[Order Date]],"dddd")</f>
        <v>Wednesday</v>
      </c>
    </row>
    <row r="21" spans="1:29" ht="14.5">
      <c r="A21" s="9">
        <v>27</v>
      </c>
      <c r="B21" s="9" t="str">
        <f>VLOOKUP(Table13[[#This Row],[Customer ID]],'Customer Lookup'!A:B,2,0)</f>
        <v>Guy Gallagher</v>
      </c>
      <c r="C21" s="9">
        <v>87652</v>
      </c>
      <c r="D21" s="12">
        <v>42126</v>
      </c>
      <c r="E21" s="12">
        <v>42128</v>
      </c>
      <c r="F21" s="24">
        <f>Table13[[#This Row],[Ship Date]]-Table13[[#This Row],[Order Date]]</f>
        <v>2</v>
      </c>
      <c r="G21" s="18" t="str">
        <f>IF(Table13[[#This Row],[Shipping Delay (No of Days From Order to Delivery)]]&lt;=2,"Fast Delivery","Standard Delivery")</f>
        <v>Fast Delivery</v>
      </c>
      <c r="H21" s="9" t="s">
        <v>2233</v>
      </c>
      <c r="I21" s="13" t="str">
        <f ca="1">TRIM(Table13[[#This Row],[Product Category]])</f>
        <v>Office Supplies</v>
      </c>
      <c r="J21" s="13" t="str">
        <f ca="1">PROPER(Table13[[#This Row],[Product Sub-Category]])</f>
        <v>Office Furnishings</v>
      </c>
      <c r="K21" s="14">
        <v>12</v>
      </c>
      <c r="L21" s="15">
        <v>4.1399999999999997</v>
      </c>
      <c r="M21" s="15">
        <f t="shared" si="0"/>
        <v>49.679999999999993</v>
      </c>
      <c r="N21" s="9">
        <v>0.05</v>
      </c>
      <c r="O21" s="20">
        <v>0.05</v>
      </c>
      <c r="P21" s="20" t="str">
        <f>IF(Table13[[#This Row],[Discount]]=0,"No Discount",IF(Table13[[#This Row],[Discount]]&lt;=0.05,"Low",IF(Table13[[#This Row],[Discount]]&lt;=0.1,"Medium","High")))</f>
        <v>Low</v>
      </c>
      <c r="Q21" s="15">
        <f t="shared" si="1"/>
        <v>2.484</v>
      </c>
      <c r="R21" s="15">
        <f t="shared" si="2"/>
        <v>47.195999999999991</v>
      </c>
      <c r="S21" s="15" t="str">
        <f>IF(Table13[[#This Row],[Total Sales After Discount (Main Total Sales)]]&gt;=1000,"High Order","Low Order")</f>
        <v>Low Order</v>
      </c>
      <c r="T21" s="9" t="s">
        <v>31</v>
      </c>
      <c r="U21" s="9" t="s">
        <v>81</v>
      </c>
      <c r="V21" s="16" t="str">
        <f ca="1">PROPER(Table13[[#This Row],[Region]])</f>
        <v>West</v>
      </c>
      <c r="W21" s="9" t="s">
        <v>37</v>
      </c>
      <c r="X21" s="9" t="s">
        <v>88</v>
      </c>
      <c r="Y21" s="9" t="s">
        <v>32</v>
      </c>
      <c r="Z21" s="9" t="str">
        <f>TEXT(Table13[[#This Row],[Order Date]],"mmm")</f>
        <v>May</v>
      </c>
      <c r="AA21" s="1" t="str">
        <f>TEXT(Table13[[#This Row],[Order Date]],"yyyy")</f>
        <v>2015</v>
      </c>
      <c r="AB21" s="1" t="str">
        <f>TEXT(Table13[[#This Row],[Order Date]],"mmm yyyy")</f>
        <v>May 2015</v>
      </c>
      <c r="AC21" s="1" t="str">
        <f>TEXT(Table13[[#This Row],[Order Date]],"dddd")</f>
        <v>Saturday</v>
      </c>
    </row>
    <row r="22" spans="1:29" ht="14.5">
      <c r="A22" s="9">
        <v>32</v>
      </c>
      <c r="B22" s="9" t="str">
        <f>VLOOKUP(Table13[[#This Row],[Customer ID]],'Customer Lookup'!A:B,2,0)</f>
        <v>Matthew Berman</v>
      </c>
      <c r="C22" s="9">
        <v>89199</v>
      </c>
      <c r="D22" s="12">
        <v>42057</v>
      </c>
      <c r="E22" s="12">
        <v>42058</v>
      </c>
      <c r="F22" s="24">
        <f>Table13[[#This Row],[Ship Date]]-Table13[[#This Row],[Order Date]]</f>
        <v>1</v>
      </c>
      <c r="G22" s="18" t="str">
        <f>IF(Table13[[#This Row],[Shipping Delay (No of Days From Order to Delivery)]]&lt;=2,"Fast Delivery","Standard Delivery")</f>
        <v>Fast Delivery</v>
      </c>
      <c r="H22" s="8" t="s">
        <v>2231</v>
      </c>
      <c r="I22" s="13" t="str">
        <f ca="1">TRIM(Table13[[#This Row],[Product Category]])</f>
        <v>Technology</v>
      </c>
      <c r="J22" s="13" t="str">
        <f ca="1">PROPER(Table13[[#This Row],[Product Sub-Category]])</f>
        <v>Pens &amp; Art Supplies</v>
      </c>
      <c r="K22" s="14">
        <v>13</v>
      </c>
      <c r="L22" s="15">
        <v>34.99</v>
      </c>
      <c r="M22" s="15">
        <f t="shared" si="0"/>
        <v>454.87</v>
      </c>
      <c r="N22" s="9">
        <v>0.05</v>
      </c>
      <c r="O22" s="21">
        <v>0.05</v>
      </c>
      <c r="P22" s="21" t="str">
        <f>IF(Table13[[#This Row],[Discount]]=0,"No Discount",IF(Table13[[#This Row],[Discount]]&lt;=0.05,"Low",IF(Table13[[#This Row],[Discount]]&lt;=0.1,"Medium","High")))</f>
        <v>Low</v>
      </c>
      <c r="Q22" s="15">
        <f t="shared" si="1"/>
        <v>22.743500000000001</v>
      </c>
      <c r="R22" s="15">
        <f t="shared" si="2"/>
        <v>432.12650000000002</v>
      </c>
      <c r="S22" s="15" t="str">
        <f>IF(Table13[[#This Row],[Total Sales After Discount (Main Total Sales)]]&gt;=1000,"High Order","Low Order")</f>
        <v>Low Order</v>
      </c>
      <c r="T22" s="9" t="s">
        <v>21</v>
      </c>
      <c r="U22" s="9" t="s">
        <v>81</v>
      </c>
      <c r="V22" s="16" t="str">
        <f ca="1">PROPER(Table13[[#This Row],[Region]])</f>
        <v>West</v>
      </c>
      <c r="W22" s="9" t="s">
        <v>90</v>
      </c>
      <c r="X22" s="9" t="s">
        <v>91</v>
      </c>
      <c r="Y22" s="9" t="s">
        <v>32</v>
      </c>
      <c r="Z22" s="9" t="str">
        <f>TEXT(Table13[[#This Row],[Order Date]],"mmm")</f>
        <v>Feb</v>
      </c>
      <c r="AA22" s="1" t="str">
        <f>TEXT(Table13[[#This Row],[Order Date]],"yyyy")</f>
        <v>2015</v>
      </c>
      <c r="AB22" s="1" t="str">
        <f>TEXT(Table13[[#This Row],[Order Date]],"mmm yyyy")</f>
        <v>Feb 2015</v>
      </c>
      <c r="AC22" s="1" t="str">
        <f>TEXT(Table13[[#This Row],[Order Date]],"dddd")</f>
        <v>Sunday</v>
      </c>
    </row>
    <row r="23" spans="1:29" ht="14.5">
      <c r="A23" s="9">
        <v>32</v>
      </c>
      <c r="B23" s="9" t="str">
        <f>VLOOKUP(Table13[[#This Row],[Customer ID]],'Customer Lookup'!A:B,2,0)</f>
        <v>Matthew Berman</v>
      </c>
      <c r="C23" s="9">
        <v>89200</v>
      </c>
      <c r="D23" s="12">
        <v>42090</v>
      </c>
      <c r="E23" s="12">
        <v>42091</v>
      </c>
      <c r="F23" s="24">
        <f>Table13[[#This Row],[Ship Date]]-Table13[[#This Row],[Order Date]]</f>
        <v>1</v>
      </c>
      <c r="G23" s="18" t="str">
        <f>IF(Table13[[#This Row],[Shipping Delay (No of Days From Order to Delivery)]]&lt;=2,"Fast Delivery","Standard Delivery")</f>
        <v>Fast Delivery</v>
      </c>
      <c r="H23" s="9" t="s">
        <v>74</v>
      </c>
      <c r="I23" s="13" t="str">
        <f ca="1">TRIM(Table13[[#This Row],[Product Category]])</f>
        <v>Technology</v>
      </c>
      <c r="J23" s="13" t="str">
        <f ca="1">PROPER(Table13[[#This Row],[Product Sub-Category]])</f>
        <v>Office Machines</v>
      </c>
      <c r="K23" s="14">
        <v>2</v>
      </c>
      <c r="L23" s="15">
        <v>17.98</v>
      </c>
      <c r="M23" s="15">
        <f t="shared" si="0"/>
        <v>35.96</v>
      </c>
      <c r="N23" s="9">
        <v>0.05</v>
      </c>
      <c r="O23" s="20">
        <v>0.05</v>
      </c>
      <c r="P23" s="20" t="str">
        <f>IF(Table13[[#This Row],[Discount]]=0,"No Discount",IF(Table13[[#This Row],[Discount]]&lt;=0.05,"Low",IF(Table13[[#This Row],[Discount]]&lt;=0.1,"Medium","High")))</f>
        <v>Low</v>
      </c>
      <c r="Q23" s="15">
        <f t="shared" si="1"/>
        <v>1.798</v>
      </c>
      <c r="R23" s="15">
        <f t="shared" si="2"/>
        <v>34.161999999999999</v>
      </c>
      <c r="S23" s="15" t="str">
        <f>IF(Table13[[#This Row],[Total Sales After Discount (Main Total Sales)]]&gt;=1000,"High Order","Low Order")</f>
        <v>Low Order</v>
      </c>
      <c r="T23" s="9" t="s">
        <v>21</v>
      </c>
      <c r="U23" s="9" t="s">
        <v>81</v>
      </c>
      <c r="V23" s="16" t="str">
        <f ca="1">PROPER(Table13[[#This Row],[Region]])</f>
        <v>West</v>
      </c>
      <c r="W23" s="9" t="s">
        <v>90</v>
      </c>
      <c r="X23" s="9" t="s">
        <v>91</v>
      </c>
      <c r="Y23" s="9" t="s">
        <v>32</v>
      </c>
      <c r="Z23" s="9" t="str">
        <f>TEXT(Table13[[#This Row],[Order Date]],"mmm")</f>
        <v>Mar</v>
      </c>
      <c r="AA23" s="1" t="str">
        <f>TEXT(Table13[[#This Row],[Order Date]],"yyyy")</f>
        <v>2015</v>
      </c>
      <c r="AB23" s="1" t="str">
        <f>TEXT(Table13[[#This Row],[Order Date]],"mmm yyyy")</f>
        <v>Mar 2015</v>
      </c>
      <c r="AC23" s="1" t="str">
        <f>TEXT(Table13[[#This Row],[Order Date]],"dddd")</f>
        <v>Friday</v>
      </c>
    </row>
    <row r="24" spans="1:29" ht="14.5">
      <c r="A24" s="9">
        <v>32</v>
      </c>
      <c r="B24" s="9" t="str">
        <f>VLOOKUP(Table13[[#This Row],[Customer ID]],'Customer Lookup'!A:B,2,0)</f>
        <v>Matthew Berman</v>
      </c>
      <c r="C24" s="9">
        <v>89202</v>
      </c>
      <c r="D24" s="12">
        <v>42024</v>
      </c>
      <c r="E24" s="12">
        <v>42026</v>
      </c>
      <c r="F24" s="24">
        <f>Table13[[#This Row],[Ship Date]]-Table13[[#This Row],[Order Date]]</f>
        <v>2</v>
      </c>
      <c r="G24" s="18" t="str">
        <f>IF(Table13[[#This Row],[Shipping Delay (No of Days From Order to Delivery)]]&lt;=2,"Fast Delivery","Standard Delivery")</f>
        <v>Fast Delivery</v>
      </c>
      <c r="H24" s="8" t="s">
        <v>2235</v>
      </c>
      <c r="I24" s="13" t="str">
        <f ca="1">TRIM(Table13[[#This Row],[Product Category]])</f>
        <v>Technology</v>
      </c>
      <c r="J24" s="13" t="str">
        <f ca="1">PROPER(Table13[[#This Row],[Product Sub-Category]])</f>
        <v>Telephones And Communication</v>
      </c>
      <c r="K24" s="14">
        <v>8</v>
      </c>
      <c r="L24" s="15">
        <v>125.99</v>
      </c>
      <c r="M24" s="15">
        <f t="shared" si="0"/>
        <v>1007.92</v>
      </c>
      <c r="N24" s="9">
        <v>0.1</v>
      </c>
      <c r="O24" s="21">
        <v>0.1</v>
      </c>
      <c r="P24" s="21" t="str">
        <f>IF(Table13[[#This Row],[Discount]]=0,"No Discount",IF(Table13[[#This Row],[Discount]]&lt;=0.05,"Low",IF(Table13[[#This Row],[Discount]]&lt;=0.1,"Medium","High")))</f>
        <v>Medium</v>
      </c>
      <c r="Q24" s="15">
        <f t="shared" si="1"/>
        <v>100.792</v>
      </c>
      <c r="R24" s="15">
        <f t="shared" si="2"/>
        <v>907.12799999999993</v>
      </c>
      <c r="S24" s="15" t="str">
        <f>IF(Table13[[#This Row],[Total Sales After Discount (Main Total Sales)]]&gt;=1000,"High Order","Low Order")</f>
        <v>Low Order</v>
      </c>
      <c r="T24" s="9" t="s">
        <v>50</v>
      </c>
      <c r="U24" s="9" t="s">
        <v>81</v>
      </c>
      <c r="V24" s="16" t="str">
        <f ca="1">PROPER(Table13[[#This Row],[Region]])</f>
        <v>West</v>
      </c>
      <c r="W24" s="9" t="s">
        <v>90</v>
      </c>
      <c r="X24" s="9" t="s">
        <v>91</v>
      </c>
      <c r="Y24" s="9" t="s">
        <v>22</v>
      </c>
      <c r="Z24" s="9" t="str">
        <f>TEXT(Table13[[#This Row],[Order Date]],"mmm")</f>
        <v>Jan</v>
      </c>
      <c r="AA24" s="1" t="str">
        <f>TEXT(Table13[[#This Row],[Order Date]],"yyyy")</f>
        <v>2015</v>
      </c>
      <c r="AB24" s="1" t="str">
        <f>TEXT(Table13[[#This Row],[Order Date]],"mmm yyyy")</f>
        <v>Jan 2015</v>
      </c>
      <c r="AC24" s="1" t="str">
        <f>TEXT(Table13[[#This Row],[Order Date]],"dddd")</f>
        <v>Tuesday</v>
      </c>
    </row>
    <row r="25" spans="1:29" ht="14.5">
      <c r="A25" s="9">
        <v>32</v>
      </c>
      <c r="B25" s="9" t="str">
        <f>VLOOKUP(Table13[[#This Row],[Customer ID]],'Customer Lookup'!A:B,2,0)</f>
        <v>Matthew Berman</v>
      </c>
      <c r="C25" s="9">
        <v>89203</v>
      </c>
      <c r="D25" s="12">
        <v>42075</v>
      </c>
      <c r="E25" s="12">
        <v>42082</v>
      </c>
      <c r="F25" s="24">
        <f>Table13[[#This Row],[Ship Date]]-Table13[[#This Row],[Order Date]]</f>
        <v>7</v>
      </c>
      <c r="G25" s="18" t="str">
        <f>IF(Table13[[#This Row],[Shipping Delay (No of Days From Order to Delivery)]]&lt;=2,"Fast Delivery","Standard Delivery")</f>
        <v>Standard Delivery</v>
      </c>
      <c r="H25" s="9" t="s">
        <v>2235</v>
      </c>
      <c r="I25" s="13" t="str">
        <f ca="1">TRIM(Table13[[#This Row],[Product Category]])</f>
        <v>Office Supplies</v>
      </c>
      <c r="J25" s="13" t="str">
        <f ca="1">PROPER(Table13[[#This Row],[Product Sub-Category]])</f>
        <v>Telephones And Communication</v>
      </c>
      <c r="K25" s="14">
        <v>22</v>
      </c>
      <c r="L25" s="15">
        <v>205.99</v>
      </c>
      <c r="M25" s="15">
        <f t="shared" si="0"/>
        <v>4531.7800000000007</v>
      </c>
      <c r="N25" s="9">
        <v>0.1</v>
      </c>
      <c r="O25" s="20">
        <v>0.1</v>
      </c>
      <c r="P25" s="20" t="str">
        <f>IF(Table13[[#This Row],[Discount]]=0,"No Discount",IF(Table13[[#This Row],[Discount]]&lt;=0.05,"Low",IF(Table13[[#This Row],[Discount]]&lt;=0.1,"Medium","High")))</f>
        <v>Medium</v>
      </c>
      <c r="Q25" s="15">
        <f t="shared" si="1"/>
        <v>453.17800000000011</v>
      </c>
      <c r="R25" s="15">
        <f t="shared" si="2"/>
        <v>4078.6020000000008</v>
      </c>
      <c r="S25" s="15" t="str">
        <f>IF(Table13[[#This Row],[Total Sales After Discount (Main Total Sales)]]&gt;=1000,"High Order","Low Order")</f>
        <v>High Order</v>
      </c>
      <c r="T25" s="9" t="s">
        <v>98</v>
      </c>
      <c r="U25" s="9" t="s">
        <v>81</v>
      </c>
      <c r="V25" s="16" t="str">
        <f ca="1">PROPER(Table13[[#This Row],[Region]])</f>
        <v>West</v>
      </c>
      <c r="W25" s="9" t="s">
        <v>90</v>
      </c>
      <c r="X25" s="9" t="s">
        <v>91</v>
      </c>
      <c r="Y25" s="9" t="s">
        <v>32</v>
      </c>
      <c r="Z25" s="9" t="str">
        <f>TEXT(Table13[[#This Row],[Order Date]],"mmm")</f>
        <v>Mar</v>
      </c>
      <c r="AA25" s="1" t="str">
        <f>TEXT(Table13[[#This Row],[Order Date]],"yyyy")</f>
        <v>2015</v>
      </c>
      <c r="AB25" s="1" t="str">
        <f>TEXT(Table13[[#This Row],[Order Date]],"mmm yyyy")</f>
        <v>Mar 2015</v>
      </c>
      <c r="AC25" s="1" t="str">
        <f>TEXT(Table13[[#This Row],[Order Date]],"dddd")</f>
        <v>Thursday</v>
      </c>
    </row>
    <row r="26" spans="1:29" ht="14.5">
      <c r="A26" s="9">
        <v>33</v>
      </c>
      <c r="B26" s="9" t="str">
        <f>VLOOKUP(Table13[[#This Row],[Customer ID]],'Customer Lookup'!A:B,2,0)</f>
        <v>Ricky Hensley</v>
      </c>
      <c r="C26" s="9">
        <v>89201</v>
      </c>
      <c r="D26" s="12">
        <v>42170</v>
      </c>
      <c r="E26" s="12">
        <v>42172</v>
      </c>
      <c r="F26" s="24">
        <f>Table13[[#This Row],[Ship Date]]-Table13[[#This Row],[Order Date]]</f>
        <v>2</v>
      </c>
      <c r="G26" s="18" t="str">
        <f>IF(Table13[[#This Row],[Shipping Delay (No of Days From Order to Delivery)]]&lt;=2,"Fast Delivery","Standard Delivery")</f>
        <v>Fast Delivery</v>
      </c>
      <c r="H26" s="8" t="s">
        <v>2237</v>
      </c>
      <c r="I26" s="13" t="str">
        <f ca="1">TRIM(Table13[[#This Row],[Product Category]])</f>
        <v>Office Supplies</v>
      </c>
      <c r="J26" s="13" t="str">
        <f ca="1">PROPER(Table13[[#This Row],[Product Sub-Category]])</f>
        <v>Binders And Binder Accessories</v>
      </c>
      <c r="K26" s="14">
        <v>13</v>
      </c>
      <c r="L26" s="15">
        <v>4.24</v>
      </c>
      <c r="M26" s="15">
        <f t="shared" si="0"/>
        <v>55.120000000000005</v>
      </c>
      <c r="N26" s="9">
        <v>0.05</v>
      </c>
      <c r="O26" s="21">
        <v>0.05</v>
      </c>
      <c r="P26" s="21" t="str">
        <f>IF(Table13[[#This Row],[Discount]]=0,"No Discount",IF(Table13[[#This Row],[Discount]]&lt;=0.05,"Low",IF(Table13[[#This Row],[Discount]]&lt;=0.1,"Medium","High")))</f>
        <v>Low</v>
      </c>
      <c r="Q26" s="15">
        <f t="shared" si="1"/>
        <v>2.7560000000000002</v>
      </c>
      <c r="R26" s="15">
        <f t="shared" si="2"/>
        <v>52.364000000000004</v>
      </c>
      <c r="S26" s="15" t="str">
        <f>IF(Table13[[#This Row],[Total Sales After Discount (Main Total Sales)]]&gt;=1000,"High Order","Low Order")</f>
        <v>Low Order</v>
      </c>
      <c r="T26" s="9" t="s">
        <v>31</v>
      </c>
      <c r="U26" s="9" t="s">
        <v>81</v>
      </c>
      <c r="V26" s="16" t="str">
        <f ca="1">PROPER(Table13[[#This Row],[Region]])</f>
        <v>West</v>
      </c>
      <c r="W26" s="9" t="s">
        <v>90</v>
      </c>
      <c r="X26" s="9" t="s">
        <v>101</v>
      </c>
      <c r="Y26" s="9" t="s">
        <v>32</v>
      </c>
      <c r="Z26" s="9" t="str">
        <f>TEXT(Table13[[#This Row],[Order Date]],"mmm")</f>
        <v>Jun</v>
      </c>
      <c r="AA26" s="1" t="str">
        <f>TEXT(Table13[[#This Row],[Order Date]],"yyyy")</f>
        <v>2015</v>
      </c>
      <c r="AB26" s="1" t="str">
        <f>TEXT(Table13[[#This Row],[Order Date]],"mmm yyyy")</f>
        <v>Jun 2015</v>
      </c>
      <c r="AC26" s="1" t="str">
        <f>TEXT(Table13[[#This Row],[Order Date]],"dddd")</f>
        <v>Monday</v>
      </c>
    </row>
    <row r="27" spans="1:29" ht="14.5">
      <c r="A27" s="9">
        <v>33</v>
      </c>
      <c r="B27" s="9" t="str">
        <f>VLOOKUP(Table13[[#This Row],[Customer ID]],'Customer Lookup'!A:B,2,0)</f>
        <v>Ricky Hensley</v>
      </c>
      <c r="C27" s="9">
        <v>89201</v>
      </c>
      <c r="D27" s="12">
        <v>42170</v>
      </c>
      <c r="E27" s="12">
        <v>42171</v>
      </c>
      <c r="F27" s="24">
        <f>Table13[[#This Row],[Ship Date]]-Table13[[#This Row],[Order Date]]</f>
        <v>1</v>
      </c>
      <c r="G27" s="18" t="str">
        <f>IF(Table13[[#This Row],[Shipping Delay (No of Days From Order to Delivery)]]&lt;=2,"Fast Delivery","Standard Delivery")</f>
        <v>Fast Delivery</v>
      </c>
      <c r="H27" s="9" t="s">
        <v>2231</v>
      </c>
      <c r="I27" s="13" t="str">
        <f ca="1">TRIM(Table13[[#This Row],[Product Category]])</f>
        <v>Technology</v>
      </c>
      <c r="J27" s="13" t="str">
        <f ca="1">PROPER(Table13[[#This Row],[Product Sub-Category]])</f>
        <v>Pens &amp; Art Supplies</v>
      </c>
      <c r="K27" s="14">
        <v>18</v>
      </c>
      <c r="L27" s="15">
        <v>2.94</v>
      </c>
      <c r="M27" s="15">
        <f t="shared" si="0"/>
        <v>52.92</v>
      </c>
      <c r="N27" s="9">
        <v>0.05</v>
      </c>
      <c r="O27" s="20">
        <v>0.05</v>
      </c>
      <c r="P27" s="20" t="str">
        <f>IF(Table13[[#This Row],[Discount]]=0,"No Discount",IF(Table13[[#This Row],[Discount]]&lt;=0.05,"Low",IF(Table13[[#This Row],[Discount]]&lt;=0.1,"Medium","High")))</f>
        <v>Low</v>
      </c>
      <c r="Q27" s="15">
        <f t="shared" si="1"/>
        <v>2.6460000000000004</v>
      </c>
      <c r="R27" s="15">
        <f t="shared" si="2"/>
        <v>50.274000000000001</v>
      </c>
      <c r="S27" s="15" t="str">
        <f>IF(Table13[[#This Row],[Total Sales After Discount (Main Total Sales)]]&gt;=1000,"High Order","Low Order")</f>
        <v>Low Order</v>
      </c>
      <c r="T27" s="9" t="s">
        <v>31</v>
      </c>
      <c r="U27" s="9" t="s">
        <v>81</v>
      </c>
      <c r="V27" s="16" t="str">
        <f ca="1">PROPER(Table13[[#This Row],[Region]])</f>
        <v>West</v>
      </c>
      <c r="W27" s="9" t="s">
        <v>90</v>
      </c>
      <c r="X27" s="9" t="s">
        <v>101</v>
      </c>
      <c r="Y27" s="9" t="s">
        <v>32</v>
      </c>
      <c r="Z27" s="9" t="str">
        <f>TEXT(Table13[[#This Row],[Order Date]],"mmm")</f>
        <v>Jun</v>
      </c>
      <c r="AA27" s="1" t="str">
        <f>TEXT(Table13[[#This Row],[Order Date]],"yyyy")</f>
        <v>2015</v>
      </c>
      <c r="AB27" s="1" t="str">
        <f>TEXT(Table13[[#This Row],[Order Date]],"mmm yyyy")</f>
        <v>Jun 2015</v>
      </c>
      <c r="AC27" s="1" t="str">
        <f>TEXT(Table13[[#This Row],[Order Date]],"dddd")</f>
        <v>Monday</v>
      </c>
    </row>
    <row r="28" spans="1:29" ht="14.5">
      <c r="A28" s="9">
        <v>43</v>
      </c>
      <c r="B28" s="9" t="str">
        <f>VLOOKUP(Table13[[#This Row],[Customer ID]],'Customer Lookup'!A:B,2,0)</f>
        <v>Theodore Moran</v>
      </c>
      <c r="C28" s="9">
        <v>91454</v>
      </c>
      <c r="D28" s="12">
        <v>42134</v>
      </c>
      <c r="E28" s="12">
        <v>42135</v>
      </c>
      <c r="F28" s="24">
        <f>Table13[[#This Row],[Ship Date]]-Table13[[#This Row],[Order Date]]</f>
        <v>1</v>
      </c>
      <c r="G28" s="18" t="str">
        <f>IF(Table13[[#This Row],[Shipping Delay (No of Days From Order to Delivery)]]&lt;=2,"Fast Delivery","Standard Delivery")</f>
        <v>Fast Delivery</v>
      </c>
      <c r="H28" s="8" t="s">
        <v>74</v>
      </c>
      <c r="I28" s="13" t="str">
        <f ca="1">TRIM(Table13[[#This Row],[Product Category]])</f>
        <v>Technology</v>
      </c>
      <c r="J28" s="13" t="str">
        <f ca="1">PROPER(Table13[[#This Row],[Product Sub-Category]])</f>
        <v>Office Machines</v>
      </c>
      <c r="K28" s="14">
        <v>6</v>
      </c>
      <c r="L28" s="15">
        <v>99.99</v>
      </c>
      <c r="M28" s="15">
        <f t="shared" si="0"/>
        <v>599.93999999999994</v>
      </c>
      <c r="N28" s="9">
        <v>0.05</v>
      </c>
      <c r="O28" s="21">
        <v>0.05</v>
      </c>
      <c r="P28" s="21" t="str">
        <f>IF(Table13[[#This Row],[Discount]]=0,"No Discount",IF(Table13[[#This Row],[Discount]]&lt;=0.05,"Low",IF(Table13[[#This Row],[Discount]]&lt;=0.1,"Medium","High")))</f>
        <v>Low</v>
      </c>
      <c r="Q28" s="15">
        <f t="shared" si="1"/>
        <v>29.997</v>
      </c>
      <c r="R28" s="15">
        <f t="shared" si="2"/>
        <v>569.94299999999998</v>
      </c>
      <c r="S28" s="15" t="str">
        <f>IF(Table13[[#This Row],[Total Sales After Discount (Main Total Sales)]]&gt;=1000,"High Order","Low Order")</f>
        <v>Low Order</v>
      </c>
      <c r="T28" s="9" t="s">
        <v>21</v>
      </c>
      <c r="U28" s="9" t="s">
        <v>104</v>
      </c>
      <c r="V28" s="16" t="str">
        <f ca="1">PROPER(Table13[[#This Row],[Region]])</f>
        <v>West</v>
      </c>
      <c r="W28" s="9" t="s">
        <v>29</v>
      </c>
      <c r="X28" s="9" t="s">
        <v>105</v>
      </c>
      <c r="Y28" s="9" t="s">
        <v>32</v>
      </c>
      <c r="Z28" s="9" t="str">
        <f>TEXT(Table13[[#This Row],[Order Date]],"mmm")</f>
        <v>May</v>
      </c>
      <c r="AA28" s="1" t="str">
        <f>TEXT(Table13[[#This Row],[Order Date]],"yyyy")</f>
        <v>2015</v>
      </c>
      <c r="AB28" s="1" t="str">
        <f>TEXT(Table13[[#This Row],[Order Date]],"mmm yyyy")</f>
        <v>May 2015</v>
      </c>
      <c r="AC28" s="1" t="str">
        <f>TEXT(Table13[[#This Row],[Order Date]],"dddd")</f>
        <v>Sunday</v>
      </c>
    </row>
    <row r="29" spans="1:29" ht="14.5">
      <c r="A29" s="9">
        <v>52</v>
      </c>
      <c r="B29" s="9" t="str">
        <f>VLOOKUP(Table13[[#This Row],[Customer ID]],'Customer Lookup'!A:B,2,0)</f>
        <v>Lorraine Kelly</v>
      </c>
      <c r="C29" s="9">
        <v>88426</v>
      </c>
      <c r="D29" s="12">
        <v>42073</v>
      </c>
      <c r="E29" s="12">
        <v>42073</v>
      </c>
      <c r="F29" s="24">
        <f>Table13[[#This Row],[Ship Date]]-Table13[[#This Row],[Order Date]]</f>
        <v>0</v>
      </c>
      <c r="G29" s="18" t="str">
        <f>IF(Table13[[#This Row],[Shipping Delay (No of Days From Order to Delivery)]]&lt;=2,"Fast Delivery","Standard Delivery")</f>
        <v>Fast Delivery</v>
      </c>
      <c r="H29" s="9" t="s">
        <v>2235</v>
      </c>
      <c r="I29" s="13" t="str">
        <f ca="1">TRIM(Table13[[#This Row],[Product Category]])</f>
        <v>Technology</v>
      </c>
      <c r="J29" s="13" t="str">
        <f ca="1">PROPER(Table13[[#This Row],[Product Sub-Category]])</f>
        <v>Telephones And Communication</v>
      </c>
      <c r="K29" s="14">
        <v>6</v>
      </c>
      <c r="L29" s="15">
        <v>115.99</v>
      </c>
      <c r="M29" s="15">
        <f t="shared" si="0"/>
        <v>695.93999999999994</v>
      </c>
      <c r="N29" s="9">
        <v>0.1</v>
      </c>
      <c r="O29" s="20">
        <v>0.1</v>
      </c>
      <c r="P29" s="20" t="str">
        <f>IF(Table13[[#This Row],[Discount]]=0,"No Discount",IF(Table13[[#This Row],[Discount]]&lt;=0.05,"Low",IF(Table13[[#This Row],[Discount]]&lt;=0.1,"Medium","High")))</f>
        <v>Medium</v>
      </c>
      <c r="Q29" s="15">
        <f t="shared" si="1"/>
        <v>69.593999999999994</v>
      </c>
      <c r="R29" s="15">
        <f t="shared" si="2"/>
        <v>626.346</v>
      </c>
      <c r="S29" s="15" t="str">
        <f>IF(Table13[[#This Row],[Total Sales After Discount (Main Total Sales)]]&gt;=1000,"High Order","Low Order")</f>
        <v>Low Order</v>
      </c>
      <c r="T29" s="9" t="s">
        <v>31</v>
      </c>
      <c r="U29" s="9" t="s">
        <v>81</v>
      </c>
      <c r="V29" s="16" t="str">
        <f ca="1">PROPER(Table13[[#This Row],[Region]])</f>
        <v>West</v>
      </c>
      <c r="W29" s="9" t="s">
        <v>29</v>
      </c>
      <c r="X29" s="9" t="s">
        <v>107</v>
      </c>
      <c r="Y29" s="9" t="s">
        <v>32</v>
      </c>
      <c r="Z29" s="9" t="str">
        <f>TEXT(Table13[[#This Row],[Order Date]],"mmm")</f>
        <v>Mar</v>
      </c>
      <c r="AA29" s="1" t="str">
        <f>TEXT(Table13[[#This Row],[Order Date]],"yyyy")</f>
        <v>2015</v>
      </c>
      <c r="AB29" s="1" t="str">
        <f>TEXT(Table13[[#This Row],[Order Date]],"mmm yyyy")</f>
        <v>Mar 2015</v>
      </c>
      <c r="AC29" s="1" t="str">
        <f>TEXT(Table13[[#This Row],[Order Date]],"dddd")</f>
        <v>Tuesday</v>
      </c>
    </row>
    <row r="30" spans="1:29" ht="14.5">
      <c r="A30" s="9">
        <v>53</v>
      </c>
      <c r="B30" s="9" t="str">
        <f>VLOOKUP(Table13[[#This Row],[Customer ID]],'Customer Lookup'!A:B,2,0)</f>
        <v>Sidney Russell Austin</v>
      </c>
      <c r="C30" s="9">
        <v>88425</v>
      </c>
      <c r="D30" s="12">
        <v>42032</v>
      </c>
      <c r="E30" s="12">
        <v>42034</v>
      </c>
      <c r="F30" s="24">
        <f>Table13[[#This Row],[Ship Date]]-Table13[[#This Row],[Order Date]]</f>
        <v>2</v>
      </c>
      <c r="G30" s="18" t="str">
        <f>IF(Table13[[#This Row],[Shipping Delay (No of Days From Order to Delivery)]]&lt;=2,"Fast Delivery","Standard Delivery")</f>
        <v>Fast Delivery</v>
      </c>
      <c r="H30" s="8" t="s">
        <v>74</v>
      </c>
      <c r="I30" s="13" t="str">
        <f ca="1">TRIM(Table13[[#This Row],[Product Category]])</f>
        <v>Office Supplies</v>
      </c>
      <c r="J30" s="13" t="str">
        <f ca="1">PROPER(Table13[[#This Row],[Product Sub-Category]])</f>
        <v>Office Machines</v>
      </c>
      <c r="K30" s="14">
        <v>1</v>
      </c>
      <c r="L30" s="15">
        <v>3502.14</v>
      </c>
      <c r="M30" s="15">
        <f t="shared" si="0"/>
        <v>3502.14</v>
      </c>
      <c r="N30" s="9">
        <v>0.15</v>
      </c>
      <c r="O30" s="21">
        <v>0.15</v>
      </c>
      <c r="P30" s="21" t="str">
        <f>IF(Table13[[#This Row],[Discount]]=0,"No Discount",IF(Table13[[#This Row],[Discount]]&lt;=0.05,"Low",IF(Table13[[#This Row],[Discount]]&lt;=0.1,"Medium","High")))</f>
        <v>High</v>
      </c>
      <c r="Q30" s="15">
        <f t="shared" si="1"/>
        <v>525.32099999999991</v>
      </c>
      <c r="R30" s="15">
        <f t="shared" si="2"/>
        <v>2976.819</v>
      </c>
      <c r="S30" s="15" t="str">
        <f>IF(Table13[[#This Row],[Total Sales After Discount (Main Total Sales)]]&gt;=1000,"High Order","Low Order")</f>
        <v>High Order</v>
      </c>
      <c r="T30" s="9" t="s">
        <v>41</v>
      </c>
      <c r="U30" s="9" t="s">
        <v>81</v>
      </c>
      <c r="V30" s="16" t="str">
        <f ca="1">PROPER(Table13[[#This Row],[Region]])</f>
        <v>West</v>
      </c>
      <c r="W30" s="9" t="s">
        <v>29</v>
      </c>
      <c r="X30" s="9" t="s">
        <v>105</v>
      </c>
      <c r="Y30" s="9" t="s">
        <v>32</v>
      </c>
      <c r="Z30" s="9" t="str">
        <f>TEXT(Table13[[#This Row],[Order Date]],"mmm")</f>
        <v>Jan</v>
      </c>
      <c r="AA30" s="1" t="str">
        <f>TEXT(Table13[[#This Row],[Order Date]],"yyyy")</f>
        <v>2015</v>
      </c>
      <c r="AB30" s="1" t="str">
        <f>TEXT(Table13[[#This Row],[Order Date]],"mmm yyyy")</f>
        <v>Jan 2015</v>
      </c>
      <c r="AC30" s="1" t="str">
        <f>TEXT(Table13[[#This Row],[Order Date]],"dddd")</f>
        <v>Wednesday</v>
      </c>
    </row>
    <row r="31" spans="1:29" ht="14.5">
      <c r="A31" s="9">
        <v>53</v>
      </c>
      <c r="B31" s="9" t="str">
        <f>VLOOKUP(Table13[[#This Row],[Customer ID]],'Customer Lookup'!A:B,2,0)</f>
        <v>Sidney Russell Austin</v>
      </c>
      <c r="C31" s="9">
        <v>88426</v>
      </c>
      <c r="D31" s="12">
        <v>42073</v>
      </c>
      <c r="E31" s="12">
        <v>42074</v>
      </c>
      <c r="F31" s="24">
        <f>Table13[[#This Row],[Ship Date]]-Table13[[#This Row],[Order Date]]</f>
        <v>1</v>
      </c>
      <c r="G31" s="18" t="str">
        <f>IF(Table13[[#This Row],[Shipping Delay (No of Days From Order to Delivery)]]&lt;=2,"Fast Delivery","Standard Delivery")</f>
        <v>Fast Delivery</v>
      </c>
      <c r="H31" s="9" t="s">
        <v>83</v>
      </c>
      <c r="I31" s="13" t="str">
        <f ca="1">TRIM(Table13[[#This Row],[Product Category]])</f>
        <v>Office Supplies</v>
      </c>
      <c r="J31" s="13" t="str">
        <f ca="1">PROPER(Table13[[#This Row],[Product Sub-Category]])</f>
        <v>Paper</v>
      </c>
      <c r="K31" s="14">
        <v>17</v>
      </c>
      <c r="L31" s="15">
        <v>5.98</v>
      </c>
      <c r="M31" s="15">
        <f t="shared" si="0"/>
        <v>101.66000000000001</v>
      </c>
      <c r="N31" s="9">
        <v>0.05</v>
      </c>
      <c r="O31" s="20">
        <v>0.05</v>
      </c>
      <c r="P31" s="20" t="str">
        <f>IF(Table13[[#This Row],[Discount]]=0,"No Discount",IF(Table13[[#This Row],[Discount]]&lt;=0.05,"Low",IF(Table13[[#This Row],[Discount]]&lt;=0.1,"Medium","High")))</f>
        <v>Low</v>
      </c>
      <c r="Q31" s="15">
        <f t="shared" si="1"/>
        <v>5.0830000000000011</v>
      </c>
      <c r="R31" s="15">
        <f t="shared" si="2"/>
        <v>96.577000000000012</v>
      </c>
      <c r="S31" s="15" t="str">
        <f>IF(Table13[[#This Row],[Total Sales After Discount (Main Total Sales)]]&gt;=1000,"High Order","Low Order")</f>
        <v>Low Order</v>
      </c>
      <c r="T31" s="9" t="s">
        <v>31</v>
      </c>
      <c r="U31" s="9" t="s">
        <v>81</v>
      </c>
      <c r="V31" s="16" t="str">
        <f ca="1">PROPER(Table13[[#This Row],[Region]])</f>
        <v>East</v>
      </c>
      <c r="W31" s="9" t="s">
        <v>29</v>
      </c>
      <c r="X31" s="9" t="s">
        <v>105</v>
      </c>
      <c r="Y31" s="9" t="s">
        <v>32</v>
      </c>
      <c r="Z31" s="9" t="str">
        <f>TEXT(Table13[[#This Row],[Order Date]],"mmm")</f>
        <v>Mar</v>
      </c>
      <c r="AA31" s="1" t="str">
        <f>TEXT(Table13[[#This Row],[Order Date]],"yyyy")</f>
        <v>2015</v>
      </c>
      <c r="AB31" s="1" t="str">
        <f>TEXT(Table13[[#This Row],[Order Date]],"mmm yyyy")</f>
        <v>Mar 2015</v>
      </c>
      <c r="AC31" s="1" t="str">
        <f>TEXT(Table13[[#This Row],[Order Date]],"dddd")</f>
        <v>Tuesday</v>
      </c>
    </row>
    <row r="32" spans="1:29" ht="14.5">
      <c r="A32" s="9">
        <v>56</v>
      </c>
      <c r="B32" s="9" t="str">
        <f>VLOOKUP(Table13[[#This Row],[Customer ID]],'Customer Lookup'!A:B,2,0)</f>
        <v>Randall Montgomery</v>
      </c>
      <c r="C32" s="9">
        <v>88075</v>
      </c>
      <c r="D32" s="12">
        <v>42114</v>
      </c>
      <c r="E32" s="12">
        <v>42115</v>
      </c>
      <c r="F32" s="24">
        <f>Table13[[#This Row],[Ship Date]]-Table13[[#This Row],[Order Date]]</f>
        <v>1</v>
      </c>
      <c r="G32" s="18" t="str">
        <f>IF(Table13[[#This Row],[Shipping Delay (No of Days From Order to Delivery)]]&lt;=2,"Fast Delivery","Standard Delivery")</f>
        <v>Fast Delivery</v>
      </c>
      <c r="H32" s="8" t="s">
        <v>2237</v>
      </c>
      <c r="I32" s="13" t="str">
        <f ca="1">TRIM(Table13[[#This Row],[Product Category]])</f>
        <v>Office Supplies</v>
      </c>
      <c r="J32" s="13" t="str">
        <f ca="1">PROPER(Table13[[#This Row],[Product Sub-Category]])</f>
        <v>Binders And Binder Accessories</v>
      </c>
      <c r="K32" s="14">
        <v>20</v>
      </c>
      <c r="L32" s="15">
        <v>3.8</v>
      </c>
      <c r="M32" s="15">
        <f t="shared" si="0"/>
        <v>76</v>
      </c>
      <c r="N32" s="9">
        <v>0.05</v>
      </c>
      <c r="O32" s="21">
        <v>0.05</v>
      </c>
      <c r="P32" s="21" t="str">
        <f>IF(Table13[[#This Row],[Discount]]=0,"No Discount",IF(Table13[[#This Row],[Discount]]&lt;=0.05,"Low",IF(Table13[[#This Row],[Discount]]&lt;=0.1,"Medium","High")))</f>
        <v>Low</v>
      </c>
      <c r="Q32" s="15">
        <f t="shared" si="1"/>
        <v>3.8000000000000003</v>
      </c>
      <c r="R32" s="15">
        <f t="shared" si="2"/>
        <v>72.2</v>
      </c>
      <c r="S32" s="15" t="str">
        <f>IF(Table13[[#This Row],[Total Sales After Discount (Main Total Sales)]]&gt;=1000,"High Order","Low Order")</f>
        <v>Low Order</v>
      </c>
      <c r="T32" s="9" t="s">
        <v>50</v>
      </c>
      <c r="U32" s="9" t="s">
        <v>104</v>
      </c>
      <c r="V32" s="16" t="str">
        <f ca="1">PROPER(Table13[[#This Row],[Region]])</f>
        <v>East</v>
      </c>
      <c r="W32" s="9" t="s">
        <v>62</v>
      </c>
      <c r="X32" s="9" t="s">
        <v>109</v>
      </c>
      <c r="Y32" s="9" t="s">
        <v>32</v>
      </c>
      <c r="Z32" s="9" t="str">
        <f>TEXT(Table13[[#This Row],[Order Date]],"mmm")</f>
        <v>Apr</v>
      </c>
      <c r="AA32" s="1" t="str">
        <f>TEXT(Table13[[#This Row],[Order Date]],"yyyy")</f>
        <v>2015</v>
      </c>
      <c r="AB32" s="1" t="str">
        <f>TEXT(Table13[[#This Row],[Order Date]],"mmm yyyy")</f>
        <v>Apr 2015</v>
      </c>
      <c r="AC32" s="1" t="str">
        <f>TEXT(Table13[[#This Row],[Order Date]],"dddd")</f>
        <v>Monday</v>
      </c>
    </row>
    <row r="33" spans="1:29" ht="14.5">
      <c r="A33" s="9">
        <v>56</v>
      </c>
      <c r="B33" s="9" t="str">
        <f>VLOOKUP(Table13[[#This Row],[Customer ID]],'Customer Lookup'!A:B,2,0)</f>
        <v>Randall Montgomery</v>
      </c>
      <c r="C33" s="9">
        <v>88075</v>
      </c>
      <c r="D33" s="12">
        <v>42114</v>
      </c>
      <c r="E33" s="12">
        <v>42115</v>
      </c>
      <c r="F33" s="24">
        <f>Table13[[#This Row],[Ship Date]]-Table13[[#This Row],[Order Date]]</f>
        <v>1</v>
      </c>
      <c r="G33" s="18" t="str">
        <f>IF(Table13[[#This Row],[Shipping Delay (No of Days From Order to Delivery)]]&lt;=2,"Fast Delivery","Standard Delivery")</f>
        <v>Fast Delivery</v>
      </c>
      <c r="H33" s="9" t="s">
        <v>2231</v>
      </c>
      <c r="I33" s="13" t="str">
        <f ca="1">TRIM(Table13[[#This Row],[Product Category]])</f>
        <v>Office Supplies</v>
      </c>
      <c r="J33" s="13" t="str">
        <f ca="1">PROPER(Table13[[#This Row],[Product Sub-Category]])</f>
        <v>Pens &amp; Art Supplies</v>
      </c>
      <c r="K33" s="14">
        <v>17</v>
      </c>
      <c r="L33" s="15">
        <v>1.76</v>
      </c>
      <c r="M33" s="15">
        <f t="shared" si="0"/>
        <v>29.92</v>
      </c>
      <c r="N33" s="9">
        <v>0.05</v>
      </c>
      <c r="O33" s="20">
        <v>0.05</v>
      </c>
      <c r="P33" s="20" t="str">
        <f>IF(Table13[[#This Row],[Discount]]=0,"No Discount",IF(Table13[[#This Row],[Discount]]&lt;=0.05,"Low",IF(Table13[[#This Row],[Discount]]&lt;=0.1,"Medium","High")))</f>
        <v>Low</v>
      </c>
      <c r="Q33" s="15">
        <f t="shared" si="1"/>
        <v>1.4960000000000002</v>
      </c>
      <c r="R33" s="15">
        <f t="shared" si="2"/>
        <v>28.424000000000003</v>
      </c>
      <c r="S33" s="15" t="str">
        <f>IF(Table13[[#This Row],[Total Sales After Discount (Main Total Sales)]]&gt;=1000,"High Order","Low Order")</f>
        <v>Low Order</v>
      </c>
      <c r="T33" s="9" t="s">
        <v>50</v>
      </c>
      <c r="U33" s="9" t="s">
        <v>104</v>
      </c>
      <c r="V33" s="16" t="str">
        <f ca="1">PROPER(Table13[[#This Row],[Region]])</f>
        <v>Central</v>
      </c>
      <c r="W33" s="9" t="s">
        <v>62</v>
      </c>
      <c r="X33" s="9" t="s">
        <v>109</v>
      </c>
      <c r="Y33" s="9" t="s">
        <v>32</v>
      </c>
      <c r="Z33" s="9" t="str">
        <f>TEXT(Table13[[#This Row],[Order Date]],"mmm")</f>
        <v>Apr</v>
      </c>
      <c r="AA33" s="1" t="str">
        <f>TEXT(Table13[[#This Row],[Order Date]],"yyyy")</f>
        <v>2015</v>
      </c>
      <c r="AB33" s="1" t="str">
        <f>TEXT(Table13[[#This Row],[Order Date]],"mmm yyyy")</f>
        <v>Apr 2015</v>
      </c>
      <c r="AC33" s="1" t="str">
        <f>TEXT(Table13[[#This Row],[Order Date]],"dddd")</f>
        <v>Monday</v>
      </c>
    </row>
    <row r="34" spans="1:29" ht="14.5">
      <c r="A34" s="9">
        <v>62</v>
      </c>
      <c r="B34" s="9" t="str">
        <f>VLOOKUP(Table13[[#This Row],[Customer ID]],'Customer Lookup'!A:B,2,0)</f>
        <v>Pam Gilbert</v>
      </c>
      <c r="C34" s="9">
        <v>87407</v>
      </c>
      <c r="D34" s="12">
        <v>42133</v>
      </c>
      <c r="E34" s="12">
        <v>42135</v>
      </c>
      <c r="F34" s="24">
        <f>Table13[[#This Row],[Ship Date]]-Table13[[#This Row],[Order Date]]</f>
        <v>2</v>
      </c>
      <c r="G34" s="18" t="str">
        <f>IF(Table13[[#This Row],[Shipping Delay (No of Days From Order to Delivery)]]&lt;=2,"Fast Delivery","Standard Delivery")</f>
        <v>Fast Delivery</v>
      </c>
      <c r="H34" s="8" t="s">
        <v>83</v>
      </c>
      <c r="I34" s="13" t="str">
        <f ca="1">TRIM(Table13[[#This Row],[Product Category]])</f>
        <v>Office Supplies</v>
      </c>
      <c r="J34" s="13" t="str">
        <f ca="1">PROPER(Table13[[#This Row],[Product Sub-Category]])</f>
        <v>Paper</v>
      </c>
      <c r="K34" s="14">
        <v>3</v>
      </c>
      <c r="L34" s="15">
        <v>5.98</v>
      </c>
      <c r="M34" s="15">
        <f t="shared" si="0"/>
        <v>17.940000000000001</v>
      </c>
      <c r="N34" s="9">
        <v>0.05</v>
      </c>
      <c r="O34" s="21">
        <v>0.05</v>
      </c>
      <c r="P34" s="21" t="str">
        <f>IF(Table13[[#This Row],[Discount]]=0,"No Discount",IF(Table13[[#This Row],[Discount]]&lt;=0.05,"Low",IF(Table13[[#This Row],[Discount]]&lt;=0.1,"Medium","High")))</f>
        <v>Low</v>
      </c>
      <c r="Q34" s="15">
        <f t="shared" si="1"/>
        <v>0.89700000000000013</v>
      </c>
      <c r="R34" s="15">
        <f t="shared" si="2"/>
        <v>17.043000000000003</v>
      </c>
      <c r="S34" s="15" t="str">
        <f>IF(Table13[[#This Row],[Total Sales After Discount (Main Total Sales)]]&gt;=1000,"High Order","Low Order")</f>
        <v>Low Order</v>
      </c>
      <c r="T34" s="9" t="s">
        <v>21</v>
      </c>
      <c r="U34" s="9" t="s">
        <v>81</v>
      </c>
      <c r="V34" s="16" t="str">
        <f ca="1">PROPER(Table13[[#This Row],[Region]])</f>
        <v>Central</v>
      </c>
      <c r="W34" s="9" t="s">
        <v>112</v>
      </c>
      <c r="X34" s="9" t="s">
        <v>113</v>
      </c>
      <c r="Y34" s="9" t="s">
        <v>32</v>
      </c>
      <c r="Z34" s="9" t="str">
        <f>TEXT(Table13[[#This Row],[Order Date]],"mmm")</f>
        <v>May</v>
      </c>
      <c r="AA34" s="1" t="str">
        <f>TEXT(Table13[[#This Row],[Order Date]],"yyyy")</f>
        <v>2015</v>
      </c>
      <c r="AB34" s="1" t="str">
        <f>TEXT(Table13[[#This Row],[Order Date]],"mmm yyyy")</f>
        <v>May 2015</v>
      </c>
      <c r="AC34" s="1" t="str">
        <f>TEXT(Table13[[#This Row],[Order Date]],"dddd")</f>
        <v>Saturday</v>
      </c>
    </row>
    <row r="35" spans="1:29" ht="14.5">
      <c r="A35" s="9">
        <v>62</v>
      </c>
      <c r="B35" s="9" t="str">
        <f>VLOOKUP(Table13[[#This Row],[Customer ID]],'Customer Lookup'!A:B,2,0)</f>
        <v>Pam Gilbert</v>
      </c>
      <c r="C35" s="9">
        <v>87408</v>
      </c>
      <c r="D35" s="12">
        <v>42167</v>
      </c>
      <c r="E35" s="12">
        <v>42169</v>
      </c>
      <c r="F35" s="24">
        <f>Table13[[#This Row],[Ship Date]]-Table13[[#This Row],[Order Date]]</f>
        <v>2</v>
      </c>
      <c r="G35" s="18" t="str">
        <f>IF(Table13[[#This Row],[Shipping Delay (No of Days From Order to Delivery)]]&lt;=2,"Fast Delivery","Standard Delivery")</f>
        <v>Fast Delivery</v>
      </c>
      <c r="H35" s="9" t="s">
        <v>83</v>
      </c>
      <c r="I35" s="13" t="str">
        <f ca="1">TRIM(Table13[[#This Row],[Product Category]])</f>
        <v>Office Supplies</v>
      </c>
      <c r="J35" s="13" t="str">
        <f ca="1">PROPER(Table13[[#This Row],[Product Sub-Category]])</f>
        <v>Paper</v>
      </c>
      <c r="K35" s="14">
        <v>17</v>
      </c>
      <c r="L35" s="15">
        <v>29.14</v>
      </c>
      <c r="M35" s="15">
        <f t="shared" si="0"/>
        <v>495.38</v>
      </c>
      <c r="N35" s="9">
        <v>0.05</v>
      </c>
      <c r="O35" s="20">
        <v>0.05</v>
      </c>
      <c r="P35" s="20" t="str">
        <f>IF(Table13[[#This Row],[Discount]]=0,"No Discount",IF(Table13[[#This Row],[Discount]]&lt;=0.05,"Low",IF(Table13[[#This Row],[Discount]]&lt;=0.1,"Medium","High")))</f>
        <v>Low</v>
      </c>
      <c r="Q35" s="15">
        <f t="shared" si="1"/>
        <v>24.769000000000002</v>
      </c>
      <c r="R35" s="15">
        <f t="shared" si="2"/>
        <v>470.61099999999999</v>
      </c>
      <c r="S35" s="15" t="str">
        <f>IF(Table13[[#This Row],[Total Sales After Discount (Main Total Sales)]]&gt;=1000,"High Order","Low Order")</f>
        <v>Low Order</v>
      </c>
      <c r="T35" s="9" t="s">
        <v>21</v>
      </c>
      <c r="U35" s="9" t="s">
        <v>81</v>
      </c>
      <c r="V35" s="16" t="str">
        <f ca="1">PROPER(Table13[[#This Row],[Region]])</f>
        <v>South</v>
      </c>
      <c r="W35" s="9" t="s">
        <v>112</v>
      </c>
      <c r="X35" s="9" t="s">
        <v>113</v>
      </c>
      <c r="Y35" s="9" t="s">
        <v>32</v>
      </c>
      <c r="Z35" s="9" t="str">
        <f>TEXT(Table13[[#This Row],[Order Date]],"mmm")</f>
        <v>Jun</v>
      </c>
      <c r="AA35" s="1" t="str">
        <f>TEXT(Table13[[#This Row],[Order Date]],"yyyy")</f>
        <v>2015</v>
      </c>
      <c r="AB35" s="1" t="str">
        <f>TEXT(Table13[[#This Row],[Order Date]],"mmm yyyy")</f>
        <v>Jun 2015</v>
      </c>
      <c r="AC35" s="1" t="str">
        <f>TEXT(Table13[[#This Row],[Order Date]],"dddd")</f>
        <v>Friday</v>
      </c>
    </row>
    <row r="36" spans="1:29" ht="14.5">
      <c r="A36" s="9">
        <v>64</v>
      </c>
      <c r="B36" s="9" t="str">
        <f>VLOOKUP(Table13[[#This Row],[Customer ID]],'Customer Lookup'!A:B,2,0)</f>
        <v>Lynn Morrow</v>
      </c>
      <c r="C36" s="9">
        <v>87406</v>
      </c>
      <c r="D36" s="12">
        <v>42065</v>
      </c>
      <c r="E36" s="12">
        <v>42067</v>
      </c>
      <c r="F36" s="24">
        <f>Table13[[#This Row],[Ship Date]]-Table13[[#This Row],[Order Date]]</f>
        <v>2</v>
      </c>
      <c r="G36" s="18" t="str">
        <f>IF(Table13[[#This Row],[Shipping Delay (No of Days From Order to Delivery)]]&lt;=2,"Fast Delivery","Standard Delivery")</f>
        <v>Fast Delivery</v>
      </c>
      <c r="H36" s="8" t="s">
        <v>116</v>
      </c>
      <c r="I36" s="13" t="str">
        <f ca="1">TRIM(Table13[[#This Row],[Product Category]])</f>
        <v>Technology</v>
      </c>
      <c r="J36" s="13" t="str">
        <f ca="1">PROPER(Table13[[#This Row],[Product Sub-Category]])</f>
        <v>Labels</v>
      </c>
      <c r="K36" s="14">
        <v>1</v>
      </c>
      <c r="L36" s="15">
        <v>3.69</v>
      </c>
      <c r="M36" s="15">
        <f t="shared" si="0"/>
        <v>3.69</v>
      </c>
      <c r="N36" s="9">
        <v>0.05</v>
      </c>
      <c r="O36" s="21">
        <v>0.05</v>
      </c>
      <c r="P36" s="21" t="str">
        <f>IF(Table13[[#This Row],[Discount]]=0,"No Discount",IF(Table13[[#This Row],[Discount]]&lt;=0.05,"Low",IF(Table13[[#This Row],[Discount]]&lt;=0.1,"Medium","High")))</f>
        <v>Low</v>
      </c>
      <c r="Q36" s="15">
        <f t="shared" si="1"/>
        <v>0.1845</v>
      </c>
      <c r="R36" s="15">
        <f t="shared" si="2"/>
        <v>3.5055000000000001</v>
      </c>
      <c r="S36" s="15" t="str">
        <f>IF(Table13[[#This Row],[Total Sales After Discount (Main Total Sales)]]&gt;=1000,"High Order","Low Order")</f>
        <v>Low Order</v>
      </c>
      <c r="T36" s="9" t="s">
        <v>31</v>
      </c>
      <c r="U36" s="9" t="s">
        <v>51</v>
      </c>
      <c r="V36" s="16" t="str">
        <f ca="1">PROPER(Table13[[#This Row],[Region]])</f>
        <v>South</v>
      </c>
      <c r="W36" s="9" t="s">
        <v>117</v>
      </c>
      <c r="X36" s="9" t="s">
        <v>118</v>
      </c>
      <c r="Y36" s="9" t="s">
        <v>32</v>
      </c>
      <c r="Z36" s="9" t="str">
        <f>TEXT(Table13[[#This Row],[Order Date]],"mmm")</f>
        <v>Mar</v>
      </c>
      <c r="AA36" s="1" t="str">
        <f>TEXT(Table13[[#This Row],[Order Date]],"yyyy")</f>
        <v>2015</v>
      </c>
      <c r="AB36" s="1" t="str">
        <f>TEXT(Table13[[#This Row],[Order Date]],"mmm yyyy")</f>
        <v>Mar 2015</v>
      </c>
      <c r="AC36" s="1" t="str">
        <f>TEXT(Table13[[#This Row],[Order Date]],"dddd")</f>
        <v>Monday</v>
      </c>
    </row>
    <row r="37" spans="1:29" ht="14.5">
      <c r="A37" s="9">
        <v>64</v>
      </c>
      <c r="B37" s="9" t="str">
        <f>VLOOKUP(Table13[[#This Row],[Customer ID]],'Customer Lookup'!A:B,2,0)</f>
        <v>Lynn Morrow</v>
      </c>
      <c r="C37" s="9">
        <v>87406</v>
      </c>
      <c r="D37" s="12">
        <v>42065</v>
      </c>
      <c r="E37" s="12">
        <v>42065</v>
      </c>
      <c r="F37" s="24">
        <f>Table13[[#This Row],[Ship Date]]-Table13[[#This Row],[Order Date]]</f>
        <v>0</v>
      </c>
      <c r="G37" s="18" t="str">
        <f>IF(Table13[[#This Row],[Shipping Delay (No of Days From Order to Delivery)]]&lt;=2,"Fast Delivery","Standard Delivery")</f>
        <v>Fast Delivery</v>
      </c>
      <c r="H37" s="9" t="s">
        <v>2235</v>
      </c>
      <c r="I37" s="13" t="str">
        <f ca="1">TRIM(Table13[[#This Row],[Product Category]])</f>
        <v>Office Supplies</v>
      </c>
      <c r="J37" s="13" t="str">
        <f ca="1">PROPER(Table13[[#This Row],[Product Sub-Category]])</f>
        <v>Telephones And Communication</v>
      </c>
      <c r="K37" s="14">
        <v>4</v>
      </c>
      <c r="L37" s="15">
        <v>175.99</v>
      </c>
      <c r="M37" s="15">
        <f t="shared" si="0"/>
        <v>703.96</v>
      </c>
      <c r="N37" s="9">
        <v>0.1</v>
      </c>
      <c r="O37" s="20">
        <v>0.1</v>
      </c>
      <c r="P37" s="20" t="str">
        <f>IF(Table13[[#This Row],[Discount]]=0,"No Discount",IF(Table13[[#This Row],[Discount]]&lt;=0.05,"Low",IF(Table13[[#This Row],[Discount]]&lt;=0.1,"Medium","High")))</f>
        <v>Medium</v>
      </c>
      <c r="Q37" s="15">
        <f t="shared" si="1"/>
        <v>70.396000000000001</v>
      </c>
      <c r="R37" s="15">
        <f t="shared" si="2"/>
        <v>633.56400000000008</v>
      </c>
      <c r="S37" s="15" t="str">
        <f>IF(Table13[[#This Row],[Total Sales After Discount (Main Total Sales)]]&gt;=1000,"High Order","Low Order")</f>
        <v>Low Order</v>
      </c>
      <c r="T37" s="9" t="s">
        <v>31</v>
      </c>
      <c r="U37" s="9" t="s">
        <v>51</v>
      </c>
      <c r="V37" s="16" t="str">
        <f ca="1">PROPER(Table13[[#This Row],[Region]])</f>
        <v>West</v>
      </c>
      <c r="W37" s="9" t="s">
        <v>117</v>
      </c>
      <c r="X37" s="9" t="s">
        <v>118</v>
      </c>
      <c r="Y37" s="9" t="s">
        <v>22</v>
      </c>
      <c r="Z37" s="9" t="str">
        <f>TEXT(Table13[[#This Row],[Order Date]],"mmm")</f>
        <v>Mar</v>
      </c>
      <c r="AA37" s="1" t="str">
        <f>TEXT(Table13[[#This Row],[Order Date]],"yyyy")</f>
        <v>2015</v>
      </c>
      <c r="AB37" s="1" t="str">
        <f>TEXT(Table13[[#This Row],[Order Date]],"mmm yyyy")</f>
        <v>Mar 2015</v>
      </c>
      <c r="AC37" s="1" t="str">
        <f>TEXT(Table13[[#This Row],[Order Date]],"dddd")</f>
        <v>Monday</v>
      </c>
    </row>
    <row r="38" spans="1:29" ht="14.5">
      <c r="A38" s="9">
        <v>67</v>
      </c>
      <c r="B38" s="9" t="str">
        <f>VLOOKUP(Table13[[#This Row],[Customer ID]],'Customer Lookup'!A:B,2,0)</f>
        <v>Ellen McCormick</v>
      </c>
      <c r="C38" s="9">
        <v>87946</v>
      </c>
      <c r="D38" s="12">
        <v>42006</v>
      </c>
      <c r="E38" s="12">
        <v>42013</v>
      </c>
      <c r="F38" s="24">
        <f>Table13[[#This Row],[Ship Date]]-Table13[[#This Row],[Order Date]]</f>
        <v>7</v>
      </c>
      <c r="G38" s="18" t="str">
        <f>IF(Table13[[#This Row],[Shipping Delay (No of Days From Order to Delivery)]]&lt;=2,"Fast Delivery","Standard Delivery")</f>
        <v>Standard Delivery</v>
      </c>
      <c r="H38" s="8" t="s">
        <v>2238</v>
      </c>
      <c r="I38" s="13" t="str">
        <f ca="1">TRIM(Table13[[#This Row],[Product Category]])</f>
        <v>Furniture</v>
      </c>
      <c r="J38" s="13" t="str">
        <f ca="1">PROPER(Table13[[#This Row],[Product Sub-Category]])</f>
        <v>Storage &amp; Organization</v>
      </c>
      <c r="K38" s="14">
        <v>8</v>
      </c>
      <c r="L38" s="15">
        <v>155.06</v>
      </c>
      <c r="M38" s="15">
        <f t="shared" si="0"/>
        <v>1240.48</v>
      </c>
      <c r="N38" s="9">
        <v>0.1</v>
      </c>
      <c r="O38" s="21">
        <v>0.1</v>
      </c>
      <c r="P38" s="21" t="str">
        <f>IF(Table13[[#This Row],[Discount]]=0,"No Discount",IF(Table13[[#This Row],[Discount]]&lt;=0.05,"Low",IF(Table13[[#This Row],[Discount]]&lt;=0.1,"Medium","High")))</f>
        <v>Medium</v>
      </c>
      <c r="Q38" s="15">
        <f t="shared" si="1"/>
        <v>124.048</v>
      </c>
      <c r="R38" s="15">
        <f t="shared" si="2"/>
        <v>1116.432</v>
      </c>
      <c r="S38" s="15" t="str">
        <f>IF(Table13[[#This Row],[Total Sales After Discount (Main Total Sales)]]&gt;=1000,"High Order","Low Order")</f>
        <v>High Order</v>
      </c>
      <c r="T38" s="9" t="s">
        <v>98</v>
      </c>
      <c r="U38" s="9" t="s">
        <v>81</v>
      </c>
      <c r="V38" s="16" t="str">
        <f ca="1">PROPER(Table13[[#This Row],[Region]])</f>
        <v>East</v>
      </c>
      <c r="W38" s="9" t="s">
        <v>37</v>
      </c>
      <c r="X38" s="9" t="s">
        <v>120</v>
      </c>
      <c r="Y38" s="9" t="s">
        <v>32</v>
      </c>
      <c r="Z38" s="9" t="str">
        <f>TEXT(Table13[[#This Row],[Order Date]],"mmm")</f>
        <v>Jan</v>
      </c>
      <c r="AA38" s="1" t="str">
        <f>TEXT(Table13[[#This Row],[Order Date]],"yyyy")</f>
        <v>2015</v>
      </c>
      <c r="AB38" s="1" t="str">
        <f>TEXT(Table13[[#This Row],[Order Date]],"mmm yyyy")</f>
        <v>Jan 2015</v>
      </c>
      <c r="AC38" s="1" t="str">
        <f>TEXT(Table13[[#This Row],[Order Date]],"dddd")</f>
        <v>Friday</v>
      </c>
    </row>
    <row r="39" spans="1:29" ht="14.5">
      <c r="A39" s="9">
        <v>68</v>
      </c>
      <c r="B39" s="9" t="str">
        <f>VLOOKUP(Table13[[#This Row],[Customer ID]],'Customer Lookup'!A:B,2,0)</f>
        <v>Scott Bunn</v>
      </c>
      <c r="C39" s="9">
        <v>37537</v>
      </c>
      <c r="D39" s="12">
        <v>42006</v>
      </c>
      <c r="E39" s="12">
        <v>42006</v>
      </c>
      <c r="F39" s="24">
        <f>Table13[[#This Row],[Ship Date]]-Table13[[#This Row],[Order Date]]</f>
        <v>0</v>
      </c>
      <c r="G39" s="18" t="str">
        <f>IF(Table13[[#This Row],[Shipping Delay (No of Days From Order to Delivery)]]&lt;=2,"Fast Delivery","Standard Delivery")</f>
        <v>Fast Delivery</v>
      </c>
      <c r="H39" s="9" t="s">
        <v>2232</v>
      </c>
      <c r="I39" s="13" t="str">
        <f ca="1">TRIM(Table13[[#This Row],[Product Category]])</f>
        <v>Furniture</v>
      </c>
      <c r="J39" s="13" t="str">
        <f ca="1">PROPER(Table13[[#This Row],[Product Sub-Category]])</f>
        <v>Chairs &amp; Chairmats</v>
      </c>
      <c r="K39" s="14">
        <v>4</v>
      </c>
      <c r="L39" s="15">
        <v>291.73</v>
      </c>
      <c r="M39" s="15">
        <f t="shared" si="0"/>
        <v>1166.92</v>
      </c>
      <c r="N39" s="9">
        <v>0.1</v>
      </c>
      <c r="O39" s="20">
        <v>0.1</v>
      </c>
      <c r="P39" s="20" t="str">
        <f>IF(Table13[[#This Row],[Discount]]=0,"No Discount",IF(Table13[[#This Row],[Discount]]&lt;=0.05,"Low",IF(Table13[[#This Row],[Discount]]&lt;=0.1,"Medium","High")))</f>
        <v>Medium</v>
      </c>
      <c r="Q39" s="15">
        <f t="shared" si="1"/>
        <v>116.69200000000001</v>
      </c>
      <c r="R39" s="15">
        <f t="shared" si="2"/>
        <v>1050.2280000000001</v>
      </c>
      <c r="S39" s="15" t="str">
        <f>IF(Table13[[#This Row],[Total Sales After Discount (Main Total Sales)]]&gt;=1000,"High Order","Low Order")</f>
        <v>High Order</v>
      </c>
      <c r="T39" s="9" t="s">
        <v>98</v>
      </c>
      <c r="U39" s="9" t="s">
        <v>81</v>
      </c>
      <c r="V39" s="16" t="str">
        <f ca="1">PROPER(Table13[[#This Row],[Region]])</f>
        <v>East</v>
      </c>
      <c r="W39" s="9" t="s">
        <v>62</v>
      </c>
      <c r="X39" s="9" t="s">
        <v>79</v>
      </c>
      <c r="Y39" s="9" t="s">
        <v>32</v>
      </c>
      <c r="Z39" s="9" t="str">
        <f>TEXT(Table13[[#This Row],[Order Date]],"mmm")</f>
        <v>Jan</v>
      </c>
      <c r="AA39" s="1" t="str">
        <f>TEXT(Table13[[#This Row],[Order Date]],"yyyy")</f>
        <v>2015</v>
      </c>
      <c r="AB39" s="1" t="str">
        <f>TEXT(Table13[[#This Row],[Order Date]],"mmm yyyy")</f>
        <v>Jan 2015</v>
      </c>
      <c r="AC39" s="1" t="str">
        <f>TEXT(Table13[[#This Row],[Order Date]],"dddd")</f>
        <v>Friday</v>
      </c>
    </row>
    <row r="40" spans="1:29" ht="14.5">
      <c r="A40" s="9">
        <v>68</v>
      </c>
      <c r="B40" s="9" t="str">
        <f>VLOOKUP(Table13[[#This Row],[Customer ID]],'Customer Lookup'!A:B,2,0)</f>
        <v>Scott Bunn</v>
      </c>
      <c r="C40" s="9">
        <v>37537</v>
      </c>
      <c r="D40" s="12">
        <v>42006</v>
      </c>
      <c r="E40" s="12">
        <v>42008</v>
      </c>
      <c r="F40" s="24">
        <f>Table13[[#This Row],[Ship Date]]-Table13[[#This Row],[Order Date]]</f>
        <v>2</v>
      </c>
      <c r="G40" s="18" t="str">
        <f>IF(Table13[[#This Row],[Shipping Delay (No of Days From Order to Delivery)]]&lt;=2,"Fast Delivery","Standard Delivery")</f>
        <v>Fast Delivery</v>
      </c>
      <c r="H40" s="8" t="s">
        <v>2232</v>
      </c>
      <c r="I40" s="13" t="str">
        <f ca="1">TRIM(Table13[[#This Row],[Product Category]])</f>
        <v>Office Supplies</v>
      </c>
      <c r="J40" s="13" t="str">
        <f ca="1">PROPER(Table13[[#This Row],[Product Sub-Category]])</f>
        <v>Chairs &amp; Chairmats</v>
      </c>
      <c r="K40" s="14">
        <v>43</v>
      </c>
      <c r="L40" s="15">
        <v>100.98</v>
      </c>
      <c r="M40" s="15">
        <f t="shared" si="0"/>
        <v>4342.1400000000003</v>
      </c>
      <c r="N40" s="9">
        <v>0.1</v>
      </c>
      <c r="O40" s="21">
        <v>0.1</v>
      </c>
      <c r="P40" s="21" t="str">
        <f>IF(Table13[[#This Row],[Discount]]=0,"No Discount",IF(Table13[[#This Row],[Discount]]&lt;=0.05,"Low",IF(Table13[[#This Row],[Discount]]&lt;=0.1,"Medium","High")))</f>
        <v>Medium</v>
      </c>
      <c r="Q40" s="15">
        <f t="shared" si="1"/>
        <v>434.21400000000006</v>
      </c>
      <c r="R40" s="15">
        <f t="shared" si="2"/>
        <v>3907.9260000000004</v>
      </c>
      <c r="S40" s="15" t="str">
        <f>IF(Table13[[#This Row],[Total Sales After Discount (Main Total Sales)]]&gt;=1000,"High Order","Low Order")</f>
        <v>High Order</v>
      </c>
      <c r="T40" s="9" t="s">
        <v>98</v>
      </c>
      <c r="U40" s="9" t="s">
        <v>81</v>
      </c>
      <c r="V40" s="16" t="str">
        <f ca="1">PROPER(Table13[[#This Row],[Region]])</f>
        <v>East</v>
      </c>
      <c r="W40" s="9" t="s">
        <v>62</v>
      </c>
      <c r="X40" s="9" t="s">
        <v>79</v>
      </c>
      <c r="Y40" s="9" t="s">
        <v>32</v>
      </c>
      <c r="Z40" s="9" t="str">
        <f>TEXT(Table13[[#This Row],[Order Date]],"mmm")</f>
        <v>Jan</v>
      </c>
      <c r="AA40" s="1" t="str">
        <f>TEXT(Table13[[#This Row],[Order Date]],"yyyy")</f>
        <v>2015</v>
      </c>
      <c r="AB40" s="1" t="str">
        <f>TEXT(Table13[[#This Row],[Order Date]],"mmm yyyy")</f>
        <v>Jan 2015</v>
      </c>
      <c r="AC40" s="1" t="str">
        <f>TEXT(Table13[[#This Row],[Order Date]],"dddd")</f>
        <v>Friday</v>
      </c>
    </row>
    <row r="41" spans="1:29" ht="14.5">
      <c r="A41" s="9">
        <v>68</v>
      </c>
      <c r="B41" s="9" t="str">
        <f>VLOOKUP(Table13[[#This Row],[Customer ID]],'Customer Lookup'!A:B,2,0)</f>
        <v>Scott Bunn</v>
      </c>
      <c r="C41" s="9">
        <v>37537</v>
      </c>
      <c r="D41" s="12">
        <v>42006</v>
      </c>
      <c r="E41" s="12">
        <v>42013</v>
      </c>
      <c r="F41" s="24">
        <f>Table13[[#This Row],[Ship Date]]-Table13[[#This Row],[Order Date]]</f>
        <v>7</v>
      </c>
      <c r="G41" s="18" t="str">
        <f>IF(Table13[[#This Row],[Shipping Delay (No of Days From Order to Delivery)]]&lt;=2,"Fast Delivery","Standard Delivery")</f>
        <v>Standard Delivery</v>
      </c>
      <c r="H41" s="9" t="s">
        <v>2238</v>
      </c>
      <c r="I41" s="13" t="str">
        <f ca="1">TRIM(Table13[[#This Row],[Product Category]])</f>
        <v>Furniture</v>
      </c>
      <c r="J41" s="13" t="str">
        <f ca="1">PROPER(Table13[[#This Row],[Product Sub-Category]])</f>
        <v>Storage &amp; Organization</v>
      </c>
      <c r="K41" s="14">
        <v>32</v>
      </c>
      <c r="L41" s="15">
        <v>155.06</v>
      </c>
      <c r="M41" s="15">
        <f t="shared" si="0"/>
        <v>4961.92</v>
      </c>
      <c r="N41" s="9">
        <v>0.1</v>
      </c>
      <c r="O41" s="20">
        <v>0.1</v>
      </c>
      <c r="P41" s="20" t="str">
        <f>IF(Table13[[#This Row],[Discount]]=0,"No Discount",IF(Table13[[#This Row],[Discount]]&lt;=0.05,"Low",IF(Table13[[#This Row],[Discount]]&lt;=0.1,"Medium","High")))</f>
        <v>Medium</v>
      </c>
      <c r="Q41" s="15">
        <f t="shared" si="1"/>
        <v>496.19200000000001</v>
      </c>
      <c r="R41" s="15">
        <f t="shared" si="2"/>
        <v>4465.7280000000001</v>
      </c>
      <c r="S41" s="15" t="str">
        <f>IF(Table13[[#This Row],[Total Sales After Discount (Main Total Sales)]]&gt;=1000,"High Order","Low Order")</f>
        <v>High Order</v>
      </c>
      <c r="T41" s="9" t="s">
        <v>98</v>
      </c>
      <c r="U41" s="9" t="s">
        <v>81</v>
      </c>
      <c r="V41" s="16" t="str">
        <f ca="1">PROPER(Table13[[#This Row],[Region]])</f>
        <v>East</v>
      </c>
      <c r="W41" s="9" t="s">
        <v>62</v>
      </c>
      <c r="X41" s="9" t="s">
        <v>79</v>
      </c>
      <c r="Y41" s="9" t="s">
        <v>32</v>
      </c>
      <c r="Z41" s="9" t="str">
        <f>TEXT(Table13[[#This Row],[Order Date]],"mmm")</f>
        <v>Jan</v>
      </c>
      <c r="AA41" s="1" t="str">
        <f>TEXT(Table13[[#This Row],[Order Date]],"yyyy")</f>
        <v>2015</v>
      </c>
      <c r="AB41" s="1" t="str">
        <f>TEXT(Table13[[#This Row],[Order Date]],"mmm yyyy")</f>
        <v>Jan 2015</v>
      </c>
      <c r="AC41" s="1" t="str">
        <f>TEXT(Table13[[#This Row],[Order Date]],"dddd")</f>
        <v>Friday</v>
      </c>
    </row>
    <row r="42" spans="1:29" ht="14.5">
      <c r="A42" s="9">
        <v>68</v>
      </c>
      <c r="B42" s="9" t="str">
        <f>VLOOKUP(Table13[[#This Row],[Customer ID]],'Customer Lookup'!A:B,2,0)</f>
        <v>Scott Bunn</v>
      </c>
      <c r="C42" s="9">
        <v>55713</v>
      </c>
      <c r="D42" s="12">
        <v>42037</v>
      </c>
      <c r="E42" s="12">
        <v>42039</v>
      </c>
      <c r="F42" s="24">
        <f>Table13[[#This Row],[Ship Date]]-Table13[[#This Row],[Order Date]]</f>
        <v>2</v>
      </c>
      <c r="G42" s="18" t="str">
        <f>IF(Table13[[#This Row],[Shipping Delay (No of Days From Order to Delivery)]]&lt;=2,"Fast Delivery","Standard Delivery")</f>
        <v>Fast Delivery</v>
      </c>
      <c r="H42" s="8" t="s">
        <v>2232</v>
      </c>
      <c r="I42" s="13" t="str">
        <f ca="1">TRIM(Table13[[#This Row],[Product Category]])</f>
        <v>Furniture</v>
      </c>
      <c r="J42" s="13" t="str">
        <f ca="1">PROPER(Table13[[#This Row],[Product Sub-Category]])</f>
        <v>Chairs &amp; Chairmats</v>
      </c>
      <c r="K42" s="14">
        <v>49</v>
      </c>
      <c r="L42" s="15">
        <v>122.99</v>
      </c>
      <c r="M42" s="15">
        <f t="shared" si="0"/>
        <v>6026.5099999999993</v>
      </c>
      <c r="N42" s="9">
        <v>0.1</v>
      </c>
      <c r="O42" s="21">
        <v>0.1</v>
      </c>
      <c r="P42" s="21" t="str">
        <f>IF(Table13[[#This Row],[Discount]]=0,"No Discount",IF(Table13[[#This Row],[Discount]]&lt;=0.05,"Low",IF(Table13[[#This Row],[Discount]]&lt;=0.1,"Medium","High")))</f>
        <v>Medium</v>
      </c>
      <c r="Q42" s="15">
        <f t="shared" si="1"/>
        <v>602.65099999999995</v>
      </c>
      <c r="R42" s="15">
        <f t="shared" si="2"/>
        <v>5423.8589999999995</v>
      </c>
      <c r="S42" s="15" t="str">
        <f>IF(Table13[[#This Row],[Total Sales After Discount (Main Total Sales)]]&gt;=1000,"High Order","Low Order")</f>
        <v>High Order</v>
      </c>
      <c r="T42" s="9" t="s">
        <v>21</v>
      </c>
      <c r="U42" s="9" t="s">
        <v>81</v>
      </c>
      <c r="V42" s="16" t="str">
        <f ca="1">PROPER(Table13[[#This Row],[Region]])</f>
        <v>East</v>
      </c>
      <c r="W42" s="9" t="s">
        <v>62</v>
      </c>
      <c r="X42" s="9" t="s">
        <v>79</v>
      </c>
      <c r="Y42" s="9" t="s">
        <v>32</v>
      </c>
      <c r="Z42" s="9" t="str">
        <f>TEXT(Table13[[#This Row],[Order Date]],"mmm")</f>
        <v>Feb</v>
      </c>
      <c r="AA42" s="1" t="str">
        <f>TEXT(Table13[[#This Row],[Order Date]],"yyyy")</f>
        <v>2015</v>
      </c>
      <c r="AB42" s="1" t="str">
        <f>TEXT(Table13[[#This Row],[Order Date]],"mmm yyyy")</f>
        <v>Feb 2015</v>
      </c>
      <c r="AC42" s="1" t="str">
        <f>TEXT(Table13[[#This Row],[Order Date]],"dddd")</f>
        <v>Monday</v>
      </c>
    </row>
    <row r="43" spans="1:29" ht="14.5">
      <c r="A43" s="9">
        <v>70</v>
      </c>
      <c r="B43" s="9" t="str">
        <f>VLOOKUP(Table13[[#This Row],[Customer ID]],'Customer Lookup'!A:B,2,0)</f>
        <v>Annette Boone</v>
      </c>
      <c r="C43" s="9">
        <v>87947</v>
      </c>
      <c r="D43" s="12">
        <v>42037</v>
      </c>
      <c r="E43" s="12">
        <v>42039</v>
      </c>
      <c r="F43" s="24">
        <f>Table13[[#This Row],[Ship Date]]-Table13[[#This Row],[Order Date]]</f>
        <v>2</v>
      </c>
      <c r="G43" s="18" t="str">
        <f>IF(Table13[[#This Row],[Shipping Delay (No of Days From Order to Delivery)]]&lt;=2,"Fast Delivery","Standard Delivery")</f>
        <v>Fast Delivery</v>
      </c>
      <c r="H43" s="9" t="s">
        <v>2232</v>
      </c>
      <c r="I43" s="13" t="str">
        <f ca="1">TRIM(Table13[[#This Row],[Product Category]])</f>
        <v>Furniture</v>
      </c>
      <c r="J43" s="13" t="str">
        <f ca="1">PROPER(Table13[[#This Row],[Product Sub-Category]])</f>
        <v>Chairs &amp; Chairmats</v>
      </c>
      <c r="K43" s="14">
        <v>12</v>
      </c>
      <c r="L43" s="15">
        <v>122.99</v>
      </c>
      <c r="M43" s="15">
        <f t="shared" si="0"/>
        <v>1475.8799999999999</v>
      </c>
      <c r="N43" s="9">
        <v>0.1</v>
      </c>
      <c r="O43" s="20">
        <v>0.1</v>
      </c>
      <c r="P43" s="20" t="str">
        <f>IF(Table13[[#This Row],[Discount]]=0,"No Discount",IF(Table13[[#This Row],[Discount]]&lt;=0.05,"Low",IF(Table13[[#This Row],[Discount]]&lt;=0.1,"Medium","High")))</f>
        <v>Medium</v>
      </c>
      <c r="Q43" s="15">
        <f t="shared" si="1"/>
        <v>147.58799999999999</v>
      </c>
      <c r="R43" s="15">
        <f t="shared" si="2"/>
        <v>1328.2919999999999</v>
      </c>
      <c r="S43" s="15" t="str">
        <f>IF(Table13[[#This Row],[Total Sales After Discount (Main Total Sales)]]&gt;=1000,"High Order","Low Order")</f>
        <v>High Order</v>
      </c>
      <c r="T43" s="9" t="s">
        <v>21</v>
      </c>
      <c r="U43" s="9" t="s">
        <v>81</v>
      </c>
      <c r="V43" s="16" t="str">
        <f ca="1">PROPER(Table13[[#This Row],[Region]])</f>
        <v>East</v>
      </c>
      <c r="W43" s="9" t="s">
        <v>121</v>
      </c>
      <c r="X43" s="9" t="s">
        <v>122</v>
      </c>
      <c r="Y43" s="9" t="s">
        <v>32</v>
      </c>
      <c r="Z43" s="9" t="str">
        <f>TEXT(Table13[[#This Row],[Order Date]],"mmm")</f>
        <v>Feb</v>
      </c>
      <c r="AA43" s="1" t="str">
        <f>TEXT(Table13[[#This Row],[Order Date]],"yyyy")</f>
        <v>2015</v>
      </c>
      <c r="AB43" s="1" t="str">
        <f>TEXT(Table13[[#This Row],[Order Date]],"mmm yyyy")</f>
        <v>Feb 2015</v>
      </c>
      <c r="AC43" s="1" t="str">
        <f>TEXT(Table13[[#This Row],[Order Date]],"dddd")</f>
        <v>Monday</v>
      </c>
    </row>
    <row r="44" spans="1:29" ht="14.5">
      <c r="A44" s="9">
        <v>83</v>
      </c>
      <c r="B44" s="9" t="str">
        <f>VLOOKUP(Table13[[#This Row],[Customer ID]],'Customer Lookup'!A:B,2,0)</f>
        <v>Edgar Stone</v>
      </c>
      <c r="C44" s="9">
        <v>87365</v>
      </c>
      <c r="D44" s="12">
        <v>42078</v>
      </c>
      <c r="E44" s="12">
        <v>42078</v>
      </c>
      <c r="F44" s="24">
        <f>Table13[[#This Row],[Ship Date]]-Table13[[#This Row],[Order Date]]</f>
        <v>0</v>
      </c>
      <c r="G44" s="18" t="str">
        <f>IF(Table13[[#This Row],[Shipping Delay (No of Days From Order to Delivery)]]&lt;=2,"Fast Delivery","Standard Delivery")</f>
        <v>Fast Delivery</v>
      </c>
      <c r="H44" s="8" t="s">
        <v>123</v>
      </c>
      <c r="I44" s="13" t="str">
        <f ca="1">TRIM(Table13[[#This Row],[Product Category]])</f>
        <v>Furniture</v>
      </c>
      <c r="J44" s="13" t="str">
        <f ca="1">PROPER(Table13[[#This Row],[Product Sub-Category]])</f>
        <v>Tables</v>
      </c>
      <c r="K44" s="14">
        <v>6</v>
      </c>
      <c r="L44" s="15">
        <v>296.18</v>
      </c>
      <c r="M44" s="15">
        <f t="shared" si="0"/>
        <v>1777.08</v>
      </c>
      <c r="N44" s="9">
        <v>0.1</v>
      </c>
      <c r="O44" s="21">
        <v>0.1</v>
      </c>
      <c r="P44" s="21" t="str">
        <f>IF(Table13[[#This Row],[Discount]]=0,"No Discount",IF(Table13[[#This Row],[Discount]]&lt;=0.05,"Low",IF(Table13[[#This Row],[Discount]]&lt;=0.1,"Medium","High")))</f>
        <v>Medium</v>
      </c>
      <c r="Q44" s="15">
        <f t="shared" si="1"/>
        <v>177.708</v>
      </c>
      <c r="R44" s="15">
        <f t="shared" si="2"/>
        <v>1599.3719999999998</v>
      </c>
      <c r="S44" s="15" t="str">
        <f>IF(Table13[[#This Row],[Total Sales After Discount (Main Total Sales)]]&gt;=1000,"High Order","Low Order")</f>
        <v>High Order</v>
      </c>
      <c r="T44" s="9" t="s">
        <v>21</v>
      </c>
      <c r="U44" s="9" t="s">
        <v>81</v>
      </c>
      <c r="V44" s="16" t="str">
        <f ca="1">PROPER(Table13[[#This Row],[Region]])</f>
        <v>East</v>
      </c>
      <c r="W44" s="9" t="s">
        <v>124</v>
      </c>
      <c r="X44" s="9" t="s">
        <v>125</v>
      </c>
      <c r="Y44" s="9" t="s">
        <v>32</v>
      </c>
      <c r="Z44" s="9" t="str">
        <f>TEXT(Table13[[#This Row],[Order Date]],"mmm")</f>
        <v>Mar</v>
      </c>
      <c r="AA44" s="1" t="str">
        <f>TEXT(Table13[[#This Row],[Order Date]],"yyyy")</f>
        <v>2015</v>
      </c>
      <c r="AB44" s="1" t="str">
        <f>TEXT(Table13[[#This Row],[Order Date]],"mmm yyyy")</f>
        <v>Mar 2015</v>
      </c>
      <c r="AC44" s="1" t="str">
        <f>TEXT(Table13[[#This Row],[Order Date]],"dddd")</f>
        <v>Sunday</v>
      </c>
    </row>
    <row r="45" spans="1:29" ht="14.5">
      <c r="A45" s="9">
        <v>84</v>
      </c>
      <c r="B45" s="9" t="str">
        <f>VLOOKUP(Table13[[#This Row],[Customer ID]],'Customer Lookup'!A:B,2,0)</f>
        <v>Helen Stein</v>
      </c>
      <c r="C45" s="9">
        <v>87364</v>
      </c>
      <c r="D45" s="12">
        <v>42037</v>
      </c>
      <c r="E45" s="12">
        <v>42038</v>
      </c>
      <c r="F45" s="24">
        <f>Table13[[#This Row],[Ship Date]]-Table13[[#This Row],[Order Date]]</f>
        <v>1</v>
      </c>
      <c r="G45" s="18" t="str">
        <f>IF(Table13[[#This Row],[Shipping Delay (No of Days From Order to Delivery)]]&lt;=2,"Fast Delivery","Standard Delivery")</f>
        <v>Fast Delivery</v>
      </c>
      <c r="H45" s="9" t="s">
        <v>2233</v>
      </c>
      <c r="I45" s="13" t="str">
        <f ca="1">TRIM(Table13[[#This Row],[Product Category]])</f>
        <v>Office Supplies</v>
      </c>
      <c r="J45" s="13" t="str">
        <f ca="1">PROPER(Table13[[#This Row],[Product Sub-Category]])</f>
        <v>Office Furnishings</v>
      </c>
      <c r="K45" s="14">
        <v>11</v>
      </c>
      <c r="L45" s="15">
        <v>8.09</v>
      </c>
      <c r="M45" s="15">
        <f t="shared" si="0"/>
        <v>88.99</v>
      </c>
      <c r="N45" s="9">
        <v>0.05</v>
      </c>
      <c r="O45" s="20">
        <v>0.05</v>
      </c>
      <c r="P45" s="20" t="str">
        <f>IF(Table13[[#This Row],[Discount]]=0,"No Discount",IF(Table13[[#This Row],[Discount]]&lt;=0.05,"Low",IF(Table13[[#This Row],[Discount]]&lt;=0.1,"Medium","High")))</f>
        <v>Low</v>
      </c>
      <c r="Q45" s="15">
        <f t="shared" si="1"/>
        <v>4.4494999999999996</v>
      </c>
      <c r="R45" s="15">
        <f t="shared" si="2"/>
        <v>84.540499999999994</v>
      </c>
      <c r="S45" s="15" t="str">
        <f>IF(Table13[[#This Row],[Total Sales After Discount (Main Total Sales)]]&gt;=1000,"High Order","Low Order")</f>
        <v>Low Order</v>
      </c>
      <c r="T45" s="9" t="s">
        <v>31</v>
      </c>
      <c r="U45" s="9" t="s">
        <v>104</v>
      </c>
      <c r="V45" s="16" t="str">
        <f ca="1">PROPER(Table13[[#This Row],[Region]])</f>
        <v>East</v>
      </c>
      <c r="W45" s="9" t="s">
        <v>124</v>
      </c>
      <c r="X45" s="9" t="s">
        <v>127</v>
      </c>
      <c r="Y45" s="9" t="s">
        <v>32</v>
      </c>
      <c r="Z45" s="9" t="str">
        <f>TEXT(Table13[[#This Row],[Order Date]],"mmm")</f>
        <v>Feb</v>
      </c>
      <c r="AA45" s="1" t="str">
        <f>TEXT(Table13[[#This Row],[Order Date]],"yyyy")</f>
        <v>2015</v>
      </c>
      <c r="AB45" s="1" t="str">
        <f>TEXT(Table13[[#This Row],[Order Date]],"mmm yyyy")</f>
        <v>Feb 2015</v>
      </c>
      <c r="AC45" s="1" t="str">
        <f>TEXT(Table13[[#This Row],[Order Date]],"dddd")</f>
        <v>Monday</v>
      </c>
    </row>
    <row r="46" spans="1:29" ht="14.5">
      <c r="A46" s="9">
        <v>84</v>
      </c>
      <c r="B46" s="9" t="str">
        <f>VLOOKUP(Table13[[#This Row],[Customer ID]],'Customer Lookup'!A:B,2,0)</f>
        <v>Helen Stein</v>
      </c>
      <c r="C46" s="9">
        <v>87366</v>
      </c>
      <c r="D46" s="12">
        <v>42093</v>
      </c>
      <c r="E46" s="12">
        <v>42096</v>
      </c>
      <c r="F46" s="24">
        <f>Table13[[#This Row],[Ship Date]]-Table13[[#This Row],[Order Date]]</f>
        <v>3</v>
      </c>
      <c r="G46" s="18" t="str">
        <f>IF(Table13[[#This Row],[Shipping Delay (No of Days From Order to Delivery)]]&lt;=2,"Fast Delivery","Standard Delivery")</f>
        <v>Standard Delivery</v>
      </c>
      <c r="H46" s="8" t="s">
        <v>2237</v>
      </c>
      <c r="I46" s="13" t="str">
        <f ca="1">TRIM(Table13[[#This Row],[Product Category]])</f>
        <v>Office Supplies</v>
      </c>
      <c r="J46" s="13" t="str">
        <f ca="1">PROPER(Table13[[#This Row],[Product Sub-Category]])</f>
        <v>Binders And Binder Accessories</v>
      </c>
      <c r="K46" s="14">
        <v>13</v>
      </c>
      <c r="L46" s="15">
        <v>896.99</v>
      </c>
      <c r="M46" s="15">
        <f t="shared" si="0"/>
        <v>11660.87</v>
      </c>
      <c r="N46" s="9">
        <v>0.1</v>
      </c>
      <c r="O46" s="21">
        <v>0.1</v>
      </c>
      <c r="P46" s="21" t="str">
        <f>IF(Table13[[#This Row],[Discount]]=0,"No Discount",IF(Table13[[#This Row],[Discount]]&lt;=0.05,"Low",IF(Table13[[#This Row],[Discount]]&lt;=0.1,"Medium","High")))</f>
        <v>Medium</v>
      </c>
      <c r="Q46" s="15">
        <f t="shared" si="1"/>
        <v>1166.0870000000002</v>
      </c>
      <c r="R46" s="15">
        <f t="shared" si="2"/>
        <v>10494.783000000001</v>
      </c>
      <c r="S46" s="15" t="str">
        <f>IF(Table13[[#This Row],[Total Sales After Discount (Main Total Sales)]]&gt;=1000,"High Order","Low Order")</f>
        <v>High Order</v>
      </c>
      <c r="T46" s="9" t="s">
        <v>21</v>
      </c>
      <c r="U46" s="9" t="s">
        <v>81</v>
      </c>
      <c r="V46" s="16" t="str">
        <f ca="1">PROPER(Table13[[#This Row],[Region]])</f>
        <v>West</v>
      </c>
      <c r="W46" s="9" t="s">
        <v>124</v>
      </c>
      <c r="X46" s="9" t="s">
        <v>127</v>
      </c>
      <c r="Y46" s="9" t="s">
        <v>32</v>
      </c>
      <c r="Z46" s="9" t="str">
        <f>TEXT(Table13[[#This Row],[Order Date]],"mmm")</f>
        <v>Mar</v>
      </c>
      <c r="AA46" s="1" t="str">
        <f>TEXT(Table13[[#This Row],[Order Date]],"yyyy")</f>
        <v>2015</v>
      </c>
      <c r="AB46" s="1" t="str">
        <f>TEXT(Table13[[#This Row],[Order Date]],"mmm yyyy")</f>
        <v>Mar 2015</v>
      </c>
      <c r="AC46" s="1" t="str">
        <f>TEXT(Table13[[#This Row],[Order Date]],"dddd")</f>
        <v>Monday</v>
      </c>
    </row>
    <row r="47" spans="1:29" ht="14.5">
      <c r="A47" s="9">
        <v>87</v>
      </c>
      <c r="B47" s="9" t="str">
        <f>VLOOKUP(Table13[[#This Row],[Customer ID]],'Customer Lookup'!A:B,2,0)</f>
        <v>Norman Shields</v>
      </c>
      <c r="C47" s="9">
        <v>90596</v>
      </c>
      <c r="D47" s="12">
        <v>42158</v>
      </c>
      <c r="E47" s="12">
        <v>42163</v>
      </c>
      <c r="F47" s="24">
        <f>Table13[[#This Row],[Ship Date]]-Table13[[#This Row],[Order Date]]</f>
        <v>5</v>
      </c>
      <c r="G47" s="18" t="str">
        <f>IF(Table13[[#This Row],[Shipping Delay (No of Days From Order to Delivery)]]&lt;=2,"Fast Delivery","Standard Delivery")</f>
        <v>Standard Delivery</v>
      </c>
      <c r="H47" s="9" t="s">
        <v>2238</v>
      </c>
      <c r="I47" s="13" t="str">
        <f ca="1">TRIM(Table13[[#This Row],[Product Category]])</f>
        <v>Office Supplies</v>
      </c>
      <c r="J47" s="13" t="str">
        <f ca="1">PROPER(Table13[[#This Row],[Product Sub-Category]])</f>
        <v>Storage &amp; Organization</v>
      </c>
      <c r="K47" s="14">
        <v>19</v>
      </c>
      <c r="L47" s="15">
        <v>161.55000000000001</v>
      </c>
      <c r="M47" s="15">
        <f t="shared" si="0"/>
        <v>3069.4500000000003</v>
      </c>
      <c r="N47" s="9">
        <v>0.1</v>
      </c>
      <c r="O47" s="20">
        <v>0.1</v>
      </c>
      <c r="P47" s="20" t="str">
        <f>IF(Table13[[#This Row],[Discount]]=0,"No Discount",IF(Table13[[#This Row],[Discount]]&lt;=0.05,"Low",IF(Table13[[#This Row],[Discount]]&lt;=0.1,"Medium","High")))</f>
        <v>Medium</v>
      </c>
      <c r="Q47" s="15">
        <f t="shared" si="1"/>
        <v>306.94500000000005</v>
      </c>
      <c r="R47" s="15">
        <f t="shared" si="2"/>
        <v>2762.5050000000001</v>
      </c>
      <c r="S47" s="15" t="str">
        <f>IF(Table13[[#This Row],[Total Sales After Discount (Main Total Sales)]]&gt;=1000,"High Order","Low Order")</f>
        <v>High Order</v>
      </c>
      <c r="T47" s="9" t="s">
        <v>98</v>
      </c>
      <c r="U47" s="9" t="s">
        <v>81</v>
      </c>
      <c r="V47" s="16" t="str">
        <f ca="1">PROPER(Table13[[#This Row],[Region]])</f>
        <v>West</v>
      </c>
      <c r="W47" s="9" t="s">
        <v>37</v>
      </c>
      <c r="X47" s="9" t="s">
        <v>129</v>
      </c>
      <c r="Y47" s="9" t="s">
        <v>32</v>
      </c>
      <c r="Z47" s="9" t="str">
        <f>TEXT(Table13[[#This Row],[Order Date]],"mmm")</f>
        <v>Jun</v>
      </c>
      <c r="AA47" s="1" t="str">
        <f>TEXT(Table13[[#This Row],[Order Date]],"yyyy")</f>
        <v>2015</v>
      </c>
      <c r="AB47" s="1" t="str">
        <f>TEXT(Table13[[#This Row],[Order Date]],"mmm yyyy")</f>
        <v>Jun 2015</v>
      </c>
      <c r="AC47" s="1" t="str">
        <f>TEXT(Table13[[#This Row],[Order Date]],"dddd")</f>
        <v>Wednesday</v>
      </c>
    </row>
    <row r="48" spans="1:29" ht="14.5">
      <c r="A48" s="9">
        <v>87</v>
      </c>
      <c r="B48" s="9" t="str">
        <f>VLOOKUP(Table13[[#This Row],[Customer ID]],'Customer Lookup'!A:B,2,0)</f>
        <v>Norman Shields</v>
      </c>
      <c r="C48" s="9">
        <v>90597</v>
      </c>
      <c r="D48" s="12">
        <v>42085</v>
      </c>
      <c r="E48" s="12">
        <v>42086</v>
      </c>
      <c r="F48" s="24">
        <f>Table13[[#This Row],[Ship Date]]-Table13[[#This Row],[Order Date]]</f>
        <v>1</v>
      </c>
      <c r="G48" s="18" t="str">
        <f>IF(Table13[[#This Row],[Shipping Delay (No of Days From Order to Delivery)]]&lt;=2,"Fast Delivery","Standard Delivery")</f>
        <v>Fast Delivery</v>
      </c>
      <c r="H48" s="8" t="s">
        <v>116</v>
      </c>
      <c r="I48" s="13" t="str">
        <f ca="1">TRIM(Table13[[#This Row],[Product Category]])</f>
        <v>Furniture</v>
      </c>
      <c r="J48" s="13" t="str">
        <f ca="1">PROPER(Table13[[#This Row],[Product Sub-Category]])</f>
        <v>Labels</v>
      </c>
      <c r="K48" s="14">
        <v>9</v>
      </c>
      <c r="L48" s="15">
        <v>4.91</v>
      </c>
      <c r="M48" s="15">
        <f t="shared" si="0"/>
        <v>44.19</v>
      </c>
      <c r="N48" s="9">
        <v>0.05</v>
      </c>
      <c r="O48" s="21">
        <v>0.05</v>
      </c>
      <c r="P48" s="21" t="str">
        <f>IF(Table13[[#This Row],[Discount]]=0,"No Discount",IF(Table13[[#This Row],[Discount]]&lt;=0.05,"Low",IF(Table13[[#This Row],[Discount]]&lt;=0.1,"Medium","High")))</f>
        <v>Low</v>
      </c>
      <c r="Q48" s="15">
        <f t="shared" si="1"/>
        <v>2.2094999999999998</v>
      </c>
      <c r="R48" s="15">
        <f t="shared" si="2"/>
        <v>41.980499999999999</v>
      </c>
      <c r="S48" s="15" t="str">
        <f>IF(Table13[[#This Row],[Total Sales After Discount (Main Total Sales)]]&gt;=1000,"High Order","Low Order")</f>
        <v>Low Order</v>
      </c>
      <c r="T48" s="9" t="s">
        <v>21</v>
      </c>
      <c r="U48" s="9" t="s">
        <v>81</v>
      </c>
      <c r="V48" s="16" t="str">
        <f ca="1">PROPER(Table13[[#This Row],[Region]])</f>
        <v>West</v>
      </c>
      <c r="W48" s="9" t="s">
        <v>37</v>
      </c>
      <c r="X48" s="9" t="s">
        <v>129</v>
      </c>
      <c r="Y48" s="9" t="s">
        <v>32</v>
      </c>
      <c r="Z48" s="9" t="str">
        <f>TEXT(Table13[[#This Row],[Order Date]],"mmm")</f>
        <v>Mar</v>
      </c>
      <c r="AA48" s="1" t="str">
        <f>TEXT(Table13[[#This Row],[Order Date]],"yyyy")</f>
        <v>2015</v>
      </c>
      <c r="AB48" s="1" t="str">
        <f>TEXT(Table13[[#This Row],[Order Date]],"mmm yyyy")</f>
        <v>Mar 2015</v>
      </c>
      <c r="AC48" s="1" t="str">
        <f>TEXT(Table13[[#This Row],[Order Date]],"dddd")</f>
        <v>Sunday</v>
      </c>
    </row>
    <row r="49" spans="1:29" ht="14.5">
      <c r="A49" s="9">
        <v>87</v>
      </c>
      <c r="B49" s="9" t="str">
        <f>VLOOKUP(Table13[[#This Row],[Customer ID]],'Customer Lookup'!A:B,2,0)</f>
        <v>Norman Shields</v>
      </c>
      <c r="C49" s="9">
        <v>90597</v>
      </c>
      <c r="D49" s="12">
        <v>42085</v>
      </c>
      <c r="E49" s="12">
        <v>42088</v>
      </c>
      <c r="F49" s="24">
        <f>Table13[[#This Row],[Ship Date]]-Table13[[#This Row],[Order Date]]</f>
        <v>3</v>
      </c>
      <c r="G49" s="18" t="str">
        <f>IF(Table13[[#This Row],[Shipping Delay (No of Days From Order to Delivery)]]&lt;=2,"Fast Delivery","Standard Delivery")</f>
        <v>Standard Delivery</v>
      </c>
      <c r="H49" s="9" t="s">
        <v>123</v>
      </c>
      <c r="I49" s="13" t="str">
        <f ca="1">TRIM(Table13[[#This Row],[Product Category]])</f>
        <v>Office Supplies</v>
      </c>
      <c r="J49" s="13" t="str">
        <f ca="1">PROPER(Table13[[#This Row],[Product Sub-Category]])</f>
        <v>Tables</v>
      </c>
      <c r="K49" s="14">
        <v>9</v>
      </c>
      <c r="L49" s="15">
        <v>296.18</v>
      </c>
      <c r="M49" s="15">
        <f t="shared" si="0"/>
        <v>2665.62</v>
      </c>
      <c r="N49" s="9">
        <v>0.1</v>
      </c>
      <c r="O49" s="20">
        <v>0.1</v>
      </c>
      <c r="P49" s="20" t="str">
        <f>IF(Table13[[#This Row],[Discount]]=0,"No Discount",IF(Table13[[#This Row],[Discount]]&lt;=0.05,"Low",IF(Table13[[#This Row],[Discount]]&lt;=0.1,"Medium","High")))</f>
        <v>Medium</v>
      </c>
      <c r="Q49" s="15">
        <f t="shared" si="1"/>
        <v>266.56200000000001</v>
      </c>
      <c r="R49" s="15">
        <f t="shared" si="2"/>
        <v>2399.058</v>
      </c>
      <c r="S49" s="15" t="str">
        <f>IF(Table13[[#This Row],[Total Sales After Discount (Main Total Sales)]]&gt;=1000,"High Order","Low Order")</f>
        <v>High Order</v>
      </c>
      <c r="T49" s="9" t="s">
        <v>21</v>
      </c>
      <c r="U49" s="9" t="s">
        <v>81</v>
      </c>
      <c r="V49" s="16" t="str">
        <f ca="1">PROPER(Table13[[#This Row],[Region]])</f>
        <v>West</v>
      </c>
      <c r="W49" s="9" t="s">
        <v>37</v>
      </c>
      <c r="X49" s="9" t="s">
        <v>129</v>
      </c>
      <c r="Y49" s="9" t="s">
        <v>32</v>
      </c>
      <c r="Z49" s="9" t="str">
        <f>TEXT(Table13[[#This Row],[Order Date]],"mmm")</f>
        <v>Mar</v>
      </c>
      <c r="AA49" s="1" t="str">
        <f>TEXT(Table13[[#This Row],[Order Date]],"yyyy")</f>
        <v>2015</v>
      </c>
      <c r="AB49" s="1" t="str">
        <f>TEXT(Table13[[#This Row],[Order Date]],"mmm yyyy")</f>
        <v>Mar 2015</v>
      </c>
      <c r="AC49" s="1" t="str">
        <f>TEXT(Table13[[#This Row],[Order Date]],"dddd")</f>
        <v>Sunday</v>
      </c>
    </row>
    <row r="50" spans="1:29" ht="14.5">
      <c r="A50" s="9">
        <v>91</v>
      </c>
      <c r="B50" s="9" t="str">
        <f>VLOOKUP(Table13[[#This Row],[Customer ID]],'Customer Lookup'!A:B,2,0)</f>
        <v>Wallace Werner</v>
      </c>
      <c r="C50" s="9">
        <v>87175</v>
      </c>
      <c r="D50" s="12">
        <v>42141</v>
      </c>
      <c r="E50" s="12">
        <v>42142</v>
      </c>
      <c r="F50" s="24">
        <f>Table13[[#This Row],[Ship Date]]-Table13[[#This Row],[Order Date]]</f>
        <v>1</v>
      </c>
      <c r="G50" s="18" t="str">
        <f>IF(Table13[[#This Row],[Shipping Delay (No of Days From Order to Delivery)]]&lt;=2,"Fast Delivery","Standard Delivery")</f>
        <v>Fast Delivery</v>
      </c>
      <c r="H50" s="8" t="s">
        <v>2231</v>
      </c>
      <c r="I50" s="13" t="str">
        <f ca="1">TRIM(Table13[[#This Row],[Product Category]])</f>
        <v>Office Supplies</v>
      </c>
      <c r="J50" s="13" t="str">
        <f ca="1">PROPER(Table13[[#This Row],[Product Sub-Category]])</f>
        <v>Pens &amp; Art Supplies</v>
      </c>
      <c r="K50" s="14">
        <v>9</v>
      </c>
      <c r="L50" s="15">
        <v>19.84</v>
      </c>
      <c r="M50" s="15">
        <f t="shared" si="0"/>
        <v>178.56</v>
      </c>
      <c r="N50" s="9">
        <v>0.05</v>
      </c>
      <c r="O50" s="21">
        <v>0.05</v>
      </c>
      <c r="P50" s="21" t="str">
        <f>IF(Table13[[#This Row],[Discount]]=0,"No Discount",IF(Table13[[#This Row],[Discount]]&lt;=0.05,"Low",IF(Table13[[#This Row],[Discount]]&lt;=0.1,"Medium","High")))</f>
        <v>Low</v>
      </c>
      <c r="Q50" s="15">
        <f t="shared" si="1"/>
        <v>8.9280000000000008</v>
      </c>
      <c r="R50" s="15">
        <f t="shared" si="2"/>
        <v>169.63200000000001</v>
      </c>
      <c r="S50" s="15" t="str">
        <f>IF(Table13[[#This Row],[Total Sales After Discount (Main Total Sales)]]&gt;=1000,"High Order","Low Order")</f>
        <v>Low Order</v>
      </c>
      <c r="T50" s="9" t="s">
        <v>21</v>
      </c>
      <c r="U50" s="9" t="s">
        <v>42</v>
      </c>
      <c r="V50" s="16" t="str">
        <f ca="1">PROPER(Table13[[#This Row],[Region]])</f>
        <v>West</v>
      </c>
      <c r="W50" s="9" t="s">
        <v>37</v>
      </c>
      <c r="X50" s="9" t="s">
        <v>133</v>
      </c>
      <c r="Y50" s="9" t="s">
        <v>32</v>
      </c>
      <c r="Z50" s="9" t="str">
        <f>TEXT(Table13[[#This Row],[Order Date]],"mmm")</f>
        <v>May</v>
      </c>
      <c r="AA50" s="1" t="str">
        <f>TEXT(Table13[[#This Row],[Order Date]],"yyyy")</f>
        <v>2015</v>
      </c>
      <c r="AB50" s="1" t="str">
        <f>TEXT(Table13[[#This Row],[Order Date]],"mmm yyyy")</f>
        <v>May 2015</v>
      </c>
      <c r="AC50" s="1" t="str">
        <f>TEXT(Table13[[#This Row],[Order Date]],"dddd")</f>
        <v>Sunday</v>
      </c>
    </row>
    <row r="51" spans="1:29" ht="14.5">
      <c r="A51" s="9">
        <v>91</v>
      </c>
      <c r="B51" s="9" t="str">
        <f>VLOOKUP(Table13[[#This Row],[Customer ID]],'Customer Lookup'!A:B,2,0)</f>
        <v>Wallace Werner</v>
      </c>
      <c r="C51" s="9">
        <v>87176</v>
      </c>
      <c r="D51" s="12">
        <v>42053</v>
      </c>
      <c r="E51" s="12">
        <v>42055</v>
      </c>
      <c r="F51" s="24">
        <f>Table13[[#This Row],[Ship Date]]-Table13[[#This Row],[Order Date]]</f>
        <v>2</v>
      </c>
      <c r="G51" s="18" t="str">
        <f>IF(Table13[[#This Row],[Shipping Delay (No of Days From Order to Delivery)]]&lt;=2,"Fast Delivery","Standard Delivery")</f>
        <v>Fast Delivery</v>
      </c>
      <c r="H51" s="9" t="s">
        <v>83</v>
      </c>
      <c r="I51" s="13" t="str">
        <f ca="1">TRIM(Table13[[#This Row],[Product Category]])</f>
        <v>Technology</v>
      </c>
      <c r="J51" s="13" t="str">
        <f ca="1">PROPER(Table13[[#This Row],[Product Sub-Category]])</f>
        <v>Paper</v>
      </c>
      <c r="K51" s="14">
        <v>10</v>
      </c>
      <c r="L51" s="15">
        <v>5.18</v>
      </c>
      <c r="M51" s="15">
        <f t="shared" si="0"/>
        <v>51.8</v>
      </c>
      <c r="N51" s="9">
        <v>0.05</v>
      </c>
      <c r="O51" s="20">
        <v>0.05</v>
      </c>
      <c r="P51" s="20" t="str">
        <f>IF(Table13[[#This Row],[Discount]]=0,"No Discount",IF(Table13[[#This Row],[Discount]]&lt;=0.05,"Low",IF(Table13[[#This Row],[Discount]]&lt;=0.1,"Medium","High")))</f>
        <v>Low</v>
      </c>
      <c r="Q51" s="15">
        <f t="shared" si="1"/>
        <v>2.59</v>
      </c>
      <c r="R51" s="15">
        <f t="shared" si="2"/>
        <v>49.209999999999994</v>
      </c>
      <c r="S51" s="15" t="str">
        <f>IF(Table13[[#This Row],[Total Sales After Discount (Main Total Sales)]]&gt;=1000,"High Order","Low Order")</f>
        <v>Low Order</v>
      </c>
      <c r="T51" s="9" t="s">
        <v>50</v>
      </c>
      <c r="U51" s="9" t="s">
        <v>42</v>
      </c>
      <c r="V51" s="16" t="str">
        <f ca="1">PROPER(Table13[[#This Row],[Region]])</f>
        <v>West</v>
      </c>
      <c r="W51" s="9" t="s">
        <v>37</v>
      </c>
      <c r="X51" s="9" t="s">
        <v>133</v>
      </c>
      <c r="Y51" s="9" t="s">
        <v>32</v>
      </c>
      <c r="Z51" s="9" t="str">
        <f>TEXT(Table13[[#This Row],[Order Date]],"mmm")</f>
        <v>Feb</v>
      </c>
      <c r="AA51" s="1" t="str">
        <f>TEXT(Table13[[#This Row],[Order Date]],"yyyy")</f>
        <v>2015</v>
      </c>
      <c r="AB51" s="1" t="str">
        <f>TEXT(Table13[[#This Row],[Order Date]],"mmm yyyy")</f>
        <v>Feb 2015</v>
      </c>
      <c r="AC51" s="1" t="str">
        <f>TEXT(Table13[[#This Row],[Order Date]],"dddd")</f>
        <v>Wednesday</v>
      </c>
    </row>
    <row r="52" spans="1:29" ht="14.5">
      <c r="A52" s="9">
        <v>91</v>
      </c>
      <c r="B52" s="9" t="str">
        <f>VLOOKUP(Table13[[#This Row],[Customer ID]],'Customer Lookup'!A:B,2,0)</f>
        <v>Wallace Werner</v>
      </c>
      <c r="C52" s="9">
        <v>87177</v>
      </c>
      <c r="D52" s="12">
        <v>42067</v>
      </c>
      <c r="E52" s="12">
        <v>42069</v>
      </c>
      <c r="F52" s="24">
        <f>Table13[[#This Row],[Ship Date]]-Table13[[#This Row],[Order Date]]</f>
        <v>2</v>
      </c>
      <c r="G52" s="18" t="str">
        <f>IF(Table13[[#This Row],[Shipping Delay (No of Days From Order to Delivery)]]&lt;=2,"Fast Delivery","Standard Delivery")</f>
        <v>Fast Delivery</v>
      </c>
      <c r="H52" s="8" t="s">
        <v>2235</v>
      </c>
      <c r="I52" s="13" t="str">
        <f ca="1">TRIM(Table13[[#This Row],[Product Category]])</f>
        <v>Office Supplies</v>
      </c>
      <c r="J52" s="13" t="str">
        <f ca="1">PROPER(Table13[[#This Row],[Product Sub-Category]])</f>
        <v>Telephones And Communication</v>
      </c>
      <c r="K52" s="14">
        <v>23</v>
      </c>
      <c r="L52" s="15">
        <v>175.99</v>
      </c>
      <c r="M52" s="15">
        <f t="shared" si="0"/>
        <v>4047.7700000000004</v>
      </c>
      <c r="N52" s="9">
        <v>0.1</v>
      </c>
      <c r="O52" s="21">
        <v>0.1</v>
      </c>
      <c r="P52" s="21" t="str">
        <f>IF(Table13[[#This Row],[Discount]]=0,"No Discount",IF(Table13[[#This Row],[Discount]]&lt;=0.05,"Low",IF(Table13[[#This Row],[Discount]]&lt;=0.1,"Medium","High")))</f>
        <v>Medium</v>
      </c>
      <c r="Q52" s="15">
        <f t="shared" si="1"/>
        <v>404.77700000000004</v>
      </c>
      <c r="R52" s="15">
        <f t="shared" si="2"/>
        <v>3642.9930000000004</v>
      </c>
      <c r="S52" s="15" t="str">
        <f>IF(Table13[[#This Row],[Total Sales After Discount (Main Total Sales)]]&gt;=1000,"High Order","Low Order")</f>
        <v>High Order</v>
      </c>
      <c r="T52" s="9" t="s">
        <v>50</v>
      </c>
      <c r="U52" s="9" t="s">
        <v>81</v>
      </c>
      <c r="V52" s="16" t="str">
        <f ca="1">PROPER(Table13[[#This Row],[Region]])</f>
        <v>South</v>
      </c>
      <c r="W52" s="9" t="s">
        <v>37</v>
      </c>
      <c r="X52" s="9" t="s">
        <v>133</v>
      </c>
      <c r="Y52" s="9" t="s">
        <v>32</v>
      </c>
      <c r="Z52" s="9" t="str">
        <f>TEXT(Table13[[#This Row],[Order Date]],"mmm")</f>
        <v>Mar</v>
      </c>
      <c r="AA52" s="1" t="str">
        <f>TEXT(Table13[[#This Row],[Order Date]],"yyyy")</f>
        <v>2015</v>
      </c>
      <c r="AB52" s="1" t="str">
        <f>TEXT(Table13[[#This Row],[Order Date]],"mmm yyyy")</f>
        <v>Mar 2015</v>
      </c>
      <c r="AC52" s="1" t="str">
        <f>TEXT(Table13[[#This Row],[Order Date]],"dddd")</f>
        <v>Wednesday</v>
      </c>
    </row>
    <row r="53" spans="1:29" ht="14.5">
      <c r="A53" s="9">
        <v>92</v>
      </c>
      <c r="B53" s="9" t="str">
        <f>VLOOKUP(Table13[[#This Row],[Customer ID]],'Customer Lookup'!A:B,2,0)</f>
        <v>Victoria Baker Hoover</v>
      </c>
      <c r="C53" s="9">
        <v>87175</v>
      </c>
      <c r="D53" s="12">
        <v>42141</v>
      </c>
      <c r="E53" s="12">
        <v>42143</v>
      </c>
      <c r="F53" s="24">
        <f>Table13[[#This Row],[Ship Date]]-Table13[[#This Row],[Order Date]]</f>
        <v>2</v>
      </c>
      <c r="G53" s="18" t="str">
        <f>IF(Table13[[#This Row],[Shipping Delay (No of Days From Order to Delivery)]]&lt;=2,"Fast Delivery","Standard Delivery")</f>
        <v>Fast Delivery</v>
      </c>
      <c r="H53" s="9" t="s">
        <v>83</v>
      </c>
      <c r="I53" s="13" t="str">
        <f ca="1">TRIM(Table13[[#This Row],[Product Category]])</f>
        <v>Office Supplies</v>
      </c>
      <c r="J53" s="13" t="str">
        <f ca="1">PROPER(Table13[[#This Row],[Product Sub-Category]])</f>
        <v>Paper</v>
      </c>
      <c r="K53" s="14">
        <v>16</v>
      </c>
      <c r="L53" s="15">
        <v>8.34</v>
      </c>
      <c r="M53" s="15">
        <f t="shared" si="0"/>
        <v>133.44</v>
      </c>
      <c r="N53" s="9">
        <v>0.05</v>
      </c>
      <c r="O53" s="20">
        <v>0.05</v>
      </c>
      <c r="P53" s="20" t="str">
        <f>IF(Table13[[#This Row],[Discount]]=0,"No Discount",IF(Table13[[#This Row],[Discount]]&lt;=0.05,"Low",IF(Table13[[#This Row],[Discount]]&lt;=0.1,"Medium","High")))</f>
        <v>Low</v>
      </c>
      <c r="Q53" s="15">
        <f t="shared" si="1"/>
        <v>6.6720000000000006</v>
      </c>
      <c r="R53" s="15">
        <f t="shared" si="2"/>
        <v>126.768</v>
      </c>
      <c r="S53" s="15" t="str">
        <f>IF(Table13[[#This Row],[Total Sales After Discount (Main Total Sales)]]&gt;=1000,"High Order","Low Order")</f>
        <v>Low Order</v>
      </c>
      <c r="T53" s="9" t="s">
        <v>21</v>
      </c>
      <c r="U53" s="9" t="s">
        <v>42</v>
      </c>
      <c r="V53" s="16" t="str">
        <f ca="1">PROPER(Table13[[#This Row],[Region]])</f>
        <v>South</v>
      </c>
      <c r="W53" s="9" t="s">
        <v>138</v>
      </c>
      <c r="X53" s="9" t="s">
        <v>139</v>
      </c>
      <c r="Y53" s="9" t="s">
        <v>32</v>
      </c>
      <c r="Z53" s="9" t="str">
        <f>TEXT(Table13[[#This Row],[Order Date]],"mmm")</f>
        <v>May</v>
      </c>
      <c r="AA53" s="1" t="str">
        <f>TEXT(Table13[[#This Row],[Order Date]],"yyyy")</f>
        <v>2015</v>
      </c>
      <c r="AB53" s="1" t="str">
        <f>TEXT(Table13[[#This Row],[Order Date]],"mmm yyyy")</f>
        <v>May 2015</v>
      </c>
      <c r="AC53" s="1" t="str">
        <f>TEXT(Table13[[#This Row],[Order Date]],"dddd")</f>
        <v>Sunday</v>
      </c>
    </row>
    <row r="54" spans="1:29" ht="14.5">
      <c r="A54" s="9">
        <v>92</v>
      </c>
      <c r="B54" s="9" t="str">
        <f>VLOOKUP(Table13[[#This Row],[Customer ID]],'Customer Lookup'!A:B,2,0)</f>
        <v>Victoria Baker Hoover</v>
      </c>
      <c r="C54" s="9">
        <v>87175</v>
      </c>
      <c r="D54" s="12">
        <v>42141</v>
      </c>
      <c r="E54" s="12">
        <v>42142</v>
      </c>
      <c r="F54" s="24">
        <f>Table13[[#This Row],[Ship Date]]-Table13[[#This Row],[Order Date]]</f>
        <v>1</v>
      </c>
      <c r="G54" s="18" t="str">
        <f>IF(Table13[[#This Row],[Shipping Delay (No of Days From Order to Delivery)]]&lt;=2,"Fast Delivery","Standard Delivery")</f>
        <v>Fast Delivery</v>
      </c>
      <c r="H54" s="8" t="s">
        <v>83</v>
      </c>
      <c r="I54" s="13" t="str">
        <f ca="1">TRIM(Table13[[#This Row],[Product Category]])</f>
        <v>Office Supplies</v>
      </c>
      <c r="J54" s="13" t="str">
        <f ca="1">PROPER(Table13[[#This Row],[Product Sub-Category]])</f>
        <v>Paper</v>
      </c>
      <c r="K54" s="14">
        <v>9</v>
      </c>
      <c r="L54" s="15">
        <v>4.9800000000000004</v>
      </c>
      <c r="M54" s="15">
        <f t="shared" si="0"/>
        <v>44.820000000000007</v>
      </c>
      <c r="N54" s="9">
        <v>0.05</v>
      </c>
      <c r="O54" s="21">
        <v>0.05</v>
      </c>
      <c r="P54" s="21" t="str">
        <f>IF(Table13[[#This Row],[Discount]]=0,"No Discount",IF(Table13[[#This Row],[Discount]]&lt;=0.05,"Low",IF(Table13[[#This Row],[Discount]]&lt;=0.1,"Medium","High")))</f>
        <v>Low</v>
      </c>
      <c r="Q54" s="15">
        <f t="shared" si="1"/>
        <v>2.2410000000000005</v>
      </c>
      <c r="R54" s="15">
        <f t="shared" si="2"/>
        <v>42.579000000000008</v>
      </c>
      <c r="S54" s="15" t="str">
        <f>IF(Table13[[#This Row],[Total Sales After Discount (Main Total Sales)]]&gt;=1000,"High Order","Low Order")</f>
        <v>Low Order</v>
      </c>
      <c r="T54" s="9" t="s">
        <v>21</v>
      </c>
      <c r="U54" s="9" t="s">
        <v>42</v>
      </c>
      <c r="V54" s="16" t="str">
        <f ca="1">PROPER(Table13[[#This Row],[Region]])</f>
        <v>South</v>
      </c>
      <c r="W54" s="9" t="s">
        <v>138</v>
      </c>
      <c r="X54" s="9" t="s">
        <v>139</v>
      </c>
      <c r="Y54" s="9" t="s">
        <v>32</v>
      </c>
      <c r="Z54" s="9" t="str">
        <f>TEXT(Table13[[#This Row],[Order Date]],"mmm")</f>
        <v>May</v>
      </c>
      <c r="AA54" s="1" t="str">
        <f>TEXT(Table13[[#This Row],[Order Date]],"yyyy")</f>
        <v>2015</v>
      </c>
      <c r="AB54" s="1" t="str">
        <f>TEXT(Table13[[#This Row],[Order Date]],"mmm yyyy")</f>
        <v>May 2015</v>
      </c>
      <c r="AC54" s="1" t="str">
        <f>TEXT(Table13[[#This Row],[Order Date]],"dddd")</f>
        <v>Sunday</v>
      </c>
    </row>
    <row r="55" spans="1:29" ht="14.5">
      <c r="A55" s="9">
        <v>92</v>
      </c>
      <c r="B55" s="9" t="str">
        <f>VLOOKUP(Table13[[#This Row],[Customer ID]],'Customer Lookup'!A:B,2,0)</f>
        <v>Victoria Baker Hoover</v>
      </c>
      <c r="C55" s="9">
        <v>87178</v>
      </c>
      <c r="D55" s="12">
        <v>42162</v>
      </c>
      <c r="E55" s="12">
        <v>42164</v>
      </c>
      <c r="F55" s="24">
        <f>Table13[[#This Row],[Ship Date]]-Table13[[#This Row],[Order Date]]</f>
        <v>2</v>
      </c>
      <c r="G55" s="18" t="str">
        <f>IF(Table13[[#This Row],[Shipping Delay (No of Days From Order to Delivery)]]&lt;=2,"Fast Delivery","Standard Delivery")</f>
        <v>Fast Delivery</v>
      </c>
      <c r="H55" s="9" t="s">
        <v>2240</v>
      </c>
      <c r="I55" s="13" t="str">
        <f ca="1">TRIM(Table13[[#This Row],[Product Category]])</f>
        <v>Furniture</v>
      </c>
      <c r="J55" s="13" t="str">
        <f ca="1">PROPER(Table13[[#This Row],[Product Sub-Category]])</f>
        <v>Scissors, Rulers And Trimmers</v>
      </c>
      <c r="K55" s="14">
        <v>16</v>
      </c>
      <c r="L55" s="15">
        <v>12.98</v>
      </c>
      <c r="M55" s="15">
        <f t="shared" si="0"/>
        <v>207.68</v>
      </c>
      <c r="N55" s="9">
        <v>0.05</v>
      </c>
      <c r="O55" s="20">
        <v>0.05</v>
      </c>
      <c r="P55" s="20" t="str">
        <f>IF(Table13[[#This Row],[Discount]]=0,"No Discount",IF(Table13[[#This Row],[Discount]]&lt;=0.05,"Low",IF(Table13[[#This Row],[Discount]]&lt;=0.1,"Medium","High")))</f>
        <v>Low</v>
      </c>
      <c r="Q55" s="15">
        <f t="shared" si="1"/>
        <v>10.384</v>
      </c>
      <c r="R55" s="15">
        <f t="shared" si="2"/>
        <v>197.29599999999999</v>
      </c>
      <c r="S55" s="15" t="str">
        <f>IF(Table13[[#This Row],[Total Sales After Discount (Main Total Sales)]]&gt;=1000,"High Order","Low Order")</f>
        <v>Low Order</v>
      </c>
      <c r="T55" s="9" t="s">
        <v>50</v>
      </c>
      <c r="U55" s="9" t="s">
        <v>81</v>
      </c>
      <c r="V55" s="16" t="str">
        <f ca="1">PROPER(Table13[[#This Row],[Region]])</f>
        <v>Central</v>
      </c>
      <c r="W55" s="9" t="s">
        <v>138</v>
      </c>
      <c r="X55" s="9" t="s">
        <v>139</v>
      </c>
      <c r="Y55" s="9" t="s">
        <v>22</v>
      </c>
      <c r="Z55" s="9" t="str">
        <f>TEXT(Table13[[#This Row],[Order Date]],"mmm")</f>
        <v>Jun</v>
      </c>
      <c r="AA55" s="1" t="str">
        <f>TEXT(Table13[[#This Row],[Order Date]],"yyyy")</f>
        <v>2015</v>
      </c>
      <c r="AB55" s="1" t="str">
        <f>TEXT(Table13[[#This Row],[Order Date]],"mmm yyyy")</f>
        <v>Jun 2015</v>
      </c>
      <c r="AC55" s="1" t="str">
        <f>TEXT(Table13[[#This Row],[Order Date]],"dddd")</f>
        <v>Sunday</v>
      </c>
    </row>
    <row r="56" spans="1:29" ht="14.5">
      <c r="A56" s="9">
        <v>94</v>
      </c>
      <c r="B56" s="9" t="str">
        <f>VLOOKUP(Table13[[#This Row],[Customer ID]],'Customer Lookup'!A:B,2,0)</f>
        <v>Eddie House Mueller</v>
      </c>
      <c r="C56" s="9">
        <v>44231</v>
      </c>
      <c r="D56" s="12">
        <v>42127</v>
      </c>
      <c r="E56" s="12">
        <v>42129</v>
      </c>
      <c r="F56" s="24">
        <f>Table13[[#This Row],[Ship Date]]-Table13[[#This Row],[Order Date]]</f>
        <v>2</v>
      </c>
      <c r="G56" s="18" t="str">
        <f>IF(Table13[[#This Row],[Shipping Delay (No of Days From Order to Delivery)]]&lt;=2,"Fast Delivery","Standard Delivery")</f>
        <v>Fast Delivery</v>
      </c>
      <c r="H56" s="8" t="s">
        <v>2232</v>
      </c>
      <c r="I56" s="13" t="str">
        <f ca="1">TRIM(Table13[[#This Row],[Product Category]])</f>
        <v>Technology</v>
      </c>
      <c r="J56" s="13" t="str">
        <f ca="1">PROPER(Table13[[#This Row],[Product Sub-Category]])</f>
        <v>Chairs &amp; Chairmats</v>
      </c>
      <c r="K56" s="14">
        <v>37</v>
      </c>
      <c r="L56" s="15">
        <v>160.97999999999999</v>
      </c>
      <c r="M56" s="15">
        <f t="shared" si="0"/>
        <v>5956.2599999999993</v>
      </c>
      <c r="N56" s="9">
        <v>0.1</v>
      </c>
      <c r="O56" s="21">
        <v>0.1</v>
      </c>
      <c r="P56" s="21" t="str">
        <f>IF(Table13[[#This Row],[Discount]]=0,"No Discount",IF(Table13[[#This Row],[Discount]]&lt;=0.05,"Low",IF(Table13[[#This Row],[Discount]]&lt;=0.1,"Medium","High")))</f>
        <v>Medium</v>
      </c>
      <c r="Q56" s="15">
        <f t="shared" si="1"/>
        <v>595.62599999999998</v>
      </c>
      <c r="R56" s="15">
        <f t="shared" si="2"/>
        <v>5360.6339999999991</v>
      </c>
      <c r="S56" s="15" t="str">
        <f>IF(Table13[[#This Row],[Total Sales After Discount (Main Total Sales)]]&gt;=1000,"High Order","Low Order")</f>
        <v>High Order</v>
      </c>
      <c r="T56" s="9" t="s">
        <v>31</v>
      </c>
      <c r="U56" s="9" t="s">
        <v>42</v>
      </c>
      <c r="V56" s="16" t="str">
        <f ca="1">PROPER(Table13[[#This Row],[Region]])</f>
        <v>Central</v>
      </c>
      <c r="W56" s="9" t="s">
        <v>142</v>
      </c>
      <c r="X56" s="9" t="s">
        <v>143</v>
      </c>
      <c r="Y56" s="9" t="s">
        <v>32</v>
      </c>
      <c r="Z56" s="9" t="str">
        <f>TEXT(Table13[[#This Row],[Order Date]],"mmm")</f>
        <v>May</v>
      </c>
      <c r="AA56" s="1" t="str">
        <f>TEXT(Table13[[#This Row],[Order Date]],"yyyy")</f>
        <v>2015</v>
      </c>
      <c r="AB56" s="1" t="str">
        <f>TEXT(Table13[[#This Row],[Order Date]],"mmm yyyy")</f>
        <v>May 2015</v>
      </c>
      <c r="AC56" s="1" t="str">
        <f>TEXT(Table13[[#This Row],[Order Date]],"dddd")</f>
        <v>Sunday</v>
      </c>
    </row>
    <row r="57" spans="1:29" ht="14.5">
      <c r="A57" s="9">
        <v>94</v>
      </c>
      <c r="B57" s="9" t="str">
        <f>VLOOKUP(Table13[[#This Row],[Customer ID]],'Customer Lookup'!A:B,2,0)</f>
        <v>Eddie House Mueller</v>
      </c>
      <c r="C57" s="9">
        <v>44231</v>
      </c>
      <c r="D57" s="12">
        <v>42127</v>
      </c>
      <c r="E57" s="12">
        <v>42129</v>
      </c>
      <c r="F57" s="24">
        <f>Table13[[#This Row],[Ship Date]]-Table13[[#This Row],[Order Date]]</f>
        <v>2</v>
      </c>
      <c r="G57" s="18" t="str">
        <f>IF(Table13[[#This Row],[Shipping Delay (No of Days From Order to Delivery)]]&lt;=2,"Fast Delivery","Standard Delivery")</f>
        <v>Fast Delivery</v>
      </c>
      <c r="H57" s="9" t="s">
        <v>144</v>
      </c>
      <c r="I57" s="13" t="str">
        <f ca="1">TRIM(Table13[[#This Row],[Product Category]])</f>
        <v>Furniture</v>
      </c>
      <c r="J57" s="13" t="str">
        <f ca="1">PROPER(Table13[[#This Row],[Product Sub-Category]])</f>
        <v>Computer Peripherals</v>
      </c>
      <c r="K57" s="14">
        <v>146</v>
      </c>
      <c r="L57" s="15">
        <v>17.98</v>
      </c>
      <c r="M57" s="15">
        <f t="shared" si="0"/>
        <v>2625.08</v>
      </c>
      <c r="N57" s="9">
        <v>0.05</v>
      </c>
      <c r="O57" s="20">
        <v>0.05</v>
      </c>
      <c r="P57" s="20" t="str">
        <f>IF(Table13[[#This Row],[Discount]]=0,"No Discount",IF(Table13[[#This Row],[Discount]]&lt;=0.05,"Low",IF(Table13[[#This Row],[Discount]]&lt;=0.1,"Medium","High")))</f>
        <v>Low</v>
      </c>
      <c r="Q57" s="15">
        <f t="shared" si="1"/>
        <v>131.25399999999999</v>
      </c>
      <c r="R57" s="15">
        <f t="shared" si="2"/>
        <v>2493.826</v>
      </c>
      <c r="S57" s="15" t="str">
        <f>IF(Table13[[#This Row],[Total Sales After Discount (Main Total Sales)]]&gt;=1000,"High Order","Low Order")</f>
        <v>High Order</v>
      </c>
      <c r="T57" s="9" t="s">
        <v>31</v>
      </c>
      <c r="U57" s="9" t="s">
        <v>42</v>
      </c>
      <c r="V57" s="16" t="str">
        <f ca="1">PROPER(Table13[[#This Row],[Region]])</f>
        <v>Central</v>
      </c>
      <c r="W57" s="9" t="s">
        <v>142</v>
      </c>
      <c r="X57" s="9" t="s">
        <v>143</v>
      </c>
      <c r="Y57" s="9" t="s">
        <v>32</v>
      </c>
      <c r="Z57" s="9" t="str">
        <f>TEXT(Table13[[#This Row],[Order Date]],"mmm")</f>
        <v>May</v>
      </c>
      <c r="AA57" s="1" t="str">
        <f>TEXT(Table13[[#This Row],[Order Date]],"yyyy")</f>
        <v>2015</v>
      </c>
      <c r="AB57" s="1" t="str">
        <f>TEXT(Table13[[#This Row],[Order Date]],"mmm yyyy")</f>
        <v>May 2015</v>
      </c>
      <c r="AC57" s="1" t="str">
        <f>TEXT(Table13[[#This Row],[Order Date]],"dddd")</f>
        <v>Sunday</v>
      </c>
    </row>
    <row r="58" spans="1:29" ht="14.5">
      <c r="A58" s="9">
        <v>97</v>
      </c>
      <c r="B58" s="9" t="str">
        <f>VLOOKUP(Table13[[#This Row],[Customer ID]],'Customer Lookup'!A:B,2,0)</f>
        <v>Max McKenna</v>
      </c>
      <c r="C58" s="9">
        <v>87306</v>
      </c>
      <c r="D58" s="12">
        <v>42127</v>
      </c>
      <c r="E58" s="12">
        <v>42129</v>
      </c>
      <c r="F58" s="24">
        <f>Table13[[#This Row],[Ship Date]]-Table13[[#This Row],[Order Date]]</f>
        <v>2</v>
      </c>
      <c r="G58" s="18" t="str">
        <f>IF(Table13[[#This Row],[Shipping Delay (No of Days From Order to Delivery)]]&lt;=2,"Fast Delivery","Standard Delivery")</f>
        <v>Fast Delivery</v>
      </c>
      <c r="H58" s="8" t="s">
        <v>2232</v>
      </c>
      <c r="I58" s="13" t="str">
        <f ca="1">TRIM(Table13[[#This Row],[Product Category]])</f>
        <v>Technology</v>
      </c>
      <c r="J58" s="13" t="str">
        <f ca="1">PROPER(Table13[[#This Row],[Product Sub-Category]])</f>
        <v>Chairs &amp; Chairmats</v>
      </c>
      <c r="K58" s="14">
        <v>9</v>
      </c>
      <c r="L58" s="15">
        <v>160.97999999999999</v>
      </c>
      <c r="M58" s="15">
        <f t="shared" si="0"/>
        <v>1448.82</v>
      </c>
      <c r="N58" s="9">
        <v>0.1</v>
      </c>
      <c r="O58" s="21">
        <v>0.1</v>
      </c>
      <c r="P58" s="21" t="str">
        <f>IF(Table13[[#This Row],[Discount]]=0,"No Discount",IF(Table13[[#This Row],[Discount]]&lt;=0.05,"Low",IF(Table13[[#This Row],[Discount]]&lt;=0.1,"Medium","High")))</f>
        <v>Medium</v>
      </c>
      <c r="Q58" s="15">
        <f t="shared" si="1"/>
        <v>144.88200000000001</v>
      </c>
      <c r="R58" s="15">
        <f t="shared" si="2"/>
        <v>1303.9379999999999</v>
      </c>
      <c r="S58" s="15" t="str">
        <f>IF(Table13[[#This Row],[Total Sales After Discount (Main Total Sales)]]&gt;=1000,"High Order","Low Order")</f>
        <v>High Order</v>
      </c>
      <c r="T58" s="9" t="s">
        <v>31</v>
      </c>
      <c r="U58" s="9" t="s">
        <v>42</v>
      </c>
      <c r="V58" s="16" t="str">
        <f ca="1">PROPER(Table13[[#This Row],[Region]])</f>
        <v>Central</v>
      </c>
      <c r="W58" s="9" t="s">
        <v>145</v>
      </c>
      <c r="X58" s="9" t="s">
        <v>146</v>
      </c>
      <c r="Y58" s="9" t="s">
        <v>32</v>
      </c>
      <c r="Z58" s="9" t="str">
        <f>TEXT(Table13[[#This Row],[Order Date]],"mmm")</f>
        <v>May</v>
      </c>
      <c r="AA58" s="1" t="str">
        <f>TEXT(Table13[[#This Row],[Order Date]],"yyyy")</f>
        <v>2015</v>
      </c>
      <c r="AB58" s="1" t="str">
        <f>TEXT(Table13[[#This Row],[Order Date]],"mmm yyyy")</f>
        <v>May 2015</v>
      </c>
      <c r="AC58" s="1" t="str">
        <f>TEXT(Table13[[#This Row],[Order Date]],"dddd")</f>
        <v>Sunday</v>
      </c>
    </row>
    <row r="59" spans="1:29" ht="14.5">
      <c r="A59" s="9">
        <v>97</v>
      </c>
      <c r="B59" s="9" t="str">
        <f>VLOOKUP(Table13[[#This Row],[Customer ID]],'Customer Lookup'!A:B,2,0)</f>
        <v>Max McKenna</v>
      </c>
      <c r="C59" s="9">
        <v>87306</v>
      </c>
      <c r="D59" s="12">
        <v>42127</v>
      </c>
      <c r="E59" s="12">
        <v>42128</v>
      </c>
      <c r="F59" s="24">
        <f>Table13[[#This Row],[Ship Date]]-Table13[[#This Row],[Order Date]]</f>
        <v>1</v>
      </c>
      <c r="G59" s="18" t="str">
        <f>IF(Table13[[#This Row],[Shipping Delay (No of Days From Order to Delivery)]]&lt;=2,"Fast Delivery","Standard Delivery")</f>
        <v>Fast Delivery</v>
      </c>
      <c r="H59" s="9" t="s">
        <v>2235</v>
      </c>
      <c r="I59" s="13" t="str">
        <f ca="1">TRIM(Table13[[#This Row],[Product Category]])</f>
        <v>Technology</v>
      </c>
      <c r="J59" s="13" t="str">
        <f ca="1">PROPER(Table13[[#This Row],[Product Sub-Category]])</f>
        <v>Telephones And Communication</v>
      </c>
      <c r="K59" s="14">
        <v>20</v>
      </c>
      <c r="L59" s="15">
        <v>115.99</v>
      </c>
      <c r="M59" s="15">
        <f t="shared" si="0"/>
        <v>2319.7999999999997</v>
      </c>
      <c r="N59" s="9">
        <v>0.1</v>
      </c>
      <c r="O59" s="20">
        <v>0.1</v>
      </c>
      <c r="P59" s="20" t="str">
        <f>IF(Table13[[#This Row],[Discount]]=0,"No Discount",IF(Table13[[#This Row],[Discount]]&lt;=0.05,"Low",IF(Table13[[#This Row],[Discount]]&lt;=0.1,"Medium","High")))</f>
        <v>Medium</v>
      </c>
      <c r="Q59" s="15">
        <f t="shared" si="1"/>
        <v>231.98</v>
      </c>
      <c r="R59" s="15">
        <f t="shared" si="2"/>
        <v>2087.8199999999997</v>
      </c>
      <c r="S59" s="15" t="str">
        <f>IF(Table13[[#This Row],[Total Sales After Discount (Main Total Sales)]]&gt;=1000,"High Order","Low Order")</f>
        <v>High Order</v>
      </c>
      <c r="T59" s="9" t="s">
        <v>31</v>
      </c>
      <c r="U59" s="9" t="s">
        <v>42</v>
      </c>
      <c r="V59" s="16" t="str">
        <f ca="1">PROPER(Table13[[#This Row],[Region]])</f>
        <v>East</v>
      </c>
      <c r="W59" s="9" t="s">
        <v>145</v>
      </c>
      <c r="X59" s="9" t="s">
        <v>146</v>
      </c>
      <c r="Y59" s="9" t="s">
        <v>32</v>
      </c>
      <c r="Z59" s="9" t="str">
        <f>TEXT(Table13[[#This Row],[Order Date]],"mmm")</f>
        <v>May</v>
      </c>
      <c r="AA59" s="1" t="str">
        <f>TEXT(Table13[[#This Row],[Order Date]],"yyyy")</f>
        <v>2015</v>
      </c>
      <c r="AB59" s="1" t="str">
        <f>TEXT(Table13[[#This Row],[Order Date]],"mmm yyyy")</f>
        <v>May 2015</v>
      </c>
      <c r="AC59" s="1" t="str">
        <f>TEXT(Table13[[#This Row],[Order Date]],"dddd")</f>
        <v>Sunday</v>
      </c>
    </row>
    <row r="60" spans="1:29" ht="14.5">
      <c r="A60" s="9">
        <v>101</v>
      </c>
      <c r="B60" s="9" t="str">
        <f>VLOOKUP(Table13[[#This Row],[Customer ID]],'Customer Lookup'!A:B,2,0)</f>
        <v>Claudia Boyle</v>
      </c>
      <c r="C60" s="9">
        <v>88205</v>
      </c>
      <c r="D60" s="12">
        <v>42177</v>
      </c>
      <c r="E60" s="12">
        <v>42179</v>
      </c>
      <c r="F60" s="24">
        <f>Table13[[#This Row],[Ship Date]]-Table13[[#This Row],[Order Date]]</f>
        <v>2</v>
      </c>
      <c r="G60" s="18" t="str">
        <f>IF(Table13[[#This Row],[Shipping Delay (No of Days From Order to Delivery)]]&lt;=2,"Fast Delivery","Standard Delivery")</f>
        <v>Fast Delivery</v>
      </c>
      <c r="H60" s="8" t="s">
        <v>144</v>
      </c>
      <c r="I60" s="13" t="str">
        <f ca="1">TRIM(Table13[[#This Row],[Product Category]])</f>
        <v>Furniture</v>
      </c>
      <c r="J60" s="13" t="str">
        <f ca="1">PROPER(Table13[[#This Row],[Product Sub-Category]])</f>
        <v>Computer Peripherals</v>
      </c>
      <c r="K60" s="14">
        <v>16</v>
      </c>
      <c r="L60" s="15">
        <v>19.98</v>
      </c>
      <c r="M60" s="15">
        <f t="shared" si="0"/>
        <v>319.68</v>
      </c>
      <c r="N60" s="9">
        <v>0.05</v>
      </c>
      <c r="O60" s="21">
        <v>0.05</v>
      </c>
      <c r="P60" s="21" t="str">
        <f>IF(Table13[[#This Row],[Discount]]=0,"No Discount",IF(Table13[[#This Row],[Discount]]&lt;=0.05,"Low",IF(Table13[[#This Row],[Discount]]&lt;=0.1,"Medium","High")))</f>
        <v>Low</v>
      </c>
      <c r="Q60" s="15">
        <f t="shared" si="1"/>
        <v>15.984000000000002</v>
      </c>
      <c r="R60" s="15">
        <f t="shared" si="2"/>
        <v>303.69600000000003</v>
      </c>
      <c r="S60" s="15" t="str">
        <f>IF(Table13[[#This Row],[Total Sales After Discount (Main Total Sales)]]&gt;=1000,"High Order","Low Order")</f>
        <v>Low Order</v>
      </c>
      <c r="T60" s="9" t="s">
        <v>50</v>
      </c>
      <c r="U60" s="9" t="s">
        <v>104</v>
      </c>
      <c r="V60" s="16" t="str">
        <f ca="1">PROPER(Table13[[#This Row],[Region]])</f>
        <v>East</v>
      </c>
      <c r="W60" s="9" t="s">
        <v>147</v>
      </c>
      <c r="X60" s="9" t="s">
        <v>148</v>
      </c>
      <c r="Y60" s="9" t="s">
        <v>32</v>
      </c>
      <c r="Z60" s="9" t="str">
        <f>TEXT(Table13[[#This Row],[Order Date]],"mmm")</f>
        <v>Jun</v>
      </c>
      <c r="AA60" s="1" t="str">
        <f>TEXT(Table13[[#This Row],[Order Date]],"yyyy")</f>
        <v>2015</v>
      </c>
      <c r="AB60" s="1" t="str">
        <f>TEXT(Table13[[#This Row],[Order Date]],"mmm yyyy")</f>
        <v>Jun 2015</v>
      </c>
      <c r="AC60" s="1" t="str">
        <f>TEXT(Table13[[#This Row],[Order Date]],"dddd")</f>
        <v>Monday</v>
      </c>
    </row>
    <row r="61" spans="1:29" ht="14.5">
      <c r="A61" s="9">
        <v>102</v>
      </c>
      <c r="B61" s="9" t="str">
        <f>VLOOKUP(Table13[[#This Row],[Customer ID]],'Customer Lookup'!A:B,2,0)</f>
        <v>Caroline Johnston</v>
      </c>
      <c r="C61" s="9">
        <v>42599</v>
      </c>
      <c r="D61" s="12">
        <v>42100</v>
      </c>
      <c r="E61" s="12">
        <v>42101</v>
      </c>
      <c r="F61" s="24">
        <f>Table13[[#This Row],[Ship Date]]-Table13[[#This Row],[Order Date]]</f>
        <v>1</v>
      </c>
      <c r="G61" s="18" t="str">
        <f>IF(Table13[[#This Row],[Shipping Delay (No of Days From Order to Delivery)]]&lt;=2,"Fast Delivery","Standard Delivery")</f>
        <v>Fast Delivery</v>
      </c>
      <c r="H61" s="9" t="s">
        <v>151</v>
      </c>
      <c r="I61" s="13" t="str">
        <f ca="1">TRIM(Table13[[#This Row],[Product Category]])</f>
        <v>Technology</v>
      </c>
      <c r="J61" s="13" t="str">
        <f ca="1">PROPER(Table13[[#This Row],[Product Sub-Category]])</f>
        <v>Bookcases</v>
      </c>
      <c r="K61" s="14">
        <v>31</v>
      </c>
      <c r="L61" s="15">
        <v>300.98</v>
      </c>
      <c r="M61" s="15">
        <f t="shared" si="0"/>
        <v>9330.380000000001</v>
      </c>
      <c r="N61" s="9">
        <v>0.1</v>
      </c>
      <c r="O61" s="20">
        <v>0.1</v>
      </c>
      <c r="P61" s="20" t="str">
        <f>IF(Table13[[#This Row],[Discount]]=0,"No Discount",IF(Table13[[#This Row],[Discount]]&lt;=0.05,"Low",IF(Table13[[#This Row],[Discount]]&lt;=0.1,"Medium","High")))</f>
        <v>Medium</v>
      </c>
      <c r="Q61" s="15">
        <f t="shared" si="1"/>
        <v>933.03800000000012</v>
      </c>
      <c r="R61" s="15">
        <f t="shared" si="2"/>
        <v>8397.3420000000006</v>
      </c>
      <c r="S61" s="15" t="str">
        <f>IF(Table13[[#This Row],[Total Sales After Discount (Main Total Sales)]]&gt;=1000,"High Order","Low Order")</f>
        <v>High Order</v>
      </c>
      <c r="T61" s="9" t="s">
        <v>50</v>
      </c>
      <c r="U61" s="9" t="s">
        <v>104</v>
      </c>
      <c r="V61" s="16" t="str">
        <f ca="1">PROPER(Table13[[#This Row],[Region]])</f>
        <v>East</v>
      </c>
      <c r="W61" s="9" t="s">
        <v>152</v>
      </c>
      <c r="X61" s="9" t="s">
        <v>153</v>
      </c>
      <c r="Y61" s="9" t="s">
        <v>32</v>
      </c>
      <c r="Z61" s="9" t="str">
        <f>TEXT(Table13[[#This Row],[Order Date]],"mmm")</f>
        <v>Apr</v>
      </c>
      <c r="AA61" s="1" t="str">
        <f>TEXT(Table13[[#This Row],[Order Date]],"yyyy")</f>
        <v>2015</v>
      </c>
      <c r="AB61" s="1" t="str">
        <f>TEXT(Table13[[#This Row],[Order Date]],"mmm yyyy")</f>
        <v>Apr 2015</v>
      </c>
      <c r="AC61" s="1" t="str">
        <f>TEXT(Table13[[#This Row],[Order Date]],"dddd")</f>
        <v>Monday</v>
      </c>
    </row>
    <row r="62" spans="1:29" ht="14.5">
      <c r="A62" s="9">
        <v>102</v>
      </c>
      <c r="B62" s="9" t="str">
        <f>VLOOKUP(Table13[[#This Row],[Customer ID]],'Customer Lookup'!A:B,2,0)</f>
        <v>Caroline Johnston</v>
      </c>
      <c r="C62" s="9">
        <v>3397</v>
      </c>
      <c r="D62" s="12">
        <v>42177</v>
      </c>
      <c r="E62" s="12">
        <v>42179</v>
      </c>
      <c r="F62" s="24">
        <f>Table13[[#This Row],[Ship Date]]-Table13[[#This Row],[Order Date]]</f>
        <v>2</v>
      </c>
      <c r="G62" s="18" t="str">
        <f>IF(Table13[[#This Row],[Shipping Delay (No of Days From Order to Delivery)]]&lt;=2,"Fast Delivery","Standard Delivery")</f>
        <v>Fast Delivery</v>
      </c>
      <c r="H62" s="8" t="s">
        <v>144</v>
      </c>
      <c r="I62" s="13" t="str">
        <f ca="1">TRIM(Table13[[#This Row],[Product Category]])</f>
        <v>Office Supplies</v>
      </c>
      <c r="J62" s="13" t="str">
        <f ca="1">PROPER(Table13[[#This Row],[Product Sub-Category]])</f>
        <v>Computer Peripherals</v>
      </c>
      <c r="K62" s="14">
        <v>65</v>
      </c>
      <c r="L62" s="15">
        <v>19.98</v>
      </c>
      <c r="M62" s="15">
        <f t="shared" si="0"/>
        <v>1298.7</v>
      </c>
      <c r="N62" s="9">
        <v>0.05</v>
      </c>
      <c r="O62" s="21">
        <v>0.05</v>
      </c>
      <c r="P62" s="21" t="str">
        <f>IF(Table13[[#This Row],[Discount]]=0,"No Discount",IF(Table13[[#This Row],[Discount]]&lt;=0.05,"Low",IF(Table13[[#This Row],[Discount]]&lt;=0.1,"Medium","High")))</f>
        <v>Low</v>
      </c>
      <c r="Q62" s="15">
        <f t="shared" si="1"/>
        <v>64.935000000000002</v>
      </c>
      <c r="R62" s="15">
        <f t="shared" si="2"/>
        <v>1233.7650000000001</v>
      </c>
      <c r="S62" s="15" t="str">
        <f>IF(Table13[[#This Row],[Total Sales After Discount (Main Total Sales)]]&gt;=1000,"High Order","Low Order")</f>
        <v>High Order</v>
      </c>
      <c r="T62" s="9" t="s">
        <v>50</v>
      </c>
      <c r="U62" s="9" t="s">
        <v>104</v>
      </c>
      <c r="V62" s="16" t="str">
        <f ca="1">PROPER(Table13[[#This Row],[Region]])</f>
        <v>East</v>
      </c>
      <c r="W62" s="9" t="s">
        <v>152</v>
      </c>
      <c r="X62" s="9" t="s">
        <v>153</v>
      </c>
      <c r="Y62" s="9" t="s">
        <v>32</v>
      </c>
      <c r="Z62" s="9" t="str">
        <f>TEXT(Table13[[#This Row],[Order Date]],"mmm")</f>
        <v>Jun</v>
      </c>
      <c r="AA62" s="1" t="str">
        <f>TEXT(Table13[[#This Row],[Order Date]],"yyyy")</f>
        <v>2015</v>
      </c>
      <c r="AB62" s="1" t="str">
        <f>TEXT(Table13[[#This Row],[Order Date]],"mmm yyyy")</f>
        <v>Jun 2015</v>
      </c>
      <c r="AC62" s="1" t="str">
        <f>TEXT(Table13[[#This Row],[Order Date]],"dddd")</f>
        <v>Monday</v>
      </c>
    </row>
    <row r="63" spans="1:29" ht="14.5">
      <c r="A63" s="9">
        <v>102</v>
      </c>
      <c r="B63" s="9" t="str">
        <f>VLOOKUP(Table13[[#This Row],[Customer ID]],'Customer Lookup'!A:B,2,0)</f>
        <v>Caroline Johnston</v>
      </c>
      <c r="C63" s="9">
        <v>3397</v>
      </c>
      <c r="D63" s="12">
        <v>42177</v>
      </c>
      <c r="E63" s="12">
        <v>42178</v>
      </c>
      <c r="F63" s="24">
        <f>Table13[[#This Row],[Ship Date]]-Table13[[#This Row],[Order Date]]</f>
        <v>1</v>
      </c>
      <c r="G63" s="18" t="str">
        <f>IF(Table13[[#This Row],[Shipping Delay (No of Days From Order to Delivery)]]&lt;=2,"Fast Delivery","Standard Delivery")</f>
        <v>Fast Delivery</v>
      </c>
      <c r="H63" s="9" t="s">
        <v>2237</v>
      </c>
      <c r="I63" s="13" t="str">
        <f ca="1">TRIM(Table13[[#This Row],[Product Category]])</f>
        <v>Furniture</v>
      </c>
      <c r="J63" s="13" t="str">
        <f ca="1">PROPER(Table13[[#This Row],[Product Sub-Category]])</f>
        <v>Binders And Binder Accessories</v>
      </c>
      <c r="K63" s="14">
        <v>17</v>
      </c>
      <c r="L63" s="15">
        <v>2.88</v>
      </c>
      <c r="M63" s="15">
        <f t="shared" si="0"/>
        <v>48.96</v>
      </c>
      <c r="N63" s="9">
        <v>0.05</v>
      </c>
      <c r="O63" s="20">
        <v>0.05</v>
      </c>
      <c r="P63" s="20" t="str">
        <f>IF(Table13[[#This Row],[Discount]]=0,"No Discount",IF(Table13[[#This Row],[Discount]]&lt;=0.05,"Low",IF(Table13[[#This Row],[Discount]]&lt;=0.1,"Medium","High")))</f>
        <v>Low</v>
      </c>
      <c r="Q63" s="15">
        <f t="shared" si="1"/>
        <v>2.4480000000000004</v>
      </c>
      <c r="R63" s="15">
        <f t="shared" si="2"/>
        <v>46.512</v>
      </c>
      <c r="S63" s="15" t="str">
        <f>IF(Table13[[#This Row],[Total Sales After Discount (Main Total Sales)]]&gt;=1000,"High Order","Low Order")</f>
        <v>Low Order</v>
      </c>
      <c r="T63" s="9" t="s">
        <v>50</v>
      </c>
      <c r="U63" s="9" t="s">
        <v>104</v>
      </c>
      <c r="V63" s="16" t="str">
        <f ca="1">PROPER(Table13[[#This Row],[Region]])</f>
        <v>East</v>
      </c>
      <c r="W63" s="9" t="s">
        <v>152</v>
      </c>
      <c r="X63" s="9" t="s">
        <v>153</v>
      </c>
      <c r="Y63" s="9" t="s">
        <v>32</v>
      </c>
      <c r="Z63" s="9" t="str">
        <f>TEXT(Table13[[#This Row],[Order Date]],"mmm")</f>
        <v>Jun</v>
      </c>
      <c r="AA63" s="1" t="str">
        <f>TEXT(Table13[[#This Row],[Order Date]],"yyyy")</f>
        <v>2015</v>
      </c>
      <c r="AB63" s="1" t="str">
        <f>TEXT(Table13[[#This Row],[Order Date]],"mmm yyyy")</f>
        <v>Jun 2015</v>
      </c>
      <c r="AC63" s="1" t="str">
        <f>TEXT(Table13[[#This Row],[Order Date]],"dddd")</f>
        <v>Monday</v>
      </c>
    </row>
    <row r="64" spans="1:29" ht="14.5">
      <c r="A64" s="9">
        <v>107</v>
      </c>
      <c r="B64" s="9" t="str">
        <f>VLOOKUP(Table13[[#This Row],[Customer ID]],'Customer Lookup'!A:B,2,0)</f>
        <v>Lois Hamilton</v>
      </c>
      <c r="C64" s="9">
        <v>88204</v>
      </c>
      <c r="D64" s="12">
        <v>42100</v>
      </c>
      <c r="E64" s="12">
        <v>42101</v>
      </c>
      <c r="F64" s="24">
        <f>Table13[[#This Row],[Ship Date]]-Table13[[#This Row],[Order Date]]</f>
        <v>1</v>
      </c>
      <c r="G64" s="18" t="str">
        <f>IF(Table13[[#This Row],[Shipping Delay (No of Days From Order to Delivery)]]&lt;=2,"Fast Delivery","Standard Delivery")</f>
        <v>Fast Delivery</v>
      </c>
      <c r="H64" s="8" t="s">
        <v>151</v>
      </c>
      <c r="I64" s="13" t="str">
        <f ca="1">TRIM(Table13[[#This Row],[Product Category]])</f>
        <v>Office Supplies</v>
      </c>
      <c r="J64" s="13" t="str">
        <f ca="1">PROPER(Table13[[#This Row],[Product Sub-Category]])</f>
        <v>Bookcases</v>
      </c>
      <c r="K64" s="14">
        <v>8</v>
      </c>
      <c r="L64" s="15">
        <v>300.98</v>
      </c>
      <c r="M64" s="15">
        <f t="shared" si="0"/>
        <v>2407.84</v>
      </c>
      <c r="N64" s="9">
        <v>0.1</v>
      </c>
      <c r="O64" s="21">
        <v>0.1</v>
      </c>
      <c r="P64" s="21" t="str">
        <f>IF(Table13[[#This Row],[Discount]]=0,"No Discount",IF(Table13[[#This Row],[Discount]]&lt;=0.05,"Low",IF(Table13[[#This Row],[Discount]]&lt;=0.1,"Medium","High")))</f>
        <v>Medium</v>
      </c>
      <c r="Q64" s="15">
        <f t="shared" si="1"/>
        <v>240.78400000000002</v>
      </c>
      <c r="R64" s="15">
        <f t="shared" si="2"/>
        <v>2167.056</v>
      </c>
      <c r="S64" s="15" t="str">
        <f>IF(Table13[[#This Row],[Total Sales After Discount (Main Total Sales)]]&gt;=1000,"High Order","Low Order")</f>
        <v>High Order</v>
      </c>
      <c r="T64" s="9" t="s">
        <v>50</v>
      </c>
      <c r="U64" s="9" t="s">
        <v>104</v>
      </c>
      <c r="V64" s="16" t="str">
        <f ca="1">PROPER(Table13[[#This Row],[Region]])</f>
        <v>East</v>
      </c>
      <c r="W64" s="9" t="s">
        <v>155</v>
      </c>
      <c r="X64" s="9" t="s">
        <v>156</v>
      </c>
      <c r="Y64" s="9" t="s">
        <v>32</v>
      </c>
      <c r="Z64" s="9" t="str">
        <f>TEXT(Table13[[#This Row],[Order Date]],"mmm")</f>
        <v>Apr</v>
      </c>
      <c r="AA64" s="1" t="str">
        <f>TEXT(Table13[[#This Row],[Order Date]],"yyyy")</f>
        <v>2015</v>
      </c>
      <c r="AB64" s="1" t="str">
        <f>TEXT(Table13[[#This Row],[Order Date]],"mmm yyyy")</f>
        <v>Apr 2015</v>
      </c>
      <c r="AC64" s="1" t="str">
        <f>TEXT(Table13[[#This Row],[Order Date]],"dddd")</f>
        <v>Monday</v>
      </c>
    </row>
    <row r="65" spans="1:29" ht="14.5">
      <c r="A65" s="9">
        <v>109</v>
      </c>
      <c r="B65" s="9" t="str">
        <f>VLOOKUP(Table13[[#This Row],[Customer ID]],'Customer Lookup'!A:B,2,0)</f>
        <v>Tom McFarland</v>
      </c>
      <c r="C65" s="9">
        <v>88205</v>
      </c>
      <c r="D65" s="12">
        <v>42177</v>
      </c>
      <c r="E65" s="12">
        <v>42178</v>
      </c>
      <c r="F65" s="24">
        <f>Table13[[#This Row],[Ship Date]]-Table13[[#This Row],[Order Date]]</f>
        <v>1</v>
      </c>
      <c r="G65" s="18" t="str">
        <f>IF(Table13[[#This Row],[Shipping Delay (No of Days From Order to Delivery)]]&lt;=2,"Fast Delivery","Standard Delivery")</f>
        <v>Fast Delivery</v>
      </c>
      <c r="H65" s="9" t="s">
        <v>2237</v>
      </c>
      <c r="I65" s="13" t="str">
        <f ca="1">TRIM(Table13[[#This Row],[Product Category]])</f>
        <v>Office Supplies</v>
      </c>
      <c r="J65" s="13" t="str">
        <f ca="1">PROPER(Table13[[#This Row],[Product Sub-Category]])</f>
        <v>Binders And Binder Accessories</v>
      </c>
      <c r="K65" s="14">
        <v>4</v>
      </c>
      <c r="L65" s="15">
        <v>2.88</v>
      </c>
      <c r="M65" s="15">
        <f t="shared" si="0"/>
        <v>11.52</v>
      </c>
      <c r="N65" s="9">
        <v>0.05</v>
      </c>
      <c r="O65" s="20">
        <v>0.05</v>
      </c>
      <c r="P65" s="20" t="str">
        <f>IF(Table13[[#This Row],[Discount]]=0,"No Discount",IF(Table13[[#This Row],[Discount]]&lt;=0.05,"Low",IF(Table13[[#This Row],[Discount]]&lt;=0.1,"Medium","High")))</f>
        <v>Low</v>
      </c>
      <c r="Q65" s="15">
        <f t="shared" si="1"/>
        <v>0.57599999999999996</v>
      </c>
      <c r="R65" s="15">
        <f t="shared" si="2"/>
        <v>10.943999999999999</v>
      </c>
      <c r="S65" s="15" t="str">
        <f>IF(Table13[[#This Row],[Total Sales After Discount (Main Total Sales)]]&gt;=1000,"High Order","Low Order")</f>
        <v>Low Order</v>
      </c>
      <c r="T65" s="9" t="s">
        <v>50</v>
      </c>
      <c r="U65" s="9" t="s">
        <v>104</v>
      </c>
      <c r="V65" s="16" t="str">
        <f ca="1">PROPER(Table13[[#This Row],[Region]])</f>
        <v>West</v>
      </c>
      <c r="W65" s="9" t="s">
        <v>46</v>
      </c>
      <c r="X65" s="9" t="s">
        <v>157</v>
      </c>
      <c r="Y65" s="9" t="s">
        <v>32</v>
      </c>
      <c r="Z65" s="9" t="str">
        <f>TEXT(Table13[[#This Row],[Order Date]],"mmm")</f>
        <v>Jun</v>
      </c>
      <c r="AA65" s="1" t="str">
        <f>TEXT(Table13[[#This Row],[Order Date]],"yyyy")</f>
        <v>2015</v>
      </c>
      <c r="AB65" s="1" t="str">
        <f>TEXT(Table13[[#This Row],[Order Date]],"mmm yyyy")</f>
        <v>Jun 2015</v>
      </c>
      <c r="AC65" s="1" t="str">
        <f>TEXT(Table13[[#This Row],[Order Date]],"dddd")</f>
        <v>Monday</v>
      </c>
    </row>
    <row r="66" spans="1:29" ht="14.5">
      <c r="A66" s="9">
        <v>114</v>
      </c>
      <c r="B66" s="9" t="str">
        <f>VLOOKUP(Table13[[#This Row],[Customer ID]],'Customer Lookup'!A:B,2,0)</f>
        <v>Ron Newton</v>
      </c>
      <c r="C66" s="9">
        <v>89583</v>
      </c>
      <c r="D66" s="12">
        <v>42007</v>
      </c>
      <c r="E66" s="12">
        <v>42008</v>
      </c>
      <c r="F66" s="24">
        <f>Table13[[#This Row],[Ship Date]]-Table13[[#This Row],[Order Date]]</f>
        <v>1</v>
      </c>
      <c r="G66" s="18" t="str">
        <f>IF(Table13[[#This Row],[Shipping Delay (No of Days From Order to Delivery)]]&lt;=2,"Fast Delivery","Standard Delivery")</f>
        <v>Fast Delivery</v>
      </c>
      <c r="H66" s="8" t="s">
        <v>2231</v>
      </c>
      <c r="I66" s="13" t="str">
        <f ca="1">TRIM(Table13[[#This Row],[Product Category]])</f>
        <v>Office Supplies</v>
      </c>
      <c r="J66" s="13" t="str">
        <f ca="1">PROPER(Table13[[#This Row],[Product Sub-Category]])</f>
        <v>Pens &amp; Art Supplies</v>
      </c>
      <c r="K66" s="14">
        <v>7</v>
      </c>
      <c r="L66" s="15">
        <v>4.26</v>
      </c>
      <c r="M66" s="15">
        <f t="shared" ref="M66:M129" si="3">L66*K66</f>
        <v>29.82</v>
      </c>
      <c r="N66" s="9">
        <v>0.05</v>
      </c>
      <c r="O66" s="21">
        <v>0.05</v>
      </c>
      <c r="P66" s="21" t="str">
        <f>IF(Table13[[#This Row],[Discount]]=0,"No Discount",IF(Table13[[#This Row],[Discount]]&lt;=0.05,"Low",IF(Table13[[#This Row],[Discount]]&lt;=0.1,"Medium","High")))</f>
        <v>Low</v>
      </c>
      <c r="Q66" s="15">
        <f t="shared" ref="Q66:Q129" si="4">N66*M66</f>
        <v>1.4910000000000001</v>
      </c>
      <c r="R66" s="15">
        <f t="shared" ref="R66:R129" si="5">M66-Q66</f>
        <v>28.329000000000001</v>
      </c>
      <c r="S66" s="15" t="str">
        <f>IF(Table13[[#This Row],[Total Sales After Discount (Main Total Sales)]]&gt;=1000,"High Order","Low Order")</f>
        <v>Low Order</v>
      </c>
      <c r="T66" s="9" t="s">
        <v>21</v>
      </c>
      <c r="U66" s="9" t="s">
        <v>42</v>
      </c>
      <c r="V66" s="16" t="str">
        <f ca="1">PROPER(Table13[[#This Row],[Region]])</f>
        <v>West</v>
      </c>
      <c r="W66" s="9" t="s">
        <v>90</v>
      </c>
      <c r="X66" s="9" t="s">
        <v>158</v>
      </c>
      <c r="Y66" s="9" t="s">
        <v>32</v>
      </c>
      <c r="Z66" s="9" t="str">
        <f>TEXT(Table13[[#This Row],[Order Date]],"mmm")</f>
        <v>Jan</v>
      </c>
      <c r="AA66" s="1" t="str">
        <f>TEXT(Table13[[#This Row],[Order Date]],"yyyy")</f>
        <v>2015</v>
      </c>
      <c r="AB66" s="1" t="str">
        <f>TEXT(Table13[[#This Row],[Order Date]],"mmm yyyy")</f>
        <v>Jan 2015</v>
      </c>
      <c r="AC66" s="1" t="str">
        <f>TEXT(Table13[[#This Row],[Order Date]],"dddd")</f>
        <v>Saturday</v>
      </c>
    </row>
    <row r="67" spans="1:29" ht="14.5">
      <c r="A67" s="9">
        <v>114</v>
      </c>
      <c r="B67" s="9" t="str">
        <f>VLOOKUP(Table13[[#This Row],[Customer ID]],'Customer Lookup'!A:B,2,0)</f>
        <v>Ron Newton</v>
      </c>
      <c r="C67" s="9">
        <v>89584</v>
      </c>
      <c r="D67" s="12">
        <v>42098</v>
      </c>
      <c r="E67" s="12">
        <v>42100</v>
      </c>
      <c r="F67" s="24">
        <f>Table13[[#This Row],[Ship Date]]-Table13[[#This Row],[Order Date]]</f>
        <v>2</v>
      </c>
      <c r="G67" s="18" t="str">
        <f>IF(Table13[[#This Row],[Shipping Delay (No of Days From Order to Delivery)]]&lt;=2,"Fast Delivery","Standard Delivery")</f>
        <v>Fast Delivery</v>
      </c>
      <c r="H67" s="9" t="s">
        <v>116</v>
      </c>
      <c r="I67" s="13" t="str">
        <f ca="1">TRIM(Table13[[#This Row],[Product Category]])</f>
        <v>Office Supplies</v>
      </c>
      <c r="J67" s="13" t="str">
        <f ca="1">PROPER(Table13[[#This Row],[Product Sub-Category]])</f>
        <v>Labels</v>
      </c>
      <c r="K67" s="14">
        <v>12</v>
      </c>
      <c r="L67" s="15">
        <v>4.91</v>
      </c>
      <c r="M67" s="15">
        <f t="shared" si="3"/>
        <v>58.92</v>
      </c>
      <c r="N67" s="9">
        <v>0.05</v>
      </c>
      <c r="O67" s="20">
        <v>0.05</v>
      </c>
      <c r="P67" s="20" t="str">
        <f>IF(Table13[[#This Row],[Discount]]=0,"No Discount",IF(Table13[[#This Row],[Discount]]&lt;=0.05,"Low",IF(Table13[[#This Row],[Discount]]&lt;=0.1,"Medium","High")))</f>
        <v>Low</v>
      </c>
      <c r="Q67" s="15">
        <f t="shared" si="4"/>
        <v>2.9460000000000002</v>
      </c>
      <c r="R67" s="15">
        <f t="shared" si="5"/>
        <v>55.974000000000004</v>
      </c>
      <c r="S67" s="15" t="str">
        <f>IF(Table13[[#This Row],[Total Sales After Discount (Main Total Sales)]]&gt;=1000,"High Order","Low Order")</f>
        <v>Low Order</v>
      </c>
      <c r="T67" s="9" t="s">
        <v>50</v>
      </c>
      <c r="U67" s="9" t="s">
        <v>42</v>
      </c>
      <c r="V67" s="16" t="str">
        <f ca="1">PROPER(Table13[[#This Row],[Region]])</f>
        <v>West</v>
      </c>
      <c r="W67" s="9" t="s">
        <v>90</v>
      </c>
      <c r="X67" s="9" t="s">
        <v>158</v>
      </c>
      <c r="Y67" s="9" t="s">
        <v>32</v>
      </c>
      <c r="Z67" s="9" t="str">
        <f>TEXT(Table13[[#This Row],[Order Date]],"mmm")</f>
        <v>Apr</v>
      </c>
      <c r="AA67" s="1" t="str">
        <f>TEXT(Table13[[#This Row],[Order Date]],"yyyy")</f>
        <v>2015</v>
      </c>
      <c r="AB67" s="1" t="str">
        <f>TEXT(Table13[[#This Row],[Order Date]],"mmm yyyy")</f>
        <v>Apr 2015</v>
      </c>
      <c r="AC67" s="1" t="str">
        <f>TEXT(Table13[[#This Row],[Order Date]],"dddd")</f>
        <v>Saturday</v>
      </c>
    </row>
    <row r="68" spans="1:29" ht="14.5">
      <c r="A68" s="9">
        <v>114</v>
      </c>
      <c r="B68" s="9" t="str">
        <f>VLOOKUP(Table13[[#This Row],[Customer ID]],'Customer Lookup'!A:B,2,0)</f>
        <v>Ron Newton</v>
      </c>
      <c r="C68" s="9">
        <v>89584</v>
      </c>
      <c r="D68" s="12">
        <v>42098</v>
      </c>
      <c r="E68" s="12">
        <v>42100</v>
      </c>
      <c r="F68" s="24">
        <f>Table13[[#This Row],[Ship Date]]-Table13[[#This Row],[Order Date]]</f>
        <v>2</v>
      </c>
      <c r="G68" s="18" t="str">
        <f>IF(Table13[[#This Row],[Shipping Delay (No of Days From Order to Delivery)]]&lt;=2,"Fast Delivery","Standard Delivery")</f>
        <v>Fast Delivery</v>
      </c>
      <c r="H68" s="8" t="s">
        <v>83</v>
      </c>
      <c r="I68" s="13" t="str">
        <f ca="1">TRIM(Table13[[#This Row],[Product Category]])</f>
        <v>Technology</v>
      </c>
      <c r="J68" s="13" t="str">
        <f ca="1">PROPER(Table13[[#This Row],[Product Sub-Category]])</f>
        <v>Paper</v>
      </c>
      <c r="K68" s="14">
        <v>5</v>
      </c>
      <c r="L68" s="15">
        <v>4</v>
      </c>
      <c r="M68" s="15">
        <f t="shared" si="3"/>
        <v>20</v>
      </c>
      <c r="N68" s="9">
        <v>0.05</v>
      </c>
      <c r="O68" s="21">
        <v>0.05</v>
      </c>
      <c r="P68" s="21" t="str">
        <f>IF(Table13[[#This Row],[Discount]]=0,"No Discount",IF(Table13[[#This Row],[Discount]]&lt;=0.05,"Low",IF(Table13[[#This Row],[Discount]]&lt;=0.1,"Medium","High")))</f>
        <v>Low</v>
      </c>
      <c r="Q68" s="15">
        <f t="shared" si="4"/>
        <v>1</v>
      </c>
      <c r="R68" s="15">
        <f t="shared" si="5"/>
        <v>19</v>
      </c>
      <c r="S68" s="15" t="str">
        <f>IF(Table13[[#This Row],[Total Sales After Discount (Main Total Sales)]]&gt;=1000,"High Order","Low Order")</f>
        <v>Low Order</v>
      </c>
      <c r="T68" s="9" t="s">
        <v>50</v>
      </c>
      <c r="U68" s="9" t="s">
        <v>42</v>
      </c>
      <c r="V68" s="16" t="str">
        <f ca="1">PROPER(Table13[[#This Row],[Region]])</f>
        <v>West</v>
      </c>
      <c r="W68" s="9" t="s">
        <v>90</v>
      </c>
      <c r="X68" s="9" t="s">
        <v>158</v>
      </c>
      <c r="Y68" s="9" t="s">
        <v>22</v>
      </c>
      <c r="Z68" s="9" t="str">
        <f>TEXT(Table13[[#This Row],[Order Date]],"mmm")</f>
        <v>Apr</v>
      </c>
      <c r="AA68" s="1" t="str">
        <f>TEXT(Table13[[#This Row],[Order Date]],"yyyy")</f>
        <v>2015</v>
      </c>
      <c r="AB68" s="1" t="str">
        <f>TEXT(Table13[[#This Row],[Order Date]],"mmm yyyy")</f>
        <v>Apr 2015</v>
      </c>
      <c r="AC68" s="1" t="str">
        <f>TEXT(Table13[[#This Row],[Order Date]],"dddd")</f>
        <v>Saturday</v>
      </c>
    </row>
    <row r="69" spans="1:29" ht="14.5">
      <c r="A69" s="9">
        <v>115</v>
      </c>
      <c r="B69" s="9" t="str">
        <f>VLOOKUP(Table13[[#This Row],[Customer ID]],'Customer Lookup'!A:B,2,0)</f>
        <v>Dwight M Carr</v>
      </c>
      <c r="C69" s="9">
        <v>89585</v>
      </c>
      <c r="D69" s="12">
        <v>42103</v>
      </c>
      <c r="E69" s="12">
        <v>42105</v>
      </c>
      <c r="F69" s="24">
        <f>Table13[[#This Row],[Ship Date]]-Table13[[#This Row],[Order Date]]</f>
        <v>2</v>
      </c>
      <c r="G69" s="18" t="str">
        <f>IF(Table13[[#This Row],[Shipping Delay (No of Days From Order to Delivery)]]&lt;=2,"Fast Delivery","Standard Delivery")</f>
        <v>Fast Delivery</v>
      </c>
      <c r="H69" s="9" t="s">
        <v>144</v>
      </c>
      <c r="I69" s="13" t="str">
        <f ca="1">TRIM(Table13[[#This Row],[Product Category]])</f>
        <v>Office Supplies</v>
      </c>
      <c r="J69" s="13" t="str">
        <f ca="1">PROPER(Table13[[#This Row],[Product Sub-Category]])</f>
        <v>Computer Peripherals</v>
      </c>
      <c r="K69" s="14">
        <v>12</v>
      </c>
      <c r="L69" s="15">
        <v>2.12</v>
      </c>
      <c r="M69" s="15">
        <f t="shared" si="3"/>
        <v>25.44</v>
      </c>
      <c r="N69" s="9">
        <v>0.05</v>
      </c>
      <c r="O69" s="20">
        <v>0.05</v>
      </c>
      <c r="P69" s="20" t="str">
        <f>IF(Table13[[#This Row],[Discount]]=0,"No Discount",IF(Table13[[#This Row],[Discount]]&lt;=0.05,"Low",IF(Table13[[#This Row],[Discount]]&lt;=0.1,"Medium","High")))</f>
        <v>Low</v>
      </c>
      <c r="Q69" s="15">
        <f t="shared" si="4"/>
        <v>1.2720000000000002</v>
      </c>
      <c r="R69" s="15">
        <f t="shared" si="5"/>
        <v>24.167999999999999</v>
      </c>
      <c r="S69" s="15" t="str">
        <f>IF(Table13[[#This Row],[Total Sales After Discount (Main Total Sales)]]&gt;=1000,"High Order","Low Order")</f>
        <v>Low Order</v>
      </c>
      <c r="T69" s="9" t="s">
        <v>98</v>
      </c>
      <c r="U69" s="9" t="s">
        <v>42</v>
      </c>
      <c r="V69" s="16" t="str">
        <f ca="1">PROPER(Table13[[#This Row],[Region]])</f>
        <v>West</v>
      </c>
      <c r="W69" s="9" t="s">
        <v>90</v>
      </c>
      <c r="X69" s="9" t="s">
        <v>159</v>
      </c>
      <c r="Y69" s="9" t="s">
        <v>32</v>
      </c>
      <c r="Z69" s="9" t="str">
        <f>TEXT(Table13[[#This Row],[Order Date]],"mmm")</f>
        <v>Apr</v>
      </c>
      <c r="AA69" s="1" t="str">
        <f>TEXT(Table13[[#This Row],[Order Date]],"yyyy")</f>
        <v>2015</v>
      </c>
      <c r="AB69" s="1" t="str">
        <f>TEXT(Table13[[#This Row],[Order Date]],"mmm yyyy")</f>
        <v>Apr 2015</v>
      </c>
      <c r="AC69" s="1" t="str">
        <f>TEXT(Table13[[#This Row],[Order Date]],"dddd")</f>
        <v>Thursday</v>
      </c>
    </row>
    <row r="70" spans="1:29" ht="14.5">
      <c r="A70" s="9">
        <v>117</v>
      </c>
      <c r="B70" s="9" t="str">
        <f>VLOOKUP(Table13[[#This Row],[Customer ID]],'Customer Lookup'!A:B,2,0)</f>
        <v>Linda Weiss</v>
      </c>
      <c r="C70" s="9">
        <v>7909</v>
      </c>
      <c r="D70" s="12">
        <v>42007</v>
      </c>
      <c r="E70" s="12">
        <v>42008</v>
      </c>
      <c r="F70" s="24">
        <f>Table13[[#This Row],[Ship Date]]-Table13[[#This Row],[Order Date]]</f>
        <v>1</v>
      </c>
      <c r="G70" s="18" t="str">
        <f>IF(Table13[[#This Row],[Shipping Delay (No of Days From Order to Delivery)]]&lt;=2,"Fast Delivery","Standard Delivery")</f>
        <v>Fast Delivery</v>
      </c>
      <c r="H70" s="8" t="s">
        <v>2231</v>
      </c>
      <c r="I70" s="13" t="str">
        <f ca="1">TRIM(Table13[[#This Row],[Product Category]])</f>
        <v>Office Supplies</v>
      </c>
      <c r="J70" s="13" t="str">
        <f ca="1">PROPER(Table13[[#This Row],[Product Sub-Category]])</f>
        <v>Pens &amp; Art Supplies</v>
      </c>
      <c r="K70" s="14">
        <v>29</v>
      </c>
      <c r="L70" s="15">
        <v>4.26</v>
      </c>
      <c r="M70" s="15">
        <f t="shared" si="3"/>
        <v>123.53999999999999</v>
      </c>
      <c r="N70" s="9">
        <v>0.05</v>
      </c>
      <c r="O70" s="21">
        <v>0.05</v>
      </c>
      <c r="P70" s="21" t="str">
        <f>IF(Table13[[#This Row],[Discount]]=0,"No Discount",IF(Table13[[#This Row],[Discount]]&lt;=0.05,"Low",IF(Table13[[#This Row],[Discount]]&lt;=0.1,"Medium","High")))</f>
        <v>Low</v>
      </c>
      <c r="Q70" s="15">
        <f t="shared" si="4"/>
        <v>6.1769999999999996</v>
      </c>
      <c r="R70" s="15">
        <f t="shared" si="5"/>
        <v>117.363</v>
      </c>
      <c r="S70" s="15" t="str">
        <f>IF(Table13[[#This Row],[Total Sales After Discount (Main Total Sales)]]&gt;=1000,"High Order","Low Order")</f>
        <v>Low Order</v>
      </c>
      <c r="T70" s="9" t="s">
        <v>21</v>
      </c>
      <c r="U70" s="9" t="s">
        <v>42</v>
      </c>
      <c r="V70" s="16" t="str">
        <f ca="1">PROPER(Table13[[#This Row],[Region]])</f>
        <v>West</v>
      </c>
      <c r="W70" s="9" t="s">
        <v>29</v>
      </c>
      <c r="X70" s="9" t="s">
        <v>160</v>
      </c>
      <c r="Y70" s="9" t="s">
        <v>32</v>
      </c>
      <c r="Z70" s="9" t="str">
        <f>TEXT(Table13[[#This Row],[Order Date]],"mmm")</f>
        <v>Jan</v>
      </c>
      <c r="AA70" s="1" t="str">
        <f>TEXT(Table13[[#This Row],[Order Date]],"yyyy")</f>
        <v>2015</v>
      </c>
      <c r="AB70" s="1" t="str">
        <f>TEXT(Table13[[#This Row],[Order Date]],"mmm yyyy")</f>
        <v>Jan 2015</v>
      </c>
      <c r="AC70" s="1" t="str">
        <f>TEXT(Table13[[#This Row],[Order Date]],"dddd")</f>
        <v>Saturday</v>
      </c>
    </row>
    <row r="71" spans="1:29" ht="14.5">
      <c r="A71" s="9">
        <v>117</v>
      </c>
      <c r="B71" s="9" t="str">
        <f>VLOOKUP(Table13[[#This Row],[Customer ID]],'Customer Lookup'!A:B,2,0)</f>
        <v>Linda Weiss</v>
      </c>
      <c r="C71" s="9">
        <v>13959</v>
      </c>
      <c r="D71" s="12">
        <v>42098</v>
      </c>
      <c r="E71" s="12">
        <v>42100</v>
      </c>
      <c r="F71" s="24">
        <f>Table13[[#This Row],[Ship Date]]-Table13[[#This Row],[Order Date]]</f>
        <v>2</v>
      </c>
      <c r="G71" s="18" t="str">
        <f>IF(Table13[[#This Row],[Shipping Delay (No of Days From Order to Delivery)]]&lt;=2,"Fast Delivery","Standard Delivery")</f>
        <v>Fast Delivery</v>
      </c>
      <c r="H71" s="9" t="s">
        <v>116</v>
      </c>
      <c r="I71" s="13" t="str">
        <f ca="1">TRIM(Table13[[#This Row],[Product Category]])</f>
        <v>Office Supplies</v>
      </c>
      <c r="J71" s="13" t="str">
        <f ca="1">PROPER(Table13[[#This Row],[Product Sub-Category]])</f>
        <v>Labels</v>
      </c>
      <c r="K71" s="14">
        <v>47</v>
      </c>
      <c r="L71" s="15">
        <v>4.91</v>
      </c>
      <c r="M71" s="15">
        <f t="shared" si="3"/>
        <v>230.77</v>
      </c>
      <c r="N71" s="9">
        <v>0.05</v>
      </c>
      <c r="O71" s="20">
        <v>0.05</v>
      </c>
      <c r="P71" s="20" t="str">
        <f>IF(Table13[[#This Row],[Discount]]=0,"No Discount",IF(Table13[[#This Row],[Discount]]&lt;=0.05,"Low",IF(Table13[[#This Row],[Discount]]&lt;=0.1,"Medium","High")))</f>
        <v>Low</v>
      </c>
      <c r="Q71" s="15">
        <f t="shared" si="4"/>
        <v>11.538500000000001</v>
      </c>
      <c r="R71" s="15">
        <f t="shared" si="5"/>
        <v>219.23150000000001</v>
      </c>
      <c r="S71" s="15" t="str">
        <f>IF(Table13[[#This Row],[Total Sales After Discount (Main Total Sales)]]&gt;=1000,"High Order","Low Order")</f>
        <v>Low Order</v>
      </c>
      <c r="T71" s="9" t="s">
        <v>50</v>
      </c>
      <c r="U71" s="9" t="s">
        <v>42</v>
      </c>
      <c r="V71" s="16" t="str">
        <f ca="1">PROPER(Table13[[#This Row],[Region]])</f>
        <v>West</v>
      </c>
      <c r="W71" s="9" t="s">
        <v>29</v>
      </c>
      <c r="X71" s="9" t="s">
        <v>160</v>
      </c>
      <c r="Y71" s="9" t="s">
        <v>32</v>
      </c>
      <c r="Z71" s="9" t="str">
        <f>TEXT(Table13[[#This Row],[Order Date]],"mmm")</f>
        <v>Apr</v>
      </c>
      <c r="AA71" s="1" t="str">
        <f>TEXT(Table13[[#This Row],[Order Date]],"yyyy")</f>
        <v>2015</v>
      </c>
      <c r="AB71" s="1" t="str">
        <f>TEXT(Table13[[#This Row],[Order Date]],"mmm yyyy")</f>
        <v>Apr 2015</v>
      </c>
      <c r="AC71" s="1" t="str">
        <f>TEXT(Table13[[#This Row],[Order Date]],"dddd")</f>
        <v>Saturday</v>
      </c>
    </row>
    <row r="72" spans="1:29" ht="14.5">
      <c r="A72" s="9">
        <v>117</v>
      </c>
      <c r="B72" s="9" t="str">
        <f>VLOOKUP(Table13[[#This Row],[Customer ID]],'Customer Lookup'!A:B,2,0)</f>
        <v>Linda Weiss</v>
      </c>
      <c r="C72" s="9">
        <v>13959</v>
      </c>
      <c r="D72" s="12">
        <v>42098</v>
      </c>
      <c r="E72" s="12">
        <v>42100</v>
      </c>
      <c r="F72" s="24">
        <f>Table13[[#This Row],[Ship Date]]-Table13[[#This Row],[Order Date]]</f>
        <v>2</v>
      </c>
      <c r="G72" s="18" t="str">
        <f>IF(Table13[[#This Row],[Shipping Delay (No of Days From Order to Delivery)]]&lt;=2,"Fast Delivery","Standard Delivery")</f>
        <v>Fast Delivery</v>
      </c>
      <c r="H72" s="8" t="s">
        <v>83</v>
      </c>
      <c r="I72" s="13" t="str">
        <f ca="1">TRIM(Table13[[#This Row],[Product Category]])</f>
        <v>Technology</v>
      </c>
      <c r="J72" s="13" t="str">
        <f ca="1">PROPER(Table13[[#This Row],[Product Sub-Category]])</f>
        <v>Paper</v>
      </c>
      <c r="K72" s="14">
        <v>19</v>
      </c>
      <c r="L72" s="15">
        <v>4</v>
      </c>
      <c r="M72" s="15">
        <f t="shared" si="3"/>
        <v>76</v>
      </c>
      <c r="N72" s="9">
        <v>0.05</v>
      </c>
      <c r="O72" s="21">
        <v>0.05</v>
      </c>
      <c r="P72" s="21" t="str">
        <f>IF(Table13[[#This Row],[Discount]]=0,"No Discount",IF(Table13[[#This Row],[Discount]]&lt;=0.05,"Low",IF(Table13[[#This Row],[Discount]]&lt;=0.1,"Medium","High")))</f>
        <v>Low</v>
      </c>
      <c r="Q72" s="15">
        <f t="shared" si="4"/>
        <v>3.8000000000000003</v>
      </c>
      <c r="R72" s="15">
        <f t="shared" si="5"/>
        <v>72.2</v>
      </c>
      <c r="S72" s="15" t="str">
        <f>IF(Table13[[#This Row],[Total Sales After Discount (Main Total Sales)]]&gt;=1000,"High Order","Low Order")</f>
        <v>Low Order</v>
      </c>
      <c r="T72" s="9" t="s">
        <v>50</v>
      </c>
      <c r="U72" s="9" t="s">
        <v>42</v>
      </c>
      <c r="V72" s="16" t="str">
        <f ca="1">PROPER(Table13[[#This Row],[Region]])</f>
        <v>West</v>
      </c>
      <c r="W72" s="9" t="s">
        <v>29</v>
      </c>
      <c r="X72" s="9" t="s">
        <v>160</v>
      </c>
      <c r="Y72" s="9" t="s">
        <v>22</v>
      </c>
      <c r="Z72" s="9" t="str">
        <f>TEXT(Table13[[#This Row],[Order Date]],"mmm")</f>
        <v>Apr</v>
      </c>
      <c r="AA72" s="1" t="str">
        <f>TEXT(Table13[[#This Row],[Order Date]],"yyyy")</f>
        <v>2015</v>
      </c>
      <c r="AB72" s="1" t="str">
        <f>TEXT(Table13[[#This Row],[Order Date]],"mmm yyyy")</f>
        <v>Apr 2015</v>
      </c>
      <c r="AC72" s="1" t="str">
        <f>TEXT(Table13[[#This Row],[Order Date]],"dddd")</f>
        <v>Saturday</v>
      </c>
    </row>
    <row r="73" spans="1:29" ht="14.5">
      <c r="A73" s="9">
        <v>117</v>
      </c>
      <c r="B73" s="9" t="str">
        <f>VLOOKUP(Table13[[#This Row],[Customer ID]],'Customer Lookup'!A:B,2,0)</f>
        <v>Linda Weiss</v>
      </c>
      <c r="C73" s="9">
        <v>58914</v>
      </c>
      <c r="D73" s="12">
        <v>42103</v>
      </c>
      <c r="E73" s="12">
        <v>42105</v>
      </c>
      <c r="F73" s="24">
        <f>Table13[[#This Row],[Ship Date]]-Table13[[#This Row],[Order Date]]</f>
        <v>2</v>
      </c>
      <c r="G73" s="18" t="str">
        <f>IF(Table13[[#This Row],[Shipping Delay (No of Days From Order to Delivery)]]&lt;=2,"Fast Delivery","Standard Delivery")</f>
        <v>Fast Delivery</v>
      </c>
      <c r="H73" s="9" t="s">
        <v>144</v>
      </c>
      <c r="I73" s="13" t="str">
        <f ca="1">TRIM(Table13[[#This Row],[Product Category]])</f>
        <v>Office Supplies</v>
      </c>
      <c r="J73" s="13" t="str">
        <f ca="1">PROPER(Table13[[#This Row],[Product Sub-Category]])</f>
        <v>Computer Peripherals</v>
      </c>
      <c r="K73" s="14">
        <v>46</v>
      </c>
      <c r="L73" s="15">
        <v>2.12</v>
      </c>
      <c r="M73" s="15">
        <f t="shared" si="3"/>
        <v>97.52000000000001</v>
      </c>
      <c r="N73" s="9">
        <v>0.05</v>
      </c>
      <c r="O73" s="20">
        <v>0.05</v>
      </c>
      <c r="P73" s="20" t="str">
        <f>IF(Table13[[#This Row],[Discount]]=0,"No Discount",IF(Table13[[#This Row],[Discount]]&lt;=0.05,"Low",IF(Table13[[#This Row],[Discount]]&lt;=0.1,"Medium","High")))</f>
        <v>Low</v>
      </c>
      <c r="Q73" s="15">
        <f t="shared" si="4"/>
        <v>4.8760000000000012</v>
      </c>
      <c r="R73" s="15">
        <f t="shared" si="5"/>
        <v>92.644000000000005</v>
      </c>
      <c r="S73" s="15" t="str">
        <f>IF(Table13[[#This Row],[Total Sales After Discount (Main Total Sales)]]&gt;=1000,"High Order","Low Order")</f>
        <v>Low Order</v>
      </c>
      <c r="T73" s="9" t="s">
        <v>98</v>
      </c>
      <c r="U73" s="9" t="s">
        <v>42</v>
      </c>
      <c r="V73" s="16" t="str">
        <f ca="1">PROPER(Table13[[#This Row],[Region]])</f>
        <v>West</v>
      </c>
      <c r="W73" s="9" t="s">
        <v>29</v>
      </c>
      <c r="X73" s="9" t="s">
        <v>160</v>
      </c>
      <c r="Y73" s="9" t="s">
        <v>32</v>
      </c>
      <c r="Z73" s="9" t="str">
        <f>TEXT(Table13[[#This Row],[Order Date]],"mmm")</f>
        <v>Apr</v>
      </c>
      <c r="AA73" s="1" t="str">
        <f>TEXT(Table13[[#This Row],[Order Date]],"yyyy")</f>
        <v>2015</v>
      </c>
      <c r="AB73" s="1" t="str">
        <f>TEXT(Table13[[#This Row],[Order Date]],"mmm yyyy")</f>
        <v>Apr 2015</v>
      </c>
      <c r="AC73" s="1" t="str">
        <f>TEXT(Table13[[#This Row],[Order Date]],"dddd")</f>
        <v>Thursday</v>
      </c>
    </row>
    <row r="74" spans="1:29" ht="14.5">
      <c r="A74" s="9">
        <v>120</v>
      </c>
      <c r="B74" s="9" t="str">
        <f>VLOOKUP(Table13[[#This Row],[Customer ID]],'Customer Lookup'!A:B,2,0)</f>
        <v>Helen H Murphy</v>
      </c>
      <c r="C74" s="9">
        <v>86520</v>
      </c>
      <c r="D74" s="12">
        <v>42016</v>
      </c>
      <c r="E74" s="12">
        <v>42017</v>
      </c>
      <c r="F74" s="24">
        <f>Table13[[#This Row],[Ship Date]]-Table13[[#This Row],[Order Date]]</f>
        <v>1</v>
      </c>
      <c r="G74" s="18" t="str">
        <f>IF(Table13[[#This Row],[Shipping Delay (No of Days From Order to Delivery)]]&lt;=2,"Fast Delivery","Standard Delivery")</f>
        <v>Fast Delivery</v>
      </c>
      <c r="H74" s="8" t="s">
        <v>116</v>
      </c>
      <c r="I74" s="13" t="str">
        <f ca="1">TRIM(Table13[[#This Row],[Product Category]])</f>
        <v>Technology</v>
      </c>
      <c r="J74" s="13" t="str">
        <f ca="1">PROPER(Table13[[#This Row],[Product Sub-Category]])</f>
        <v>Labels</v>
      </c>
      <c r="K74" s="14">
        <v>10</v>
      </c>
      <c r="L74" s="15">
        <v>6.3</v>
      </c>
      <c r="M74" s="15">
        <f t="shared" si="3"/>
        <v>63</v>
      </c>
      <c r="N74" s="9">
        <v>0.05</v>
      </c>
      <c r="O74" s="21">
        <v>0.05</v>
      </c>
      <c r="P74" s="21" t="str">
        <f>IF(Table13[[#This Row],[Discount]]=0,"No Discount",IF(Table13[[#This Row],[Discount]]&lt;=0.05,"Low",IF(Table13[[#This Row],[Discount]]&lt;=0.1,"Medium","High")))</f>
        <v>Low</v>
      </c>
      <c r="Q74" s="15">
        <f t="shared" si="4"/>
        <v>3.1500000000000004</v>
      </c>
      <c r="R74" s="15">
        <f t="shared" si="5"/>
        <v>59.85</v>
      </c>
      <c r="S74" s="15" t="str">
        <f>IF(Table13[[#This Row],[Total Sales After Discount (Main Total Sales)]]&gt;=1000,"High Order","Low Order")</f>
        <v>Low Order</v>
      </c>
      <c r="T74" s="9" t="s">
        <v>21</v>
      </c>
      <c r="U74" s="9" t="s">
        <v>81</v>
      </c>
      <c r="V74" s="16" t="str">
        <f ca="1">PROPER(Table13[[#This Row],[Region]])</f>
        <v>West</v>
      </c>
      <c r="W74" s="9" t="s">
        <v>161</v>
      </c>
      <c r="X74" s="9" t="s">
        <v>162</v>
      </c>
      <c r="Y74" s="9" t="s">
        <v>32</v>
      </c>
      <c r="Z74" s="9" t="str">
        <f>TEXT(Table13[[#This Row],[Order Date]],"mmm")</f>
        <v>Jan</v>
      </c>
      <c r="AA74" s="1" t="str">
        <f>TEXT(Table13[[#This Row],[Order Date]],"yyyy")</f>
        <v>2015</v>
      </c>
      <c r="AB74" s="1" t="str">
        <f>TEXT(Table13[[#This Row],[Order Date]],"mmm yyyy")</f>
        <v>Jan 2015</v>
      </c>
      <c r="AC74" s="1" t="str">
        <f>TEXT(Table13[[#This Row],[Order Date]],"dddd")</f>
        <v>Monday</v>
      </c>
    </row>
    <row r="75" spans="1:29" ht="14.5">
      <c r="A75" s="9">
        <v>120</v>
      </c>
      <c r="B75" s="9" t="str">
        <f>VLOOKUP(Table13[[#This Row],[Customer ID]],'Customer Lookup'!A:B,2,0)</f>
        <v>Helen H Murphy</v>
      </c>
      <c r="C75" s="9">
        <v>86520</v>
      </c>
      <c r="D75" s="12">
        <v>42016</v>
      </c>
      <c r="E75" s="12">
        <v>42018</v>
      </c>
      <c r="F75" s="24">
        <f>Table13[[#This Row],[Ship Date]]-Table13[[#This Row],[Order Date]]</f>
        <v>2</v>
      </c>
      <c r="G75" s="18" t="str">
        <f>IF(Table13[[#This Row],[Shipping Delay (No of Days From Order to Delivery)]]&lt;=2,"Fast Delivery","Standard Delivery")</f>
        <v>Fast Delivery</v>
      </c>
      <c r="H75" s="9" t="s">
        <v>2235</v>
      </c>
      <c r="I75" s="13" t="str">
        <f ca="1">TRIM(Table13[[#This Row],[Product Category]])</f>
        <v>Office Supplies</v>
      </c>
      <c r="J75" s="13" t="str">
        <f ca="1">PROPER(Table13[[#This Row],[Product Sub-Category]])</f>
        <v>Telephones And Communication</v>
      </c>
      <c r="K75" s="14">
        <v>10</v>
      </c>
      <c r="L75" s="15">
        <v>205.99</v>
      </c>
      <c r="M75" s="15">
        <f t="shared" si="3"/>
        <v>2059.9</v>
      </c>
      <c r="N75" s="9">
        <v>0.1</v>
      </c>
      <c r="O75" s="20">
        <v>0.1</v>
      </c>
      <c r="P75" s="20" t="str">
        <f>IF(Table13[[#This Row],[Discount]]=0,"No Discount",IF(Table13[[#This Row],[Discount]]&lt;=0.05,"Low",IF(Table13[[#This Row],[Discount]]&lt;=0.1,"Medium","High")))</f>
        <v>Medium</v>
      </c>
      <c r="Q75" s="15">
        <f t="shared" si="4"/>
        <v>205.99</v>
      </c>
      <c r="R75" s="15">
        <f t="shared" si="5"/>
        <v>1853.91</v>
      </c>
      <c r="S75" s="15" t="str">
        <f>IF(Table13[[#This Row],[Total Sales After Discount (Main Total Sales)]]&gt;=1000,"High Order","Low Order")</f>
        <v>High Order</v>
      </c>
      <c r="T75" s="9" t="s">
        <v>21</v>
      </c>
      <c r="U75" s="9" t="s">
        <v>81</v>
      </c>
      <c r="V75" s="16" t="str">
        <f ca="1">PROPER(Table13[[#This Row],[Region]])</f>
        <v>South</v>
      </c>
      <c r="W75" s="9" t="s">
        <v>161</v>
      </c>
      <c r="X75" s="9" t="s">
        <v>162</v>
      </c>
      <c r="Y75" s="9" t="s">
        <v>22</v>
      </c>
      <c r="Z75" s="9" t="str">
        <f>TEXT(Table13[[#This Row],[Order Date]],"mmm")</f>
        <v>Jan</v>
      </c>
      <c r="AA75" s="1" t="str">
        <f>TEXT(Table13[[#This Row],[Order Date]],"yyyy")</f>
        <v>2015</v>
      </c>
      <c r="AB75" s="1" t="str">
        <f>TEXT(Table13[[#This Row],[Order Date]],"mmm yyyy")</f>
        <v>Jan 2015</v>
      </c>
      <c r="AC75" s="1" t="str">
        <f>TEXT(Table13[[#This Row],[Order Date]],"dddd")</f>
        <v>Monday</v>
      </c>
    </row>
    <row r="76" spans="1:29" ht="14.5">
      <c r="A76" s="9">
        <v>123</v>
      </c>
      <c r="B76" s="9" t="str">
        <f>VLOOKUP(Table13[[#This Row],[Customer ID]],'Customer Lookup'!A:B,2,0)</f>
        <v>Shawn Stern</v>
      </c>
      <c r="C76" s="9">
        <v>90669</v>
      </c>
      <c r="D76" s="12">
        <v>42103</v>
      </c>
      <c r="E76" s="12">
        <v>42104</v>
      </c>
      <c r="F76" s="24">
        <f>Table13[[#This Row],[Ship Date]]-Table13[[#This Row],[Order Date]]</f>
        <v>1</v>
      </c>
      <c r="G76" s="18" t="str">
        <f>IF(Table13[[#This Row],[Shipping Delay (No of Days From Order to Delivery)]]&lt;=2,"Fast Delivery","Standard Delivery")</f>
        <v>Fast Delivery</v>
      </c>
      <c r="H76" s="8" t="s">
        <v>2240</v>
      </c>
      <c r="I76" s="13" t="str">
        <f ca="1">TRIM(Table13[[#This Row],[Product Category]])</f>
        <v>Furniture</v>
      </c>
      <c r="J76" s="13" t="str">
        <f ca="1">PROPER(Table13[[#This Row],[Product Sub-Category]])</f>
        <v>Scissors, Rulers And Trimmers</v>
      </c>
      <c r="K76" s="14">
        <v>11</v>
      </c>
      <c r="L76" s="15">
        <v>8.57</v>
      </c>
      <c r="M76" s="15">
        <f t="shared" si="3"/>
        <v>94.27000000000001</v>
      </c>
      <c r="N76" s="9">
        <v>0.05</v>
      </c>
      <c r="O76" s="21">
        <v>0.05</v>
      </c>
      <c r="P76" s="21" t="str">
        <f>IF(Table13[[#This Row],[Discount]]=0,"No Discount",IF(Table13[[#This Row],[Discount]]&lt;=0.05,"Low",IF(Table13[[#This Row],[Discount]]&lt;=0.1,"Medium","High")))</f>
        <v>Low</v>
      </c>
      <c r="Q76" s="15">
        <f t="shared" si="4"/>
        <v>4.7135000000000007</v>
      </c>
      <c r="R76" s="15">
        <f t="shared" si="5"/>
        <v>89.556500000000014</v>
      </c>
      <c r="S76" s="15" t="str">
        <f>IF(Table13[[#This Row],[Total Sales After Discount (Main Total Sales)]]&gt;=1000,"High Order","Low Order")</f>
        <v>Low Order</v>
      </c>
      <c r="T76" s="9" t="s">
        <v>41</v>
      </c>
      <c r="U76" s="9" t="s">
        <v>42</v>
      </c>
      <c r="V76" s="16" t="str">
        <f ca="1">PROPER(Table13[[#This Row],[Region]])</f>
        <v>Central</v>
      </c>
      <c r="W76" s="9" t="s">
        <v>117</v>
      </c>
      <c r="X76" s="9" t="s">
        <v>165</v>
      </c>
      <c r="Y76" s="9" t="s">
        <v>32</v>
      </c>
      <c r="Z76" s="9" t="str">
        <f>TEXT(Table13[[#This Row],[Order Date]],"mmm")</f>
        <v>Apr</v>
      </c>
      <c r="AA76" s="1" t="str">
        <f>TEXT(Table13[[#This Row],[Order Date]],"yyyy")</f>
        <v>2015</v>
      </c>
      <c r="AB76" s="1" t="str">
        <f>TEXT(Table13[[#This Row],[Order Date]],"mmm yyyy")</f>
        <v>Apr 2015</v>
      </c>
      <c r="AC76" s="1" t="str">
        <f>TEXT(Table13[[#This Row],[Order Date]],"dddd")</f>
        <v>Thursday</v>
      </c>
    </row>
    <row r="77" spans="1:29" ht="14.5">
      <c r="A77" s="9">
        <v>129</v>
      </c>
      <c r="B77" s="9" t="str">
        <f>VLOOKUP(Table13[[#This Row],[Customer ID]],'Customer Lookup'!A:B,2,0)</f>
        <v>Kara Allison</v>
      </c>
      <c r="C77" s="9">
        <v>86693</v>
      </c>
      <c r="D77" s="12">
        <v>42031</v>
      </c>
      <c r="E77" s="12">
        <v>42032</v>
      </c>
      <c r="F77" s="24">
        <f>Table13[[#This Row],[Ship Date]]-Table13[[#This Row],[Order Date]]</f>
        <v>1</v>
      </c>
      <c r="G77" s="18" t="str">
        <f>IF(Table13[[#This Row],[Shipping Delay (No of Days From Order to Delivery)]]&lt;=2,"Fast Delivery","Standard Delivery")</f>
        <v>Fast Delivery</v>
      </c>
      <c r="H77" s="9" t="s">
        <v>2233</v>
      </c>
      <c r="I77" s="13" t="str">
        <f ca="1">TRIM(Table13[[#This Row],[Product Category]])</f>
        <v>Office Supplies</v>
      </c>
      <c r="J77" s="13" t="str">
        <f ca="1">PROPER(Table13[[#This Row],[Product Sub-Category]])</f>
        <v>Office Furnishings</v>
      </c>
      <c r="K77" s="14">
        <v>5</v>
      </c>
      <c r="L77" s="15">
        <v>1.74</v>
      </c>
      <c r="M77" s="15">
        <f t="shared" si="3"/>
        <v>8.6999999999999993</v>
      </c>
      <c r="N77" s="9">
        <v>0.05</v>
      </c>
      <c r="O77" s="20">
        <v>0.05</v>
      </c>
      <c r="P77" s="20" t="str">
        <f>IF(Table13[[#This Row],[Discount]]=0,"No Discount",IF(Table13[[#This Row],[Discount]]&lt;=0.05,"Low",IF(Table13[[#This Row],[Discount]]&lt;=0.1,"Medium","High")))</f>
        <v>Low</v>
      </c>
      <c r="Q77" s="15">
        <f t="shared" si="4"/>
        <v>0.435</v>
      </c>
      <c r="R77" s="15">
        <f t="shared" si="5"/>
        <v>8.2649999999999988</v>
      </c>
      <c r="S77" s="15" t="str">
        <f>IF(Table13[[#This Row],[Total Sales After Discount (Main Total Sales)]]&gt;=1000,"High Order","Low Order")</f>
        <v>Low Order</v>
      </c>
      <c r="T77" s="9" t="s">
        <v>31</v>
      </c>
      <c r="U77" s="9" t="s">
        <v>51</v>
      </c>
      <c r="V77" s="16" t="str">
        <f ca="1">PROPER(Table13[[#This Row],[Region]])</f>
        <v>Central</v>
      </c>
      <c r="W77" s="9" t="s">
        <v>142</v>
      </c>
      <c r="X77" s="9" t="s">
        <v>166</v>
      </c>
      <c r="Y77" s="9" t="s">
        <v>32</v>
      </c>
      <c r="Z77" s="9" t="str">
        <f>TEXT(Table13[[#This Row],[Order Date]],"mmm")</f>
        <v>Jan</v>
      </c>
      <c r="AA77" s="1" t="str">
        <f>TEXT(Table13[[#This Row],[Order Date]],"yyyy")</f>
        <v>2015</v>
      </c>
      <c r="AB77" s="1" t="str">
        <f>TEXT(Table13[[#This Row],[Order Date]],"mmm yyyy")</f>
        <v>Jan 2015</v>
      </c>
      <c r="AC77" s="1" t="str">
        <f>TEXT(Table13[[#This Row],[Order Date]],"dddd")</f>
        <v>Tuesday</v>
      </c>
    </row>
    <row r="78" spans="1:29" ht="14.5">
      <c r="A78" s="9">
        <v>129</v>
      </c>
      <c r="B78" s="9" t="str">
        <f>VLOOKUP(Table13[[#This Row],[Customer ID]],'Customer Lookup'!A:B,2,0)</f>
        <v>Kara Allison</v>
      </c>
      <c r="C78" s="9">
        <v>86694</v>
      </c>
      <c r="D78" s="12">
        <v>42149</v>
      </c>
      <c r="E78" s="12">
        <v>42150</v>
      </c>
      <c r="F78" s="24">
        <f>Table13[[#This Row],[Ship Date]]-Table13[[#This Row],[Order Date]]</f>
        <v>1</v>
      </c>
      <c r="G78" s="18" t="str">
        <f>IF(Table13[[#This Row],[Shipping Delay (No of Days From Order to Delivery)]]&lt;=2,"Fast Delivery","Standard Delivery")</f>
        <v>Fast Delivery</v>
      </c>
      <c r="H78" s="8" t="s">
        <v>61</v>
      </c>
      <c r="I78" s="13" t="str">
        <f ca="1">TRIM(Table13[[#This Row],[Product Category]])</f>
        <v>Office Supplies</v>
      </c>
      <c r="J78" s="13" t="str">
        <f ca="1">PROPER(Table13[[#This Row],[Product Sub-Category]])</f>
        <v>Envelopes</v>
      </c>
      <c r="K78" s="14">
        <v>14</v>
      </c>
      <c r="L78" s="15">
        <v>15.74</v>
      </c>
      <c r="M78" s="15">
        <f t="shared" si="3"/>
        <v>220.36</v>
      </c>
      <c r="N78" s="9">
        <v>0.05</v>
      </c>
      <c r="O78" s="21">
        <v>0.05</v>
      </c>
      <c r="P78" s="21" t="str">
        <f>IF(Table13[[#This Row],[Discount]]=0,"No Discount",IF(Table13[[#This Row],[Discount]]&lt;=0.05,"Low",IF(Table13[[#This Row],[Discount]]&lt;=0.1,"Medium","High")))</f>
        <v>Low</v>
      </c>
      <c r="Q78" s="15">
        <f t="shared" si="4"/>
        <v>11.018000000000001</v>
      </c>
      <c r="R78" s="15">
        <f t="shared" si="5"/>
        <v>209.34200000000001</v>
      </c>
      <c r="S78" s="15" t="str">
        <f>IF(Table13[[#This Row],[Total Sales After Discount (Main Total Sales)]]&gt;=1000,"High Order","Low Order")</f>
        <v>Low Order</v>
      </c>
      <c r="T78" s="9" t="s">
        <v>31</v>
      </c>
      <c r="U78" s="9" t="s">
        <v>51</v>
      </c>
      <c r="V78" s="16" t="str">
        <f ca="1">PROPER(Table13[[#This Row],[Region]])</f>
        <v>West</v>
      </c>
      <c r="W78" s="9" t="s">
        <v>142</v>
      </c>
      <c r="X78" s="9" t="s">
        <v>166</v>
      </c>
      <c r="Y78" s="9" t="s">
        <v>32</v>
      </c>
      <c r="Z78" s="9" t="str">
        <f>TEXT(Table13[[#This Row],[Order Date]],"mmm")</f>
        <v>May</v>
      </c>
      <c r="AA78" s="1" t="str">
        <f>TEXT(Table13[[#This Row],[Order Date]],"yyyy")</f>
        <v>2015</v>
      </c>
      <c r="AB78" s="1" t="str">
        <f>TEXT(Table13[[#This Row],[Order Date]],"mmm yyyy")</f>
        <v>May 2015</v>
      </c>
      <c r="AC78" s="1" t="str">
        <f>TEXT(Table13[[#This Row],[Order Date]],"dddd")</f>
        <v>Monday</v>
      </c>
    </row>
    <row r="79" spans="1:29" ht="14.5">
      <c r="A79" s="9">
        <v>136</v>
      </c>
      <c r="B79" s="9" t="str">
        <f>VLOOKUP(Table13[[#This Row],[Customer ID]],'Customer Lookup'!A:B,2,0)</f>
        <v>Dale Gillespie</v>
      </c>
      <c r="C79" s="9">
        <v>88534</v>
      </c>
      <c r="D79" s="12">
        <v>42140</v>
      </c>
      <c r="E79" s="12">
        <v>42141</v>
      </c>
      <c r="F79" s="24">
        <f>Table13[[#This Row],[Ship Date]]-Table13[[#This Row],[Order Date]]</f>
        <v>1</v>
      </c>
      <c r="G79" s="18" t="str">
        <f>IF(Table13[[#This Row],[Shipping Delay (No of Days From Order to Delivery)]]&lt;=2,"Fast Delivery","Standard Delivery")</f>
        <v>Fast Delivery</v>
      </c>
      <c r="H79" s="9" t="s">
        <v>83</v>
      </c>
      <c r="I79" s="13" t="str">
        <f ca="1">TRIM(Table13[[#This Row],[Product Category]])</f>
        <v>Office Supplies</v>
      </c>
      <c r="J79" s="13" t="str">
        <f ca="1">PROPER(Table13[[#This Row],[Product Sub-Category]])</f>
        <v>Paper</v>
      </c>
      <c r="K79" s="14">
        <v>5</v>
      </c>
      <c r="L79" s="15">
        <v>18.97</v>
      </c>
      <c r="M79" s="15">
        <f t="shared" si="3"/>
        <v>94.85</v>
      </c>
      <c r="N79" s="9">
        <v>0.05</v>
      </c>
      <c r="O79" s="20">
        <v>0.05</v>
      </c>
      <c r="P79" s="20" t="str">
        <f>IF(Table13[[#This Row],[Discount]]=0,"No Discount",IF(Table13[[#This Row],[Discount]]&lt;=0.05,"Low",IF(Table13[[#This Row],[Discount]]&lt;=0.1,"Medium","High")))</f>
        <v>Low</v>
      </c>
      <c r="Q79" s="15">
        <f t="shared" si="4"/>
        <v>4.7424999999999997</v>
      </c>
      <c r="R79" s="15">
        <f t="shared" si="5"/>
        <v>90.107499999999987</v>
      </c>
      <c r="S79" s="15" t="str">
        <f>IF(Table13[[#This Row],[Total Sales After Discount (Main Total Sales)]]&gt;=1000,"High Order","Low Order")</f>
        <v>Low Order</v>
      </c>
      <c r="T79" s="9" t="s">
        <v>41</v>
      </c>
      <c r="U79" s="9" t="s">
        <v>51</v>
      </c>
      <c r="V79" s="16" t="str">
        <f ca="1">PROPER(Table13[[#This Row],[Region]])</f>
        <v>West</v>
      </c>
      <c r="W79" s="9" t="s">
        <v>37</v>
      </c>
      <c r="X79" s="9" t="s">
        <v>170</v>
      </c>
      <c r="Y79" s="9" t="s">
        <v>32</v>
      </c>
      <c r="Z79" s="9" t="str">
        <f>TEXT(Table13[[#This Row],[Order Date]],"mmm")</f>
        <v>May</v>
      </c>
      <c r="AA79" s="1" t="str">
        <f>TEXT(Table13[[#This Row],[Order Date]],"yyyy")</f>
        <v>2015</v>
      </c>
      <c r="AB79" s="1" t="str">
        <f>TEXT(Table13[[#This Row],[Order Date]],"mmm yyyy")</f>
        <v>May 2015</v>
      </c>
      <c r="AC79" s="1" t="str">
        <f>TEXT(Table13[[#This Row],[Order Date]],"dddd")</f>
        <v>Saturday</v>
      </c>
    </row>
    <row r="80" spans="1:29" ht="14.5">
      <c r="A80" s="9">
        <v>136</v>
      </c>
      <c r="B80" s="9" t="str">
        <f>VLOOKUP(Table13[[#This Row],[Customer ID]],'Customer Lookup'!A:B,2,0)</f>
        <v>Dale Gillespie</v>
      </c>
      <c r="C80" s="9">
        <v>88534</v>
      </c>
      <c r="D80" s="12">
        <v>42140</v>
      </c>
      <c r="E80" s="12">
        <v>42141</v>
      </c>
      <c r="F80" s="24">
        <f>Table13[[#This Row],[Ship Date]]-Table13[[#This Row],[Order Date]]</f>
        <v>1</v>
      </c>
      <c r="G80" s="18" t="str">
        <f>IF(Table13[[#This Row],[Shipping Delay (No of Days From Order to Delivery)]]&lt;=2,"Fast Delivery","Standard Delivery")</f>
        <v>Fast Delivery</v>
      </c>
      <c r="H80" s="8" t="s">
        <v>2240</v>
      </c>
      <c r="I80" s="13" t="str">
        <f ca="1">TRIM(Table13[[#This Row],[Product Category]])</f>
        <v>Office Supplies</v>
      </c>
      <c r="J80" s="13" t="str">
        <f ca="1">PROPER(Table13[[#This Row],[Product Sub-Category]])</f>
        <v>Scissors, Rulers And Trimmers</v>
      </c>
      <c r="K80" s="14">
        <v>8</v>
      </c>
      <c r="L80" s="15">
        <v>10.98</v>
      </c>
      <c r="M80" s="15">
        <f t="shared" si="3"/>
        <v>87.84</v>
      </c>
      <c r="N80" s="9">
        <v>0.05</v>
      </c>
      <c r="O80" s="21">
        <v>0.05</v>
      </c>
      <c r="P80" s="21" t="str">
        <f>IF(Table13[[#This Row],[Discount]]=0,"No Discount",IF(Table13[[#This Row],[Discount]]&lt;=0.05,"Low",IF(Table13[[#This Row],[Discount]]&lt;=0.1,"Medium","High")))</f>
        <v>Low</v>
      </c>
      <c r="Q80" s="15">
        <f t="shared" si="4"/>
        <v>4.3920000000000003</v>
      </c>
      <c r="R80" s="15">
        <f t="shared" si="5"/>
        <v>83.448000000000008</v>
      </c>
      <c r="S80" s="15" t="str">
        <f>IF(Table13[[#This Row],[Total Sales After Discount (Main Total Sales)]]&gt;=1000,"High Order","Low Order")</f>
        <v>Low Order</v>
      </c>
      <c r="T80" s="9" t="s">
        <v>41</v>
      </c>
      <c r="U80" s="9" t="s">
        <v>51</v>
      </c>
      <c r="V80" s="16" t="str">
        <f ca="1">PROPER(Table13[[#This Row],[Region]])</f>
        <v>East</v>
      </c>
      <c r="W80" s="9" t="s">
        <v>37</v>
      </c>
      <c r="X80" s="9" t="s">
        <v>170</v>
      </c>
      <c r="Y80" s="9" t="s">
        <v>32</v>
      </c>
      <c r="Z80" s="9" t="str">
        <f>TEXT(Table13[[#This Row],[Order Date]],"mmm")</f>
        <v>May</v>
      </c>
      <c r="AA80" s="1" t="str">
        <f>TEXT(Table13[[#This Row],[Order Date]],"yyyy")</f>
        <v>2015</v>
      </c>
      <c r="AB80" s="1" t="str">
        <f>TEXT(Table13[[#This Row],[Order Date]],"mmm yyyy")</f>
        <v>May 2015</v>
      </c>
      <c r="AC80" s="1" t="str">
        <f>TEXT(Table13[[#This Row],[Order Date]],"dddd")</f>
        <v>Saturday</v>
      </c>
    </row>
    <row r="81" spans="1:29" ht="14.5">
      <c r="A81" s="9">
        <v>142</v>
      </c>
      <c r="B81" s="9" t="str">
        <f>VLOOKUP(Table13[[#This Row],[Customer ID]],'Customer Lookup'!A:B,2,0)</f>
        <v>Brooke Weeks Taylor</v>
      </c>
      <c r="C81" s="9">
        <v>91087</v>
      </c>
      <c r="D81" s="12">
        <v>42157</v>
      </c>
      <c r="E81" s="12">
        <v>42158</v>
      </c>
      <c r="F81" s="24">
        <f>Table13[[#This Row],[Ship Date]]-Table13[[#This Row],[Order Date]]</f>
        <v>1</v>
      </c>
      <c r="G81" s="18" t="str">
        <f>IF(Table13[[#This Row],[Shipping Delay (No of Days From Order to Delivery)]]&lt;=2,"Fast Delivery","Standard Delivery")</f>
        <v>Fast Delivery</v>
      </c>
      <c r="H81" s="9" t="s">
        <v>83</v>
      </c>
      <c r="I81" s="13" t="str">
        <f ca="1">TRIM(Table13[[#This Row],[Product Category]])</f>
        <v>Office Supplies</v>
      </c>
      <c r="J81" s="13" t="str">
        <f ca="1">PROPER(Table13[[#This Row],[Product Sub-Category]])</f>
        <v>Paper</v>
      </c>
      <c r="K81" s="14">
        <v>13</v>
      </c>
      <c r="L81" s="15">
        <v>22.84</v>
      </c>
      <c r="M81" s="15">
        <f t="shared" si="3"/>
        <v>296.92</v>
      </c>
      <c r="N81" s="9">
        <v>0.05</v>
      </c>
      <c r="O81" s="20">
        <v>0.05</v>
      </c>
      <c r="P81" s="20" t="str">
        <f>IF(Table13[[#This Row],[Discount]]=0,"No Discount",IF(Table13[[#This Row],[Discount]]&lt;=0.05,"Low",IF(Table13[[#This Row],[Discount]]&lt;=0.1,"Medium","High")))</f>
        <v>Low</v>
      </c>
      <c r="Q81" s="15">
        <f t="shared" si="4"/>
        <v>14.846000000000002</v>
      </c>
      <c r="R81" s="15">
        <f t="shared" si="5"/>
        <v>282.07400000000001</v>
      </c>
      <c r="S81" s="15" t="str">
        <f>IF(Table13[[#This Row],[Total Sales After Discount (Main Total Sales)]]&gt;=1000,"High Order","Low Order")</f>
        <v>Low Order</v>
      </c>
      <c r="T81" s="9" t="s">
        <v>41</v>
      </c>
      <c r="U81" s="9" t="s">
        <v>51</v>
      </c>
      <c r="V81" s="16" t="str">
        <f ca="1">PROPER(Table13[[#This Row],[Region]])</f>
        <v>East</v>
      </c>
      <c r="W81" s="9" t="s">
        <v>171</v>
      </c>
      <c r="X81" s="9" t="s">
        <v>172</v>
      </c>
      <c r="Y81" s="9" t="s">
        <v>32</v>
      </c>
      <c r="Z81" s="9" t="str">
        <f>TEXT(Table13[[#This Row],[Order Date]],"mmm")</f>
        <v>Jun</v>
      </c>
      <c r="AA81" s="1" t="str">
        <f>TEXT(Table13[[#This Row],[Order Date]],"yyyy")</f>
        <v>2015</v>
      </c>
      <c r="AB81" s="1" t="str">
        <f>TEXT(Table13[[#This Row],[Order Date]],"mmm yyyy")</f>
        <v>Jun 2015</v>
      </c>
      <c r="AC81" s="1" t="str">
        <f>TEXT(Table13[[#This Row],[Order Date]],"dddd")</f>
        <v>Tuesday</v>
      </c>
    </row>
    <row r="82" spans="1:29" ht="14.5">
      <c r="A82" s="9">
        <v>144</v>
      </c>
      <c r="B82" s="9" t="str">
        <f>VLOOKUP(Table13[[#This Row],[Customer ID]],'Customer Lookup'!A:B,2,0)</f>
        <v>Marguerite Moss</v>
      </c>
      <c r="C82" s="9">
        <v>91087</v>
      </c>
      <c r="D82" s="12">
        <v>42157</v>
      </c>
      <c r="E82" s="12">
        <v>42158</v>
      </c>
      <c r="F82" s="24">
        <f>Table13[[#This Row],[Ship Date]]-Table13[[#This Row],[Order Date]]</f>
        <v>1</v>
      </c>
      <c r="G82" s="18" t="str">
        <f>IF(Table13[[#This Row],[Shipping Delay (No of Days From Order to Delivery)]]&lt;=2,"Fast Delivery","Standard Delivery")</f>
        <v>Fast Delivery</v>
      </c>
      <c r="H82" s="8" t="s">
        <v>2240</v>
      </c>
      <c r="I82" s="13" t="str">
        <f ca="1">TRIM(Table13[[#This Row],[Product Category]])</f>
        <v>Office Supplies</v>
      </c>
      <c r="J82" s="13" t="str">
        <f ca="1">PROPER(Table13[[#This Row],[Product Sub-Category]])</f>
        <v>Scissors, Rulers And Trimmers</v>
      </c>
      <c r="K82" s="14">
        <v>6</v>
      </c>
      <c r="L82" s="15">
        <v>10.98</v>
      </c>
      <c r="M82" s="15">
        <f t="shared" si="3"/>
        <v>65.88</v>
      </c>
      <c r="N82" s="9">
        <v>0.05</v>
      </c>
      <c r="O82" s="21">
        <v>0.05</v>
      </c>
      <c r="P82" s="21" t="str">
        <f>IF(Table13[[#This Row],[Discount]]=0,"No Discount",IF(Table13[[#This Row],[Discount]]&lt;=0.05,"Low",IF(Table13[[#This Row],[Discount]]&lt;=0.1,"Medium","High")))</f>
        <v>Low</v>
      </c>
      <c r="Q82" s="15">
        <f t="shared" si="4"/>
        <v>3.294</v>
      </c>
      <c r="R82" s="15">
        <f t="shared" si="5"/>
        <v>62.585999999999999</v>
      </c>
      <c r="S82" s="15" t="str">
        <f>IF(Table13[[#This Row],[Total Sales After Discount (Main Total Sales)]]&gt;=1000,"High Order","Low Order")</f>
        <v>Low Order</v>
      </c>
      <c r="T82" s="9" t="s">
        <v>41</v>
      </c>
      <c r="U82" s="9" t="s">
        <v>51</v>
      </c>
      <c r="V82" s="16" t="str">
        <f ca="1">PROPER(Table13[[#This Row],[Region]])</f>
        <v>East</v>
      </c>
      <c r="W82" s="9" t="s">
        <v>152</v>
      </c>
      <c r="X82" s="9" t="s">
        <v>173</v>
      </c>
      <c r="Y82" s="9" t="s">
        <v>32</v>
      </c>
      <c r="Z82" s="9" t="str">
        <f>TEXT(Table13[[#This Row],[Order Date]],"mmm")</f>
        <v>Jun</v>
      </c>
      <c r="AA82" s="1" t="str">
        <f>TEXT(Table13[[#This Row],[Order Date]],"yyyy")</f>
        <v>2015</v>
      </c>
      <c r="AB82" s="1" t="str">
        <f>TEXT(Table13[[#This Row],[Order Date]],"mmm yyyy")</f>
        <v>Jun 2015</v>
      </c>
      <c r="AC82" s="1" t="str">
        <f>TEXT(Table13[[#This Row],[Order Date]],"dddd")</f>
        <v>Tuesday</v>
      </c>
    </row>
    <row r="83" spans="1:29" ht="14.5">
      <c r="A83" s="9">
        <v>145</v>
      </c>
      <c r="B83" s="9" t="str">
        <f>VLOOKUP(Table13[[#This Row],[Customer ID]],'Customer Lookup'!A:B,2,0)</f>
        <v>Rhonda Ivey</v>
      </c>
      <c r="C83" s="9">
        <v>91086</v>
      </c>
      <c r="D83" s="12">
        <v>42019</v>
      </c>
      <c r="E83" s="12">
        <v>42021</v>
      </c>
      <c r="F83" s="24">
        <f>Table13[[#This Row],[Ship Date]]-Table13[[#This Row],[Order Date]]</f>
        <v>2</v>
      </c>
      <c r="G83" s="18" t="str">
        <f>IF(Table13[[#This Row],[Shipping Delay (No of Days From Order to Delivery)]]&lt;=2,"Fast Delivery","Standard Delivery")</f>
        <v>Fast Delivery</v>
      </c>
      <c r="H83" s="9" t="s">
        <v>83</v>
      </c>
      <c r="I83" s="13" t="str">
        <f ca="1">TRIM(Table13[[#This Row],[Product Category]])</f>
        <v>Furniture</v>
      </c>
      <c r="J83" s="13" t="str">
        <f ca="1">PROPER(Table13[[#This Row],[Product Sub-Category]])</f>
        <v>Paper</v>
      </c>
      <c r="K83" s="14">
        <v>2</v>
      </c>
      <c r="L83" s="15">
        <v>7.04</v>
      </c>
      <c r="M83" s="15">
        <f t="shared" si="3"/>
        <v>14.08</v>
      </c>
      <c r="N83" s="9">
        <v>0.05</v>
      </c>
      <c r="O83" s="20">
        <v>0.05</v>
      </c>
      <c r="P83" s="20" t="str">
        <f>IF(Table13[[#This Row],[Discount]]=0,"No Discount",IF(Table13[[#This Row],[Discount]]&lt;=0.05,"Low",IF(Table13[[#This Row],[Discount]]&lt;=0.1,"Medium","High")))</f>
        <v>Low</v>
      </c>
      <c r="Q83" s="15">
        <f t="shared" si="4"/>
        <v>0.70400000000000007</v>
      </c>
      <c r="R83" s="15">
        <f t="shared" si="5"/>
        <v>13.375999999999999</v>
      </c>
      <c r="S83" s="15" t="str">
        <f>IF(Table13[[#This Row],[Total Sales After Discount (Main Total Sales)]]&gt;=1000,"High Order","Low Order")</f>
        <v>Low Order</v>
      </c>
      <c r="T83" s="9" t="s">
        <v>50</v>
      </c>
      <c r="U83" s="9" t="s">
        <v>51</v>
      </c>
      <c r="V83" s="16" t="str">
        <f ca="1">PROPER(Table13[[#This Row],[Region]])</f>
        <v>East</v>
      </c>
      <c r="W83" s="9" t="s">
        <v>174</v>
      </c>
      <c r="X83" s="9" t="s">
        <v>175</v>
      </c>
      <c r="Y83" s="9" t="s">
        <v>32</v>
      </c>
      <c r="Z83" s="9" t="str">
        <f>TEXT(Table13[[#This Row],[Order Date]],"mmm")</f>
        <v>Jan</v>
      </c>
      <c r="AA83" s="1" t="str">
        <f>TEXT(Table13[[#This Row],[Order Date]],"yyyy")</f>
        <v>2015</v>
      </c>
      <c r="AB83" s="1" t="str">
        <f>TEXT(Table13[[#This Row],[Order Date]],"mmm yyyy")</f>
        <v>Jan 2015</v>
      </c>
      <c r="AC83" s="1" t="str">
        <f>TEXT(Table13[[#This Row],[Order Date]],"dddd")</f>
        <v>Thursday</v>
      </c>
    </row>
    <row r="84" spans="1:29" ht="14.5">
      <c r="A84" s="9">
        <v>145</v>
      </c>
      <c r="B84" s="9" t="str">
        <f>VLOOKUP(Table13[[#This Row],[Customer ID]],'Customer Lookup'!A:B,2,0)</f>
        <v>Rhonda Ivey</v>
      </c>
      <c r="C84" s="9">
        <v>91089</v>
      </c>
      <c r="D84" s="12">
        <v>42079</v>
      </c>
      <c r="E84" s="12">
        <v>42079</v>
      </c>
      <c r="F84" s="24">
        <f>Table13[[#This Row],[Ship Date]]-Table13[[#This Row],[Order Date]]</f>
        <v>0</v>
      </c>
      <c r="G84" s="18" t="str">
        <f>IF(Table13[[#This Row],[Shipping Delay (No of Days From Order to Delivery)]]&lt;=2,"Fast Delivery","Standard Delivery")</f>
        <v>Fast Delivery</v>
      </c>
      <c r="H84" s="8" t="s">
        <v>123</v>
      </c>
      <c r="I84" s="13" t="str">
        <f ca="1">TRIM(Table13[[#This Row],[Product Category]])</f>
        <v>Furniture</v>
      </c>
      <c r="J84" s="13" t="str">
        <f ca="1">PROPER(Table13[[#This Row],[Product Sub-Category]])</f>
        <v>Tables</v>
      </c>
      <c r="K84" s="14">
        <v>3</v>
      </c>
      <c r="L84" s="15">
        <v>154.13</v>
      </c>
      <c r="M84" s="15">
        <f t="shared" si="3"/>
        <v>462.39</v>
      </c>
      <c r="N84" s="9">
        <v>0.1</v>
      </c>
      <c r="O84" s="21">
        <v>0.1</v>
      </c>
      <c r="P84" s="21" t="str">
        <f>IF(Table13[[#This Row],[Discount]]=0,"No Discount",IF(Table13[[#This Row],[Discount]]&lt;=0.05,"Low",IF(Table13[[#This Row],[Discount]]&lt;=0.1,"Medium","High")))</f>
        <v>Medium</v>
      </c>
      <c r="Q84" s="15">
        <f t="shared" si="4"/>
        <v>46.239000000000004</v>
      </c>
      <c r="R84" s="15">
        <f t="shared" si="5"/>
        <v>416.15099999999995</v>
      </c>
      <c r="S84" s="15" t="str">
        <f>IF(Table13[[#This Row],[Total Sales After Discount (Main Total Sales)]]&gt;=1000,"High Order","Low Order")</f>
        <v>Low Order</v>
      </c>
      <c r="T84" s="9" t="s">
        <v>98</v>
      </c>
      <c r="U84" s="9" t="s">
        <v>42</v>
      </c>
      <c r="V84" s="16" t="str">
        <f ca="1">PROPER(Table13[[#This Row],[Region]])</f>
        <v>Central</v>
      </c>
      <c r="W84" s="9" t="s">
        <v>174</v>
      </c>
      <c r="X84" s="9" t="s">
        <v>175</v>
      </c>
      <c r="Y84" s="9" t="s">
        <v>22</v>
      </c>
      <c r="Z84" s="9" t="str">
        <f>TEXT(Table13[[#This Row],[Order Date]],"mmm")</f>
        <v>Mar</v>
      </c>
      <c r="AA84" s="1" t="str">
        <f>TEXT(Table13[[#This Row],[Order Date]],"yyyy")</f>
        <v>2015</v>
      </c>
      <c r="AB84" s="1" t="str">
        <f>TEXT(Table13[[#This Row],[Order Date]],"mmm yyyy")</f>
        <v>Mar 2015</v>
      </c>
      <c r="AC84" s="1" t="str">
        <f>TEXT(Table13[[#This Row],[Order Date]],"dddd")</f>
        <v>Monday</v>
      </c>
    </row>
    <row r="85" spans="1:29" ht="14.5">
      <c r="A85" s="9">
        <v>146</v>
      </c>
      <c r="B85" s="9" t="str">
        <f>VLOOKUP(Table13[[#This Row],[Customer ID]],'Customer Lookup'!A:B,2,0)</f>
        <v>Yvonne Fox</v>
      </c>
      <c r="C85" s="9">
        <v>91088</v>
      </c>
      <c r="D85" s="12">
        <v>42075</v>
      </c>
      <c r="E85" s="12">
        <v>42076</v>
      </c>
      <c r="F85" s="24">
        <f>Table13[[#This Row],[Ship Date]]-Table13[[#This Row],[Order Date]]</f>
        <v>1</v>
      </c>
      <c r="G85" s="18" t="str">
        <f>IF(Table13[[#This Row],[Shipping Delay (No of Days From Order to Delivery)]]&lt;=2,"Fast Delivery","Standard Delivery")</f>
        <v>Fast Delivery</v>
      </c>
      <c r="H85" s="9" t="s">
        <v>2233</v>
      </c>
      <c r="I85" s="13" t="str">
        <f ca="1">TRIM(Table13[[#This Row],[Product Category]])</f>
        <v>Furniture</v>
      </c>
      <c r="J85" s="13" t="str">
        <f ca="1">PROPER(Table13[[#This Row],[Product Sub-Category]])</f>
        <v>Office Furnishings</v>
      </c>
      <c r="K85" s="14">
        <v>4</v>
      </c>
      <c r="L85" s="15">
        <v>45.98</v>
      </c>
      <c r="M85" s="15">
        <f t="shared" si="3"/>
        <v>183.92</v>
      </c>
      <c r="N85" s="9">
        <v>0.05</v>
      </c>
      <c r="O85" s="20">
        <v>0.05</v>
      </c>
      <c r="P85" s="20" t="str">
        <f>IF(Table13[[#This Row],[Discount]]=0,"No Discount",IF(Table13[[#This Row],[Discount]]&lt;=0.05,"Low",IF(Table13[[#This Row],[Discount]]&lt;=0.1,"Medium","High")))</f>
        <v>Low</v>
      </c>
      <c r="Q85" s="15">
        <f t="shared" si="4"/>
        <v>9.1959999999999997</v>
      </c>
      <c r="R85" s="15">
        <f t="shared" si="5"/>
        <v>174.72399999999999</v>
      </c>
      <c r="S85" s="15" t="str">
        <f>IF(Table13[[#This Row],[Total Sales After Discount (Main Total Sales)]]&gt;=1000,"High Order","Low Order")</f>
        <v>Low Order</v>
      </c>
      <c r="T85" s="9" t="s">
        <v>31</v>
      </c>
      <c r="U85" s="9" t="s">
        <v>51</v>
      </c>
      <c r="V85" s="16" t="str">
        <f ca="1">PROPER(Table13[[#This Row],[Region]])</f>
        <v>Central</v>
      </c>
      <c r="W85" s="9" t="s">
        <v>112</v>
      </c>
      <c r="X85" s="9" t="s">
        <v>180</v>
      </c>
      <c r="Y85" s="9" t="s">
        <v>32</v>
      </c>
      <c r="Z85" s="9" t="str">
        <f>TEXT(Table13[[#This Row],[Order Date]],"mmm")</f>
        <v>Mar</v>
      </c>
      <c r="AA85" s="1" t="str">
        <f>TEXT(Table13[[#This Row],[Order Date]],"yyyy")</f>
        <v>2015</v>
      </c>
      <c r="AB85" s="1" t="str">
        <f>TEXT(Table13[[#This Row],[Order Date]],"mmm yyyy")</f>
        <v>Mar 2015</v>
      </c>
      <c r="AC85" s="1" t="str">
        <f>TEXT(Table13[[#This Row],[Order Date]],"dddd")</f>
        <v>Thursday</v>
      </c>
    </row>
    <row r="86" spans="1:29" ht="14.5">
      <c r="A86" s="9">
        <v>146</v>
      </c>
      <c r="B86" s="9" t="str">
        <f>VLOOKUP(Table13[[#This Row],[Customer ID]],'Customer Lookup'!A:B,2,0)</f>
        <v>Yvonne Fox</v>
      </c>
      <c r="C86" s="9">
        <v>91090</v>
      </c>
      <c r="D86" s="12">
        <v>42117</v>
      </c>
      <c r="E86" s="12">
        <v>42118</v>
      </c>
      <c r="F86" s="24">
        <f>Table13[[#This Row],[Ship Date]]-Table13[[#This Row],[Order Date]]</f>
        <v>1</v>
      </c>
      <c r="G86" s="18" t="str">
        <f>IF(Table13[[#This Row],[Shipping Delay (No of Days From Order to Delivery)]]&lt;=2,"Fast Delivery","Standard Delivery")</f>
        <v>Fast Delivery</v>
      </c>
      <c r="H86" s="8" t="s">
        <v>2232</v>
      </c>
      <c r="I86" s="13" t="str">
        <f ca="1">TRIM(Table13[[#This Row],[Product Category]])</f>
        <v>Technology</v>
      </c>
      <c r="J86" s="13" t="str">
        <f ca="1">PROPER(Table13[[#This Row],[Product Sub-Category]])</f>
        <v>Chairs &amp; Chairmats</v>
      </c>
      <c r="K86" s="14">
        <v>5</v>
      </c>
      <c r="L86" s="15">
        <v>180.98</v>
      </c>
      <c r="M86" s="15">
        <f t="shared" si="3"/>
        <v>904.9</v>
      </c>
      <c r="N86" s="9">
        <v>0.1</v>
      </c>
      <c r="O86" s="21">
        <v>0.1</v>
      </c>
      <c r="P86" s="21" t="str">
        <f>IF(Table13[[#This Row],[Discount]]=0,"No Discount",IF(Table13[[#This Row],[Discount]]&lt;=0.05,"Low",IF(Table13[[#This Row],[Discount]]&lt;=0.1,"Medium","High")))</f>
        <v>Medium</v>
      </c>
      <c r="Q86" s="15">
        <f t="shared" si="4"/>
        <v>90.490000000000009</v>
      </c>
      <c r="R86" s="15">
        <f t="shared" si="5"/>
        <v>814.41</v>
      </c>
      <c r="S86" s="15" t="str">
        <f>IF(Table13[[#This Row],[Total Sales After Discount (Main Total Sales)]]&gt;=1000,"High Order","Low Order")</f>
        <v>Low Order</v>
      </c>
      <c r="T86" s="9" t="s">
        <v>50</v>
      </c>
      <c r="U86" s="9" t="s">
        <v>81</v>
      </c>
      <c r="V86" s="16" t="str">
        <f ca="1">PROPER(Table13[[#This Row],[Region]])</f>
        <v>South</v>
      </c>
      <c r="W86" s="9" t="s">
        <v>112</v>
      </c>
      <c r="X86" s="9" t="s">
        <v>180</v>
      </c>
      <c r="Y86" s="9" t="s">
        <v>32</v>
      </c>
      <c r="Z86" s="9" t="str">
        <f>TEXT(Table13[[#This Row],[Order Date]],"mmm")</f>
        <v>Apr</v>
      </c>
      <c r="AA86" s="1" t="str">
        <f>TEXT(Table13[[#This Row],[Order Date]],"yyyy")</f>
        <v>2015</v>
      </c>
      <c r="AB86" s="1" t="str">
        <f>TEXT(Table13[[#This Row],[Order Date]],"mmm yyyy")</f>
        <v>Apr 2015</v>
      </c>
      <c r="AC86" s="1" t="str">
        <f>TEXT(Table13[[#This Row],[Order Date]],"dddd")</f>
        <v>Thursday</v>
      </c>
    </row>
    <row r="87" spans="1:29" ht="14.5">
      <c r="A87" s="9">
        <v>151</v>
      </c>
      <c r="B87" s="9" t="str">
        <f>VLOOKUP(Table13[[#This Row],[Customer ID]],'Customer Lookup'!A:B,2,0)</f>
        <v>Geoffrey Zhu</v>
      </c>
      <c r="C87" s="9">
        <v>89521</v>
      </c>
      <c r="D87" s="12">
        <v>42026</v>
      </c>
      <c r="E87" s="12">
        <v>42027</v>
      </c>
      <c r="F87" s="24">
        <f>Table13[[#This Row],[Ship Date]]-Table13[[#This Row],[Order Date]]</f>
        <v>1</v>
      </c>
      <c r="G87" s="18" t="str">
        <f>IF(Table13[[#This Row],[Shipping Delay (No of Days From Order to Delivery)]]&lt;=2,"Fast Delivery","Standard Delivery")</f>
        <v>Fast Delivery</v>
      </c>
      <c r="H87" s="9" t="s">
        <v>144</v>
      </c>
      <c r="I87" s="13" t="str">
        <f ca="1">TRIM(Table13[[#This Row],[Product Category]])</f>
        <v>Office Supplies</v>
      </c>
      <c r="J87" s="13" t="str">
        <f ca="1">PROPER(Table13[[#This Row],[Product Sub-Category]])</f>
        <v>Computer Peripherals</v>
      </c>
      <c r="K87" s="14">
        <v>2</v>
      </c>
      <c r="L87" s="15">
        <v>32.979999999999997</v>
      </c>
      <c r="M87" s="15">
        <f t="shared" si="3"/>
        <v>65.959999999999994</v>
      </c>
      <c r="N87" s="9">
        <v>0.05</v>
      </c>
      <c r="O87" s="20">
        <v>0.05</v>
      </c>
      <c r="P87" s="20" t="str">
        <f>IF(Table13[[#This Row],[Discount]]=0,"No Discount",IF(Table13[[#This Row],[Discount]]&lt;=0.05,"Low",IF(Table13[[#This Row],[Discount]]&lt;=0.1,"Medium","High")))</f>
        <v>Low</v>
      </c>
      <c r="Q87" s="15">
        <f t="shared" si="4"/>
        <v>3.298</v>
      </c>
      <c r="R87" s="15">
        <f t="shared" si="5"/>
        <v>62.661999999999992</v>
      </c>
      <c r="S87" s="15" t="str">
        <f>IF(Table13[[#This Row],[Total Sales After Discount (Main Total Sales)]]&gt;=1000,"High Order","Low Order")</f>
        <v>Low Order</v>
      </c>
      <c r="T87" s="9" t="s">
        <v>41</v>
      </c>
      <c r="U87" s="9" t="s">
        <v>42</v>
      </c>
      <c r="V87" s="16" t="str">
        <f ca="1">PROPER(Table13[[#This Row],[Region]])</f>
        <v>South</v>
      </c>
      <c r="W87" s="9" t="s">
        <v>184</v>
      </c>
      <c r="X87" s="9" t="s">
        <v>185</v>
      </c>
      <c r="Y87" s="9" t="s">
        <v>32</v>
      </c>
      <c r="Z87" s="9" t="str">
        <f>TEXT(Table13[[#This Row],[Order Date]],"mmm")</f>
        <v>Jan</v>
      </c>
      <c r="AA87" s="1" t="str">
        <f>TEXT(Table13[[#This Row],[Order Date]],"yyyy")</f>
        <v>2015</v>
      </c>
      <c r="AB87" s="1" t="str">
        <f>TEXT(Table13[[#This Row],[Order Date]],"mmm yyyy")</f>
        <v>Jan 2015</v>
      </c>
      <c r="AC87" s="1" t="str">
        <f>TEXT(Table13[[#This Row],[Order Date]],"dddd")</f>
        <v>Thursday</v>
      </c>
    </row>
    <row r="88" spans="1:29" ht="14.5">
      <c r="A88" s="9">
        <v>151</v>
      </c>
      <c r="B88" s="9" t="str">
        <f>VLOOKUP(Table13[[#This Row],[Customer ID]],'Customer Lookup'!A:B,2,0)</f>
        <v>Geoffrey Zhu</v>
      </c>
      <c r="C88" s="9">
        <v>89523</v>
      </c>
      <c r="D88" s="12">
        <v>42114</v>
      </c>
      <c r="E88" s="12">
        <v>42116</v>
      </c>
      <c r="F88" s="24">
        <f>Table13[[#This Row],[Ship Date]]-Table13[[#This Row],[Order Date]]</f>
        <v>2</v>
      </c>
      <c r="G88" s="18" t="str">
        <f>IF(Table13[[#This Row],[Shipping Delay (No of Days From Order to Delivery)]]&lt;=2,"Fast Delivery","Standard Delivery")</f>
        <v>Fast Delivery</v>
      </c>
      <c r="H88" s="8" t="s">
        <v>61</v>
      </c>
      <c r="I88" s="13" t="str">
        <f ca="1">TRIM(Table13[[#This Row],[Product Category]])</f>
        <v>Office Supplies</v>
      </c>
      <c r="J88" s="13" t="str">
        <f ca="1">PROPER(Table13[[#This Row],[Product Sub-Category]])</f>
        <v>Envelopes</v>
      </c>
      <c r="K88" s="14">
        <v>5</v>
      </c>
      <c r="L88" s="15">
        <v>5.98</v>
      </c>
      <c r="M88" s="15">
        <f t="shared" si="3"/>
        <v>29.900000000000002</v>
      </c>
      <c r="N88" s="9">
        <v>0.05</v>
      </c>
      <c r="O88" s="21">
        <v>0.05</v>
      </c>
      <c r="P88" s="21" t="str">
        <f>IF(Table13[[#This Row],[Discount]]=0,"No Discount",IF(Table13[[#This Row],[Discount]]&lt;=0.05,"Low",IF(Table13[[#This Row],[Discount]]&lt;=0.1,"Medium","High")))</f>
        <v>Low</v>
      </c>
      <c r="Q88" s="15">
        <f t="shared" si="4"/>
        <v>1.4950000000000001</v>
      </c>
      <c r="R88" s="15">
        <f t="shared" si="5"/>
        <v>28.405000000000001</v>
      </c>
      <c r="S88" s="15" t="str">
        <f>IF(Table13[[#This Row],[Total Sales After Discount (Main Total Sales)]]&gt;=1000,"High Order","Low Order")</f>
        <v>Low Order</v>
      </c>
      <c r="T88" s="9" t="s">
        <v>21</v>
      </c>
      <c r="U88" s="9" t="s">
        <v>42</v>
      </c>
      <c r="V88" s="16" t="str">
        <f ca="1">PROPER(Table13[[#This Row],[Region]])</f>
        <v>South</v>
      </c>
      <c r="W88" s="9" t="s">
        <v>184</v>
      </c>
      <c r="X88" s="9" t="s">
        <v>185</v>
      </c>
      <c r="Y88" s="9" t="s">
        <v>32</v>
      </c>
      <c r="Z88" s="9" t="str">
        <f>TEXT(Table13[[#This Row],[Order Date]],"mmm")</f>
        <v>Apr</v>
      </c>
      <c r="AA88" s="1" t="str">
        <f>TEXT(Table13[[#This Row],[Order Date]],"yyyy")</f>
        <v>2015</v>
      </c>
      <c r="AB88" s="1" t="str">
        <f>TEXT(Table13[[#This Row],[Order Date]],"mmm yyyy")</f>
        <v>Apr 2015</v>
      </c>
      <c r="AC88" s="1" t="str">
        <f>TEXT(Table13[[#This Row],[Order Date]],"dddd")</f>
        <v>Monday</v>
      </c>
    </row>
    <row r="89" spans="1:29" ht="14.5">
      <c r="A89" s="9">
        <v>152</v>
      </c>
      <c r="B89" s="9" t="str">
        <f>VLOOKUP(Table13[[#This Row],[Customer ID]],'Customer Lookup'!A:B,2,0)</f>
        <v>Kent Kerr</v>
      </c>
      <c r="C89" s="9">
        <v>89520</v>
      </c>
      <c r="D89" s="12">
        <v>42019</v>
      </c>
      <c r="E89" s="12">
        <v>42020</v>
      </c>
      <c r="F89" s="24">
        <f>Table13[[#This Row],[Ship Date]]-Table13[[#This Row],[Order Date]]</f>
        <v>1</v>
      </c>
      <c r="G89" s="18" t="str">
        <f>IF(Table13[[#This Row],[Shipping Delay (No of Days From Order to Delivery)]]&lt;=2,"Fast Delivery","Standard Delivery")</f>
        <v>Fast Delivery</v>
      </c>
      <c r="H89" s="9" t="s">
        <v>2231</v>
      </c>
      <c r="I89" s="13" t="str">
        <f ca="1">TRIM(Table13[[#This Row],[Product Category]])</f>
        <v>Furniture</v>
      </c>
      <c r="J89" s="13" t="str">
        <f ca="1">PROPER(Table13[[#This Row],[Product Sub-Category]])</f>
        <v>Pens &amp; Art Supplies</v>
      </c>
      <c r="K89" s="14">
        <v>2</v>
      </c>
      <c r="L89" s="15">
        <v>2.88</v>
      </c>
      <c r="M89" s="15">
        <f t="shared" si="3"/>
        <v>5.76</v>
      </c>
      <c r="N89" s="9">
        <v>0.05</v>
      </c>
      <c r="O89" s="20">
        <v>0.05</v>
      </c>
      <c r="P89" s="20" t="str">
        <f>IF(Table13[[#This Row],[Discount]]=0,"No Discount",IF(Table13[[#This Row],[Discount]]&lt;=0.05,"Low",IF(Table13[[#This Row],[Discount]]&lt;=0.1,"Medium","High")))</f>
        <v>Low</v>
      </c>
      <c r="Q89" s="15">
        <f t="shared" si="4"/>
        <v>0.28799999999999998</v>
      </c>
      <c r="R89" s="15">
        <f t="shared" si="5"/>
        <v>5.4719999999999995</v>
      </c>
      <c r="S89" s="15" t="str">
        <f>IF(Table13[[#This Row],[Total Sales After Discount (Main Total Sales)]]&gt;=1000,"High Order","Low Order")</f>
        <v>Low Order</v>
      </c>
      <c r="T89" s="9" t="s">
        <v>41</v>
      </c>
      <c r="U89" s="9" t="s">
        <v>104</v>
      </c>
      <c r="V89" s="16" t="str">
        <f ca="1">PROPER(Table13[[#This Row],[Region]])</f>
        <v>South</v>
      </c>
      <c r="W89" s="9" t="s">
        <v>184</v>
      </c>
      <c r="X89" s="9" t="s">
        <v>188</v>
      </c>
      <c r="Y89" s="9" t="s">
        <v>32</v>
      </c>
      <c r="Z89" s="9" t="str">
        <f>TEXT(Table13[[#This Row],[Order Date]],"mmm")</f>
        <v>Jan</v>
      </c>
      <c r="AA89" s="1" t="str">
        <f>TEXT(Table13[[#This Row],[Order Date]],"yyyy")</f>
        <v>2015</v>
      </c>
      <c r="AB89" s="1" t="str">
        <f>TEXT(Table13[[#This Row],[Order Date]],"mmm yyyy")</f>
        <v>Jan 2015</v>
      </c>
      <c r="AC89" s="1" t="str">
        <f>TEXT(Table13[[#This Row],[Order Date]],"dddd")</f>
        <v>Thursday</v>
      </c>
    </row>
    <row r="90" spans="1:29" ht="14.5">
      <c r="A90" s="9">
        <v>152</v>
      </c>
      <c r="B90" s="9" t="str">
        <f>VLOOKUP(Table13[[#This Row],[Customer ID]],'Customer Lookup'!A:B,2,0)</f>
        <v>Kent Kerr</v>
      </c>
      <c r="C90" s="9">
        <v>89522</v>
      </c>
      <c r="D90" s="12">
        <v>42113</v>
      </c>
      <c r="E90" s="12">
        <v>42120</v>
      </c>
      <c r="F90" s="24">
        <f>Table13[[#This Row],[Ship Date]]-Table13[[#This Row],[Order Date]]</f>
        <v>7</v>
      </c>
      <c r="G90" s="18" t="str">
        <f>IF(Table13[[#This Row],[Shipping Delay (No of Days From Order to Delivery)]]&lt;=2,"Fast Delivery","Standard Delivery")</f>
        <v>Standard Delivery</v>
      </c>
      <c r="H90" s="8" t="s">
        <v>2233</v>
      </c>
      <c r="I90" s="13" t="str">
        <f ca="1">TRIM(Table13[[#This Row],[Product Category]])</f>
        <v>Technology</v>
      </c>
      <c r="J90" s="13" t="str">
        <f ca="1">PROPER(Table13[[#This Row],[Product Sub-Category]])</f>
        <v>Office Furnishings</v>
      </c>
      <c r="K90" s="14">
        <v>8</v>
      </c>
      <c r="L90" s="15">
        <v>79.52</v>
      </c>
      <c r="M90" s="15">
        <f t="shared" si="3"/>
        <v>636.16</v>
      </c>
      <c r="N90" s="9">
        <v>0.05</v>
      </c>
      <c r="O90" s="21">
        <v>0.05</v>
      </c>
      <c r="P90" s="21" t="str">
        <f>IF(Table13[[#This Row],[Discount]]=0,"No Discount",IF(Table13[[#This Row],[Discount]]&lt;=0.05,"Low",IF(Table13[[#This Row],[Discount]]&lt;=0.1,"Medium","High")))</f>
        <v>Low</v>
      </c>
      <c r="Q90" s="15">
        <f t="shared" si="4"/>
        <v>31.808</v>
      </c>
      <c r="R90" s="15">
        <f t="shared" si="5"/>
        <v>604.35199999999998</v>
      </c>
      <c r="S90" s="15" t="str">
        <f>IF(Table13[[#This Row],[Total Sales After Discount (Main Total Sales)]]&gt;=1000,"High Order","Low Order")</f>
        <v>Low Order</v>
      </c>
      <c r="T90" s="9" t="s">
        <v>98</v>
      </c>
      <c r="U90" s="9" t="s">
        <v>42</v>
      </c>
      <c r="V90" s="16" t="str">
        <f ca="1">PROPER(Table13[[#This Row],[Region]])</f>
        <v>South</v>
      </c>
      <c r="W90" s="9" t="s">
        <v>184</v>
      </c>
      <c r="X90" s="9" t="s">
        <v>188</v>
      </c>
      <c r="Y90" s="9" t="s">
        <v>32</v>
      </c>
      <c r="Z90" s="9" t="str">
        <f>TEXT(Table13[[#This Row],[Order Date]],"mmm")</f>
        <v>Apr</v>
      </c>
      <c r="AA90" s="1" t="str">
        <f>TEXT(Table13[[#This Row],[Order Date]],"yyyy")</f>
        <v>2015</v>
      </c>
      <c r="AB90" s="1" t="str">
        <f>TEXT(Table13[[#This Row],[Order Date]],"mmm yyyy")</f>
        <v>Apr 2015</v>
      </c>
      <c r="AC90" s="1" t="str">
        <f>TEXT(Table13[[#This Row],[Order Date]],"dddd")</f>
        <v>Sunday</v>
      </c>
    </row>
    <row r="91" spans="1:29" ht="14.5">
      <c r="A91" s="9">
        <v>152</v>
      </c>
      <c r="B91" s="9" t="str">
        <f>VLOOKUP(Table13[[#This Row],[Customer ID]],'Customer Lookup'!A:B,2,0)</f>
        <v>Kent Kerr</v>
      </c>
      <c r="C91" s="9">
        <v>89524</v>
      </c>
      <c r="D91" s="12">
        <v>42092</v>
      </c>
      <c r="E91" s="12">
        <v>42095</v>
      </c>
      <c r="F91" s="24">
        <f>Table13[[#This Row],[Ship Date]]-Table13[[#This Row],[Order Date]]</f>
        <v>3</v>
      </c>
      <c r="G91" s="18" t="str">
        <f>IF(Table13[[#This Row],[Shipping Delay (No of Days From Order to Delivery)]]&lt;=2,"Fast Delivery","Standard Delivery")</f>
        <v>Standard Delivery</v>
      </c>
      <c r="H91" s="9" t="s">
        <v>2235</v>
      </c>
      <c r="I91" s="13" t="str">
        <f ca="1">TRIM(Table13[[#This Row],[Product Category]])</f>
        <v>Technology</v>
      </c>
      <c r="J91" s="13" t="str">
        <f ca="1">PROPER(Table13[[#This Row],[Product Sub-Category]])</f>
        <v>Telephones And Communication</v>
      </c>
      <c r="K91" s="14">
        <v>5</v>
      </c>
      <c r="L91" s="15">
        <v>65.989999999999995</v>
      </c>
      <c r="M91" s="15">
        <f t="shared" si="3"/>
        <v>329.95</v>
      </c>
      <c r="N91" s="9">
        <v>0.05</v>
      </c>
      <c r="O91" s="20">
        <v>0.05</v>
      </c>
      <c r="P91" s="20" t="str">
        <f>IF(Table13[[#This Row],[Discount]]=0,"No Discount",IF(Table13[[#This Row],[Discount]]&lt;=0.05,"Low",IF(Table13[[#This Row],[Discount]]&lt;=0.1,"Medium","High")))</f>
        <v>Low</v>
      </c>
      <c r="Q91" s="15">
        <f t="shared" si="4"/>
        <v>16.497499999999999</v>
      </c>
      <c r="R91" s="15">
        <f t="shared" si="5"/>
        <v>313.45249999999999</v>
      </c>
      <c r="S91" s="15" t="str">
        <f>IF(Table13[[#This Row],[Total Sales After Discount (Main Total Sales)]]&gt;=1000,"High Order","Low Order")</f>
        <v>Low Order</v>
      </c>
      <c r="T91" s="9" t="s">
        <v>21</v>
      </c>
      <c r="U91" s="9" t="s">
        <v>104</v>
      </c>
      <c r="V91" s="16" t="str">
        <f ca="1">PROPER(Table13[[#This Row],[Region]])</f>
        <v>South</v>
      </c>
      <c r="W91" s="9" t="s">
        <v>184</v>
      </c>
      <c r="X91" s="9" t="s">
        <v>188</v>
      </c>
      <c r="Y91" s="9" t="s">
        <v>32</v>
      </c>
      <c r="Z91" s="9" t="str">
        <f>TEXT(Table13[[#This Row],[Order Date]],"mmm")</f>
        <v>Mar</v>
      </c>
      <c r="AA91" s="1" t="str">
        <f>TEXT(Table13[[#This Row],[Order Date]],"yyyy")</f>
        <v>2015</v>
      </c>
      <c r="AB91" s="1" t="str">
        <f>TEXT(Table13[[#This Row],[Order Date]],"mmm yyyy")</f>
        <v>Mar 2015</v>
      </c>
      <c r="AC91" s="1" t="str">
        <f>TEXT(Table13[[#This Row],[Order Date]],"dddd")</f>
        <v>Sunday</v>
      </c>
    </row>
    <row r="92" spans="1:29" ht="14.5">
      <c r="A92" s="9">
        <v>152</v>
      </c>
      <c r="B92" s="9" t="str">
        <f>VLOOKUP(Table13[[#This Row],[Customer ID]],'Customer Lookup'!A:B,2,0)</f>
        <v>Kent Kerr</v>
      </c>
      <c r="C92" s="9">
        <v>89525</v>
      </c>
      <c r="D92" s="12">
        <v>42173</v>
      </c>
      <c r="E92" s="12">
        <v>42177</v>
      </c>
      <c r="F92" s="24">
        <f>Table13[[#This Row],[Ship Date]]-Table13[[#This Row],[Order Date]]</f>
        <v>4</v>
      </c>
      <c r="G92" s="18" t="str">
        <f>IF(Table13[[#This Row],[Shipping Delay (No of Days From Order to Delivery)]]&lt;=2,"Fast Delivery","Standard Delivery")</f>
        <v>Standard Delivery</v>
      </c>
      <c r="H92" s="8" t="s">
        <v>144</v>
      </c>
      <c r="I92" s="13" t="str">
        <f ca="1">TRIM(Table13[[#This Row],[Product Category]])</f>
        <v>Technology</v>
      </c>
      <c r="J92" s="13" t="str">
        <f ca="1">PROPER(Table13[[#This Row],[Product Sub-Category]])</f>
        <v>Computer Peripherals</v>
      </c>
      <c r="K92" s="14">
        <v>21</v>
      </c>
      <c r="L92" s="15">
        <v>39.979999999999997</v>
      </c>
      <c r="M92" s="15">
        <f t="shared" si="3"/>
        <v>839.57999999999993</v>
      </c>
      <c r="N92" s="9">
        <v>0.05</v>
      </c>
      <c r="O92" s="21">
        <v>0.05</v>
      </c>
      <c r="P92" s="21" t="str">
        <f>IF(Table13[[#This Row],[Discount]]=0,"No Discount",IF(Table13[[#This Row],[Discount]]&lt;=0.05,"Low",IF(Table13[[#This Row],[Discount]]&lt;=0.1,"Medium","High")))</f>
        <v>Low</v>
      </c>
      <c r="Q92" s="15">
        <f t="shared" si="4"/>
        <v>41.978999999999999</v>
      </c>
      <c r="R92" s="15">
        <f t="shared" si="5"/>
        <v>797.60099999999989</v>
      </c>
      <c r="S92" s="15" t="str">
        <f>IF(Table13[[#This Row],[Total Sales After Discount (Main Total Sales)]]&gt;=1000,"High Order","Low Order")</f>
        <v>Low Order</v>
      </c>
      <c r="T92" s="9" t="s">
        <v>98</v>
      </c>
      <c r="U92" s="9" t="s">
        <v>51</v>
      </c>
      <c r="V92" s="16" t="str">
        <f ca="1">PROPER(Table13[[#This Row],[Region]])</f>
        <v>West</v>
      </c>
      <c r="W92" s="9" t="s">
        <v>184</v>
      </c>
      <c r="X92" s="9" t="s">
        <v>188</v>
      </c>
      <c r="Y92" s="9" t="s">
        <v>32</v>
      </c>
      <c r="Z92" s="9" t="str">
        <f>TEXT(Table13[[#This Row],[Order Date]],"mmm")</f>
        <v>Jun</v>
      </c>
      <c r="AA92" s="1" t="str">
        <f>TEXT(Table13[[#This Row],[Order Date]],"yyyy")</f>
        <v>2015</v>
      </c>
      <c r="AB92" s="1" t="str">
        <f>TEXT(Table13[[#This Row],[Order Date]],"mmm yyyy")</f>
        <v>Jun 2015</v>
      </c>
      <c r="AC92" s="1" t="str">
        <f>TEXT(Table13[[#This Row],[Order Date]],"dddd")</f>
        <v>Thursday</v>
      </c>
    </row>
    <row r="93" spans="1:29" ht="14.5">
      <c r="A93" s="9">
        <v>156</v>
      </c>
      <c r="B93" s="9" t="str">
        <f>VLOOKUP(Table13[[#This Row],[Customer ID]],'Customer Lookup'!A:B,2,0)</f>
        <v>Diana Xu</v>
      </c>
      <c r="C93" s="9">
        <v>87671</v>
      </c>
      <c r="D93" s="12">
        <v>42138</v>
      </c>
      <c r="E93" s="12">
        <v>42139</v>
      </c>
      <c r="F93" s="24">
        <f>Table13[[#This Row],[Ship Date]]-Table13[[#This Row],[Order Date]]</f>
        <v>1</v>
      </c>
      <c r="G93" s="18" t="str">
        <f>IF(Table13[[#This Row],[Shipping Delay (No of Days From Order to Delivery)]]&lt;=2,"Fast Delivery","Standard Delivery")</f>
        <v>Fast Delivery</v>
      </c>
      <c r="H93" s="9" t="s">
        <v>2235</v>
      </c>
      <c r="I93" s="13" t="str">
        <f ca="1">TRIM(Table13[[#This Row],[Product Category]])</f>
        <v>Office Supplies</v>
      </c>
      <c r="J93" s="13" t="str">
        <f ca="1">PROPER(Table13[[#This Row],[Product Sub-Category]])</f>
        <v>Telephones And Communication</v>
      </c>
      <c r="K93" s="14">
        <v>13</v>
      </c>
      <c r="L93" s="15">
        <v>95.99</v>
      </c>
      <c r="M93" s="15">
        <f t="shared" si="3"/>
        <v>1247.8699999999999</v>
      </c>
      <c r="N93" s="9">
        <v>0.05</v>
      </c>
      <c r="O93" s="20">
        <v>0.05</v>
      </c>
      <c r="P93" s="20" t="str">
        <f>IF(Table13[[#This Row],[Discount]]=0,"No Discount",IF(Table13[[#This Row],[Discount]]&lt;=0.05,"Low",IF(Table13[[#This Row],[Discount]]&lt;=0.1,"Medium","High")))</f>
        <v>Low</v>
      </c>
      <c r="Q93" s="15">
        <f t="shared" si="4"/>
        <v>62.393499999999996</v>
      </c>
      <c r="R93" s="15">
        <f t="shared" si="5"/>
        <v>1185.4765</v>
      </c>
      <c r="S93" s="15" t="str">
        <f>IF(Table13[[#This Row],[Total Sales After Discount (Main Total Sales)]]&gt;=1000,"High Order","Low Order")</f>
        <v>High Order</v>
      </c>
      <c r="T93" s="9" t="s">
        <v>41</v>
      </c>
      <c r="U93" s="9" t="s">
        <v>81</v>
      </c>
      <c r="V93" s="16" t="str">
        <f ca="1">PROPER(Table13[[#This Row],[Region]])</f>
        <v>West</v>
      </c>
      <c r="W93" s="9" t="s">
        <v>194</v>
      </c>
      <c r="X93" s="9" t="s">
        <v>195</v>
      </c>
      <c r="Y93" s="9" t="s">
        <v>32</v>
      </c>
      <c r="Z93" s="9" t="str">
        <f>TEXT(Table13[[#This Row],[Order Date]],"mmm")</f>
        <v>May</v>
      </c>
      <c r="AA93" s="1" t="str">
        <f>TEXT(Table13[[#This Row],[Order Date]],"yyyy")</f>
        <v>2015</v>
      </c>
      <c r="AB93" s="1" t="str">
        <f>TEXT(Table13[[#This Row],[Order Date]],"mmm yyyy")</f>
        <v>May 2015</v>
      </c>
      <c r="AC93" s="1" t="str">
        <f>TEXT(Table13[[#This Row],[Order Date]],"dddd")</f>
        <v>Thursday</v>
      </c>
    </row>
    <row r="94" spans="1:29" ht="14.5">
      <c r="A94" s="9">
        <v>156</v>
      </c>
      <c r="B94" s="9" t="str">
        <f>VLOOKUP(Table13[[#This Row],[Customer ID]],'Customer Lookup'!A:B,2,0)</f>
        <v>Diana Xu</v>
      </c>
      <c r="C94" s="9">
        <v>87672</v>
      </c>
      <c r="D94" s="12">
        <v>42029</v>
      </c>
      <c r="E94" s="12">
        <v>42030</v>
      </c>
      <c r="F94" s="24">
        <f>Table13[[#This Row],[Ship Date]]-Table13[[#This Row],[Order Date]]</f>
        <v>1</v>
      </c>
      <c r="G94" s="18" t="str">
        <f>IF(Table13[[#This Row],[Shipping Delay (No of Days From Order to Delivery)]]&lt;=2,"Fast Delivery","Standard Delivery")</f>
        <v>Fast Delivery</v>
      </c>
      <c r="H94" s="8" t="s">
        <v>196</v>
      </c>
      <c r="I94" s="13" t="str">
        <f ca="1">TRIM(Table13[[#This Row],[Product Category]])</f>
        <v>Furniture</v>
      </c>
      <c r="J94" s="13" t="str">
        <f ca="1">PROPER(Table13[[#This Row],[Product Sub-Category]])</f>
        <v>Appliances</v>
      </c>
      <c r="K94" s="14">
        <v>3</v>
      </c>
      <c r="L94" s="15">
        <v>10.89</v>
      </c>
      <c r="M94" s="15">
        <f t="shared" si="3"/>
        <v>32.67</v>
      </c>
      <c r="N94" s="9">
        <v>0.05</v>
      </c>
      <c r="O94" s="21">
        <v>0.05</v>
      </c>
      <c r="P94" s="21" t="str">
        <f>IF(Table13[[#This Row],[Discount]]=0,"No Discount",IF(Table13[[#This Row],[Discount]]&lt;=0.05,"Low",IF(Table13[[#This Row],[Discount]]&lt;=0.1,"Medium","High")))</f>
        <v>Low</v>
      </c>
      <c r="Q94" s="15">
        <f t="shared" si="4"/>
        <v>1.6335000000000002</v>
      </c>
      <c r="R94" s="15">
        <f t="shared" si="5"/>
        <v>31.0365</v>
      </c>
      <c r="S94" s="15" t="str">
        <f>IF(Table13[[#This Row],[Total Sales After Discount (Main Total Sales)]]&gt;=1000,"High Order","Low Order")</f>
        <v>Low Order</v>
      </c>
      <c r="T94" s="9" t="s">
        <v>21</v>
      </c>
      <c r="U94" s="9" t="s">
        <v>81</v>
      </c>
      <c r="V94" s="16" t="str">
        <f ca="1">PROPER(Table13[[#This Row],[Region]])</f>
        <v>West</v>
      </c>
      <c r="W94" s="9" t="s">
        <v>194</v>
      </c>
      <c r="X94" s="9" t="s">
        <v>195</v>
      </c>
      <c r="Y94" s="9" t="s">
        <v>32</v>
      </c>
      <c r="Z94" s="9" t="str">
        <f>TEXT(Table13[[#This Row],[Order Date]],"mmm")</f>
        <v>Jan</v>
      </c>
      <c r="AA94" s="1" t="str">
        <f>TEXT(Table13[[#This Row],[Order Date]],"yyyy")</f>
        <v>2015</v>
      </c>
      <c r="AB94" s="1" t="str">
        <f>TEXT(Table13[[#This Row],[Order Date]],"mmm yyyy")</f>
        <v>Jan 2015</v>
      </c>
      <c r="AC94" s="1" t="str">
        <f>TEXT(Table13[[#This Row],[Order Date]],"dddd")</f>
        <v>Sunday</v>
      </c>
    </row>
    <row r="95" spans="1:29" ht="14.5">
      <c r="A95" s="9">
        <v>164</v>
      </c>
      <c r="B95" s="9" t="str">
        <f>VLOOKUP(Table13[[#This Row],[Customer ID]],'Customer Lookup'!A:B,2,0)</f>
        <v>Robin Kramer Vaughn</v>
      </c>
      <c r="C95" s="9">
        <v>89961</v>
      </c>
      <c r="D95" s="12">
        <v>42006</v>
      </c>
      <c r="E95" s="12">
        <v>42008</v>
      </c>
      <c r="F95" s="24">
        <f>Table13[[#This Row],[Ship Date]]-Table13[[#This Row],[Order Date]]</f>
        <v>2</v>
      </c>
      <c r="G95" s="18" t="str">
        <f>IF(Table13[[#This Row],[Shipping Delay (No of Days From Order to Delivery)]]&lt;=2,"Fast Delivery","Standard Delivery")</f>
        <v>Fast Delivery</v>
      </c>
      <c r="H95" s="9" t="s">
        <v>151</v>
      </c>
      <c r="I95" s="13" t="str">
        <f ca="1">TRIM(Table13[[#This Row],[Product Category]])</f>
        <v>Office Supplies</v>
      </c>
      <c r="J95" s="13" t="str">
        <f ca="1">PROPER(Table13[[#This Row],[Product Sub-Category]])</f>
        <v>Bookcases</v>
      </c>
      <c r="K95" s="14">
        <v>7</v>
      </c>
      <c r="L95" s="15">
        <v>100.98</v>
      </c>
      <c r="M95" s="15">
        <f t="shared" si="3"/>
        <v>706.86</v>
      </c>
      <c r="N95" s="9">
        <v>0.1</v>
      </c>
      <c r="O95" s="20">
        <v>0.1</v>
      </c>
      <c r="P95" s="20" t="str">
        <f>IF(Table13[[#This Row],[Discount]]=0,"No Discount",IF(Table13[[#This Row],[Discount]]&lt;=0.05,"Low",IF(Table13[[#This Row],[Discount]]&lt;=0.1,"Medium","High")))</f>
        <v>Medium</v>
      </c>
      <c r="Q95" s="15">
        <f t="shared" si="4"/>
        <v>70.686000000000007</v>
      </c>
      <c r="R95" s="15">
        <f t="shared" si="5"/>
        <v>636.17399999999998</v>
      </c>
      <c r="S95" s="15" t="str">
        <f>IF(Table13[[#This Row],[Total Sales After Discount (Main Total Sales)]]&gt;=1000,"High Order","Low Order")</f>
        <v>Low Order</v>
      </c>
      <c r="T95" s="9" t="s">
        <v>50</v>
      </c>
      <c r="U95" s="9" t="s">
        <v>42</v>
      </c>
      <c r="V95" s="16" t="str">
        <f ca="1">PROPER(Table13[[#This Row],[Region]])</f>
        <v>West</v>
      </c>
      <c r="W95" s="9" t="s">
        <v>29</v>
      </c>
      <c r="X95" s="9" t="s">
        <v>199</v>
      </c>
      <c r="Y95" s="9" t="s">
        <v>32</v>
      </c>
      <c r="Z95" s="9" t="str">
        <f>TEXT(Table13[[#This Row],[Order Date]],"mmm")</f>
        <v>Jan</v>
      </c>
      <c r="AA95" s="1" t="str">
        <f>TEXT(Table13[[#This Row],[Order Date]],"yyyy")</f>
        <v>2015</v>
      </c>
      <c r="AB95" s="1" t="str">
        <f>TEXT(Table13[[#This Row],[Order Date]],"mmm yyyy")</f>
        <v>Jan 2015</v>
      </c>
      <c r="AC95" s="1" t="str">
        <f>TEXT(Table13[[#This Row],[Order Date]],"dddd")</f>
        <v>Friday</v>
      </c>
    </row>
    <row r="96" spans="1:29" ht="14.5">
      <c r="A96" s="9">
        <v>164</v>
      </c>
      <c r="B96" s="9" t="str">
        <f>VLOOKUP(Table13[[#This Row],[Customer ID]],'Customer Lookup'!A:B,2,0)</f>
        <v>Robin Kramer Vaughn</v>
      </c>
      <c r="C96" s="9">
        <v>89961</v>
      </c>
      <c r="D96" s="12">
        <v>42006</v>
      </c>
      <c r="E96" s="12">
        <v>42007</v>
      </c>
      <c r="F96" s="24">
        <f>Table13[[#This Row],[Ship Date]]-Table13[[#This Row],[Order Date]]</f>
        <v>1</v>
      </c>
      <c r="G96" s="18" t="str">
        <f>IF(Table13[[#This Row],[Shipping Delay (No of Days From Order to Delivery)]]&lt;=2,"Fast Delivery","Standard Delivery")</f>
        <v>Fast Delivery</v>
      </c>
      <c r="H96" s="8" t="s">
        <v>83</v>
      </c>
      <c r="I96" s="13" t="str">
        <f ca="1">TRIM(Table13[[#This Row],[Product Category]])</f>
        <v>Technology</v>
      </c>
      <c r="J96" s="13" t="str">
        <f ca="1">PROPER(Table13[[#This Row],[Product Sub-Category]])</f>
        <v>Paper</v>
      </c>
      <c r="K96" s="14">
        <v>9</v>
      </c>
      <c r="L96" s="15">
        <v>4.9800000000000004</v>
      </c>
      <c r="M96" s="15">
        <f t="shared" si="3"/>
        <v>44.820000000000007</v>
      </c>
      <c r="N96" s="9">
        <v>0.05</v>
      </c>
      <c r="O96" s="21">
        <v>0.05</v>
      </c>
      <c r="P96" s="21" t="str">
        <f>IF(Table13[[#This Row],[Discount]]=0,"No Discount",IF(Table13[[#This Row],[Discount]]&lt;=0.05,"Low",IF(Table13[[#This Row],[Discount]]&lt;=0.1,"Medium","High")))</f>
        <v>Low</v>
      </c>
      <c r="Q96" s="15">
        <f t="shared" si="4"/>
        <v>2.2410000000000005</v>
      </c>
      <c r="R96" s="15">
        <f t="shared" si="5"/>
        <v>42.579000000000008</v>
      </c>
      <c r="S96" s="15" t="str">
        <f>IF(Table13[[#This Row],[Total Sales After Discount (Main Total Sales)]]&gt;=1000,"High Order","Low Order")</f>
        <v>Low Order</v>
      </c>
      <c r="T96" s="9" t="s">
        <v>50</v>
      </c>
      <c r="U96" s="9" t="s">
        <v>42</v>
      </c>
      <c r="V96" s="16" t="str">
        <f ca="1">PROPER(Table13[[#This Row],[Region]])</f>
        <v>South</v>
      </c>
      <c r="W96" s="9" t="s">
        <v>29</v>
      </c>
      <c r="X96" s="9" t="s">
        <v>199</v>
      </c>
      <c r="Y96" s="9" t="s">
        <v>32</v>
      </c>
      <c r="Z96" s="9" t="str">
        <f>TEXT(Table13[[#This Row],[Order Date]],"mmm")</f>
        <v>Jan</v>
      </c>
      <c r="AA96" s="1" t="str">
        <f>TEXT(Table13[[#This Row],[Order Date]],"yyyy")</f>
        <v>2015</v>
      </c>
      <c r="AB96" s="1" t="str">
        <f>TEXT(Table13[[#This Row],[Order Date]],"mmm yyyy")</f>
        <v>Jan 2015</v>
      </c>
      <c r="AC96" s="1" t="str">
        <f>TEXT(Table13[[#This Row],[Order Date]],"dddd")</f>
        <v>Friday</v>
      </c>
    </row>
    <row r="97" spans="1:29" ht="14.5">
      <c r="A97" s="9">
        <v>166</v>
      </c>
      <c r="B97" s="9" t="str">
        <f>VLOOKUP(Table13[[#This Row],[Customer ID]],'Customer Lookup'!A:B,2,0)</f>
        <v>Vicki Hauser</v>
      </c>
      <c r="C97" s="9">
        <v>89426</v>
      </c>
      <c r="D97" s="12">
        <v>42015</v>
      </c>
      <c r="E97" s="12">
        <v>42022</v>
      </c>
      <c r="F97" s="24">
        <f>Table13[[#This Row],[Ship Date]]-Table13[[#This Row],[Order Date]]</f>
        <v>7</v>
      </c>
      <c r="G97" s="18" t="str">
        <f>IF(Table13[[#This Row],[Shipping Delay (No of Days From Order to Delivery)]]&lt;=2,"Fast Delivery","Standard Delivery")</f>
        <v>Standard Delivery</v>
      </c>
      <c r="H97" s="9" t="s">
        <v>74</v>
      </c>
      <c r="I97" s="13" t="str">
        <f ca="1">TRIM(Table13[[#This Row],[Product Category]])</f>
        <v>Technology</v>
      </c>
      <c r="J97" s="13" t="str">
        <f ca="1">PROPER(Table13[[#This Row],[Product Sub-Category]])</f>
        <v>Office Machines</v>
      </c>
      <c r="K97" s="14">
        <v>5</v>
      </c>
      <c r="L97" s="15">
        <v>399.98</v>
      </c>
      <c r="M97" s="15">
        <f t="shared" si="3"/>
        <v>1999.9</v>
      </c>
      <c r="N97" s="9">
        <v>0.1</v>
      </c>
      <c r="O97" s="20">
        <v>0.1</v>
      </c>
      <c r="P97" s="20" t="str">
        <f>IF(Table13[[#This Row],[Discount]]=0,"No Discount",IF(Table13[[#This Row],[Discount]]&lt;=0.05,"Low",IF(Table13[[#This Row],[Discount]]&lt;=0.1,"Medium","High")))</f>
        <v>Medium</v>
      </c>
      <c r="Q97" s="15">
        <f t="shared" si="4"/>
        <v>199.99</v>
      </c>
      <c r="R97" s="15">
        <f t="shared" si="5"/>
        <v>1799.91</v>
      </c>
      <c r="S97" s="15" t="str">
        <f>IF(Table13[[#This Row],[Total Sales After Discount (Main Total Sales)]]&gt;=1000,"High Order","Low Order")</f>
        <v>High Order</v>
      </c>
      <c r="T97" s="9" t="s">
        <v>98</v>
      </c>
      <c r="U97" s="9" t="s">
        <v>104</v>
      </c>
      <c r="V97" s="16" t="str">
        <f ca="1">PROPER(Table13[[#This Row],[Region]])</f>
        <v>South</v>
      </c>
      <c r="W97" s="9" t="s">
        <v>184</v>
      </c>
      <c r="X97" s="9" t="s">
        <v>200</v>
      </c>
      <c r="Y97" s="9" t="s">
        <v>32</v>
      </c>
      <c r="Z97" s="9" t="str">
        <f>TEXT(Table13[[#This Row],[Order Date]],"mmm")</f>
        <v>Jan</v>
      </c>
      <c r="AA97" s="1" t="str">
        <f>TEXT(Table13[[#This Row],[Order Date]],"yyyy")</f>
        <v>2015</v>
      </c>
      <c r="AB97" s="1" t="str">
        <f>TEXT(Table13[[#This Row],[Order Date]],"mmm yyyy")</f>
        <v>Jan 2015</v>
      </c>
      <c r="AC97" s="1" t="str">
        <f>TEXT(Table13[[#This Row],[Order Date]],"dddd")</f>
        <v>Sunday</v>
      </c>
    </row>
    <row r="98" spans="1:29" ht="14.5">
      <c r="A98" s="9">
        <v>169</v>
      </c>
      <c r="B98" s="9" t="str">
        <f>VLOOKUP(Table13[[#This Row],[Customer ID]],'Customer Lookup'!A:B,2,0)</f>
        <v>Janice Cole</v>
      </c>
      <c r="C98" s="9">
        <v>87463</v>
      </c>
      <c r="D98" s="12">
        <v>42007</v>
      </c>
      <c r="E98" s="12">
        <v>42009</v>
      </c>
      <c r="F98" s="24">
        <f>Table13[[#This Row],[Ship Date]]-Table13[[#This Row],[Order Date]]</f>
        <v>2</v>
      </c>
      <c r="G98" s="18" t="str">
        <f>IF(Table13[[#This Row],[Shipping Delay (No of Days From Order to Delivery)]]&lt;=2,"Fast Delivery","Standard Delivery")</f>
        <v>Fast Delivery</v>
      </c>
      <c r="H98" s="8" t="s">
        <v>144</v>
      </c>
      <c r="I98" s="13" t="str">
        <f ca="1">TRIM(Table13[[#This Row],[Product Category]])</f>
        <v>Technology</v>
      </c>
      <c r="J98" s="13" t="str">
        <f ca="1">PROPER(Table13[[#This Row],[Product Sub-Category]])</f>
        <v>Computer Peripherals</v>
      </c>
      <c r="K98" s="14">
        <v>3</v>
      </c>
      <c r="L98" s="15">
        <v>43.22</v>
      </c>
      <c r="M98" s="15">
        <f t="shared" si="3"/>
        <v>129.66</v>
      </c>
      <c r="N98" s="9">
        <v>0.05</v>
      </c>
      <c r="O98" s="21">
        <v>0.05</v>
      </c>
      <c r="P98" s="21" t="str">
        <f>IF(Table13[[#This Row],[Discount]]=0,"No Discount",IF(Table13[[#This Row],[Discount]]&lt;=0.05,"Low",IF(Table13[[#This Row],[Discount]]&lt;=0.1,"Medium","High")))</f>
        <v>Low</v>
      </c>
      <c r="Q98" s="15">
        <f t="shared" si="4"/>
        <v>6.4830000000000005</v>
      </c>
      <c r="R98" s="15">
        <f t="shared" si="5"/>
        <v>123.17699999999999</v>
      </c>
      <c r="S98" s="15" t="str">
        <f>IF(Table13[[#This Row],[Total Sales After Discount (Main Total Sales)]]&gt;=1000,"High Order","Low Order")</f>
        <v>Low Order</v>
      </c>
      <c r="T98" s="9" t="s">
        <v>98</v>
      </c>
      <c r="U98" s="9" t="s">
        <v>81</v>
      </c>
      <c r="V98" s="16" t="str">
        <f ca="1">PROPER(Table13[[#This Row],[Region]])</f>
        <v>South</v>
      </c>
      <c r="W98" s="9" t="s">
        <v>138</v>
      </c>
      <c r="X98" s="9" t="s">
        <v>202</v>
      </c>
      <c r="Y98" s="9" t="s">
        <v>32</v>
      </c>
      <c r="Z98" s="9" t="str">
        <f>TEXT(Table13[[#This Row],[Order Date]],"mmm")</f>
        <v>Jan</v>
      </c>
      <c r="AA98" s="1" t="str">
        <f>TEXT(Table13[[#This Row],[Order Date]],"yyyy")</f>
        <v>2015</v>
      </c>
      <c r="AB98" s="1" t="str">
        <f>TEXT(Table13[[#This Row],[Order Date]],"mmm yyyy")</f>
        <v>Jan 2015</v>
      </c>
      <c r="AC98" s="1" t="str">
        <f>TEXT(Table13[[#This Row],[Order Date]],"dddd")</f>
        <v>Saturday</v>
      </c>
    </row>
    <row r="99" spans="1:29" ht="14.5">
      <c r="A99" s="9">
        <v>169</v>
      </c>
      <c r="B99" s="9" t="str">
        <f>VLOOKUP(Table13[[#This Row],[Customer ID]],'Customer Lookup'!A:B,2,0)</f>
        <v>Janice Cole</v>
      </c>
      <c r="C99" s="9">
        <v>87463</v>
      </c>
      <c r="D99" s="12">
        <v>42007</v>
      </c>
      <c r="E99" s="12">
        <v>42014</v>
      </c>
      <c r="F99" s="24">
        <f>Table13[[#This Row],[Ship Date]]-Table13[[#This Row],[Order Date]]</f>
        <v>7</v>
      </c>
      <c r="G99" s="18" t="str">
        <f>IF(Table13[[#This Row],[Shipping Delay (No of Days From Order to Delivery)]]&lt;=2,"Fast Delivery","Standard Delivery")</f>
        <v>Standard Delivery</v>
      </c>
      <c r="H99" s="9" t="s">
        <v>74</v>
      </c>
      <c r="I99" s="13" t="str">
        <f ca="1">TRIM(Table13[[#This Row],[Product Category]])</f>
        <v>Office Supplies</v>
      </c>
      <c r="J99" s="13" t="str">
        <f ca="1">PROPER(Table13[[#This Row],[Product Sub-Category]])</f>
        <v>Office Machines</v>
      </c>
      <c r="K99" s="14">
        <v>12</v>
      </c>
      <c r="L99" s="15">
        <v>574.74</v>
      </c>
      <c r="M99" s="15">
        <f t="shared" si="3"/>
        <v>6896.88</v>
      </c>
      <c r="N99" s="9">
        <v>0.1</v>
      </c>
      <c r="O99" s="20">
        <v>0.1</v>
      </c>
      <c r="P99" s="20" t="str">
        <f>IF(Table13[[#This Row],[Discount]]=0,"No Discount",IF(Table13[[#This Row],[Discount]]&lt;=0.05,"Low",IF(Table13[[#This Row],[Discount]]&lt;=0.1,"Medium","High")))</f>
        <v>Medium</v>
      </c>
      <c r="Q99" s="15">
        <f t="shared" si="4"/>
        <v>689.6880000000001</v>
      </c>
      <c r="R99" s="15">
        <f t="shared" si="5"/>
        <v>6207.192</v>
      </c>
      <c r="S99" s="15" t="str">
        <f>IF(Table13[[#This Row],[Total Sales After Discount (Main Total Sales)]]&gt;=1000,"High Order","Low Order")</f>
        <v>High Order</v>
      </c>
      <c r="T99" s="9" t="s">
        <v>98</v>
      </c>
      <c r="U99" s="9" t="s">
        <v>81</v>
      </c>
      <c r="V99" s="16" t="str">
        <f ca="1">PROPER(Table13[[#This Row],[Region]])</f>
        <v>South</v>
      </c>
      <c r="W99" s="9" t="s">
        <v>138</v>
      </c>
      <c r="X99" s="9" t="s">
        <v>202</v>
      </c>
      <c r="Y99" s="9" t="s">
        <v>32</v>
      </c>
      <c r="Z99" s="9" t="str">
        <f>TEXT(Table13[[#This Row],[Order Date]],"mmm")</f>
        <v>Jan</v>
      </c>
      <c r="AA99" s="1" t="str">
        <f>TEXT(Table13[[#This Row],[Order Date]],"yyyy")</f>
        <v>2015</v>
      </c>
      <c r="AB99" s="1" t="str">
        <f>TEXT(Table13[[#This Row],[Order Date]],"mmm yyyy")</f>
        <v>Jan 2015</v>
      </c>
      <c r="AC99" s="1" t="str">
        <f>TEXT(Table13[[#This Row],[Order Date]],"dddd")</f>
        <v>Saturday</v>
      </c>
    </row>
    <row r="100" spans="1:29" ht="14.5">
      <c r="A100" s="9">
        <v>169</v>
      </c>
      <c r="B100" s="9" t="str">
        <f>VLOOKUP(Table13[[#This Row],[Customer ID]],'Customer Lookup'!A:B,2,0)</f>
        <v>Janice Cole</v>
      </c>
      <c r="C100" s="9">
        <v>87463</v>
      </c>
      <c r="D100" s="12">
        <v>42007</v>
      </c>
      <c r="E100" s="12">
        <v>42011</v>
      </c>
      <c r="F100" s="24">
        <f>Table13[[#This Row],[Ship Date]]-Table13[[#This Row],[Order Date]]</f>
        <v>4</v>
      </c>
      <c r="G100" s="18" t="str">
        <f>IF(Table13[[#This Row],[Shipping Delay (No of Days From Order to Delivery)]]&lt;=2,"Fast Delivery","Standard Delivery")</f>
        <v>Standard Delivery</v>
      </c>
      <c r="H100" s="8" t="s">
        <v>83</v>
      </c>
      <c r="I100" s="13" t="str">
        <f ca="1">TRIM(Table13[[#This Row],[Product Category]])</f>
        <v>Office Supplies</v>
      </c>
      <c r="J100" s="13" t="str">
        <f ca="1">PROPER(Table13[[#This Row],[Product Sub-Category]])</f>
        <v>Paper</v>
      </c>
      <c r="K100" s="14">
        <v>3</v>
      </c>
      <c r="L100" s="15">
        <v>10.14</v>
      </c>
      <c r="M100" s="15">
        <f t="shared" si="3"/>
        <v>30.42</v>
      </c>
      <c r="N100" s="9">
        <v>0.05</v>
      </c>
      <c r="O100" s="21">
        <v>0.05</v>
      </c>
      <c r="P100" s="21" t="str">
        <f>IF(Table13[[#This Row],[Discount]]=0,"No Discount",IF(Table13[[#This Row],[Discount]]&lt;=0.05,"Low",IF(Table13[[#This Row],[Discount]]&lt;=0.1,"Medium","High")))</f>
        <v>Low</v>
      </c>
      <c r="Q100" s="15">
        <f t="shared" si="4"/>
        <v>1.5210000000000001</v>
      </c>
      <c r="R100" s="15">
        <f t="shared" si="5"/>
        <v>28.899000000000001</v>
      </c>
      <c r="S100" s="15" t="str">
        <f>IF(Table13[[#This Row],[Total Sales After Discount (Main Total Sales)]]&gt;=1000,"High Order","Low Order")</f>
        <v>Low Order</v>
      </c>
      <c r="T100" s="9" t="s">
        <v>98</v>
      </c>
      <c r="U100" s="9" t="s">
        <v>81</v>
      </c>
      <c r="V100" s="16" t="str">
        <f ca="1">PROPER(Table13[[#This Row],[Region]])</f>
        <v>East</v>
      </c>
      <c r="W100" s="9" t="s">
        <v>138</v>
      </c>
      <c r="X100" s="9" t="s">
        <v>202</v>
      </c>
      <c r="Y100" s="9" t="s">
        <v>32</v>
      </c>
      <c r="Z100" s="9" t="str">
        <f>TEXT(Table13[[#This Row],[Order Date]],"mmm")</f>
        <v>Jan</v>
      </c>
      <c r="AA100" s="1" t="str">
        <f>TEXT(Table13[[#This Row],[Order Date]],"yyyy")</f>
        <v>2015</v>
      </c>
      <c r="AB100" s="1" t="str">
        <f>TEXT(Table13[[#This Row],[Order Date]],"mmm yyyy")</f>
        <v>Jan 2015</v>
      </c>
      <c r="AC100" s="1" t="str">
        <f>TEXT(Table13[[#This Row],[Order Date]],"dddd")</f>
        <v>Saturday</v>
      </c>
    </row>
    <row r="101" spans="1:29" ht="14.5">
      <c r="A101" s="9">
        <v>171</v>
      </c>
      <c r="B101" s="9" t="str">
        <f>VLOOKUP(Table13[[#This Row],[Customer ID]],'Customer Lookup'!A:B,2,0)</f>
        <v>Christina Matthews</v>
      </c>
      <c r="C101" s="9">
        <v>87464</v>
      </c>
      <c r="D101" s="12">
        <v>42107</v>
      </c>
      <c r="E101" s="12">
        <v>42109</v>
      </c>
      <c r="F101" s="24">
        <f>Table13[[#This Row],[Ship Date]]-Table13[[#This Row],[Order Date]]</f>
        <v>2</v>
      </c>
      <c r="G101" s="18" t="str">
        <f>IF(Table13[[#This Row],[Shipping Delay (No of Days From Order to Delivery)]]&lt;=2,"Fast Delivery","Standard Delivery")</f>
        <v>Fast Delivery</v>
      </c>
      <c r="H101" s="9" t="s">
        <v>2237</v>
      </c>
      <c r="I101" s="13" t="str">
        <f ca="1">TRIM(Table13[[#This Row],[Product Category]])</f>
        <v>Technology</v>
      </c>
      <c r="J101" s="13" t="str">
        <f ca="1">PROPER(Table13[[#This Row],[Product Sub-Category]])</f>
        <v>Binders And Binder Accessories</v>
      </c>
      <c r="K101" s="14">
        <v>1</v>
      </c>
      <c r="L101" s="15">
        <v>1.88</v>
      </c>
      <c r="M101" s="15">
        <f t="shared" si="3"/>
        <v>1.88</v>
      </c>
      <c r="N101" s="9">
        <v>0.05</v>
      </c>
      <c r="O101" s="20">
        <v>0.05</v>
      </c>
      <c r="P101" s="20" t="str">
        <f>IF(Table13[[#This Row],[Discount]]=0,"No Discount",IF(Table13[[#This Row],[Discount]]&lt;=0.05,"Low",IF(Table13[[#This Row],[Discount]]&lt;=0.1,"Medium","High")))</f>
        <v>Low</v>
      </c>
      <c r="Q101" s="15">
        <f t="shared" si="4"/>
        <v>9.4E-2</v>
      </c>
      <c r="R101" s="15">
        <f t="shared" si="5"/>
        <v>1.7859999999999998</v>
      </c>
      <c r="S101" s="15" t="str">
        <f>IF(Table13[[#This Row],[Total Sales After Discount (Main Total Sales)]]&gt;=1000,"High Order","Low Order")</f>
        <v>Low Order</v>
      </c>
      <c r="T101" s="9" t="s">
        <v>41</v>
      </c>
      <c r="U101" s="9" t="s">
        <v>81</v>
      </c>
      <c r="V101" s="16" t="str">
        <f ca="1">PROPER(Table13[[#This Row],[Region]])</f>
        <v>West</v>
      </c>
      <c r="W101" s="9" t="s">
        <v>46</v>
      </c>
      <c r="X101" s="9" t="s">
        <v>203</v>
      </c>
      <c r="Y101" s="9" t="s">
        <v>32</v>
      </c>
      <c r="Z101" s="9" t="str">
        <f>TEXT(Table13[[#This Row],[Order Date]],"mmm")</f>
        <v>Apr</v>
      </c>
      <c r="AA101" s="1" t="str">
        <f>TEXT(Table13[[#This Row],[Order Date]],"yyyy")</f>
        <v>2015</v>
      </c>
      <c r="AB101" s="1" t="str">
        <f>TEXT(Table13[[#This Row],[Order Date]],"mmm yyyy")</f>
        <v>Apr 2015</v>
      </c>
      <c r="AC101" s="1" t="str">
        <f>TEXT(Table13[[#This Row],[Order Date]],"dddd")</f>
        <v>Monday</v>
      </c>
    </row>
    <row r="102" spans="1:29" ht="14.5">
      <c r="A102" s="9">
        <v>181</v>
      </c>
      <c r="B102" s="9" t="str">
        <f>VLOOKUP(Table13[[#This Row],[Customer ID]],'Customer Lookup'!A:B,2,0)</f>
        <v>Wesley Waller</v>
      </c>
      <c r="C102" s="9">
        <v>38087</v>
      </c>
      <c r="D102" s="12">
        <v>42056</v>
      </c>
      <c r="E102" s="12">
        <v>42056</v>
      </c>
      <c r="F102" s="24">
        <f>Table13[[#This Row],[Ship Date]]-Table13[[#This Row],[Order Date]]</f>
        <v>0</v>
      </c>
      <c r="G102" s="18" t="str">
        <f>IF(Table13[[#This Row],[Shipping Delay (No of Days From Order to Delivery)]]&lt;=2,"Fast Delivery","Standard Delivery")</f>
        <v>Fast Delivery</v>
      </c>
      <c r="H102" s="8" t="s">
        <v>144</v>
      </c>
      <c r="I102" s="13" t="str">
        <f ca="1">TRIM(Table13[[#This Row],[Product Category]])</f>
        <v>Office Supplies</v>
      </c>
      <c r="J102" s="13" t="str">
        <f ca="1">PROPER(Table13[[#This Row],[Product Sub-Category]])</f>
        <v>Computer Peripherals</v>
      </c>
      <c r="K102" s="14">
        <v>18</v>
      </c>
      <c r="L102" s="15">
        <v>49.99</v>
      </c>
      <c r="M102" s="15">
        <f t="shared" si="3"/>
        <v>899.82</v>
      </c>
      <c r="N102" s="9">
        <v>0.05</v>
      </c>
      <c r="O102" s="21">
        <v>0.05</v>
      </c>
      <c r="P102" s="21" t="str">
        <f>IF(Table13[[#This Row],[Discount]]=0,"No Discount",IF(Table13[[#This Row],[Discount]]&lt;=0.05,"Low",IF(Table13[[#This Row],[Discount]]&lt;=0.1,"Medium","High")))</f>
        <v>Low</v>
      </c>
      <c r="Q102" s="15">
        <f t="shared" si="4"/>
        <v>44.991000000000007</v>
      </c>
      <c r="R102" s="15">
        <f t="shared" si="5"/>
        <v>854.82900000000006</v>
      </c>
      <c r="S102" s="15" t="str">
        <f>IF(Table13[[#This Row],[Total Sales After Discount (Main Total Sales)]]&gt;=1000,"High Order","Low Order")</f>
        <v>Low Order</v>
      </c>
      <c r="T102" s="9" t="s">
        <v>41</v>
      </c>
      <c r="U102" s="9" t="s">
        <v>51</v>
      </c>
      <c r="V102" s="16" t="str">
        <f ca="1">PROPER(Table13[[#This Row],[Region]])</f>
        <v>West</v>
      </c>
      <c r="W102" s="9" t="s">
        <v>37</v>
      </c>
      <c r="X102" s="9" t="s">
        <v>206</v>
      </c>
      <c r="Y102" s="9" t="s">
        <v>32</v>
      </c>
      <c r="Z102" s="9" t="str">
        <f>TEXT(Table13[[#This Row],[Order Date]],"mmm")</f>
        <v>Feb</v>
      </c>
      <c r="AA102" s="1" t="str">
        <f>TEXT(Table13[[#This Row],[Order Date]],"yyyy")</f>
        <v>2015</v>
      </c>
      <c r="AB102" s="1" t="str">
        <f>TEXT(Table13[[#This Row],[Order Date]],"mmm yyyy")</f>
        <v>Feb 2015</v>
      </c>
      <c r="AC102" s="1" t="str">
        <f>TEXT(Table13[[#This Row],[Order Date]],"dddd")</f>
        <v>Saturday</v>
      </c>
    </row>
    <row r="103" spans="1:29" ht="14.5">
      <c r="A103" s="9">
        <v>181</v>
      </c>
      <c r="B103" s="9" t="str">
        <f>VLOOKUP(Table13[[#This Row],[Customer ID]],'Customer Lookup'!A:B,2,0)</f>
        <v>Wesley Waller</v>
      </c>
      <c r="C103" s="9">
        <v>3585</v>
      </c>
      <c r="D103" s="12">
        <v>42146</v>
      </c>
      <c r="E103" s="12">
        <v>42147</v>
      </c>
      <c r="F103" s="24">
        <f>Table13[[#This Row],[Ship Date]]-Table13[[#This Row],[Order Date]]</f>
        <v>1</v>
      </c>
      <c r="G103" s="18" t="str">
        <f>IF(Table13[[#This Row],[Shipping Delay (No of Days From Order to Delivery)]]&lt;=2,"Fast Delivery","Standard Delivery")</f>
        <v>Fast Delivery</v>
      </c>
      <c r="H103" s="9" t="s">
        <v>2231</v>
      </c>
      <c r="I103" s="13" t="str">
        <f ca="1">TRIM(Table13[[#This Row],[Product Category]])</f>
        <v>Technology</v>
      </c>
      <c r="J103" s="13" t="str">
        <f ca="1">PROPER(Table13[[#This Row],[Product Sub-Category]])</f>
        <v>Pens &amp; Art Supplies</v>
      </c>
      <c r="K103" s="14">
        <v>116</v>
      </c>
      <c r="L103" s="15">
        <v>1.68</v>
      </c>
      <c r="M103" s="15">
        <f t="shared" si="3"/>
        <v>194.88</v>
      </c>
      <c r="N103" s="9">
        <v>0.05</v>
      </c>
      <c r="O103" s="20">
        <v>0.05</v>
      </c>
      <c r="P103" s="20" t="str">
        <f>IF(Table13[[#This Row],[Discount]]=0,"No Discount",IF(Table13[[#This Row],[Discount]]&lt;=0.05,"Low",IF(Table13[[#This Row],[Discount]]&lt;=0.1,"Medium","High")))</f>
        <v>Low</v>
      </c>
      <c r="Q103" s="15">
        <f t="shared" si="4"/>
        <v>9.7439999999999998</v>
      </c>
      <c r="R103" s="15">
        <f t="shared" si="5"/>
        <v>185.136</v>
      </c>
      <c r="S103" s="15" t="str">
        <f>IF(Table13[[#This Row],[Total Sales After Discount (Main Total Sales)]]&gt;=1000,"High Order","Low Order")</f>
        <v>Low Order</v>
      </c>
      <c r="T103" s="9" t="s">
        <v>21</v>
      </c>
      <c r="U103" s="9" t="s">
        <v>81</v>
      </c>
      <c r="V103" s="16" t="str">
        <f ca="1">PROPER(Table13[[#This Row],[Region]])</f>
        <v>East</v>
      </c>
      <c r="W103" s="9" t="s">
        <v>37</v>
      </c>
      <c r="X103" s="9" t="s">
        <v>206</v>
      </c>
      <c r="Y103" s="9" t="s">
        <v>32</v>
      </c>
      <c r="Z103" s="9" t="str">
        <f>TEXT(Table13[[#This Row],[Order Date]],"mmm")</f>
        <v>May</v>
      </c>
      <c r="AA103" s="1" t="str">
        <f>TEXT(Table13[[#This Row],[Order Date]],"yyyy")</f>
        <v>2015</v>
      </c>
      <c r="AB103" s="1" t="str">
        <f>TEXT(Table13[[#This Row],[Order Date]],"mmm yyyy")</f>
        <v>May 2015</v>
      </c>
      <c r="AC103" s="1" t="str">
        <f>TEXT(Table13[[#This Row],[Order Date]],"dddd")</f>
        <v>Friday</v>
      </c>
    </row>
    <row r="104" spans="1:29" ht="14.5">
      <c r="A104" s="9">
        <v>184</v>
      </c>
      <c r="B104" s="9" t="str">
        <f>VLOOKUP(Table13[[#This Row],[Customer ID]],'Customer Lookup'!A:B,2,0)</f>
        <v>Phillip Holmes</v>
      </c>
      <c r="C104" s="9">
        <v>88360</v>
      </c>
      <c r="D104" s="12">
        <v>42056</v>
      </c>
      <c r="E104" s="12">
        <v>42056</v>
      </c>
      <c r="F104" s="24">
        <f>Table13[[#This Row],[Ship Date]]-Table13[[#This Row],[Order Date]]</f>
        <v>0</v>
      </c>
      <c r="G104" s="18" t="str">
        <f>IF(Table13[[#This Row],[Shipping Delay (No of Days From Order to Delivery)]]&lt;=2,"Fast Delivery","Standard Delivery")</f>
        <v>Fast Delivery</v>
      </c>
      <c r="H104" s="8" t="s">
        <v>144</v>
      </c>
      <c r="I104" s="13" t="str">
        <f ca="1">TRIM(Table13[[#This Row],[Product Category]])</f>
        <v>Office Supplies</v>
      </c>
      <c r="J104" s="13" t="str">
        <f ca="1">PROPER(Table13[[#This Row],[Product Sub-Category]])</f>
        <v>Computer Peripherals</v>
      </c>
      <c r="K104" s="14">
        <v>5</v>
      </c>
      <c r="L104" s="15">
        <v>49.99</v>
      </c>
      <c r="M104" s="15">
        <f t="shared" si="3"/>
        <v>249.95000000000002</v>
      </c>
      <c r="N104" s="9">
        <v>0.05</v>
      </c>
      <c r="O104" s="21">
        <v>0.05</v>
      </c>
      <c r="P104" s="21" t="str">
        <f>IF(Table13[[#This Row],[Discount]]=0,"No Discount",IF(Table13[[#This Row],[Discount]]&lt;=0.05,"Low",IF(Table13[[#This Row],[Discount]]&lt;=0.1,"Medium","High")))</f>
        <v>Low</v>
      </c>
      <c r="Q104" s="15">
        <f t="shared" si="4"/>
        <v>12.497500000000002</v>
      </c>
      <c r="R104" s="15">
        <f t="shared" si="5"/>
        <v>237.45250000000001</v>
      </c>
      <c r="S104" s="15" t="str">
        <f>IF(Table13[[#This Row],[Total Sales After Discount (Main Total Sales)]]&gt;=1000,"High Order","Low Order")</f>
        <v>Low Order</v>
      </c>
      <c r="T104" s="9" t="s">
        <v>41</v>
      </c>
      <c r="U104" s="9" t="s">
        <v>51</v>
      </c>
      <c r="V104" s="16" t="str">
        <f ca="1">PROPER(Table13[[#This Row],[Region]])</f>
        <v>Central</v>
      </c>
      <c r="W104" s="9" t="s">
        <v>152</v>
      </c>
      <c r="X104" s="9" t="s">
        <v>208</v>
      </c>
      <c r="Y104" s="9" t="s">
        <v>32</v>
      </c>
      <c r="Z104" s="9" t="str">
        <f>TEXT(Table13[[#This Row],[Order Date]],"mmm")</f>
        <v>Feb</v>
      </c>
      <c r="AA104" s="1" t="str">
        <f>TEXT(Table13[[#This Row],[Order Date]],"yyyy")</f>
        <v>2015</v>
      </c>
      <c r="AB104" s="1" t="str">
        <f>TEXT(Table13[[#This Row],[Order Date]],"mmm yyyy")</f>
        <v>Feb 2015</v>
      </c>
      <c r="AC104" s="1" t="str">
        <f>TEXT(Table13[[#This Row],[Order Date]],"dddd")</f>
        <v>Saturday</v>
      </c>
    </row>
    <row r="105" spans="1:29" ht="14.5">
      <c r="A105" s="9">
        <v>188</v>
      </c>
      <c r="B105" s="9" t="str">
        <f>VLOOKUP(Table13[[#This Row],[Customer ID]],'Customer Lookup'!A:B,2,0)</f>
        <v>Alex Harrell</v>
      </c>
      <c r="C105" s="9">
        <v>88361</v>
      </c>
      <c r="D105" s="12">
        <v>42146</v>
      </c>
      <c r="E105" s="12">
        <v>42146</v>
      </c>
      <c r="F105" s="24">
        <f>Table13[[#This Row],[Ship Date]]-Table13[[#This Row],[Order Date]]</f>
        <v>0</v>
      </c>
      <c r="G105" s="18" t="str">
        <f>IF(Table13[[#This Row],[Shipping Delay (No of Days From Order to Delivery)]]&lt;=2,"Fast Delivery","Standard Delivery")</f>
        <v>Fast Delivery</v>
      </c>
      <c r="H105" s="9" t="s">
        <v>83</v>
      </c>
      <c r="I105" s="13" t="str">
        <f ca="1">TRIM(Table13[[#This Row],[Product Category]])</f>
        <v>Office Supplies</v>
      </c>
      <c r="J105" s="13" t="str">
        <f ca="1">PROPER(Table13[[#This Row],[Product Sub-Category]])</f>
        <v>Paper</v>
      </c>
      <c r="K105" s="14">
        <v>23</v>
      </c>
      <c r="L105" s="15">
        <v>10.06</v>
      </c>
      <c r="M105" s="15">
        <f t="shared" si="3"/>
        <v>231.38000000000002</v>
      </c>
      <c r="N105" s="9">
        <v>0.05</v>
      </c>
      <c r="O105" s="20">
        <v>0.05</v>
      </c>
      <c r="P105" s="20" t="str">
        <f>IF(Table13[[#This Row],[Discount]]=0,"No Discount",IF(Table13[[#This Row],[Discount]]&lt;=0.05,"Low",IF(Table13[[#This Row],[Discount]]&lt;=0.1,"Medium","High")))</f>
        <v>Low</v>
      </c>
      <c r="Q105" s="15">
        <f t="shared" si="4"/>
        <v>11.569000000000003</v>
      </c>
      <c r="R105" s="15">
        <f t="shared" si="5"/>
        <v>219.81100000000004</v>
      </c>
      <c r="S105" s="15" t="str">
        <f>IF(Table13[[#This Row],[Total Sales After Discount (Main Total Sales)]]&gt;=1000,"High Order","Low Order")</f>
        <v>Low Order</v>
      </c>
      <c r="T105" s="9" t="s">
        <v>21</v>
      </c>
      <c r="U105" s="9" t="s">
        <v>81</v>
      </c>
      <c r="V105" s="16" t="str">
        <f ca="1">PROPER(Table13[[#This Row],[Region]])</f>
        <v>Central</v>
      </c>
      <c r="W105" s="9" t="s">
        <v>112</v>
      </c>
      <c r="X105" s="9" t="s">
        <v>209</v>
      </c>
      <c r="Y105" s="9" t="s">
        <v>32</v>
      </c>
      <c r="Z105" s="9" t="str">
        <f>TEXT(Table13[[#This Row],[Order Date]],"mmm")</f>
        <v>May</v>
      </c>
      <c r="AA105" s="1" t="str">
        <f>TEXT(Table13[[#This Row],[Order Date]],"yyyy")</f>
        <v>2015</v>
      </c>
      <c r="AB105" s="1" t="str">
        <f>TEXT(Table13[[#This Row],[Order Date]],"mmm yyyy")</f>
        <v>May 2015</v>
      </c>
      <c r="AC105" s="1" t="str">
        <f>TEXT(Table13[[#This Row],[Order Date]],"dddd")</f>
        <v>Friday</v>
      </c>
    </row>
    <row r="106" spans="1:29" ht="14.5">
      <c r="A106" s="9">
        <v>188</v>
      </c>
      <c r="B106" s="9" t="str">
        <f>VLOOKUP(Table13[[#This Row],[Customer ID]],'Customer Lookup'!A:B,2,0)</f>
        <v>Alex Harrell</v>
      </c>
      <c r="C106" s="9">
        <v>88361</v>
      </c>
      <c r="D106" s="12">
        <v>42146</v>
      </c>
      <c r="E106" s="12">
        <v>42147</v>
      </c>
      <c r="F106" s="24">
        <f>Table13[[#This Row],[Ship Date]]-Table13[[#This Row],[Order Date]]</f>
        <v>1</v>
      </c>
      <c r="G106" s="18" t="str">
        <f>IF(Table13[[#This Row],[Shipping Delay (No of Days From Order to Delivery)]]&lt;=2,"Fast Delivery","Standard Delivery")</f>
        <v>Fast Delivery</v>
      </c>
      <c r="H106" s="8" t="s">
        <v>2231</v>
      </c>
      <c r="I106" s="13" t="str">
        <f ca="1">TRIM(Table13[[#This Row],[Product Category]])</f>
        <v>Office Supplies</v>
      </c>
      <c r="J106" s="13" t="str">
        <f ca="1">PROPER(Table13[[#This Row],[Product Sub-Category]])</f>
        <v>Pens &amp; Art Supplies</v>
      </c>
      <c r="K106" s="14">
        <v>29</v>
      </c>
      <c r="L106" s="15">
        <v>1.68</v>
      </c>
      <c r="M106" s="15">
        <f t="shared" si="3"/>
        <v>48.72</v>
      </c>
      <c r="N106" s="9">
        <v>0.05</v>
      </c>
      <c r="O106" s="21">
        <v>0.05</v>
      </c>
      <c r="P106" s="21" t="str">
        <f>IF(Table13[[#This Row],[Discount]]=0,"No Discount",IF(Table13[[#This Row],[Discount]]&lt;=0.05,"Low",IF(Table13[[#This Row],[Discount]]&lt;=0.1,"Medium","High")))</f>
        <v>Low</v>
      </c>
      <c r="Q106" s="15">
        <f t="shared" si="4"/>
        <v>2.4359999999999999</v>
      </c>
      <c r="R106" s="15">
        <f t="shared" si="5"/>
        <v>46.283999999999999</v>
      </c>
      <c r="S106" s="15" t="str">
        <f>IF(Table13[[#This Row],[Total Sales After Discount (Main Total Sales)]]&gt;=1000,"High Order","Low Order")</f>
        <v>Low Order</v>
      </c>
      <c r="T106" s="9" t="s">
        <v>21</v>
      </c>
      <c r="U106" s="9" t="s">
        <v>81</v>
      </c>
      <c r="V106" s="16" t="str">
        <f ca="1">PROPER(Table13[[#This Row],[Region]])</f>
        <v>Central</v>
      </c>
      <c r="W106" s="9" t="s">
        <v>112</v>
      </c>
      <c r="X106" s="9" t="s">
        <v>209</v>
      </c>
      <c r="Y106" s="9" t="s">
        <v>32</v>
      </c>
      <c r="Z106" s="9" t="str">
        <f>TEXT(Table13[[#This Row],[Order Date]],"mmm")</f>
        <v>May</v>
      </c>
      <c r="AA106" s="1" t="str">
        <f>TEXT(Table13[[#This Row],[Order Date]],"yyyy")</f>
        <v>2015</v>
      </c>
      <c r="AB106" s="1" t="str">
        <f>TEXT(Table13[[#This Row],[Order Date]],"mmm yyyy")</f>
        <v>May 2015</v>
      </c>
      <c r="AC106" s="1" t="str">
        <f>TEXT(Table13[[#This Row],[Order Date]],"dddd")</f>
        <v>Friday</v>
      </c>
    </row>
    <row r="107" spans="1:29" ht="14.5">
      <c r="A107" s="9">
        <v>190</v>
      </c>
      <c r="B107" s="9" t="str">
        <f>VLOOKUP(Table13[[#This Row],[Customer ID]],'Customer Lookup'!A:B,2,0)</f>
        <v>Lloyd Norris</v>
      </c>
      <c r="C107" s="9">
        <v>89092</v>
      </c>
      <c r="D107" s="12">
        <v>42047</v>
      </c>
      <c r="E107" s="12">
        <v>42048</v>
      </c>
      <c r="F107" s="24">
        <f>Table13[[#This Row],[Ship Date]]-Table13[[#This Row],[Order Date]]</f>
        <v>1</v>
      </c>
      <c r="G107" s="18" t="str">
        <f>IF(Table13[[#This Row],[Shipping Delay (No of Days From Order to Delivery)]]&lt;=2,"Fast Delivery","Standard Delivery")</f>
        <v>Fast Delivery</v>
      </c>
      <c r="H107" s="9" t="s">
        <v>2237</v>
      </c>
      <c r="I107" s="13" t="str">
        <f ca="1">TRIM(Table13[[#This Row],[Product Category]])</f>
        <v>Office Supplies</v>
      </c>
      <c r="J107" s="13" t="str">
        <f ca="1">PROPER(Table13[[#This Row],[Product Sub-Category]])</f>
        <v>Binders And Binder Accessories</v>
      </c>
      <c r="K107" s="14">
        <v>3</v>
      </c>
      <c r="L107" s="15">
        <v>58.1</v>
      </c>
      <c r="M107" s="15">
        <f t="shared" si="3"/>
        <v>174.3</v>
      </c>
      <c r="N107" s="9">
        <v>0.05</v>
      </c>
      <c r="O107" s="20">
        <v>0.05</v>
      </c>
      <c r="P107" s="20" t="str">
        <f>IF(Table13[[#This Row],[Discount]]=0,"No Discount",IF(Table13[[#This Row],[Discount]]&lt;=0.05,"Low",IF(Table13[[#This Row],[Discount]]&lt;=0.1,"Medium","High")))</f>
        <v>Low</v>
      </c>
      <c r="Q107" s="15">
        <f t="shared" si="4"/>
        <v>8.7150000000000016</v>
      </c>
      <c r="R107" s="15">
        <f t="shared" si="5"/>
        <v>165.58500000000001</v>
      </c>
      <c r="S107" s="15" t="str">
        <f>IF(Table13[[#This Row],[Total Sales After Discount (Main Total Sales)]]&gt;=1000,"High Order","Low Order")</f>
        <v>Low Order</v>
      </c>
      <c r="T107" s="9" t="s">
        <v>21</v>
      </c>
      <c r="U107" s="9" t="s">
        <v>81</v>
      </c>
      <c r="V107" s="16" t="str">
        <f ca="1">PROPER(Table13[[#This Row],[Region]])</f>
        <v>Central</v>
      </c>
      <c r="W107" s="9" t="s">
        <v>142</v>
      </c>
      <c r="X107" s="9" t="s">
        <v>210</v>
      </c>
      <c r="Y107" s="9" t="s">
        <v>32</v>
      </c>
      <c r="Z107" s="9" t="str">
        <f>TEXT(Table13[[#This Row],[Order Date]],"mmm")</f>
        <v>Feb</v>
      </c>
      <c r="AA107" s="1" t="str">
        <f>TEXT(Table13[[#This Row],[Order Date]],"yyyy")</f>
        <v>2015</v>
      </c>
      <c r="AB107" s="1" t="str">
        <f>TEXT(Table13[[#This Row],[Order Date]],"mmm yyyy")</f>
        <v>Feb 2015</v>
      </c>
      <c r="AC107" s="1" t="str">
        <f>TEXT(Table13[[#This Row],[Order Date]],"dddd")</f>
        <v>Thursday</v>
      </c>
    </row>
    <row r="108" spans="1:29" ht="14.5">
      <c r="A108" s="9">
        <v>191</v>
      </c>
      <c r="B108" s="9" t="str">
        <f>VLOOKUP(Table13[[#This Row],[Customer ID]],'Customer Lookup'!A:B,2,0)</f>
        <v>Gerald Kearney</v>
      </c>
      <c r="C108" s="9">
        <v>89092</v>
      </c>
      <c r="D108" s="12">
        <v>42047</v>
      </c>
      <c r="E108" s="12">
        <v>42050</v>
      </c>
      <c r="F108" s="24">
        <f>Table13[[#This Row],[Ship Date]]-Table13[[#This Row],[Order Date]]</f>
        <v>3</v>
      </c>
      <c r="G108" s="18" t="str">
        <f>IF(Table13[[#This Row],[Shipping Delay (No of Days From Order to Delivery)]]&lt;=2,"Fast Delivery","Standard Delivery")</f>
        <v>Standard Delivery</v>
      </c>
      <c r="H108" s="8" t="s">
        <v>196</v>
      </c>
      <c r="I108" s="13" t="str">
        <f ca="1">TRIM(Table13[[#This Row],[Product Category]])</f>
        <v>Office Supplies</v>
      </c>
      <c r="J108" s="13" t="str">
        <f ca="1">PROPER(Table13[[#This Row],[Product Sub-Category]])</f>
        <v>Appliances</v>
      </c>
      <c r="K108" s="14">
        <v>1</v>
      </c>
      <c r="L108" s="15">
        <v>80.48</v>
      </c>
      <c r="M108" s="15">
        <f t="shared" si="3"/>
        <v>80.48</v>
      </c>
      <c r="N108" s="9">
        <v>0.05</v>
      </c>
      <c r="O108" s="21">
        <v>0.05</v>
      </c>
      <c r="P108" s="21" t="str">
        <f>IF(Table13[[#This Row],[Discount]]=0,"No Discount",IF(Table13[[#This Row],[Discount]]&lt;=0.05,"Low",IF(Table13[[#This Row],[Discount]]&lt;=0.1,"Medium","High")))</f>
        <v>Low</v>
      </c>
      <c r="Q108" s="15">
        <f t="shared" si="4"/>
        <v>4.024</v>
      </c>
      <c r="R108" s="15">
        <f t="shared" si="5"/>
        <v>76.456000000000003</v>
      </c>
      <c r="S108" s="15" t="str">
        <f>IF(Table13[[#This Row],[Total Sales After Discount (Main Total Sales)]]&gt;=1000,"High Order","Low Order")</f>
        <v>Low Order</v>
      </c>
      <c r="T108" s="9" t="s">
        <v>21</v>
      </c>
      <c r="U108" s="9" t="s">
        <v>81</v>
      </c>
      <c r="V108" s="16" t="str">
        <f ca="1">PROPER(Table13[[#This Row],[Region]])</f>
        <v>Central</v>
      </c>
      <c r="W108" s="9" t="s">
        <v>142</v>
      </c>
      <c r="X108" s="9" t="s">
        <v>212</v>
      </c>
      <c r="Y108" s="9" t="s">
        <v>32</v>
      </c>
      <c r="Z108" s="9" t="str">
        <f>TEXT(Table13[[#This Row],[Order Date]],"mmm")</f>
        <v>Feb</v>
      </c>
      <c r="AA108" s="1" t="str">
        <f>TEXT(Table13[[#This Row],[Order Date]],"yyyy")</f>
        <v>2015</v>
      </c>
      <c r="AB108" s="1" t="str">
        <f>TEXT(Table13[[#This Row],[Order Date]],"mmm yyyy")</f>
        <v>Feb 2015</v>
      </c>
      <c r="AC108" s="1" t="str">
        <f>TEXT(Table13[[#This Row],[Order Date]],"dddd")</f>
        <v>Thursday</v>
      </c>
    </row>
    <row r="109" spans="1:29" ht="14.5">
      <c r="A109" s="9">
        <v>191</v>
      </c>
      <c r="B109" s="9" t="str">
        <f>VLOOKUP(Table13[[#This Row],[Customer ID]],'Customer Lookup'!A:B,2,0)</f>
        <v>Gerald Kearney</v>
      </c>
      <c r="C109" s="9">
        <v>89093</v>
      </c>
      <c r="D109" s="12">
        <v>42103</v>
      </c>
      <c r="E109" s="12">
        <v>42105</v>
      </c>
      <c r="F109" s="24">
        <f>Table13[[#This Row],[Ship Date]]-Table13[[#This Row],[Order Date]]</f>
        <v>2</v>
      </c>
      <c r="G109" s="18" t="str">
        <f>IF(Table13[[#This Row],[Shipping Delay (No of Days From Order to Delivery)]]&lt;=2,"Fast Delivery","Standard Delivery")</f>
        <v>Fast Delivery</v>
      </c>
      <c r="H109" s="9" t="s">
        <v>2237</v>
      </c>
      <c r="I109" s="13" t="str">
        <f ca="1">TRIM(Table13[[#This Row],[Product Category]])</f>
        <v>Technology</v>
      </c>
      <c r="J109" s="13" t="str">
        <f ca="1">PROPER(Table13[[#This Row],[Product Sub-Category]])</f>
        <v>Binders And Binder Accessories</v>
      </c>
      <c r="K109" s="14">
        <v>14</v>
      </c>
      <c r="L109" s="15">
        <v>3.8</v>
      </c>
      <c r="M109" s="15">
        <f t="shared" si="3"/>
        <v>53.199999999999996</v>
      </c>
      <c r="N109" s="9">
        <v>0.05</v>
      </c>
      <c r="O109" s="20">
        <v>0.05</v>
      </c>
      <c r="P109" s="20" t="str">
        <f>IF(Table13[[#This Row],[Discount]]=0,"No Discount",IF(Table13[[#This Row],[Discount]]&lt;=0.05,"Low",IF(Table13[[#This Row],[Discount]]&lt;=0.1,"Medium","High")))</f>
        <v>Low</v>
      </c>
      <c r="Q109" s="15">
        <f t="shared" si="4"/>
        <v>2.66</v>
      </c>
      <c r="R109" s="15">
        <f t="shared" si="5"/>
        <v>50.539999999999992</v>
      </c>
      <c r="S109" s="15" t="str">
        <f>IF(Table13[[#This Row],[Total Sales After Discount (Main Total Sales)]]&gt;=1000,"High Order","Low Order")</f>
        <v>Low Order</v>
      </c>
      <c r="T109" s="9" t="s">
        <v>31</v>
      </c>
      <c r="U109" s="9" t="s">
        <v>81</v>
      </c>
      <c r="V109" s="16" t="str">
        <f ca="1">PROPER(Table13[[#This Row],[Region]])</f>
        <v>Central</v>
      </c>
      <c r="W109" s="9" t="s">
        <v>142</v>
      </c>
      <c r="X109" s="9" t="s">
        <v>212</v>
      </c>
      <c r="Y109" s="9" t="s">
        <v>32</v>
      </c>
      <c r="Z109" s="9" t="str">
        <f>TEXT(Table13[[#This Row],[Order Date]],"mmm")</f>
        <v>Apr</v>
      </c>
      <c r="AA109" s="1" t="str">
        <f>TEXT(Table13[[#This Row],[Order Date]],"yyyy")</f>
        <v>2015</v>
      </c>
      <c r="AB109" s="1" t="str">
        <f>TEXT(Table13[[#This Row],[Order Date]],"mmm yyyy")</f>
        <v>Apr 2015</v>
      </c>
      <c r="AC109" s="1" t="str">
        <f>TEXT(Table13[[#This Row],[Order Date]],"dddd")</f>
        <v>Thursday</v>
      </c>
    </row>
    <row r="110" spans="1:29" ht="14.5">
      <c r="A110" s="9">
        <v>191</v>
      </c>
      <c r="B110" s="9" t="str">
        <f>VLOOKUP(Table13[[#This Row],[Customer ID]],'Customer Lookup'!A:B,2,0)</f>
        <v>Gerald Kearney</v>
      </c>
      <c r="C110" s="9">
        <v>89093</v>
      </c>
      <c r="D110" s="12">
        <v>42103</v>
      </c>
      <c r="E110" s="12">
        <v>42103</v>
      </c>
      <c r="F110" s="24">
        <f>Table13[[#This Row],[Ship Date]]-Table13[[#This Row],[Order Date]]</f>
        <v>0</v>
      </c>
      <c r="G110" s="18" t="str">
        <f>IF(Table13[[#This Row],[Shipping Delay (No of Days From Order to Delivery)]]&lt;=2,"Fast Delivery","Standard Delivery")</f>
        <v>Fast Delivery</v>
      </c>
      <c r="H110" s="8" t="s">
        <v>144</v>
      </c>
      <c r="I110" s="13" t="str">
        <f ca="1">TRIM(Table13[[#This Row],[Product Category]])</f>
        <v>Technology</v>
      </c>
      <c r="J110" s="13" t="str">
        <f ca="1">PROPER(Table13[[#This Row],[Product Sub-Category]])</f>
        <v>Computer Peripherals</v>
      </c>
      <c r="K110" s="14">
        <v>7</v>
      </c>
      <c r="L110" s="15">
        <v>30.73</v>
      </c>
      <c r="M110" s="15">
        <f t="shared" si="3"/>
        <v>215.11</v>
      </c>
      <c r="N110" s="9">
        <v>0.05</v>
      </c>
      <c r="O110" s="21">
        <v>0.05</v>
      </c>
      <c r="P110" s="21" t="str">
        <f>IF(Table13[[#This Row],[Discount]]=0,"No Discount",IF(Table13[[#This Row],[Discount]]&lt;=0.05,"Low",IF(Table13[[#This Row],[Discount]]&lt;=0.1,"Medium","High")))</f>
        <v>Low</v>
      </c>
      <c r="Q110" s="15">
        <f t="shared" si="4"/>
        <v>10.755500000000001</v>
      </c>
      <c r="R110" s="15">
        <f t="shared" si="5"/>
        <v>204.3545</v>
      </c>
      <c r="S110" s="15" t="str">
        <f>IF(Table13[[#This Row],[Total Sales After Discount (Main Total Sales)]]&gt;=1000,"High Order","Low Order")</f>
        <v>Low Order</v>
      </c>
      <c r="T110" s="9" t="s">
        <v>31</v>
      </c>
      <c r="U110" s="9" t="s">
        <v>81</v>
      </c>
      <c r="V110" s="16" t="str">
        <f ca="1">PROPER(Table13[[#This Row],[Region]])</f>
        <v>Central</v>
      </c>
      <c r="W110" s="9" t="s">
        <v>142</v>
      </c>
      <c r="X110" s="9" t="s">
        <v>212</v>
      </c>
      <c r="Y110" s="9" t="s">
        <v>32</v>
      </c>
      <c r="Z110" s="9" t="str">
        <f>TEXT(Table13[[#This Row],[Order Date]],"mmm")</f>
        <v>Apr</v>
      </c>
      <c r="AA110" s="1" t="str">
        <f>TEXT(Table13[[#This Row],[Order Date]],"yyyy")</f>
        <v>2015</v>
      </c>
      <c r="AB110" s="1" t="str">
        <f>TEXT(Table13[[#This Row],[Order Date]],"mmm yyyy")</f>
        <v>Apr 2015</v>
      </c>
      <c r="AC110" s="1" t="str">
        <f>TEXT(Table13[[#This Row],[Order Date]],"dddd")</f>
        <v>Thursday</v>
      </c>
    </row>
    <row r="111" spans="1:29" ht="14.5">
      <c r="A111" s="9">
        <v>191</v>
      </c>
      <c r="B111" s="9" t="str">
        <f>VLOOKUP(Table13[[#This Row],[Customer ID]],'Customer Lookup'!A:B,2,0)</f>
        <v>Gerald Kearney</v>
      </c>
      <c r="C111" s="9">
        <v>89093</v>
      </c>
      <c r="D111" s="12">
        <v>42103</v>
      </c>
      <c r="E111" s="12">
        <v>42104</v>
      </c>
      <c r="F111" s="24">
        <f>Table13[[#This Row],[Ship Date]]-Table13[[#This Row],[Order Date]]</f>
        <v>1</v>
      </c>
      <c r="G111" s="18" t="str">
        <f>IF(Table13[[#This Row],[Shipping Delay (No of Days From Order to Delivery)]]&lt;=2,"Fast Delivery","Standard Delivery")</f>
        <v>Fast Delivery</v>
      </c>
      <c r="H111" s="9" t="s">
        <v>2235</v>
      </c>
      <c r="I111" s="13" t="str">
        <f ca="1">TRIM(Table13[[#This Row],[Product Category]])</f>
        <v>Technology</v>
      </c>
      <c r="J111" s="13" t="str">
        <f ca="1">PROPER(Table13[[#This Row],[Product Sub-Category]])</f>
        <v>Telephones And Communication</v>
      </c>
      <c r="K111" s="14">
        <v>22</v>
      </c>
      <c r="L111" s="15">
        <v>125.99</v>
      </c>
      <c r="M111" s="15">
        <f t="shared" si="3"/>
        <v>2771.7799999999997</v>
      </c>
      <c r="N111" s="9">
        <v>0.1</v>
      </c>
      <c r="O111" s="20">
        <v>0.1</v>
      </c>
      <c r="P111" s="20" t="str">
        <f>IF(Table13[[#This Row],[Discount]]=0,"No Discount",IF(Table13[[#This Row],[Discount]]&lt;=0.05,"Low",IF(Table13[[#This Row],[Discount]]&lt;=0.1,"Medium","High")))</f>
        <v>Medium</v>
      </c>
      <c r="Q111" s="15">
        <f t="shared" si="4"/>
        <v>277.178</v>
      </c>
      <c r="R111" s="15">
        <f t="shared" si="5"/>
        <v>2494.6019999999999</v>
      </c>
      <c r="S111" s="15" t="str">
        <f>IF(Table13[[#This Row],[Total Sales After Discount (Main Total Sales)]]&gt;=1000,"High Order","Low Order")</f>
        <v>High Order</v>
      </c>
      <c r="T111" s="9" t="s">
        <v>31</v>
      </c>
      <c r="U111" s="9" t="s">
        <v>81</v>
      </c>
      <c r="V111" s="16" t="str">
        <f ca="1">PROPER(Table13[[#This Row],[Region]])</f>
        <v>West</v>
      </c>
      <c r="W111" s="9" t="s">
        <v>142</v>
      </c>
      <c r="X111" s="9" t="s">
        <v>212</v>
      </c>
      <c r="Y111" s="9" t="s">
        <v>32</v>
      </c>
      <c r="Z111" s="9" t="str">
        <f>TEXT(Table13[[#This Row],[Order Date]],"mmm")</f>
        <v>Apr</v>
      </c>
      <c r="AA111" s="1" t="str">
        <f>TEXT(Table13[[#This Row],[Order Date]],"yyyy")</f>
        <v>2015</v>
      </c>
      <c r="AB111" s="1" t="str">
        <f>TEXT(Table13[[#This Row],[Order Date]],"mmm yyyy")</f>
        <v>Apr 2015</v>
      </c>
      <c r="AC111" s="1" t="str">
        <f>TEXT(Table13[[#This Row],[Order Date]],"dddd")</f>
        <v>Thursday</v>
      </c>
    </row>
    <row r="112" spans="1:29" ht="14.5">
      <c r="A112" s="9">
        <v>193</v>
      </c>
      <c r="B112" s="9" t="str">
        <f>VLOOKUP(Table13[[#This Row],[Customer ID]],'Customer Lookup'!A:B,2,0)</f>
        <v>Danny Hong</v>
      </c>
      <c r="C112" s="9">
        <v>90430</v>
      </c>
      <c r="D112" s="12">
        <v>42007</v>
      </c>
      <c r="E112" s="12">
        <v>42009</v>
      </c>
      <c r="F112" s="24">
        <f>Table13[[#This Row],[Ship Date]]-Table13[[#This Row],[Order Date]]</f>
        <v>2</v>
      </c>
      <c r="G112" s="18" t="str">
        <f>IF(Table13[[#This Row],[Shipping Delay (No of Days From Order to Delivery)]]&lt;=2,"Fast Delivery","Standard Delivery")</f>
        <v>Fast Delivery</v>
      </c>
      <c r="H112" s="8" t="s">
        <v>74</v>
      </c>
      <c r="I112" s="13" t="str">
        <f ca="1">TRIM(Table13[[#This Row],[Product Category]])</f>
        <v>Office Supplies</v>
      </c>
      <c r="J112" s="13" t="str">
        <f ca="1">PROPER(Table13[[#This Row],[Product Sub-Category]])</f>
        <v>Office Machines</v>
      </c>
      <c r="K112" s="14">
        <v>1</v>
      </c>
      <c r="L112" s="15">
        <v>213.45</v>
      </c>
      <c r="M112" s="15">
        <f t="shared" si="3"/>
        <v>213.45</v>
      </c>
      <c r="N112" s="9">
        <v>0.1</v>
      </c>
      <c r="O112" s="21">
        <v>0.1</v>
      </c>
      <c r="P112" s="21" t="str">
        <f>IF(Table13[[#This Row],[Discount]]=0,"No Discount",IF(Table13[[#This Row],[Discount]]&lt;=0.05,"Low",IF(Table13[[#This Row],[Discount]]&lt;=0.1,"Medium","High")))</f>
        <v>Medium</v>
      </c>
      <c r="Q112" s="15">
        <f t="shared" si="4"/>
        <v>21.344999999999999</v>
      </c>
      <c r="R112" s="15">
        <f t="shared" si="5"/>
        <v>192.10499999999999</v>
      </c>
      <c r="S112" s="15" t="str">
        <f>IF(Table13[[#This Row],[Total Sales After Discount (Main Total Sales)]]&gt;=1000,"High Order","Low Order")</f>
        <v>Low Order</v>
      </c>
      <c r="T112" s="9" t="s">
        <v>31</v>
      </c>
      <c r="U112" s="9" t="s">
        <v>81</v>
      </c>
      <c r="V112" s="16" t="str">
        <f ca="1">PROPER(Table13[[#This Row],[Region]])</f>
        <v>West</v>
      </c>
      <c r="W112" s="9" t="s">
        <v>161</v>
      </c>
      <c r="X112" s="9" t="s">
        <v>162</v>
      </c>
      <c r="Y112" s="9" t="s">
        <v>32</v>
      </c>
      <c r="Z112" s="9" t="str">
        <f>TEXT(Table13[[#This Row],[Order Date]],"mmm")</f>
        <v>Jan</v>
      </c>
      <c r="AA112" s="1" t="str">
        <f>TEXT(Table13[[#This Row],[Order Date]],"yyyy")</f>
        <v>2015</v>
      </c>
      <c r="AB112" s="1" t="str">
        <f>TEXT(Table13[[#This Row],[Order Date]],"mmm yyyy")</f>
        <v>Jan 2015</v>
      </c>
      <c r="AC112" s="1" t="str">
        <f>TEXT(Table13[[#This Row],[Order Date]],"dddd")</f>
        <v>Saturday</v>
      </c>
    </row>
    <row r="113" spans="1:29" ht="14.5">
      <c r="A113" s="9">
        <v>193</v>
      </c>
      <c r="B113" s="9" t="str">
        <f>VLOOKUP(Table13[[#This Row],[Customer ID]],'Customer Lookup'!A:B,2,0)</f>
        <v>Danny Hong</v>
      </c>
      <c r="C113" s="9">
        <v>90432</v>
      </c>
      <c r="D113" s="12">
        <v>42093</v>
      </c>
      <c r="E113" s="12">
        <v>42095</v>
      </c>
      <c r="F113" s="24">
        <f>Table13[[#This Row],[Ship Date]]-Table13[[#This Row],[Order Date]]</f>
        <v>2</v>
      </c>
      <c r="G113" s="18" t="str">
        <f>IF(Table13[[#This Row],[Shipping Delay (No of Days From Order to Delivery)]]&lt;=2,"Fast Delivery","Standard Delivery")</f>
        <v>Fast Delivery</v>
      </c>
      <c r="H113" s="9" t="s">
        <v>2237</v>
      </c>
      <c r="I113" s="13" t="str">
        <f ca="1">TRIM(Table13[[#This Row],[Product Category]])</f>
        <v>Office Supplies</v>
      </c>
      <c r="J113" s="13" t="str">
        <f ca="1">PROPER(Table13[[#This Row],[Product Sub-Category]])</f>
        <v>Binders And Binder Accessories</v>
      </c>
      <c r="K113" s="14">
        <v>21</v>
      </c>
      <c r="L113" s="15">
        <v>6.54</v>
      </c>
      <c r="M113" s="15">
        <f t="shared" si="3"/>
        <v>137.34</v>
      </c>
      <c r="N113" s="9">
        <v>0.05</v>
      </c>
      <c r="O113" s="20">
        <v>0.05</v>
      </c>
      <c r="P113" s="20" t="str">
        <f>IF(Table13[[#This Row],[Discount]]=0,"No Discount",IF(Table13[[#This Row],[Discount]]&lt;=0.05,"Low",IF(Table13[[#This Row],[Discount]]&lt;=0.1,"Medium","High")))</f>
        <v>Low</v>
      </c>
      <c r="Q113" s="15">
        <f t="shared" si="4"/>
        <v>6.8670000000000009</v>
      </c>
      <c r="R113" s="15">
        <f t="shared" si="5"/>
        <v>130.47300000000001</v>
      </c>
      <c r="S113" s="15" t="str">
        <f>IF(Table13[[#This Row],[Total Sales After Discount (Main Total Sales)]]&gt;=1000,"High Order","Low Order")</f>
        <v>Low Order</v>
      </c>
      <c r="T113" s="9" t="s">
        <v>50</v>
      </c>
      <c r="U113" s="9" t="s">
        <v>81</v>
      </c>
      <c r="V113" s="16" t="str">
        <f ca="1">PROPER(Table13[[#This Row],[Region]])</f>
        <v>West</v>
      </c>
      <c r="W113" s="9" t="s">
        <v>161</v>
      </c>
      <c r="X113" s="9" t="s">
        <v>162</v>
      </c>
      <c r="Y113" s="9" t="s">
        <v>32</v>
      </c>
      <c r="Z113" s="9" t="str">
        <f>TEXT(Table13[[#This Row],[Order Date]],"mmm")</f>
        <v>Mar</v>
      </c>
      <c r="AA113" s="1" t="str">
        <f>TEXT(Table13[[#This Row],[Order Date]],"yyyy")</f>
        <v>2015</v>
      </c>
      <c r="AB113" s="1" t="str">
        <f>TEXT(Table13[[#This Row],[Order Date]],"mmm yyyy")</f>
        <v>Mar 2015</v>
      </c>
      <c r="AC113" s="1" t="str">
        <f>TEXT(Table13[[#This Row],[Order Date]],"dddd")</f>
        <v>Monday</v>
      </c>
    </row>
    <row r="114" spans="1:29" ht="14.5">
      <c r="A114" s="9">
        <v>194</v>
      </c>
      <c r="B114" s="9" t="str">
        <f>VLOOKUP(Table13[[#This Row],[Customer ID]],'Customer Lookup'!A:B,2,0)</f>
        <v>Tammy Goldman</v>
      </c>
      <c r="C114" s="9">
        <v>90431</v>
      </c>
      <c r="D114" s="12">
        <v>42014</v>
      </c>
      <c r="E114" s="12">
        <v>42015</v>
      </c>
      <c r="F114" s="24">
        <f>Table13[[#This Row],[Ship Date]]-Table13[[#This Row],[Order Date]]</f>
        <v>1</v>
      </c>
      <c r="G114" s="18" t="str">
        <f>IF(Table13[[#This Row],[Shipping Delay (No of Days From Order to Delivery)]]&lt;=2,"Fast Delivery","Standard Delivery")</f>
        <v>Fast Delivery</v>
      </c>
      <c r="H114" s="8" t="s">
        <v>83</v>
      </c>
      <c r="I114" s="13" t="str">
        <f ca="1">TRIM(Table13[[#This Row],[Product Category]])</f>
        <v>Office Supplies</v>
      </c>
      <c r="J114" s="13" t="str">
        <f ca="1">PROPER(Table13[[#This Row],[Product Sub-Category]])</f>
        <v>Paper</v>
      </c>
      <c r="K114" s="14">
        <v>4</v>
      </c>
      <c r="L114" s="15">
        <v>6.48</v>
      </c>
      <c r="M114" s="15">
        <f t="shared" si="3"/>
        <v>25.92</v>
      </c>
      <c r="N114" s="9">
        <v>0.05</v>
      </c>
      <c r="O114" s="21">
        <v>0.05</v>
      </c>
      <c r="P114" s="21" t="str">
        <f>IF(Table13[[#This Row],[Discount]]=0,"No Discount",IF(Table13[[#This Row],[Discount]]&lt;=0.05,"Low",IF(Table13[[#This Row],[Discount]]&lt;=0.1,"Medium","High")))</f>
        <v>Low</v>
      </c>
      <c r="Q114" s="15">
        <f t="shared" si="4"/>
        <v>1.2960000000000003</v>
      </c>
      <c r="R114" s="15">
        <f t="shared" si="5"/>
        <v>24.624000000000002</v>
      </c>
      <c r="S114" s="15" t="str">
        <f>IF(Table13[[#This Row],[Total Sales After Discount (Main Total Sales)]]&gt;=1000,"High Order","Low Order")</f>
        <v>Low Order</v>
      </c>
      <c r="T114" s="9" t="s">
        <v>31</v>
      </c>
      <c r="U114" s="9" t="s">
        <v>81</v>
      </c>
      <c r="V114" s="16" t="str">
        <f ca="1">PROPER(Table13[[#This Row],[Region]])</f>
        <v>West</v>
      </c>
      <c r="W114" s="9" t="s">
        <v>161</v>
      </c>
      <c r="X114" s="9" t="s">
        <v>213</v>
      </c>
      <c r="Y114" s="9" t="s">
        <v>32</v>
      </c>
      <c r="Z114" s="9" t="str">
        <f>TEXT(Table13[[#This Row],[Order Date]],"mmm")</f>
        <v>Jan</v>
      </c>
      <c r="AA114" s="1" t="str">
        <f>TEXT(Table13[[#This Row],[Order Date]],"yyyy")</f>
        <v>2015</v>
      </c>
      <c r="AB114" s="1" t="str">
        <f>TEXT(Table13[[#This Row],[Order Date]],"mmm yyyy")</f>
        <v>Jan 2015</v>
      </c>
      <c r="AC114" s="1" t="str">
        <f>TEXT(Table13[[#This Row],[Order Date]],"dddd")</f>
        <v>Saturday</v>
      </c>
    </row>
    <row r="115" spans="1:29" ht="14.5">
      <c r="A115" s="9">
        <v>194</v>
      </c>
      <c r="B115" s="9" t="str">
        <f>VLOOKUP(Table13[[#This Row],[Customer ID]],'Customer Lookup'!A:B,2,0)</f>
        <v>Tammy Goldman</v>
      </c>
      <c r="C115" s="9">
        <v>90432</v>
      </c>
      <c r="D115" s="12">
        <v>42093</v>
      </c>
      <c r="E115" s="12">
        <v>42095</v>
      </c>
      <c r="F115" s="24">
        <f>Table13[[#This Row],[Ship Date]]-Table13[[#This Row],[Order Date]]</f>
        <v>2</v>
      </c>
      <c r="G115" s="18" t="str">
        <f>IF(Table13[[#This Row],[Shipping Delay (No of Days From Order to Delivery)]]&lt;=2,"Fast Delivery","Standard Delivery")</f>
        <v>Fast Delivery</v>
      </c>
      <c r="H115" s="9" t="s">
        <v>60</v>
      </c>
      <c r="I115" s="13" t="str">
        <f ca="1">TRIM(Table13[[#This Row],[Product Category]])</f>
        <v>Office Supplies</v>
      </c>
      <c r="J115" s="13" t="str">
        <f ca="1">PROPER(Table13[[#This Row],[Product Sub-Category]])</f>
        <v>Rubber Bands</v>
      </c>
      <c r="K115" s="14">
        <v>23</v>
      </c>
      <c r="L115" s="15">
        <v>3.29</v>
      </c>
      <c r="M115" s="15">
        <f t="shared" si="3"/>
        <v>75.67</v>
      </c>
      <c r="N115" s="9">
        <v>0.05</v>
      </c>
      <c r="O115" s="20">
        <v>0.05</v>
      </c>
      <c r="P115" s="20" t="str">
        <f>IF(Table13[[#This Row],[Discount]]=0,"No Discount",IF(Table13[[#This Row],[Discount]]&lt;=0.05,"Low",IF(Table13[[#This Row],[Discount]]&lt;=0.1,"Medium","High")))</f>
        <v>Low</v>
      </c>
      <c r="Q115" s="15">
        <f t="shared" si="4"/>
        <v>3.7835000000000001</v>
      </c>
      <c r="R115" s="15">
        <f t="shared" si="5"/>
        <v>71.886499999999998</v>
      </c>
      <c r="S115" s="15" t="str">
        <f>IF(Table13[[#This Row],[Total Sales After Discount (Main Total Sales)]]&gt;=1000,"High Order","Low Order")</f>
        <v>Low Order</v>
      </c>
      <c r="T115" s="9" t="s">
        <v>50</v>
      </c>
      <c r="U115" s="9" t="s">
        <v>81</v>
      </c>
      <c r="V115" s="16" t="str">
        <f ca="1">PROPER(Table13[[#This Row],[Region]])</f>
        <v>Central</v>
      </c>
      <c r="W115" s="9" t="s">
        <v>161</v>
      </c>
      <c r="X115" s="9" t="s">
        <v>213</v>
      </c>
      <c r="Y115" s="9" t="s">
        <v>32</v>
      </c>
      <c r="Z115" s="9" t="str">
        <f>TEXT(Table13[[#This Row],[Order Date]],"mmm")</f>
        <v>Mar</v>
      </c>
      <c r="AA115" s="1" t="str">
        <f>TEXT(Table13[[#This Row],[Order Date]],"yyyy")</f>
        <v>2015</v>
      </c>
      <c r="AB115" s="1" t="str">
        <f>TEXT(Table13[[#This Row],[Order Date]],"mmm yyyy")</f>
        <v>Mar 2015</v>
      </c>
      <c r="AC115" s="1" t="str">
        <f>TEXT(Table13[[#This Row],[Order Date]],"dddd")</f>
        <v>Monday</v>
      </c>
    </row>
    <row r="116" spans="1:29" ht="14.5">
      <c r="A116" s="9">
        <v>197</v>
      </c>
      <c r="B116" s="9" t="str">
        <f>VLOOKUP(Table13[[#This Row],[Customer ID]],'Customer Lookup'!A:B,2,0)</f>
        <v>Samantha Weaver</v>
      </c>
      <c r="C116" s="9">
        <v>88921</v>
      </c>
      <c r="D116" s="12">
        <v>42096</v>
      </c>
      <c r="E116" s="12">
        <v>42098</v>
      </c>
      <c r="F116" s="24">
        <f>Table13[[#This Row],[Ship Date]]-Table13[[#This Row],[Order Date]]</f>
        <v>2</v>
      </c>
      <c r="G116" s="18" t="str">
        <f>IF(Table13[[#This Row],[Shipping Delay (No of Days From Order to Delivery)]]&lt;=2,"Fast Delivery","Standard Delivery")</f>
        <v>Fast Delivery</v>
      </c>
      <c r="H116" s="8" t="s">
        <v>2238</v>
      </c>
      <c r="I116" s="13" t="str">
        <f ca="1">TRIM(Table13[[#This Row],[Product Category]])</f>
        <v>Office Supplies</v>
      </c>
      <c r="J116" s="13" t="str">
        <f ca="1">PROPER(Table13[[#This Row],[Product Sub-Category]])</f>
        <v>Storage &amp; Organization</v>
      </c>
      <c r="K116" s="14">
        <v>19</v>
      </c>
      <c r="L116" s="15">
        <v>161.55000000000001</v>
      </c>
      <c r="M116" s="15">
        <f t="shared" si="3"/>
        <v>3069.4500000000003</v>
      </c>
      <c r="N116" s="9">
        <v>0.1</v>
      </c>
      <c r="O116" s="21">
        <v>0.1</v>
      </c>
      <c r="P116" s="21" t="str">
        <f>IF(Table13[[#This Row],[Discount]]=0,"No Discount",IF(Table13[[#This Row],[Discount]]&lt;=0.05,"Low",IF(Table13[[#This Row],[Discount]]&lt;=0.1,"Medium","High")))</f>
        <v>Medium</v>
      </c>
      <c r="Q116" s="15">
        <f t="shared" si="4"/>
        <v>306.94500000000005</v>
      </c>
      <c r="R116" s="15">
        <f t="shared" si="5"/>
        <v>2762.5050000000001</v>
      </c>
      <c r="S116" s="15" t="str">
        <f>IF(Table13[[#This Row],[Total Sales After Discount (Main Total Sales)]]&gt;=1000,"High Order","Low Order")</f>
        <v>High Order</v>
      </c>
      <c r="T116" s="9" t="s">
        <v>41</v>
      </c>
      <c r="U116" s="9" t="s">
        <v>51</v>
      </c>
      <c r="V116" s="16" t="str">
        <f ca="1">PROPER(Table13[[#This Row],[Region]])</f>
        <v>Central</v>
      </c>
      <c r="W116" s="9" t="s">
        <v>145</v>
      </c>
      <c r="X116" s="9" t="s">
        <v>214</v>
      </c>
      <c r="Y116" s="9" t="s">
        <v>32</v>
      </c>
      <c r="Z116" s="9" t="str">
        <f>TEXT(Table13[[#This Row],[Order Date]],"mmm")</f>
        <v>Apr</v>
      </c>
      <c r="AA116" s="1" t="str">
        <f>TEXT(Table13[[#This Row],[Order Date]],"yyyy")</f>
        <v>2015</v>
      </c>
      <c r="AB116" s="1" t="str">
        <f>TEXT(Table13[[#This Row],[Order Date]],"mmm yyyy")</f>
        <v>Apr 2015</v>
      </c>
      <c r="AC116" s="1" t="str">
        <f>TEXT(Table13[[#This Row],[Order Date]],"dddd")</f>
        <v>Thursday</v>
      </c>
    </row>
    <row r="117" spans="1:29" ht="14.5">
      <c r="A117" s="9">
        <v>198</v>
      </c>
      <c r="B117" s="9" t="str">
        <f>VLOOKUP(Table13[[#This Row],[Customer ID]],'Customer Lookup'!A:B,2,0)</f>
        <v>Leroy Blanchard</v>
      </c>
      <c r="C117" s="9">
        <v>51072</v>
      </c>
      <c r="D117" s="12">
        <v>42096</v>
      </c>
      <c r="E117" s="12">
        <v>42098</v>
      </c>
      <c r="F117" s="24">
        <f>Table13[[#This Row],[Ship Date]]-Table13[[#This Row],[Order Date]]</f>
        <v>2</v>
      </c>
      <c r="G117" s="18" t="str">
        <f>IF(Table13[[#This Row],[Shipping Delay (No of Days From Order to Delivery)]]&lt;=2,"Fast Delivery","Standard Delivery")</f>
        <v>Fast Delivery</v>
      </c>
      <c r="H117" s="9" t="s">
        <v>2238</v>
      </c>
      <c r="I117" s="13" t="str">
        <f ca="1">TRIM(Table13[[#This Row],[Product Category]])</f>
        <v>Office Supplies</v>
      </c>
      <c r="J117" s="13" t="str">
        <f ca="1">PROPER(Table13[[#This Row],[Product Sub-Category]])</f>
        <v>Storage &amp; Organization</v>
      </c>
      <c r="K117" s="14">
        <v>77</v>
      </c>
      <c r="L117" s="15">
        <v>161.55000000000001</v>
      </c>
      <c r="M117" s="15">
        <f t="shared" si="3"/>
        <v>12439.35</v>
      </c>
      <c r="N117" s="9">
        <v>0.1</v>
      </c>
      <c r="O117" s="20">
        <v>0.1</v>
      </c>
      <c r="P117" s="20" t="str">
        <f>IF(Table13[[#This Row],[Discount]]=0,"No Discount",IF(Table13[[#This Row],[Discount]]&lt;=0.05,"Low",IF(Table13[[#This Row],[Discount]]&lt;=0.1,"Medium","High")))</f>
        <v>Medium</v>
      </c>
      <c r="Q117" s="15">
        <f t="shared" si="4"/>
        <v>1243.9350000000002</v>
      </c>
      <c r="R117" s="15">
        <f t="shared" si="5"/>
        <v>11195.415000000001</v>
      </c>
      <c r="S117" s="15" t="str">
        <f>IF(Table13[[#This Row],[Total Sales After Discount (Main Total Sales)]]&gt;=1000,"High Order","Low Order")</f>
        <v>High Order</v>
      </c>
      <c r="T117" s="9" t="s">
        <v>41</v>
      </c>
      <c r="U117" s="9" t="s">
        <v>51</v>
      </c>
      <c r="V117" s="16" t="str">
        <f ca="1">PROPER(Table13[[#This Row],[Region]])</f>
        <v>Central</v>
      </c>
      <c r="W117" s="9" t="s">
        <v>215</v>
      </c>
      <c r="X117" s="9" t="s">
        <v>216</v>
      </c>
      <c r="Y117" s="9" t="s">
        <v>32</v>
      </c>
      <c r="Z117" s="9" t="str">
        <f>TEXT(Table13[[#This Row],[Order Date]],"mmm")</f>
        <v>Apr</v>
      </c>
      <c r="AA117" s="1" t="str">
        <f>TEXT(Table13[[#This Row],[Order Date]],"yyyy")</f>
        <v>2015</v>
      </c>
      <c r="AB117" s="1" t="str">
        <f>TEXT(Table13[[#This Row],[Order Date]],"mmm yyyy")</f>
        <v>Apr 2015</v>
      </c>
      <c r="AC117" s="1" t="str">
        <f>TEXT(Table13[[#This Row],[Order Date]],"dddd")</f>
        <v>Thursday</v>
      </c>
    </row>
    <row r="118" spans="1:29" ht="14.5">
      <c r="A118" s="9">
        <v>202</v>
      </c>
      <c r="B118" s="9" t="str">
        <f>VLOOKUP(Table13[[#This Row],[Customer ID]],'Customer Lookup'!A:B,2,0)</f>
        <v>Max Small</v>
      </c>
      <c r="C118" s="9">
        <v>88971</v>
      </c>
      <c r="D118" s="12">
        <v>42121</v>
      </c>
      <c r="E118" s="12">
        <v>42122</v>
      </c>
      <c r="F118" s="24">
        <f>Table13[[#This Row],[Ship Date]]-Table13[[#This Row],[Order Date]]</f>
        <v>1</v>
      </c>
      <c r="G118" s="18" t="str">
        <f>IF(Table13[[#This Row],[Shipping Delay (No of Days From Order to Delivery)]]&lt;=2,"Fast Delivery","Standard Delivery")</f>
        <v>Fast Delivery</v>
      </c>
      <c r="H118" s="8" t="s">
        <v>83</v>
      </c>
      <c r="I118" s="13" t="str">
        <f ca="1">TRIM(Table13[[#This Row],[Product Category]])</f>
        <v>Technology</v>
      </c>
      <c r="J118" s="13" t="str">
        <f ca="1">PROPER(Table13[[#This Row],[Product Sub-Category]])</f>
        <v>Paper</v>
      </c>
      <c r="K118" s="14">
        <v>3</v>
      </c>
      <c r="L118" s="15">
        <v>12.28</v>
      </c>
      <c r="M118" s="15">
        <f t="shared" si="3"/>
        <v>36.839999999999996</v>
      </c>
      <c r="N118" s="9">
        <v>0.05</v>
      </c>
      <c r="O118" s="21">
        <v>0.05</v>
      </c>
      <c r="P118" s="21" t="str">
        <f>IF(Table13[[#This Row],[Discount]]=0,"No Discount",IF(Table13[[#This Row],[Discount]]&lt;=0.05,"Low",IF(Table13[[#This Row],[Discount]]&lt;=0.1,"Medium","High")))</f>
        <v>Low</v>
      </c>
      <c r="Q118" s="15">
        <f t="shared" si="4"/>
        <v>1.8419999999999999</v>
      </c>
      <c r="R118" s="15">
        <f t="shared" si="5"/>
        <v>34.997999999999998</v>
      </c>
      <c r="S118" s="15" t="str">
        <f>IF(Table13[[#This Row],[Total Sales After Discount (Main Total Sales)]]&gt;=1000,"High Order","Low Order")</f>
        <v>Low Order</v>
      </c>
      <c r="T118" s="9" t="s">
        <v>31</v>
      </c>
      <c r="U118" s="9" t="s">
        <v>81</v>
      </c>
      <c r="V118" s="16" t="str">
        <f ca="1">PROPER(Table13[[#This Row],[Region]])</f>
        <v>Central</v>
      </c>
      <c r="W118" s="9" t="s">
        <v>217</v>
      </c>
      <c r="X118" s="9" t="s">
        <v>218</v>
      </c>
      <c r="Y118" s="9" t="s">
        <v>32</v>
      </c>
      <c r="Z118" s="9" t="str">
        <f>TEXT(Table13[[#This Row],[Order Date]],"mmm")</f>
        <v>Apr</v>
      </c>
      <c r="AA118" s="1" t="str">
        <f>TEXT(Table13[[#This Row],[Order Date]],"yyyy")</f>
        <v>2015</v>
      </c>
      <c r="AB118" s="1" t="str">
        <f>TEXT(Table13[[#This Row],[Order Date]],"mmm yyyy")</f>
        <v>Apr 2015</v>
      </c>
      <c r="AC118" s="1" t="str">
        <f>TEXT(Table13[[#This Row],[Order Date]],"dddd")</f>
        <v>Monday</v>
      </c>
    </row>
    <row r="119" spans="1:29" ht="14.5">
      <c r="A119" s="9">
        <v>202</v>
      </c>
      <c r="B119" s="9" t="str">
        <f>VLOOKUP(Table13[[#This Row],[Customer ID]],'Customer Lookup'!A:B,2,0)</f>
        <v>Max Small</v>
      </c>
      <c r="C119" s="9">
        <v>88972</v>
      </c>
      <c r="D119" s="12">
        <v>42020</v>
      </c>
      <c r="E119" s="12">
        <v>42022</v>
      </c>
      <c r="F119" s="24">
        <f>Table13[[#This Row],[Ship Date]]-Table13[[#This Row],[Order Date]]</f>
        <v>2</v>
      </c>
      <c r="G119" s="18" t="str">
        <f>IF(Table13[[#This Row],[Shipping Delay (No of Days From Order to Delivery)]]&lt;=2,"Fast Delivery","Standard Delivery")</f>
        <v>Fast Delivery</v>
      </c>
      <c r="H119" s="9" t="s">
        <v>144</v>
      </c>
      <c r="I119" s="13" t="str">
        <f ca="1">TRIM(Table13[[#This Row],[Product Category]])</f>
        <v>Office Supplies</v>
      </c>
      <c r="J119" s="13" t="str">
        <f ca="1">PROPER(Table13[[#This Row],[Product Sub-Category]])</f>
        <v>Computer Peripherals</v>
      </c>
      <c r="K119" s="14">
        <v>11</v>
      </c>
      <c r="L119" s="15">
        <v>7.37</v>
      </c>
      <c r="M119" s="15">
        <f t="shared" si="3"/>
        <v>81.070000000000007</v>
      </c>
      <c r="N119" s="9">
        <v>0.05</v>
      </c>
      <c r="O119" s="20">
        <v>0.05</v>
      </c>
      <c r="P119" s="20" t="str">
        <f>IF(Table13[[#This Row],[Discount]]=0,"No Discount",IF(Table13[[#This Row],[Discount]]&lt;=0.05,"Low",IF(Table13[[#This Row],[Discount]]&lt;=0.1,"Medium","High")))</f>
        <v>Low</v>
      </c>
      <c r="Q119" s="15">
        <f t="shared" si="4"/>
        <v>4.0535000000000005</v>
      </c>
      <c r="R119" s="15">
        <f t="shared" si="5"/>
        <v>77.016500000000008</v>
      </c>
      <c r="S119" s="15" t="str">
        <f>IF(Table13[[#This Row],[Total Sales After Discount (Main Total Sales)]]&gt;=1000,"High Order","Low Order")</f>
        <v>Low Order</v>
      </c>
      <c r="T119" s="9" t="s">
        <v>21</v>
      </c>
      <c r="U119" s="9" t="s">
        <v>81</v>
      </c>
      <c r="V119" s="16" t="str">
        <f ca="1">PROPER(Table13[[#This Row],[Region]])</f>
        <v>East</v>
      </c>
      <c r="W119" s="9" t="s">
        <v>217</v>
      </c>
      <c r="X119" s="9" t="s">
        <v>218</v>
      </c>
      <c r="Y119" s="9" t="s">
        <v>32</v>
      </c>
      <c r="Z119" s="9" t="str">
        <f>TEXT(Table13[[#This Row],[Order Date]],"mmm")</f>
        <v>Jan</v>
      </c>
      <c r="AA119" s="1" t="str">
        <f>TEXT(Table13[[#This Row],[Order Date]],"yyyy")</f>
        <v>2015</v>
      </c>
      <c r="AB119" s="1" t="str">
        <f>TEXT(Table13[[#This Row],[Order Date]],"mmm yyyy")</f>
        <v>Jan 2015</v>
      </c>
      <c r="AC119" s="1" t="str">
        <f>TEXT(Table13[[#This Row],[Order Date]],"dddd")</f>
        <v>Friday</v>
      </c>
    </row>
    <row r="120" spans="1:29" ht="14.5">
      <c r="A120" s="9">
        <v>210</v>
      </c>
      <c r="B120" s="9" t="str">
        <f>VLOOKUP(Table13[[#This Row],[Customer ID]],'Customer Lookup'!A:B,2,0)</f>
        <v>Floyd Dale</v>
      </c>
      <c r="C120" s="9">
        <v>85965</v>
      </c>
      <c r="D120" s="12">
        <v>42021</v>
      </c>
      <c r="E120" s="12">
        <v>42025</v>
      </c>
      <c r="F120" s="24">
        <f>Table13[[#This Row],[Ship Date]]-Table13[[#This Row],[Order Date]]</f>
        <v>4</v>
      </c>
      <c r="G120" s="18" t="str">
        <f>IF(Table13[[#This Row],[Shipping Delay (No of Days From Order to Delivery)]]&lt;=2,"Fast Delivery","Standard Delivery")</f>
        <v>Standard Delivery</v>
      </c>
      <c r="H120" s="8" t="s">
        <v>60</v>
      </c>
      <c r="I120" s="13" t="str">
        <f ca="1">TRIM(Table13[[#This Row],[Product Category]])</f>
        <v>Office Supplies</v>
      </c>
      <c r="J120" s="13" t="str">
        <f ca="1">PROPER(Table13[[#This Row],[Product Sub-Category]])</f>
        <v>Rubber Bands</v>
      </c>
      <c r="K120" s="14">
        <v>9</v>
      </c>
      <c r="L120" s="15">
        <v>1.86</v>
      </c>
      <c r="M120" s="15">
        <f t="shared" si="3"/>
        <v>16.740000000000002</v>
      </c>
      <c r="N120" s="9">
        <v>0.05</v>
      </c>
      <c r="O120" s="21">
        <v>0.05</v>
      </c>
      <c r="P120" s="21" t="str">
        <f>IF(Table13[[#This Row],[Discount]]=0,"No Discount",IF(Table13[[#This Row],[Discount]]&lt;=0.05,"Low",IF(Table13[[#This Row],[Discount]]&lt;=0.1,"Medium","High")))</f>
        <v>Low</v>
      </c>
      <c r="Q120" s="15">
        <f t="shared" si="4"/>
        <v>0.83700000000000019</v>
      </c>
      <c r="R120" s="15">
        <f t="shared" si="5"/>
        <v>15.903000000000002</v>
      </c>
      <c r="S120" s="15" t="str">
        <f>IF(Table13[[#This Row],[Total Sales After Discount (Main Total Sales)]]&gt;=1000,"High Order","Low Order")</f>
        <v>Low Order</v>
      </c>
      <c r="T120" s="9" t="s">
        <v>98</v>
      </c>
      <c r="U120" s="9" t="s">
        <v>42</v>
      </c>
      <c r="V120" s="16" t="str">
        <f ca="1">PROPER(Table13[[#This Row],[Region]])</f>
        <v>East</v>
      </c>
      <c r="W120" s="9" t="s">
        <v>62</v>
      </c>
      <c r="X120" s="9" t="s">
        <v>221</v>
      </c>
      <c r="Y120" s="9" t="s">
        <v>32</v>
      </c>
      <c r="Z120" s="9" t="str">
        <f>TEXT(Table13[[#This Row],[Order Date]],"mmm")</f>
        <v>Jan</v>
      </c>
      <c r="AA120" s="1" t="str">
        <f>TEXT(Table13[[#This Row],[Order Date]],"yyyy")</f>
        <v>2015</v>
      </c>
      <c r="AB120" s="1" t="str">
        <f>TEXT(Table13[[#This Row],[Order Date]],"mmm yyyy")</f>
        <v>Jan 2015</v>
      </c>
      <c r="AC120" s="1" t="str">
        <f>TEXT(Table13[[#This Row],[Order Date]],"dddd")</f>
        <v>Saturday</v>
      </c>
    </row>
    <row r="121" spans="1:29" ht="14.5">
      <c r="A121" s="9">
        <v>210</v>
      </c>
      <c r="B121" s="9" t="str">
        <f>VLOOKUP(Table13[[#This Row],[Customer ID]],'Customer Lookup'!A:B,2,0)</f>
        <v>Floyd Dale</v>
      </c>
      <c r="C121" s="9">
        <v>85966</v>
      </c>
      <c r="D121" s="12">
        <v>42157</v>
      </c>
      <c r="E121" s="12">
        <v>42157</v>
      </c>
      <c r="F121" s="24">
        <f>Table13[[#This Row],[Ship Date]]-Table13[[#This Row],[Order Date]]</f>
        <v>0</v>
      </c>
      <c r="G121" s="18" t="str">
        <f>IF(Table13[[#This Row],[Shipping Delay (No of Days From Order to Delivery)]]&lt;=2,"Fast Delivery","Standard Delivery")</f>
        <v>Fast Delivery</v>
      </c>
      <c r="H121" s="9" t="s">
        <v>2237</v>
      </c>
      <c r="I121" s="13" t="str">
        <f ca="1">TRIM(Table13[[#This Row],[Product Category]])</f>
        <v>Furniture</v>
      </c>
      <c r="J121" s="13" t="str">
        <f ca="1">PROPER(Table13[[#This Row],[Product Sub-Category]])</f>
        <v>Binders And Binder Accessories</v>
      </c>
      <c r="K121" s="14">
        <v>4</v>
      </c>
      <c r="L121" s="15">
        <v>5.4</v>
      </c>
      <c r="M121" s="15">
        <f t="shared" si="3"/>
        <v>21.6</v>
      </c>
      <c r="N121" s="9">
        <v>0.05</v>
      </c>
      <c r="O121" s="20">
        <v>0.05</v>
      </c>
      <c r="P121" s="20" t="str">
        <f>IF(Table13[[#This Row],[Discount]]=0,"No Discount",IF(Table13[[#This Row],[Discount]]&lt;=0.05,"Low",IF(Table13[[#This Row],[Discount]]&lt;=0.1,"Medium","High")))</f>
        <v>Low</v>
      </c>
      <c r="Q121" s="15">
        <f t="shared" si="4"/>
        <v>1.08</v>
      </c>
      <c r="R121" s="15">
        <f t="shared" si="5"/>
        <v>20.520000000000003</v>
      </c>
      <c r="S121" s="15" t="str">
        <f>IF(Table13[[#This Row],[Total Sales After Discount (Main Total Sales)]]&gt;=1000,"High Order","Low Order")</f>
        <v>Low Order</v>
      </c>
      <c r="T121" s="9" t="s">
        <v>50</v>
      </c>
      <c r="U121" s="9" t="s">
        <v>42</v>
      </c>
      <c r="V121" s="16" t="str">
        <f ca="1">PROPER(Table13[[#This Row],[Region]])</f>
        <v>East</v>
      </c>
      <c r="W121" s="9" t="s">
        <v>62</v>
      </c>
      <c r="X121" s="9" t="s">
        <v>221</v>
      </c>
      <c r="Y121" s="9" t="s">
        <v>22</v>
      </c>
      <c r="Z121" s="9" t="str">
        <f>TEXT(Table13[[#This Row],[Order Date]],"mmm")</f>
        <v>Jun</v>
      </c>
      <c r="AA121" s="1" t="str">
        <f>TEXT(Table13[[#This Row],[Order Date]],"yyyy")</f>
        <v>2015</v>
      </c>
      <c r="AB121" s="1" t="str">
        <f>TEXT(Table13[[#This Row],[Order Date]],"mmm yyyy")</f>
        <v>Jun 2015</v>
      </c>
      <c r="AC121" s="1" t="str">
        <f>TEXT(Table13[[#This Row],[Order Date]],"dddd")</f>
        <v>Tuesday</v>
      </c>
    </row>
    <row r="122" spans="1:29" ht="14.5">
      <c r="A122" s="9">
        <v>210</v>
      </c>
      <c r="B122" s="9" t="str">
        <f>VLOOKUP(Table13[[#This Row],[Customer ID]],'Customer Lookup'!A:B,2,0)</f>
        <v>Floyd Dale</v>
      </c>
      <c r="C122" s="9">
        <v>85966</v>
      </c>
      <c r="D122" s="12">
        <v>42157</v>
      </c>
      <c r="E122" s="12">
        <v>42157</v>
      </c>
      <c r="F122" s="24">
        <f>Table13[[#This Row],[Ship Date]]-Table13[[#This Row],[Order Date]]</f>
        <v>0</v>
      </c>
      <c r="G122" s="18" t="str">
        <f>IF(Table13[[#This Row],[Shipping Delay (No of Days From Order to Delivery)]]&lt;=2,"Fast Delivery","Standard Delivery")</f>
        <v>Fast Delivery</v>
      </c>
      <c r="H122" s="8" t="s">
        <v>2233</v>
      </c>
      <c r="I122" s="13" t="str">
        <f ca="1">TRIM(Table13[[#This Row],[Product Category]])</f>
        <v>Office Supplies</v>
      </c>
      <c r="J122" s="13" t="str">
        <f ca="1">PROPER(Table13[[#This Row],[Product Sub-Category]])</f>
        <v>Office Furnishings</v>
      </c>
      <c r="K122" s="14">
        <v>3</v>
      </c>
      <c r="L122" s="15">
        <v>20.28</v>
      </c>
      <c r="M122" s="15">
        <f t="shared" si="3"/>
        <v>60.84</v>
      </c>
      <c r="N122" s="9">
        <v>0.05</v>
      </c>
      <c r="O122" s="21">
        <v>0.05</v>
      </c>
      <c r="P122" s="21" t="str">
        <f>IF(Table13[[#This Row],[Discount]]=0,"No Discount",IF(Table13[[#This Row],[Discount]]&lt;=0.05,"Low",IF(Table13[[#This Row],[Discount]]&lt;=0.1,"Medium","High")))</f>
        <v>Low</v>
      </c>
      <c r="Q122" s="15">
        <f t="shared" si="4"/>
        <v>3.0420000000000003</v>
      </c>
      <c r="R122" s="15">
        <f t="shared" si="5"/>
        <v>57.798000000000002</v>
      </c>
      <c r="S122" s="15" t="str">
        <f>IF(Table13[[#This Row],[Total Sales After Discount (Main Total Sales)]]&gt;=1000,"High Order","Low Order")</f>
        <v>Low Order</v>
      </c>
      <c r="T122" s="9" t="s">
        <v>50</v>
      </c>
      <c r="U122" s="9" t="s">
        <v>42</v>
      </c>
      <c r="V122" s="16" t="str">
        <f ca="1">PROPER(Table13[[#This Row],[Region]])</f>
        <v>East</v>
      </c>
      <c r="W122" s="9" t="s">
        <v>62</v>
      </c>
      <c r="X122" s="9" t="s">
        <v>221</v>
      </c>
      <c r="Y122" s="9" t="s">
        <v>32</v>
      </c>
      <c r="Z122" s="9" t="str">
        <f>TEXT(Table13[[#This Row],[Order Date]],"mmm")</f>
        <v>Jun</v>
      </c>
      <c r="AA122" s="1" t="str">
        <f>TEXT(Table13[[#This Row],[Order Date]],"yyyy")</f>
        <v>2015</v>
      </c>
      <c r="AB122" s="1" t="str">
        <f>TEXT(Table13[[#This Row],[Order Date]],"mmm yyyy")</f>
        <v>Jun 2015</v>
      </c>
      <c r="AC122" s="1" t="str">
        <f>TEXT(Table13[[#This Row],[Order Date]],"dddd")</f>
        <v>Tuesday</v>
      </c>
    </row>
    <row r="123" spans="1:29" ht="14.5">
      <c r="A123" s="9">
        <v>210</v>
      </c>
      <c r="B123" s="9" t="str">
        <f>VLOOKUP(Table13[[#This Row],[Customer ID]],'Customer Lookup'!A:B,2,0)</f>
        <v>Floyd Dale</v>
      </c>
      <c r="C123" s="9">
        <v>85966</v>
      </c>
      <c r="D123" s="12">
        <v>42157</v>
      </c>
      <c r="E123" s="12">
        <v>42158</v>
      </c>
      <c r="F123" s="24">
        <f>Table13[[#This Row],[Ship Date]]-Table13[[#This Row],[Order Date]]</f>
        <v>1</v>
      </c>
      <c r="G123" s="18" t="str">
        <f>IF(Table13[[#This Row],[Shipping Delay (No of Days From Order to Delivery)]]&lt;=2,"Fast Delivery","Standard Delivery")</f>
        <v>Fast Delivery</v>
      </c>
      <c r="H123" s="9" t="s">
        <v>2231</v>
      </c>
      <c r="I123" s="13" t="str">
        <f ca="1">TRIM(Table13[[#This Row],[Product Category]])</f>
        <v>Office Supplies</v>
      </c>
      <c r="J123" s="13" t="str">
        <f ca="1">PROPER(Table13[[#This Row],[Product Sub-Category]])</f>
        <v>Pens &amp; Art Supplies</v>
      </c>
      <c r="K123" s="14">
        <v>5</v>
      </c>
      <c r="L123" s="15">
        <v>11.55</v>
      </c>
      <c r="M123" s="15">
        <f t="shared" si="3"/>
        <v>57.75</v>
      </c>
      <c r="N123" s="9">
        <v>0.05</v>
      </c>
      <c r="O123" s="20">
        <v>0.05</v>
      </c>
      <c r="P123" s="20" t="str">
        <f>IF(Table13[[#This Row],[Discount]]=0,"No Discount",IF(Table13[[#This Row],[Discount]]&lt;=0.05,"Low",IF(Table13[[#This Row],[Discount]]&lt;=0.1,"Medium","High")))</f>
        <v>Low</v>
      </c>
      <c r="Q123" s="15">
        <f t="shared" si="4"/>
        <v>2.8875000000000002</v>
      </c>
      <c r="R123" s="15">
        <f t="shared" si="5"/>
        <v>54.862499999999997</v>
      </c>
      <c r="S123" s="15" t="str">
        <f>IF(Table13[[#This Row],[Total Sales After Discount (Main Total Sales)]]&gt;=1000,"High Order","Low Order")</f>
        <v>Low Order</v>
      </c>
      <c r="T123" s="9" t="s">
        <v>50</v>
      </c>
      <c r="U123" s="9" t="s">
        <v>42</v>
      </c>
      <c r="V123" s="16" t="str">
        <f ca="1">PROPER(Table13[[#This Row],[Region]])</f>
        <v>East</v>
      </c>
      <c r="W123" s="9" t="s">
        <v>62</v>
      </c>
      <c r="X123" s="9" t="s">
        <v>221</v>
      </c>
      <c r="Y123" s="9" t="s">
        <v>32</v>
      </c>
      <c r="Z123" s="9" t="str">
        <f>TEXT(Table13[[#This Row],[Order Date]],"mmm")</f>
        <v>Jun</v>
      </c>
      <c r="AA123" s="1" t="str">
        <f>TEXT(Table13[[#This Row],[Order Date]],"yyyy")</f>
        <v>2015</v>
      </c>
      <c r="AB123" s="1" t="str">
        <f>TEXT(Table13[[#This Row],[Order Date]],"mmm yyyy")</f>
        <v>Jun 2015</v>
      </c>
      <c r="AC123" s="1" t="str">
        <f>TEXT(Table13[[#This Row],[Order Date]],"dddd")</f>
        <v>Tuesday</v>
      </c>
    </row>
    <row r="124" spans="1:29" ht="14.5">
      <c r="A124" s="9">
        <v>211</v>
      </c>
      <c r="B124" s="9" t="str">
        <f>VLOOKUP(Table13[[#This Row],[Customer ID]],'Customer Lookup'!A:B,2,0)</f>
        <v>Anna Wood</v>
      </c>
      <c r="C124" s="9">
        <v>85964</v>
      </c>
      <c r="D124" s="12">
        <v>42010</v>
      </c>
      <c r="E124" s="12">
        <v>42012</v>
      </c>
      <c r="F124" s="24">
        <f>Table13[[#This Row],[Ship Date]]-Table13[[#This Row],[Order Date]]</f>
        <v>2</v>
      </c>
      <c r="G124" s="18" t="str">
        <f>IF(Table13[[#This Row],[Shipping Delay (No of Days From Order to Delivery)]]&lt;=2,"Fast Delivery","Standard Delivery")</f>
        <v>Fast Delivery</v>
      </c>
      <c r="H124" s="8" t="s">
        <v>83</v>
      </c>
      <c r="I124" s="13" t="str">
        <f ca="1">TRIM(Table13[[#This Row],[Product Category]])</f>
        <v>Technology</v>
      </c>
      <c r="J124" s="13" t="str">
        <f ca="1">PROPER(Table13[[#This Row],[Product Sub-Category]])</f>
        <v>Paper</v>
      </c>
      <c r="K124" s="14">
        <v>2</v>
      </c>
      <c r="L124" s="15">
        <v>10.06</v>
      </c>
      <c r="M124" s="15">
        <f t="shared" si="3"/>
        <v>20.12</v>
      </c>
      <c r="N124" s="9">
        <v>0.05</v>
      </c>
      <c r="O124" s="21">
        <v>0.05</v>
      </c>
      <c r="P124" s="21" t="str">
        <f>IF(Table13[[#This Row],[Discount]]=0,"No Discount",IF(Table13[[#This Row],[Discount]]&lt;=0.05,"Low",IF(Table13[[#This Row],[Discount]]&lt;=0.1,"Medium","High")))</f>
        <v>Low</v>
      </c>
      <c r="Q124" s="15">
        <f t="shared" si="4"/>
        <v>1.006</v>
      </c>
      <c r="R124" s="15">
        <f t="shared" si="5"/>
        <v>19.114000000000001</v>
      </c>
      <c r="S124" s="15" t="str">
        <f>IF(Table13[[#This Row],[Total Sales After Discount (Main Total Sales)]]&gt;=1000,"High Order","Low Order")</f>
        <v>Low Order</v>
      </c>
      <c r="T124" s="9" t="s">
        <v>50</v>
      </c>
      <c r="U124" s="9" t="s">
        <v>104</v>
      </c>
      <c r="V124" s="16" t="str">
        <f ca="1">PROPER(Table13[[#This Row],[Region]])</f>
        <v>East</v>
      </c>
      <c r="W124" s="9" t="s">
        <v>62</v>
      </c>
      <c r="X124" s="9" t="s">
        <v>223</v>
      </c>
      <c r="Y124" s="9" t="s">
        <v>32</v>
      </c>
      <c r="Z124" s="9" t="str">
        <f>TEXT(Table13[[#This Row],[Order Date]],"mmm")</f>
        <v>Jan</v>
      </c>
      <c r="AA124" s="1" t="str">
        <f>TEXT(Table13[[#This Row],[Order Date]],"yyyy")</f>
        <v>2015</v>
      </c>
      <c r="AB124" s="1" t="str">
        <f>TEXT(Table13[[#This Row],[Order Date]],"mmm yyyy")</f>
        <v>Jan 2015</v>
      </c>
      <c r="AC124" s="1" t="str">
        <f>TEXT(Table13[[#This Row],[Order Date]],"dddd")</f>
        <v>Tuesday</v>
      </c>
    </row>
    <row r="125" spans="1:29" ht="14.5">
      <c r="A125" s="9">
        <v>211</v>
      </c>
      <c r="B125" s="9" t="str">
        <f>VLOOKUP(Table13[[#This Row],[Customer ID]],'Customer Lookup'!A:B,2,0)</f>
        <v>Anna Wood</v>
      </c>
      <c r="C125" s="9">
        <v>85964</v>
      </c>
      <c r="D125" s="12">
        <v>42010</v>
      </c>
      <c r="E125" s="12">
        <v>42012</v>
      </c>
      <c r="F125" s="24">
        <f>Table13[[#This Row],[Ship Date]]-Table13[[#This Row],[Order Date]]</f>
        <v>2</v>
      </c>
      <c r="G125" s="18" t="str">
        <f>IF(Table13[[#This Row],[Shipping Delay (No of Days From Order to Delivery)]]&lt;=2,"Fast Delivery","Standard Delivery")</f>
        <v>Fast Delivery</v>
      </c>
      <c r="H125" s="9" t="s">
        <v>2235</v>
      </c>
      <c r="I125" s="13" t="str">
        <f ca="1">TRIM(Table13[[#This Row],[Product Category]])</f>
        <v>Office Supplies</v>
      </c>
      <c r="J125" s="13" t="str">
        <f ca="1">PROPER(Table13[[#This Row],[Product Sub-Category]])</f>
        <v>Telephones And Communication</v>
      </c>
      <c r="K125" s="14">
        <v>3</v>
      </c>
      <c r="L125" s="15">
        <v>65.989999999999995</v>
      </c>
      <c r="M125" s="15">
        <f t="shared" si="3"/>
        <v>197.96999999999997</v>
      </c>
      <c r="N125" s="9">
        <v>0.05</v>
      </c>
      <c r="O125" s="20">
        <v>0.05</v>
      </c>
      <c r="P125" s="20" t="str">
        <f>IF(Table13[[#This Row],[Discount]]=0,"No Discount",IF(Table13[[#This Row],[Discount]]&lt;=0.05,"Low",IF(Table13[[#This Row],[Discount]]&lt;=0.1,"Medium","High")))</f>
        <v>Low</v>
      </c>
      <c r="Q125" s="15">
        <f t="shared" si="4"/>
        <v>9.8984999999999985</v>
      </c>
      <c r="R125" s="15">
        <f t="shared" si="5"/>
        <v>188.07149999999996</v>
      </c>
      <c r="S125" s="15" t="str">
        <f>IF(Table13[[#This Row],[Total Sales After Discount (Main Total Sales)]]&gt;=1000,"High Order","Low Order")</f>
        <v>Low Order</v>
      </c>
      <c r="T125" s="9" t="s">
        <v>50</v>
      </c>
      <c r="U125" s="9" t="s">
        <v>104</v>
      </c>
      <c r="V125" s="16" t="str">
        <f ca="1">PROPER(Table13[[#This Row],[Region]])</f>
        <v>East</v>
      </c>
      <c r="W125" s="9" t="s">
        <v>62</v>
      </c>
      <c r="X125" s="9" t="s">
        <v>223</v>
      </c>
      <c r="Y125" s="9" t="s">
        <v>32</v>
      </c>
      <c r="Z125" s="9" t="str">
        <f>TEXT(Table13[[#This Row],[Order Date]],"mmm")</f>
        <v>Jan</v>
      </c>
      <c r="AA125" s="1" t="str">
        <f>TEXT(Table13[[#This Row],[Order Date]],"yyyy")</f>
        <v>2015</v>
      </c>
      <c r="AB125" s="1" t="str">
        <f>TEXT(Table13[[#This Row],[Order Date]],"mmm yyyy")</f>
        <v>Jan 2015</v>
      </c>
      <c r="AC125" s="1" t="str">
        <f>TEXT(Table13[[#This Row],[Order Date]],"dddd")</f>
        <v>Tuesday</v>
      </c>
    </row>
    <row r="126" spans="1:29" ht="14.5">
      <c r="A126" s="9">
        <v>211</v>
      </c>
      <c r="B126" s="9" t="str">
        <f>VLOOKUP(Table13[[#This Row],[Customer ID]],'Customer Lookup'!A:B,2,0)</f>
        <v>Anna Wood</v>
      </c>
      <c r="C126" s="9">
        <v>85966</v>
      </c>
      <c r="D126" s="12">
        <v>42157</v>
      </c>
      <c r="E126" s="12">
        <v>42158</v>
      </c>
      <c r="F126" s="24">
        <f>Table13[[#This Row],[Ship Date]]-Table13[[#This Row],[Order Date]]</f>
        <v>1</v>
      </c>
      <c r="G126" s="18" t="str">
        <f>IF(Table13[[#This Row],[Shipping Delay (No of Days From Order to Delivery)]]&lt;=2,"Fast Delivery","Standard Delivery")</f>
        <v>Fast Delivery</v>
      </c>
      <c r="H126" s="8" t="s">
        <v>2240</v>
      </c>
      <c r="I126" s="13" t="str">
        <f ca="1">TRIM(Table13[[#This Row],[Product Category]])</f>
        <v>Technology</v>
      </c>
      <c r="J126" s="13" t="str">
        <f ca="1">PROPER(Table13[[#This Row],[Product Sub-Category]])</f>
        <v>Scissors, Rulers And Trimmers</v>
      </c>
      <c r="K126" s="14">
        <v>20</v>
      </c>
      <c r="L126" s="15">
        <v>2.08</v>
      </c>
      <c r="M126" s="15">
        <f t="shared" si="3"/>
        <v>41.6</v>
      </c>
      <c r="N126" s="9">
        <v>0.05</v>
      </c>
      <c r="O126" s="21">
        <v>0.05</v>
      </c>
      <c r="P126" s="21" t="str">
        <f>IF(Table13[[#This Row],[Discount]]=0,"No Discount",IF(Table13[[#This Row],[Discount]]&lt;=0.05,"Low",IF(Table13[[#This Row],[Discount]]&lt;=0.1,"Medium","High")))</f>
        <v>Low</v>
      </c>
      <c r="Q126" s="15">
        <f t="shared" si="4"/>
        <v>2.08</v>
      </c>
      <c r="R126" s="15">
        <f t="shared" si="5"/>
        <v>39.520000000000003</v>
      </c>
      <c r="S126" s="15" t="str">
        <f>IF(Table13[[#This Row],[Total Sales After Discount (Main Total Sales)]]&gt;=1000,"High Order","Low Order")</f>
        <v>Low Order</v>
      </c>
      <c r="T126" s="9" t="s">
        <v>50</v>
      </c>
      <c r="U126" s="9" t="s">
        <v>42</v>
      </c>
      <c r="V126" s="16" t="str">
        <f ca="1">PROPER(Table13[[#This Row],[Region]])</f>
        <v>West</v>
      </c>
      <c r="W126" s="9" t="s">
        <v>62</v>
      </c>
      <c r="X126" s="9" t="s">
        <v>223</v>
      </c>
      <c r="Y126" s="9" t="s">
        <v>32</v>
      </c>
      <c r="Z126" s="9" t="str">
        <f>TEXT(Table13[[#This Row],[Order Date]],"mmm")</f>
        <v>Jun</v>
      </c>
      <c r="AA126" s="1" t="str">
        <f>TEXT(Table13[[#This Row],[Order Date]],"yyyy")</f>
        <v>2015</v>
      </c>
      <c r="AB126" s="1" t="str">
        <f>TEXT(Table13[[#This Row],[Order Date]],"mmm yyyy")</f>
        <v>Jun 2015</v>
      </c>
      <c r="AC126" s="1" t="str">
        <f>TEXT(Table13[[#This Row],[Order Date]],"dddd")</f>
        <v>Tuesday</v>
      </c>
    </row>
    <row r="127" spans="1:29" ht="14.5">
      <c r="A127" s="9">
        <v>218</v>
      </c>
      <c r="B127" s="9" t="str">
        <f>VLOOKUP(Table13[[#This Row],[Customer ID]],'Customer Lookup'!A:B,2,0)</f>
        <v>Frances Saunders</v>
      </c>
      <c r="C127" s="9">
        <v>88048</v>
      </c>
      <c r="D127" s="12">
        <v>42164</v>
      </c>
      <c r="E127" s="12">
        <v>42166</v>
      </c>
      <c r="F127" s="24">
        <f>Table13[[#This Row],[Ship Date]]-Table13[[#This Row],[Order Date]]</f>
        <v>2</v>
      </c>
      <c r="G127" s="18" t="str">
        <f>IF(Table13[[#This Row],[Shipping Delay (No of Days From Order to Delivery)]]&lt;=2,"Fast Delivery","Standard Delivery")</f>
        <v>Fast Delivery</v>
      </c>
      <c r="H127" s="9" t="s">
        <v>74</v>
      </c>
      <c r="I127" s="13" t="str">
        <f ca="1">TRIM(Table13[[#This Row],[Product Category]])</f>
        <v>Furniture</v>
      </c>
      <c r="J127" s="13" t="str">
        <f ca="1">PROPER(Table13[[#This Row],[Product Sub-Category]])</f>
        <v>Office Machines</v>
      </c>
      <c r="K127" s="14">
        <v>6</v>
      </c>
      <c r="L127" s="15">
        <v>119.99</v>
      </c>
      <c r="M127" s="15">
        <f t="shared" si="3"/>
        <v>719.93999999999994</v>
      </c>
      <c r="N127" s="9">
        <v>0.1</v>
      </c>
      <c r="O127" s="20">
        <v>0.1</v>
      </c>
      <c r="P127" s="20" t="str">
        <f>IF(Table13[[#This Row],[Discount]]=0,"No Discount",IF(Table13[[#This Row],[Discount]]&lt;=0.05,"Low",IF(Table13[[#This Row],[Discount]]&lt;=0.1,"Medium","High")))</f>
        <v>Medium</v>
      </c>
      <c r="Q127" s="15">
        <f t="shared" si="4"/>
        <v>71.994</v>
      </c>
      <c r="R127" s="15">
        <f t="shared" si="5"/>
        <v>647.94599999999991</v>
      </c>
      <c r="S127" s="15" t="str">
        <f>IF(Table13[[#This Row],[Total Sales After Discount (Main Total Sales)]]&gt;=1000,"High Order","Low Order")</f>
        <v>Low Order</v>
      </c>
      <c r="T127" s="9" t="s">
        <v>50</v>
      </c>
      <c r="U127" s="9" t="s">
        <v>104</v>
      </c>
      <c r="V127" s="16" t="str">
        <f ca="1">PROPER(Table13[[#This Row],[Region]])</f>
        <v>South</v>
      </c>
      <c r="W127" s="9" t="s">
        <v>161</v>
      </c>
      <c r="X127" s="9" t="s">
        <v>224</v>
      </c>
      <c r="Y127" s="9" t="s">
        <v>32</v>
      </c>
      <c r="Z127" s="9" t="str">
        <f>TEXT(Table13[[#This Row],[Order Date]],"mmm")</f>
        <v>Jun</v>
      </c>
      <c r="AA127" s="1" t="str">
        <f>TEXT(Table13[[#This Row],[Order Date]],"yyyy")</f>
        <v>2015</v>
      </c>
      <c r="AB127" s="1" t="str">
        <f>TEXT(Table13[[#This Row],[Order Date]],"mmm yyyy")</f>
        <v>Jun 2015</v>
      </c>
      <c r="AC127" s="1" t="str">
        <f>TEXT(Table13[[#This Row],[Order Date]],"dddd")</f>
        <v>Tuesday</v>
      </c>
    </row>
    <row r="128" spans="1:29" ht="14.5">
      <c r="A128" s="9">
        <v>228</v>
      </c>
      <c r="B128" s="9" t="str">
        <f>VLOOKUP(Table13[[#This Row],[Customer ID]],'Customer Lookup'!A:B,2,0)</f>
        <v>Colleen Andrews</v>
      </c>
      <c r="C128" s="9">
        <v>88527</v>
      </c>
      <c r="D128" s="12">
        <v>42096</v>
      </c>
      <c r="E128" s="12">
        <v>42097</v>
      </c>
      <c r="F128" s="24">
        <f>Table13[[#This Row],[Ship Date]]-Table13[[#This Row],[Order Date]]</f>
        <v>1</v>
      </c>
      <c r="G128" s="18" t="str">
        <f>IF(Table13[[#This Row],[Shipping Delay (No of Days From Order to Delivery)]]&lt;=2,"Fast Delivery","Standard Delivery")</f>
        <v>Fast Delivery</v>
      </c>
      <c r="H128" s="8" t="s">
        <v>2232</v>
      </c>
      <c r="I128" s="13" t="str">
        <f ca="1">TRIM(Table13[[#This Row],[Product Category]])</f>
        <v>Office Supplies</v>
      </c>
      <c r="J128" s="13" t="str">
        <f ca="1">PROPER(Table13[[#This Row],[Product Sub-Category]])</f>
        <v>Chairs &amp; Chairmats</v>
      </c>
      <c r="K128" s="14">
        <v>7</v>
      </c>
      <c r="L128" s="15">
        <v>60.89</v>
      </c>
      <c r="M128" s="15">
        <f t="shared" si="3"/>
        <v>426.23</v>
      </c>
      <c r="N128" s="9">
        <v>0.05</v>
      </c>
      <c r="O128" s="21">
        <v>0.05</v>
      </c>
      <c r="P128" s="21" t="str">
        <f>IF(Table13[[#This Row],[Discount]]=0,"No Discount",IF(Table13[[#This Row],[Discount]]&lt;=0.05,"Low",IF(Table13[[#This Row],[Discount]]&lt;=0.1,"Medium","High")))</f>
        <v>Low</v>
      </c>
      <c r="Q128" s="15">
        <f t="shared" si="4"/>
        <v>21.311500000000002</v>
      </c>
      <c r="R128" s="15">
        <f t="shared" si="5"/>
        <v>404.91849999999999</v>
      </c>
      <c r="S128" s="15" t="str">
        <f>IF(Table13[[#This Row],[Total Sales After Discount (Main Total Sales)]]&gt;=1000,"High Order","Low Order")</f>
        <v>Low Order</v>
      </c>
      <c r="T128" s="9" t="s">
        <v>50</v>
      </c>
      <c r="U128" s="9" t="s">
        <v>51</v>
      </c>
      <c r="V128" s="16" t="str">
        <f ca="1">PROPER(Table13[[#This Row],[Region]])</f>
        <v>Central</v>
      </c>
      <c r="W128" s="9" t="s">
        <v>225</v>
      </c>
      <c r="X128" s="9" t="s">
        <v>226</v>
      </c>
      <c r="Y128" s="9" t="s">
        <v>32</v>
      </c>
      <c r="Z128" s="9" t="str">
        <f>TEXT(Table13[[#This Row],[Order Date]],"mmm")</f>
        <v>Apr</v>
      </c>
      <c r="AA128" s="1" t="str">
        <f>TEXT(Table13[[#This Row],[Order Date]],"yyyy")</f>
        <v>2015</v>
      </c>
      <c r="AB128" s="1" t="str">
        <f>TEXT(Table13[[#This Row],[Order Date]],"mmm yyyy")</f>
        <v>Apr 2015</v>
      </c>
      <c r="AC128" s="1" t="str">
        <f>TEXT(Table13[[#This Row],[Order Date]],"dddd")</f>
        <v>Thursday</v>
      </c>
    </row>
    <row r="129" spans="1:29" ht="14.5">
      <c r="A129" s="9">
        <v>233</v>
      </c>
      <c r="B129" s="9" t="str">
        <f>VLOOKUP(Table13[[#This Row],[Customer ID]],'Customer Lookup'!A:B,2,0)</f>
        <v>Michele Bullard</v>
      </c>
      <c r="C129" s="9">
        <v>90237</v>
      </c>
      <c r="D129" s="12">
        <v>42055</v>
      </c>
      <c r="E129" s="12">
        <v>42057</v>
      </c>
      <c r="F129" s="24">
        <f>Table13[[#This Row],[Ship Date]]-Table13[[#This Row],[Order Date]]</f>
        <v>2</v>
      </c>
      <c r="G129" s="18" t="str">
        <f>IF(Table13[[#This Row],[Shipping Delay (No of Days From Order to Delivery)]]&lt;=2,"Fast Delivery","Standard Delivery")</f>
        <v>Fast Delivery</v>
      </c>
      <c r="H129" s="9" t="s">
        <v>2237</v>
      </c>
      <c r="I129" s="13" t="str">
        <f ca="1">TRIM(Table13[[#This Row],[Product Category]])</f>
        <v>Furniture</v>
      </c>
      <c r="J129" s="13" t="str">
        <f ca="1">PROPER(Table13[[#This Row],[Product Sub-Category]])</f>
        <v>Binders And Binder Accessories</v>
      </c>
      <c r="K129" s="14">
        <v>10</v>
      </c>
      <c r="L129" s="15">
        <v>5.81</v>
      </c>
      <c r="M129" s="15">
        <f t="shared" si="3"/>
        <v>58.099999999999994</v>
      </c>
      <c r="N129" s="9">
        <v>0.05</v>
      </c>
      <c r="O129" s="20">
        <v>0.05</v>
      </c>
      <c r="P129" s="20" t="str">
        <f>IF(Table13[[#This Row],[Discount]]=0,"No Discount",IF(Table13[[#This Row],[Discount]]&lt;=0.05,"Low",IF(Table13[[#This Row],[Discount]]&lt;=0.1,"Medium","High")))</f>
        <v>Low</v>
      </c>
      <c r="Q129" s="15">
        <f t="shared" si="4"/>
        <v>2.9049999999999998</v>
      </c>
      <c r="R129" s="15">
        <f t="shared" si="5"/>
        <v>55.194999999999993</v>
      </c>
      <c r="S129" s="15" t="str">
        <f>IF(Table13[[#This Row],[Total Sales After Discount (Main Total Sales)]]&gt;=1000,"High Order","Low Order")</f>
        <v>Low Order</v>
      </c>
      <c r="T129" s="9" t="s">
        <v>50</v>
      </c>
      <c r="U129" s="9" t="s">
        <v>51</v>
      </c>
      <c r="V129" s="16" t="str">
        <f ca="1">PROPER(Table13[[#This Row],[Region]])</f>
        <v>Central</v>
      </c>
      <c r="W129" s="9" t="s">
        <v>142</v>
      </c>
      <c r="X129" s="9" t="s">
        <v>227</v>
      </c>
      <c r="Y129" s="9" t="s">
        <v>32</v>
      </c>
      <c r="Z129" s="9" t="str">
        <f>TEXT(Table13[[#This Row],[Order Date]],"mmm")</f>
        <v>Feb</v>
      </c>
      <c r="AA129" s="1" t="str">
        <f>TEXT(Table13[[#This Row],[Order Date]],"yyyy")</f>
        <v>2015</v>
      </c>
      <c r="AB129" s="1" t="str">
        <f>TEXT(Table13[[#This Row],[Order Date]],"mmm yyyy")</f>
        <v>Feb 2015</v>
      </c>
      <c r="AC129" s="1" t="str">
        <f>TEXT(Table13[[#This Row],[Order Date]],"dddd")</f>
        <v>Friday</v>
      </c>
    </row>
    <row r="130" spans="1:29" ht="14.5">
      <c r="A130" s="9">
        <v>233</v>
      </c>
      <c r="B130" s="9" t="str">
        <f>VLOOKUP(Table13[[#This Row],[Customer ID]],'Customer Lookup'!A:B,2,0)</f>
        <v>Michele Bullard</v>
      </c>
      <c r="C130" s="9">
        <v>90237</v>
      </c>
      <c r="D130" s="12">
        <v>42055</v>
      </c>
      <c r="E130" s="12">
        <v>42056</v>
      </c>
      <c r="F130" s="24">
        <f>Table13[[#This Row],[Ship Date]]-Table13[[#This Row],[Order Date]]</f>
        <v>1</v>
      </c>
      <c r="G130" s="18" t="str">
        <f>IF(Table13[[#This Row],[Shipping Delay (No of Days From Order to Delivery)]]&lt;=2,"Fast Delivery","Standard Delivery")</f>
        <v>Fast Delivery</v>
      </c>
      <c r="H130" s="8" t="s">
        <v>2233</v>
      </c>
      <c r="I130" s="13" t="str">
        <f ca="1">TRIM(Table13[[#This Row],[Product Category]])</f>
        <v>Office Supplies</v>
      </c>
      <c r="J130" s="13" t="str">
        <f ca="1">PROPER(Table13[[#This Row],[Product Sub-Category]])</f>
        <v>Office Furnishings</v>
      </c>
      <c r="K130" s="14">
        <v>12</v>
      </c>
      <c r="L130" s="15">
        <v>9.65</v>
      </c>
      <c r="M130" s="15">
        <f t="shared" ref="M130:M193" si="6">L130*K130</f>
        <v>115.80000000000001</v>
      </c>
      <c r="N130" s="9">
        <v>0.05</v>
      </c>
      <c r="O130" s="21">
        <v>0.05</v>
      </c>
      <c r="P130" s="21" t="str">
        <f>IF(Table13[[#This Row],[Discount]]=0,"No Discount",IF(Table13[[#This Row],[Discount]]&lt;=0.05,"Low",IF(Table13[[#This Row],[Discount]]&lt;=0.1,"Medium","High")))</f>
        <v>Low</v>
      </c>
      <c r="Q130" s="15">
        <f t="shared" ref="Q130:Q193" si="7">N130*M130</f>
        <v>5.7900000000000009</v>
      </c>
      <c r="R130" s="15">
        <f t="shared" ref="R130:R193" si="8">M130-Q130</f>
        <v>110.01</v>
      </c>
      <c r="S130" s="15" t="str">
        <f>IF(Table13[[#This Row],[Total Sales After Discount (Main Total Sales)]]&gt;=1000,"High Order","Low Order")</f>
        <v>Low Order</v>
      </c>
      <c r="T130" s="9" t="s">
        <v>50</v>
      </c>
      <c r="U130" s="9" t="s">
        <v>51</v>
      </c>
      <c r="V130" s="16" t="str">
        <f ca="1">PROPER(Table13[[#This Row],[Region]])</f>
        <v>Central</v>
      </c>
      <c r="W130" s="9" t="s">
        <v>142</v>
      </c>
      <c r="X130" s="9" t="s">
        <v>227</v>
      </c>
      <c r="Y130" s="9" t="s">
        <v>32</v>
      </c>
      <c r="Z130" s="9" t="str">
        <f>TEXT(Table13[[#This Row],[Order Date]],"mmm")</f>
        <v>Feb</v>
      </c>
      <c r="AA130" s="1" t="str">
        <f>TEXT(Table13[[#This Row],[Order Date]],"yyyy")</f>
        <v>2015</v>
      </c>
      <c r="AB130" s="1" t="str">
        <f>TEXT(Table13[[#This Row],[Order Date]],"mmm yyyy")</f>
        <v>Feb 2015</v>
      </c>
      <c r="AC130" s="1" t="str">
        <f>TEXT(Table13[[#This Row],[Order Date]],"dddd")</f>
        <v>Friday</v>
      </c>
    </row>
    <row r="131" spans="1:29" ht="14.5">
      <c r="A131" s="9">
        <v>234</v>
      </c>
      <c r="B131" s="9" t="str">
        <f>VLOOKUP(Table13[[#This Row],[Customer ID]],'Customer Lookup'!A:B,2,0)</f>
        <v>Don Cameron</v>
      </c>
      <c r="C131" s="9">
        <v>90236</v>
      </c>
      <c r="D131" s="12">
        <v>42040</v>
      </c>
      <c r="E131" s="12">
        <v>42041</v>
      </c>
      <c r="F131" s="24">
        <f>Table13[[#This Row],[Ship Date]]-Table13[[#This Row],[Order Date]]</f>
        <v>1</v>
      </c>
      <c r="G131" s="18" t="str">
        <f>IF(Table13[[#This Row],[Shipping Delay (No of Days From Order to Delivery)]]&lt;=2,"Fast Delivery","Standard Delivery")</f>
        <v>Fast Delivery</v>
      </c>
      <c r="H131" s="9" t="s">
        <v>196</v>
      </c>
      <c r="I131" s="13" t="str">
        <f ca="1">TRIM(Table13[[#This Row],[Product Category]])</f>
        <v>Office Supplies</v>
      </c>
      <c r="J131" s="13" t="str">
        <f ca="1">PROPER(Table13[[#This Row],[Product Sub-Category]])</f>
        <v>Appliances</v>
      </c>
      <c r="K131" s="14">
        <v>6</v>
      </c>
      <c r="L131" s="15">
        <v>279.81</v>
      </c>
      <c r="M131" s="15">
        <f t="shared" si="6"/>
        <v>1678.8600000000001</v>
      </c>
      <c r="N131" s="9">
        <v>0.1</v>
      </c>
      <c r="O131" s="20">
        <v>0.1</v>
      </c>
      <c r="P131" s="20" t="str">
        <f>IF(Table13[[#This Row],[Discount]]=0,"No Discount",IF(Table13[[#This Row],[Discount]]&lt;=0.05,"Low",IF(Table13[[#This Row],[Discount]]&lt;=0.1,"Medium","High")))</f>
        <v>Medium</v>
      </c>
      <c r="Q131" s="15">
        <f t="shared" si="7"/>
        <v>167.88600000000002</v>
      </c>
      <c r="R131" s="15">
        <f t="shared" si="8"/>
        <v>1510.9740000000002</v>
      </c>
      <c r="S131" s="15" t="str">
        <f>IF(Table13[[#This Row],[Total Sales After Discount (Main Total Sales)]]&gt;=1000,"High Order","Low Order")</f>
        <v>High Order</v>
      </c>
      <c r="T131" s="9" t="s">
        <v>41</v>
      </c>
      <c r="U131" s="9" t="s">
        <v>51</v>
      </c>
      <c r="V131" s="16" t="str">
        <f ca="1">PROPER(Table13[[#This Row],[Region]])</f>
        <v>Central</v>
      </c>
      <c r="W131" s="9" t="s">
        <v>228</v>
      </c>
      <c r="X131" s="9" t="s">
        <v>229</v>
      </c>
      <c r="Y131" s="9" t="s">
        <v>32</v>
      </c>
      <c r="Z131" s="9" t="str">
        <f>TEXT(Table13[[#This Row],[Order Date]],"mmm")</f>
        <v>Feb</v>
      </c>
      <c r="AA131" s="1" t="str">
        <f>TEXT(Table13[[#This Row],[Order Date]],"yyyy")</f>
        <v>2015</v>
      </c>
      <c r="AB131" s="1" t="str">
        <f>TEXT(Table13[[#This Row],[Order Date]],"mmm yyyy")</f>
        <v>Feb 2015</v>
      </c>
      <c r="AC131" s="1" t="str">
        <f>TEXT(Table13[[#This Row],[Order Date]],"dddd")</f>
        <v>Thursday</v>
      </c>
    </row>
    <row r="132" spans="1:29" ht="14.5">
      <c r="A132" s="9">
        <v>234</v>
      </c>
      <c r="B132" s="9" t="str">
        <f>VLOOKUP(Table13[[#This Row],[Customer ID]],'Customer Lookup'!A:B,2,0)</f>
        <v>Don Cameron</v>
      </c>
      <c r="C132" s="9">
        <v>90238</v>
      </c>
      <c r="D132" s="12">
        <v>42090</v>
      </c>
      <c r="E132" s="12">
        <v>42092</v>
      </c>
      <c r="F132" s="24">
        <f>Table13[[#This Row],[Ship Date]]-Table13[[#This Row],[Order Date]]</f>
        <v>2</v>
      </c>
      <c r="G132" s="18" t="str">
        <f>IF(Table13[[#This Row],[Shipping Delay (No of Days From Order to Delivery)]]&lt;=2,"Fast Delivery","Standard Delivery")</f>
        <v>Fast Delivery</v>
      </c>
      <c r="H132" s="8" t="s">
        <v>2237</v>
      </c>
      <c r="I132" s="13" t="str">
        <f ca="1">TRIM(Table13[[#This Row],[Product Category]])</f>
        <v>Technology</v>
      </c>
      <c r="J132" s="13" t="str">
        <f ca="1">PROPER(Table13[[#This Row],[Product Sub-Category]])</f>
        <v>Binders And Binder Accessories</v>
      </c>
      <c r="K132" s="14">
        <v>7</v>
      </c>
      <c r="L132" s="15">
        <v>28.53</v>
      </c>
      <c r="M132" s="15">
        <f t="shared" si="6"/>
        <v>199.71</v>
      </c>
      <c r="N132" s="9">
        <v>0.05</v>
      </c>
      <c r="O132" s="21">
        <v>0.05</v>
      </c>
      <c r="P132" s="21" t="str">
        <f>IF(Table13[[#This Row],[Discount]]=0,"No Discount",IF(Table13[[#This Row],[Discount]]&lt;=0.05,"Low",IF(Table13[[#This Row],[Discount]]&lt;=0.1,"Medium","High")))</f>
        <v>Low</v>
      </c>
      <c r="Q132" s="15">
        <f t="shared" si="7"/>
        <v>9.9855000000000018</v>
      </c>
      <c r="R132" s="15">
        <f t="shared" si="8"/>
        <v>189.72450000000001</v>
      </c>
      <c r="S132" s="15" t="str">
        <f>IF(Table13[[#This Row],[Total Sales After Discount (Main Total Sales)]]&gt;=1000,"High Order","Low Order")</f>
        <v>Low Order</v>
      </c>
      <c r="T132" s="9" t="s">
        <v>21</v>
      </c>
      <c r="U132" s="9" t="s">
        <v>51</v>
      </c>
      <c r="V132" s="16" t="str">
        <f ca="1">PROPER(Table13[[#This Row],[Region]])</f>
        <v>Central</v>
      </c>
      <c r="W132" s="9" t="s">
        <v>228</v>
      </c>
      <c r="X132" s="9" t="s">
        <v>229</v>
      </c>
      <c r="Y132" s="9" t="s">
        <v>32</v>
      </c>
      <c r="Z132" s="9" t="str">
        <f>TEXT(Table13[[#This Row],[Order Date]],"mmm")</f>
        <v>Mar</v>
      </c>
      <c r="AA132" s="1" t="str">
        <f>TEXT(Table13[[#This Row],[Order Date]],"yyyy")</f>
        <v>2015</v>
      </c>
      <c r="AB132" s="1" t="str">
        <f>TEXT(Table13[[#This Row],[Order Date]],"mmm yyyy")</f>
        <v>Mar 2015</v>
      </c>
      <c r="AC132" s="1" t="str">
        <f>TEXT(Table13[[#This Row],[Order Date]],"dddd")</f>
        <v>Friday</v>
      </c>
    </row>
    <row r="133" spans="1:29" ht="14.5">
      <c r="A133" s="9">
        <v>234</v>
      </c>
      <c r="B133" s="9" t="str">
        <f>VLOOKUP(Table13[[#This Row],[Customer ID]],'Customer Lookup'!A:B,2,0)</f>
        <v>Don Cameron</v>
      </c>
      <c r="C133" s="9">
        <v>90238</v>
      </c>
      <c r="D133" s="12">
        <v>42090</v>
      </c>
      <c r="E133" s="12">
        <v>42092</v>
      </c>
      <c r="F133" s="24">
        <f>Table13[[#This Row],[Ship Date]]-Table13[[#This Row],[Order Date]]</f>
        <v>2</v>
      </c>
      <c r="G133" s="18" t="str">
        <f>IF(Table13[[#This Row],[Shipping Delay (No of Days From Order to Delivery)]]&lt;=2,"Fast Delivery","Standard Delivery")</f>
        <v>Fast Delivery</v>
      </c>
      <c r="H133" s="9" t="s">
        <v>144</v>
      </c>
      <c r="I133" s="13" t="str">
        <f ca="1">TRIM(Table13[[#This Row],[Product Category]])</f>
        <v>Office Supplies</v>
      </c>
      <c r="J133" s="13" t="str">
        <f ca="1">PROPER(Table13[[#This Row],[Product Sub-Category]])</f>
        <v>Computer Peripherals</v>
      </c>
      <c r="K133" s="14">
        <v>2</v>
      </c>
      <c r="L133" s="15">
        <v>15.28</v>
      </c>
      <c r="M133" s="15">
        <f t="shared" si="6"/>
        <v>30.56</v>
      </c>
      <c r="N133" s="9">
        <v>0.05</v>
      </c>
      <c r="O133" s="20">
        <v>0.05</v>
      </c>
      <c r="P133" s="20" t="str">
        <f>IF(Table13[[#This Row],[Discount]]=0,"No Discount",IF(Table13[[#This Row],[Discount]]&lt;=0.05,"Low",IF(Table13[[#This Row],[Discount]]&lt;=0.1,"Medium","High")))</f>
        <v>Low</v>
      </c>
      <c r="Q133" s="15">
        <f t="shared" si="7"/>
        <v>1.528</v>
      </c>
      <c r="R133" s="15">
        <f t="shared" si="8"/>
        <v>29.032</v>
      </c>
      <c r="S133" s="15" t="str">
        <f>IF(Table13[[#This Row],[Total Sales After Discount (Main Total Sales)]]&gt;=1000,"High Order","Low Order")</f>
        <v>Low Order</v>
      </c>
      <c r="T133" s="9" t="s">
        <v>21</v>
      </c>
      <c r="U133" s="9" t="s">
        <v>51</v>
      </c>
      <c r="V133" s="16" t="str">
        <f ca="1">PROPER(Table13[[#This Row],[Region]])</f>
        <v>Central</v>
      </c>
      <c r="W133" s="9" t="s">
        <v>228</v>
      </c>
      <c r="X133" s="9" t="s">
        <v>229</v>
      </c>
      <c r="Y133" s="9" t="s">
        <v>32</v>
      </c>
      <c r="Z133" s="9" t="str">
        <f>TEXT(Table13[[#This Row],[Order Date]],"mmm")</f>
        <v>Mar</v>
      </c>
      <c r="AA133" s="1" t="str">
        <f>TEXT(Table13[[#This Row],[Order Date]],"yyyy")</f>
        <v>2015</v>
      </c>
      <c r="AB133" s="1" t="str">
        <f>TEXT(Table13[[#This Row],[Order Date]],"mmm yyyy")</f>
        <v>Mar 2015</v>
      </c>
      <c r="AC133" s="1" t="str">
        <f>TEXT(Table13[[#This Row],[Order Date]],"dddd")</f>
        <v>Friday</v>
      </c>
    </row>
    <row r="134" spans="1:29" ht="14.5">
      <c r="A134" s="9">
        <v>234</v>
      </c>
      <c r="B134" s="9" t="str">
        <f>VLOOKUP(Table13[[#This Row],[Customer ID]],'Customer Lookup'!A:B,2,0)</f>
        <v>Don Cameron</v>
      </c>
      <c r="C134" s="9">
        <v>90239</v>
      </c>
      <c r="D134" s="12">
        <v>42122</v>
      </c>
      <c r="E134" s="12">
        <v>42124</v>
      </c>
      <c r="F134" s="24">
        <f>Table13[[#This Row],[Ship Date]]-Table13[[#This Row],[Order Date]]</f>
        <v>2</v>
      </c>
      <c r="G134" s="18" t="str">
        <f>IF(Table13[[#This Row],[Shipping Delay (No of Days From Order to Delivery)]]&lt;=2,"Fast Delivery","Standard Delivery")</f>
        <v>Fast Delivery</v>
      </c>
      <c r="H134" s="8" t="s">
        <v>2231</v>
      </c>
      <c r="I134" s="13" t="str">
        <f ca="1">TRIM(Table13[[#This Row],[Product Category]])</f>
        <v>Technology</v>
      </c>
      <c r="J134" s="13" t="str">
        <f ca="1">PROPER(Table13[[#This Row],[Product Sub-Category]])</f>
        <v>Pens &amp; Art Supplies</v>
      </c>
      <c r="K134" s="14">
        <v>8</v>
      </c>
      <c r="L134" s="15">
        <v>3.34</v>
      </c>
      <c r="M134" s="15">
        <f t="shared" si="6"/>
        <v>26.72</v>
      </c>
      <c r="N134" s="9">
        <v>0.05</v>
      </c>
      <c r="O134" s="21">
        <v>0.05</v>
      </c>
      <c r="P134" s="21" t="str">
        <f>IF(Table13[[#This Row],[Discount]]=0,"No Discount",IF(Table13[[#This Row],[Discount]]&lt;=0.05,"Low",IF(Table13[[#This Row],[Discount]]&lt;=0.1,"Medium","High")))</f>
        <v>Low</v>
      </c>
      <c r="Q134" s="15">
        <f t="shared" si="7"/>
        <v>1.3360000000000001</v>
      </c>
      <c r="R134" s="15">
        <f t="shared" si="8"/>
        <v>25.384</v>
      </c>
      <c r="S134" s="15" t="str">
        <f>IF(Table13[[#This Row],[Total Sales After Discount (Main Total Sales)]]&gt;=1000,"High Order","Low Order")</f>
        <v>Low Order</v>
      </c>
      <c r="T134" s="9" t="s">
        <v>98</v>
      </c>
      <c r="U134" s="9" t="s">
        <v>51</v>
      </c>
      <c r="V134" s="16" t="str">
        <f ca="1">PROPER(Table13[[#This Row],[Region]])</f>
        <v>West</v>
      </c>
      <c r="W134" s="9" t="s">
        <v>228</v>
      </c>
      <c r="X134" s="9" t="s">
        <v>229</v>
      </c>
      <c r="Y134" s="9" t="s">
        <v>22</v>
      </c>
      <c r="Z134" s="9" t="str">
        <f>TEXT(Table13[[#This Row],[Order Date]],"mmm")</f>
        <v>Apr</v>
      </c>
      <c r="AA134" s="1" t="str">
        <f>TEXT(Table13[[#This Row],[Order Date]],"yyyy")</f>
        <v>2015</v>
      </c>
      <c r="AB134" s="1" t="str">
        <f>TEXT(Table13[[#This Row],[Order Date]],"mmm yyyy")</f>
        <v>Apr 2015</v>
      </c>
      <c r="AC134" s="1" t="str">
        <f>TEXT(Table13[[#This Row],[Order Date]],"dddd")</f>
        <v>Tuesday</v>
      </c>
    </row>
    <row r="135" spans="1:29" ht="14.5">
      <c r="A135" s="9">
        <v>236</v>
      </c>
      <c r="B135" s="9" t="str">
        <f>VLOOKUP(Table13[[#This Row],[Customer ID]],'Customer Lookup'!A:B,2,0)</f>
        <v>Shawn McIntyre</v>
      </c>
      <c r="C135" s="9">
        <v>86621</v>
      </c>
      <c r="D135" s="12">
        <v>42057</v>
      </c>
      <c r="E135" s="12">
        <v>42057</v>
      </c>
      <c r="F135" s="24">
        <f>Table13[[#This Row],[Ship Date]]-Table13[[#This Row],[Order Date]]</f>
        <v>0</v>
      </c>
      <c r="G135" s="18" t="str">
        <f>IF(Table13[[#This Row],[Shipping Delay (No of Days From Order to Delivery)]]&lt;=2,"Fast Delivery","Standard Delivery")</f>
        <v>Fast Delivery</v>
      </c>
      <c r="H135" s="9" t="s">
        <v>74</v>
      </c>
      <c r="I135" s="13" t="str">
        <f ca="1">TRIM(Table13[[#This Row],[Product Category]])</f>
        <v>Office Supplies</v>
      </c>
      <c r="J135" s="13" t="str">
        <f ca="1">PROPER(Table13[[#This Row],[Product Sub-Category]])</f>
        <v>Office Machines</v>
      </c>
      <c r="K135" s="14">
        <v>10</v>
      </c>
      <c r="L135" s="15">
        <v>442.14</v>
      </c>
      <c r="M135" s="15">
        <f t="shared" si="6"/>
        <v>4421.3999999999996</v>
      </c>
      <c r="N135" s="9">
        <v>0.1</v>
      </c>
      <c r="O135" s="20">
        <v>0.1</v>
      </c>
      <c r="P135" s="20" t="str">
        <f>IF(Table13[[#This Row],[Discount]]=0,"No Discount",IF(Table13[[#This Row],[Discount]]&lt;=0.05,"Low",IF(Table13[[#This Row],[Discount]]&lt;=0.1,"Medium","High")))</f>
        <v>Medium</v>
      </c>
      <c r="Q135" s="15">
        <f t="shared" si="7"/>
        <v>442.14</v>
      </c>
      <c r="R135" s="15">
        <f t="shared" si="8"/>
        <v>3979.2599999999998</v>
      </c>
      <c r="S135" s="15" t="str">
        <f>IF(Table13[[#This Row],[Total Sales After Discount (Main Total Sales)]]&gt;=1000,"High Order","Low Order")</f>
        <v>High Order</v>
      </c>
      <c r="T135" s="9" t="s">
        <v>31</v>
      </c>
      <c r="U135" s="9" t="s">
        <v>81</v>
      </c>
      <c r="V135" s="16" t="str">
        <f ca="1">PROPER(Table13[[#This Row],[Region]])</f>
        <v>West</v>
      </c>
      <c r="W135" s="9" t="s">
        <v>194</v>
      </c>
      <c r="X135" s="9" t="s">
        <v>231</v>
      </c>
      <c r="Y135" s="9" t="s">
        <v>32</v>
      </c>
      <c r="Z135" s="9" t="str">
        <f>TEXT(Table13[[#This Row],[Order Date]],"mmm")</f>
        <v>Feb</v>
      </c>
      <c r="AA135" s="1" t="str">
        <f>TEXT(Table13[[#This Row],[Order Date]],"yyyy")</f>
        <v>2015</v>
      </c>
      <c r="AB135" s="1" t="str">
        <f>TEXT(Table13[[#This Row],[Order Date]],"mmm yyyy")</f>
        <v>Feb 2015</v>
      </c>
      <c r="AC135" s="1" t="str">
        <f>TEXT(Table13[[#This Row],[Order Date]],"dddd")</f>
        <v>Sunday</v>
      </c>
    </row>
    <row r="136" spans="1:29" ht="14.5">
      <c r="A136" s="9">
        <v>240</v>
      </c>
      <c r="B136" s="9" t="str">
        <f>VLOOKUP(Table13[[#This Row],[Customer ID]],'Customer Lookup'!A:B,2,0)</f>
        <v>Gilbert Scarborough</v>
      </c>
      <c r="C136" s="9">
        <v>90479</v>
      </c>
      <c r="D136" s="12">
        <v>42114</v>
      </c>
      <c r="E136" s="12">
        <v>42114</v>
      </c>
      <c r="F136" s="24">
        <f>Table13[[#This Row],[Ship Date]]-Table13[[#This Row],[Order Date]]</f>
        <v>0</v>
      </c>
      <c r="G136" s="18" t="str">
        <f>IF(Table13[[#This Row],[Shipping Delay (No of Days From Order to Delivery)]]&lt;=2,"Fast Delivery","Standard Delivery")</f>
        <v>Fast Delivery</v>
      </c>
      <c r="H136" s="8" t="s">
        <v>83</v>
      </c>
      <c r="I136" s="13" t="str">
        <f ca="1">TRIM(Table13[[#This Row],[Product Category]])</f>
        <v>Furniture</v>
      </c>
      <c r="J136" s="13" t="str">
        <f ca="1">PROPER(Table13[[#This Row],[Product Sub-Category]])</f>
        <v>Paper</v>
      </c>
      <c r="K136" s="14">
        <v>3</v>
      </c>
      <c r="L136" s="15">
        <v>19.98</v>
      </c>
      <c r="M136" s="15">
        <f t="shared" si="6"/>
        <v>59.94</v>
      </c>
      <c r="N136" s="9">
        <v>0.05</v>
      </c>
      <c r="O136" s="21">
        <v>0.05</v>
      </c>
      <c r="P136" s="21" t="str">
        <f>IF(Table13[[#This Row],[Discount]]=0,"No Discount",IF(Table13[[#This Row],[Discount]]&lt;=0.05,"Low",IF(Table13[[#This Row],[Discount]]&lt;=0.1,"Medium","High")))</f>
        <v>Low</v>
      </c>
      <c r="Q136" s="15">
        <f t="shared" si="7"/>
        <v>2.9969999999999999</v>
      </c>
      <c r="R136" s="15">
        <f t="shared" si="8"/>
        <v>56.942999999999998</v>
      </c>
      <c r="S136" s="15" t="str">
        <f>IF(Table13[[#This Row],[Total Sales After Discount (Main Total Sales)]]&gt;=1000,"High Order","Low Order")</f>
        <v>Low Order</v>
      </c>
      <c r="T136" s="9" t="s">
        <v>50</v>
      </c>
      <c r="U136" s="9" t="s">
        <v>51</v>
      </c>
      <c r="V136" s="16" t="str">
        <f ca="1">PROPER(Table13[[#This Row],[Region]])</f>
        <v>West</v>
      </c>
      <c r="W136" s="9" t="s">
        <v>194</v>
      </c>
      <c r="X136" s="9" t="s">
        <v>232</v>
      </c>
      <c r="Y136" s="9" t="s">
        <v>22</v>
      </c>
      <c r="Z136" s="9" t="str">
        <f>TEXT(Table13[[#This Row],[Order Date]],"mmm")</f>
        <v>Apr</v>
      </c>
      <c r="AA136" s="1" t="str">
        <f>TEXT(Table13[[#This Row],[Order Date]],"yyyy")</f>
        <v>2015</v>
      </c>
      <c r="AB136" s="1" t="str">
        <f>TEXT(Table13[[#This Row],[Order Date]],"mmm yyyy")</f>
        <v>Apr 2015</v>
      </c>
      <c r="AC136" s="1" t="str">
        <f>TEXT(Table13[[#This Row],[Order Date]],"dddd")</f>
        <v>Monday</v>
      </c>
    </row>
    <row r="137" spans="1:29" ht="14.5">
      <c r="A137" s="9">
        <v>241</v>
      </c>
      <c r="B137" s="9" t="str">
        <f>VLOOKUP(Table13[[#This Row],[Customer ID]],'Customer Lookup'!A:B,2,0)</f>
        <v>Amy Ellis Holder</v>
      </c>
      <c r="C137" s="9">
        <v>90479</v>
      </c>
      <c r="D137" s="12">
        <v>42114</v>
      </c>
      <c r="E137" s="12">
        <v>42115</v>
      </c>
      <c r="F137" s="24">
        <f>Table13[[#This Row],[Ship Date]]-Table13[[#This Row],[Order Date]]</f>
        <v>1</v>
      </c>
      <c r="G137" s="18" t="str">
        <f>IF(Table13[[#This Row],[Shipping Delay (No of Days From Order to Delivery)]]&lt;=2,"Fast Delivery","Standard Delivery")</f>
        <v>Fast Delivery</v>
      </c>
      <c r="H137" s="9" t="s">
        <v>123</v>
      </c>
      <c r="I137" s="13" t="str">
        <f ca="1">TRIM(Table13[[#This Row],[Product Category]])</f>
        <v>Office Supplies</v>
      </c>
      <c r="J137" s="13" t="str">
        <f ca="1">PROPER(Table13[[#This Row],[Product Sub-Category]])</f>
        <v>Tables</v>
      </c>
      <c r="K137" s="14">
        <v>11</v>
      </c>
      <c r="L137" s="15">
        <v>259.70999999999998</v>
      </c>
      <c r="M137" s="15">
        <f t="shared" si="6"/>
        <v>2856.81</v>
      </c>
      <c r="N137" s="9">
        <v>0.1</v>
      </c>
      <c r="O137" s="20">
        <v>0.1</v>
      </c>
      <c r="P137" s="20" t="str">
        <f>IF(Table13[[#This Row],[Discount]]=0,"No Discount",IF(Table13[[#This Row],[Discount]]&lt;=0.05,"Low",IF(Table13[[#This Row],[Discount]]&lt;=0.1,"Medium","High")))</f>
        <v>Medium</v>
      </c>
      <c r="Q137" s="15">
        <f t="shared" si="7"/>
        <v>285.68099999999998</v>
      </c>
      <c r="R137" s="15">
        <f t="shared" si="8"/>
        <v>2571.1289999999999</v>
      </c>
      <c r="S137" s="15" t="str">
        <f>IF(Table13[[#This Row],[Total Sales After Discount (Main Total Sales)]]&gt;=1000,"High Order","Low Order")</f>
        <v>High Order</v>
      </c>
      <c r="T137" s="9" t="s">
        <v>50</v>
      </c>
      <c r="U137" s="9" t="s">
        <v>51</v>
      </c>
      <c r="V137" s="16" t="str">
        <f ca="1">PROPER(Table13[[#This Row],[Region]])</f>
        <v>West</v>
      </c>
      <c r="W137" s="9" t="s">
        <v>194</v>
      </c>
      <c r="X137" s="9" t="s">
        <v>233</v>
      </c>
      <c r="Y137" s="9" t="s">
        <v>32</v>
      </c>
      <c r="Z137" s="9" t="str">
        <f>TEXT(Table13[[#This Row],[Order Date]],"mmm")</f>
        <v>Apr</v>
      </c>
      <c r="AA137" s="1" t="str">
        <f>TEXT(Table13[[#This Row],[Order Date]],"yyyy")</f>
        <v>2015</v>
      </c>
      <c r="AB137" s="1" t="str">
        <f>TEXT(Table13[[#This Row],[Order Date]],"mmm yyyy")</f>
        <v>Apr 2015</v>
      </c>
      <c r="AC137" s="1" t="str">
        <f>TEXT(Table13[[#This Row],[Order Date]],"dddd")</f>
        <v>Monday</v>
      </c>
    </row>
    <row r="138" spans="1:29" ht="14.5">
      <c r="A138" s="9">
        <v>241</v>
      </c>
      <c r="B138" s="9" t="str">
        <f>VLOOKUP(Table13[[#This Row],[Customer ID]],'Customer Lookup'!A:B,2,0)</f>
        <v>Amy Ellis Holder</v>
      </c>
      <c r="C138" s="9">
        <v>90480</v>
      </c>
      <c r="D138" s="12">
        <v>42150</v>
      </c>
      <c r="E138" s="12">
        <v>42157</v>
      </c>
      <c r="F138" s="24">
        <f>Table13[[#This Row],[Ship Date]]-Table13[[#This Row],[Order Date]]</f>
        <v>7</v>
      </c>
      <c r="G138" s="18" t="str">
        <f>IF(Table13[[#This Row],[Shipping Delay (No of Days From Order to Delivery)]]&lt;=2,"Fast Delivery","Standard Delivery")</f>
        <v>Standard Delivery</v>
      </c>
      <c r="H138" s="8" t="s">
        <v>2237</v>
      </c>
      <c r="I138" s="13" t="str">
        <f ca="1">TRIM(Table13[[#This Row],[Product Category]])</f>
        <v>Technology</v>
      </c>
      <c r="J138" s="13" t="str">
        <f ca="1">PROPER(Table13[[#This Row],[Product Sub-Category]])</f>
        <v>Binders And Binder Accessories</v>
      </c>
      <c r="K138" s="14">
        <v>13</v>
      </c>
      <c r="L138" s="15">
        <v>5.94</v>
      </c>
      <c r="M138" s="15">
        <f t="shared" si="6"/>
        <v>77.22</v>
      </c>
      <c r="N138" s="9">
        <v>0.05</v>
      </c>
      <c r="O138" s="21">
        <v>0.05</v>
      </c>
      <c r="P138" s="21" t="str">
        <f>IF(Table13[[#This Row],[Discount]]=0,"No Discount",IF(Table13[[#This Row],[Discount]]&lt;=0.05,"Low",IF(Table13[[#This Row],[Discount]]&lt;=0.1,"Medium","High")))</f>
        <v>Low</v>
      </c>
      <c r="Q138" s="15">
        <f t="shared" si="7"/>
        <v>3.8610000000000002</v>
      </c>
      <c r="R138" s="15">
        <f t="shared" si="8"/>
        <v>73.358999999999995</v>
      </c>
      <c r="S138" s="15" t="str">
        <f>IF(Table13[[#This Row],[Total Sales After Discount (Main Total Sales)]]&gt;=1000,"High Order","Low Order")</f>
        <v>Low Order</v>
      </c>
      <c r="T138" s="9" t="s">
        <v>98</v>
      </c>
      <c r="U138" s="9" t="s">
        <v>51</v>
      </c>
      <c r="V138" s="16" t="str">
        <f ca="1">PROPER(Table13[[#This Row],[Region]])</f>
        <v>West</v>
      </c>
      <c r="W138" s="9" t="s">
        <v>194</v>
      </c>
      <c r="X138" s="9" t="s">
        <v>233</v>
      </c>
      <c r="Y138" s="9" t="s">
        <v>32</v>
      </c>
      <c r="Z138" s="9" t="str">
        <f>TEXT(Table13[[#This Row],[Order Date]],"mmm")</f>
        <v>May</v>
      </c>
      <c r="AA138" s="1" t="str">
        <f>TEXT(Table13[[#This Row],[Order Date]],"yyyy")</f>
        <v>2015</v>
      </c>
      <c r="AB138" s="1" t="str">
        <f>TEXT(Table13[[#This Row],[Order Date]],"mmm yyyy")</f>
        <v>May 2015</v>
      </c>
      <c r="AC138" s="1" t="str">
        <f>TEXT(Table13[[#This Row],[Order Date]],"dddd")</f>
        <v>Tuesday</v>
      </c>
    </row>
    <row r="139" spans="1:29" ht="14.5">
      <c r="A139" s="9">
        <v>241</v>
      </c>
      <c r="B139" s="9" t="str">
        <f>VLOOKUP(Table13[[#This Row],[Customer ID]],'Customer Lookup'!A:B,2,0)</f>
        <v>Amy Ellis Holder</v>
      </c>
      <c r="C139" s="9">
        <v>90480</v>
      </c>
      <c r="D139" s="12">
        <v>42150</v>
      </c>
      <c r="E139" s="12">
        <v>42150</v>
      </c>
      <c r="F139" s="24">
        <f>Table13[[#This Row],[Ship Date]]-Table13[[#This Row],[Order Date]]</f>
        <v>0</v>
      </c>
      <c r="G139" s="18" t="str">
        <f>IF(Table13[[#This Row],[Shipping Delay (No of Days From Order to Delivery)]]&lt;=2,"Fast Delivery","Standard Delivery")</f>
        <v>Fast Delivery</v>
      </c>
      <c r="H139" s="9" t="s">
        <v>2235</v>
      </c>
      <c r="I139" s="13" t="str">
        <f ca="1">TRIM(Table13[[#This Row],[Product Category]])</f>
        <v>Furniture</v>
      </c>
      <c r="J139" s="13" t="str">
        <f ca="1">PROPER(Table13[[#This Row],[Product Sub-Category]])</f>
        <v>Telephones And Communication</v>
      </c>
      <c r="K139" s="14">
        <v>8</v>
      </c>
      <c r="L139" s="15">
        <v>125.99</v>
      </c>
      <c r="M139" s="15">
        <f t="shared" si="6"/>
        <v>1007.92</v>
      </c>
      <c r="N139" s="9">
        <v>0.1</v>
      </c>
      <c r="O139" s="20">
        <v>0.1</v>
      </c>
      <c r="P139" s="20" t="str">
        <f>IF(Table13[[#This Row],[Discount]]=0,"No Discount",IF(Table13[[#This Row],[Discount]]&lt;=0.05,"Low",IF(Table13[[#This Row],[Discount]]&lt;=0.1,"Medium","High")))</f>
        <v>Medium</v>
      </c>
      <c r="Q139" s="15">
        <f t="shared" si="7"/>
        <v>100.792</v>
      </c>
      <c r="R139" s="15">
        <f t="shared" si="8"/>
        <v>907.12799999999993</v>
      </c>
      <c r="S139" s="15" t="str">
        <f>IF(Table13[[#This Row],[Total Sales After Discount (Main Total Sales)]]&gt;=1000,"High Order","Low Order")</f>
        <v>Low Order</v>
      </c>
      <c r="T139" s="9" t="s">
        <v>98</v>
      </c>
      <c r="U139" s="9" t="s">
        <v>51</v>
      </c>
      <c r="V139" s="16" t="str">
        <f ca="1">PROPER(Table13[[#This Row],[Region]])</f>
        <v>South</v>
      </c>
      <c r="W139" s="9" t="s">
        <v>194</v>
      </c>
      <c r="X139" s="9" t="s">
        <v>233</v>
      </c>
      <c r="Y139" s="9" t="s">
        <v>32</v>
      </c>
      <c r="Z139" s="9" t="str">
        <f>TEXT(Table13[[#This Row],[Order Date]],"mmm")</f>
        <v>May</v>
      </c>
      <c r="AA139" s="1" t="str">
        <f>TEXT(Table13[[#This Row],[Order Date]],"yyyy")</f>
        <v>2015</v>
      </c>
      <c r="AB139" s="1" t="str">
        <f>TEXT(Table13[[#This Row],[Order Date]],"mmm yyyy")</f>
        <v>May 2015</v>
      </c>
      <c r="AC139" s="1" t="str">
        <f>TEXT(Table13[[#This Row],[Order Date]],"dddd")</f>
        <v>Tuesday</v>
      </c>
    </row>
    <row r="140" spans="1:29" ht="14.5">
      <c r="A140" s="9">
        <v>247</v>
      </c>
      <c r="B140" s="9" t="str">
        <f>VLOOKUP(Table13[[#This Row],[Customer ID]],'Customer Lookup'!A:B,2,0)</f>
        <v>Marshall Brandt Briggs</v>
      </c>
      <c r="C140" s="9">
        <v>89139</v>
      </c>
      <c r="D140" s="12">
        <v>42058</v>
      </c>
      <c r="E140" s="12">
        <v>42058</v>
      </c>
      <c r="F140" s="24">
        <f>Table13[[#This Row],[Ship Date]]-Table13[[#This Row],[Order Date]]</f>
        <v>0</v>
      </c>
      <c r="G140" s="18" t="str">
        <f>IF(Table13[[#This Row],[Shipping Delay (No of Days From Order to Delivery)]]&lt;=2,"Fast Delivery","Standard Delivery")</f>
        <v>Fast Delivery</v>
      </c>
      <c r="H140" s="8" t="s">
        <v>123</v>
      </c>
      <c r="I140" s="13" t="str">
        <f ca="1">TRIM(Table13[[#This Row],[Product Category]])</f>
        <v>Technology</v>
      </c>
      <c r="J140" s="13" t="str">
        <f ca="1">PROPER(Table13[[#This Row],[Product Sub-Category]])</f>
        <v>Tables</v>
      </c>
      <c r="K140" s="14">
        <v>5</v>
      </c>
      <c r="L140" s="15">
        <v>146.05000000000001</v>
      </c>
      <c r="M140" s="15">
        <f t="shared" si="6"/>
        <v>730.25</v>
      </c>
      <c r="N140" s="9">
        <v>0.1</v>
      </c>
      <c r="O140" s="21">
        <v>0.1</v>
      </c>
      <c r="P140" s="21" t="str">
        <f>IF(Table13[[#This Row],[Discount]]=0,"No Discount",IF(Table13[[#This Row],[Discount]]&lt;=0.05,"Low",IF(Table13[[#This Row],[Discount]]&lt;=0.1,"Medium","High")))</f>
        <v>Medium</v>
      </c>
      <c r="Q140" s="15">
        <f t="shared" si="7"/>
        <v>73.025000000000006</v>
      </c>
      <c r="R140" s="15">
        <f t="shared" si="8"/>
        <v>657.22500000000002</v>
      </c>
      <c r="S140" s="15" t="str">
        <f>IF(Table13[[#This Row],[Total Sales After Discount (Main Total Sales)]]&gt;=1000,"High Order","Low Order")</f>
        <v>Low Order</v>
      </c>
      <c r="T140" s="9" t="s">
        <v>50</v>
      </c>
      <c r="U140" s="9" t="s">
        <v>81</v>
      </c>
      <c r="V140" s="16" t="str">
        <f ca="1">PROPER(Table13[[#This Row],[Region]])</f>
        <v>South</v>
      </c>
      <c r="W140" s="9" t="s">
        <v>184</v>
      </c>
      <c r="X140" s="9" t="s">
        <v>234</v>
      </c>
      <c r="Y140" s="9" t="s">
        <v>32</v>
      </c>
      <c r="Z140" s="9" t="str">
        <f>TEXT(Table13[[#This Row],[Order Date]],"mmm")</f>
        <v>Feb</v>
      </c>
      <c r="AA140" s="1" t="str">
        <f>TEXT(Table13[[#This Row],[Order Date]],"yyyy")</f>
        <v>2015</v>
      </c>
      <c r="AB140" s="1" t="str">
        <f>TEXT(Table13[[#This Row],[Order Date]],"mmm yyyy")</f>
        <v>Feb 2015</v>
      </c>
      <c r="AC140" s="1" t="str">
        <f>TEXT(Table13[[#This Row],[Order Date]],"dddd")</f>
        <v>Monday</v>
      </c>
    </row>
    <row r="141" spans="1:29" ht="14.5">
      <c r="A141" s="9">
        <v>247</v>
      </c>
      <c r="B141" s="9" t="str">
        <f>VLOOKUP(Table13[[#This Row],[Customer ID]],'Customer Lookup'!A:B,2,0)</f>
        <v>Marshall Brandt Briggs</v>
      </c>
      <c r="C141" s="9">
        <v>89139</v>
      </c>
      <c r="D141" s="12">
        <v>42058</v>
      </c>
      <c r="E141" s="12">
        <v>42059</v>
      </c>
      <c r="F141" s="24">
        <f>Table13[[#This Row],[Ship Date]]-Table13[[#This Row],[Order Date]]</f>
        <v>1</v>
      </c>
      <c r="G141" s="18" t="str">
        <f>IF(Table13[[#This Row],[Shipping Delay (No of Days From Order to Delivery)]]&lt;=2,"Fast Delivery","Standard Delivery")</f>
        <v>Fast Delivery</v>
      </c>
      <c r="H141" s="9" t="s">
        <v>2235</v>
      </c>
      <c r="I141" s="13" t="str">
        <f ca="1">TRIM(Table13[[#This Row],[Product Category]])</f>
        <v>Office Supplies</v>
      </c>
      <c r="J141" s="13" t="str">
        <f ca="1">PROPER(Table13[[#This Row],[Product Sub-Category]])</f>
        <v>Telephones And Communication</v>
      </c>
      <c r="K141" s="14">
        <v>14</v>
      </c>
      <c r="L141" s="15">
        <v>65.989999999999995</v>
      </c>
      <c r="M141" s="15">
        <f t="shared" si="6"/>
        <v>923.8599999999999</v>
      </c>
      <c r="N141" s="9">
        <v>0.05</v>
      </c>
      <c r="O141" s="20">
        <v>0.05</v>
      </c>
      <c r="P141" s="20" t="str">
        <f>IF(Table13[[#This Row],[Discount]]=0,"No Discount",IF(Table13[[#This Row],[Discount]]&lt;=0.05,"Low",IF(Table13[[#This Row],[Discount]]&lt;=0.1,"Medium","High")))</f>
        <v>Low</v>
      </c>
      <c r="Q141" s="15">
        <f t="shared" si="7"/>
        <v>46.192999999999998</v>
      </c>
      <c r="R141" s="15">
        <f t="shared" si="8"/>
        <v>877.66699999999992</v>
      </c>
      <c r="S141" s="15" t="str">
        <f>IF(Table13[[#This Row],[Total Sales After Discount (Main Total Sales)]]&gt;=1000,"High Order","Low Order")</f>
        <v>Low Order</v>
      </c>
      <c r="T141" s="9" t="s">
        <v>50</v>
      </c>
      <c r="U141" s="9" t="s">
        <v>81</v>
      </c>
      <c r="V141" s="16" t="str">
        <f ca="1">PROPER(Table13[[#This Row],[Region]])</f>
        <v>South</v>
      </c>
      <c r="W141" s="9" t="s">
        <v>184</v>
      </c>
      <c r="X141" s="9" t="s">
        <v>234</v>
      </c>
      <c r="Y141" s="9" t="s">
        <v>32</v>
      </c>
      <c r="Z141" s="9" t="str">
        <f>TEXT(Table13[[#This Row],[Order Date]],"mmm")</f>
        <v>Feb</v>
      </c>
      <c r="AA141" s="1" t="str">
        <f>TEXT(Table13[[#This Row],[Order Date]],"yyyy")</f>
        <v>2015</v>
      </c>
      <c r="AB141" s="1" t="str">
        <f>TEXT(Table13[[#This Row],[Order Date]],"mmm yyyy")</f>
        <v>Feb 2015</v>
      </c>
      <c r="AC141" s="1" t="str">
        <f>TEXT(Table13[[#This Row],[Order Date]],"dddd")</f>
        <v>Monday</v>
      </c>
    </row>
    <row r="142" spans="1:29" ht="14.5">
      <c r="A142" s="9">
        <v>247</v>
      </c>
      <c r="B142" s="9" t="str">
        <f>VLOOKUP(Table13[[#This Row],[Customer ID]],'Customer Lookup'!A:B,2,0)</f>
        <v>Marshall Brandt Briggs</v>
      </c>
      <c r="C142" s="9">
        <v>89140</v>
      </c>
      <c r="D142" s="12">
        <v>42084</v>
      </c>
      <c r="E142" s="12">
        <v>42086</v>
      </c>
      <c r="F142" s="24">
        <f>Table13[[#This Row],[Ship Date]]-Table13[[#This Row],[Order Date]]</f>
        <v>2</v>
      </c>
      <c r="G142" s="18" t="str">
        <f>IF(Table13[[#This Row],[Shipping Delay (No of Days From Order to Delivery)]]&lt;=2,"Fast Delivery","Standard Delivery")</f>
        <v>Fast Delivery</v>
      </c>
      <c r="H142" s="8" t="s">
        <v>116</v>
      </c>
      <c r="I142" s="13" t="str">
        <f ca="1">TRIM(Table13[[#This Row],[Product Category]])</f>
        <v>Office Supplies</v>
      </c>
      <c r="J142" s="13" t="str">
        <f ca="1">PROPER(Table13[[#This Row],[Product Sub-Category]])</f>
        <v>Labels</v>
      </c>
      <c r="K142" s="14">
        <v>10</v>
      </c>
      <c r="L142" s="15">
        <v>2.88</v>
      </c>
      <c r="M142" s="15">
        <f t="shared" si="6"/>
        <v>28.799999999999997</v>
      </c>
      <c r="N142" s="9">
        <v>0.05</v>
      </c>
      <c r="O142" s="21">
        <v>0.05</v>
      </c>
      <c r="P142" s="21" t="str">
        <f>IF(Table13[[#This Row],[Discount]]=0,"No Discount",IF(Table13[[#This Row],[Discount]]&lt;=0.05,"Low",IF(Table13[[#This Row],[Discount]]&lt;=0.1,"Medium","High")))</f>
        <v>Low</v>
      </c>
      <c r="Q142" s="15">
        <f t="shared" si="7"/>
        <v>1.44</v>
      </c>
      <c r="R142" s="15">
        <f t="shared" si="8"/>
        <v>27.359999999999996</v>
      </c>
      <c r="S142" s="15" t="str">
        <f>IF(Table13[[#This Row],[Total Sales After Discount (Main Total Sales)]]&gt;=1000,"High Order","Low Order")</f>
        <v>Low Order</v>
      </c>
      <c r="T142" s="9" t="s">
        <v>50</v>
      </c>
      <c r="U142" s="9" t="s">
        <v>81</v>
      </c>
      <c r="V142" s="16" t="str">
        <f ca="1">PROPER(Table13[[#This Row],[Region]])</f>
        <v>Central</v>
      </c>
      <c r="W142" s="9" t="s">
        <v>184</v>
      </c>
      <c r="X142" s="9" t="s">
        <v>234</v>
      </c>
      <c r="Y142" s="9" t="s">
        <v>32</v>
      </c>
      <c r="Z142" s="9" t="str">
        <f>TEXT(Table13[[#This Row],[Order Date]],"mmm")</f>
        <v>Mar</v>
      </c>
      <c r="AA142" s="1" t="str">
        <f>TEXT(Table13[[#This Row],[Order Date]],"yyyy")</f>
        <v>2015</v>
      </c>
      <c r="AB142" s="1" t="str">
        <f>TEXT(Table13[[#This Row],[Order Date]],"mmm yyyy")</f>
        <v>Mar 2015</v>
      </c>
      <c r="AC142" s="1" t="str">
        <f>TEXT(Table13[[#This Row],[Order Date]],"dddd")</f>
        <v>Saturday</v>
      </c>
    </row>
    <row r="143" spans="1:29" ht="14.5">
      <c r="A143" s="9">
        <v>250</v>
      </c>
      <c r="B143" s="9" t="str">
        <f>VLOOKUP(Table13[[#This Row],[Customer ID]],'Customer Lookup'!A:B,2,0)</f>
        <v>Brenda Nelson Blanchard</v>
      </c>
      <c r="C143" s="9">
        <v>87214</v>
      </c>
      <c r="D143" s="12">
        <v>42152</v>
      </c>
      <c r="E143" s="12">
        <v>42153</v>
      </c>
      <c r="F143" s="24">
        <f>Table13[[#This Row],[Ship Date]]-Table13[[#This Row],[Order Date]]</f>
        <v>1</v>
      </c>
      <c r="G143" s="18" t="str">
        <f>IF(Table13[[#This Row],[Shipping Delay (No of Days From Order to Delivery)]]&lt;=2,"Fast Delivery","Standard Delivery")</f>
        <v>Fast Delivery</v>
      </c>
      <c r="H143" s="9" t="s">
        <v>2231</v>
      </c>
      <c r="I143" s="13" t="str">
        <f ca="1">TRIM(Table13[[#This Row],[Product Category]])</f>
        <v>Technology</v>
      </c>
      <c r="J143" s="13" t="str">
        <f ca="1">PROPER(Table13[[#This Row],[Product Sub-Category]])</f>
        <v>Pens &amp; Art Supplies</v>
      </c>
      <c r="K143" s="14">
        <v>39</v>
      </c>
      <c r="L143" s="15">
        <v>2.58</v>
      </c>
      <c r="M143" s="15">
        <f t="shared" si="6"/>
        <v>100.62</v>
      </c>
      <c r="N143" s="9">
        <v>0.05</v>
      </c>
      <c r="O143" s="20">
        <v>0.05</v>
      </c>
      <c r="P143" s="20" t="str">
        <f>IF(Table13[[#This Row],[Discount]]=0,"No Discount",IF(Table13[[#This Row],[Discount]]&lt;=0.05,"Low",IF(Table13[[#This Row],[Discount]]&lt;=0.1,"Medium","High")))</f>
        <v>Low</v>
      </c>
      <c r="Q143" s="15">
        <f t="shared" si="7"/>
        <v>5.0310000000000006</v>
      </c>
      <c r="R143" s="15">
        <f t="shared" si="8"/>
        <v>95.588999999999999</v>
      </c>
      <c r="S143" s="15" t="str">
        <f>IF(Table13[[#This Row],[Total Sales After Discount (Main Total Sales)]]&gt;=1000,"High Order","Low Order")</f>
        <v>Low Order</v>
      </c>
      <c r="T143" s="9" t="s">
        <v>41</v>
      </c>
      <c r="U143" s="9" t="s">
        <v>81</v>
      </c>
      <c r="V143" s="16" t="str">
        <f ca="1">PROPER(Table13[[#This Row],[Region]])</f>
        <v>Central</v>
      </c>
      <c r="W143" s="9" t="s">
        <v>55</v>
      </c>
      <c r="X143" s="9" t="s">
        <v>237</v>
      </c>
      <c r="Y143" s="9" t="s">
        <v>22</v>
      </c>
      <c r="Z143" s="9" t="str">
        <f>TEXT(Table13[[#This Row],[Order Date]],"mmm")</f>
        <v>May</v>
      </c>
      <c r="AA143" s="1" t="str">
        <f>TEXT(Table13[[#This Row],[Order Date]],"yyyy")</f>
        <v>2015</v>
      </c>
      <c r="AB143" s="1" t="str">
        <f>TEXT(Table13[[#This Row],[Order Date]],"mmm yyyy")</f>
        <v>May 2015</v>
      </c>
      <c r="AC143" s="1" t="str">
        <f>TEXT(Table13[[#This Row],[Order Date]],"dddd")</f>
        <v>Thursday</v>
      </c>
    </row>
    <row r="144" spans="1:29" ht="14.5">
      <c r="A144" s="9">
        <v>250</v>
      </c>
      <c r="B144" s="9" t="str">
        <f>VLOOKUP(Table13[[#This Row],[Customer ID]],'Customer Lookup'!A:B,2,0)</f>
        <v>Brenda Nelson Blanchard</v>
      </c>
      <c r="C144" s="9">
        <v>87214</v>
      </c>
      <c r="D144" s="12">
        <v>42152</v>
      </c>
      <c r="E144" s="12">
        <v>42153</v>
      </c>
      <c r="F144" s="24">
        <f>Table13[[#This Row],[Ship Date]]-Table13[[#This Row],[Order Date]]</f>
        <v>1</v>
      </c>
      <c r="G144" s="18" t="str">
        <f>IF(Table13[[#This Row],[Shipping Delay (No of Days From Order to Delivery)]]&lt;=2,"Fast Delivery","Standard Delivery")</f>
        <v>Fast Delivery</v>
      </c>
      <c r="H144" s="8" t="s">
        <v>2235</v>
      </c>
      <c r="I144" s="13" t="str">
        <f ca="1">TRIM(Table13[[#This Row],[Product Category]])</f>
        <v>Furniture</v>
      </c>
      <c r="J144" s="13" t="str">
        <f ca="1">PROPER(Table13[[#This Row],[Product Sub-Category]])</f>
        <v>Telephones And Communication</v>
      </c>
      <c r="K144" s="14">
        <v>27</v>
      </c>
      <c r="L144" s="15">
        <v>65.989999999999995</v>
      </c>
      <c r="M144" s="15">
        <f t="shared" si="6"/>
        <v>1781.7299999999998</v>
      </c>
      <c r="N144" s="9">
        <v>0.05</v>
      </c>
      <c r="O144" s="21">
        <v>0.05</v>
      </c>
      <c r="P144" s="21" t="str">
        <f>IF(Table13[[#This Row],[Discount]]=0,"No Discount",IF(Table13[[#This Row],[Discount]]&lt;=0.05,"Low",IF(Table13[[#This Row],[Discount]]&lt;=0.1,"Medium","High")))</f>
        <v>Low</v>
      </c>
      <c r="Q144" s="15">
        <f t="shared" si="7"/>
        <v>89.086500000000001</v>
      </c>
      <c r="R144" s="15">
        <f t="shared" si="8"/>
        <v>1692.6434999999997</v>
      </c>
      <c r="S144" s="15" t="str">
        <f>IF(Table13[[#This Row],[Total Sales After Discount (Main Total Sales)]]&gt;=1000,"High Order","Low Order")</f>
        <v>High Order</v>
      </c>
      <c r="T144" s="9" t="s">
        <v>41</v>
      </c>
      <c r="U144" s="9" t="s">
        <v>81</v>
      </c>
      <c r="V144" s="16" t="str">
        <f ca="1">PROPER(Table13[[#This Row],[Region]])</f>
        <v>West</v>
      </c>
      <c r="W144" s="9" t="s">
        <v>55</v>
      </c>
      <c r="X144" s="9" t="s">
        <v>237</v>
      </c>
      <c r="Y144" s="9" t="s">
        <v>32</v>
      </c>
      <c r="Z144" s="9" t="str">
        <f>TEXT(Table13[[#This Row],[Order Date]],"mmm")</f>
        <v>May</v>
      </c>
      <c r="AA144" s="1" t="str">
        <f>TEXT(Table13[[#This Row],[Order Date]],"yyyy")</f>
        <v>2015</v>
      </c>
      <c r="AB144" s="1" t="str">
        <f>TEXT(Table13[[#This Row],[Order Date]],"mmm yyyy")</f>
        <v>May 2015</v>
      </c>
      <c r="AC144" s="1" t="str">
        <f>TEXT(Table13[[#This Row],[Order Date]],"dddd")</f>
        <v>Thursday</v>
      </c>
    </row>
    <row r="145" spans="1:29" ht="14.5">
      <c r="A145" s="9">
        <v>254</v>
      </c>
      <c r="B145" s="9" t="str">
        <f>VLOOKUP(Table13[[#This Row],[Customer ID]],'Customer Lookup'!A:B,2,0)</f>
        <v>Brett Hawkins</v>
      </c>
      <c r="C145" s="9">
        <v>86268</v>
      </c>
      <c r="D145" s="12">
        <v>42165</v>
      </c>
      <c r="E145" s="12">
        <v>42166</v>
      </c>
      <c r="F145" s="24">
        <f>Table13[[#This Row],[Ship Date]]-Table13[[#This Row],[Order Date]]</f>
        <v>1</v>
      </c>
      <c r="G145" s="18" t="str">
        <f>IF(Table13[[#This Row],[Shipping Delay (No of Days From Order to Delivery)]]&lt;=2,"Fast Delivery","Standard Delivery")</f>
        <v>Fast Delivery</v>
      </c>
      <c r="H145" s="9" t="s">
        <v>123</v>
      </c>
      <c r="I145" s="13" t="str">
        <f ca="1">TRIM(Table13[[#This Row],[Product Category]])</f>
        <v>Office Supplies</v>
      </c>
      <c r="J145" s="13" t="str">
        <f ca="1">PROPER(Table13[[#This Row],[Product Sub-Category]])</f>
        <v>Tables</v>
      </c>
      <c r="K145" s="14">
        <v>5</v>
      </c>
      <c r="L145" s="15">
        <v>280.98</v>
      </c>
      <c r="M145" s="15">
        <f t="shared" si="6"/>
        <v>1404.9</v>
      </c>
      <c r="N145" s="9">
        <v>0.1</v>
      </c>
      <c r="O145" s="20">
        <v>0.1</v>
      </c>
      <c r="P145" s="20" t="str">
        <f>IF(Table13[[#This Row],[Discount]]=0,"No Discount",IF(Table13[[#This Row],[Discount]]&lt;=0.05,"Low",IF(Table13[[#This Row],[Discount]]&lt;=0.1,"Medium","High")))</f>
        <v>Medium</v>
      </c>
      <c r="Q145" s="15">
        <f t="shared" si="7"/>
        <v>140.49</v>
      </c>
      <c r="R145" s="15">
        <f t="shared" si="8"/>
        <v>1264.4100000000001</v>
      </c>
      <c r="S145" s="15" t="str">
        <f>IF(Table13[[#This Row],[Total Sales After Discount (Main Total Sales)]]&gt;=1000,"High Order","Low Order")</f>
        <v>High Order</v>
      </c>
      <c r="T145" s="9" t="s">
        <v>50</v>
      </c>
      <c r="U145" s="9" t="s">
        <v>42</v>
      </c>
      <c r="V145" s="16" t="str">
        <f ca="1">PROPER(Table13[[#This Row],[Region]])</f>
        <v>East</v>
      </c>
      <c r="W145" s="9" t="s">
        <v>194</v>
      </c>
      <c r="X145" s="9" t="s">
        <v>239</v>
      </c>
      <c r="Y145" s="9" t="s">
        <v>32</v>
      </c>
      <c r="Z145" s="9" t="str">
        <f>TEXT(Table13[[#This Row],[Order Date]],"mmm")</f>
        <v>Jun</v>
      </c>
      <c r="AA145" s="1" t="str">
        <f>TEXT(Table13[[#This Row],[Order Date]],"yyyy")</f>
        <v>2015</v>
      </c>
      <c r="AB145" s="1" t="str">
        <f>TEXT(Table13[[#This Row],[Order Date]],"mmm yyyy")</f>
        <v>Jun 2015</v>
      </c>
      <c r="AC145" s="1" t="str">
        <f>TEXT(Table13[[#This Row],[Order Date]],"dddd")</f>
        <v>Wednesday</v>
      </c>
    </row>
    <row r="146" spans="1:29" ht="14.5">
      <c r="A146" s="9">
        <v>256</v>
      </c>
      <c r="B146" s="9" t="str">
        <f>VLOOKUP(Table13[[#This Row],[Customer ID]],'Customer Lookup'!A:B,2,0)</f>
        <v>Irene Li</v>
      </c>
      <c r="C146" s="9">
        <v>86267</v>
      </c>
      <c r="D146" s="12">
        <v>42035</v>
      </c>
      <c r="E146" s="12">
        <v>42037</v>
      </c>
      <c r="F146" s="24">
        <f>Table13[[#This Row],[Ship Date]]-Table13[[#This Row],[Order Date]]</f>
        <v>2</v>
      </c>
      <c r="G146" s="18" t="str">
        <f>IF(Table13[[#This Row],[Shipping Delay (No of Days From Order to Delivery)]]&lt;=2,"Fast Delivery","Standard Delivery")</f>
        <v>Fast Delivery</v>
      </c>
      <c r="H146" s="8" t="s">
        <v>2240</v>
      </c>
      <c r="I146" s="13" t="str">
        <f ca="1">TRIM(Table13[[#This Row],[Product Category]])</f>
        <v>Technology</v>
      </c>
      <c r="J146" s="13" t="str">
        <f ca="1">PROPER(Table13[[#This Row],[Product Sub-Category]])</f>
        <v>Scissors, Rulers And Trimmers</v>
      </c>
      <c r="K146" s="14">
        <v>4</v>
      </c>
      <c r="L146" s="15">
        <v>8.34</v>
      </c>
      <c r="M146" s="15">
        <f t="shared" si="6"/>
        <v>33.36</v>
      </c>
      <c r="N146" s="9">
        <v>0.05</v>
      </c>
      <c r="O146" s="21">
        <v>0.05</v>
      </c>
      <c r="P146" s="21" t="str">
        <f>IF(Table13[[#This Row],[Discount]]=0,"No Discount",IF(Table13[[#This Row],[Discount]]&lt;=0.05,"Low",IF(Table13[[#This Row],[Discount]]&lt;=0.1,"Medium","High")))</f>
        <v>Low</v>
      </c>
      <c r="Q146" s="15">
        <f t="shared" si="7"/>
        <v>1.6680000000000001</v>
      </c>
      <c r="R146" s="15">
        <f t="shared" si="8"/>
        <v>31.692</v>
      </c>
      <c r="S146" s="15" t="str">
        <f>IF(Table13[[#This Row],[Total Sales After Discount (Main Total Sales)]]&gt;=1000,"High Order","Low Order")</f>
        <v>Low Order</v>
      </c>
      <c r="T146" s="9" t="s">
        <v>41</v>
      </c>
      <c r="U146" s="9" t="s">
        <v>42</v>
      </c>
      <c r="V146" s="16" t="str">
        <f ca="1">PROPER(Table13[[#This Row],[Region]])</f>
        <v>South</v>
      </c>
      <c r="W146" s="9" t="s">
        <v>174</v>
      </c>
      <c r="X146" s="9" t="s">
        <v>240</v>
      </c>
      <c r="Y146" s="9" t="s">
        <v>32</v>
      </c>
      <c r="Z146" s="9" t="str">
        <f>TEXT(Table13[[#This Row],[Order Date]],"mmm")</f>
        <v>Jan</v>
      </c>
      <c r="AA146" s="1" t="str">
        <f>TEXT(Table13[[#This Row],[Order Date]],"yyyy")</f>
        <v>2015</v>
      </c>
      <c r="AB146" s="1" t="str">
        <f>TEXT(Table13[[#This Row],[Order Date]],"mmm yyyy")</f>
        <v>Jan 2015</v>
      </c>
      <c r="AC146" s="1" t="str">
        <f>TEXT(Table13[[#This Row],[Order Date]],"dddd")</f>
        <v>Saturday</v>
      </c>
    </row>
    <row r="147" spans="1:29" ht="14.5">
      <c r="A147" s="9">
        <v>258</v>
      </c>
      <c r="B147" s="9" t="str">
        <f>VLOOKUP(Table13[[#This Row],[Customer ID]],'Customer Lookup'!A:B,2,0)</f>
        <v>Allan Shields</v>
      </c>
      <c r="C147" s="9">
        <v>85858</v>
      </c>
      <c r="D147" s="12">
        <v>42006</v>
      </c>
      <c r="E147" s="12">
        <v>42008</v>
      </c>
      <c r="F147" s="24">
        <f>Table13[[#This Row],[Ship Date]]-Table13[[#This Row],[Order Date]]</f>
        <v>2</v>
      </c>
      <c r="G147" s="18" t="str">
        <f>IF(Table13[[#This Row],[Shipping Delay (No of Days From Order to Delivery)]]&lt;=2,"Fast Delivery","Standard Delivery")</f>
        <v>Fast Delivery</v>
      </c>
      <c r="H147" s="9" t="s">
        <v>144</v>
      </c>
      <c r="I147" s="13" t="str">
        <f ca="1">TRIM(Table13[[#This Row],[Product Category]])</f>
        <v>Office Supplies</v>
      </c>
      <c r="J147" s="13" t="str">
        <f ca="1">PROPER(Table13[[#This Row],[Product Sub-Category]])</f>
        <v>Computer Peripherals</v>
      </c>
      <c r="K147" s="14">
        <v>3</v>
      </c>
      <c r="L147" s="15">
        <v>17.48</v>
      </c>
      <c r="M147" s="15">
        <f t="shared" si="6"/>
        <v>52.44</v>
      </c>
      <c r="N147" s="9">
        <v>0.05</v>
      </c>
      <c r="O147" s="20">
        <v>0.05</v>
      </c>
      <c r="P147" s="20" t="str">
        <f>IF(Table13[[#This Row],[Discount]]=0,"No Discount",IF(Table13[[#This Row],[Discount]]&lt;=0.05,"Low",IF(Table13[[#This Row],[Discount]]&lt;=0.1,"Medium","High")))</f>
        <v>Low</v>
      </c>
      <c r="Q147" s="15">
        <f t="shared" si="7"/>
        <v>2.6219999999999999</v>
      </c>
      <c r="R147" s="15">
        <f t="shared" si="8"/>
        <v>49.817999999999998</v>
      </c>
      <c r="S147" s="15" t="str">
        <f>IF(Table13[[#This Row],[Total Sales After Discount (Main Total Sales)]]&gt;=1000,"High Order","Low Order")</f>
        <v>Low Order</v>
      </c>
      <c r="T147" s="9" t="s">
        <v>50</v>
      </c>
      <c r="U147" s="9" t="s">
        <v>104</v>
      </c>
      <c r="V147" s="16" t="str">
        <f ca="1">PROPER(Table13[[#This Row],[Region]])</f>
        <v>West</v>
      </c>
      <c r="W147" s="9" t="s">
        <v>242</v>
      </c>
      <c r="X147" s="9" t="s">
        <v>243</v>
      </c>
      <c r="Y147" s="9" t="s">
        <v>32</v>
      </c>
      <c r="Z147" s="9" t="str">
        <f>TEXT(Table13[[#This Row],[Order Date]],"mmm")</f>
        <v>Jan</v>
      </c>
      <c r="AA147" s="1" t="str">
        <f>TEXT(Table13[[#This Row],[Order Date]],"yyyy")</f>
        <v>2015</v>
      </c>
      <c r="AB147" s="1" t="str">
        <f>TEXT(Table13[[#This Row],[Order Date]],"mmm yyyy")</f>
        <v>Jan 2015</v>
      </c>
      <c r="AC147" s="1" t="str">
        <f>TEXT(Table13[[#This Row],[Order Date]],"dddd")</f>
        <v>Friday</v>
      </c>
    </row>
    <row r="148" spans="1:29" ht="14.5">
      <c r="A148" s="9">
        <v>259</v>
      </c>
      <c r="B148" s="9" t="str">
        <f>VLOOKUP(Table13[[#This Row],[Customer ID]],'Customer Lookup'!A:B,2,0)</f>
        <v>Edward Pugh</v>
      </c>
      <c r="C148" s="9">
        <v>85857</v>
      </c>
      <c r="D148" s="12">
        <v>42023</v>
      </c>
      <c r="E148" s="12">
        <v>42023</v>
      </c>
      <c r="F148" s="24">
        <f>Table13[[#This Row],[Ship Date]]-Table13[[#This Row],[Order Date]]</f>
        <v>0</v>
      </c>
      <c r="G148" s="18" t="str">
        <f>IF(Table13[[#This Row],[Shipping Delay (No of Days From Order to Delivery)]]&lt;=2,"Fast Delivery","Standard Delivery")</f>
        <v>Fast Delivery</v>
      </c>
      <c r="H148" s="8" t="s">
        <v>2231</v>
      </c>
      <c r="I148" s="13" t="str">
        <f ca="1">TRIM(Table13[[#This Row],[Product Category]])</f>
        <v>Furniture</v>
      </c>
      <c r="J148" s="13" t="str">
        <f ca="1">PROPER(Table13[[#This Row],[Product Sub-Category]])</f>
        <v>Pens &amp; Art Supplies</v>
      </c>
      <c r="K148" s="14">
        <v>10</v>
      </c>
      <c r="L148" s="15">
        <v>2.88</v>
      </c>
      <c r="M148" s="15">
        <f t="shared" si="6"/>
        <v>28.799999999999997</v>
      </c>
      <c r="N148" s="9">
        <v>0.05</v>
      </c>
      <c r="O148" s="21">
        <v>0.05</v>
      </c>
      <c r="P148" s="21" t="str">
        <f>IF(Table13[[#This Row],[Discount]]=0,"No Discount",IF(Table13[[#This Row],[Discount]]&lt;=0.05,"Low",IF(Table13[[#This Row],[Discount]]&lt;=0.1,"Medium","High")))</f>
        <v>Low</v>
      </c>
      <c r="Q148" s="15">
        <f t="shared" si="7"/>
        <v>1.44</v>
      </c>
      <c r="R148" s="15">
        <f t="shared" si="8"/>
        <v>27.359999999999996</v>
      </c>
      <c r="S148" s="15" t="str">
        <f>IF(Table13[[#This Row],[Total Sales After Discount (Main Total Sales)]]&gt;=1000,"High Order","Low Order")</f>
        <v>Low Order</v>
      </c>
      <c r="T148" s="9" t="s">
        <v>98</v>
      </c>
      <c r="U148" s="9" t="s">
        <v>104</v>
      </c>
      <c r="V148" s="16" t="str">
        <f ca="1">PROPER(Table13[[#This Row],[Region]])</f>
        <v>East</v>
      </c>
      <c r="W148" s="9" t="s">
        <v>244</v>
      </c>
      <c r="X148" s="9" t="s">
        <v>245</v>
      </c>
      <c r="Y148" s="9" t="s">
        <v>32</v>
      </c>
      <c r="Z148" s="9" t="str">
        <f>TEXT(Table13[[#This Row],[Order Date]],"mmm")</f>
        <v>Jan</v>
      </c>
      <c r="AA148" s="1" t="str">
        <f>TEXT(Table13[[#This Row],[Order Date]],"yyyy")</f>
        <v>2015</v>
      </c>
      <c r="AB148" s="1" t="str">
        <f>TEXT(Table13[[#This Row],[Order Date]],"mmm yyyy")</f>
        <v>Jan 2015</v>
      </c>
      <c r="AC148" s="1" t="str">
        <f>TEXT(Table13[[#This Row],[Order Date]],"dddd")</f>
        <v>Monday</v>
      </c>
    </row>
    <row r="149" spans="1:29" ht="14.5">
      <c r="A149" s="9">
        <v>263</v>
      </c>
      <c r="B149" s="9" t="str">
        <f>VLOOKUP(Table13[[#This Row],[Customer ID]],'Customer Lookup'!A:B,2,0)</f>
        <v>Carlos Hess</v>
      </c>
      <c r="C149" s="9">
        <v>86297</v>
      </c>
      <c r="D149" s="12">
        <v>42025</v>
      </c>
      <c r="E149" s="12">
        <v>42027</v>
      </c>
      <c r="F149" s="24">
        <f>Table13[[#This Row],[Ship Date]]-Table13[[#This Row],[Order Date]]</f>
        <v>2</v>
      </c>
      <c r="G149" s="18" t="str">
        <f>IF(Table13[[#This Row],[Shipping Delay (No of Days From Order to Delivery)]]&lt;=2,"Fast Delivery","Standard Delivery")</f>
        <v>Fast Delivery</v>
      </c>
      <c r="H149" s="9" t="s">
        <v>123</v>
      </c>
      <c r="I149" s="13" t="str">
        <f ca="1">TRIM(Table13[[#This Row],[Product Category]])</f>
        <v>Technology</v>
      </c>
      <c r="J149" s="13" t="str">
        <f ca="1">PROPER(Table13[[#This Row],[Product Sub-Category]])</f>
        <v>Tables</v>
      </c>
      <c r="K149" s="14">
        <v>9</v>
      </c>
      <c r="L149" s="15">
        <v>31.76</v>
      </c>
      <c r="M149" s="15">
        <f t="shared" si="6"/>
        <v>285.84000000000003</v>
      </c>
      <c r="N149" s="9">
        <v>0.05</v>
      </c>
      <c r="O149" s="20">
        <v>0.05</v>
      </c>
      <c r="P149" s="20" t="str">
        <f>IF(Table13[[#This Row],[Discount]]=0,"No Discount",IF(Table13[[#This Row],[Discount]]&lt;=0.05,"Low",IF(Table13[[#This Row],[Discount]]&lt;=0.1,"Medium","High")))</f>
        <v>Low</v>
      </c>
      <c r="Q149" s="15">
        <f t="shared" si="7"/>
        <v>14.292000000000002</v>
      </c>
      <c r="R149" s="15">
        <f t="shared" si="8"/>
        <v>271.548</v>
      </c>
      <c r="S149" s="15" t="str">
        <f>IF(Table13[[#This Row],[Total Sales After Discount (Main Total Sales)]]&gt;=1000,"High Order","Low Order")</f>
        <v>Low Order</v>
      </c>
      <c r="T149" s="9" t="s">
        <v>21</v>
      </c>
      <c r="U149" s="9" t="s">
        <v>51</v>
      </c>
      <c r="V149" s="16" t="str">
        <f ca="1">PROPER(Table13[[#This Row],[Region]])</f>
        <v>Central</v>
      </c>
      <c r="W149" s="9" t="s">
        <v>124</v>
      </c>
      <c r="X149" s="9" t="s">
        <v>247</v>
      </c>
      <c r="Y149" s="9" t="s">
        <v>32</v>
      </c>
      <c r="Z149" s="9" t="str">
        <f>TEXT(Table13[[#This Row],[Order Date]],"mmm")</f>
        <v>Jan</v>
      </c>
      <c r="AA149" s="1" t="str">
        <f>TEXT(Table13[[#This Row],[Order Date]],"yyyy")</f>
        <v>2015</v>
      </c>
      <c r="AB149" s="1" t="str">
        <f>TEXT(Table13[[#This Row],[Order Date]],"mmm yyyy")</f>
        <v>Jan 2015</v>
      </c>
      <c r="AC149" s="1" t="str">
        <f>TEXT(Table13[[#This Row],[Order Date]],"dddd")</f>
        <v>Wednesday</v>
      </c>
    </row>
    <row r="150" spans="1:29" ht="14.5">
      <c r="A150" s="9">
        <v>266</v>
      </c>
      <c r="B150" s="9" t="str">
        <f>VLOOKUP(Table13[[#This Row],[Customer ID]],'Customer Lookup'!A:B,2,0)</f>
        <v>Ross Frederick</v>
      </c>
      <c r="C150" s="9">
        <v>90593</v>
      </c>
      <c r="D150" s="12">
        <v>42142</v>
      </c>
      <c r="E150" s="12">
        <v>42144</v>
      </c>
      <c r="F150" s="24">
        <f>Table13[[#This Row],[Ship Date]]-Table13[[#This Row],[Order Date]]</f>
        <v>2</v>
      </c>
      <c r="G150" s="18" t="str">
        <f>IF(Table13[[#This Row],[Shipping Delay (No of Days From Order to Delivery)]]&lt;=2,"Fast Delivery","Standard Delivery")</f>
        <v>Fast Delivery</v>
      </c>
      <c r="H150" s="8" t="s">
        <v>144</v>
      </c>
      <c r="I150" s="13" t="str">
        <f ca="1">TRIM(Table13[[#This Row],[Product Category]])</f>
        <v>Office Supplies</v>
      </c>
      <c r="J150" s="13" t="str">
        <f ca="1">PROPER(Table13[[#This Row],[Product Sub-Category]])</f>
        <v>Computer Peripherals</v>
      </c>
      <c r="K150" s="14">
        <v>17</v>
      </c>
      <c r="L150" s="15">
        <v>73.98</v>
      </c>
      <c r="M150" s="15">
        <f t="shared" si="6"/>
        <v>1257.6600000000001</v>
      </c>
      <c r="N150" s="9">
        <v>0.05</v>
      </c>
      <c r="O150" s="21">
        <v>0.05</v>
      </c>
      <c r="P150" s="21" t="str">
        <f>IF(Table13[[#This Row],[Discount]]=0,"No Discount",IF(Table13[[#This Row],[Discount]]&lt;=0.05,"Low",IF(Table13[[#This Row],[Discount]]&lt;=0.1,"Medium","High")))</f>
        <v>Low</v>
      </c>
      <c r="Q150" s="15">
        <f t="shared" si="7"/>
        <v>62.88300000000001</v>
      </c>
      <c r="R150" s="15">
        <f t="shared" si="8"/>
        <v>1194.777</v>
      </c>
      <c r="S150" s="15" t="str">
        <f>IF(Table13[[#This Row],[Total Sales After Discount (Main Total Sales)]]&gt;=1000,"High Order","Low Order")</f>
        <v>High Order</v>
      </c>
      <c r="T150" s="9" t="s">
        <v>31</v>
      </c>
      <c r="U150" s="9" t="s">
        <v>81</v>
      </c>
      <c r="V150" s="16" t="str">
        <f ca="1">PROPER(Table13[[#This Row],[Region]])</f>
        <v>Central</v>
      </c>
      <c r="W150" s="9" t="s">
        <v>112</v>
      </c>
      <c r="X150" s="9" t="s">
        <v>248</v>
      </c>
      <c r="Y150" s="9" t="s">
        <v>22</v>
      </c>
      <c r="Z150" s="9" t="str">
        <f>TEXT(Table13[[#This Row],[Order Date]],"mmm")</f>
        <v>May</v>
      </c>
      <c r="AA150" s="1" t="str">
        <f>TEXT(Table13[[#This Row],[Order Date]],"yyyy")</f>
        <v>2015</v>
      </c>
      <c r="AB150" s="1" t="str">
        <f>TEXT(Table13[[#This Row],[Order Date]],"mmm yyyy")</f>
        <v>May 2015</v>
      </c>
      <c r="AC150" s="1" t="str">
        <f>TEXT(Table13[[#This Row],[Order Date]],"dddd")</f>
        <v>Monday</v>
      </c>
    </row>
    <row r="151" spans="1:29" ht="14.5">
      <c r="A151" s="9">
        <v>266</v>
      </c>
      <c r="B151" s="9" t="str">
        <f>VLOOKUP(Table13[[#This Row],[Customer ID]],'Customer Lookup'!A:B,2,0)</f>
        <v>Ross Frederick</v>
      </c>
      <c r="C151" s="9">
        <v>90594</v>
      </c>
      <c r="D151" s="12">
        <v>42139</v>
      </c>
      <c r="E151" s="12">
        <v>42140</v>
      </c>
      <c r="F151" s="24">
        <f>Table13[[#This Row],[Ship Date]]-Table13[[#This Row],[Order Date]]</f>
        <v>1</v>
      </c>
      <c r="G151" s="18" t="str">
        <f>IF(Table13[[#This Row],[Shipping Delay (No of Days From Order to Delivery)]]&lt;=2,"Fast Delivery","Standard Delivery")</f>
        <v>Fast Delivery</v>
      </c>
      <c r="H151" s="9" t="s">
        <v>83</v>
      </c>
      <c r="I151" s="13" t="str">
        <f ca="1">TRIM(Table13[[#This Row],[Product Category]])</f>
        <v>Office Supplies</v>
      </c>
      <c r="J151" s="13" t="str">
        <f ca="1">PROPER(Table13[[#This Row],[Product Sub-Category]])</f>
        <v>Paper</v>
      </c>
      <c r="K151" s="14">
        <v>10</v>
      </c>
      <c r="L151" s="15">
        <v>6.48</v>
      </c>
      <c r="M151" s="15">
        <f t="shared" si="6"/>
        <v>64.800000000000011</v>
      </c>
      <c r="N151" s="9">
        <v>0.05</v>
      </c>
      <c r="O151" s="20">
        <v>0.05</v>
      </c>
      <c r="P151" s="20" t="str">
        <f>IF(Table13[[#This Row],[Discount]]=0,"No Discount",IF(Table13[[#This Row],[Discount]]&lt;=0.05,"Low",IF(Table13[[#This Row],[Discount]]&lt;=0.1,"Medium","High")))</f>
        <v>Low</v>
      </c>
      <c r="Q151" s="15">
        <f t="shared" si="7"/>
        <v>3.2400000000000007</v>
      </c>
      <c r="R151" s="15">
        <f t="shared" si="8"/>
        <v>61.560000000000009</v>
      </c>
      <c r="S151" s="15" t="str">
        <f>IF(Table13[[#This Row],[Total Sales After Discount (Main Total Sales)]]&gt;=1000,"High Order","Low Order")</f>
        <v>Low Order</v>
      </c>
      <c r="T151" s="9" t="s">
        <v>50</v>
      </c>
      <c r="U151" s="9" t="s">
        <v>81</v>
      </c>
      <c r="V151" s="16" t="str">
        <f ca="1">PROPER(Table13[[#This Row],[Region]])</f>
        <v>Central</v>
      </c>
      <c r="W151" s="9" t="s">
        <v>112</v>
      </c>
      <c r="X151" s="9" t="s">
        <v>248</v>
      </c>
      <c r="Y151" s="9" t="s">
        <v>32</v>
      </c>
      <c r="Z151" s="9" t="str">
        <f>TEXT(Table13[[#This Row],[Order Date]],"mmm")</f>
        <v>May</v>
      </c>
      <c r="AA151" s="1" t="str">
        <f>TEXT(Table13[[#This Row],[Order Date]],"yyyy")</f>
        <v>2015</v>
      </c>
      <c r="AB151" s="1" t="str">
        <f>TEXT(Table13[[#This Row],[Order Date]],"mmm yyyy")</f>
        <v>May 2015</v>
      </c>
      <c r="AC151" s="1" t="str">
        <f>TEXT(Table13[[#This Row],[Order Date]],"dddd")</f>
        <v>Friday</v>
      </c>
    </row>
    <row r="152" spans="1:29" ht="14.5">
      <c r="A152" s="9">
        <v>266</v>
      </c>
      <c r="B152" s="9" t="str">
        <f>VLOOKUP(Table13[[#This Row],[Customer ID]],'Customer Lookup'!A:B,2,0)</f>
        <v>Ross Frederick</v>
      </c>
      <c r="C152" s="9">
        <v>90594</v>
      </c>
      <c r="D152" s="12">
        <v>42139</v>
      </c>
      <c r="E152" s="12">
        <v>42140</v>
      </c>
      <c r="F152" s="24">
        <f>Table13[[#This Row],[Ship Date]]-Table13[[#This Row],[Order Date]]</f>
        <v>1</v>
      </c>
      <c r="G152" s="18" t="str">
        <f>IF(Table13[[#This Row],[Shipping Delay (No of Days From Order to Delivery)]]&lt;=2,"Fast Delivery","Standard Delivery")</f>
        <v>Fast Delivery</v>
      </c>
      <c r="H152" s="8" t="s">
        <v>2238</v>
      </c>
      <c r="I152" s="13" t="str">
        <f ca="1">TRIM(Table13[[#This Row],[Product Category]])</f>
        <v>Office Supplies</v>
      </c>
      <c r="J152" s="13" t="str">
        <f ca="1">PROPER(Table13[[#This Row],[Product Sub-Category]])</f>
        <v>Storage &amp; Organization</v>
      </c>
      <c r="K152" s="14">
        <v>33</v>
      </c>
      <c r="L152" s="15">
        <v>20.34</v>
      </c>
      <c r="M152" s="15">
        <f t="shared" si="6"/>
        <v>671.22</v>
      </c>
      <c r="N152" s="9">
        <v>0.05</v>
      </c>
      <c r="O152" s="21">
        <v>0.05</v>
      </c>
      <c r="P152" s="21" t="str">
        <f>IF(Table13[[#This Row],[Discount]]=0,"No Discount",IF(Table13[[#This Row],[Discount]]&lt;=0.05,"Low",IF(Table13[[#This Row],[Discount]]&lt;=0.1,"Medium","High")))</f>
        <v>Low</v>
      </c>
      <c r="Q152" s="15">
        <f t="shared" si="7"/>
        <v>33.561</v>
      </c>
      <c r="R152" s="15">
        <f t="shared" si="8"/>
        <v>637.65899999999999</v>
      </c>
      <c r="S152" s="15" t="str">
        <f>IF(Table13[[#This Row],[Total Sales After Discount (Main Total Sales)]]&gt;=1000,"High Order","Low Order")</f>
        <v>Low Order</v>
      </c>
      <c r="T152" s="9" t="s">
        <v>50</v>
      </c>
      <c r="U152" s="9" t="s">
        <v>81</v>
      </c>
      <c r="V152" s="16" t="str">
        <f ca="1">PROPER(Table13[[#This Row],[Region]])</f>
        <v>West</v>
      </c>
      <c r="W152" s="9" t="s">
        <v>112</v>
      </c>
      <c r="X152" s="9" t="s">
        <v>248</v>
      </c>
      <c r="Y152" s="9" t="s">
        <v>32</v>
      </c>
      <c r="Z152" s="9" t="str">
        <f>TEXT(Table13[[#This Row],[Order Date]],"mmm")</f>
        <v>May</v>
      </c>
      <c r="AA152" s="1" t="str">
        <f>TEXT(Table13[[#This Row],[Order Date]],"yyyy")</f>
        <v>2015</v>
      </c>
      <c r="AB152" s="1" t="str">
        <f>TEXT(Table13[[#This Row],[Order Date]],"mmm yyyy")</f>
        <v>May 2015</v>
      </c>
      <c r="AC152" s="1" t="str">
        <f>TEXT(Table13[[#This Row],[Order Date]],"dddd")</f>
        <v>Friday</v>
      </c>
    </row>
    <row r="153" spans="1:29" ht="14.5">
      <c r="A153" s="9">
        <v>268</v>
      </c>
      <c r="B153" s="9" t="str">
        <f>VLOOKUP(Table13[[#This Row],[Customer ID]],'Customer Lookup'!A:B,2,0)</f>
        <v>James Beck</v>
      </c>
      <c r="C153" s="9">
        <v>88941</v>
      </c>
      <c r="D153" s="12">
        <v>42101</v>
      </c>
      <c r="E153" s="12">
        <v>42106</v>
      </c>
      <c r="F153" s="24">
        <f>Table13[[#This Row],[Ship Date]]-Table13[[#This Row],[Order Date]]</f>
        <v>5</v>
      </c>
      <c r="G153" s="18" t="str">
        <f>IF(Table13[[#This Row],[Shipping Delay (No of Days From Order to Delivery)]]&lt;=2,"Fast Delivery","Standard Delivery")</f>
        <v>Standard Delivery</v>
      </c>
      <c r="H153" s="9" t="s">
        <v>61</v>
      </c>
      <c r="I153" s="13" t="str">
        <f ca="1">TRIM(Table13[[#This Row],[Product Category]])</f>
        <v>Furniture</v>
      </c>
      <c r="J153" s="13" t="str">
        <f ca="1">PROPER(Table13[[#This Row],[Product Sub-Category]])</f>
        <v>Envelopes</v>
      </c>
      <c r="K153" s="14">
        <v>3</v>
      </c>
      <c r="L153" s="15">
        <v>5.58</v>
      </c>
      <c r="M153" s="15">
        <f t="shared" si="6"/>
        <v>16.740000000000002</v>
      </c>
      <c r="N153" s="9">
        <v>0.05</v>
      </c>
      <c r="O153" s="20">
        <v>0.05</v>
      </c>
      <c r="P153" s="20" t="str">
        <f>IF(Table13[[#This Row],[Discount]]=0,"No Discount",IF(Table13[[#This Row],[Discount]]&lt;=0.05,"Low",IF(Table13[[#This Row],[Discount]]&lt;=0.1,"Medium","High")))</f>
        <v>Low</v>
      </c>
      <c r="Q153" s="15">
        <f t="shared" si="7"/>
        <v>0.83700000000000019</v>
      </c>
      <c r="R153" s="15">
        <f t="shared" si="8"/>
        <v>15.903000000000002</v>
      </c>
      <c r="S153" s="15" t="str">
        <f>IF(Table13[[#This Row],[Total Sales After Discount (Main Total Sales)]]&gt;=1000,"High Order","Low Order")</f>
        <v>Low Order</v>
      </c>
      <c r="T153" s="9" t="s">
        <v>98</v>
      </c>
      <c r="U153" s="9" t="s">
        <v>42</v>
      </c>
      <c r="V153" s="16" t="str">
        <f ca="1">PROPER(Table13[[#This Row],[Region]])</f>
        <v>West</v>
      </c>
      <c r="W153" s="9" t="s">
        <v>250</v>
      </c>
      <c r="X153" s="9" t="s">
        <v>251</v>
      </c>
      <c r="Y153" s="9" t="s">
        <v>32</v>
      </c>
      <c r="Z153" s="9" t="str">
        <f>TEXT(Table13[[#This Row],[Order Date]],"mmm")</f>
        <v>Apr</v>
      </c>
      <c r="AA153" s="1" t="str">
        <f>TEXT(Table13[[#This Row],[Order Date]],"yyyy")</f>
        <v>2015</v>
      </c>
      <c r="AB153" s="1" t="str">
        <f>TEXT(Table13[[#This Row],[Order Date]],"mmm yyyy")</f>
        <v>Apr 2015</v>
      </c>
      <c r="AC153" s="1" t="str">
        <f>TEXT(Table13[[#This Row],[Order Date]],"dddd")</f>
        <v>Tuesday</v>
      </c>
    </row>
    <row r="154" spans="1:29" ht="14.5">
      <c r="A154" s="9">
        <v>268</v>
      </c>
      <c r="B154" s="9" t="str">
        <f>VLOOKUP(Table13[[#This Row],[Customer ID]],'Customer Lookup'!A:B,2,0)</f>
        <v>James Beck</v>
      </c>
      <c r="C154" s="9">
        <v>88941</v>
      </c>
      <c r="D154" s="12">
        <v>42101</v>
      </c>
      <c r="E154" s="12">
        <v>42108</v>
      </c>
      <c r="F154" s="24">
        <f>Table13[[#This Row],[Ship Date]]-Table13[[#This Row],[Order Date]]</f>
        <v>7</v>
      </c>
      <c r="G154" s="18" t="str">
        <f>IF(Table13[[#This Row],[Shipping Delay (No of Days From Order to Delivery)]]&lt;=2,"Fast Delivery","Standard Delivery")</f>
        <v>Standard Delivery</v>
      </c>
      <c r="H154" s="8" t="s">
        <v>2233</v>
      </c>
      <c r="I154" s="13" t="str">
        <f ca="1">TRIM(Table13[[#This Row],[Product Category]])</f>
        <v>Office Supplies</v>
      </c>
      <c r="J154" s="13" t="str">
        <f ca="1">PROPER(Table13[[#This Row],[Product Sub-Category]])</f>
        <v>Office Furnishings</v>
      </c>
      <c r="K154" s="14">
        <v>5</v>
      </c>
      <c r="L154" s="15">
        <v>40.89</v>
      </c>
      <c r="M154" s="15">
        <f t="shared" si="6"/>
        <v>204.45</v>
      </c>
      <c r="N154" s="9">
        <v>0.05</v>
      </c>
      <c r="O154" s="21">
        <v>0.05</v>
      </c>
      <c r="P154" s="21" t="str">
        <f>IF(Table13[[#This Row],[Discount]]=0,"No Discount",IF(Table13[[#This Row],[Discount]]&lt;=0.05,"Low",IF(Table13[[#This Row],[Discount]]&lt;=0.1,"Medium","High")))</f>
        <v>Low</v>
      </c>
      <c r="Q154" s="15">
        <f t="shared" si="7"/>
        <v>10.2225</v>
      </c>
      <c r="R154" s="15">
        <f t="shared" si="8"/>
        <v>194.22749999999999</v>
      </c>
      <c r="S154" s="15" t="str">
        <f>IF(Table13[[#This Row],[Total Sales After Discount (Main Total Sales)]]&gt;=1000,"High Order","Low Order")</f>
        <v>Low Order</v>
      </c>
      <c r="T154" s="9" t="s">
        <v>98</v>
      </c>
      <c r="U154" s="9" t="s">
        <v>42</v>
      </c>
      <c r="V154" s="16" t="str">
        <f ca="1">PROPER(Table13[[#This Row],[Region]])</f>
        <v>West</v>
      </c>
      <c r="W154" s="9" t="s">
        <v>250</v>
      </c>
      <c r="X154" s="9" t="s">
        <v>251</v>
      </c>
      <c r="Y154" s="9" t="s">
        <v>32</v>
      </c>
      <c r="Z154" s="9" t="str">
        <f>TEXT(Table13[[#This Row],[Order Date]],"mmm")</f>
        <v>Apr</v>
      </c>
      <c r="AA154" s="1" t="str">
        <f>TEXT(Table13[[#This Row],[Order Date]],"yyyy")</f>
        <v>2015</v>
      </c>
      <c r="AB154" s="1" t="str">
        <f>TEXT(Table13[[#This Row],[Order Date]],"mmm yyyy")</f>
        <v>Apr 2015</v>
      </c>
      <c r="AC154" s="1" t="str">
        <f>TEXT(Table13[[#This Row],[Order Date]],"dddd")</f>
        <v>Tuesday</v>
      </c>
    </row>
    <row r="155" spans="1:29" ht="14.5">
      <c r="A155" s="9">
        <v>269</v>
      </c>
      <c r="B155" s="9" t="str">
        <f>VLOOKUP(Table13[[#This Row],[Customer ID]],'Customer Lookup'!A:B,2,0)</f>
        <v>Calvin Boyette</v>
      </c>
      <c r="C155" s="9">
        <v>88942</v>
      </c>
      <c r="D155" s="12">
        <v>42160</v>
      </c>
      <c r="E155" s="12">
        <v>42165</v>
      </c>
      <c r="F155" s="24">
        <f>Table13[[#This Row],[Ship Date]]-Table13[[#This Row],[Order Date]]</f>
        <v>5</v>
      </c>
      <c r="G155" s="18" t="str">
        <f>IF(Table13[[#This Row],[Shipping Delay (No of Days From Order to Delivery)]]&lt;=2,"Fast Delivery","Standard Delivery")</f>
        <v>Standard Delivery</v>
      </c>
      <c r="H155" s="9" t="s">
        <v>61</v>
      </c>
      <c r="I155" s="13" t="str">
        <f ca="1">TRIM(Table13[[#This Row],[Product Category]])</f>
        <v>Furniture</v>
      </c>
      <c r="J155" s="13" t="str">
        <f ca="1">PROPER(Table13[[#This Row],[Product Sub-Category]])</f>
        <v>Envelopes</v>
      </c>
      <c r="K155" s="14">
        <v>6</v>
      </c>
      <c r="L155" s="15">
        <v>35.94</v>
      </c>
      <c r="M155" s="15">
        <f t="shared" si="6"/>
        <v>215.64</v>
      </c>
      <c r="N155" s="9">
        <v>0.05</v>
      </c>
      <c r="O155" s="20">
        <v>0.05</v>
      </c>
      <c r="P155" s="20" t="str">
        <f>IF(Table13[[#This Row],[Discount]]=0,"No Discount",IF(Table13[[#This Row],[Discount]]&lt;=0.05,"Low",IF(Table13[[#This Row],[Discount]]&lt;=0.1,"Medium","High")))</f>
        <v>Low</v>
      </c>
      <c r="Q155" s="15">
        <f t="shared" si="7"/>
        <v>10.782</v>
      </c>
      <c r="R155" s="15">
        <f t="shared" si="8"/>
        <v>204.85799999999998</v>
      </c>
      <c r="S155" s="15" t="str">
        <f>IF(Table13[[#This Row],[Total Sales After Discount (Main Total Sales)]]&gt;=1000,"High Order","Low Order")</f>
        <v>Low Order</v>
      </c>
      <c r="T155" s="9" t="s">
        <v>98</v>
      </c>
      <c r="U155" s="9" t="s">
        <v>42</v>
      </c>
      <c r="V155" s="16" t="str">
        <f ca="1">PROPER(Table13[[#This Row],[Region]])</f>
        <v>West</v>
      </c>
      <c r="W155" s="9" t="s">
        <v>250</v>
      </c>
      <c r="X155" s="9" t="s">
        <v>253</v>
      </c>
      <c r="Y155" s="9" t="s">
        <v>32</v>
      </c>
      <c r="Z155" s="9" t="str">
        <f>TEXT(Table13[[#This Row],[Order Date]],"mmm")</f>
        <v>Jun</v>
      </c>
      <c r="AA155" s="1" t="str">
        <f>TEXT(Table13[[#This Row],[Order Date]],"yyyy")</f>
        <v>2015</v>
      </c>
      <c r="AB155" s="1" t="str">
        <f>TEXT(Table13[[#This Row],[Order Date]],"mmm yyyy")</f>
        <v>Jun 2015</v>
      </c>
      <c r="AC155" s="1" t="str">
        <f>TEXT(Table13[[#This Row],[Order Date]],"dddd")</f>
        <v>Friday</v>
      </c>
    </row>
    <row r="156" spans="1:29" ht="14.5">
      <c r="A156" s="9">
        <v>269</v>
      </c>
      <c r="B156" s="9" t="str">
        <f>VLOOKUP(Table13[[#This Row],[Customer ID]],'Customer Lookup'!A:B,2,0)</f>
        <v>Calvin Boyette</v>
      </c>
      <c r="C156" s="9">
        <v>88942</v>
      </c>
      <c r="D156" s="12">
        <v>42160</v>
      </c>
      <c r="E156" s="12">
        <v>42167</v>
      </c>
      <c r="F156" s="24">
        <f>Table13[[#This Row],[Ship Date]]-Table13[[#This Row],[Order Date]]</f>
        <v>7</v>
      </c>
      <c r="G156" s="18" t="str">
        <f>IF(Table13[[#This Row],[Shipping Delay (No of Days From Order to Delivery)]]&lt;=2,"Fast Delivery","Standard Delivery")</f>
        <v>Standard Delivery</v>
      </c>
      <c r="H156" s="8" t="s">
        <v>2233</v>
      </c>
      <c r="I156" s="13" t="str">
        <f ca="1">TRIM(Table13[[#This Row],[Product Category]])</f>
        <v>Office Supplies</v>
      </c>
      <c r="J156" s="13" t="str">
        <f ca="1">PROPER(Table13[[#This Row],[Product Sub-Category]])</f>
        <v>Office Furnishings</v>
      </c>
      <c r="K156" s="14">
        <v>7</v>
      </c>
      <c r="L156" s="15">
        <v>170.98</v>
      </c>
      <c r="M156" s="15">
        <f t="shared" si="6"/>
        <v>1196.8599999999999</v>
      </c>
      <c r="N156" s="9">
        <v>0.1</v>
      </c>
      <c r="O156" s="21">
        <v>0.1</v>
      </c>
      <c r="P156" s="21" t="str">
        <f>IF(Table13[[#This Row],[Discount]]=0,"No Discount",IF(Table13[[#This Row],[Discount]]&lt;=0.05,"Low",IF(Table13[[#This Row],[Discount]]&lt;=0.1,"Medium","High")))</f>
        <v>Medium</v>
      </c>
      <c r="Q156" s="15">
        <f t="shared" si="7"/>
        <v>119.68599999999999</v>
      </c>
      <c r="R156" s="15">
        <f t="shared" si="8"/>
        <v>1077.174</v>
      </c>
      <c r="S156" s="15" t="str">
        <f>IF(Table13[[#This Row],[Total Sales After Discount (Main Total Sales)]]&gt;=1000,"High Order","Low Order")</f>
        <v>High Order</v>
      </c>
      <c r="T156" s="9" t="s">
        <v>98</v>
      </c>
      <c r="U156" s="9" t="s">
        <v>42</v>
      </c>
      <c r="V156" s="16" t="str">
        <f ca="1">PROPER(Table13[[#This Row],[Region]])</f>
        <v>West</v>
      </c>
      <c r="W156" s="9" t="s">
        <v>250</v>
      </c>
      <c r="X156" s="9" t="s">
        <v>253</v>
      </c>
      <c r="Y156" s="9" t="s">
        <v>32</v>
      </c>
      <c r="Z156" s="9" t="str">
        <f>TEXT(Table13[[#This Row],[Order Date]],"mmm")</f>
        <v>Jun</v>
      </c>
      <c r="AA156" s="1" t="str">
        <f>TEXT(Table13[[#This Row],[Order Date]],"yyyy")</f>
        <v>2015</v>
      </c>
      <c r="AB156" s="1" t="str">
        <f>TEXT(Table13[[#This Row],[Order Date]],"mmm yyyy")</f>
        <v>Jun 2015</v>
      </c>
      <c r="AC156" s="1" t="str">
        <f>TEXT(Table13[[#This Row],[Order Date]],"dddd")</f>
        <v>Friday</v>
      </c>
    </row>
    <row r="157" spans="1:29" ht="14.5">
      <c r="A157" s="9">
        <v>269</v>
      </c>
      <c r="B157" s="9" t="str">
        <f>VLOOKUP(Table13[[#This Row],[Customer ID]],'Customer Lookup'!A:B,2,0)</f>
        <v>Calvin Boyette</v>
      </c>
      <c r="C157" s="9">
        <v>88942</v>
      </c>
      <c r="D157" s="12">
        <v>42160</v>
      </c>
      <c r="E157" s="12">
        <v>42162</v>
      </c>
      <c r="F157" s="24">
        <f>Table13[[#This Row],[Ship Date]]-Table13[[#This Row],[Order Date]]</f>
        <v>2</v>
      </c>
      <c r="G157" s="18" t="str">
        <f>IF(Table13[[#This Row],[Shipping Delay (No of Days From Order to Delivery)]]&lt;=2,"Fast Delivery","Standard Delivery")</f>
        <v>Fast Delivery</v>
      </c>
      <c r="H157" s="9" t="s">
        <v>83</v>
      </c>
      <c r="I157" s="13" t="str">
        <f ca="1">TRIM(Table13[[#This Row],[Product Category]])</f>
        <v>Technology</v>
      </c>
      <c r="J157" s="13" t="str">
        <f ca="1">PROPER(Table13[[#This Row],[Product Sub-Category]])</f>
        <v>Paper</v>
      </c>
      <c r="K157" s="14">
        <v>9</v>
      </c>
      <c r="L157" s="15">
        <v>4.9800000000000004</v>
      </c>
      <c r="M157" s="15">
        <f t="shared" si="6"/>
        <v>44.820000000000007</v>
      </c>
      <c r="N157" s="9">
        <v>0.05</v>
      </c>
      <c r="O157" s="20">
        <v>0.05</v>
      </c>
      <c r="P157" s="20" t="str">
        <f>IF(Table13[[#This Row],[Discount]]=0,"No Discount",IF(Table13[[#This Row],[Discount]]&lt;=0.05,"Low",IF(Table13[[#This Row],[Discount]]&lt;=0.1,"Medium","High")))</f>
        <v>Low</v>
      </c>
      <c r="Q157" s="15">
        <f t="shared" si="7"/>
        <v>2.2410000000000005</v>
      </c>
      <c r="R157" s="15">
        <f t="shared" si="8"/>
        <v>42.579000000000008</v>
      </c>
      <c r="S157" s="15" t="str">
        <f>IF(Table13[[#This Row],[Total Sales After Discount (Main Total Sales)]]&gt;=1000,"High Order","Low Order")</f>
        <v>Low Order</v>
      </c>
      <c r="T157" s="9" t="s">
        <v>98</v>
      </c>
      <c r="U157" s="9" t="s">
        <v>42</v>
      </c>
      <c r="V157" s="16" t="str">
        <f ca="1">PROPER(Table13[[#This Row],[Region]])</f>
        <v>South</v>
      </c>
      <c r="W157" s="9" t="s">
        <v>250</v>
      </c>
      <c r="X157" s="9" t="s">
        <v>253</v>
      </c>
      <c r="Y157" s="9" t="s">
        <v>32</v>
      </c>
      <c r="Z157" s="9" t="str">
        <f>TEXT(Table13[[#This Row],[Order Date]],"mmm")</f>
        <v>Jun</v>
      </c>
      <c r="AA157" s="1" t="str">
        <f>TEXT(Table13[[#This Row],[Order Date]],"yyyy")</f>
        <v>2015</v>
      </c>
      <c r="AB157" s="1" t="str">
        <f>TEXT(Table13[[#This Row],[Order Date]],"mmm yyyy")</f>
        <v>Jun 2015</v>
      </c>
      <c r="AC157" s="1" t="str">
        <f>TEXT(Table13[[#This Row],[Order Date]],"dddd")</f>
        <v>Friday</v>
      </c>
    </row>
    <row r="158" spans="1:29" ht="14.5">
      <c r="A158" s="9">
        <v>271</v>
      </c>
      <c r="B158" s="9" t="str">
        <f>VLOOKUP(Table13[[#This Row],[Customer ID]],'Customer Lookup'!A:B,2,0)</f>
        <v>Sam Rouse</v>
      </c>
      <c r="C158" s="9">
        <v>88940</v>
      </c>
      <c r="D158" s="12">
        <v>42093</v>
      </c>
      <c r="E158" s="12">
        <v>42094</v>
      </c>
      <c r="F158" s="24">
        <f>Table13[[#This Row],[Ship Date]]-Table13[[#This Row],[Order Date]]</f>
        <v>1</v>
      </c>
      <c r="G158" s="18" t="str">
        <f>IF(Table13[[#This Row],[Shipping Delay (No of Days From Order to Delivery)]]&lt;=2,"Fast Delivery","Standard Delivery")</f>
        <v>Fast Delivery</v>
      </c>
      <c r="H158" s="8" t="s">
        <v>74</v>
      </c>
      <c r="I158" s="13" t="str">
        <f ca="1">TRIM(Table13[[#This Row],[Product Category]])</f>
        <v>Office Supplies</v>
      </c>
      <c r="J158" s="13" t="str">
        <f ca="1">PROPER(Table13[[#This Row],[Product Sub-Category]])</f>
        <v>Office Machines</v>
      </c>
      <c r="K158" s="14">
        <v>12</v>
      </c>
      <c r="L158" s="15">
        <v>80.97</v>
      </c>
      <c r="M158" s="15">
        <f t="shared" si="6"/>
        <v>971.64</v>
      </c>
      <c r="N158" s="9">
        <v>0.05</v>
      </c>
      <c r="O158" s="21">
        <v>0.05</v>
      </c>
      <c r="P158" s="21" t="str">
        <f>IF(Table13[[#This Row],[Discount]]=0,"No Discount",IF(Table13[[#This Row],[Discount]]&lt;=0.05,"Low",IF(Table13[[#This Row],[Discount]]&lt;=0.1,"Medium","High")))</f>
        <v>Low</v>
      </c>
      <c r="Q158" s="15">
        <f t="shared" si="7"/>
        <v>48.582000000000001</v>
      </c>
      <c r="R158" s="15">
        <f t="shared" si="8"/>
        <v>923.05799999999999</v>
      </c>
      <c r="S158" s="15" t="str">
        <f>IF(Table13[[#This Row],[Total Sales After Discount (Main Total Sales)]]&gt;=1000,"High Order","Low Order")</f>
        <v>Low Order</v>
      </c>
      <c r="T158" s="9" t="s">
        <v>50</v>
      </c>
      <c r="U158" s="9" t="s">
        <v>51</v>
      </c>
      <c r="V158" s="16" t="str">
        <f ca="1">PROPER(Table13[[#This Row],[Region]])</f>
        <v>South</v>
      </c>
      <c r="W158" s="9" t="s">
        <v>254</v>
      </c>
      <c r="X158" s="9" t="s">
        <v>255</v>
      </c>
      <c r="Y158" s="9" t="s">
        <v>32</v>
      </c>
      <c r="Z158" s="9" t="str">
        <f>TEXT(Table13[[#This Row],[Order Date]],"mmm")</f>
        <v>Mar</v>
      </c>
      <c r="AA158" s="1" t="str">
        <f>TEXT(Table13[[#This Row],[Order Date]],"yyyy")</f>
        <v>2015</v>
      </c>
      <c r="AB158" s="1" t="str">
        <f>TEXT(Table13[[#This Row],[Order Date]],"mmm yyyy")</f>
        <v>Mar 2015</v>
      </c>
      <c r="AC158" s="1" t="str">
        <f>TEXT(Table13[[#This Row],[Order Date]],"dddd")</f>
        <v>Monday</v>
      </c>
    </row>
    <row r="159" spans="1:29" ht="14.5">
      <c r="A159" s="9">
        <v>272</v>
      </c>
      <c r="B159" s="9" t="str">
        <f>VLOOKUP(Table13[[#This Row],[Customer ID]],'Customer Lookup'!A:B,2,0)</f>
        <v>Eleanor Swain</v>
      </c>
      <c r="C159" s="9">
        <v>5509</v>
      </c>
      <c r="D159" s="12">
        <v>42101</v>
      </c>
      <c r="E159" s="12">
        <v>42106</v>
      </c>
      <c r="F159" s="24">
        <f>Table13[[#This Row],[Ship Date]]-Table13[[#This Row],[Order Date]]</f>
        <v>5</v>
      </c>
      <c r="G159" s="18" t="str">
        <f>IF(Table13[[#This Row],[Shipping Delay (No of Days From Order to Delivery)]]&lt;=2,"Fast Delivery","Standard Delivery")</f>
        <v>Standard Delivery</v>
      </c>
      <c r="H159" s="9" t="s">
        <v>61</v>
      </c>
      <c r="I159" s="13" t="str">
        <f ca="1">TRIM(Table13[[#This Row],[Product Category]])</f>
        <v>Furniture</v>
      </c>
      <c r="J159" s="13" t="str">
        <f ca="1">PROPER(Table13[[#This Row],[Product Sub-Category]])</f>
        <v>Envelopes</v>
      </c>
      <c r="K159" s="14">
        <v>11</v>
      </c>
      <c r="L159" s="15">
        <v>5.58</v>
      </c>
      <c r="M159" s="15">
        <f t="shared" si="6"/>
        <v>61.38</v>
      </c>
      <c r="N159" s="9">
        <v>0.05</v>
      </c>
      <c r="O159" s="20">
        <v>0.05</v>
      </c>
      <c r="P159" s="20" t="str">
        <f>IF(Table13[[#This Row],[Discount]]=0,"No Discount",IF(Table13[[#This Row],[Discount]]&lt;=0.05,"Low",IF(Table13[[#This Row],[Discount]]&lt;=0.1,"Medium","High")))</f>
        <v>Low</v>
      </c>
      <c r="Q159" s="15">
        <f t="shared" si="7"/>
        <v>3.0690000000000004</v>
      </c>
      <c r="R159" s="15">
        <f t="shared" si="8"/>
        <v>58.311</v>
      </c>
      <c r="S159" s="15" t="str">
        <f>IF(Table13[[#This Row],[Total Sales After Discount (Main Total Sales)]]&gt;=1000,"High Order","Low Order")</f>
        <v>Low Order</v>
      </c>
      <c r="T159" s="9" t="s">
        <v>98</v>
      </c>
      <c r="U159" s="9" t="s">
        <v>42</v>
      </c>
      <c r="V159" s="16" t="str">
        <f ca="1">PROPER(Table13[[#This Row],[Region]])</f>
        <v>South</v>
      </c>
      <c r="W159" s="9" t="s">
        <v>225</v>
      </c>
      <c r="X159" s="9" t="s">
        <v>257</v>
      </c>
      <c r="Y159" s="9" t="s">
        <v>32</v>
      </c>
      <c r="Z159" s="9" t="str">
        <f>TEXT(Table13[[#This Row],[Order Date]],"mmm")</f>
        <v>Apr</v>
      </c>
      <c r="AA159" s="1" t="str">
        <f>TEXT(Table13[[#This Row],[Order Date]],"yyyy")</f>
        <v>2015</v>
      </c>
      <c r="AB159" s="1" t="str">
        <f>TEXT(Table13[[#This Row],[Order Date]],"mmm yyyy")</f>
        <v>Apr 2015</v>
      </c>
      <c r="AC159" s="1" t="str">
        <f>TEXT(Table13[[#This Row],[Order Date]],"dddd")</f>
        <v>Tuesday</v>
      </c>
    </row>
    <row r="160" spans="1:29" ht="14.5">
      <c r="A160" s="9">
        <v>272</v>
      </c>
      <c r="B160" s="9" t="str">
        <f>VLOOKUP(Table13[[#This Row],[Customer ID]],'Customer Lookup'!A:B,2,0)</f>
        <v>Eleanor Swain</v>
      </c>
      <c r="C160" s="9">
        <v>5509</v>
      </c>
      <c r="D160" s="12">
        <v>42101</v>
      </c>
      <c r="E160" s="12">
        <v>42108</v>
      </c>
      <c r="F160" s="24">
        <f>Table13[[#This Row],[Ship Date]]-Table13[[#This Row],[Order Date]]</f>
        <v>7</v>
      </c>
      <c r="G160" s="18" t="str">
        <f>IF(Table13[[#This Row],[Shipping Delay (No of Days From Order to Delivery)]]&lt;=2,"Fast Delivery","Standard Delivery")</f>
        <v>Standard Delivery</v>
      </c>
      <c r="H160" s="8" t="s">
        <v>2233</v>
      </c>
      <c r="I160" s="13" t="str">
        <f ca="1">TRIM(Table13[[#This Row],[Product Category]])</f>
        <v>Office Supplies</v>
      </c>
      <c r="J160" s="13" t="str">
        <f ca="1">PROPER(Table13[[#This Row],[Product Sub-Category]])</f>
        <v>Office Furnishings</v>
      </c>
      <c r="K160" s="14">
        <v>21</v>
      </c>
      <c r="L160" s="15">
        <v>40.89</v>
      </c>
      <c r="M160" s="15">
        <f t="shared" si="6"/>
        <v>858.69</v>
      </c>
      <c r="N160" s="9">
        <v>0.05</v>
      </c>
      <c r="O160" s="21">
        <v>0.05</v>
      </c>
      <c r="P160" s="21" t="str">
        <f>IF(Table13[[#This Row],[Discount]]=0,"No Discount",IF(Table13[[#This Row],[Discount]]&lt;=0.05,"Low",IF(Table13[[#This Row],[Discount]]&lt;=0.1,"Medium","High")))</f>
        <v>Low</v>
      </c>
      <c r="Q160" s="15">
        <f t="shared" si="7"/>
        <v>42.934500000000007</v>
      </c>
      <c r="R160" s="15">
        <f t="shared" si="8"/>
        <v>815.7555000000001</v>
      </c>
      <c r="S160" s="15" t="str">
        <f>IF(Table13[[#This Row],[Total Sales After Discount (Main Total Sales)]]&gt;=1000,"High Order","Low Order")</f>
        <v>Low Order</v>
      </c>
      <c r="T160" s="9" t="s">
        <v>98</v>
      </c>
      <c r="U160" s="9" t="s">
        <v>42</v>
      </c>
      <c r="V160" s="16" t="str">
        <f ca="1">PROPER(Table13[[#This Row],[Region]])</f>
        <v>South</v>
      </c>
      <c r="W160" s="9" t="s">
        <v>225</v>
      </c>
      <c r="X160" s="9" t="s">
        <v>257</v>
      </c>
      <c r="Y160" s="9" t="s">
        <v>32</v>
      </c>
      <c r="Z160" s="9" t="str">
        <f>TEXT(Table13[[#This Row],[Order Date]],"mmm")</f>
        <v>Apr</v>
      </c>
      <c r="AA160" s="1" t="str">
        <f>TEXT(Table13[[#This Row],[Order Date]],"yyyy")</f>
        <v>2015</v>
      </c>
      <c r="AB160" s="1" t="str">
        <f>TEXT(Table13[[#This Row],[Order Date]],"mmm yyyy")</f>
        <v>Apr 2015</v>
      </c>
      <c r="AC160" s="1" t="str">
        <f>TEXT(Table13[[#This Row],[Order Date]],"dddd")</f>
        <v>Tuesday</v>
      </c>
    </row>
    <row r="161" spans="1:29" ht="14.5">
      <c r="A161" s="9">
        <v>272</v>
      </c>
      <c r="B161" s="9" t="str">
        <f>VLOOKUP(Table13[[#This Row],[Customer ID]],'Customer Lookup'!A:B,2,0)</f>
        <v>Eleanor Swain</v>
      </c>
      <c r="C161" s="9">
        <v>36069</v>
      </c>
      <c r="D161" s="12">
        <v>42160</v>
      </c>
      <c r="E161" s="12">
        <v>42165</v>
      </c>
      <c r="F161" s="24">
        <f>Table13[[#This Row],[Ship Date]]-Table13[[#This Row],[Order Date]]</f>
        <v>5</v>
      </c>
      <c r="G161" s="18" t="str">
        <f>IF(Table13[[#This Row],[Shipping Delay (No of Days From Order to Delivery)]]&lt;=2,"Fast Delivery","Standard Delivery")</f>
        <v>Standard Delivery</v>
      </c>
      <c r="H161" s="9" t="s">
        <v>61</v>
      </c>
      <c r="I161" s="13" t="str">
        <f ca="1">TRIM(Table13[[#This Row],[Product Category]])</f>
        <v>Office Supplies</v>
      </c>
      <c r="J161" s="13" t="str">
        <f ca="1">PROPER(Table13[[#This Row],[Product Sub-Category]])</f>
        <v>Envelopes</v>
      </c>
      <c r="K161" s="14">
        <v>24</v>
      </c>
      <c r="L161" s="15">
        <v>35.94</v>
      </c>
      <c r="M161" s="15">
        <f t="shared" si="6"/>
        <v>862.56</v>
      </c>
      <c r="N161" s="9">
        <v>0.05</v>
      </c>
      <c r="O161" s="20">
        <v>0.05</v>
      </c>
      <c r="P161" s="20" t="str">
        <f>IF(Table13[[#This Row],[Discount]]=0,"No Discount",IF(Table13[[#This Row],[Discount]]&lt;=0.05,"Low",IF(Table13[[#This Row],[Discount]]&lt;=0.1,"Medium","High")))</f>
        <v>Low</v>
      </c>
      <c r="Q161" s="15">
        <f t="shared" si="7"/>
        <v>43.128</v>
      </c>
      <c r="R161" s="15">
        <f t="shared" si="8"/>
        <v>819.4319999999999</v>
      </c>
      <c r="S161" s="15" t="str">
        <f>IF(Table13[[#This Row],[Total Sales After Discount (Main Total Sales)]]&gt;=1000,"High Order","Low Order")</f>
        <v>Low Order</v>
      </c>
      <c r="T161" s="9" t="s">
        <v>98</v>
      </c>
      <c r="U161" s="9" t="s">
        <v>42</v>
      </c>
      <c r="V161" s="16" t="str">
        <f ca="1">PROPER(Table13[[#This Row],[Region]])</f>
        <v>South</v>
      </c>
      <c r="W161" s="9" t="s">
        <v>225</v>
      </c>
      <c r="X161" s="9" t="s">
        <v>257</v>
      </c>
      <c r="Y161" s="9" t="s">
        <v>32</v>
      </c>
      <c r="Z161" s="9" t="str">
        <f>TEXT(Table13[[#This Row],[Order Date]],"mmm")</f>
        <v>Jun</v>
      </c>
      <c r="AA161" s="1" t="str">
        <f>TEXT(Table13[[#This Row],[Order Date]],"yyyy")</f>
        <v>2015</v>
      </c>
      <c r="AB161" s="1" t="str">
        <f>TEXT(Table13[[#This Row],[Order Date]],"mmm yyyy")</f>
        <v>Jun 2015</v>
      </c>
      <c r="AC161" s="1" t="str">
        <f>TEXT(Table13[[#This Row],[Order Date]],"dddd")</f>
        <v>Friday</v>
      </c>
    </row>
    <row r="162" spans="1:29" ht="14.5">
      <c r="A162" s="9">
        <v>272</v>
      </c>
      <c r="B162" s="9" t="str">
        <f>VLOOKUP(Table13[[#This Row],[Customer ID]],'Customer Lookup'!A:B,2,0)</f>
        <v>Eleanor Swain</v>
      </c>
      <c r="C162" s="9">
        <v>36069</v>
      </c>
      <c r="D162" s="12">
        <v>42160</v>
      </c>
      <c r="E162" s="12">
        <v>42162</v>
      </c>
      <c r="F162" s="24">
        <f>Table13[[#This Row],[Ship Date]]-Table13[[#This Row],[Order Date]]</f>
        <v>2</v>
      </c>
      <c r="G162" s="18" t="str">
        <f>IF(Table13[[#This Row],[Shipping Delay (No of Days From Order to Delivery)]]&lt;=2,"Fast Delivery","Standard Delivery")</f>
        <v>Fast Delivery</v>
      </c>
      <c r="H162" s="8" t="s">
        <v>83</v>
      </c>
      <c r="I162" s="13" t="str">
        <f ca="1">TRIM(Table13[[#This Row],[Product Category]])</f>
        <v>Office Supplies</v>
      </c>
      <c r="J162" s="13" t="str">
        <f ca="1">PROPER(Table13[[#This Row],[Product Sub-Category]])</f>
        <v>Paper</v>
      </c>
      <c r="K162" s="14">
        <v>37</v>
      </c>
      <c r="L162" s="15">
        <v>4.9800000000000004</v>
      </c>
      <c r="M162" s="15">
        <f t="shared" si="6"/>
        <v>184.26000000000002</v>
      </c>
      <c r="N162" s="9">
        <v>0.05</v>
      </c>
      <c r="O162" s="21">
        <v>0.05</v>
      </c>
      <c r="P162" s="21" t="str">
        <f>IF(Table13[[#This Row],[Discount]]=0,"No Discount",IF(Table13[[#This Row],[Discount]]&lt;=0.05,"Low",IF(Table13[[#This Row],[Discount]]&lt;=0.1,"Medium","High")))</f>
        <v>Low</v>
      </c>
      <c r="Q162" s="15">
        <f t="shared" si="7"/>
        <v>9.213000000000001</v>
      </c>
      <c r="R162" s="15">
        <f t="shared" si="8"/>
        <v>175.04700000000003</v>
      </c>
      <c r="S162" s="15" t="str">
        <f>IF(Table13[[#This Row],[Total Sales After Discount (Main Total Sales)]]&gt;=1000,"High Order","Low Order")</f>
        <v>Low Order</v>
      </c>
      <c r="T162" s="9" t="s">
        <v>98</v>
      </c>
      <c r="U162" s="9" t="s">
        <v>42</v>
      </c>
      <c r="V162" s="16" t="str">
        <f ca="1">PROPER(Table13[[#This Row],[Region]])</f>
        <v>East</v>
      </c>
      <c r="W162" s="9" t="s">
        <v>225</v>
      </c>
      <c r="X162" s="9" t="s">
        <v>257</v>
      </c>
      <c r="Y162" s="9" t="s">
        <v>32</v>
      </c>
      <c r="Z162" s="9" t="str">
        <f>TEXT(Table13[[#This Row],[Order Date]],"mmm")</f>
        <v>Jun</v>
      </c>
      <c r="AA162" s="1" t="str">
        <f>TEXT(Table13[[#This Row],[Order Date]],"yyyy")</f>
        <v>2015</v>
      </c>
      <c r="AB162" s="1" t="str">
        <f>TEXT(Table13[[#This Row],[Order Date]],"mmm yyyy")</f>
        <v>Jun 2015</v>
      </c>
      <c r="AC162" s="1" t="str">
        <f>TEXT(Table13[[#This Row],[Order Date]],"dddd")</f>
        <v>Friday</v>
      </c>
    </row>
    <row r="163" spans="1:29" ht="14.5">
      <c r="A163" s="9">
        <v>275</v>
      </c>
      <c r="B163" s="9" t="str">
        <f>VLOOKUP(Table13[[#This Row],[Customer ID]],'Customer Lookup'!A:B,2,0)</f>
        <v>Roger Blalock Cassidy</v>
      </c>
      <c r="C163" s="9">
        <v>89292</v>
      </c>
      <c r="D163" s="12">
        <v>42028</v>
      </c>
      <c r="E163" s="12">
        <v>42029</v>
      </c>
      <c r="F163" s="24">
        <f>Table13[[#This Row],[Ship Date]]-Table13[[#This Row],[Order Date]]</f>
        <v>1</v>
      </c>
      <c r="G163" s="18" t="str">
        <f>IF(Table13[[#This Row],[Shipping Delay (No of Days From Order to Delivery)]]&lt;=2,"Fast Delivery","Standard Delivery")</f>
        <v>Fast Delivery</v>
      </c>
      <c r="H163" s="9" t="s">
        <v>2237</v>
      </c>
      <c r="I163" s="13" t="str">
        <f ca="1">TRIM(Table13[[#This Row],[Product Category]])</f>
        <v>Office Supplies</v>
      </c>
      <c r="J163" s="13" t="str">
        <f ca="1">PROPER(Table13[[#This Row],[Product Sub-Category]])</f>
        <v>Binders And Binder Accessories</v>
      </c>
      <c r="K163" s="14">
        <v>4</v>
      </c>
      <c r="L163" s="15">
        <v>15.28</v>
      </c>
      <c r="M163" s="15">
        <f t="shared" si="6"/>
        <v>61.12</v>
      </c>
      <c r="N163" s="9">
        <v>0.05</v>
      </c>
      <c r="O163" s="20">
        <v>0.05</v>
      </c>
      <c r="P163" s="20" t="str">
        <f>IF(Table13[[#This Row],[Discount]]=0,"No Discount",IF(Table13[[#This Row],[Discount]]&lt;=0.05,"Low",IF(Table13[[#This Row],[Discount]]&lt;=0.1,"Medium","High")))</f>
        <v>Low</v>
      </c>
      <c r="Q163" s="15">
        <f t="shared" si="7"/>
        <v>3.056</v>
      </c>
      <c r="R163" s="15">
        <f t="shared" si="8"/>
        <v>58.064</v>
      </c>
      <c r="S163" s="15" t="str">
        <f>IF(Table13[[#This Row],[Total Sales After Discount (Main Total Sales)]]&gt;=1000,"High Order","Low Order")</f>
        <v>Low Order</v>
      </c>
      <c r="T163" s="9" t="s">
        <v>31</v>
      </c>
      <c r="U163" s="9" t="s">
        <v>81</v>
      </c>
      <c r="V163" s="16" t="str">
        <f ca="1">PROPER(Table13[[#This Row],[Region]])</f>
        <v>East</v>
      </c>
      <c r="W163" s="9" t="s">
        <v>171</v>
      </c>
      <c r="X163" s="9" t="s">
        <v>258</v>
      </c>
      <c r="Y163" s="9" t="s">
        <v>32</v>
      </c>
      <c r="Z163" s="9" t="str">
        <f>TEXT(Table13[[#This Row],[Order Date]],"mmm")</f>
        <v>Jan</v>
      </c>
      <c r="AA163" s="1" t="str">
        <f>TEXT(Table13[[#This Row],[Order Date]],"yyyy")</f>
        <v>2015</v>
      </c>
      <c r="AB163" s="1" t="str">
        <f>TEXT(Table13[[#This Row],[Order Date]],"mmm yyyy")</f>
        <v>Jan 2015</v>
      </c>
      <c r="AC163" s="1" t="str">
        <f>TEXT(Table13[[#This Row],[Order Date]],"dddd")</f>
        <v>Saturday</v>
      </c>
    </row>
    <row r="164" spans="1:29" ht="14.5">
      <c r="A164" s="9">
        <v>276</v>
      </c>
      <c r="B164" s="9" t="str">
        <f>VLOOKUP(Table13[[#This Row],[Customer ID]],'Customer Lookup'!A:B,2,0)</f>
        <v>Lucille Rankin</v>
      </c>
      <c r="C164" s="9">
        <v>89291</v>
      </c>
      <c r="D164" s="12">
        <v>42145</v>
      </c>
      <c r="E164" s="12">
        <v>42146</v>
      </c>
      <c r="F164" s="24">
        <f>Table13[[#This Row],[Ship Date]]-Table13[[#This Row],[Order Date]]</f>
        <v>1</v>
      </c>
      <c r="G164" s="18" t="str">
        <f>IF(Table13[[#This Row],[Shipping Delay (No of Days From Order to Delivery)]]&lt;=2,"Fast Delivery","Standard Delivery")</f>
        <v>Fast Delivery</v>
      </c>
      <c r="H164" s="8" t="s">
        <v>60</v>
      </c>
      <c r="I164" s="13" t="str">
        <f ca="1">TRIM(Table13[[#This Row],[Product Category]])</f>
        <v>Technology</v>
      </c>
      <c r="J164" s="13" t="str">
        <f ca="1">PROPER(Table13[[#This Row],[Product Sub-Category]])</f>
        <v>Rubber Bands</v>
      </c>
      <c r="K164" s="14">
        <v>3</v>
      </c>
      <c r="L164" s="15">
        <v>1.98</v>
      </c>
      <c r="M164" s="15">
        <f t="shared" si="6"/>
        <v>5.9399999999999995</v>
      </c>
      <c r="N164" s="9">
        <v>0.05</v>
      </c>
      <c r="O164" s="21">
        <v>0.05</v>
      </c>
      <c r="P164" s="21" t="str">
        <f>IF(Table13[[#This Row],[Discount]]=0,"No Discount",IF(Table13[[#This Row],[Discount]]&lt;=0.05,"Low",IF(Table13[[#This Row],[Discount]]&lt;=0.1,"Medium","High")))</f>
        <v>Low</v>
      </c>
      <c r="Q164" s="15">
        <f t="shared" si="7"/>
        <v>0.29699999999999999</v>
      </c>
      <c r="R164" s="15">
        <f t="shared" si="8"/>
        <v>5.6429999999999998</v>
      </c>
      <c r="S164" s="15" t="str">
        <f>IF(Table13[[#This Row],[Total Sales After Discount (Main Total Sales)]]&gt;=1000,"High Order","Low Order")</f>
        <v>Low Order</v>
      </c>
      <c r="T164" s="9" t="s">
        <v>41</v>
      </c>
      <c r="U164" s="9" t="s">
        <v>81</v>
      </c>
      <c r="V164" s="16" t="str">
        <f ca="1">PROPER(Table13[[#This Row],[Region]])</f>
        <v>East</v>
      </c>
      <c r="W164" s="9" t="s">
        <v>171</v>
      </c>
      <c r="X164" s="9" t="s">
        <v>260</v>
      </c>
      <c r="Y164" s="9" t="s">
        <v>22</v>
      </c>
      <c r="Z164" s="9" t="str">
        <f>TEXT(Table13[[#This Row],[Order Date]],"mmm")</f>
        <v>May</v>
      </c>
      <c r="AA164" s="1" t="str">
        <f>TEXT(Table13[[#This Row],[Order Date]],"yyyy")</f>
        <v>2015</v>
      </c>
      <c r="AB164" s="1" t="str">
        <f>TEXT(Table13[[#This Row],[Order Date]],"mmm yyyy")</f>
        <v>May 2015</v>
      </c>
      <c r="AC164" s="1" t="str">
        <f>TEXT(Table13[[#This Row],[Order Date]],"dddd")</f>
        <v>Thursday</v>
      </c>
    </row>
    <row r="165" spans="1:29" ht="14.5">
      <c r="A165" s="9">
        <v>282</v>
      </c>
      <c r="B165" s="9" t="str">
        <f>VLOOKUP(Table13[[#This Row],[Customer ID]],'Customer Lookup'!A:B,2,0)</f>
        <v>Vickie Andrews</v>
      </c>
      <c r="C165" s="9">
        <v>89291</v>
      </c>
      <c r="D165" s="12">
        <v>42145</v>
      </c>
      <c r="E165" s="12">
        <v>42146</v>
      </c>
      <c r="F165" s="24">
        <f>Table13[[#This Row],[Ship Date]]-Table13[[#This Row],[Order Date]]</f>
        <v>1</v>
      </c>
      <c r="G165" s="18" t="str">
        <f>IF(Table13[[#This Row],[Shipping Delay (No of Days From Order to Delivery)]]&lt;=2,"Fast Delivery","Standard Delivery")</f>
        <v>Fast Delivery</v>
      </c>
      <c r="H165" s="9" t="s">
        <v>2235</v>
      </c>
      <c r="I165" s="13" t="str">
        <f ca="1">TRIM(Table13[[#This Row],[Product Category]])</f>
        <v>Office Supplies</v>
      </c>
      <c r="J165" s="13" t="str">
        <f ca="1">PROPER(Table13[[#This Row],[Product Sub-Category]])</f>
        <v>Telephones And Communication</v>
      </c>
      <c r="K165" s="14">
        <v>9</v>
      </c>
      <c r="L165" s="15">
        <v>55.99</v>
      </c>
      <c r="M165" s="15">
        <f t="shared" si="6"/>
        <v>503.91</v>
      </c>
      <c r="N165" s="9">
        <v>0.05</v>
      </c>
      <c r="O165" s="20">
        <v>0.05</v>
      </c>
      <c r="P165" s="20" t="str">
        <f>IF(Table13[[#This Row],[Discount]]=0,"No Discount",IF(Table13[[#This Row],[Discount]]&lt;=0.05,"Low",IF(Table13[[#This Row],[Discount]]&lt;=0.1,"Medium","High")))</f>
        <v>Low</v>
      </c>
      <c r="Q165" s="15">
        <f t="shared" si="7"/>
        <v>25.195500000000003</v>
      </c>
      <c r="R165" s="15">
        <f t="shared" si="8"/>
        <v>478.71450000000004</v>
      </c>
      <c r="S165" s="15" t="str">
        <f>IF(Table13[[#This Row],[Total Sales After Discount (Main Total Sales)]]&gt;=1000,"High Order","Low Order")</f>
        <v>Low Order</v>
      </c>
      <c r="T165" s="9" t="s">
        <v>41</v>
      </c>
      <c r="U165" s="9" t="s">
        <v>81</v>
      </c>
      <c r="V165" s="16" t="str">
        <f ca="1">PROPER(Table13[[#This Row],[Region]])</f>
        <v>East</v>
      </c>
      <c r="W165" s="9" t="s">
        <v>46</v>
      </c>
      <c r="X165" s="9" t="s">
        <v>261</v>
      </c>
      <c r="Y165" s="9" t="s">
        <v>32</v>
      </c>
      <c r="Z165" s="9" t="str">
        <f>TEXT(Table13[[#This Row],[Order Date]],"mmm")</f>
        <v>May</v>
      </c>
      <c r="AA165" s="1" t="str">
        <f>TEXT(Table13[[#This Row],[Order Date]],"yyyy")</f>
        <v>2015</v>
      </c>
      <c r="AB165" s="1" t="str">
        <f>TEXT(Table13[[#This Row],[Order Date]],"mmm yyyy")</f>
        <v>May 2015</v>
      </c>
      <c r="AC165" s="1" t="str">
        <f>TEXT(Table13[[#This Row],[Order Date]],"dddd")</f>
        <v>Thursday</v>
      </c>
    </row>
    <row r="166" spans="1:29" ht="14.5">
      <c r="A166" s="9">
        <v>283</v>
      </c>
      <c r="B166" s="9" t="str">
        <f>VLOOKUP(Table13[[#This Row],[Customer ID]],'Customer Lookup'!A:B,2,0)</f>
        <v>Pauline Boyette</v>
      </c>
      <c r="C166" s="9">
        <v>89293</v>
      </c>
      <c r="D166" s="12">
        <v>42172</v>
      </c>
      <c r="E166" s="12">
        <v>42173</v>
      </c>
      <c r="F166" s="24">
        <f>Table13[[#This Row],[Ship Date]]-Table13[[#This Row],[Order Date]]</f>
        <v>1</v>
      </c>
      <c r="G166" s="18" t="str">
        <f>IF(Table13[[#This Row],[Shipping Delay (No of Days From Order to Delivery)]]&lt;=2,"Fast Delivery","Standard Delivery")</f>
        <v>Fast Delivery</v>
      </c>
      <c r="H166" s="8" t="s">
        <v>2231</v>
      </c>
      <c r="I166" s="13" t="str">
        <f ca="1">TRIM(Table13[[#This Row],[Product Category]])</f>
        <v>Office Supplies</v>
      </c>
      <c r="J166" s="13" t="str">
        <f ca="1">PROPER(Table13[[#This Row],[Product Sub-Category]])</f>
        <v>Pens &amp; Art Supplies</v>
      </c>
      <c r="K166" s="14">
        <v>11</v>
      </c>
      <c r="L166" s="15">
        <v>1.68</v>
      </c>
      <c r="M166" s="15">
        <f t="shared" si="6"/>
        <v>18.48</v>
      </c>
      <c r="N166" s="9">
        <v>0.05</v>
      </c>
      <c r="O166" s="21">
        <v>0.05</v>
      </c>
      <c r="P166" s="21" t="str">
        <f>IF(Table13[[#This Row],[Discount]]=0,"No Discount",IF(Table13[[#This Row],[Discount]]&lt;=0.05,"Low",IF(Table13[[#This Row],[Discount]]&lt;=0.1,"Medium","High")))</f>
        <v>Low</v>
      </c>
      <c r="Q166" s="15">
        <f t="shared" si="7"/>
        <v>0.92400000000000004</v>
      </c>
      <c r="R166" s="15">
        <f t="shared" si="8"/>
        <v>17.556000000000001</v>
      </c>
      <c r="S166" s="15" t="str">
        <f>IF(Table13[[#This Row],[Total Sales After Discount (Main Total Sales)]]&gt;=1000,"High Order","Low Order")</f>
        <v>Low Order</v>
      </c>
      <c r="T166" s="9" t="s">
        <v>21</v>
      </c>
      <c r="U166" s="9" t="s">
        <v>81</v>
      </c>
      <c r="V166" s="16" t="str">
        <f ca="1">PROPER(Table13[[#This Row],[Region]])</f>
        <v>Central</v>
      </c>
      <c r="W166" s="9" t="s">
        <v>46</v>
      </c>
      <c r="X166" s="9" t="s">
        <v>262</v>
      </c>
      <c r="Y166" s="9" t="s">
        <v>32</v>
      </c>
      <c r="Z166" s="9" t="str">
        <f>TEXT(Table13[[#This Row],[Order Date]],"mmm")</f>
        <v>Jun</v>
      </c>
      <c r="AA166" s="1" t="str">
        <f>TEXT(Table13[[#This Row],[Order Date]],"yyyy")</f>
        <v>2015</v>
      </c>
      <c r="AB166" s="1" t="str">
        <f>TEXT(Table13[[#This Row],[Order Date]],"mmm yyyy")</f>
        <v>Jun 2015</v>
      </c>
      <c r="AC166" s="1" t="str">
        <f>TEXT(Table13[[#This Row],[Order Date]],"dddd")</f>
        <v>Wednesday</v>
      </c>
    </row>
    <row r="167" spans="1:29" ht="14.5">
      <c r="A167" s="9">
        <v>286</v>
      </c>
      <c r="B167" s="9" t="str">
        <f>VLOOKUP(Table13[[#This Row],[Customer ID]],'Customer Lookup'!A:B,2,0)</f>
        <v>Virginia Gay</v>
      </c>
      <c r="C167" s="9">
        <v>89761</v>
      </c>
      <c r="D167" s="12">
        <v>42172</v>
      </c>
      <c r="E167" s="12">
        <v>42176</v>
      </c>
      <c r="F167" s="24">
        <f>Table13[[#This Row],[Ship Date]]-Table13[[#This Row],[Order Date]]</f>
        <v>4</v>
      </c>
      <c r="G167" s="18" t="str">
        <f>IF(Table13[[#This Row],[Shipping Delay (No of Days From Order to Delivery)]]&lt;=2,"Fast Delivery","Standard Delivery")</f>
        <v>Standard Delivery</v>
      </c>
      <c r="H167" s="9" t="s">
        <v>2237</v>
      </c>
      <c r="I167" s="13" t="str">
        <f ca="1">TRIM(Table13[[#This Row],[Product Category]])</f>
        <v>Furniture</v>
      </c>
      <c r="J167" s="13" t="str">
        <f ca="1">PROPER(Table13[[#This Row],[Product Sub-Category]])</f>
        <v>Binders And Binder Accessories</v>
      </c>
      <c r="K167" s="14">
        <v>9</v>
      </c>
      <c r="L167" s="15">
        <v>4.13</v>
      </c>
      <c r="M167" s="15">
        <f t="shared" si="6"/>
        <v>37.17</v>
      </c>
      <c r="N167" s="9">
        <v>0.05</v>
      </c>
      <c r="O167" s="20">
        <v>0.05</v>
      </c>
      <c r="P167" s="20" t="str">
        <f>IF(Table13[[#This Row],[Discount]]=0,"No Discount",IF(Table13[[#This Row],[Discount]]&lt;=0.05,"Low",IF(Table13[[#This Row],[Discount]]&lt;=0.1,"Medium","High")))</f>
        <v>Low</v>
      </c>
      <c r="Q167" s="15">
        <f t="shared" si="7"/>
        <v>1.8585000000000003</v>
      </c>
      <c r="R167" s="15">
        <f t="shared" si="8"/>
        <v>35.311500000000002</v>
      </c>
      <c r="S167" s="15" t="str">
        <f>IF(Table13[[#This Row],[Total Sales After Discount (Main Total Sales)]]&gt;=1000,"High Order","Low Order")</f>
        <v>Low Order</v>
      </c>
      <c r="T167" s="9" t="s">
        <v>98</v>
      </c>
      <c r="U167" s="9" t="s">
        <v>51</v>
      </c>
      <c r="V167" s="16" t="str">
        <f ca="1">PROPER(Table13[[#This Row],[Region]])</f>
        <v>Central</v>
      </c>
      <c r="W167" s="9" t="s">
        <v>145</v>
      </c>
      <c r="X167" s="9" t="s">
        <v>263</v>
      </c>
      <c r="Y167" s="9" t="s">
        <v>32</v>
      </c>
      <c r="Z167" s="9" t="str">
        <f>TEXT(Table13[[#This Row],[Order Date]],"mmm")</f>
        <v>Jun</v>
      </c>
      <c r="AA167" s="1" t="str">
        <f>TEXT(Table13[[#This Row],[Order Date]],"yyyy")</f>
        <v>2015</v>
      </c>
      <c r="AB167" s="1" t="str">
        <f>TEXT(Table13[[#This Row],[Order Date]],"mmm yyyy")</f>
        <v>Jun 2015</v>
      </c>
      <c r="AC167" s="1" t="str">
        <f>TEXT(Table13[[#This Row],[Order Date]],"dddd")</f>
        <v>Wednesday</v>
      </c>
    </row>
    <row r="168" spans="1:29" ht="14.5">
      <c r="A168" s="9">
        <v>286</v>
      </c>
      <c r="B168" s="9" t="str">
        <f>VLOOKUP(Table13[[#This Row],[Customer ID]],'Customer Lookup'!A:B,2,0)</f>
        <v>Virginia Gay</v>
      </c>
      <c r="C168" s="9">
        <v>89761</v>
      </c>
      <c r="D168" s="12">
        <v>42172</v>
      </c>
      <c r="E168" s="12">
        <v>42176</v>
      </c>
      <c r="F168" s="24">
        <f>Table13[[#This Row],[Ship Date]]-Table13[[#This Row],[Order Date]]</f>
        <v>4</v>
      </c>
      <c r="G168" s="18" t="str">
        <f>IF(Table13[[#This Row],[Shipping Delay (No of Days From Order to Delivery)]]&lt;=2,"Fast Delivery","Standard Delivery")</f>
        <v>Standard Delivery</v>
      </c>
      <c r="H168" s="8" t="s">
        <v>151</v>
      </c>
      <c r="I168" s="13" t="str">
        <f ca="1">TRIM(Table13[[#This Row],[Product Category]])</f>
        <v>Technology</v>
      </c>
      <c r="J168" s="13" t="str">
        <f ca="1">PROPER(Table13[[#This Row],[Product Sub-Category]])</f>
        <v>Bookcases</v>
      </c>
      <c r="K168" s="14">
        <v>9</v>
      </c>
      <c r="L168" s="15">
        <v>130.97999999999999</v>
      </c>
      <c r="M168" s="15">
        <f t="shared" si="6"/>
        <v>1178.82</v>
      </c>
      <c r="N168" s="9">
        <v>0.1</v>
      </c>
      <c r="O168" s="21">
        <v>0.1</v>
      </c>
      <c r="P168" s="21" t="str">
        <f>IF(Table13[[#This Row],[Discount]]=0,"No Discount",IF(Table13[[#This Row],[Discount]]&lt;=0.05,"Low",IF(Table13[[#This Row],[Discount]]&lt;=0.1,"Medium","High")))</f>
        <v>Medium</v>
      </c>
      <c r="Q168" s="15">
        <f t="shared" si="7"/>
        <v>117.88200000000001</v>
      </c>
      <c r="R168" s="15">
        <f t="shared" si="8"/>
        <v>1060.9379999999999</v>
      </c>
      <c r="S168" s="15" t="str">
        <f>IF(Table13[[#This Row],[Total Sales After Discount (Main Total Sales)]]&gt;=1000,"High Order","Low Order")</f>
        <v>High Order</v>
      </c>
      <c r="T168" s="9" t="s">
        <v>98</v>
      </c>
      <c r="U168" s="9" t="s">
        <v>51</v>
      </c>
      <c r="V168" s="16" t="str">
        <f ca="1">PROPER(Table13[[#This Row],[Region]])</f>
        <v>Central</v>
      </c>
      <c r="W168" s="9" t="s">
        <v>145</v>
      </c>
      <c r="X168" s="9" t="s">
        <v>263</v>
      </c>
      <c r="Y168" s="9" t="s">
        <v>32</v>
      </c>
      <c r="Z168" s="9" t="str">
        <f>TEXT(Table13[[#This Row],[Order Date]],"mmm")</f>
        <v>Jun</v>
      </c>
      <c r="AA168" s="1" t="str">
        <f>TEXT(Table13[[#This Row],[Order Date]],"yyyy")</f>
        <v>2015</v>
      </c>
      <c r="AB168" s="1" t="str">
        <f>TEXT(Table13[[#This Row],[Order Date]],"mmm yyyy")</f>
        <v>Jun 2015</v>
      </c>
      <c r="AC168" s="1" t="str">
        <f>TEXT(Table13[[#This Row],[Order Date]],"dddd")</f>
        <v>Wednesday</v>
      </c>
    </row>
    <row r="169" spans="1:29" ht="14.5">
      <c r="A169" s="9">
        <v>288</v>
      </c>
      <c r="B169" s="9" t="str">
        <f>VLOOKUP(Table13[[#This Row],[Customer ID]],'Customer Lookup'!A:B,2,0)</f>
        <v>Patricia Cole Blair</v>
      </c>
      <c r="C169" s="9">
        <v>89762</v>
      </c>
      <c r="D169" s="12">
        <v>42020</v>
      </c>
      <c r="E169" s="12">
        <v>42023</v>
      </c>
      <c r="F169" s="24">
        <f>Table13[[#This Row],[Ship Date]]-Table13[[#This Row],[Order Date]]</f>
        <v>3</v>
      </c>
      <c r="G169" s="18" t="str">
        <f>IF(Table13[[#This Row],[Shipping Delay (No of Days From Order to Delivery)]]&lt;=2,"Fast Delivery","Standard Delivery")</f>
        <v>Standard Delivery</v>
      </c>
      <c r="H169" s="9" t="s">
        <v>144</v>
      </c>
      <c r="I169" s="13" t="str">
        <f ca="1">TRIM(Table13[[#This Row],[Product Category]])</f>
        <v>Technology</v>
      </c>
      <c r="J169" s="13" t="str">
        <f ca="1">PROPER(Table13[[#This Row],[Product Sub-Category]])</f>
        <v>Computer Peripherals</v>
      </c>
      <c r="K169" s="14">
        <v>7</v>
      </c>
      <c r="L169" s="15">
        <v>28.48</v>
      </c>
      <c r="M169" s="15">
        <f t="shared" si="6"/>
        <v>199.36</v>
      </c>
      <c r="N169" s="9">
        <v>0.05</v>
      </c>
      <c r="O169" s="20">
        <v>0.05</v>
      </c>
      <c r="P169" s="20" t="str">
        <f>IF(Table13[[#This Row],[Discount]]=0,"No Discount",IF(Table13[[#This Row],[Discount]]&lt;=0.05,"Low",IF(Table13[[#This Row],[Discount]]&lt;=0.1,"Medium","High")))</f>
        <v>Low</v>
      </c>
      <c r="Q169" s="15">
        <f t="shared" si="7"/>
        <v>9.9680000000000017</v>
      </c>
      <c r="R169" s="15">
        <f t="shared" si="8"/>
        <v>189.39200000000002</v>
      </c>
      <c r="S169" s="15" t="str">
        <f>IF(Table13[[#This Row],[Total Sales After Discount (Main Total Sales)]]&gt;=1000,"High Order","Low Order")</f>
        <v>Low Order</v>
      </c>
      <c r="T169" s="9" t="s">
        <v>41</v>
      </c>
      <c r="U169" s="9" t="s">
        <v>51</v>
      </c>
      <c r="V169" s="16" t="str">
        <f ca="1">PROPER(Table13[[#This Row],[Region]])</f>
        <v>Central</v>
      </c>
      <c r="W169" s="9" t="s">
        <v>145</v>
      </c>
      <c r="X169" s="9" t="s">
        <v>265</v>
      </c>
      <c r="Y169" s="9" t="s">
        <v>32</v>
      </c>
      <c r="Z169" s="9" t="str">
        <f>TEXT(Table13[[#This Row],[Order Date]],"mmm")</f>
        <v>Jan</v>
      </c>
      <c r="AA169" s="1" t="str">
        <f>TEXT(Table13[[#This Row],[Order Date]],"yyyy")</f>
        <v>2015</v>
      </c>
      <c r="AB169" s="1" t="str">
        <f>TEXT(Table13[[#This Row],[Order Date]],"mmm yyyy")</f>
        <v>Jan 2015</v>
      </c>
      <c r="AC169" s="1" t="str">
        <f>TEXT(Table13[[#This Row],[Order Date]],"dddd")</f>
        <v>Friday</v>
      </c>
    </row>
    <row r="170" spans="1:29" ht="14.5">
      <c r="A170" s="9">
        <v>288</v>
      </c>
      <c r="B170" s="9" t="str">
        <f>VLOOKUP(Table13[[#This Row],[Customer ID]],'Customer Lookup'!A:B,2,0)</f>
        <v>Patricia Cole Blair</v>
      </c>
      <c r="C170" s="9">
        <v>89762</v>
      </c>
      <c r="D170" s="12">
        <v>42020</v>
      </c>
      <c r="E170" s="12">
        <v>42022</v>
      </c>
      <c r="F170" s="24">
        <f>Table13[[#This Row],[Ship Date]]-Table13[[#This Row],[Order Date]]</f>
        <v>2</v>
      </c>
      <c r="G170" s="18" t="str">
        <f>IF(Table13[[#This Row],[Shipping Delay (No of Days From Order to Delivery)]]&lt;=2,"Fast Delivery","Standard Delivery")</f>
        <v>Fast Delivery</v>
      </c>
      <c r="H170" s="8" t="s">
        <v>2235</v>
      </c>
      <c r="I170" s="13" t="str">
        <f ca="1">TRIM(Table13[[#This Row],[Product Category]])</f>
        <v>Technology</v>
      </c>
      <c r="J170" s="13" t="str">
        <f ca="1">PROPER(Table13[[#This Row],[Product Sub-Category]])</f>
        <v>Telephones And Communication</v>
      </c>
      <c r="K170" s="14">
        <v>14</v>
      </c>
      <c r="L170" s="15">
        <v>65.989999999999995</v>
      </c>
      <c r="M170" s="15">
        <f t="shared" si="6"/>
        <v>923.8599999999999</v>
      </c>
      <c r="N170" s="9">
        <v>0.05</v>
      </c>
      <c r="O170" s="21">
        <v>0.05</v>
      </c>
      <c r="P170" s="21" t="str">
        <f>IF(Table13[[#This Row],[Discount]]=0,"No Discount",IF(Table13[[#This Row],[Discount]]&lt;=0.05,"Low",IF(Table13[[#This Row],[Discount]]&lt;=0.1,"Medium","High")))</f>
        <v>Low</v>
      </c>
      <c r="Q170" s="15">
        <f t="shared" si="7"/>
        <v>46.192999999999998</v>
      </c>
      <c r="R170" s="15">
        <f t="shared" si="8"/>
        <v>877.66699999999992</v>
      </c>
      <c r="S170" s="15" t="str">
        <f>IF(Table13[[#This Row],[Total Sales After Discount (Main Total Sales)]]&gt;=1000,"High Order","Low Order")</f>
        <v>Low Order</v>
      </c>
      <c r="T170" s="9" t="s">
        <v>41</v>
      </c>
      <c r="U170" s="9" t="s">
        <v>51</v>
      </c>
      <c r="V170" s="16" t="str">
        <f ca="1">PROPER(Table13[[#This Row],[Region]])</f>
        <v>West</v>
      </c>
      <c r="W170" s="9" t="s">
        <v>145</v>
      </c>
      <c r="X170" s="9" t="s">
        <v>265</v>
      </c>
      <c r="Y170" s="9" t="s">
        <v>22</v>
      </c>
      <c r="Z170" s="9" t="str">
        <f>TEXT(Table13[[#This Row],[Order Date]],"mmm")</f>
        <v>Jan</v>
      </c>
      <c r="AA170" s="1" t="str">
        <f>TEXT(Table13[[#This Row],[Order Date]],"yyyy")</f>
        <v>2015</v>
      </c>
      <c r="AB170" s="1" t="str">
        <f>TEXT(Table13[[#This Row],[Order Date]],"mmm yyyy")</f>
        <v>Jan 2015</v>
      </c>
      <c r="AC170" s="1" t="str">
        <f>TEXT(Table13[[#This Row],[Order Date]],"dddd")</f>
        <v>Friday</v>
      </c>
    </row>
    <row r="171" spans="1:29" ht="14.5">
      <c r="A171" s="9">
        <v>290</v>
      </c>
      <c r="B171" s="9" t="str">
        <f>VLOOKUP(Table13[[#This Row],[Customer ID]],'Customer Lookup'!A:B,2,0)</f>
        <v>Sara O'Connor</v>
      </c>
      <c r="C171" s="9">
        <v>90837</v>
      </c>
      <c r="D171" s="12">
        <v>42088</v>
      </c>
      <c r="E171" s="12">
        <v>42089</v>
      </c>
      <c r="F171" s="24">
        <f>Table13[[#This Row],[Ship Date]]-Table13[[#This Row],[Order Date]]</f>
        <v>1</v>
      </c>
      <c r="G171" s="18" t="str">
        <f>IF(Table13[[#This Row],[Shipping Delay (No of Days From Order to Delivery)]]&lt;=2,"Fast Delivery","Standard Delivery")</f>
        <v>Fast Delivery</v>
      </c>
      <c r="H171" s="9" t="s">
        <v>144</v>
      </c>
      <c r="I171" s="13" t="str">
        <f ca="1">TRIM(Table13[[#This Row],[Product Category]])</f>
        <v>Technology</v>
      </c>
      <c r="J171" s="13" t="str">
        <f ca="1">PROPER(Table13[[#This Row],[Product Sub-Category]])</f>
        <v>Computer Peripherals</v>
      </c>
      <c r="K171" s="14">
        <v>20</v>
      </c>
      <c r="L171" s="15">
        <v>4.9800000000000004</v>
      </c>
      <c r="M171" s="15">
        <f t="shared" si="6"/>
        <v>99.600000000000009</v>
      </c>
      <c r="N171" s="9">
        <v>0.05</v>
      </c>
      <c r="O171" s="20">
        <v>0.05</v>
      </c>
      <c r="P171" s="20" t="str">
        <f>IF(Table13[[#This Row],[Discount]]=0,"No Discount",IF(Table13[[#This Row],[Discount]]&lt;=0.05,"Low",IF(Table13[[#This Row],[Discount]]&lt;=0.1,"Medium","High")))</f>
        <v>Low</v>
      </c>
      <c r="Q171" s="15">
        <f t="shared" si="7"/>
        <v>4.9800000000000004</v>
      </c>
      <c r="R171" s="15">
        <f t="shared" si="8"/>
        <v>94.62</v>
      </c>
      <c r="S171" s="15" t="str">
        <f>IF(Table13[[#This Row],[Total Sales After Discount (Main Total Sales)]]&gt;=1000,"High Order","Low Order")</f>
        <v>Low Order</v>
      </c>
      <c r="T171" s="9" t="s">
        <v>31</v>
      </c>
      <c r="U171" s="9" t="s">
        <v>51</v>
      </c>
      <c r="V171" s="16" t="str">
        <f ca="1">PROPER(Table13[[#This Row],[Region]])</f>
        <v>East</v>
      </c>
      <c r="W171" s="9" t="s">
        <v>194</v>
      </c>
      <c r="X171" s="9" t="s">
        <v>266</v>
      </c>
      <c r="Y171" s="9" t="s">
        <v>32</v>
      </c>
      <c r="Z171" s="9" t="str">
        <f>TEXT(Table13[[#This Row],[Order Date]],"mmm")</f>
        <v>Mar</v>
      </c>
      <c r="AA171" s="1" t="str">
        <f>TEXT(Table13[[#This Row],[Order Date]],"yyyy")</f>
        <v>2015</v>
      </c>
      <c r="AB171" s="1" t="str">
        <f>TEXT(Table13[[#This Row],[Order Date]],"mmm yyyy")</f>
        <v>Mar 2015</v>
      </c>
      <c r="AC171" s="1" t="str">
        <f>TEXT(Table13[[#This Row],[Order Date]],"dddd")</f>
        <v>Wednesday</v>
      </c>
    </row>
    <row r="172" spans="1:29" ht="14.5">
      <c r="A172" s="9">
        <v>306</v>
      </c>
      <c r="B172" s="9" t="str">
        <f>VLOOKUP(Table13[[#This Row],[Customer ID]],'Customer Lookup'!A:B,2,0)</f>
        <v>Thomas McAllister</v>
      </c>
      <c r="C172" s="9">
        <v>87057</v>
      </c>
      <c r="D172" s="12">
        <v>42049</v>
      </c>
      <c r="E172" s="12">
        <v>42050</v>
      </c>
      <c r="F172" s="24">
        <f>Table13[[#This Row],[Ship Date]]-Table13[[#This Row],[Order Date]]</f>
        <v>1</v>
      </c>
      <c r="G172" s="18" t="str">
        <f>IF(Table13[[#This Row],[Shipping Delay (No of Days From Order to Delivery)]]&lt;=2,"Fast Delivery","Standard Delivery")</f>
        <v>Fast Delivery</v>
      </c>
      <c r="H172" s="8" t="s">
        <v>144</v>
      </c>
      <c r="I172" s="13" t="str">
        <f ca="1">TRIM(Table13[[#This Row],[Product Category]])</f>
        <v>Technology</v>
      </c>
      <c r="J172" s="13" t="str">
        <f ca="1">PROPER(Table13[[#This Row],[Product Sub-Category]])</f>
        <v>Computer Peripherals</v>
      </c>
      <c r="K172" s="14">
        <v>8</v>
      </c>
      <c r="L172" s="15">
        <v>8.33</v>
      </c>
      <c r="M172" s="15">
        <f t="shared" si="6"/>
        <v>66.64</v>
      </c>
      <c r="N172" s="9">
        <v>0.05</v>
      </c>
      <c r="O172" s="21">
        <v>0.05</v>
      </c>
      <c r="P172" s="21" t="str">
        <f>IF(Table13[[#This Row],[Discount]]=0,"No Discount",IF(Table13[[#This Row],[Discount]]&lt;=0.05,"Low",IF(Table13[[#This Row],[Discount]]&lt;=0.1,"Medium","High")))</f>
        <v>Low</v>
      </c>
      <c r="Q172" s="15">
        <f t="shared" si="7"/>
        <v>3.3320000000000003</v>
      </c>
      <c r="R172" s="15">
        <f t="shared" si="8"/>
        <v>63.308</v>
      </c>
      <c r="S172" s="15" t="str">
        <f>IF(Table13[[#This Row],[Total Sales After Discount (Main Total Sales)]]&gt;=1000,"High Order","Low Order")</f>
        <v>Low Order</v>
      </c>
      <c r="T172" s="9" t="s">
        <v>21</v>
      </c>
      <c r="U172" s="9" t="s">
        <v>51</v>
      </c>
      <c r="V172" s="16" t="str">
        <f ca="1">PROPER(Table13[[#This Row],[Region]])</f>
        <v>East</v>
      </c>
      <c r="W172" s="9" t="s">
        <v>268</v>
      </c>
      <c r="X172" s="9" t="s">
        <v>269</v>
      </c>
      <c r="Y172" s="9" t="s">
        <v>32</v>
      </c>
      <c r="Z172" s="9" t="str">
        <f>TEXT(Table13[[#This Row],[Order Date]],"mmm")</f>
        <v>Feb</v>
      </c>
      <c r="AA172" s="1" t="str">
        <f>TEXT(Table13[[#This Row],[Order Date]],"yyyy")</f>
        <v>2015</v>
      </c>
      <c r="AB172" s="1" t="str">
        <f>TEXT(Table13[[#This Row],[Order Date]],"mmm yyyy")</f>
        <v>Feb 2015</v>
      </c>
      <c r="AC172" s="1" t="str">
        <f>TEXT(Table13[[#This Row],[Order Date]],"dddd")</f>
        <v>Saturday</v>
      </c>
    </row>
    <row r="173" spans="1:29" ht="14.5">
      <c r="A173" s="9">
        <v>306</v>
      </c>
      <c r="B173" s="9" t="str">
        <f>VLOOKUP(Table13[[#This Row],[Customer ID]],'Customer Lookup'!A:B,2,0)</f>
        <v>Thomas McAllister</v>
      </c>
      <c r="C173" s="9">
        <v>87057</v>
      </c>
      <c r="D173" s="12">
        <v>42049</v>
      </c>
      <c r="E173" s="12">
        <v>42051</v>
      </c>
      <c r="F173" s="24">
        <f>Table13[[#This Row],[Ship Date]]-Table13[[#This Row],[Order Date]]</f>
        <v>2</v>
      </c>
      <c r="G173" s="18" t="str">
        <f>IF(Table13[[#This Row],[Shipping Delay (No of Days From Order to Delivery)]]&lt;=2,"Fast Delivery","Standard Delivery")</f>
        <v>Fast Delivery</v>
      </c>
      <c r="H173" s="9" t="s">
        <v>2235</v>
      </c>
      <c r="I173" s="13" t="str">
        <f ca="1">TRIM(Table13[[#This Row],[Product Category]])</f>
        <v>Technology</v>
      </c>
      <c r="J173" s="13" t="str">
        <f ca="1">PROPER(Table13[[#This Row],[Product Sub-Category]])</f>
        <v>Telephones And Communication</v>
      </c>
      <c r="K173" s="14">
        <v>17</v>
      </c>
      <c r="L173" s="15">
        <v>85.99</v>
      </c>
      <c r="M173" s="15">
        <f t="shared" si="6"/>
        <v>1461.83</v>
      </c>
      <c r="N173" s="9">
        <v>0.05</v>
      </c>
      <c r="O173" s="20">
        <v>0.05</v>
      </c>
      <c r="P173" s="20" t="str">
        <f>IF(Table13[[#This Row],[Discount]]=0,"No Discount",IF(Table13[[#This Row],[Discount]]&lt;=0.05,"Low",IF(Table13[[#This Row],[Discount]]&lt;=0.1,"Medium","High")))</f>
        <v>Low</v>
      </c>
      <c r="Q173" s="15">
        <f t="shared" si="7"/>
        <v>73.091499999999996</v>
      </c>
      <c r="R173" s="15">
        <f t="shared" si="8"/>
        <v>1388.7384999999999</v>
      </c>
      <c r="S173" s="15" t="str">
        <f>IF(Table13[[#This Row],[Total Sales After Discount (Main Total Sales)]]&gt;=1000,"High Order","Low Order")</f>
        <v>High Order</v>
      </c>
      <c r="T173" s="9" t="s">
        <v>21</v>
      </c>
      <c r="U173" s="9" t="s">
        <v>51</v>
      </c>
      <c r="V173" s="16" t="str">
        <f ca="1">PROPER(Table13[[#This Row],[Region]])</f>
        <v>West</v>
      </c>
      <c r="W173" s="9" t="s">
        <v>268</v>
      </c>
      <c r="X173" s="9" t="s">
        <v>269</v>
      </c>
      <c r="Y173" s="9" t="s">
        <v>32</v>
      </c>
      <c r="Z173" s="9" t="str">
        <f>TEXT(Table13[[#This Row],[Order Date]],"mmm")</f>
        <v>Feb</v>
      </c>
      <c r="AA173" s="1" t="str">
        <f>TEXT(Table13[[#This Row],[Order Date]],"yyyy")</f>
        <v>2015</v>
      </c>
      <c r="AB173" s="1" t="str">
        <f>TEXT(Table13[[#This Row],[Order Date]],"mmm yyyy")</f>
        <v>Feb 2015</v>
      </c>
      <c r="AC173" s="1" t="str">
        <f>TEXT(Table13[[#This Row],[Order Date]],"dddd")</f>
        <v>Saturday</v>
      </c>
    </row>
    <row r="174" spans="1:29" ht="14.5">
      <c r="A174" s="9">
        <v>308</v>
      </c>
      <c r="B174" s="9" t="str">
        <f>VLOOKUP(Table13[[#This Row],[Customer ID]],'Customer Lookup'!A:B,2,0)</f>
        <v>Glen Caldwell</v>
      </c>
      <c r="C174" s="9">
        <v>37760</v>
      </c>
      <c r="D174" s="12">
        <v>42049</v>
      </c>
      <c r="E174" s="12">
        <v>42050</v>
      </c>
      <c r="F174" s="24">
        <f>Table13[[#This Row],[Ship Date]]-Table13[[#This Row],[Order Date]]</f>
        <v>1</v>
      </c>
      <c r="G174" s="18" t="str">
        <f>IF(Table13[[#This Row],[Shipping Delay (No of Days From Order to Delivery)]]&lt;=2,"Fast Delivery","Standard Delivery")</f>
        <v>Fast Delivery</v>
      </c>
      <c r="H174" s="8" t="s">
        <v>144</v>
      </c>
      <c r="I174" s="13" t="str">
        <f ca="1">TRIM(Table13[[#This Row],[Product Category]])</f>
        <v>Office Supplies</v>
      </c>
      <c r="J174" s="13" t="str">
        <f ca="1">PROPER(Table13[[#This Row],[Product Sub-Category]])</f>
        <v>Computer Peripherals</v>
      </c>
      <c r="K174" s="14">
        <v>32</v>
      </c>
      <c r="L174" s="15">
        <v>8.33</v>
      </c>
      <c r="M174" s="15">
        <f t="shared" si="6"/>
        <v>266.56</v>
      </c>
      <c r="N174" s="9">
        <v>0.05</v>
      </c>
      <c r="O174" s="21">
        <v>0.05</v>
      </c>
      <c r="P174" s="21" t="str">
        <f>IF(Table13[[#This Row],[Discount]]=0,"No Discount",IF(Table13[[#This Row],[Discount]]&lt;=0.05,"Low",IF(Table13[[#This Row],[Discount]]&lt;=0.1,"Medium","High")))</f>
        <v>Low</v>
      </c>
      <c r="Q174" s="15">
        <f t="shared" si="7"/>
        <v>13.328000000000001</v>
      </c>
      <c r="R174" s="15">
        <f t="shared" si="8"/>
        <v>253.232</v>
      </c>
      <c r="S174" s="15" t="str">
        <f>IF(Table13[[#This Row],[Total Sales After Discount (Main Total Sales)]]&gt;=1000,"High Order","Low Order")</f>
        <v>Low Order</v>
      </c>
      <c r="T174" s="9" t="s">
        <v>21</v>
      </c>
      <c r="U174" s="9" t="s">
        <v>51</v>
      </c>
      <c r="V174" s="16" t="str">
        <f ca="1">PROPER(Table13[[#This Row],[Region]])</f>
        <v>Central</v>
      </c>
      <c r="W174" s="9" t="s">
        <v>29</v>
      </c>
      <c r="X174" s="9" t="s">
        <v>160</v>
      </c>
      <c r="Y174" s="9" t="s">
        <v>32</v>
      </c>
      <c r="Z174" s="9" t="str">
        <f>TEXT(Table13[[#This Row],[Order Date]],"mmm")</f>
        <v>Feb</v>
      </c>
      <c r="AA174" s="1" t="str">
        <f>TEXT(Table13[[#This Row],[Order Date]],"yyyy")</f>
        <v>2015</v>
      </c>
      <c r="AB174" s="1" t="str">
        <f>TEXT(Table13[[#This Row],[Order Date]],"mmm yyyy")</f>
        <v>Feb 2015</v>
      </c>
      <c r="AC174" s="1" t="str">
        <f>TEXT(Table13[[#This Row],[Order Date]],"dddd")</f>
        <v>Saturday</v>
      </c>
    </row>
    <row r="175" spans="1:29" ht="14.5">
      <c r="A175" s="9">
        <v>314</v>
      </c>
      <c r="B175" s="9" t="str">
        <f>VLOOKUP(Table13[[#This Row],[Customer ID]],'Customer Lookup'!A:B,2,0)</f>
        <v>Ruby Gibbons</v>
      </c>
      <c r="C175" s="9">
        <v>89166</v>
      </c>
      <c r="D175" s="12">
        <v>42083</v>
      </c>
      <c r="E175" s="12">
        <v>42085</v>
      </c>
      <c r="F175" s="24">
        <f>Table13[[#This Row],[Ship Date]]-Table13[[#This Row],[Order Date]]</f>
        <v>2</v>
      </c>
      <c r="G175" s="18" t="str">
        <f>IF(Table13[[#This Row],[Shipping Delay (No of Days From Order to Delivery)]]&lt;=2,"Fast Delivery","Standard Delivery")</f>
        <v>Fast Delivery</v>
      </c>
      <c r="H175" s="9" t="s">
        <v>2240</v>
      </c>
      <c r="I175" s="13" t="str">
        <f ca="1">TRIM(Table13[[#This Row],[Product Category]])</f>
        <v>Technology</v>
      </c>
      <c r="J175" s="13" t="str">
        <f ca="1">PROPER(Table13[[#This Row],[Product Sub-Category]])</f>
        <v>Scissors, Rulers And Trimmers</v>
      </c>
      <c r="K175" s="14">
        <v>2</v>
      </c>
      <c r="L175" s="15">
        <v>1637.53</v>
      </c>
      <c r="M175" s="15">
        <f t="shared" si="6"/>
        <v>3275.06</v>
      </c>
      <c r="N175" s="9">
        <v>0.15</v>
      </c>
      <c r="O175" s="20">
        <v>0.15</v>
      </c>
      <c r="P175" s="20" t="str">
        <f>IF(Table13[[#This Row],[Discount]]=0,"No Discount",IF(Table13[[#This Row],[Discount]]&lt;=0.05,"Low",IF(Table13[[#This Row],[Discount]]&lt;=0.1,"Medium","High")))</f>
        <v>High</v>
      </c>
      <c r="Q175" s="15">
        <f t="shared" si="7"/>
        <v>491.25899999999996</v>
      </c>
      <c r="R175" s="15">
        <f t="shared" si="8"/>
        <v>2783.8009999999999</v>
      </c>
      <c r="S175" s="15" t="str">
        <f>IF(Table13[[#This Row],[Total Sales After Discount (Main Total Sales)]]&gt;=1000,"High Order","Low Order")</f>
        <v>High Order</v>
      </c>
      <c r="T175" s="9" t="s">
        <v>50</v>
      </c>
      <c r="U175" s="9" t="s">
        <v>81</v>
      </c>
      <c r="V175" s="16" t="str">
        <f ca="1">PROPER(Table13[[#This Row],[Region]])</f>
        <v>East</v>
      </c>
      <c r="W175" s="9" t="s">
        <v>142</v>
      </c>
      <c r="X175" s="9" t="s">
        <v>255</v>
      </c>
      <c r="Y175" s="9" t="s">
        <v>32</v>
      </c>
      <c r="Z175" s="9" t="str">
        <f>TEXT(Table13[[#This Row],[Order Date]],"mmm")</f>
        <v>Mar</v>
      </c>
      <c r="AA175" s="1" t="str">
        <f>TEXT(Table13[[#This Row],[Order Date]],"yyyy")</f>
        <v>2015</v>
      </c>
      <c r="AB175" s="1" t="str">
        <f>TEXT(Table13[[#This Row],[Order Date]],"mmm yyyy")</f>
        <v>Mar 2015</v>
      </c>
      <c r="AC175" s="1" t="str">
        <f>TEXT(Table13[[#This Row],[Order Date]],"dddd")</f>
        <v>Friday</v>
      </c>
    </row>
    <row r="176" spans="1:29" ht="14.5">
      <c r="A176" s="9">
        <v>315</v>
      </c>
      <c r="B176" s="9" t="str">
        <f>VLOOKUP(Table13[[#This Row],[Customer ID]],'Customer Lookup'!A:B,2,0)</f>
        <v>Benjamin Kaufman</v>
      </c>
      <c r="C176" s="9">
        <v>89166</v>
      </c>
      <c r="D176" s="12">
        <v>42083</v>
      </c>
      <c r="E176" s="12">
        <v>42083</v>
      </c>
      <c r="F176" s="24">
        <f>Table13[[#This Row],[Ship Date]]-Table13[[#This Row],[Order Date]]</f>
        <v>0</v>
      </c>
      <c r="G176" s="18" t="str">
        <f>IF(Table13[[#This Row],[Shipping Delay (No of Days From Order to Delivery)]]&lt;=2,"Fast Delivery","Standard Delivery")</f>
        <v>Fast Delivery</v>
      </c>
      <c r="H176" s="8" t="s">
        <v>144</v>
      </c>
      <c r="I176" s="13" t="str">
        <f ca="1">TRIM(Table13[[#This Row],[Product Category]])</f>
        <v>Furniture</v>
      </c>
      <c r="J176" s="13" t="str">
        <f ca="1">PROPER(Table13[[#This Row],[Product Sub-Category]])</f>
        <v>Computer Peripherals</v>
      </c>
      <c r="K176" s="14">
        <v>2</v>
      </c>
      <c r="L176" s="15">
        <v>19.98</v>
      </c>
      <c r="M176" s="15">
        <f t="shared" si="6"/>
        <v>39.96</v>
      </c>
      <c r="N176" s="9">
        <v>0.05</v>
      </c>
      <c r="O176" s="21">
        <v>0.05</v>
      </c>
      <c r="P176" s="21" t="str">
        <f>IF(Table13[[#This Row],[Discount]]=0,"No Discount",IF(Table13[[#This Row],[Discount]]&lt;=0.05,"Low",IF(Table13[[#This Row],[Discount]]&lt;=0.1,"Medium","High")))</f>
        <v>Low</v>
      </c>
      <c r="Q176" s="15">
        <f t="shared" si="7"/>
        <v>1.9980000000000002</v>
      </c>
      <c r="R176" s="15">
        <f t="shared" si="8"/>
        <v>37.962000000000003</v>
      </c>
      <c r="S176" s="15" t="str">
        <f>IF(Table13[[#This Row],[Total Sales After Discount (Main Total Sales)]]&gt;=1000,"High Order","Low Order")</f>
        <v>Low Order</v>
      </c>
      <c r="T176" s="9" t="s">
        <v>50</v>
      </c>
      <c r="U176" s="9" t="s">
        <v>81</v>
      </c>
      <c r="V176" s="16" t="str">
        <f ca="1">PROPER(Table13[[#This Row],[Region]])</f>
        <v>West</v>
      </c>
      <c r="W176" s="9" t="s">
        <v>152</v>
      </c>
      <c r="X176" s="9" t="s">
        <v>272</v>
      </c>
      <c r="Y176" s="9" t="s">
        <v>32</v>
      </c>
      <c r="Z176" s="9" t="str">
        <f>TEXT(Table13[[#This Row],[Order Date]],"mmm")</f>
        <v>Mar</v>
      </c>
      <c r="AA176" s="1" t="str">
        <f>TEXT(Table13[[#This Row],[Order Date]],"yyyy")</f>
        <v>2015</v>
      </c>
      <c r="AB176" s="1" t="str">
        <f>TEXT(Table13[[#This Row],[Order Date]],"mmm yyyy")</f>
        <v>Mar 2015</v>
      </c>
      <c r="AC176" s="1" t="str">
        <f>TEXT(Table13[[#This Row],[Order Date]],"dddd")</f>
        <v>Friday</v>
      </c>
    </row>
    <row r="177" spans="1:29" ht="14.5">
      <c r="A177" s="9">
        <v>317</v>
      </c>
      <c r="B177" s="9" t="str">
        <f>VLOOKUP(Table13[[#This Row],[Customer ID]],'Customer Lookup'!A:B,2,0)</f>
        <v>Katherine Kearney</v>
      </c>
      <c r="C177" s="9">
        <v>86041</v>
      </c>
      <c r="D177" s="12">
        <v>42172</v>
      </c>
      <c r="E177" s="12">
        <v>42173</v>
      </c>
      <c r="F177" s="24">
        <f>Table13[[#This Row],[Ship Date]]-Table13[[#This Row],[Order Date]]</f>
        <v>1</v>
      </c>
      <c r="G177" s="18" t="str">
        <f>IF(Table13[[#This Row],[Shipping Delay (No of Days From Order to Delivery)]]&lt;=2,"Fast Delivery","Standard Delivery")</f>
        <v>Fast Delivery</v>
      </c>
      <c r="H177" s="9" t="s">
        <v>2233</v>
      </c>
      <c r="I177" s="13" t="str">
        <f ca="1">TRIM(Table13[[#This Row],[Product Category]])</f>
        <v>Office Supplies</v>
      </c>
      <c r="J177" s="13" t="str">
        <f ca="1">PROPER(Table13[[#This Row],[Product Sub-Category]])</f>
        <v>Office Furnishings</v>
      </c>
      <c r="K177" s="14">
        <v>9</v>
      </c>
      <c r="L177" s="15">
        <v>7.38</v>
      </c>
      <c r="M177" s="15">
        <f t="shared" si="6"/>
        <v>66.42</v>
      </c>
      <c r="N177" s="9">
        <v>0.05</v>
      </c>
      <c r="O177" s="20">
        <v>0.05</v>
      </c>
      <c r="P177" s="20" t="str">
        <f>IF(Table13[[#This Row],[Discount]]=0,"No Discount",IF(Table13[[#This Row],[Discount]]&lt;=0.05,"Low",IF(Table13[[#This Row],[Discount]]&lt;=0.1,"Medium","High")))</f>
        <v>Low</v>
      </c>
      <c r="Q177" s="15">
        <f t="shared" si="7"/>
        <v>3.3210000000000002</v>
      </c>
      <c r="R177" s="15">
        <f t="shared" si="8"/>
        <v>63.099000000000004</v>
      </c>
      <c r="S177" s="15" t="str">
        <f>IF(Table13[[#This Row],[Total Sales After Discount (Main Total Sales)]]&gt;=1000,"High Order","Low Order")</f>
        <v>Low Order</v>
      </c>
      <c r="T177" s="9" t="s">
        <v>31</v>
      </c>
      <c r="U177" s="9" t="s">
        <v>81</v>
      </c>
      <c r="V177" s="16" t="str">
        <f ca="1">PROPER(Table13[[#This Row],[Region]])</f>
        <v>West</v>
      </c>
      <c r="W177" s="9" t="s">
        <v>37</v>
      </c>
      <c r="X177" s="9" t="s">
        <v>273</v>
      </c>
      <c r="Y177" s="9" t="s">
        <v>32</v>
      </c>
      <c r="Z177" s="9" t="str">
        <f>TEXT(Table13[[#This Row],[Order Date]],"mmm")</f>
        <v>Jun</v>
      </c>
      <c r="AA177" s="1" t="str">
        <f>TEXT(Table13[[#This Row],[Order Date]],"yyyy")</f>
        <v>2015</v>
      </c>
      <c r="AB177" s="1" t="str">
        <f>TEXT(Table13[[#This Row],[Order Date]],"mmm yyyy")</f>
        <v>Jun 2015</v>
      </c>
      <c r="AC177" s="1" t="str">
        <f>TEXT(Table13[[#This Row],[Order Date]],"dddd")</f>
        <v>Wednesday</v>
      </c>
    </row>
    <row r="178" spans="1:29" ht="14.5">
      <c r="A178" s="9">
        <v>317</v>
      </c>
      <c r="B178" s="9" t="str">
        <f>VLOOKUP(Table13[[#This Row],[Customer ID]],'Customer Lookup'!A:B,2,0)</f>
        <v>Katherine Kearney</v>
      </c>
      <c r="C178" s="9">
        <v>86041</v>
      </c>
      <c r="D178" s="12">
        <v>42172</v>
      </c>
      <c r="E178" s="12">
        <v>42173</v>
      </c>
      <c r="F178" s="24">
        <f>Table13[[#This Row],[Ship Date]]-Table13[[#This Row],[Order Date]]</f>
        <v>1</v>
      </c>
      <c r="G178" s="18" t="str">
        <f>IF(Table13[[#This Row],[Shipping Delay (No of Days From Order to Delivery)]]&lt;=2,"Fast Delivery","Standard Delivery")</f>
        <v>Fast Delivery</v>
      </c>
      <c r="H178" s="8" t="s">
        <v>83</v>
      </c>
      <c r="I178" s="13" t="str">
        <f ca="1">TRIM(Table13[[#This Row],[Product Category]])</f>
        <v>Office Supplies</v>
      </c>
      <c r="J178" s="13" t="str">
        <f ca="1">PROPER(Table13[[#This Row],[Product Sub-Category]])</f>
        <v>Paper</v>
      </c>
      <c r="K178" s="14">
        <v>17</v>
      </c>
      <c r="L178" s="15">
        <v>5.98</v>
      </c>
      <c r="M178" s="15">
        <f t="shared" si="6"/>
        <v>101.66000000000001</v>
      </c>
      <c r="N178" s="9">
        <v>0.05</v>
      </c>
      <c r="O178" s="21">
        <v>0.05</v>
      </c>
      <c r="P178" s="21" t="str">
        <f>IF(Table13[[#This Row],[Discount]]=0,"No Discount",IF(Table13[[#This Row],[Discount]]&lt;=0.05,"Low",IF(Table13[[#This Row],[Discount]]&lt;=0.1,"Medium","High")))</f>
        <v>Low</v>
      </c>
      <c r="Q178" s="15">
        <f t="shared" si="7"/>
        <v>5.0830000000000011</v>
      </c>
      <c r="R178" s="15">
        <f t="shared" si="8"/>
        <v>96.577000000000012</v>
      </c>
      <c r="S178" s="15" t="str">
        <f>IF(Table13[[#This Row],[Total Sales After Discount (Main Total Sales)]]&gt;=1000,"High Order","Low Order")</f>
        <v>Low Order</v>
      </c>
      <c r="T178" s="9" t="s">
        <v>31</v>
      </c>
      <c r="U178" s="9" t="s">
        <v>81</v>
      </c>
      <c r="V178" s="16" t="str">
        <f ca="1">PROPER(Table13[[#This Row],[Region]])</f>
        <v>West</v>
      </c>
      <c r="W178" s="9" t="s">
        <v>37</v>
      </c>
      <c r="X178" s="9" t="s">
        <v>273</v>
      </c>
      <c r="Y178" s="9" t="s">
        <v>32</v>
      </c>
      <c r="Z178" s="9" t="str">
        <f>TEXT(Table13[[#This Row],[Order Date]],"mmm")</f>
        <v>Jun</v>
      </c>
      <c r="AA178" s="1" t="str">
        <f>TEXT(Table13[[#This Row],[Order Date]],"yyyy")</f>
        <v>2015</v>
      </c>
      <c r="AB178" s="1" t="str">
        <f>TEXT(Table13[[#This Row],[Order Date]],"mmm yyyy")</f>
        <v>Jun 2015</v>
      </c>
      <c r="AC178" s="1" t="str">
        <f>TEXT(Table13[[#This Row],[Order Date]],"dddd")</f>
        <v>Wednesday</v>
      </c>
    </row>
    <row r="179" spans="1:29" ht="14.5">
      <c r="A179" s="9">
        <v>317</v>
      </c>
      <c r="B179" s="9" t="str">
        <f>VLOOKUP(Table13[[#This Row],[Customer ID]],'Customer Lookup'!A:B,2,0)</f>
        <v>Katherine Kearney</v>
      </c>
      <c r="C179" s="9">
        <v>86041</v>
      </c>
      <c r="D179" s="12">
        <v>42172</v>
      </c>
      <c r="E179" s="12">
        <v>42173</v>
      </c>
      <c r="F179" s="24">
        <f>Table13[[#This Row],[Ship Date]]-Table13[[#This Row],[Order Date]]</f>
        <v>1</v>
      </c>
      <c r="G179" s="18" t="str">
        <f>IF(Table13[[#This Row],[Shipping Delay (No of Days From Order to Delivery)]]&lt;=2,"Fast Delivery","Standard Delivery")</f>
        <v>Fast Delivery</v>
      </c>
      <c r="H179" s="9" t="s">
        <v>2238</v>
      </c>
      <c r="I179" s="13" t="str">
        <f ca="1">TRIM(Table13[[#This Row],[Product Category]])</f>
        <v>Technology</v>
      </c>
      <c r="J179" s="13" t="str">
        <f ca="1">PROPER(Table13[[#This Row],[Product Sub-Category]])</f>
        <v>Storage &amp; Organization</v>
      </c>
      <c r="K179" s="14">
        <v>12</v>
      </c>
      <c r="L179" s="15">
        <v>15.42</v>
      </c>
      <c r="M179" s="15">
        <f t="shared" si="6"/>
        <v>185.04</v>
      </c>
      <c r="N179" s="9">
        <v>0.05</v>
      </c>
      <c r="O179" s="20">
        <v>0.05</v>
      </c>
      <c r="P179" s="20" t="str">
        <f>IF(Table13[[#This Row],[Discount]]=0,"No Discount",IF(Table13[[#This Row],[Discount]]&lt;=0.05,"Low",IF(Table13[[#This Row],[Discount]]&lt;=0.1,"Medium","High")))</f>
        <v>Low</v>
      </c>
      <c r="Q179" s="15">
        <f t="shared" si="7"/>
        <v>9.2520000000000007</v>
      </c>
      <c r="R179" s="15">
        <f t="shared" si="8"/>
        <v>175.78799999999998</v>
      </c>
      <c r="S179" s="15" t="str">
        <f>IF(Table13[[#This Row],[Total Sales After Discount (Main Total Sales)]]&gt;=1000,"High Order","Low Order")</f>
        <v>Low Order</v>
      </c>
      <c r="T179" s="9" t="s">
        <v>31</v>
      </c>
      <c r="U179" s="9" t="s">
        <v>81</v>
      </c>
      <c r="V179" s="16" t="str">
        <f ca="1">PROPER(Table13[[#This Row],[Region]])</f>
        <v>East</v>
      </c>
      <c r="W179" s="9" t="s">
        <v>37</v>
      </c>
      <c r="X179" s="9" t="s">
        <v>273</v>
      </c>
      <c r="Y179" s="9" t="s">
        <v>32</v>
      </c>
      <c r="Z179" s="9" t="str">
        <f>TEXT(Table13[[#This Row],[Order Date]],"mmm")</f>
        <v>Jun</v>
      </c>
      <c r="AA179" s="1" t="str">
        <f>TEXT(Table13[[#This Row],[Order Date]],"yyyy")</f>
        <v>2015</v>
      </c>
      <c r="AB179" s="1" t="str">
        <f>TEXT(Table13[[#This Row],[Order Date]],"mmm yyyy")</f>
        <v>Jun 2015</v>
      </c>
      <c r="AC179" s="1" t="str">
        <f>TEXT(Table13[[#This Row],[Order Date]],"dddd")</f>
        <v>Wednesday</v>
      </c>
    </row>
    <row r="180" spans="1:29" ht="14.5">
      <c r="A180" s="9">
        <v>321</v>
      </c>
      <c r="B180" s="9" t="str">
        <f>VLOOKUP(Table13[[#This Row],[Customer ID]],'Customer Lookup'!A:B,2,0)</f>
        <v>Arthur Lowe Nash</v>
      </c>
      <c r="C180" s="9">
        <v>91057</v>
      </c>
      <c r="D180" s="12">
        <v>42098</v>
      </c>
      <c r="E180" s="12">
        <v>42103</v>
      </c>
      <c r="F180" s="24">
        <f>Table13[[#This Row],[Ship Date]]-Table13[[#This Row],[Order Date]]</f>
        <v>5</v>
      </c>
      <c r="G180" s="18" t="str">
        <f>IF(Table13[[#This Row],[Shipping Delay (No of Days From Order to Delivery)]]&lt;=2,"Fast Delivery","Standard Delivery")</f>
        <v>Standard Delivery</v>
      </c>
      <c r="H180" s="8" t="s">
        <v>144</v>
      </c>
      <c r="I180" s="13" t="str">
        <f ca="1">TRIM(Table13[[#This Row],[Product Category]])</f>
        <v>Technology</v>
      </c>
      <c r="J180" s="13" t="str">
        <f ca="1">PROPER(Table13[[#This Row],[Product Sub-Category]])</f>
        <v>Computer Peripherals</v>
      </c>
      <c r="K180" s="14">
        <v>11</v>
      </c>
      <c r="L180" s="15">
        <v>8.33</v>
      </c>
      <c r="M180" s="15">
        <f t="shared" si="6"/>
        <v>91.63</v>
      </c>
      <c r="N180" s="9">
        <v>0.05</v>
      </c>
      <c r="O180" s="21">
        <v>0.05</v>
      </c>
      <c r="P180" s="21" t="str">
        <f>IF(Table13[[#This Row],[Discount]]=0,"No Discount",IF(Table13[[#This Row],[Discount]]&lt;=0.05,"Low",IF(Table13[[#This Row],[Discount]]&lt;=0.1,"Medium","High")))</f>
        <v>Low</v>
      </c>
      <c r="Q180" s="15">
        <f t="shared" si="7"/>
        <v>4.5815000000000001</v>
      </c>
      <c r="R180" s="15">
        <f t="shared" si="8"/>
        <v>87.04849999999999</v>
      </c>
      <c r="S180" s="15" t="str">
        <f>IF(Table13[[#This Row],[Total Sales After Discount (Main Total Sales)]]&gt;=1000,"High Order","Low Order")</f>
        <v>Low Order</v>
      </c>
      <c r="T180" s="9" t="s">
        <v>98</v>
      </c>
      <c r="U180" s="9" t="s">
        <v>104</v>
      </c>
      <c r="V180" s="16" t="str">
        <f ca="1">PROPER(Table13[[#This Row],[Region]])</f>
        <v>Central</v>
      </c>
      <c r="W180" s="9" t="s">
        <v>268</v>
      </c>
      <c r="X180" s="9" t="s">
        <v>274</v>
      </c>
      <c r="Y180" s="9" t="s">
        <v>32</v>
      </c>
      <c r="Z180" s="9" t="str">
        <f>TEXT(Table13[[#This Row],[Order Date]],"mmm")</f>
        <v>Apr</v>
      </c>
      <c r="AA180" s="1" t="str">
        <f>TEXT(Table13[[#This Row],[Order Date]],"yyyy")</f>
        <v>2015</v>
      </c>
      <c r="AB180" s="1" t="str">
        <f>TEXT(Table13[[#This Row],[Order Date]],"mmm yyyy")</f>
        <v>Apr 2015</v>
      </c>
      <c r="AC180" s="1" t="str">
        <f>TEXT(Table13[[#This Row],[Order Date]],"dddd")</f>
        <v>Saturday</v>
      </c>
    </row>
    <row r="181" spans="1:29" ht="14.5">
      <c r="A181" s="9">
        <v>326</v>
      </c>
      <c r="B181" s="9" t="str">
        <f>VLOOKUP(Table13[[#This Row],[Customer ID]],'Customer Lookup'!A:B,2,0)</f>
        <v>Brenda May</v>
      </c>
      <c r="C181" s="9">
        <v>90973</v>
      </c>
      <c r="D181" s="12">
        <v>42164</v>
      </c>
      <c r="E181" s="12">
        <v>42165</v>
      </c>
      <c r="F181" s="24">
        <f>Table13[[#This Row],[Ship Date]]-Table13[[#This Row],[Order Date]]</f>
        <v>1</v>
      </c>
      <c r="G181" s="18" t="str">
        <f>IF(Table13[[#This Row],[Shipping Delay (No of Days From Order to Delivery)]]&lt;=2,"Fast Delivery","Standard Delivery")</f>
        <v>Fast Delivery</v>
      </c>
      <c r="H181" s="9" t="s">
        <v>2235</v>
      </c>
      <c r="I181" s="13" t="str">
        <f ca="1">TRIM(Table13[[#This Row],[Product Category]])</f>
        <v>Furniture</v>
      </c>
      <c r="J181" s="13" t="str">
        <f ca="1">PROPER(Table13[[#This Row],[Product Sub-Category]])</f>
        <v>Telephones And Communication</v>
      </c>
      <c r="K181" s="14">
        <v>4</v>
      </c>
      <c r="L181" s="15">
        <v>7.99</v>
      </c>
      <c r="M181" s="15">
        <f t="shared" si="6"/>
        <v>31.96</v>
      </c>
      <c r="N181" s="9">
        <v>0.05</v>
      </c>
      <c r="O181" s="20">
        <v>0.05</v>
      </c>
      <c r="P181" s="20" t="str">
        <f>IF(Table13[[#This Row],[Discount]]=0,"No Discount",IF(Table13[[#This Row],[Discount]]&lt;=0.05,"Low",IF(Table13[[#This Row],[Discount]]&lt;=0.1,"Medium","High")))</f>
        <v>Low</v>
      </c>
      <c r="Q181" s="15">
        <f t="shared" si="7"/>
        <v>1.5980000000000001</v>
      </c>
      <c r="R181" s="15">
        <f t="shared" si="8"/>
        <v>30.362000000000002</v>
      </c>
      <c r="S181" s="15" t="str">
        <f>IF(Table13[[#This Row],[Total Sales After Discount (Main Total Sales)]]&gt;=1000,"High Order","Low Order")</f>
        <v>Low Order</v>
      </c>
      <c r="T181" s="9" t="s">
        <v>31</v>
      </c>
      <c r="U181" s="9" t="s">
        <v>104</v>
      </c>
      <c r="V181" s="16" t="str">
        <f ca="1">PROPER(Table13[[#This Row],[Region]])</f>
        <v>East</v>
      </c>
      <c r="W181" s="9" t="s">
        <v>142</v>
      </c>
      <c r="X181" s="9" t="s">
        <v>275</v>
      </c>
      <c r="Y181" s="9" t="s">
        <v>32</v>
      </c>
      <c r="Z181" s="9" t="str">
        <f>TEXT(Table13[[#This Row],[Order Date]],"mmm")</f>
        <v>Jun</v>
      </c>
      <c r="AA181" s="1" t="str">
        <f>TEXT(Table13[[#This Row],[Order Date]],"yyyy")</f>
        <v>2015</v>
      </c>
      <c r="AB181" s="1" t="str">
        <f>TEXT(Table13[[#This Row],[Order Date]],"mmm yyyy")</f>
        <v>Jun 2015</v>
      </c>
      <c r="AC181" s="1" t="str">
        <f>TEXT(Table13[[#This Row],[Order Date]],"dddd")</f>
        <v>Tuesday</v>
      </c>
    </row>
    <row r="182" spans="1:29" ht="14.5">
      <c r="A182" s="9">
        <v>329</v>
      </c>
      <c r="B182" s="9" t="str">
        <f>VLOOKUP(Table13[[#This Row],[Customer ID]],'Customer Lookup'!A:B,2,0)</f>
        <v>Faye Dyer</v>
      </c>
      <c r="C182" s="9">
        <v>89726</v>
      </c>
      <c r="D182" s="12">
        <v>42108</v>
      </c>
      <c r="E182" s="12">
        <v>42109</v>
      </c>
      <c r="F182" s="24">
        <f>Table13[[#This Row],[Ship Date]]-Table13[[#This Row],[Order Date]]</f>
        <v>1</v>
      </c>
      <c r="G182" s="18" t="str">
        <f>IF(Table13[[#This Row],[Shipping Delay (No of Days From Order to Delivery)]]&lt;=2,"Fast Delivery","Standard Delivery")</f>
        <v>Fast Delivery</v>
      </c>
      <c r="H182" s="8" t="s">
        <v>123</v>
      </c>
      <c r="I182" s="13" t="str">
        <f ca="1">TRIM(Table13[[#This Row],[Product Category]])</f>
        <v>Technology</v>
      </c>
      <c r="J182" s="13" t="str">
        <f ca="1">PROPER(Table13[[#This Row],[Product Sub-Category]])</f>
        <v>Tables</v>
      </c>
      <c r="K182" s="14">
        <v>5</v>
      </c>
      <c r="L182" s="15">
        <v>296.18</v>
      </c>
      <c r="M182" s="15">
        <f t="shared" si="6"/>
        <v>1480.9</v>
      </c>
      <c r="N182" s="9">
        <v>0.1</v>
      </c>
      <c r="O182" s="21">
        <v>0.1</v>
      </c>
      <c r="P182" s="21" t="str">
        <f>IF(Table13[[#This Row],[Discount]]=0,"No Discount",IF(Table13[[#This Row],[Discount]]&lt;=0.05,"Low",IF(Table13[[#This Row],[Discount]]&lt;=0.1,"Medium","High")))</f>
        <v>Medium</v>
      </c>
      <c r="Q182" s="15">
        <f t="shared" si="7"/>
        <v>148.09</v>
      </c>
      <c r="R182" s="15">
        <f t="shared" si="8"/>
        <v>1332.8100000000002</v>
      </c>
      <c r="S182" s="15" t="str">
        <f>IF(Table13[[#This Row],[Total Sales After Discount (Main Total Sales)]]&gt;=1000,"High Order","Low Order")</f>
        <v>High Order</v>
      </c>
      <c r="T182" s="9" t="s">
        <v>50</v>
      </c>
      <c r="U182" s="9" t="s">
        <v>42</v>
      </c>
      <c r="V182" s="16" t="str">
        <f ca="1">PROPER(Table13[[#This Row],[Region]])</f>
        <v>East</v>
      </c>
      <c r="W182" s="9" t="s">
        <v>147</v>
      </c>
      <c r="X182" s="9" t="s">
        <v>276</v>
      </c>
      <c r="Y182" s="9" t="s">
        <v>32</v>
      </c>
      <c r="Z182" s="9" t="str">
        <f>TEXT(Table13[[#This Row],[Order Date]],"mmm")</f>
        <v>Apr</v>
      </c>
      <c r="AA182" s="1" t="str">
        <f>TEXT(Table13[[#This Row],[Order Date]],"yyyy")</f>
        <v>2015</v>
      </c>
      <c r="AB182" s="1" t="str">
        <f>TEXT(Table13[[#This Row],[Order Date]],"mmm yyyy")</f>
        <v>Apr 2015</v>
      </c>
      <c r="AC182" s="1" t="str">
        <f>TEXT(Table13[[#This Row],[Order Date]],"dddd")</f>
        <v>Tuesday</v>
      </c>
    </row>
    <row r="183" spans="1:29" ht="14.5">
      <c r="A183" s="9">
        <v>331</v>
      </c>
      <c r="B183" s="9" t="str">
        <f>VLOOKUP(Table13[[#This Row],[Customer ID]],'Customer Lookup'!A:B,2,0)</f>
        <v>Bradley Pollock</v>
      </c>
      <c r="C183" s="9">
        <v>89726</v>
      </c>
      <c r="D183" s="12">
        <v>42108</v>
      </c>
      <c r="E183" s="12">
        <v>42110</v>
      </c>
      <c r="F183" s="24">
        <f>Table13[[#This Row],[Ship Date]]-Table13[[#This Row],[Order Date]]</f>
        <v>2</v>
      </c>
      <c r="G183" s="18" t="str">
        <f>IF(Table13[[#This Row],[Shipping Delay (No of Days From Order to Delivery)]]&lt;=2,"Fast Delivery","Standard Delivery")</f>
        <v>Fast Delivery</v>
      </c>
      <c r="H183" s="9" t="s">
        <v>144</v>
      </c>
      <c r="I183" s="13" t="str">
        <f ca="1">TRIM(Table13[[#This Row],[Product Category]])</f>
        <v>Furniture</v>
      </c>
      <c r="J183" s="13" t="str">
        <f ca="1">PROPER(Table13[[#This Row],[Product Sub-Category]])</f>
        <v>Computer Peripherals</v>
      </c>
      <c r="K183" s="14">
        <v>8</v>
      </c>
      <c r="L183" s="15">
        <v>29.1</v>
      </c>
      <c r="M183" s="15">
        <f t="shared" si="6"/>
        <v>232.8</v>
      </c>
      <c r="N183" s="9">
        <v>0.05</v>
      </c>
      <c r="O183" s="20">
        <v>0.05</v>
      </c>
      <c r="P183" s="20" t="str">
        <f>IF(Table13[[#This Row],[Discount]]=0,"No Discount",IF(Table13[[#This Row],[Discount]]&lt;=0.05,"Low",IF(Table13[[#This Row],[Discount]]&lt;=0.1,"Medium","High")))</f>
        <v>Low</v>
      </c>
      <c r="Q183" s="15">
        <f t="shared" si="7"/>
        <v>11.64</v>
      </c>
      <c r="R183" s="15">
        <f t="shared" si="8"/>
        <v>221.16000000000003</v>
      </c>
      <c r="S183" s="15" t="str">
        <f>IF(Table13[[#This Row],[Total Sales After Discount (Main Total Sales)]]&gt;=1000,"High Order","Low Order")</f>
        <v>Low Order</v>
      </c>
      <c r="T183" s="9" t="s">
        <v>50</v>
      </c>
      <c r="U183" s="9" t="s">
        <v>42</v>
      </c>
      <c r="V183" s="16" t="str">
        <f ca="1">PROPER(Table13[[#This Row],[Region]])</f>
        <v>West</v>
      </c>
      <c r="W183" s="9" t="s">
        <v>155</v>
      </c>
      <c r="X183" s="9" t="s">
        <v>277</v>
      </c>
      <c r="Y183" s="9" t="s">
        <v>22</v>
      </c>
      <c r="Z183" s="9" t="str">
        <f>TEXT(Table13[[#This Row],[Order Date]],"mmm")</f>
        <v>Apr</v>
      </c>
      <c r="AA183" s="1" t="str">
        <f>TEXT(Table13[[#This Row],[Order Date]],"yyyy")</f>
        <v>2015</v>
      </c>
      <c r="AB183" s="1" t="str">
        <f>TEXT(Table13[[#This Row],[Order Date]],"mmm yyyy")</f>
        <v>Apr 2015</v>
      </c>
      <c r="AC183" s="1" t="str">
        <f>TEXT(Table13[[#This Row],[Order Date]],"dddd")</f>
        <v>Tuesday</v>
      </c>
    </row>
    <row r="184" spans="1:29" ht="14.5">
      <c r="A184" s="9">
        <v>335</v>
      </c>
      <c r="B184" s="9" t="str">
        <f>VLOOKUP(Table13[[#This Row],[Customer ID]],'Customer Lookup'!A:B,2,0)</f>
        <v>Curtis O'Connell</v>
      </c>
      <c r="C184" s="9">
        <v>87277</v>
      </c>
      <c r="D184" s="12">
        <v>42128</v>
      </c>
      <c r="E184" s="12">
        <v>42129</v>
      </c>
      <c r="F184" s="24">
        <f>Table13[[#This Row],[Ship Date]]-Table13[[#This Row],[Order Date]]</f>
        <v>1</v>
      </c>
      <c r="G184" s="18" t="str">
        <f>IF(Table13[[#This Row],[Shipping Delay (No of Days From Order to Delivery)]]&lt;=2,"Fast Delivery","Standard Delivery")</f>
        <v>Fast Delivery</v>
      </c>
      <c r="H184" s="8" t="s">
        <v>2232</v>
      </c>
      <c r="I184" s="13" t="str">
        <f ca="1">TRIM(Table13[[#This Row],[Product Category]])</f>
        <v>Furniture</v>
      </c>
      <c r="J184" s="13" t="str">
        <f ca="1">PROPER(Table13[[#This Row],[Product Sub-Category]])</f>
        <v>Chairs &amp; Chairmats</v>
      </c>
      <c r="K184" s="14">
        <v>14</v>
      </c>
      <c r="L184" s="15">
        <v>276.2</v>
      </c>
      <c r="M184" s="15">
        <f t="shared" si="6"/>
        <v>3866.7999999999997</v>
      </c>
      <c r="N184" s="9">
        <v>0.1</v>
      </c>
      <c r="O184" s="21">
        <v>0.1</v>
      </c>
      <c r="P184" s="21" t="str">
        <f>IF(Table13[[#This Row],[Discount]]=0,"No Discount",IF(Table13[[#This Row],[Discount]]&lt;=0.05,"Low",IF(Table13[[#This Row],[Discount]]&lt;=0.1,"Medium","High")))</f>
        <v>Medium</v>
      </c>
      <c r="Q184" s="15">
        <f t="shared" si="7"/>
        <v>386.68</v>
      </c>
      <c r="R184" s="15">
        <f t="shared" si="8"/>
        <v>3480.12</v>
      </c>
      <c r="S184" s="15" t="str">
        <f>IF(Table13[[#This Row],[Total Sales After Discount (Main Total Sales)]]&gt;=1000,"High Order","Low Order")</f>
        <v>High Order</v>
      </c>
      <c r="T184" s="9" t="s">
        <v>41</v>
      </c>
      <c r="U184" s="9" t="s">
        <v>81</v>
      </c>
      <c r="V184" s="16" t="str">
        <f ca="1">PROPER(Table13[[#This Row],[Region]])</f>
        <v>West</v>
      </c>
      <c r="W184" s="9" t="s">
        <v>90</v>
      </c>
      <c r="X184" s="9" t="s">
        <v>279</v>
      </c>
      <c r="Y184" s="9" t="s">
        <v>32</v>
      </c>
      <c r="Z184" s="9" t="str">
        <f>TEXT(Table13[[#This Row],[Order Date]],"mmm")</f>
        <v>May</v>
      </c>
      <c r="AA184" s="1" t="str">
        <f>TEXT(Table13[[#This Row],[Order Date]],"yyyy")</f>
        <v>2015</v>
      </c>
      <c r="AB184" s="1" t="str">
        <f>TEXT(Table13[[#This Row],[Order Date]],"mmm yyyy")</f>
        <v>May 2015</v>
      </c>
      <c r="AC184" s="1" t="str">
        <f>TEXT(Table13[[#This Row],[Order Date]],"dddd")</f>
        <v>Monday</v>
      </c>
    </row>
    <row r="185" spans="1:29" ht="14.5">
      <c r="A185" s="9">
        <v>335</v>
      </c>
      <c r="B185" s="9" t="str">
        <f>VLOOKUP(Table13[[#This Row],[Customer ID]],'Customer Lookup'!A:B,2,0)</f>
        <v>Curtis O'Connell</v>
      </c>
      <c r="C185" s="9">
        <v>87277</v>
      </c>
      <c r="D185" s="12">
        <v>42128</v>
      </c>
      <c r="E185" s="12">
        <v>42128</v>
      </c>
      <c r="F185" s="24">
        <f>Table13[[#This Row],[Ship Date]]-Table13[[#This Row],[Order Date]]</f>
        <v>0</v>
      </c>
      <c r="G185" s="18" t="str">
        <f>IF(Table13[[#This Row],[Shipping Delay (No of Days From Order to Delivery)]]&lt;=2,"Fast Delivery","Standard Delivery")</f>
        <v>Fast Delivery</v>
      </c>
      <c r="H185" s="9" t="s">
        <v>2233</v>
      </c>
      <c r="I185" s="13" t="str">
        <f ca="1">TRIM(Table13[[#This Row],[Product Category]])</f>
        <v>Office Supplies</v>
      </c>
      <c r="J185" s="13" t="str">
        <f ca="1">PROPER(Table13[[#This Row],[Product Sub-Category]])</f>
        <v>Office Furnishings</v>
      </c>
      <c r="K185" s="14">
        <v>1</v>
      </c>
      <c r="L185" s="15">
        <v>6.28</v>
      </c>
      <c r="M185" s="15">
        <f t="shared" si="6"/>
        <v>6.28</v>
      </c>
      <c r="N185" s="9">
        <v>0.05</v>
      </c>
      <c r="O185" s="20">
        <v>0.05</v>
      </c>
      <c r="P185" s="20" t="str">
        <f>IF(Table13[[#This Row],[Discount]]=0,"No Discount",IF(Table13[[#This Row],[Discount]]&lt;=0.05,"Low",IF(Table13[[#This Row],[Discount]]&lt;=0.1,"Medium","High")))</f>
        <v>Low</v>
      </c>
      <c r="Q185" s="15">
        <f t="shared" si="7"/>
        <v>0.31400000000000006</v>
      </c>
      <c r="R185" s="15">
        <f t="shared" si="8"/>
        <v>5.9660000000000002</v>
      </c>
      <c r="S185" s="15" t="str">
        <f>IF(Table13[[#This Row],[Total Sales After Discount (Main Total Sales)]]&gt;=1000,"High Order","Low Order")</f>
        <v>Low Order</v>
      </c>
      <c r="T185" s="9" t="s">
        <v>41</v>
      </c>
      <c r="U185" s="9" t="s">
        <v>81</v>
      </c>
      <c r="V185" s="16" t="str">
        <f ca="1">PROPER(Table13[[#This Row],[Region]])</f>
        <v>East</v>
      </c>
      <c r="W185" s="9" t="s">
        <v>90</v>
      </c>
      <c r="X185" s="9" t="s">
        <v>279</v>
      </c>
      <c r="Y185" s="9" t="s">
        <v>32</v>
      </c>
      <c r="Z185" s="9" t="str">
        <f>TEXT(Table13[[#This Row],[Order Date]],"mmm")</f>
        <v>May</v>
      </c>
      <c r="AA185" s="1" t="str">
        <f>TEXT(Table13[[#This Row],[Order Date]],"yyyy")</f>
        <v>2015</v>
      </c>
      <c r="AB185" s="1" t="str">
        <f>TEXT(Table13[[#This Row],[Order Date]],"mmm yyyy")</f>
        <v>May 2015</v>
      </c>
      <c r="AC185" s="1" t="str">
        <f>TEXT(Table13[[#This Row],[Order Date]],"dddd")</f>
        <v>Monday</v>
      </c>
    </row>
    <row r="186" spans="1:29" ht="14.5">
      <c r="A186" s="9">
        <v>339</v>
      </c>
      <c r="B186" s="9" t="str">
        <f>VLOOKUP(Table13[[#This Row],[Customer ID]],'Customer Lookup'!A:B,2,0)</f>
        <v>Bobby Clements</v>
      </c>
      <c r="C186" s="9">
        <v>90583</v>
      </c>
      <c r="D186" s="12">
        <v>42080</v>
      </c>
      <c r="E186" s="12">
        <v>42081</v>
      </c>
      <c r="F186" s="24">
        <f>Table13[[#This Row],[Ship Date]]-Table13[[#This Row],[Order Date]]</f>
        <v>1</v>
      </c>
      <c r="G186" s="18" t="str">
        <f>IF(Table13[[#This Row],[Shipping Delay (No of Days From Order to Delivery)]]&lt;=2,"Fast Delivery","Standard Delivery")</f>
        <v>Fast Delivery</v>
      </c>
      <c r="H186" s="8" t="s">
        <v>196</v>
      </c>
      <c r="I186" s="13" t="str">
        <f ca="1">TRIM(Table13[[#This Row],[Product Category]])</f>
        <v>Furniture</v>
      </c>
      <c r="J186" s="13" t="str">
        <f ca="1">PROPER(Table13[[#This Row],[Product Sub-Category]])</f>
        <v>Appliances</v>
      </c>
      <c r="K186" s="14">
        <v>5</v>
      </c>
      <c r="L186" s="15">
        <v>7.77</v>
      </c>
      <c r="M186" s="15">
        <f t="shared" si="6"/>
        <v>38.849999999999994</v>
      </c>
      <c r="N186" s="9">
        <v>0.05</v>
      </c>
      <c r="O186" s="21">
        <v>0.05</v>
      </c>
      <c r="P186" s="21" t="str">
        <f>IF(Table13[[#This Row],[Discount]]=0,"No Discount",IF(Table13[[#This Row],[Discount]]&lt;=0.05,"Low",IF(Table13[[#This Row],[Discount]]&lt;=0.1,"Medium","High")))</f>
        <v>Low</v>
      </c>
      <c r="Q186" s="15">
        <f t="shared" si="7"/>
        <v>1.9424999999999999</v>
      </c>
      <c r="R186" s="15">
        <f t="shared" si="8"/>
        <v>36.907499999999992</v>
      </c>
      <c r="S186" s="15" t="str">
        <f>IF(Table13[[#This Row],[Total Sales After Discount (Main Total Sales)]]&gt;=1000,"High Order","Low Order")</f>
        <v>Low Order</v>
      </c>
      <c r="T186" s="9" t="s">
        <v>50</v>
      </c>
      <c r="U186" s="9" t="s">
        <v>81</v>
      </c>
      <c r="V186" s="16" t="str">
        <f ca="1">PROPER(Table13[[#This Row],[Region]])</f>
        <v>East</v>
      </c>
      <c r="W186" s="9" t="s">
        <v>124</v>
      </c>
      <c r="X186" s="9" t="s">
        <v>280</v>
      </c>
      <c r="Y186" s="9" t="s">
        <v>32</v>
      </c>
      <c r="Z186" s="9" t="str">
        <f>TEXT(Table13[[#This Row],[Order Date]],"mmm")</f>
        <v>Mar</v>
      </c>
      <c r="AA186" s="1" t="str">
        <f>TEXT(Table13[[#This Row],[Order Date]],"yyyy")</f>
        <v>2015</v>
      </c>
      <c r="AB186" s="1" t="str">
        <f>TEXT(Table13[[#This Row],[Order Date]],"mmm yyyy")</f>
        <v>Mar 2015</v>
      </c>
      <c r="AC186" s="1" t="str">
        <f>TEXT(Table13[[#This Row],[Order Date]],"dddd")</f>
        <v>Tuesday</v>
      </c>
    </row>
    <row r="187" spans="1:29" ht="14.5">
      <c r="A187" s="9">
        <v>339</v>
      </c>
      <c r="B187" s="9" t="str">
        <f>VLOOKUP(Table13[[#This Row],[Customer ID]],'Customer Lookup'!A:B,2,0)</f>
        <v>Bobby Clements</v>
      </c>
      <c r="C187" s="9">
        <v>90583</v>
      </c>
      <c r="D187" s="12">
        <v>42080</v>
      </c>
      <c r="E187" s="12">
        <v>42082</v>
      </c>
      <c r="F187" s="24">
        <f>Table13[[#This Row],[Ship Date]]-Table13[[#This Row],[Order Date]]</f>
        <v>2</v>
      </c>
      <c r="G187" s="18" t="str">
        <f>IF(Table13[[#This Row],[Shipping Delay (No of Days From Order to Delivery)]]&lt;=2,"Fast Delivery","Standard Delivery")</f>
        <v>Fast Delivery</v>
      </c>
      <c r="H187" s="9" t="s">
        <v>2233</v>
      </c>
      <c r="I187" s="13" t="str">
        <f ca="1">TRIM(Table13[[#This Row],[Product Category]])</f>
        <v>Office Supplies</v>
      </c>
      <c r="J187" s="13" t="str">
        <f ca="1">PROPER(Table13[[#This Row],[Product Sub-Category]])</f>
        <v>Office Furnishings</v>
      </c>
      <c r="K187" s="14">
        <v>15</v>
      </c>
      <c r="L187" s="15">
        <v>7.59</v>
      </c>
      <c r="M187" s="15">
        <f t="shared" si="6"/>
        <v>113.85</v>
      </c>
      <c r="N187" s="9">
        <v>0.05</v>
      </c>
      <c r="O187" s="20">
        <v>0.05</v>
      </c>
      <c r="P187" s="20" t="str">
        <f>IF(Table13[[#This Row],[Discount]]=0,"No Discount",IF(Table13[[#This Row],[Discount]]&lt;=0.05,"Low",IF(Table13[[#This Row],[Discount]]&lt;=0.1,"Medium","High")))</f>
        <v>Low</v>
      </c>
      <c r="Q187" s="15">
        <f t="shared" si="7"/>
        <v>5.6924999999999999</v>
      </c>
      <c r="R187" s="15">
        <f t="shared" si="8"/>
        <v>108.1575</v>
      </c>
      <c r="S187" s="15" t="str">
        <f>IF(Table13[[#This Row],[Total Sales After Discount (Main Total Sales)]]&gt;=1000,"High Order","Low Order")</f>
        <v>Low Order</v>
      </c>
      <c r="T187" s="9" t="s">
        <v>50</v>
      </c>
      <c r="U187" s="9" t="s">
        <v>81</v>
      </c>
      <c r="V187" s="16" t="str">
        <f ca="1">PROPER(Table13[[#This Row],[Region]])</f>
        <v>South</v>
      </c>
      <c r="W187" s="9" t="s">
        <v>124</v>
      </c>
      <c r="X187" s="9" t="s">
        <v>280</v>
      </c>
      <c r="Y187" s="9" t="s">
        <v>32</v>
      </c>
      <c r="Z187" s="9" t="str">
        <f>TEXT(Table13[[#This Row],[Order Date]],"mmm")</f>
        <v>Mar</v>
      </c>
      <c r="AA187" s="1" t="str">
        <f>TEXT(Table13[[#This Row],[Order Date]],"yyyy")</f>
        <v>2015</v>
      </c>
      <c r="AB187" s="1" t="str">
        <f>TEXT(Table13[[#This Row],[Order Date]],"mmm yyyy")</f>
        <v>Mar 2015</v>
      </c>
      <c r="AC187" s="1" t="str">
        <f>TEXT(Table13[[#This Row],[Order Date]],"dddd")</f>
        <v>Tuesday</v>
      </c>
    </row>
    <row r="188" spans="1:29" ht="14.5">
      <c r="A188" s="9">
        <v>342</v>
      </c>
      <c r="B188" s="9" t="str">
        <f>VLOOKUP(Table13[[#This Row],[Customer ID]],'Customer Lookup'!A:B,2,0)</f>
        <v>Jacqueline Noble</v>
      </c>
      <c r="C188" s="9">
        <v>3332</v>
      </c>
      <c r="D188" s="12">
        <v>42128</v>
      </c>
      <c r="E188" s="12">
        <v>42130</v>
      </c>
      <c r="F188" s="24">
        <f>Table13[[#This Row],[Ship Date]]-Table13[[#This Row],[Order Date]]</f>
        <v>2</v>
      </c>
      <c r="G188" s="18" t="str">
        <f>IF(Table13[[#This Row],[Shipping Delay (No of Days From Order to Delivery)]]&lt;=2,"Fast Delivery","Standard Delivery")</f>
        <v>Fast Delivery</v>
      </c>
      <c r="H188" s="8" t="s">
        <v>2231</v>
      </c>
      <c r="I188" s="13" t="str">
        <f ca="1">TRIM(Table13[[#This Row],[Product Category]])</f>
        <v>Furniture</v>
      </c>
      <c r="J188" s="13" t="str">
        <f ca="1">PROPER(Table13[[#This Row],[Product Sub-Category]])</f>
        <v>Pens &amp; Art Supplies</v>
      </c>
      <c r="K188" s="14">
        <v>20</v>
      </c>
      <c r="L188" s="15">
        <v>3.26</v>
      </c>
      <c r="M188" s="15">
        <f t="shared" si="6"/>
        <v>65.199999999999989</v>
      </c>
      <c r="N188" s="9">
        <v>0.05</v>
      </c>
      <c r="O188" s="21">
        <v>0.05</v>
      </c>
      <c r="P188" s="21" t="str">
        <f>IF(Table13[[#This Row],[Discount]]=0,"No Discount",IF(Table13[[#This Row],[Discount]]&lt;=0.05,"Low",IF(Table13[[#This Row],[Discount]]&lt;=0.1,"Medium","High")))</f>
        <v>Low</v>
      </c>
      <c r="Q188" s="15">
        <f t="shared" si="7"/>
        <v>3.26</v>
      </c>
      <c r="R188" s="15">
        <f t="shared" si="8"/>
        <v>61.939999999999991</v>
      </c>
      <c r="S188" s="15" t="str">
        <f>IF(Table13[[#This Row],[Total Sales After Discount (Main Total Sales)]]&gt;=1000,"High Order","Low Order")</f>
        <v>Low Order</v>
      </c>
      <c r="T188" s="9" t="s">
        <v>41</v>
      </c>
      <c r="U188" s="9" t="s">
        <v>81</v>
      </c>
      <c r="V188" s="16" t="str">
        <f ca="1">PROPER(Table13[[#This Row],[Region]])</f>
        <v>East</v>
      </c>
      <c r="W188" s="9" t="s">
        <v>242</v>
      </c>
      <c r="X188" s="9" t="s">
        <v>283</v>
      </c>
      <c r="Y188" s="9" t="s">
        <v>32</v>
      </c>
      <c r="Z188" s="9" t="str">
        <f>TEXT(Table13[[#This Row],[Order Date]],"mmm")</f>
        <v>May</v>
      </c>
      <c r="AA188" s="1" t="str">
        <f>TEXT(Table13[[#This Row],[Order Date]],"yyyy")</f>
        <v>2015</v>
      </c>
      <c r="AB188" s="1" t="str">
        <f>TEXT(Table13[[#This Row],[Order Date]],"mmm yyyy")</f>
        <v>May 2015</v>
      </c>
      <c r="AC188" s="1" t="str">
        <f>TEXT(Table13[[#This Row],[Order Date]],"dddd")</f>
        <v>Monday</v>
      </c>
    </row>
    <row r="189" spans="1:29" ht="14.5">
      <c r="A189" s="9">
        <v>343</v>
      </c>
      <c r="B189" s="9" t="str">
        <f>VLOOKUP(Table13[[#This Row],[Customer ID]],'Customer Lookup'!A:B,2,0)</f>
        <v>Lynn Epstein</v>
      </c>
      <c r="C189" s="9">
        <v>88151</v>
      </c>
      <c r="D189" s="12">
        <v>42035</v>
      </c>
      <c r="E189" s="12">
        <v>42036</v>
      </c>
      <c r="F189" s="24">
        <f>Table13[[#This Row],[Ship Date]]-Table13[[#This Row],[Order Date]]</f>
        <v>1</v>
      </c>
      <c r="G189" s="18" t="str">
        <f>IF(Table13[[#This Row],[Shipping Delay (No of Days From Order to Delivery)]]&lt;=2,"Fast Delivery","Standard Delivery")</f>
        <v>Fast Delivery</v>
      </c>
      <c r="H189" s="9" t="s">
        <v>123</v>
      </c>
      <c r="I189" s="13" t="str">
        <f ca="1">TRIM(Table13[[#This Row],[Product Category]])</f>
        <v>Office Supplies</v>
      </c>
      <c r="J189" s="13" t="str">
        <f ca="1">PROPER(Table13[[#This Row],[Product Sub-Category]])</f>
        <v>Tables</v>
      </c>
      <c r="K189" s="14">
        <v>7</v>
      </c>
      <c r="L189" s="15">
        <v>15.23</v>
      </c>
      <c r="M189" s="15">
        <f t="shared" si="6"/>
        <v>106.61</v>
      </c>
      <c r="N189" s="9">
        <v>0.05</v>
      </c>
      <c r="O189" s="20">
        <v>0.05</v>
      </c>
      <c r="P189" s="20" t="str">
        <f>IF(Table13[[#This Row],[Discount]]=0,"No Discount",IF(Table13[[#This Row],[Discount]]&lt;=0.05,"Low",IF(Table13[[#This Row],[Discount]]&lt;=0.1,"Medium","High")))</f>
        <v>Low</v>
      </c>
      <c r="Q189" s="15">
        <f t="shared" si="7"/>
        <v>5.3305000000000007</v>
      </c>
      <c r="R189" s="15">
        <f t="shared" si="8"/>
        <v>101.2795</v>
      </c>
      <c r="S189" s="15" t="str">
        <f>IF(Table13[[#This Row],[Total Sales After Discount (Main Total Sales)]]&gt;=1000,"High Order","Low Order")</f>
        <v>Low Order</v>
      </c>
      <c r="T189" s="9" t="s">
        <v>41</v>
      </c>
      <c r="U189" s="9" t="s">
        <v>81</v>
      </c>
      <c r="V189" s="16" t="str">
        <f ca="1">PROPER(Table13[[#This Row],[Region]])</f>
        <v>East</v>
      </c>
      <c r="W189" s="9" t="s">
        <v>147</v>
      </c>
      <c r="X189" s="9" t="s">
        <v>284</v>
      </c>
      <c r="Y189" s="9" t="s">
        <v>32</v>
      </c>
      <c r="Z189" s="9" t="str">
        <f>TEXT(Table13[[#This Row],[Order Date]],"mmm")</f>
        <v>Jan</v>
      </c>
      <c r="AA189" s="1" t="str">
        <f>TEXT(Table13[[#This Row],[Order Date]],"yyyy")</f>
        <v>2015</v>
      </c>
      <c r="AB189" s="1" t="str">
        <f>TEXT(Table13[[#This Row],[Order Date]],"mmm yyyy")</f>
        <v>Jan 2015</v>
      </c>
      <c r="AC189" s="1" t="str">
        <f>TEXT(Table13[[#This Row],[Order Date]],"dddd")</f>
        <v>Saturday</v>
      </c>
    </row>
    <row r="190" spans="1:29" ht="14.5">
      <c r="A190" s="9">
        <v>344</v>
      </c>
      <c r="B190" s="9" t="str">
        <f>VLOOKUP(Table13[[#This Row],[Customer ID]],'Customer Lookup'!A:B,2,0)</f>
        <v>Rosemary English</v>
      </c>
      <c r="C190" s="9">
        <v>88152</v>
      </c>
      <c r="D190" s="12">
        <v>42128</v>
      </c>
      <c r="E190" s="12">
        <v>42130</v>
      </c>
      <c r="F190" s="24">
        <f>Table13[[#This Row],[Ship Date]]-Table13[[#This Row],[Order Date]]</f>
        <v>2</v>
      </c>
      <c r="G190" s="18" t="str">
        <f>IF(Table13[[#This Row],[Shipping Delay (No of Days From Order to Delivery)]]&lt;=2,"Fast Delivery","Standard Delivery")</f>
        <v>Fast Delivery</v>
      </c>
      <c r="H190" s="8" t="s">
        <v>2231</v>
      </c>
      <c r="I190" s="13" t="str">
        <f ca="1">TRIM(Table13[[#This Row],[Product Category]])</f>
        <v>Office Supplies</v>
      </c>
      <c r="J190" s="13" t="str">
        <f ca="1">PROPER(Table13[[#This Row],[Product Sub-Category]])</f>
        <v>Pens &amp; Art Supplies</v>
      </c>
      <c r="K190" s="14">
        <v>5</v>
      </c>
      <c r="L190" s="15">
        <v>3.26</v>
      </c>
      <c r="M190" s="15">
        <f t="shared" si="6"/>
        <v>16.299999999999997</v>
      </c>
      <c r="N190" s="9">
        <v>0.05</v>
      </c>
      <c r="O190" s="21">
        <v>0.05</v>
      </c>
      <c r="P190" s="21" t="str">
        <f>IF(Table13[[#This Row],[Discount]]=0,"No Discount",IF(Table13[[#This Row],[Discount]]&lt;=0.05,"Low",IF(Table13[[#This Row],[Discount]]&lt;=0.1,"Medium","High")))</f>
        <v>Low</v>
      </c>
      <c r="Q190" s="15">
        <f t="shared" si="7"/>
        <v>0.81499999999999995</v>
      </c>
      <c r="R190" s="15">
        <f t="shared" si="8"/>
        <v>15.484999999999998</v>
      </c>
      <c r="S190" s="15" t="str">
        <f>IF(Table13[[#This Row],[Total Sales After Discount (Main Total Sales)]]&gt;=1000,"High Order","Low Order")</f>
        <v>Low Order</v>
      </c>
      <c r="T190" s="9" t="s">
        <v>41</v>
      </c>
      <c r="U190" s="9" t="s">
        <v>81</v>
      </c>
      <c r="V190" s="16" t="str">
        <f ca="1">PROPER(Table13[[#This Row],[Region]])</f>
        <v>South</v>
      </c>
      <c r="W190" s="9" t="s">
        <v>147</v>
      </c>
      <c r="X190" s="9" t="s">
        <v>285</v>
      </c>
      <c r="Y190" s="9" t="s">
        <v>32</v>
      </c>
      <c r="Z190" s="9" t="str">
        <f>TEXT(Table13[[#This Row],[Order Date]],"mmm")</f>
        <v>May</v>
      </c>
      <c r="AA190" s="1" t="str">
        <f>TEXT(Table13[[#This Row],[Order Date]],"yyyy")</f>
        <v>2015</v>
      </c>
      <c r="AB190" s="1" t="str">
        <f>TEXT(Table13[[#This Row],[Order Date]],"mmm yyyy")</f>
        <v>May 2015</v>
      </c>
      <c r="AC190" s="1" t="str">
        <f>TEXT(Table13[[#This Row],[Order Date]],"dddd")</f>
        <v>Monday</v>
      </c>
    </row>
    <row r="191" spans="1:29" ht="14.5">
      <c r="A191" s="9">
        <v>349</v>
      </c>
      <c r="B191" s="9" t="str">
        <f>VLOOKUP(Table13[[#This Row],[Customer ID]],'Customer Lookup'!A:B,2,0)</f>
        <v>Kim Weiss</v>
      </c>
      <c r="C191" s="9">
        <v>17446</v>
      </c>
      <c r="D191" s="12">
        <v>42164</v>
      </c>
      <c r="E191" s="12">
        <v>42166</v>
      </c>
      <c r="F191" s="24">
        <f>Table13[[#This Row],[Ship Date]]-Table13[[#This Row],[Order Date]]</f>
        <v>2</v>
      </c>
      <c r="G191" s="18" t="str">
        <f>IF(Table13[[#This Row],[Shipping Delay (No of Days From Order to Delivery)]]&lt;=2,"Fast Delivery","Standard Delivery")</f>
        <v>Fast Delivery</v>
      </c>
      <c r="H191" s="9" t="s">
        <v>2240</v>
      </c>
      <c r="I191" s="13" t="str">
        <f ca="1">TRIM(Table13[[#This Row],[Product Category]])</f>
        <v>Furniture</v>
      </c>
      <c r="J191" s="13" t="str">
        <f ca="1">PROPER(Table13[[#This Row],[Product Sub-Category]])</f>
        <v>Scissors, Rulers And Trimmers</v>
      </c>
      <c r="K191" s="14">
        <v>23</v>
      </c>
      <c r="L191" s="15">
        <v>8.34</v>
      </c>
      <c r="M191" s="15">
        <f t="shared" si="6"/>
        <v>191.82</v>
      </c>
      <c r="N191" s="9">
        <v>0.05</v>
      </c>
      <c r="O191" s="20">
        <v>0.05</v>
      </c>
      <c r="P191" s="20" t="str">
        <f>IF(Table13[[#This Row],[Discount]]=0,"No Discount",IF(Table13[[#This Row],[Discount]]&lt;=0.05,"Low",IF(Table13[[#This Row],[Discount]]&lt;=0.1,"Medium","High")))</f>
        <v>Low</v>
      </c>
      <c r="Q191" s="15">
        <f t="shared" si="7"/>
        <v>9.5909999999999993</v>
      </c>
      <c r="R191" s="15">
        <f t="shared" si="8"/>
        <v>182.22899999999998</v>
      </c>
      <c r="S191" s="15" t="str">
        <f>IF(Table13[[#This Row],[Total Sales After Discount (Main Total Sales)]]&gt;=1000,"High Order","Low Order")</f>
        <v>Low Order</v>
      </c>
      <c r="T191" s="9" t="s">
        <v>41</v>
      </c>
      <c r="U191" s="9" t="s">
        <v>42</v>
      </c>
      <c r="V191" s="16" t="str">
        <f ca="1">PROPER(Table13[[#This Row],[Region]])</f>
        <v>South</v>
      </c>
      <c r="W191" s="9" t="s">
        <v>242</v>
      </c>
      <c r="X191" s="9" t="s">
        <v>283</v>
      </c>
      <c r="Y191" s="9" t="s">
        <v>22</v>
      </c>
      <c r="Z191" s="9" t="str">
        <f>TEXT(Table13[[#This Row],[Order Date]],"mmm")</f>
        <v>Jun</v>
      </c>
      <c r="AA191" s="1" t="str">
        <f>TEXT(Table13[[#This Row],[Order Date]],"yyyy")</f>
        <v>2015</v>
      </c>
      <c r="AB191" s="1" t="str">
        <f>TEXT(Table13[[#This Row],[Order Date]],"mmm yyyy")</f>
        <v>Jun 2015</v>
      </c>
      <c r="AC191" s="1" t="str">
        <f>TEXT(Table13[[#This Row],[Order Date]],"dddd")</f>
        <v>Tuesday</v>
      </c>
    </row>
    <row r="192" spans="1:29" ht="14.5">
      <c r="A192" s="9">
        <v>349</v>
      </c>
      <c r="B192" s="9" t="str">
        <f>VLOOKUP(Table13[[#This Row],[Customer ID]],'Customer Lookup'!A:B,2,0)</f>
        <v>Kim Weiss</v>
      </c>
      <c r="C192" s="9">
        <v>11527</v>
      </c>
      <c r="D192" s="12">
        <v>42006</v>
      </c>
      <c r="E192" s="12">
        <v>42008</v>
      </c>
      <c r="F192" s="24">
        <f>Table13[[#This Row],[Ship Date]]-Table13[[#This Row],[Order Date]]</f>
        <v>2</v>
      </c>
      <c r="G192" s="18" t="str">
        <f>IF(Table13[[#This Row],[Shipping Delay (No of Days From Order to Delivery)]]&lt;=2,"Fast Delivery","Standard Delivery")</f>
        <v>Fast Delivery</v>
      </c>
      <c r="H192" s="8" t="s">
        <v>2233</v>
      </c>
      <c r="I192" s="13" t="str">
        <f ca="1">TRIM(Table13[[#This Row],[Product Category]])</f>
        <v>Office Supplies</v>
      </c>
      <c r="J192" s="13" t="str">
        <f ca="1">PROPER(Table13[[#This Row],[Product Sub-Category]])</f>
        <v>Office Furnishings</v>
      </c>
      <c r="K192" s="14">
        <v>54</v>
      </c>
      <c r="L192" s="15">
        <v>99.23</v>
      </c>
      <c r="M192" s="15">
        <f t="shared" si="6"/>
        <v>5358.42</v>
      </c>
      <c r="N192" s="9">
        <v>0.05</v>
      </c>
      <c r="O192" s="21">
        <v>0.05</v>
      </c>
      <c r="P192" s="21" t="str">
        <f>IF(Table13[[#This Row],[Discount]]=0,"No Discount",IF(Table13[[#This Row],[Discount]]&lt;=0.05,"Low",IF(Table13[[#This Row],[Discount]]&lt;=0.1,"Medium","High")))</f>
        <v>Low</v>
      </c>
      <c r="Q192" s="15">
        <f t="shared" si="7"/>
        <v>267.92099999999999</v>
      </c>
      <c r="R192" s="15">
        <f t="shared" si="8"/>
        <v>5090.4989999999998</v>
      </c>
      <c r="S192" s="15" t="str">
        <f>IF(Table13[[#This Row],[Total Sales After Discount (Main Total Sales)]]&gt;=1000,"High Order","Low Order")</f>
        <v>High Order</v>
      </c>
      <c r="T192" s="9" t="s">
        <v>50</v>
      </c>
      <c r="U192" s="9" t="s">
        <v>42</v>
      </c>
      <c r="V192" s="16" t="str">
        <f ca="1">PROPER(Table13[[#This Row],[Region]])</f>
        <v>East</v>
      </c>
      <c r="W192" s="9" t="s">
        <v>242</v>
      </c>
      <c r="X192" s="9" t="s">
        <v>283</v>
      </c>
      <c r="Y192" s="9" t="s">
        <v>32</v>
      </c>
      <c r="Z192" s="9" t="str">
        <f>TEXT(Table13[[#This Row],[Order Date]],"mmm")</f>
        <v>Jan</v>
      </c>
      <c r="AA192" s="1" t="str">
        <f>TEXT(Table13[[#This Row],[Order Date]],"yyyy")</f>
        <v>2015</v>
      </c>
      <c r="AB192" s="1" t="str">
        <f>TEXT(Table13[[#This Row],[Order Date]],"mmm yyyy")</f>
        <v>Jan 2015</v>
      </c>
      <c r="AC192" s="1" t="str">
        <f>TEXT(Table13[[#This Row],[Order Date]],"dddd")</f>
        <v>Friday</v>
      </c>
    </row>
    <row r="193" spans="1:29" ht="14.5">
      <c r="A193" s="9">
        <v>351</v>
      </c>
      <c r="B193" s="9" t="str">
        <f>VLOOKUP(Table13[[#This Row],[Customer ID]],'Customer Lookup'!A:B,2,0)</f>
        <v>Juanita Coley Knox</v>
      </c>
      <c r="C193" s="9">
        <v>88685</v>
      </c>
      <c r="D193" s="12">
        <v>42164</v>
      </c>
      <c r="E193" s="12">
        <v>42166</v>
      </c>
      <c r="F193" s="24">
        <f>Table13[[#This Row],[Ship Date]]-Table13[[#This Row],[Order Date]]</f>
        <v>2</v>
      </c>
      <c r="G193" s="18" t="str">
        <f>IF(Table13[[#This Row],[Shipping Delay (No of Days From Order to Delivery)]]&lt;=2,"Fast Delivery","Standard Delivery")</f>
        <v>Fast Delivery</v>
      </c>
      <c r="H193" s="9" t="s">
        <v>2240</v>
      </c>
      <c r="I193" s="13" t="str">
        <f ca="1">TRIM(Table13[[#This Row],[Product Category]])</f>
        <v>Furniture</v>
      </c>
      <c r="J193" s="13" t="str">
        <f ca="1">PROPER(Table13[[#This Row],[Product Sub-Category]])</f>
        <v>Scissors, Rulers And Trimmers</v>
      </c>
      <c r="K193" s="14">
        <v>6</v>
      </c>
      <c r="L193" s="15">
        <v>8.34</v>
      </c>
      <c r="M193" s="15">
        <f t="shared" si="6"/>
        <v>50.04</v>
      </c>
      <c r="N193" s="9">
        <v>0.05</v>
      </c>
      <c r="O193" s="20">
        <v>0.05</v>
      </c>
      <c r="P193" s="20" t="str">
        <f>IF(Table13[[#This Row],[Discount]]=0,"No Discount",IF(Table13[[#This Row],[Discount]]&lt;=0.05,"Low",IF(Table13[[#This Row],[Discount]]&lt;=0.1,"Medium","High")))</f>
        <v>Low</v>
      </c>
      <c r="Q193" s="15">
        <f t="shared" si="7"/>
        <v>2.5020000000000002</v>
      </c>
      <c r="R193" s="15">
        <f t="shared" si="8"/>
        <v>47.537999999999997</v>
      </c>
      <c r="S193" s="15" t="str">
        <f>IF(Table13[[#This Row],[Total Sales After Discount (Main Total Sales)]]&gt;=1000,"High Order","Low Order")</f>
        <v>Low Order</v>
      </c>
      <c r="T193" s="9" t="s">
        <v>41</v>
      </c>
      <c r="U193" s="9" t="s">
        <v>42</v>
      </c>
      <c r="V193" s="16" t="str">
        <f ca="1">PROPER(Table13[[#This Row],[Region]])</f>
        <v>East</v>
      </c>
      <c r="W193" s="9" t="s">
        <v>62</v>
      </c>
      <c r="X193" s="9" t="s">
        <v>286</v>
      </c>
      <c r="Y193" s="9" t="s">
        <v>22</v>
      </c>
      <c r="Z193" s="9" t="str">
        <f>TEXT(Table13[[#This Row],[Order Date]],"mmm")</f>
        <v>Jun</v>
      </c>
      <c r="AA193" s="1" t="str">
        <f>TEXT(Table13[[#This Row],[Order Date]],"yyyy")</f>
        <v>2015</v>
      </c>
      <c r="AB193" s="1" t="str">
        <f>TEXT(Table13[[#This Row],[Order Date]],"mmm yyyy")</f>
        <v>Jun 2015</v>
      </c>
      <c r="AC193" s="1" t="str">
        <f>TEXT(Table13[[#This Row],[Order Date]],"dddd")</f>
        <v>Tuesday</v>
      </c>
    </row>
    <row r="194" spans="1:29" ht="14.5">
      <c r="A194" s="9">
        <v>351</v>
      </c>
      <c r="B194" s="9" t="str">
        <f>VLOOKUP(Table13[[#This Row],[Customer ID]],'Customer Lookup'!A:B,2,0)</f>
        <v>Juanita Coley Knox</v>
      </c>
      <c r="C194" s="9">
        <v>88686</v>
      </c>
      <c r="D194" s="12">
        <v>42006</v>
      </c>
      <c r="E194" s="12">
        <v>42008</v>
      </c>
      <c r="F194" s="24">
        <f>Table13[[#This Row],[Ship Date]]-Table13[[#This Row],[Order Date]]</f>
        <v>2</v>
      </c>
      <c r="G194" s="18" t="str">
        <f>IF(Table13[[#This Row],[Shipping Delay (No of Days From Order to Delivery)]]&lt;=2,"Fast Delivery","Standard Delivery")</f>
        <v>Fast Delivery</v>
      </c>
      <c r="H194" s="8" t="s">
        <v>2233</v>
      </c>
      <c r="I194" s="13" t="str">
        <f ca="1">TRIM(Table13[[#This Row],[Product Category]])</f>
        <v>Technology</v>
      </c>
      <c r="J194" s="13" t="str">
        <f ca="1">PROPER(Table13[[#This Row],[Product Sub-Category]])</f>
        <v>Office Furnishings</v>
      </c>
      <c r="K194" s="14">
        <v>14</v>
      </c>
      <c r="L194" s="15">
        <v>99.23</v>
      </c>
      <c r="M194" s="15">
        <f t="shared" ref="M194:M257" si="9">L194*K194</f>
        <v>1389.22</v>
      </c>
      <c r="N194" s="9">
        <v>0.05</v>
      </c>
      <c r="O194" s="21">
        <v>0.05</v>
      </c>
      <c r="P194" s="21" t="str">
        <f>IF(Table13[[#This Row],[Discount]]=0,"No Discount",IF(Table13[[#This Row],[Discount]]&lt;=0.05,"Low",IF(Table13[[#This Row],[Discount]]&lt;=0.1,"Medium","High")))</f>
        <v>Low</v>
      </c>
      <c r="Q194" s="15">
        <f t="shared" ref="Q194:Q257" si="10">N194*M194</f>
        <v>69.460999999999999</v>
      </c>
      <c r="R194" s="15">
        <f t="shared" ref="R194:R257" si="11">M194-Q194</f>
        <v>1319.759</v>
      </c>
      <c r="S194" s="15" t="str">
        <f>IF(Table13[[#This Row],[Total Sales After Discount (Main Total Sales)]]&gt;=1000,"High Order","Low Order")</f>
        <v>High Order</v>
      </c>
      <c r="T194" s="9" t="s">
        <v>50</v>
      </c>
      <c r="U194" s="9" t="s">
        <v>42</v>
      </c>
      <c r="V194" s="16" t="str">
        <f ca="1">PROPER(Table13[[#This Row],[Region]])</f>
        <v>West</v>
      </c>
      <c r="W194" s="9" t="s">
        <v>62</v>
      </c>
      <c r="X194" s="9" t="s">
        <v>286</v>
      </c>
      <c r="Y194" s="9" t="s">
        <v>32</v>
      </c>
      <c r="Z194" s="9" t="str">
        <f>TEXT(Table13[[#This Row],[Order Date]],"mmm")</f>
        <v>Jan</v>
      </c>
      <c r="AA194" s="1" t="str">
        <f>TEXT(Table13[[#This Row],[Order Date]],"yyyy")</f>
        <v>2015</v>
      </c>
      <c r="AB194" s="1" t="str">
        <f>TEXT(Table13[[#This Row],[Order Date]],"mmm yyyy")</f>
        <v>Jan 2015</v>
      </c>
      <c r="AC194" s="1" t="str">
        <f>TEXT(Table13[[#This Row],[Order Date]],"dddd")</f>
        <v>Friday</v>
      </c>
    </row>
    <row r="195" spans="1:29" ht="14.5">
      <c r="A195" s="9">
        <v>353</v>
      </c>
      <c r="B195" s="9" t="str">
        <f>VLOOKUP(Table13[[#This Row],[Customer ID]],'Customer Lookup'!A:B,2,0)</f>
        <v>Bonnie Chambers</v>
      </c>
      <c r="C195" s="9">
        <v>89647</v>
      </c>
      <c r="D195" s="12">
        <v>42138</v>
      </c>
      <c r="E195" s="12">
        <v>42138</v>
      </c>
      <c r="F195" s="24">
        <f>Table13[[#This Row],[Ship Date]]-Table13[[#This Row],[Order Date]]</f>
        <v>0</v>
      </c>
      <c r="G195" s="18" t="str">
        <f>IF(Table13[[#This Row],[Shipping Delay (No of Days From Order to Delivery)]]&lt;=2,"Fast Delivery","Standard Delivery")</f>
        <v>Fast Delivery</v>
      </c>
      <c r="H195" s="9" t="s">
        <v>144</v>
      </c>
      <c r="I195" s="13" t="str">
        <f ca="1">TRIM(Table13[[#This Row],[Product Category]])</f>
        <v>Office Supplies</v>
      </c>
      <c r="J195" s="13" t="str">
        <f ca="1">PROPER(Table13[[#This Row],[Product Sub-Category]])</f>
        <v>Computer Peripherals</v>
      </c>
      <c r="K195" s="14">
        <v>17</v>
      </c>
      <c r="L195" s="15">
        <v>4.8899999999999997</v>
      </c>
      <c r="M195" s="15">
        <f t="shared" si="9"/>
        <v>83.13</v>
      </c>
      <c r="N195" s="9">
        <v>0.05</v>
      </c>
      <c r="O195" s="20">
        <v>0.05</v>
      </c>
      <c r="P195" s="20" t="str">
        <f>IF(Table13[[#This Row],[Discount]]=0,"No Discount",IF(Table13[[#This Row],[Discount]]&lt;=0.05,"Low",IF(Table13[[#This Row],[Discount]]&lt;=0.1,"Medium","High")))</f>
        <v>Low</v>
      </c>
      <c r="Q195" s="15">
        <f t="shared" si="10"/>
        <v>4.1565000000000003</v>
      </c>
      <c r="R195" s="15">
        <f t="shared" si="11"/>
        <v>78.973500000000001</v>
      </c>
      <c r="S195" s="15" t="str">
        <f>IF(Table13[[#This Row],[Total Sales After Discount (Main Total Sales)]]&gt;=1000,"High Order","Low Order")</f>
        <v>Low Order</v>
      </c>
      <c r="T195" s="9" t="s">
        <v>98</v>
      </c>
      <c r="U195" s="9" t="s">
        <v>42</v>
      </c>
      <c r="V195" s="16" t="str">
        <f ca="1">PROPER(Table13[[#This Row],[Region]])</f>
        <v>West</v>
      </c>
      <c r="W195" s="9" t="s">
        <v>250</v>
      </c>
      <c r="X195" s="9" t="s">
        <v>287</v>
      </c>
      <c r="Y195" s="9" t="s">
        <v>22</v>
      </c>
      <c r="Z195" s="9" t="str">
        <f>TEXT(Table13[[#This Row],[Order Date]],"mmm")</f>
        <v>May</v>
      </c>
      <c r="AA195" s="1" t="str">
        <f>TEXT(Table13[[#This Row],[Order Date]],"yyyy")</f>
        <v>2015</v>
      </c>
      <c r="AB195" s="1" t="str">
        <f>TEXT(Table13[[#This Row],[Order Date]],"mmm yyyy")</f>
        <v>May 2015</v>
      </c>
      <c r="AC195" s="1" t="str">
        <f>TEXT(Table13[[#This Row],[Order Date]],"dddd")</f>
        <v>Thursday</v>
      </c>
    </row>
    <row r="196" spans="1:29" ht="14.5">
      <c r="A196" s="9">
        <v>353</v>
      </c>
      <c r="B196" s="9" t="str">
        <f>VLOOKUP(Table13[[#This Row],[Customer ID]],'Customer Lookup'!A:B,2,0)</f>
        <v>Bonnie Chambers</v>
      </c>
      <c r="C196" s="9">
        <v>89647</v>
      </c>
      <c r="D196" s="12">
        <v>42138</v>
      </c>
      <c r="E196" s="12">
        <v>42145</v>
      </c>
      <c r="F196" s="24">
        <f>Table13[[#This Row],[Ship Date]]-Table13[[#This Row],[Order Date]]</f>
        <v>7</v>
      </c>
      <c r="G196" s="18" t="str">
        <f>IF(Table13[[#This Row],[Shipping Delay (No of Days From Order to Delivery)]]&lt;=2,"Fast Delivery","Standard Delivery")</f>
        <v>Standard Delivery</v>
      </c>
      <c r="H196" s="8" t="s">
        <v>83</v>
      </c>
      <c r="I196" s="13" t="str">
        <f ca="1">TRIM(Table13[[#This Row],[Product Category]])</f>
        <v>Furniture</v>
      </c>
      <c r="J196" s="13" t="str">
        <f ca="1">PROPER(Table13[[#This Row],[Product Sub-Category]])</f>
        <v>Paper</v>
      </c>
      <c r="K196" s="14">
        <v>16</v>
      </c>
      <c r="L196" s="15">
        <v>6.68</v>
      </c>
      <c r="M196" s="15">
        <f t="shared" si="9"/>
        <v>106.88</v>
      </c>
      <c r="N196" s="9">
        <v>0.05</v>
      </c>
      <c r="O196" s="21">
        <v>0.05</v>
      </c>
      <c r="P196" s="21" t="str">
        <f>IF(Table13[[#This Row],[Discount]]=0,"No Discount",IF(Table13[[#This Row],[Discount]]&lt;=0.05,"Low",IF(Table13[[#This Row],[Discount]]&lt;=0.1,"Medium","High")))</f>
        <v>Low</v>
      </c>
      <c r="Q196" s="15">
        <f t="shared" si="10"/>
        <v>5.3440000000000003</v>
      </c>
      <c r="R196" s="15">
        <f t="shared" si="11"/>
        <v>101.536</v>
      </c>
      <c r="S196" s="15" t="str">
        <f>IF(Table13[[#This Row],[Total Sales After Discount (Main Total Sales)]]&gt;=1000,"High Order","Low Order")</f>
        <v>Low Order</v>
      </c>
      <c r="T196" s="9" t="s">
        <v>98</v>
      </c>
      <c r="U196" s="9" t="s">
        <v>42</v>
      </c>
      <c r="V196" s="16" t="str">
        <f ca="1">PROPER(Table13[[#This Row],[Region]])</f>
        <v>West</v>
      </c>
      <c r="W196" s="9" t="s">
        <v>250</v>
      </c>
      <c r="X196" s="9" t="s">
        <v>287</v>
      </c>
      <c r="Y196" s="9" t="s">
        <v>32</v>
      </c>
      <c r="Z196" s="9" t="str">
        <f>TEXT(Table13[[#This Row],[Order Date]],"mmm")</f>
        <v>May</v>
      </c>
      <c r="AA196" s="1" t="str">
        <f>TEXT(Table13[[#This Row],[Order Date]],"yyyy")</f>
        <v>2015</v>
      </c>
      <c r="AB196" s="1" t="str">
        <f>TEXT(Table13[[#This Row],[Order Date]],"mmm yyyy")</f>
        <v>May 2015</v>
      </c>
      <c r="AC196" s="1" t="str">
        <f>TEXT(Table13[[#This Row],[Order Date]],"dddd")</f>
        <v>Thursday</v>
      </c>
    </row>
    <row r="197" spans="1:29" ht="14.5">
      <c r="A197" s="9">
        <v>357</v>
      </c>
      <c r="B197" s="9" t="str">
        <f>VLOOKUP(Table13[[#This Row],[Customer ID]],'Customer Lookup'!A:B,2,0)</f>
        <v>Barbara McNamara</v>
      </c>
      <c r="C197" s="9">
        <v>91131</v>
      </c>
      <c r="D197" s="12">
        <v>42148</v>
      </c>
      <c r="E197" s="12">
        <v>42149</v>
      </c>
      <c r="F197" s="24">
        <f>Table13[[#This Row],[Ship Date]]-Table13[[#This Row],[Order Date]]</f>
        <v>1</v>
      </c>
      <c r="G197" s="18" t="str">
        <f>IF(Table13[[#This Row],[Shipping Delay (No of Days From Order to Delivery)]]&lt;=2,"Fast Delivery","Standard Delivery")</f>
        <v>Fast Delivery</v>
      </c>
      <c r="H197" s="9" t="s">
        <v>123</v>
      </c>
      <c r="I197" s="13" t="str">
        <f ca="1">TRIM(Table13[[#This Row],[Product Category]])</f>
        <v>Technology</v>
      </c>
      <c r="J197" s="13" t="str">
        <f ca="1">PROPER(Table13[[#This Row],[Product Sub-Category]])</f>
        <v>Tables</v>
      </c>
      <c r="K197" s="14">
        <v>14</v>
      </c>
      <c r="L197" s="15">
        <v>124.49</v>
      </c>
      <c r="M197" s="15">
        <f t="shared" si="9"/>
        <v>1742.86</v>
      </c>
      <c r="N197" s="9">
        <v>0.1</v>
      </c>
      <c r="O197" s="20">
        <v>0.1</v>
      </c>
      <c r="P197" s="20" t="str">
        <f>IF(Table13[[#This Row],[Discount]]=0,"No Discount",IF(Table13[[#This Row],[Discount]]&lt;=0.05,"Low",IF(Table13[[#This Row],[Discount]]&lt;=0.1,"Medium","High")))</f>
        <v>Medium</v>
      </c>
      <c r="Q197" s="15">
        <f t="shared" si="10"/>
        <v>174.286</v>
      </c>
      <c r="R197" s="15">
        <f t="shared" si="11"/>
        <v>1568.5739999999998</v>
      </c>
      <c r="S197" s="15" t="str">
        <f>IF(Table13[[#This Row],[Total Sales After Discount (Main Total Sales)]]&gt;=1000,"High Order","Low Order")</f>
        <v>High Order</v>
      </c>
      <c r="T197" s="9" t="s">
        <v>41</v>
      </c>
      <c r="U197" s="9" t="s">
        <v>81</v>
      </c>
      <c r="V197" s="16" t="str">
        <f ca="1">PROPER(Table13[[#This Row],[Region]])</f>
        <v>East</v>
      </c>
      <c r="W197" s="9" t="s">
        <v>250</v>
      </c>
      <c r="X197" s="9" t="s">
        <v>288</v>
      </c>
      <c r="Y197" s="9" t="s">
        <v>32</v>
      </c>
      <c r="Z197" s="9" t="str">
        <f>TEXT(Table13[[#This Row],[Order Date]],"mmm")</f>
        <v>May</v>
      </c>
      <c r="AA197" s="1" t="str">
        <f>TEXT(Table13[[#This Row],[Order Date]],"yyyy")</f>
        <v>2015</v>
      </c>
      <c r="AB197" s="1" t="str">
        <f>TEXT(Table13[[#This Row],[Order Date]],"mmm yyyy")</f>
        <v>May 2015</v>
      </c>
      <c r="AC197" s="1" t="str">
        <f>TEXT(Table13[[#This Row],[Order Date]],"dddd")</f>
        <v>Sunday</v>
      </c>
    </row>
    <row r="198" spans="1:29" ht="14.5">
      <c r="A198" s="9">
        <v>358</v>
      </c>
      <c r="B198" s="9" t="str">
        <f>VLOOKUP(Table13[[#This Row],[Customer ID]],'Customer Lookup'!A:B,2,0)</f>
        <v>Chris F Brandt</v>
      </c>
      <c r="C198" s="9">
        <v>91130</v>
      </c>
      <c r="D198" s="12">
        <v>42013</v>
      </c>
      <c r="E198" s="12">
        <v>42020</v>
      </c>
      <c r="F198" s="24">
        <f>Table13[[#This Row],[Ship Date]]-Table13[[#This Row],[Order Date]]</f>
        <v>7</v>
      </c>
      <c r="G198" s="18" t="str">
        <f>IF(Table13[[#This Row],[Shipping Delay (No of Days From Order to Delivery)]]&lt;=2,"Fast Delivery","Standard Delivery")</f>
        <v>Standard Delivery</v>
      </c>
      <c r="H198" s="8" t="s">
        <v>2235</v>
      </c>
      <c r="I198" s="13" t="str">
        <f ca="1">TRIM(Table13[[#This Row],[Product Category]])</f>
        <v>Office Supplies</v>
      </c>
      <c r="J198" s="13" t="str">
        <f ca="1">PROPER(Table13[[#This Row],[Product Sub-Category]])</f>
        <v>Telephones And Communication</v>
      </c>
      <c r="K198" s="14">
        <v>1</v>
      </c>
      <c r="L198" s="15">
        <v>125.99</v>
      </c>
      <c r="M198" s="15">
        <f t="shared" si="9"/>
        <v>125.99</v>
      </c>
      <c r="N198" s="9">
        <v>0.1</v>
      </c>
      <c r="O198" s="21">
        <v>0.1</v>
      </c>
      <c r="P198" s="21" t="str">
        <f>IF(Table13[[#This Row],[Discount]]=0,"No Discount",IF(Table13[[#This Row],[Discount]]&lt;=0.05,"Low",IF(Table13[[#This Row],[Discount]]&lt;=0.1,"Medium","High")))</f>
        <v>Medium</v>
      </c>
      <c r="Q198" s="15">
        <f t="shared" si="10"/>
        <v>12.599</v>
      </c>
      <c r="R198" s="15">
        <f t="shared" si="11"/>
        <v>113.39099999999999</v>
      </c>
      <c r="S198" s="15" t="str">
        <f>IF(Table13[[#This Row],[Total Sales After Discount (Main Total Sales)]]&gt;=1000,"High Order","Low Order")</f>
        <v>Low Order</v>
      </c>
      <c r="T198" s="9" t="s">
        <v>98</v>
      </c>
      <c r="U198" s="9" t="s">
        <v>81</v>
      </c>
      <c r="V198" s="16" t="str">
        <f ca="1">PROPER(Table13[[#This Row],[Region]])</f>
        <v>East</v>
      </c>
      <c r="W198" s="9" t="s">
        <v>174</v>
      </c>
      <c r="X198" s="9" t="s">
        <v>290</v>
      </c>
      <c r="Y198" s="9" t="s">
        <v>32</v>
      </c>
      <c r="Z198" s="9" t="str">
        <f>TEXT(Table13[[#This Row],[Order Date]],"mmm")</f>
        <v>Jan</v>
      </c>
      <c r="AA198" s="1" t="str">
        <f>TEXT(Table13[[#This Row],[Order Date]],"yyyy")</f>
        <v>2015</v>
      </c>
      <c r="AB198" s="1" t="str">
        <f>TEXT(Table13[[#This Row],[Order Date]],"mmm yyyy")</f>
        <v>Jan 2015</v>
      </c>
      <c r="AC198" s="1" t="str">
        <f>TEXT(Table13[[#This Row],[Order Date]],"dddd")</f>
        <v>Friday</v>
      </c>
    </row>
    <row r="199" spans="1:29" ht="14.5">
      <c r="A199" s="9">
        <v>366</v>
      </c>
      <c r="B199" s="9" t="str">
        <f>VLOOKUP(Table13[[#This Row],[Customer ID]],'Customer Lookup'!A:B,2,0)</f>
        <v>Patrick Rosenthal</v>
      </c>
      <c r="C199" s="9">
        <v>87347</v>
      </c>
      <c r="D199" s="12">
        <v>42021</v>
      </c>
      <c r="E199" s="12">
        <v>42023</v>
      </c>
      <c r="F199" s="24">
        <f>Table13[[#This Row],[Ship Date]]-Table13[[#This Row],[Order Date]]</f>
        <v>2</v>
      </c>
      <c r="G199" s="18" t="str">
        <f>IF(Table13[[#This Row],[Shipping Delay (No of Days From Order to Delivery)]]&lt;=2,"Fast Delivery","Standard Delivery")</f>
        <v>Fast Delivery</v>
      </c>
      <c r="H199" s="9" t="s">
        <v>196</v>
      </c>
      <c r="I199" s="13" t="str">
        <f ca="1">TRIM(Table13[[#This Row],[Product Category]])</f>
        <v>Furniture</v>
      </c>
      <c r="J199" s="13" t="str">
        <f ca="1">PROPER(Table13[[#This Row],[Product Sub-Category]])</f>
        <v>Appliances</v>
      </c>
      <c r="K199" s="14">
        <v>6</v>
      </c>
      <c r="L199" s="15">
        <v>328.14</v>
      </c>
      <c r="M199" s="15">
        <f t="shared" si="9"/>
        <v>1968.84</v>
      </c>
      <c r="N199" s="9">
        <v>0.1</v>
      </c>
      <c r="O199" s="20">
        <v>0.1</v>
      </c>
      <c r="P199" s="20" t="str">
        <f>IF(Table13[[#This Row],[Discount]]=0,"No Discount",IF(Table13[[#This Row],[Discount]]&lt;=0.05,"Low",IF(Table13[[#This Row],[Discount]]&lt;=0.1,"Medium","High")))</f>
        <v>Medium</v>
      </c>
      <c r="Q199" s="15">
        <f t="shared" si="10"/>
        <v>196.88400000000001</v>
      </c>
      <c r="R199" s="15">
        <f t="shared" si="11"/>
        <v>1771.9559999999999</v>
      </c>
      <c r="S199" s="15" t="str">
        <f>IF(Table13[[#This Row],[Total Sales After Discount (Main Total Sales)]]&gt;=1000,"High Order","Low Order")</f>
        <v>High Order</v>
      </c>
      <c r="T199" s="9" t="s">
        <v>50</v>
      </c>
      <c r="U199" s="9" t="s">
        <v>51</v>
      </c>
      <c r="V199" s="16" t="str">
        <f ca="1">PROPER(Table13[[#This Row],[Region]])</f>
        <v>West</v>
      </c>
      <c r="W199" s="9" t="s">
        <v>291</v>
      </c>
      <c r="X199" s="9" t="s">
        <v>292</v>
      </c>
      <c r="Y199" s="9" t="s">
        <v>32</v>
      </c>
      <c r="Z199" s="9" t="str">
        <f>TEXT(Table13[[#This Row],[Order Date]],"mmm")</f>
        <v>Jan</v>
      </c>
      <c r="AA199" s="1" t="str">
        <f>TEXT(Table13[[#This Row],[Order Date]],"yyyy")</f>
        <v>2015</v>
      </c>
      <c r="AB199" s="1" t="str">
        <f>TEXT(Table13[[#This Row],[Order Date]],"mmm yyyy")</f>
        <v>Jan 2015</v>
      </c>
      <c r="AC199" s="1" t="str">
        <f>TEXT(Table13[[#This Row],[Order Date]],"dddd")</f>
        <v>Saturday</v>
      </c>
    </row>
    <row r="200" spans="1:29" ht="14.5">
      <c r="A200" s="9">
        <v>369</v>
      </c>
      <c r="B200" s="9" t="str">
        <f>VLOOKUP(Table13[[#This Row],[Customer ID]],'Customer Lookup'!A:B,2,0)</f>
        <v>Troy Moon</v>
      </c>
      <c r="C200" s="9">
        <v>90292</v>
      </c>
      <c r="D200" s="12">
        <v>42105</v>
      </c>
      <c r="E200" s="12">
        <v>42107</v>
      </c>
      <c r="F200" s="24">
        <f>Table13[[#This Row],[Ship Date]]-Table13[[#This Row],[Order Date]]</f>
        <v>2</v>
      </c>
      <c r="G200" s="18" t="str">
        <f>IF(Table13[[#This Row],[Shipping Delay (No of Days From Order to Delivery)]]&lt;=2,"Fast Delivery","Standard Delivery")</f>
        <v>Fast Delivery</v>
      </c>
      <c r="H200" s="8" t="s">
        <v>2233</v>
      </c>
      <c r="I200" s="13" t="str">
        <f ca="1">TRIM(Table13[[#This Row],[Product Category]])</f>
        <v>Technology</v>
      </c>
      <c r="J200" s="13" t="str">
        <f ca="1">PROPER(Table13[[#This Row],[Product Sub-Category]])</f>
        <v>Office Furnishings</v>
      </c>
      <c r="K200" s="14">
        <v>21</v>
      </c>
      <c r="L200" s="15">
        <v>19.23</v>
      </c>
      <c r="M200" s="15">
        <f t="shared" si="9"/>
        <v>403.83</v>
      </c>
      <c r="N200" s="9">
        <v>0.05</v>
      </c>
      <c r="O200" s="21">
        <v>0.05</v>
      </c>
      <c r="P200" s="21" t="str">
        <f>IF(Table13[[#This Row],[Discount]]=0,"No Discount",IF(Table13[[#This Row],[Discount]]&lt;=0.05,"Low",IF(Table13[[#This Row],[Discount]]&lt;=0.1,"Medium","High")))</f>
        <v>Low</v>
      </c>
      <c r="Q200" s="15">
        <f t="shared" si="10"/>
        <v>20.191500000000001</v>
      </c>
      <c r="R200" s="15">
        <f t="shared" si="11"/>
        <v>383.63849999999996</v>
      </c>
      <c r="S200" s="15" t="str">
        <f>IF(Table13[[#This Row],[Total Sales After Discount (Main Total Sales)]]&gt;=1000,"High Order","Low Order")</f>
        <v>Low Order</v>
      </c>
      <c r="T200" s="9" t="s">
        <v>98</v>
      </c>
      <c r="U200" s="9" t="s">
        <v>81</v>
      </c>
      <c r="V200" s="16" t="str">
        <f ca="1">PROPER(Table13[[#This Row],[Region]])</f>
        <v>East</v>
      </c>
      <c r="W200" s="9" t="s">
        <v>37</v>
      </c>
      <c r="X200" s="9" t="s">
        <v>293</v>
      </c>
      <c r="Y200" s="9" t="s">
        <v>22</v>
      </c>
      <c r="Z200" s="9" t="str">
        <f>TEXT(Table13[[#This Row],[Order Date]],"mmm")</f>
        <v>Apr</v>
      </c>
      <c r="AA200" s="1" t="str">
        <f>TEXT(Table13[[#This Row],[Order Date]],"yyyy")</f>
        <v>2015</v>
      </c>
      <c r="AB200" s="1" t="str">
        <f>TEXT(Table13[[#This Row],[Order Date]],"mmm yyyy")</f>
        <v>Apr 2015</v>
      </c>
      <c r="AC200" s="1" t="str">
        <f>TEXT(Table13[[#This Row],[Order Date]],"dddd")</f>
        <v>Saturday</v>
      </c>
    </row>
    <row r="201" spans="1:29" ht="14.5">
      <c r="A201" s="9">
        <v>370</v>
      </c>
      <c r="B201" s="9" t="str">
        <f>VLOOKUP(Table13[[#This Row],[Customer ID]],'Customer Lookup'!A:B,2,0)</f>
        <v>Sam Oh</v>
      </c>
      <c r="C201" s="9">
        <v>90291</v>
      </c>
      <c r="D201" s="12">
        <v>42151</v>
      </c>
      <c r="E201" s="12">
        <v>42153</v>
      </c>
      <c r="F201" s="24">
        <f>Table13[[#This Row],[Ship Date]]-Table13[[#This Row],[Order Date]]</f>
        <v>2</v>
      </c>
      <c r="G201" s="18" t="str">
        <f>IF(Table13[[#This Row],[Shipping Delay (No of Days From Order to Delivery)]]&lt;=2,"Fast Delivery","Standard Delivery")</f>
        <v>Fast Delivery</v>
      </c>
      <c r="H201" s="9" t="s">
        <v>2235</v>
      </c>
      <c r="I201" s="13" t="str">
        <f ca="1">TRIM(Table13[[#This Row],[Product Category]])</f>
        <v>Office Supplies</v>
      </c>
      <c r="J201" s="13" t="str">
        <f ca="1">PROPER(Table13[[#This Row],[Product Sub-Category]])</f>
        <v>Telephones And Communication</v>
      </c>
      <c r="K201" s="14">
        <v>15</v>
      </c>
      <c r="L201" s="15">
        <v>20.99</v>
      </c>
      <c r="M201" s="15">
        <f t="shared" si="9"/>
        <v>314.84999999999997</v>
      </c>
      <c r="N201" s="9">
        <v>0.05</v>
      </c>
      <c r="O201" s="20">
        <v>0.05</v>
      </c>
      <c r="P201" s="20" t="str">
        <f>IF(Table13[[#This Row],[Discount]]=0,"No Discount",IF(Table13[[#This Row],[Discount]]&lt;=0.05,"Low",IF(Table13[[#This Row],[Discount]]&lt;=0.1,"Medium","High")))</f>
        <v>Low</v>
      </c>
      <c r="Q201" s="15">
        <f t="shared" si="10"/>
        <v>15.7425</v>
      </c>
      <c r="R201" s="15">
        <f t="shared" si="11"/>
        <v>299.10749999999996</v>
      </c>
      <c r="S201" s="15" t="str">
        <f>IF(Table13[[#This Row],[Total Sales After Discount (Main Total Sales)]]&gt;=1000,"High Order","Low Order")</f>
        <v>Low Order</v>
      </c>
      <c r="T201" s="9" t="s">
        <v>31</v>
      </c>
      <c r="U201" s="9" t="s">
        <v>81</v>
      </c>
      <c r="V201" s="16" t="str">
        <f ca="1">PROPER(Table13[[#This Row],[Region]])</f>
        <v>East</v>
      </c>
      <c r="W201" s="9" t="s">
        <v>147</v>
      </c>
      <c r="X201" s="9" t="s">
        <v>294</v>
      </c>
      <c r="Y201" s="9" t="s">
        <v>32</v>
      </c>
      <c r="Z201" s="9" t="str">
        <f>TEXT(Table13[[#This Row],[Order Date]],"mmm")</f>
        <v>May</v>
      </c>
      <c r="AA201" s="1" t="str">
        <f>TEXT(Table13[[#This Row],[Order Date]],"yyyy")</f>
        <v>2015</v>
      </c>
      <c r="AB201" s="1" t="str">
        <f>TEXT(Table13[[#This Row],[Order Date]],"mmm yyyy")</f>
        <v>May 2015</v>
      </c>
      <c r="AC201" s="1" t="str">
        <f>TEXT(Table13[[#This Row],[Order Date]],"dddd")</f>
        <v>Wednesday</v>
      </c>
    </row>
    <row r="202" spans="1:29" ht="14.5">
      <c r="A202" s="9">
        <v>371</v>
      </c>
      <c r="B202" s="9" t="str">
        <f>VLOOKUP(Table13[[#This Row],[Customer ID]],'Customer Lookup'!A:B,2,0)</f>
        <v>Roberta Mullins Peters</v>
      </c>
      <c r="C202" s="9">
        <v>90291</v>
      </c>
      <c r="D202" s="12">
        <v>42151</v>
      </c>
      <c r="E202" s="12">
        <v>42153</v>
      </c>
      <c r="F202" s="24">
        <f>Table13[[#This Row],[Ship Date]]-Table13[[#This Row],[Order Date]]</f>
        <v>2</v>
      </c>
      <c r="G202" s="18" t="str">
        <f>IF(Table13[[#This Row],[Shipping Delay (No of Days From Order to Delivery)]]&lt;=2,"Fast Delivery","Standard Delivery")</f>
        <v>Fast Delivery</v>
      </c>
      <c r="H202" s="8" t="s">
        <v>2237</v>
      </c>
      <c r="I202" s="13" t="str">
        <f ca="1">TRIM(Table13[[#This Row],[Product Category]])</f>
        <v>Furniture</v>
      </c>
      <c r="J202" s="13" t="str">
        <f ca="1">PROPER(Table13[[#This Row],[Product Sub-Category]])</f>
        <v>Binders And Binder Accessories</v>
      </c>
      <c r="K202" s="14">
        <v>9</v>
      </c>
      <c r="L202" s="15">
        <v>5.4</v>
      </c>
      <c r="M202" s="15">
        <f t="shared" si="9"/>
        <v>48.6</v>
      </c>
      <c r="N202" s="9">
        <v>0.05</v>
      </c>
      <c r="O202" s="21">
        <v>0.05</v>
      </c>
      <c r="P202" s="21" t="str">
        <f>IF(Table13[[#This Row],[Discount]]=0,"No Discount",IF(Table13[[#This Row],[Discount]]&lt;=0.05,"Low",IF(Table13[[#This Row],[Discount]]&lt;=0.1,"Medium","High")))</f>
        <v>Low</v>
      </c>
      <c r="Q202" s="15">
        <f t="shared" si="10"/>
        <v>2.4300000000000002</v>
      </c>
      <c r="R202" s="15">
        <f t="shared" si="11"/>
        <v>46.17</v>
      </c>
      <c r="S202" s="15" t="str">
        <f>IF(Table13[[#This Row],[Total Sales After Discount (Main Total Sales)]]&gt;=1000,"High Order","Low Order")</f>
        <v>Low Order</v>
      </c>
      <c r="T202" s="9" t="s">
        <v>31</v>
      </c>
      <c r="U202" s="9" t="s">
        <v>81</v>
      </c>
      <c r="V202" s="16" t="str">
        <f ca="1">PROPER(Table13[[#This Row],[Region]])</f>
        <v>Central</v>
      </c>
      <c r="W202" s="9" t="s">
        <v>152</v>
      </c>
      <c r="X202" s="9" t="s">
        <v>296</v>
      </c>
      <c r="Y202" s="9" t="s">
        <v>22</v>
      </c>
      <c r="Z202" s="9" t="str">
        <f>TEXT(Table13[[#This Row],[Order Date]],"mmm")</f>
        <v>May</v>
      </c>
      <c r="AA202" s="1" t="str">
        <f>TEXT(Table13[[#This Row],[Order Date]],"yyyy")</f>
        <v>2015</v>
      </c>
      <c r="AB202" s="1" t="str">
        <f>TEXT(Table13[[#This Row],[Order Date]],"mmm yyyy")</f>
        <v>May 2015</v>
      </c>
      <c r="AC202" s="1" t="str">
        <f>TEXT(Table13[[#This Row],[Order Date]],"dddd")</f>
        <v>Wednesday</v>
      </c>
    </row>
    <row r="203" spans="1:29" ht="14.5">
      <c r="A203" s="9">
        <v>373</v>
      </c>
      <c r="B203" s="9" t="str">
        <f>VLOOKUP(Table13[[#This Row],[Customer ID]],'Customer Lookup'!A:B,2,0)</f>
        <v>Jeanne Werner</v>
      </c>
      <c r="C203" s="9">
        <v>24193</v>
      </c>
      <c r="D203" s="12">
        <v>42077</v>
      </c>
      <c r="E203" s="12">
        <v>42079</v>
      </c>
      <c r="F203" s="24">
        <f>Table13[[#This Row],[Ship Date]]-Table13[[#This Row],[Order Date]]</f>
        <v>2</v>
      </c>
      <c r="G203" s="18" t="str">
        <f>IF(Table13[[#This Row],[Shipping Delay (No of Days From Order to Delivery)]]&lt;=2,"Fast Delivery","Standard Delivery")</f>
        <v>Fast Delivery</v>
      </c>
      <c r="H203" s="9" t="s">
        <v>151</v>
      </c>
      <c r="I203" s="13" t="str">
        <f ca="1">TRIM(Table13[[#This Row],[Product Category]])</f>
        <v>Office Supplies</v>
      </c>
      <c r="J203" s="13" t="str">
        <f ca="1">PROPER(Table13[[#This Row],[Product Sub-Category]])</f>
        <v>Bookcases</v>
      </c>
      <c r="K203" s="14">
        <v>45</v>
      </c>
      <c r="L203" s="15">
        <v>200.98</v>
      </c>
      <c r="M203" s="15">
        <f t="shared" si="9"/>
        <v>9044.1</v>
      </c>
      <c r="N203" s="9">
        <v>0.1</v>
      </c>
      <c r="O203" s="20">
        <v>0.1</v>
      </c>
      <c r="P203" s="20" t="str">
        <f>IF(Table13[[#This Row],[Discount]]=0,"No Discount",IF(Table13[[#This Row],[Discount]]&lt;=0.05,"Low",IF(Table13[[#This Row],[Discount]]&lt;=0.1,"Medium","High")))</f>
        <v>Medium</v>
      </c>
      <c r="Q203" s="15">
        <f t="shared" si="10"/>
        <v>904.41000000000008</v>
      </c>
      <c r="R203" s="15">
        <f t="shared" si="11"/>
        <v>8139.6900000000005</v>
      </c>
      <c r="S203" s="15" t="str">
        <f>IF(Table13[[#This Row],[Total Sales After Discount (Main Total Sales)]]&gt;=1000,"High Order","Low Order")</f>
        <v>High Order</v>
      </c>
      <c r="T203" s="9" t="s">
        <v>31</v>
      </c>
      <c r="U203" s="9" t="s">
        <v>51</v>
      </c>
      <c r="V203" s="16" t="str">
        <f ca="1">PROPER(Table13[[#This Row],[Region]])</f>
        <v>Central</v>
      </c>
      <c r="W203" s="9" t="s">
        <v>215</v>
      </c>
      <c r="X203" s="9" t="s">
        <v>216</v>
      </c>
      <c r="Y203" s="9" t="s">
        <v>32</v>
      </c>
      <c r="Z203" s="9" t="str">
        <f>TEXT(Table13[[#This Row],[Order Date]],"mmm")</f>
        <v>Mar</v>
      </c>
      <c r="AA203" s="1" t="str">
        <f>TEXT(Table13[[#This Row],[Order Date]],"yyyy")</f>
        <v>2015</v>
      </c>
      <c r="AB203" s="1" t="str">
        <f>TEXT(Table13[[#This Row],[Order Date]],"mmm yyyy")</f>
        <v>Mar 2015</v>
      </c>
      <c r="AC203" s="1" t="str">
        <f>TEXT(Table13[[#This Row],[Order Date]],"dddd")</f>
        <v>Saturday</v>
      </c>
    </row>
    <row r="204" spans="1:29" ht="14.5">
      <c r="A204" s="9">
        <v>373</v>
      </c>
      <c r="B204" s="9" t="str">
        <f>VLOOKUP(Table13[[#This Row],[Customer ID]],'Customer Lookup'!A:B,2,0)</f>
        <v>Jeanne Werner</v>
      </c>
      <c r="C204" s="9">
        <v>24193</v>
      </c>
      <c r="D204" s="12">
        <v>42077</v>
      </c>
      <c r="E204" s="12">
        <v>42078</v>
      </c>
      <c r="F204" s="24">
        <f>Table13[[#This Row],[Ship Date]]-Table13[[#This Row],[Order Date]]</f>
        <v>1</v>
      </c>
      <c r="G204" s="18" t="str">
        <f>IF(Table13[[#This Row],[Shipping Delay (No of Days From Order to Delivery)]]&lt;=2,"Fast Delivery","Standard Delivery")</f>
        <v>Fast Delivery</v>
      </c>
      <c r="H204" s="8" t="s">
        <v>83</v>
      </c>
      <c r="I204" s="13" t="str">
        <f ca="1">TRIM(Table13[[#This Row],[Product Category]])</f>
        <v>Technology</v>
      </c>
      <c r="J204" s="13" t="str">
        <f ca="1">PROPER(Table13[[#This Row],[Product Sub-Category]])</f>
        <v>Paper</v>
      </c>
      <c r="K204" s="14">
        <v>24</v>
      </c>
      <c r="L204" s="15">
        <v>4.28</v>
      </c>
      <c r="M204" s="15">
        <f t="shared" si="9"/>
        <v>102.72</v>
      </c>
      <c r="N204" s="9">
        <v>0.05</v>
      </c>
      <c r="O204" s="21">
        <v>0.05</v>
      </c>
      <c r="P204" s="21" t="str">
        <f>IF(Table13[[#This Row],[Discount]]=0,"No Discount",IF(Table13[[#This Row],[Discount]]&lt;=0.05,"Low",IF(Table13[[#This Row],[Discount]]&lt;=0.1,"Medium","High")))</f>
        <v>Low</v>
      </c>
      <c r="Q204" s="15">
        <f t="shared" si="10"/>
        <v>5.1360000000000001</v>
      </c>
      <c r="R204" s="15">
        <f t="shared" si="11"/>
        <v>97.584000000000003</v>
      </c>
      <c r="S204" s="15" t="str">
        <f>IF(Table13[[#This Row],[Total Sales After Discount (Main Total Sales)]]&gt;=1000,"High Order","Low Order")</f>
        <v>Low Order</v>
      </c>
      <c r="T204" s="9" t="s">
        <v>31</v>
      </c>
      <c r="U204" s="9" t="s">
        <v>51</v>
      </c>
      <c r="V204" s="16" t="str">
        <f ca="1">PROPER(Table13[[#This Row],[Region]])</f>
        <v>Central</v>
      </c>
      <c r="W204" s="9" t="s">
        <v>215</v>
      </c>
      <c r="X204" s="9" t="s">
        <v>216</v>
      </c>
      <c r="Y204" s="9" t="s">
        <v>32</v>
      </c>
      <c r="Z204" s="9" t="str">
        <f>TEXT(Table13[[#This Row],[Order Date]],"mmm")</f>
        <v>Mar</v>
      </c>
      <c r="AA204" s="1" t="str">
        <f>TEXT(Table13[[#This Row],[Order Date]],"yyyy")</f>
        <v>2015</v>
      </c>
      <c r="AB204" s="1" t="str">
        <f>TEXT(Table13[[#This Row],[Order Date]],"mmm yyyy")</f>
        <v>Mar 2015</v>
      </c>
      <c r="AC204" s="1" t="str">
        <f>TEXT(Table13[[#This Row],[Order Date]],"dddd")</f>
        <v>Saturday</v>
      </c>
    </row>
    <row r="205" spans="1:29" ht="14.5">
      <c r="A205" s="9">
        <v>373</v>
      </c>
      <c r="B205" s="9" t="str">
        <f>VLOOKUP(Table13[[#This Row],[Customer ID]],'Customer Lookup'!A:B,2,0)</f>
        <v>Jeanne Werner</v>
      </c>
      <c r="C205" s="9">
        <v>24193</v>
      </c>
      <c r="D205" s="12">
        <v>42077</v>
      </c>
      <c r="E205" s="12">
        <v>42079</v>
      </c>
      <c r="F205" s="24">
        <f>Table13[[#This Row],[Ship Date]]-Table13[[#This Row],[Order Date]]</f>
        <v>2</v>
      </c>
      <c r="G205" s="18" t="str">
        <f>IF(Table13[[#This Row],[Shipping Delay (No of Days From Order to Delivery)]]&lt;=2,"Fast Delivery","Standard Delivery")</f>
        <v>Fast Delivery</v>
      </c>
      <c r="H205" s="9" t="s">
        <v>2235</v>
      </c>
      <c r="I205" s="13" t="str">
        <f ca="1">TRIM(Table13[[#This Row],[Product Category]])</f>
        <v>Furniture</v>
      </c>
      <c r="J205" s="13" t="str">
        <f ca="1">PROPER(Table13[[#This Row],[Product Sub-Category]])</f>
        <v>Telephones And Communication</v>
      </c>
      <c r="K205" s="14">
        <v>19</v>
      </c>
      <c r="L205" s="15">
        <v>85.99</v>
      </c>
      <c r="M205" s="15">
        <f t="shared" si="9"/>
        <v>1633.81</v>
      </c>
      <c r="N205" s="9">
        <v>0.05</v>
      </c>
      <c r="O205" s="20">
        <v>0.05</v>
      </c>
      <c r="P205" s="20" t="str">
        <f>IF(Table13[[#This Row],[Discount]]=0,"No Discount",IF(Table13[[#This Row],[Discount]]&lt;=0.05,"Low",IF(Table13[[#This Row],[Discount]]&lt;=0.1,"Medium","High")))</f>
        <v>Low</v>
      </c>
      <c r="Q205" s="15">
        <f t="shared" si="10"/>
        <v>81.6905</v>
      </c>
      <c r="R205" s="15">
        <f t="shared" si="11"/>
        <v>1552.1195</v>
      </c>
      <c r="S205" s="15" t="str">
        <f>IF(Table13[[#This Row],[Total Sales After Discount (Main Total Sales)]]&gt;=1000,"High Order","Low Order")</f>
        <v>High Order</v>
      </c>
      <c r="T205" s="9" t="s">
        <v>31</v>
      </c>
      <c r="U205" s="9" t="s">
        <v>51</v>
      </c>
      <c r="V205" s="16" t="str">
        <f ca="1">PROPER(Table13[[#This Row],[Region]])</f>
        <v>South</v>
      </c>
      <c r="W205" s="9" t="s">
        <v>215</v>
      </c>
      <c r="X205" s="9" t="s">
        <v>216</v>
      </c>
      <c r="Y205" s="9" t="s">
        <v>32</v>
      </c>
      <c r="Z205" s="9" t="str">
        <f>TEXT(Table13[[#This Row],[Order Date]],"mmm")</f>
        <v>Mar</v>
      </c>
      <c r="AA205" s="1" t="str">
        <f>TEXT(Table13[[#This Row],[Order Date]],"yyyy")</f>
        <v>2015</v>
      </c>
      <c r="AB205" s="1" t="str">
        <f>TEXT(Table13[[#This Row],[Order Date]],"mmm yyyy")</f>
        <v>Mar 2015</v>
      </c>
      <c r="AC205" s="1" t="str">
        <f>TEXT(Table13[[#This Row],[Order Date]],"dddd")</f>
        <v>Saturday</v>
      </c>
    </row>
    <row r="206" spans="1:29" ht="14.5">
      <c r="A206" s="9">
        <v>375</v>
      </c>
      <c r="B206" s="9" t="str">
        <f>VLOOKUP(Table13[[#This Row],[Customer ID]],'Customer Lookup'!A:B,2,0)</f>
        <v>Sandra Sharma</v>
      </c>
      <c r="C206" s="9">
        <v>90917</v>
      </c>
      <c r="D206" s="12">
        <v>42077</v>
      </c>
      <c r="E206" s="12">
        <v>42079</v>
      </c>
      <c r="F206" s="24">
        <f>Table13[[#This Row],[Ship Date]]-Table13[[#This Row],[Order Date]]</f>
        <v>2</v>
      </c>
      <c r="G206" s="18" t="str">
        <f>IF(Table13[[#This Row],[Shipping Delay (No of Days From Order to Delivery)]]&lt;=2,"Fast Delivery","Standard Delivery")</f>
        <v>Fast Delivery</v>
      </c>
      <c r="H206" s="8" t="s">
        <v>151</v>
      </c>
      <c r="I206" s="13" t="str">
        <f ca="1">TRIM(Table13[[#This Row],[Product Category]])</f>
        <v>Office Supplies</v>
      </c>
      <c r="J206" s="13" t="str">
        <f ca="1">PROPER(Table13[[#This Row],[Product Sub-Category]])</f>
        <v>Bookcases</v>
      </c>
      <c r="K206" s="14">
        <v>11</v>
      </c>
      <c r="L206" s="15">
        <v>200.98</v>
      </c>
      <c r="M206" s="15">
        <f t="shared" si="9"/>
        <v>2210.7799999999997</v>
      </c>
      <c r="N206" s="9">
        <v>0.1</v>
      </c>
      <c r="O206" s="21">
        <v>0.1</v>
      </c>
      <c r="P206" s="21" t="str">
        <f>IF(Table13[[#This Row],[Discount]]=0,"No Discount",IF(Table13[[#This Row],[Discount]]&lt;=0.05,"Low",IF(Table13[[#This Row],[Discount]]&lt;=0.1,"Medium","High")))</f>
        <v>Medium</v>
      </c>
      <c r="Q206" s="15">
        <f t="shared" si="10"/>
        <v>221.07799999999997</v>
      </c>
      <c r="R206" s="15">
        <f t="shared" si="11"/>
        <v>1989.7019999999998</v>
      </c>
      <c r="S206" s="15" t="str">
        <f>IF(Table13[[#This Row],[Total Sales After Discount (Main Total Sales)]]&gt;=1000,"High Order","Low Order")</f>
        <v>High Order</v>
      </c>
      <c r="T206" s="9" t="s">
        <v>31</v>
      </c>
      <c r="U206" s="9" t="s">
        <v>51</v>
      </c>
      <c r="V206" s="16" t="str">
        <f ca="1">PROPER(Table13[[#This Row],[Region]])</f>
        <v>South</v>
      </c>
      <c r="W206" s="9" t="s">
        <v>184</v>
      </c>
      <c r="X206" s="9" t="s">
        <v>298</v>
      </c>
      <c r="Y206" s="9" t="s">
        <v>32</v>
      </c>
      <c r="Z206" s="9" t="str">
        <f>TEXT(Table13[[#This Row],[Order Date]],"mmm")</f>
        <v>Mar</v>
      </c>
      <c r="AA206" s="1" t="str">
        <f>TEXT(Table13[[#This Row],[Order Date]],"yyyy")</f>
        <v>2015</v>
      </c>
      <c r="AB206" s="1" t="str">
        <f>TEXT(Table13[[#This Row],[Order Date]],"mmm yyyy")</f>
        <v>Mar 2015</v>
      </c>
      <c r="AC206" s="1" t="str">
        <f>TEXT(Table13[[#This Row],[Order Date]],"dddd")</f>
        <v>Saturday</v>
      </c>
    </row>
    <row r="207" spans="1:29" ht="14.5">
      <c r="A207" s="9">
        <v>375</v>
      </c>
      <c r="B207" s="9" t="str">
        <f>VLOOKUP(Table13[[#This Row],[Customer ID]],'Customer Lookup'!A:B,2,0)</f>
        <v>Sandra Sharma</v>
      </c>
      <c r="C207" s="9">
        <v>90917</v>
      </c>
      <c r="D207" s="12">
        <v>42077</v>
      </c>
      <c r="E207" s="12">
        <v>42078</v>
      </c>
      <c r="F207" s="24">
        <f>Table13[[#This Row],[Ship Date]]-Table13[[#This Row],[Order Date]]</f>
        <v>1</v>
      </c>
      <c r="G207" s="18" t="str">
        <f>IF(Table13[[#This Row],[Shipping Delay (No of Days From Order to Delivery)]]&lt;=2,"Fast Delivery","Standard Delivery")</f>
        <v>Fast Delivery</v>
      </c>
      <c r="H207" s="9" t="s">
        <v>83</v>
      </c>
      <c r="I207" s="13" t="str">
        <f ca="1">TRIM(Table13[[#This Row],[Product Category]])</f>
        <v>Office Supplies</v>
      </c>
      <c r="J207" s="13" t="str">
        <f ca="1">PROPER(Table13[[#This Row],[Product Sub-Category]])</f>
        <v>Paper</v>
      </c>
      <c r="K207" s="14">
        <v>6</v>
      </c>
      <c r="L207" s="15">
        <v>4.28</v>
      </c>
      <c r="M207" s="15">
        <f t="shared" si="9"/>
        <v>25.68</v>
      </c>
      <c r="N207" s="9">
        <v>0.05</v>
      </c>
      <c r="O207" s="20">
        <v>0.05</v>
      </c>
      <c r="P207" s="20" t="str">
        <f>IF(Table13[[#This Row],[Discount]]=0,"No Discount",IF(Table13[[#This Row],[Discount]]&lt;=0.05,"Low",IF(Table13[[#This Row],[Discount]]&lt;=0.1,"Medium","High")))</f>
        <v>Low</v>
      </c>
      <c r="Q207" s="15">
        <f t="shared" si="10"/>
        <v>1.284</v>
      </c>
      <c r="R207" s="15">
        <f t="shared" si="11"/>
        <v>24.396000000000001</v>
      </c>
      <c r="S207" s="15" t="str">
        <f>IF(Table13[[#This Row],[Total Sales After Discount (Main Total Sales)]]&gt;=1000,"High Order","Low Order")</f>
        <v>Low Order</v>
      </c>
      <c r="T207" s="9" t="s">
        <v>31</v>
      </c>
      <c r="U207" s="9" t="s">
        <v>51</v>
      </c>
      <c r="V207" s="16" t="str">
        <f ca="1">PROPER(Table13[[#This Row],[Region]])</f>
        <v>Central</v>
      </c>
      <c r="W207" s="9" t="s">
        <v>184</v>
      </c>
      <c r="X207" s="9" t="s">
        <v>298</v>
      </c>
      <c r="Y207" s="9" t="s">
        <v>32</v>
      </c>
      <c r="Z207" s="9" t="str">
        <f>TEXT(Table13[[#This Row],[Order Date]],"mmm")</f>
        <v>Mar</v>
      </c>
      <c r="AA207" s="1" t="str">
        <f>TEXT(Table13[[#This Row],[Order Date]],"yyyy")</f>
        <v>2015</v>
      </c>
      <c r="AB207" s="1" t="str">
        <f>TEXT(Table13[[#This Row],[Order Date]],"mmm yyyy")</f>
        <v>Mar 2015</v>
      </c>
      <c r="AC207" s="1" t="str">
        <f>TEXT(Table13[[#This Row],[Order Date]],"dddd")</f>
        <v>Saturday</v>
      </c>
    </row>
    <row r="208" spans="1:29" ht="14.5">
      <c r="A208" s="9">
        <v>377</v>
      </c>
      <c r="B208" s="9" t="str">
        <f>VLOOKUP(Table13[[#This Row],[Customer ID]],'Customer Lookup'!A:B,2,0)</f>
        <v>Sylvia Bush</v>
      </c>
      <c r="C208" s="9">
        <v>89579</v>
      </c>
      <c r="D208" s="12">
        <v>42111</v>
      </c>
      <c r="E208" s="12">
        <v>42111</v>
      </c>
      <c r="F208" s="24">
        <f>Table13[[#This Row],[Ship Date]]-Table13[[#This Row],[Order Date]]</f>
        <v>0</v>
      </c>
      <c r="G208" s="18" t="str">
        <f>IF(Table13[[#This Row],[Shipping Delay (No of Days From Order to Delivery)]]&lt;=2,"Fast Delivery","Standard Delivery")</f>
        <v>Fast Delivery</v>
      </c>
      <c r="H208" s="8" t="s">
        <v>196</v>
      </c>
      <c r="I208" s="13" t="str">
        <f ca="1">TRIM(Table13[[#This Row],[Product Category]])</f>
        <v>Office Supplies</v>
      </c>
      <c r="J208" s="13" t="str">
        <f ca="1">PROPER(Table13[[#This Row],[Product Sub-Category]])</f>
        <v>Appliances</v>
      </c>
      <c r="K208" s="14">
        <v>17</v>
      </c>
      <c r="L208" s="15">
        <v>25.98</v>
      </c>
      <c r="M208" s="15">
        <f t="shared" si="9"/>
        <v>441.66</v>
      </c>
      <c r="N208" s="9">
        <v>0.05</v>
      </c>
      <c r="O208" s="21">
        <v>0.05</v>
      </c>
      <c r="P208" s="21" t="str">
        <f>IF(Table13[[#This Row],[Discount]]=0,"No Discount",IF(Table13[[#This Row],[Discount]]&lt;=0.05,"Low",IF(Table13[[#This Row],[Discount]]&lt;=0.1,"Medium","High")))</f>
        <v>Low</v>
      </c>
      <c r="Q208" s="15">
        <f t="shared" si="10"/>
        <v>22.083000000000002</v>
      </c>
      <c r="R208" s="15">
        <f t="shared" si="11"/>
        <v>419.577</v>
      </c>
      <c r="S208" s="15" t="str">
        <f>IF(Table13[[#This Row],[Total Sales After Discount (Main Total Sales)]]&gt;=1000,"High Order","Low Order")</f>
        <v>Low Order</v>
      </c>
      <c r="T208" s="9" t="s">
        <v>50</v>
      </c>
      <c r="U208" s="9" t="s">
        <v>104</v>
      </c>
      <c r="V208" s="16" t="str">
        <f ca="1">PROPER(Table13[[#This Row],[Region]])</f>
        <v>Central</v>
      </c>
      <c r="W208" s="9" t="s">
        <v>142</v>
      </c>
      <c r="X208" s="9" t="s">
        <v>275</v>
      </c>
      <c r="Y208" s="9" t="s">
        <v>32</v>
      </c>
      <c r="Z208" s="9" t="str">
        <f>TEXT(Table13[[#This Row],[Order Date]],"mmm")</f>
        <v>Apr</v>
      </c>
      <c r="AA208" s="1" t="str">
        <f>TEXT(Table13[[#This Row],[Order Date]],"yyyy")</f>
        <v>2015</v>
      </c>
      <c r="AB208" s="1" t="str">
        <f>TEXT(Table13[[#This Row],[Order Date]],"mmm yyyy")</f>
        <v>Apr 2015</v>
      </c>
      <c r="AC208" s="1" t="str">
        <f>TEXT(Table13[[#This Row],[Order Date]],"dddd")</f>
        <v>Friday</v>
      </c>
    </row>
    <row r="209" spans="1:29" ht="14.5">
      <c r="A209" s="9">
        <v>381</v>
      </c>
      <c r="B209" s="9" t="str">
        <f>VLOOKUP(Table13[[#This Row],[Customer ID]],'Customer Lookup'!A:B,2,0)</f>
        <v>Danielle Watts</v>
      </c>
      <c r="C209" s="9">
        <v>88929</v>
      </c>
      <c r="D209" s="12">
        <v>42125</v>
      </c>
      <c r="E209" s="12">
        <v>42125</v>
      </c>
      <c r="F209" s="24">
        <f>Table13[[#This Row],[Ship Date]]-Table13[[#This Row],[Order Date]]</f>
        <v>0</v>
      </c>
      <c r="G209" s="18" t="str">
        <f>IF(Table13[[#This Row],[Shipping Delay (No of Days From Order to Delivery)]]&lt;=2,"Fast Delivery","Standard Delivery")</f>
        <v>Fast Delivery</v>
      </c>
      <c r="H209" s="9" t="s">
        <v>2238</v>
      </c>
      <c r="I209" s="13" t="str">
        <f ca="1">TRIM(Table13[[#This Row],[Product Category]])</f>
        <v>Office Supplies</v>
      </c>
      <c r="J209" s="13" t="str">
        <f ca="1">PROPER(Table13[[#This Row],[Product Sub-Category]])</f>
        <v>Storage &amp; Organization</v>
      </c>
      <c r="K209" s="14">
        <v>1</v>
      </c>
      <c r="L209" s="15">
        <v>415.88</v>
      </c>
      <c r="M209" s="15">
        <f t="shared" si="9"/>
        <v>415.88</v>
      </c>
      <c r="N209" s="9">
        <v>0.1</v>
      </c>
      <c r="O209" s="20">
        <v>0.1</v>
      </c>
      <c r="P209" s="20" t="str">
        <f>IF(Table13[[#This Row],[Discount]]=0,"No Discount",IF(Table13[[#This Row],[Discount]]&lt;=0.05,"Low",IF(Table13[[#This Row],[Discount]]&lt;=0.1,"Medium","High")))</f>
        <v>Medium</v>
      </c>
      <c r="Q209" s="15">
        <f t="shared" si="10"/>
        <v>41.588000000000001</v>
      </c>
      <c r="R209" s="15">
        <f t="shared" si="11"/>
        <v>374.29199999999997</v>
      </c>
      <c r="S209" s="15" t="str">
        <f>IF(Table13[[#This Row],[Total Sales After Discount (Main Total Sales)]]&gt;=1000,"High Order","Low Order")</f>
        <v>Low Order</v>
      </c>
      <c r="T209" s="9" t="s">
        <v>31</v>
      </c>
      <c r="U209" s="9" t="s">
        <v>81</v>
      </c>
      <c r="V209" s="16" t="str">
        <f ca="1">PROPER(Table13[[#This Row],[Region]])</f>
        <v>East</v>
      </c>
      <c r="W209" s="9" t="s">
        <v>142</v>
      </c>
      <c r="X209" s="9" t="s">
        <v>300</v>
      </c>
      <c r="Y209" s="9" t="s">
        <v>32</v>
      </c>
      <c r="Z209" s="9" t="str">
        <f>TEXT(Table13[[#This Row],[Order Date]],"mmm")</f>
        <v>May</v>
      </c>
      <c r="AA209" s="1" t="str">
        <f>TEXT(Table13[[#This Row],[Order Date]],"yyyy")</f>
        <v>2015</v>
      </c>
      <c r="AB209" s="1" t="str">
        <f>TEXT(Table13[[#This Row],[Order Date]],"mmm yyyy")</f>
        <v>May 2015</v>
      </c>
      <c r="AC209" s="1" t="str">
        <f>TEXT(Table13[[#This Row],[Order Date]],"dddd")</f>
        <v>Friday</v>
      </c>
    </row>
    <row r="210" spans="1:29" ht="14.5">
      <c r="A210" s="9">
        <v>383</v>
      </c>
      <c r="B210" s="9" t="str">
        <f>VLOOKUP(Table13[[#This Row],[Customer ID]],'Customer Lookup'!A:B,2,0)</f>
        <v>Renee Alston</v>
      </c>
      <c r="C210" s="9">
        <v>88928</v>
      </c>
      <c r="D210" s="12">
        <v>42082</v>
      </c>
      <c r="E210" s="12">
        <v>42082</v>
      </c>
      <c r="F210" s="24">
        <f>Table13[[#This Row],[Ship Date]]-Table13[[#This Row],[Order Date]]</f>
        <v>0</v>
      </c>
      <c r="G210" s="18" t="str">
        <f>IF(Table13[[#This Row],[Shipping Delay (No of Days From Order to Delivery)]]&lt;=2,"Fast Delivery","Standard Delivery")</f>
        <v>Fast Delivery</v>
      </c>
      <c r="H210" s="8" t="s">
        <v>2237</v>
      </c>
      <c r="I210" s="13" t="str">
        <f ca="1">TRIM(Table13[[#This Row],[Product Category]])</f>
        <v>Technology</v>
      </c>
      <c r="J210" s="13" t="str">
        <f ca="1">PROPER(Table13[[#This Row],[Product Sub-Category]])</f>
        <v>Binders And Binder Accessories</v>
      </c>
      <c r="K210" s="14">
        <v>7</v>
      </c>
      <c r="L210" s="15">
        <v>5.34</v>
      </c>
      <c r="M210" s="15">
        <f t="shared" si="9"/>
        <v>37.379999999999995</v>
      </c>
      <c r="N210" s="9">
        <v>0.05</v>
      </c>
      <c r="O210" s="21">
        <v>0.05</v>
      </c>
      <c r="P210" s="21" t="str">
        <f>IF(Table13[[#This Row],[Discount]]=0,"No Discount",IF(Table13[[#This Row],[Discount]]&lt;=0.05,"Low",IF(Table13[[#This Row],[Discount]]&lt;=0.1,"Medium","High")))</f>
        <v>Low</v>
      </c>
      <c r="Q210" s="15">
        <f t="shared" si="10"/>
        <v>1.8689999999999998</v>
      </c>
      <c r="R210" s="15">
        <f t="shared" si="11"/>
        <v>35.510999999999996</v>
      </c>
      <c r="S210" s="15" t="str">
        <f>IF(Table13[[#This Row],[Total Sales After Discount (Main Total Sales)]]&gt;=1000,"High Order","Low Order")</f>
        <v>Low Order</v>
      </c>
      <c r="T210" s="9" t="s">
        <v>41</v>
      </c>
      <c r="U210" s="9" t="s">
        <v>81</v>
      </c>
      <c r="V210" s="16" t="str">
        <f ca="1">PROPER(Table13[[#This Row],[Region]])</f>
        <v>East</v>
      </c>
      <c r="W210" s="9" t="s">
        <v>174</v>
      </c>
      <c r="X210" s="9" t="s">
        <v>301</v>
      </c>
      <c r="Y210" s="9" t="s">
        <v>32</v>
      </c>
      <c r="Z210" s="9" t="str">
        <f>TEXT(Table13[[#This Row],[Order Date]],"mmm")</f>
        <v>Mar</v>
      </c>
      <c r="AA210" s="1" t="str">
        <f>TEXT(Table13[[#This Row],[Order Date]],"yyyy")</f>
        <v>2015</v>
      </c>
      <c r="AB210" s="1" t="str">
        <f>TEXT(Table13[[#This Row],[Order Date]],"mmm yyyy")</f>
        <v>Mar 2015</v>
      </c>
      <c r="AC210" s="1" t="str">
        <f>TEXT(Table13[[#This Row],[Order Date]],"dddd")</f>
        <v>Thursday</v>
      </c>
    </row>
    <row r="211" spans="1:29" ht="14.5">
      <c r="A211" s="9">
        <v>383</v>
      </c>
      <c r="B211" s="9" t="str">
        <f>VLOOKUP(Table13[[#This Row],[Customer ID]],'Customer Lookup'!A:B,2,0)</f>
        <v>Renee Alston</v>
      </c>
      <c r="C211" s="9">
        <v>88928</v>
      </c>
      <c r="D211" s="12">
        <v>42082</v>
      </c>
      <c r="E211" s="12">
        <v>42084</v>
      </c>
      <c r="F211" s="24">
        <f>Table13[[#This Row],[Ship Date]]-Table13[[#This Row],[Order Date]]</f>
        <v>2</v>
      </c>
      <c r="G211" s="18" t="str">
        <f>IF(Table13[[#This Row],[Shipping Delay (No of Days From Order to Delivery)]]&lt;=2,"Fast Delivery","Standard Delivery")</f>
        <v>Fast Delivery</v>
      </c>
      <c r="H211" s="9" t="s">
        <v>2235</v>
      </c>
      <c r="I211" s="13" t="str">
        <f ca="1">TRIM(Table13[[#This Row],[Product Category]])</f>
        <v>Office Supplies</v>
      </c>
      <c r="J211" s="13" t="str">
        <f ca="1">PROPER(Table13[[#This Row],[Product Sub-Category]])</f>
        <v>Telephones And Communication</v>
      </c>
      <c r="K211" s="14">
        <v>5</v>
      </c>
      <c r="L211" s="15">
        <v>65.989999999999995</v>
      </c>
      <c r="M211" s="15">
        <f t="shared" si="9"/>
        <v>329.95</v>
      </c>
      <c r="N211" s="9">
        <v>0.05</v>
      </c>
      <c r="O211" s="20">
        <v>0.05</v>
      </c>
      <c r="P211" s="20" t="str">
        <f>IF(Table13[[#This Row],[Discount]]=0,"No Discount",IF(Table13[[#This Row],[Discount]]&lt;=0.05,"Low",IF(Table13[[#This Row],[Discount]]&lt;=0.1,"Medium","High")))</f>
        <v>Low</v>
      </c>
      <c r="Q211" s="15">
        <f t="shared" si="10"/>
        <v>16.497499999999999</v>
      </c>
      <c r="R211" s="15">
        <f t="shared" si="11"/>
        <v>313.45249999999999</v>
      </c>
      <c r="S211" s="15" t="str">
        <f>IF(Table13[[#This Row],[Total Sales After Discount (Main Total Sales)]]&gt;=1000,"High Order","Low Order")</f>
        <v>Low Order</v>
      </c>
      <c r="T211" s="9" t="s">
        <v>41</v>
      </c>
      <c r="U211" s="9" t="s">
        <v>81</v>
      </c>
      <c r="V211" s="16" t="str">
        <f ca="1">PROPER(Table13[[#This Row],[Region]])</f>
        <v>Central</v>
      </c>
      <c r="W211" s="9" t="s">
        <v>174</v>
      </c>
      <c r="X211" s="9" t="s">
        <v>301</v>
      </c>
      <c r="Y211" s="9" t="s">
        <v>22</v>
      </c>
      <c r="Z211" s="9" t="str">
        <f>TEXT(Table13[[#This Row],[Order Date]],"mmm")</f>
        <v>Mar</v>
      </c>
      <c r="AA211" s="1" t="str">
        <f>TEXT(Table13[[#This Row],[Order Date]],"yyyy")</f>
        <v>2015</v>
      </c>
      <c r="AB211" s="1" t="str">
        <f>TEXT(Table13[[#This Row],[Order Date]],"mmm yyyy")</f>
        <v>Mar 2015</v>
      </c>
      <c r="AC211" s="1" t="str">
        <f>TEXT(Table13[[#This Row],[Order Date]],"dddd")</f>
        <v>Thursday</v>
      </c>
    </row>
    <row r="212" spans="1:29" ht="14.5">
      <c r="A212" s="9">
        <v>387</v>
      </c>
      <c r="B212" s="9" t="str">
        <f>VLOOKUP(Table13[[#This Row],[Customer ID]],'Customer Lookup'!A:B,2,0)</f>
        <v>Angela Howe</v>
      </c>
      <c r="C212" s="9">
        <v>90339</v>
      </c>
      <c r="D212" s="12">
        <v>42167</v>
      </c>
      <c r="E212" s="12">
        <v>42169</v>
      </c>
      <c r="F212" s="24">
        <f>Table13[[#This Row],[Ship Date]]-Table13[[#This Row],[Order Date]]</f>
        <v>2</v>
      </c>
      <c r="G212" s="18" t="str">
        <f>IF(Table13[[#This Row],[Shipping Delay (No of Days From Order to Delivery)]]&lt;=2,"Fast Delivery","Standard Delivery")</f>
        <v>Fast Delivery</v>
      </c>
      <c r="H212" s="8" t="s">
        <v>2237</v>
      </c>
      <c r="I212" s="13" t="str">
        <f ca="1">TRIM(Table13[[#This Row],[Product Category]])</f>
        <v>Office Supplies</v>
      </c>
      <c r="J212" s="13" t="str">
        <f ca="1">PROPER(Table13[[#This Row],[Product Sub-Category]])</f>
        <v>Binders And Binder Accessories</v>
      </c>
      <c r="K212" s="14">
        <v>15</v>
      </c>
      <c r="L212" s="15">
        <v>8.8800000000000008</v>
      </c>
      <c r="M212" s="15">
        <f t="shared" si="9"/>
        <v>133.20000000000002</v>
      </c>
      <c r="N212" s="9">
        <v>0.05</v>
      </c>
      <c r="O212" s="21">
        <v>0.05</v>
      </c>
      <c r="P212" s="21" t="str">
        <f>IF(Table13[[#This Row],[Discount]]=0,"No Discount",IF(Table13[[#This Row],[Discount]]&lt;=0.05,"Low",IF(Table13[[#This Row],[Discount]]&lt;=0.1,"Medium","High")))</f>
        <v>Low</v>
      </c>
      <c r="Q212" s="15">
        <f t="shared" si="10"/>
        <v>6.660000000000001</v>
      </c>
      <c r="R212" s="15">
        <f t="shared" si="11"/>
        <v>126.54000000000002</v>
      </c>
      <c r="S212" s="15" t="str">
        <f>IF(Table13[[#This Row],[Total Sales After Discount (Main Total Sales)]]&gt;=1000,"High Order","Low Order")</f>
        <v>Low Order</v>
      </c>
      <c r="T212" s="9" t="s">
        <v>21</v>
      </c>
      <c r="U212" s="9" t="s">
        <v>81</v>
      </c>
      <c r="V212" s="16" t="str">
        <f ca="1">PROPER(Table13[[#This Row],[Region]])</f>
        <v>Central</v>
      </c>
      <c r="W212" s="9" t="s">
        <v>302</v>
      </c>
      <c r="X212" s="9" t="s">
        <v>303</v>
      </c>
      <c r="Y212" s="9" t="s">
        <v>22</v>
      </c>
      <c r="Z212" s="9" t="str">
        <f>TEXT(Table13[[#This Row],[Order Date]],"mmm")</f>
        <v>Jun</v>
      </c>
      <c r="AA212" s="1" t="str">
        <f>TEXT(Table13[[#This Row],[Order Date]],"yyyy")</f>
        <v>2015</v>
      </c>
      <c r="AB212" s="1" t="str">
        <f>TEXT(Table13[[#This Row],[Order Date]],"mmm yyyy")</f>
        <v>Jun 2015</v>
      </c>
      <c r="AC212" s="1" t="str">
        <f>TEXT(Table13[[#This Row],[Order Date]],"dddd")</f>
        <v>Friday</v>
      </c>
    </row>
    <row r="213" spans="1:29" ht="14.5">
      <c r="A213" s="9">
        <v>388</v>
      </c>
      <c r="B213" s="9" t="str">
        <f>VLOOKUP(Table13[[#This Row],[Customer ID]],'Customer Lookup'!A:B,2,0)</f>
        <v>Roger Schwartz</v>
      </c>
      <c r="C213" s="9">
        <v>90337</v>
      </c>
      <c r="D213" s="12">
        <v>42007</v>
      </c>
      <c r="E213" s="12">
        <v>42009</v>
      </c>
      <c r="F213" s="24">
        <f>Table13[[#This Row],[Ship Date]]-Table13[[#This Row],[Order Date]]</f>
        <v>2</v>
      </c>
      <c r="G213" s="18" t="str">
        <f>IF(Table13[[#This Row],[Shipping Delay (No of Days From Order to Delivery)]]&lt;=2,"Fast Delivery","Standard Delivery")</f>
        <v>Fast Delivery</v>
      </c>
      <c r="H213" s="9" t="s">
        <v>83</v>
      </c>
      <c r="I213" s="13" t="str">
        <f ca="1">TRIM(Table13[[#This Row],[Product Category]])</f>
        <v>Technology</v>
      </c>
      <c r="J213" s="13" t="str">
        <f ca="1">PROPER(Table13[[#This Row],[Product Sub-Category]])</f>
        <v>Paper</v>
      </c>
      <c r="K213" s="14">
        <v>4</v>
      </c>
      <c r="L213" s="15">
        <v>5.28</v>
      </c>
      <c r="M213" s="15">
        <f t="shared" si="9"/>
        <v>21.12</v>
      </c>
      <c r="N213" s="9">
        <v>0.05</v>
      </c>
      <c r="O213" s="20">
        <v>0.05</v>
      </c>
      <c r="P213" s="20" t="str">
        <f>IF(Table13[[#This Row],[Discount]]=0,"No Discount",IF(Table13[[#This Row],[Discount]]&lt;=0.05,"Low",IF(Table13[[#This Row],[Discount]]&lt;=0.1,"Medium","High")))</f>
        <v>Low</v>
      </c>
      <c r="Q213" s="15">
        <f t="shared" si="10"/>
        <v>1.056</v>
      </c>
      <c r="R213" s="15">
        <f t="shared" si="11"/>
        <v>20.064</v>
      </c>
      <c r="S213" s="15" t="str">
        <f>IF(Table13[[#This Row],[Total Sales After Discount (Main Total Sales)]]&gt;=1000,"High Order","Low Order")</f>
        <v>Low Order</v>
      </c>
      <c r="T213" s="9" t="s">
        <v>41</v>
      </c>
      <c r="U213" s="9" t="s">
        <v>81</v>
      </c>
      <c r="V213" s="16" t="str">
        <f ca="1">PROPER(Table13[[#This Row],[Region]])</f>
        <v>Central</v>
      </c>
      <c r="W213" s="9" t="s">
        <v>302</v>
      </c>
      <c r="X213" s="9" t="s">
        <v>304</v>
      </c>
      <c r="Y213" s="9" t="s">
        <v>32</v>
      </c>
      <c r="Z213" s="9" t="str">
        <f>TEXT(Table13[[#This Row],[Order Date]],"mmm")</f>
        <v>Jan</v>
      </c>
      <c r="AA213" s="1" t="str">
        <f>TEXT(Table13[[#This Row],[Order Date]],"yyyy")</f>
        <v>2015</v>
      </c>
      <c r="AB213" s="1" t="str">
        <f>TEXT(Table13[[#This Row],[Order Date]],"mmm yyyy")</f>
        <v>Jan 2015</v>
      </c>
      <c r="AC213" s="1" t="str">
        <f>TEXT(Table13[[#This Row],[Order Date]],"dddd")</f>
        <v>Saturday</v>
      </c>
    </row>
    <row r="214" spans="1:29" ht="14.5">
      <c r="A214" s="9">
        <v>388</v>
      </c>
      <c r="B214" s="9" t="str">
        <f>VLOOKUP(Table13[[#This Row],[Customer ID]],'Customer Lookup'!A:B,2,0)</f>
        <v>Roger Schwartz</v>
      </c>
      <c r="C214" s="9">
        <v>90337</v>
      </c>
      <c r="D214" s="12">
        <v>42007</v>
      </c>
      <c r="E214" s="12">
        <v>42010</v>
      </c>
      <c r="F214" s="24">
        <f>Table13[[#This Row],[Ship Date]]-Table13[[#This Row],[Order Date]]</f>
        <v>3</v>
      </c>
      <c r="G214" s="18" t="str">
        <f>IF(Table13[[#This Row],[Shipping Delay (No of Days From Order to Delivery)]]&lt;=2,"Fast Delivery","Standard Delivery")</f>
        <v>Standard Delivery</v>
      </c>
      <c r="H214" s="8" t="s">
        <v>2235</v>
      </c>
      <c r="I214" s="13" t="str">
        <f ca="1">TRIM(Table13[[#This Row],[Product Category]])</f>
        <v>Furniture</v>
      </c>
      <c r="J214" s="13" t="str">
        <f ca="1">PROPER(Table13[[#This Row],[Product Sub-Category]])</f>
        <v>Telephones And Communication</v>
      </c>
      <c r="K214" s="14">
        <v>2</v>
      </c>
      <c r="L214" s="15">
        <v>110.99</v>
      </c>
      <c r="M214" s="15">
        <f t="shared" si="9"/>
        <v>221.98</v>
      </c>
      <c r="N214" s="9">
        <v>0.1</v>
      </c>
      <c r="O214" s="21">
        <v>0.1</v>
      </c>
      <c r="P214" s="21" t="str">
        <f>IF(Table13[[#This Row],[Discount]]=0,"No Discount",IF(Table13[[#This Row],[Discount]]&lt;=0.05,"Low",IF(Table13[[#This Row],[Discount]]&lt;=0.1,"Medium","High")))</f>
        <v>Medium</v>
      </c>
      <c r="Q214" s="15">
        <f t="shared" si="10"/>
        <v>22.198</v>
      </c>
      <c r="R214" s="15">
        <f t="shared" si="11"/>
        <v>199.78199999999998</v>
      </c>
      <c r="S214" s="15" t="str">
        <f>IF(Table13[[#This Row],[Total Sales After Discount (Main Total Sales)]]&gt;=1000,"High Order","Low Order")</f>
        <v>Low Order</v>
      </c>
      <c r="T214" s="9" t="s">
        <v>41</v>
      </c>
      <c r="U214" s="9" t="s">
        <v>81</v>
      </c>
      <c r="V214" s="16" t="str">
        <f ca="1">PROPER(Table13[[#This Row],[Region]])</f>
        <v>Central</v>
      </c>
      <c r="W214" s="9" t="s">
        <v>302</v>
      </c>
      <c r="X214" s="9" t="s">
        <v>304</v>
      </c>
      <c r="Y214" s="9" t="s">
        <v>32</v>
      </c>
      <c r="Z214" s="9" t="str">
        <f>TEXT(Table13[[#This Row],[Order Date]],"mmm")</f>
        <v>Jan</v>
      </c>
      <c r="AA214" s="1" t="str">
        <f>TEXT(Table13[[#This Row],[Order Date]],"yyyy")</f>
        <v>2015</v>
      </c>
      <c r="AB214" s="1" t="str">
        <f>TEXT(Table13[[#This Row],[Order Date]],"mmm yyyy")</f>
        <v>Jan 2015</v>
      </c>
      <c r="AC214" s="1" t="str">
        <f>TEXT(Table13[[#This Row],[Order Date]],"dddd")</f>
        <v>Saturday</v>
      </c>
    </row>
    <row r="215" spans="1:29" ht="14.5">
      <c r="A215" s="9">
        <v>389</v>
      </c>
      <c r="B215" s="9" t="str">
        <f>VLOOKUP(Table13[[#This Row],[Customer ID]],'Customer Lookup'!A:B,2,0)</f>
        <v>Joel Buckley</v>
      </c>
      <c r="C215" s="9">
        <v>90338</v>
      </c>
      <c r="D215" s="12">
        <v>42041</v>
      </c>
      <c r="E215" s="12">
        <v>42045</v>
      </c>
      <c r="F215" s="24">
        <f>Table13[[#This Row],[Ship Date]]-Table13[[#This Row],[Order Date]]</f>
        <v>4</v>
      </c>
      <c r="G215" s="18" t="str">
        <f>IF(Table13[[#This Row],[Shipping Delay (No of Days From Order to Delivery)]]&lt;=2,"Fast Delivery","Standard Delivery")</f>
        <v>Standard Delivery</v>
      </c>
      <c r="H215" s="9" t="s">
        <v>2232</v>
      </c>
      <c r="I215" s="13" t="str">
        <f ca="1">TRIM(Table13[[#This Row],[Product Category]])</f>
        <v>Technology</v>
      </c>
      <c r="J215" s="13" t="str">
        <f ca="1">PROPER(Table13[[#This Row],[Product Sub-Category]])</f>
        <v>Chairs &amp; Chairmats</v>
      </c>
      <c r="K215" s="14">
        <v>11</v>
      </c>
      <c r="L215" s="15">
        <v>160.97999999999999</v>
      </c>
      <c r="M215" s="15">
        <f t="shared" si="9"/>
        <v>1770.78</v>
      </c>
      <c r="N215" s="9">
        <v>0.1</v>
      </c>
      <c r="O215" s="20">
        <v>0.1</v>
      </c>
      <c r="P215" s="20" t="str">
        <f>IF(Table13[[#This Row],[Discount]]=0,"No Discount",IF(Table13[[#This Row],[Discount]]&lt;=0.05,"Low",IF(Table13[[#This Row],[Discount]]&lt;=0.1,"Medium","High")))</f>
        <v>Medium</v>
      </c>
      <c r="Q215" s="15">
        <f t="shared" si="10"/>
        <v>177.078</v>
      </c>
      <c r="R215" s="15">
        <f t="shared" si="11"/>
        <v>1593.702</v>
      </c>
      <c r="S215" s="15" t="str">
        <f>IF(Table13[[#This Row],[Total Sales After Discount (Main Total Sales)]]&gt;=1000,"High Order","Low Order")</f>
        <v>High Order</v>
      </c>
      <c r="T215" s="9" t="s">
        <v>98</v>
      </c>
      <c r="U215" s="9" t="s">
        <v>81</v>
      </c>
      <c r="V215" s="16" t="str">
        <f ca="1">PROPER(Table13[[#This Row],[Region]])</f>
        <v>Central</v>
      </c>
      <c r="W215" s="9" t="s">
        <v>302</v>
      </c>
      <c r="X215" s="9" t="s">
        <v>305</v>
      </c>
      <c r="Y215" s="9" t="s">
        <v>32</v>
      </c>
      <c r="Z215" s="9" t="str">
        <f>TEXT(Table13[[#This Row],[Order Date]],"mmm")</f>
        <v>Feb</v>
      </c>
      <c r="AA215" s="1" t="str">
        <f>TEXT(Table13[[#This Row],[Order Date]],"yyyy")</f>
        <v>2015</v>
      </c>
      <c r="AB215" s="1" t="str">
        <f>TEXT(Table13[[#This Row],[Order Date]],"mmm yyyy")</f>
        <v>Feb 2015</v>
      </c>
      <c r="AC215" s="1" t="str">
        <f>TEXT(Table13[[#This Row],[Order Date]],"dddd")</f>
        <v>Friday</v>
      </c>
    </row>
    <row r="216" spans="1:29" ht="14.5">
      <c r="A216" s="9">
        <v>392</v>
      </c>
      <c r="B216" s="9" t="str">
        <f>VLOOKUP(Table13[[#This Row],[Customer ID]],'Customer Lookup'!A:B,2,0)</f>
        <v>Erica R Fuller</v>
      </c>
      <c r="C216" s="9">
        <v>86383</v>
      </c>
      <c r="D216" s="12">
        <v>42068</v>
      </c>
      <c r="E216" s="12">
        <v>42070</v>
      </c>
      <c r="F216" s="24">
        <f>Table13[[#This Row],[Ship Date]]-Table13[[#This Row],[Order Date]]</f>
        <v>2</v>
      </c>
      <c r="G216" s="18" t="str">
        <f>IF(Table13[[#This Row],[Shipping Delay (No of Days From Order to Delivery)]]&lt;=2,"Fast Delivery","Standard Delivery")</f>
        <v>Fast Delivery</v>
      </c>
      <c r="H216" s="8" t="s">
        <v>144</v>
      </c>
      <c r="I216" s="13" t="str">
        <f ca="1">TRIM(Table13[[#This Row],[Product Category]])</f>
        <v>Furniture</v>
      </c>
      <c r="J216" s="13" t="str">
        <f ca="1">PROPER(Table13[[#This Row],[Product Sub-Category]])</f>
        <v>Computer Peripherals</v>
      </c>
      <c r="K216" s="14">
        <v>1</v>
      </c>
      <c r="L216" s="15">
        <v>34.979999999999997</v>
      </c>
      <c r="M216" s="15">
        <f t="shared" si="9"/>
        <v>34.979999999999997</v>
      </c>
      <c r="N216" s="9">
        <v>0.05</v>
      </c>
      <c r="O216" s="21">
        <v>0.05</v>
      </c>
      <c r="P216" s="21" t="str">
        <f>IF(Table13[[#This Row],[Discount]]=0,"No Discount",IF(Table13[[#This Row],[Discount]]&lt;=0.05,"Low",IF(Table13[[#This Row],[Discount]]&lt;=0.1,"Medium","High")))</f>
        <v>Low</v>
      </c>
      <c r="Q216" s="15">
        <f t="shared" si="10"/>
        <v>1.7489999999999999</v>
      </c>
      <c r="R216" s="15">
        <f t="shared" si="11"/>
        <v>33.230999999999995</v>
      </c>
      <c r="S216" s="15" t="str">
        <f>IF(Table13[[#This Row],[Total Sales After Discount (Main Total Sales)]]&gt;=1000,"High Order","Low Order")</f>
        <v>Low Order</v>
      </c>
      <c r="T216" s="9" t="s">
        <v>50</v>
      </c>
      <c r="U216" s="9" t="s">
        <v>81</v>
      </c>
      <c r="V216" s="16" t="str">
        <f ca="1">PROPER(Table13[[#This Row],[Region]])</f>
        <v>Central</v>
      </c>
      <c r="W216" s="9" t="s">
        <v>306</v>
      </c>
      <c r="X216" s="9" t="s">
        <v>307</v>
      </c>
      <c r="Y216" s="9" t="s">
        <v>32</v>
      </c>
      <c r="Z216" s="9" t="str">
        <f>TEXT(Table13[[#This Row],[Order Date]],"mmm")</f>
        <v>Mar</v>
      </c>
      <c r="AA216" s="1" t="str">
        <f>TEXT(Table13[[#This Row],[Order Date]],"yyyy")</f>
        <v>2015</v>
      </c>
      <c r="AB216" s="1" t="str">
        <f>TEXT(Table13[[#This Row],[Order Date]],"mmm yyyy")</f>
        <v>Mar 2015</v>
      </c>
      <c r="AC216" s="1" t="str">
        <f>TEXT(Table13[[#This Row],[Order Date]],"dddd")</f>
        <v>Thursday</v>
      </c>
    </row>
    <row r="217" spans="1:29" ht="14.5">
      <c r="A217" s="9">
        <v>392</v>
      </c>
      <c r="B217" s="9" t="str">
        <f>VLOOKUP(Table13[[#This Row],[Customer ID]],'Customer Lookup'!A:B,2,0)</f>
        <v>Erica R Fuller</v>
      </c>
      <c r="C217" s="9">
        <v>86383</v>
      </c>
      <c r="D217" s="12">
        <v>42068</v>
      </c>
      <c r="E217" s="12">
        <v>42071</v>
      </c>
      <c r="F217" s="24">
        <f>Table13[[#This Row],[Ship Date]]-Table13[[#This Row],[Order Date]]</f>
        <v>3</v>
      </c>
      <c r="G217" s="18" t="str">
        <f>IF(Table13[[#This Row],[Shipping Delay (No of Days From Order to Delivery)]]&lt;=2,"Fast Delivery","Standard Delivery")</f>
        <v>Standard Delivery</v>
      </c>
      <c r="H217" s="9" t="s">
        <v>2233</v>
      </c>
      <c r="I217" s="13" t="str">
        <f ca="1">TRIM(Table13[[#This Row],[Product Category]])</f>
        <v>Office Supplies</v>
      </c>
      <c r="J217" s="13" t="str">
        <f ca="1">PROPER(Table13[[#This Row],[Product Sub-Category]])</f>
        <v>Office Furnishings</v>
      </c>
      <c r="K217" s="14">
        <v>2</v>
      </c>
      <c r="L217" s="15">
        <v>19.989999999999998</v>
      </c>
      <c r="M217" s="15">
        <f t="shared" si="9"/>
        <v>39.979999999999997</v>
      </c>
      <c r="N217" s="9">
        <v>0.05</v>
      </c>
      <c r="O217" s="20">
        <v>0.05</v>
      </c>
      <c r="P217" s="20" t="str">
        <f>IF(Table13[[#This Row],[Discount]]=0,"No Discount",IF(Table13[[#This Row],[Discount]]&lt;=0.05,"Low",IF(Table13[[#This Row],[Discount]]&lt;=0.1,"Medium","High")))</f>
        <v>Low</v>
      </c>
      <c r="Q217" s="15">
        <f t="shared" si="10"/>
        <v>1.9989999999999999</v>
      </c>
      <c r="R217" s="15">
        <f t="shared" si="11"/>
        <v>37.980999999999995</v>
      </c>
      <c r="S217" s="15" t="str">
        <f>IF(Table13[[#This Row],[Total Sales After Discount (Main Total Sales)]]&gt;=1000,"High Order","Low Order")</f>
        <v>Low Order</v>
      </c>
      <c r="T217" s="9" t="s">
        <v>50</v>
      </c>
      <c r="U217" s="9" t="s">
        <v>81</v>
      </c>
      <c r="V217" s="16" t="str">
        <f ca="1">PROPER(Table13[[#This Row],[Region]])</f>
        <v>East</v>
      </c>
      <c r="W217" s="9" t="s">
        <v>306</v>
      </c>
      <c r="X217" s="9" t="s">
        <v>307</v>
      </c>
      <c r="Y217" s="9" t="s">
        <v>32</v>
      </c>
      <c r="Z217" s="9" t="str">
        <f>TEXT(Table13[[#This Row],[Order Date]],"mmm")</f>
        <v>Mar</v>
      </c>
      <c r="AA217" s="1" t="str">
        <f>TEXT(Table13[[#This Row],[Order Date]],"yyyy")</f>
        <v>2015</v>
      </c>
      <c r="AB217" s="1" t="str">
        <f>TEXT(Table13[[#This Row],[Order Date]],"mmm yyyy")</f>
        <v>Mar 2015</v>
      </c>
      <c r="AC217" s="1" t="str">
        <f>TEXT(Table13[[#This Row],[Order Date]],"dddd")</f>
        <v>Thursday</v>
      </c>
    </row>
    <row r="218" spans="1:29" ht="14.5">
      <c r="A218" s="9">
        <v>393</v>
      </c>
      <c r="B218" s="9" t="str">
        <f>VLOOKUP(Table13[[#This Row],[Customer ID]],'Customer Lookup'!A:B,2,0)</f>
        <v>Shawn Combs</v>
      </c>
      <c r="C218" s="9">
        <v>86382</v>
      </c>
      <c r="D218" s="12">
        <v>42050</v>
      </c>
      <c r="E218" s="12">
        <v>42057</v>
      </c>
      <c r="F218" s="24">
        <f>Table13[[#This Row],[Ship Date]]-Table13[[#This Row],[Order Date]]</f>
        <v>7</v>
      </c>
      <c r="G218" s="18" t="str">
        <f>IF(Table13[[#This Row],[Shipping Delay (No of Days From Order to Delivery)]]&lt;=2,"Fast Delivery","Standard Delivery")</f>
        <v>Standard Delivery</v>
      </c>
      <c r="H218" s="8" t="s">
        <v>2238</v>
      </c>
      <c r="I218" s="13" t="str">
        <f ca="1">TRIM(Table13[[#This Row],[Product Category]])</f>
        <v>Technology</v>
      </c>
      <c r="J218" s="13" t="str">
        <f ca="1">PROPER(Table13[[#This Row],[Product Sub-Category]])</f>
        <v>Storage &amp; Organization</v>
      </c>
      <c r="K218" s="14">
        <v>3</v>
      </c>
      <c r="L218" s="15">
        <v>9.7100000000000009</v>
      </c>
      <c r="M218" s="15">
        <f t="shared" si="9"/>
        <v>29.130000000000003</v>
      </c>
      <c r="N218" s="9">
        <v>0.05</v>
      </c>
      <c r="O218" s="21">
        <v>0.05</v>
      </c>
      <c r="P218" s="21" t="str">
        <f>IF(Table13[[#This Row],[Discount]]=0,"No Discount",IF(Table13[[#This Row],[Discount]]&lt;=0.05,"Low",IF(Table13[[#This Row],[Discount]]&lt;=0.1,"Medium","High")))</f>
        <v>Low</v>
      </c>
      <c r="Q218" s="15">
        <f t="shared" si="10"/>
        <v>1.4565000000000001</v>
      </c>
      <c r="R218" s="15">
        <f t="shared" si="11"/>
        <v>27.673500000000004</v>
      </c>
      <c r="S218" s="15" t="str">
        <f>IF(Table13[[#This Row],[Total Sales After Discount (Main Total Sales)]]&gt;=1000,"High Order","Low Order")</f>
        <v>Low Order</v>
      </c>
      <c r="T218" s="9" t="s">
        <v>98</v>
      </c>
      <c r="U218" s="9" t="s">
        <v>81</v>
      </c>
      <c r="V218" s="16" t="str">
        <f ca="1">PROPER(Table13[[#This Row],[Region]])</f>
        <v>South</v>
      </c>
      <c r="W218" s="9" t="s">
        <v>62</v>
      </c>
      <c r="X218" s="9" t="s">
        <v>308</v>
      </c>
      <c r="Y218" s="9" t="s">
        <v>32</v>
      </c>
      <c r="Z218" s="9" t="str">
        <f>TEXT(Table13[[#This Row],[Order Date]],"mmm")</f>
        <v>Feb</v>
      </c>
      <c r="AA218" s="1" t="str">
        <f>TEXT(Table13[[#This Row],[Order Date]],"yyyy")</f>
        <v>2015</v>
      </c>
      <c r="AB218" s="1" t="str">
        <f>TEXT(Table13[[#This Row],[Order Date]],"mmm yyyy")</f>
        <v>Feb 2015</v>
      </c>
      <c r="AC218" s="1" t="str">
        <f>TEXT(Table13[[#This Row],[Order Date]],"dddd")</f>
        <v>Sunday</v>
      </c>
    </row>
    <row r="219" spans="1:29" ht="14.5">
      <c r="A219" s="9">
        <v>395</v>
      </c>
      <c r="B219" s="9" t="str">
        <f>VLOOKUP(Table13[[#This Row],[Customer ID]],'Customer Lookup'!A:B,2,0)</f>
        <v>Monica McCormick</v>
      </c>
      <c r="C219" s="9">
        <v>86384</v>
      </c>
      <c r="D219" s="12">
        <v>42173</v>
      </c>
      <c r="E219" s="12">
        <v>42174</v>
      </c>
      <c r="F219" s="24">
        <f>Table13[[#This Row],[Ship Date]]-Table13[[#This Row],[Order Date]]</f>
        <v>1</v>
      </c>
      <c r="G219" s="18" t="str">
        <f>IF(Table13[[#This Row],[Shipping Delay (No of Days From Order to Delivery)]]&lt;=2,"Fast Delivery","Standard Delivery")</f>
        <v>Fast Delivery</v>
      </c>
      <c r="H219" s="9" t="s">
        <v>144</v>
      </c>
      <c r="I219" s="13" t="str">
        <f ca="1">TRIM(Table13[[#This Row],[Product Category]])</f>
        <v>Office Supplies</v>
      </c>
      <c r="J219" s="13" t="str">
        <f ca="1">PROPER(Table13[[#This Row],[Product Sub-Category]])</f>
        <v>Computer Peripherals</v>
      </c>
      <c r="K219" s="14">
        <v>4</v>
      </c>
      <c r="L219" s="15">
        <v>15.98</v>
      </c>
      <c r="M219" s="15">
        <f t="shared" si="9"/>
        <v>63.92</v>
      </c>
      <c r="N219" s="9">
        <v>0.05</v>
      </c>
      <c r="O219" s="20">
        <v>0.05</v>
      </c>
      <c r="P219" s="20" t="str">
        <f>IF(Table13[[#This Row],[Discount]]=0,"No Discount",IF(Table13[[#This Row],[Discount]]&lt;=0.05,"Low",IF(Table13[[#This Row],[Discount]]&lt;=0.1,"Medium","High")))</f>
        <v>Low</v>
      </c>
      <c r="Q219" s="15">
        <f t="shared" si="10"/>
        <v>3.1960000000000002</v>
      </c>
      <c r="R219" s="15">
        <f t="shared" si="11"/>
        <v>60.724000000000004</v>
      </c>
      <c r="S219" s="15" t="str">
        <f>IF(Table13[[#This Row],[Total Sales After Discount (Main Total Sales)]]&gt;=1000,"High Order","Low Order")</f>
        <v>Low Order</v>
      </c>
      <c r="T219" s="9" t="s">
        <v>41</v>
      </c>
      <c r="U219" s="9" t="s">
        <v>81</v>
      </c>
      <c r="V219" s="16" t="str">
        <f ca="1">PROPER(Table13[[#This Row],[Region]])</f>
        <v>South</v>
      </c>
      <c r="W219" s="9" t="s">
        <v>225</v>
      </c>
      <c r="X219" s="9" t="s">
        <v>309</v>
      </c>
      <c r="Y219" s="9" t="s">
        <v>32</v>
      </c>
      <c r="Z219" s="9" t="str">
        <f>TEXT(Table13[[#This Row],[Order Date]],"mmm")</f>
        <v>Jun</v>
      </c>
      <c r="AA219" s="1" t="str">
        <f>TEXT(Table13[[#This Row],[Order Date]],"yyyy")</f>
        <v>2015</v>
      </c>
      <c r="AB219" s="1" t="str">
        <f>TEXT(Table13[[#This Row],[Order Date]],"mmm yyyy")</f>
        <v>Jun 2015</v>
      </c>
      <c r="AC219" s="1" t="str">
        <f>TEXT(Table13[[#This Row],[Order Date]],"dddd")</f>
        <v>Thursday</v>
      </c>
    </row>
    <row r="220" spans="1:29" ht="14.5">
      <c r="A220" s="9">
        <v>395</v>
      </c>
      <c r="B220" s="9" t="str">
        <f>VLOOKUP(Table13[[#This Row],[Customer ID]],'Customer Lookup'!A:B,2,0)</f>
        <v>Monica McCormick</v>
      </c>
      <c r="C220" s="9">
        <v>86384</v>
      </c>
      <c r="D220" s="12">
        <v>42173</v>
      </c>
      <c r="E220" s="12">
        <v>42175</v>
      </c>
      <c r="F220" s="24">
        <f>Table13[[#This Row],[Ship Date]]-Table13[[#This Row],[Order Date]]</f>
        <v>2</v>
      </c>
      <c r="G220" s="18" t="str">
        <f>IF(Table13[[#This Row],[Shipping Delay (No of Days From Order to Delivery)]]&lt;=2,"Fast Delivery","Standard Delivery")</f>
        <v>Fast Delivery</v>
      </c>
      <c r="H220" s="8" t="s">
        <v>83</v>
      </c>
      <c r="I220" s="13" t="str">
        <f ca="1">TRIM(Table13[[#This Row],[Product Category]])</f>
        <v>Furniture</v>
      </c>
      <c r="J220" s="13" t="str">
        <f ca="1">PROPER(Table13[[#This Row],[Product Sub-Category]])</f>
        <v>Paper</v>
      </c>
      <c r="K220" s="14">
        <v>20</v>
      </c>
      <c r="L220" s="15">
        <v>22.84</v>
      </c>
      <c r="M220" s="15">
        <f t="shared" si="9"/>
        <v>456.8</v>
      </c>
      <c r="N220" s="9">
        <v>0.05</v>
      </c>
      <c r="O220" s="21">
        <v>0.05</v>
      </c>
      <c r="P220" s="21" t="str">
        <f>IF(Table13[[#This Row],[Discount]]=0,"No Discount",IF(Table13[[#This Row],[Discount]]&lt;=0.05,"Low",IF(Table13[[#This Row],[Discount]]&lt;=0.1,"Medium","High")))</f>
        <v>Low</v>
      </c>
      <c r="Q220" s="15">
        <f t="shared" si="10"/>
        <v>22.840000000000003</v>
      </c>
      <c r="R220" s="15">
        <f t="shared" si="11"/>
        <v>433.96000000000004</v>
      </c>
      <c r="S220" s="15" t="str">
        <f>IF(Table13[[#This Row],[Total Sales After Discount (Main Total Sales)]]&gt;=1000,"High Order","Low Order")</f>
        <v>Low Order</v>
      </c>
      <c r="T220" s="9" t="s">
        <v>41</v>
      </c>
      <c r="U220" s="9" t="s">
        <v>81</v>
      </c>
      <c r="V220" s="16" t="str">
        <f ca="1">PROPER(Table13[[#This Row],[Region]])</f>
        <v>East</v>
      </c>
      <c r="W220" s="9" t="s">
        <v>225</v>
      </c>
      <c r="X220" s="9" t="s">
        <v>309</v>
      </c>
      <c r="Y220" s="9" t="s">
        <v>32</v>
      </c>
      <c r="Z220" s="9" t="str">
        <f>TEXT(Table13[[#This Row],[Order Date]],"mmm")</f>
        <v>Jun</v>
      </c>
      <c r="AA220" s="1" t="str">
        <f>TEXT(Table13[[#This Row],[Order Date]],"yyyy")</f>
        <v>2015</v>
      </c>
      <c r="AB220" s="1" t="str">
        <f>TEXT(Table13[[#This Row],[Order Date]],"mmm yyyy")</f>
        <v>Jun 2015</v>
      </c>
      <c r="AC220" s="1" t="str">
        <f>TEXT(Table13[[#This Row],[Order Date]],"dddd")</f>
        <v>Thursday</v>
      </c>
    </row>
    <row r="221" spans="1:29" ht="14.5">
      <c r="A221" s="9">
        <v>397</v>
      </c>
      <c r="B221" s="9" t="str">
        <f>VLOOKUP(Table13[[#This Row],[Customer ID]],'Customer Lookup'!A:B,2,0)</f>
        <v>Denise Carver</v>
      </c>
      <c r="C221" s="9">
        <v>89319</v>
      </c>
      <c r="D221" s="12">
        <v>42037</v>
      </c>
      <c r="E221" s="12">
        <v>42038</v>
      </c>
      <c r="F221" s="24">
        <f>Table13[[#This Row],[Ship Date]]-Table13[[#This Row],[Order Date]]</f>
        <v>1</v>
      </c>
      <c r="G221" s="18" t="str">
        <f>IF(Table13[[#This Row],[Shipping Delay (No of Days From Order to Delivery)]]&lt;=2,"Fast Delivery","Standard Delivery")</f>
        <v>Fast Delivery</v>
      </c>
      <c r="H221" s="9" t="s">
        <v>123</v>
      </c>
      <c r="I221" s="13" t="str">
        <f ca="1">TRIM(Table13[[#This Row],[Product Category]])</f>
        <v>Furniture</v>
      </c>
      <c r="J221" s="13" t="str">
        <f ca="1">PROPER(Table13[[#This Row],[Product Sub-Category]])</f>
        <v>Tables</v>
      </c>
      <c r="K221" s="14">
        <v>8</v>
      </c>
      <c r="L221" s="15">
        <v>154.13</v>
      </c>
      <c r="M221" s="15">
        <f t="shared" si="9"/>
        <v>1233.04</v>
      </c>
      <c r="N221" s="9">
        <v>0.1</v>
      </c>
      <c r="O221" s="20">
        <v>0.1</v>
      </c>
      <c r="P221" s="20" t="str">
        <f>IF(Table13[[#This Row],[Discount]]=0,"No Discount",IF(Table13[[#This Row],[Discount]]&lt;=0.05,"Low",IF(Table13[[#This Row],[Discount]]&lt;=0.1,"Medium","High")))</f>
        <v>Medium</v>
      </c>
      <c r="Q221" s="15">
        <f t="shared" si="10"/>
        <v>123.304</v>
      </c>
      <c r="R221" s="15">
        <f t="shared" si="11"/>
        <v>1109.7359999999999</v>
      </c>
      <c r="S221" s="15" t="str">
        <f>IF(Table13[[#This Row],[Total Sales After Discount (Main Total Sales)]]&gt;=1000,"High Order","Low Order")</f>
        <v>High Order</v>
      </c>
      <c r="T221" s="9" t="s">
        <v>41</v>
      </c>
      <c r="U221" s="9" t="s">
        <v>81</v>
      </c>
      <c r="V221" s="16" t="str">
        <f ca="1">PROPER(Table13[[#This Row],[Region]])</f>
        <v>East</v>
      </c>
      <c r="W221" s="9" t="s">
        <v>124</v>
      </c>
      <c r="X221" s="9" t="s">
        <v>312</v>
      </c>
      <c r="Y221" s="9" t="s">
        <v>32</v>
      </c>
      <c r="Z221" s="9" t="str">
        <f>TEXT(Table13[[#This Row],[Order Date]],"mmm")</f>
        <v>Feb</v>
      </c>
      <c r="AA221" s="1" t="str">
        <f>TEXT(Table13[[#This Row],[Order Date]],"yyyy")</f>
        <v>2015</v>
      </c>
      <c r="AB221" s="1" t="str">
        <f>TEXT(Table13[[#This Row],[Order Date]],"mmm yyyy")</f>
        <v>Feb 2015</v>
      </c>
      <c r="AC221" s="1" t="str">
        <f>TEXT(Table13[[#This Row],[Order Date]],"dddd")</f>
        <v>Monday</v>
      </c>
    </row>
    <row r="222" spans="1:29" ht="14.5">
      <c r="A222" s="9">
        <v>398</v>
      </c>
      <c r="B222" s="9" t="str">
        <f>VLOOKUP(Table13[[#This Row],[Customer ID]],'Customer Lookup'!A:B,2,0)</f>
        <v>Bruce Stark</v>
      </c>
      <c r="C222" s="9">
        <v>89320</v>
      </c>
      <c r="D222" s="12">
        <v>42147</v>
      </c>
      <c r="E222" s="12">
        <v>42149</v>
      </c>
      <c r="F222" s="24">
        <f>Table13[[#This Row],[Ship Date]]-Table13[[#This Row],[Order Date]]</f>
        <v>2</v>
      </c>
      <c r="G222" s="18" t="str">
        <f>IF(Table13[[#This Row],[Shipping Delay (No of Days From Order to Delivery)]]&lt;=2,"Fast Delivery","Standard Delivery")</f>
        <v>Fast Delivery</v>
      </c>
      <c r="H222" s="8" t="s">
        <v>2233</v>
      </c>
      <c r="I222" s="13" t="str">
        <f ca="1">TRIM(Table13[[#This Row],[Product Category]])</f>
        <v>Office Supplies</v>
      </c>
      <c r="J222" s="13" t="str">
        <f ca="1">PROPER(Table13[[#This Row],[Product Sub-Category]])</f>
        <v>Office Furnishings</v>
      </c>
      <c r="K222" s="14">
        <v>31</v>
      </c>
      <c r="L222" s="15">
        <v>63.94</v>
      </c>
      <c r="M222" s="15">
        <f t="shared" si="9"/>
        <v>1982.1399999999999</v>
      </c>
      <c r="N222" s="9">
        <v>0.05</v>
      </c>
      <c r="O222" s="21">
        <v>0.05</v>
      </c>
      <c r="P222" s="21" t="str">
        <f>IF(Table13[[#This Row],[Discount]]=0,"No Discount",IF(Table13[[#This Row],[Discount]]&lt;=0.05,"Low",IF(Table13[[#This Row],[Discount]]&lt;=0.1,"Medium","High")))</f>
        <v>Low</v>
      </c>
      <c r="Q222" s="15">
        <f t="shared" si="10"/>
        <v>99.106999999999999</v>
      </c>
      <c r="R222" s="15">
        <f t="shared" si="11"/>
        <v>1883.0329999999999</v>
      </c>
      <c r="S222" s="15" t="str">
        <f>IF(Table13[[#This Row],[Total Sales After Discount (Main Total Sales)]]&gt;=1000,"High Order","Low Order")</f>
        <v>High Order</v>
      </c>
      <c r="T222" s="9" t="s">
        <v>50</v>
      </c>
      <c r="U222" s="9" t="s">
        <v>81</v>
      </c>
      <c r="V222" s="16" t="str">
        <f ca="1">PROPER(Table13[[#This Row],[Region]])</f>
        <v>East</v>
      </c>
      <c r="W222" s="9" t="s">
        <v>124</v>
      </c>
      <c r="X222" s="9" t="s">
        <v>313</v>
      </c>
      <c r="Y222" s="9" t="s">
        <v>32</v>
      </c>
      <c r="Z222" s="9" t="str">
        <f>TEXT(Table13[[#This Row],[Order Date]],"mmm")</f>
        <v>May</v>
      </c>
      <c r="AA222" s="1" t="str">
        <f>TEXT(Table13[[#This Row],[Order Date]],"yyyy")</f>
        <v>2015</v>
      </c>
      <c r="AB222" s="1" t="str">
        <f>TEXT(Table13[[#This Row],[Order Date]],"mmm yyyy")</f>
        <v>May 2015</v>
      </c>
      <c r="AC222" s="1" t="str">
        <f>TEXT(Table13[[#This Row],[Order Date]],"dddd")</f>
        <v>Saturday</v>
      </c>
    </row>
    <row r="223" spans="1:29" ht="14.5">
      <c r="A223" s="9">
        <v>406</v>
      </c>
      <c r="B223" s="9" t="str">
        <f>VLOOKUP(Table13[[#This Row],[Customer ID]],'Customer Lookup'!A:B,2,0)</f>
        <v>June Frank Hammond</v>
      </c>
      <c r="C223" s="9">
        <v>87804</v>
      </c>
      <c r="D223" s="12">
        <v>42145</v>
      </c>
      <c r="E223" s="12">
        <v>42146</v>
      </c>
      <c r="F223" s="24">
        <f>Table13[[#This Row],[Ship Date]]-Table13[[#This Row],[Order Date]]</f>
        <v>1</v>
      </c>
      <c r="G223" s="18" t="str">
        <f>IF(Table13[[#This Row],[Shipping Delay (No of Days From Order to Delivery)]]&lt;=2,"Fast Delivery","Standard Delivery")</f>
        <v>Fast Delivery</v>
      </c>
      <c r="H223" s="9" t="s">
        <v>83</v>
      </c>
      <c r="I223" s="13" t="str">
        <f ca="1">TRIM(Table13[[#This Row],[Product Category]])</f>
        <v>Office Supplies</v>
      </c>
      <c r="J223" s="13" t="str">
        <f ca="1">PROPER(Table13[[#This Row],[Product Sub-Category]])</f>
        <v>Paper</v>
      </c>
      <c r="K223" s="14">
        <v>15</v>
      </c>
      <c r="L223" s="15">
        <v>4.9800000000000004</v>
      </c>
      <c r="M223" s="15">
        <f t="shared" si="9"/>
        <v>74.7</v>
      </c>
      <c r="N223" s="9">
        <v>0.05</v>
      </c>
      <c r="O223" s="20">
        <v>0.05</v>
      </c>
      <c r="P223" s="20" t="str">
        <f>IF(Table13[[#This Row],[Discount]]=0,"No Discount",IF(Table13[[#This Row],[Discount]]&lt;=0.05,"Low",IF(Table13[[#This Row],[Discount]]&lt;=0.1,"Medium","High")))</f>
        <v>Low</v>
      </c>
      <c r="Q223" s="15">
        <f t="shared" si="10"/>
        <v>3.7350000000000003</v>
      </c>
      <c r="R223" s="15">
        <f t="shared" si="11"/>
        <v>70.965000000000003</v>
      </c>
      <c r="S223" s="15" t="str">
        <f>IF(Table13[[#This Row],[Total Sales After Discount (Main Total Sales)]]&gt;=1000,"High Order","Low Order")</f>
        <v>Low Order</v>
      </c>
      <c r="T223" s="9" t="s">
        <v>21</v>
      </c>
      <c r="U223" s="9" t="s">
        <v>51</v>
      </c>
      <c r="V223" s="16" t="str">
        <f ca="1">PROPER(Table13[[#This Row],[Region]])</f>
        <v>Central</v>
      </c>
      <c r="W223" s="9" t="s">
        <v>46</v>
      </c>
      <c r="X223" s="9" t="s">
        <v>314</v>
      </c>
      <c r="Y223" s="9" t="s">
        <v>32</v>
      </c>
      <c r="Z223" s="9" t="str">
        <f>TEXT(Table13[[#This Row],[Order Date]],"mmm")</f>
        <v>May</v>
      </c>
      <c r="AA223" s="1" t="str">
        <f>TEXT(Table13[[#This Row],[Order Date]],"yyyy")</f>
        <v>2015</v>
      </c>
      <c r="AB223" s="1" t="str">
        <f>TEXT(Table13[[#This Row],[Order Date]],"mmm yyyy")</f>
        <v>May 2015</v>
      </c>
      <c r="AC223" s="1" t="str">
        <f>TEXT(Table13[[#This Row],[Order Date]],"dddd")</f>
        <v>Thursday</v>
      </c>
    </row>
    <row r="224" spans="1:29" ht="14.5">
      <c r="A224" s="9">
        <v>408</v>
      </c>
      <c r="B224" s="9" t="str">
        <f>VLOOKUP(Table13[[#This Row],[Customer ID]],'Customer Lookup'!A:B,2,0)</f>
        <v>Calvin Parsons Walter</v>
      </c>
      <c r="C224" s="9">
        <v>89639</v>
      </c>
      <c r="D224" s="12">
        <v>42126</v>
      </c>
      <c r="E224" s="12">
        <v>42130</v>
      </c>
      <c r="F224" s="24">
        <f>Table13[[#This Row],[Ship Date]]-Table13[[#This Row],[Order Date]]</f>
        <v>4</v>
      </c>
      <c r="G224" s="18" t="str">
        <f>IF(Table13[[#This Row],[Shipping Delay (No of Days From Order to Delivery)]]&lt;=2,"Fast Delivery","Standard Delivery")</f>
        <v>Standard Delivery</v>
      </c>
      <c r="H224" s="8" t="s">
        <v>2237</v>
      </c>
      <c r="I224" s="13" t="str">
        <f ca="1">TRIM(Table13[[#This Row],[Product Category]])</f>
        <v>Office Supplies</v>
      </c>
      <c r="J224" s="13" t="str">
        <f ca="1">PROPER(Table13[[#This Row],[Product Sub-Category]])</f>
        <v>Binders And Binder Accessories</v>
      </c>
      <c r="K224" s="14">
        <v>14</v>
      </c>
      <c r="L224" s="15">
        <v>29.17</v>
      </c>
      <c r="M224" s="15">
        <f t="shared" si="9"/>
        <v>408.38</v>
      </c>
      <c r="N224" s="9">
        <v>0.05</v>
      </c>
      <c r="O224" s="21">
        <v>0.05</v>
      </c>
      <c r="P224" s="21" t="str">
        <f>IF(Table13[[#This Row],[Discount]]=0,"No Discount",IF(Table13[[#This Row],[Discount]]&lt;=0.05,"Low",IF(Table13[[#This Row],[Discount]]&lt;=0.1,"Medium","High")))</f>
        <v>Low</v>
      </c>
      <c r="Q224" s="15">
        <f t="shared" si="10"/>
        <v>20.419</v>
      </c>
      <c r="R224" s="15">
        <f t="shared" si="11"/>
        <v>387.96100000000001</v>
      </c>
      <c r="S224" s="15" t="str">
        <f>IF(Table13[[#This Row],[Total Sales After Discount (Main Total Sales)]]&gt;=1000,"High Order","Low Order")</f>
        <v>Low Order</v>
      </c>
      <c r="T224" s="9" t="s">
        <v>98</v>
      </c>
      <c r="U224" s="9" t="s">
        <v>81</v>
      </c>
      <c r="V224" s="16" t="str">
        <f ca="1">PROPER(Table13[[#This Row],[Region]])</f>
        <v>West</v>
      </c>
      <c r="W224" s="9" t="s">
        <v>112</v>
      </c>
      <c r="X224" s="9" t="s">
        <v>315</v>
      </c>
      <c r="Y224" s="9" t="s">
        <v>32</v>
      </c>
      <c r="Z224" s="9" t="str">
        <f>TEXT(Table13[[#This Row],[Order Date]],"mmm")</f>
        <v>May</v>
      </c>
      <c r="AA224" s="1" t="str">
        <f>TEXT(Table13[[#This Row],[Order Date]],"yyyy")</f>
        <v>2015</v>
      </c>
      <c r="AB224" s="1" t="str">
        <f>TEXT(Table13[[#This Row],[Order Date]],"mmm yyyy")</f>
        <v>May 2015</v>
      </c>
      <c r="AC224" s="1" t="str">
        <f>TEXT(Table13[[#This Row],[Order Date]],"dddd")</f>
        <v>Saturday</v>
      </c>
    </row>
    <row r="225" spans="1:29" ht="14.5">
      <c r="A225" s="9">
        <v>411</v>
      </c>
      <c r="B225" s="9" t="str">
        <f>VLOOKUP(Table13[[#This Row],[Customer ID]],'Customer Lookup'!A:B,2,0)</f>
        <v>Carolyn Proctor</v>
      </c>
      <c r="C225" s="9">
        <v>87905</v>
      </c>
      <c r="D225" s="12">
        <v>42128</v>
      </c>
      <c r="E225" s="12">
        <v>42131</v>
      </c>
      <c r="F225" s="24">
        <f>Table13[[#This Row],[Ship Date]]-Table13[[#This Row],[Order Date]]</f>
        <v>3</v>
      </c>
      <c r="G225" s="18" t="str">
        <f>IF(Table13[[#This Row],[Shipping Delay (No of Days From Order to Delivery)]]&lt;=2,"Fast Delivery","Standard Delivery")</f>
        <v>Standard Delivery</v>
      </c>
      <c r="H225" s="9" t="s">
        <v>2238</v>
      </c>
      <c r="I225" s="13" t="str">
        <f ca="1">TRIM(Table13[[#This Row],[Product Category]])</f>
        <v>Technology</v>
      </c>
      <c r="J225" s="13" t="str">
        <f ca="1">PROPER(Table13[[#This Row],[Product Sub-Category]])</f>
        <v>Storage &amp; Organization</v>
      </c>
      <c r="K225" s="14">
        <v>9</v>
      </c>
      <c r="L225" s="15">
        <v>178.47</v>
      </c>
      <c r="M225" s="15">
        <f t="shared" si="9"/>
        <v>1606.23</v>
      </c>
      <c r="N225" s="9">
        <v>0.1</v>
      </c>
      <c r="O225" s="20">
        <v>0.1</v>
      </c>
      <c r="P225" s="20" t="str">
        <f>IF(Table13[[#This Row],[Discount]]=0,"No Discount",IF(Table13[[#This Row],[Discount]]&lt;=0.05,"Low",IF(Table13[[#This Row],[Discount]]&lt;=0.1,"Medium","High")))</f>
        <v>Medium</v>
      </c>
      <c r="Q225" s="15">
        <f t="shared" si="10"/>
        <v>160.62300000000002</v>
      </c>
      <c r="R225" s="15">
        <f t="shared" si="11"/>
        <v>1445.607</v>
      </c>
      <c r="S225" s="15" t="str">
        <f>IF(Table13[[#This Row],[Total Sales After Discount (Main Total Sales)]]&gt;=1000,"High Order","Low Order")</f>
        <v>High Order</v>
      </c>
      <c r="T225" s="9" t="s">
        <v>21</v>
      </c>
      <c r="U225" s="9" t="s">
        <v>104</v>
      </c>
      <c r="V225" s="16" t="str">
        <f ca="1">PROPER(Table13[[#This Row],[Region]])</f>
        <v>East</v>
      </c>
      <c r="W225" s="9" t="s">
        <v>37</v>
      </c>
      <c r="X225" s="9" t="s">
        <v>293</v>
      </c>
      <c r="Y225" s="9" t="s">
        <v>22</v>
      </c>
      <c r="Z225" s="9" t="str">
        <f>TEXT(Table13[[#This Row],[Order Date]],"mmm")</f>
        <v>May</v>
      </c>
      <c r="AA225" s="1" t="str">
        <f>TEXT(Table13[[#This Row],[Order Date]],"yyyy")</f>
        <v>2015</v>
      </c>
      <c r="AB225" s="1" t="str">
        <f>TEXT(Table13[[#This Row],[Order Date]],"mmm yyyy")</f>
        <v>May 2015</v>
      </c>
      <c r="AC225" s="1" t="str">
        <f>TEXT(Table13[[#This Row],[Order Date]],"dddd")</f>
        <v>Monday</v>
      </c>
    </row>
    <row r="226" spans="1:29" ht="14.5">
      <c r="A226" s="9">
        <v>421</v>
      </c>
      <c r="B226" s="9" t="str">
        <f>VLOOKUP(Table13[[#This Row],[Customer ID]],'Customer Lookup'!A:B,2,0)</f>
        <v>Scott Feldman</v>
      </c>
      <c r="C226" s="9">
        <v>87700</v>
      </c>
      <c r="D226" s="12">
        <v>42041</v>
      </c>
      <c r="E226" s="12">
        <v>42043</v>
      </c>
      <c r="F226" s="24">
        <f>Table13[[#This Row],[Ship Date]]-Table13[[#This Row],[Order Date]]</f>
        <v>2</v>
      </c>
      <c r="G226" s="18" t="str">
        <f>IF(Table13[[#This Row],[Shipping Delay (No of Days From Order to Delivery)]]&lt;=2,"Fast Delivery","Standard Delivery")</f>
        <v>Fast Delivery</v>
      </c>
      <c r="H226" s="8" t="s">
        <v>74</v>
      </c>
      <c r="I226" s="13" t="str">
        <f ca="1">TRIM(Table13[[#This Row],[Product Category]])</f>
        <v>Technology</v>
      </c>
      <c r="J226" s="13" t="str">
        <f ca="1">PROPER(Table13[[#This Row],[Product Sub-Category]])</f>
        <v>Office Machines</v>
      </c>
      <c r="K226" s="14">
        <v>1</v>
      </c>
      <c r="L226" s="15">
        <v>999.99</v>
      </c>
      <c r="M226" s="15">
        <f t="shared" si="9"/>
        <v>999.99</v>
      </c>
      <c r="N226" s="9">
        <v>0.1</v>
      </c>
      <c r="O226" s="21">
        <v>0.1</v>
      </c>
      <c r="P226" s="21" t="str">
        <f>IF(Table13[[#This Row],[Discount]]=0,"No Discount",IF(Table13[[#This Row],[Discount]]&lt;=0.05,"Low",IF(Table13[[#This Row],[Discount]]&lt;=0.1,"Medium","High")))</f>
        <v>Medium</v>
      </c>
      <c r="Q226" s="15">
        <f t="shared" si="10"/>
        <v>99.999000000000009</v>
      </c>
      <c r="R226" s="15">
        <f t="shared" si="11"/>
        <v>899.99099999999999</v>
      </c>
      <c r="S226" s="15" t="str">
        <f>IF(Table13[[#This Row],[Total Sales After Discount (Main Total Sales)]]&gt;=1000,"High Order","Low Order")</f>
        <v>Low Order</v>
      </c>
      <c r="T226" s="9" t="s">
        <v>41</v>
      </c>
      <c r="U226" s="9" t="s">
        <v>51</v>
      </c>
      <c r="V226" s="16" t="str">
        <f ca="1">PROPER(Table13[[#This Row],[Region]])</f>
        <v>West</v>
      </c>
      <c r="W226" s="9" t="s">
        <v>46</v>
      </c>
      <c r="X226" s="9" t="s">
        <v>316</v>
      </c>
      <c r="Y226" s="9" t="s">
        <v>32</v>
      </c>
      <c r="Z226" s="9" t="str">
        <f>TEXT(Table13[[#This Row],[Order Date]],"mmm")</f>
        <v>Feb</v>
      </c>
      <c r="AA226" s="1" t="str">
        <f>TEXT(Table13[[#This Row],[Order Date]],"yyyy")</f>
        <v>2015</v>
      </c>
      <c r="AB226" s="1" t="str">
        <f>TEXT(Table13[[#This Row],[Order Date]],"mmm yyyy")</f>
        <v>Feb 2015</v>
      </c>
      <c r="AC226" s="1" t="str">
        <f>TEXT(Table13[[#This Row],[Order Date]],"dddd")</f>
        <v>Friday</v>
      </c>
    </row>
    <row r="227" spans="1:29" ht="14.5">
      <c r="A227" s="9">
        <v>428</v>
      </c>
      <c r="B227" s="9" t="str">
        <f>VLOOKUP(Table13[[#This Row],[Customer ID]],'Customer Lookup'!A:B,2,0)</f>
        <v>Ernest Barber</v>
      </c>
      <c r="C227" s="9">
        <v>88479</v>
      </c>
      <c r="D227" s="12">
        <v>42019</v>
      </c>
      <c r="E227" s="12">
        <v>42020</v>
      </c>
      <c r="F227" s="24">
        <f>Table13[[#This Row],[Ship Date]]-Table13[[#This Row],[Order Date]]</f>
        <v>1</v>
      </c>
      <c r="G227" s="18" t="str">
        <f>IF(Table13[[#This Row],[Shipping Delay (No of Days From Order to Delivery)]]&lt;=2,"Fast Delivery","Standard Delivery")</f>
        <v>Fast Delivery</v>
      </c>
      <c r="H227" s="9" t="s">
        <v>144</v>
      </c>
      <c r="I227" s="13" t="str">
        <f ca="1">TRIM(Table13[[#This Row],[Product Category]])</f>
        <v>Technology</v>
      </c>
      <c r="J227" s="13" t="str">
        <f ca="1">PROPER(Table13[[#This Row],[Product Sub-Category]])</f>
        <v>Computer Peripherals</v>
      </c>
      <c r="K227" s="14">
        <v>15</v>
      </c>
      <c r="L227" s="15">
        <v>15.28</v>
      </c>
      <c r="M227" s="15">
        <f t="shared" si="9"/>
        <v>229.2</v>
      </c>
      <c r="N227" s="9">
        <v>0.05</v>
      </c>
      <c r="O227" s="20">
        <v>0.05</v>
      </c>
      <c r="P227" s="20" t="str">
        <f>IF(Table13[[#This Row],[Discount]]=0,"No Discount",IF(Table13[[#This Row],[Discount]]&lt;=0.05,"Low",IF(Table13[[#This Row],[Discount]]&lt;=0.1,"Medium","High")))</f>
        <v>Low</v>
      </c>
      <c r="Q227" s="15">
        <f t="shared" si="10"/>
        <v>11.46</v>
      </c>
      <c r="R227" s="15">
        <f t="shared" si="11"/>
        <v>217.73999999999998</v>
      </c>
      <c r="S227" s="15" t="str">
        <f>IF(Table13[[#This Row],[Total Sales After Discount (Main Total Sales)]]&gt;=1000,"High Order","Low Order")</f>
        <v>Low Order</v>
      </c>
      <c r="T227" s="9" t="s">
        <v>21</v>
      </c>
      <c r="U227" s="9" t="s">
        <v>81</v>
      </c>
      <c r="V227" s="16" t="str">
        <f ca="1">PROPER(Table13[[#This Row],[Region]])</f>
        <v>West</v>
      </c>
      <c r="W227" s="9" t="s">
        <v>317</v>
      </c>
      <c r="X227" s="9" t="s">
        <v>318</v>
      </c>
      <c r="Y227" s="9" t="s">
        <v>32</v>
      </c>
      <c r="Z227" s="9" t="str">
        <f>TEXT(Table13[[#This Row],[Order Date]],"mmm")</f>
        <v>Jan</v>
      </c>
      <c r="AA227" s="1" t="str">
        <f>TEXT(Table13[[#This Row],[Order Date]],"yyyy")</f>
        <v>2015</v>
      </c>
      <c r="AB227" s="1" t="str">
        <f>TEXT(Table13[[#This Row],[Order Date]],"mmm yyyy")</f>
        <v>Jan 2015</v>
      </c>
      <c r="AC227" s="1" t="str">
        <f>TEXT(Table13[[#This Row],[Order Date]],"dddd")</f>
        <v>Thursday</v>
      </c>
    </row>
    <row r="228" spans="1:29" ht="14.5">
      <c r="A228" s="9">
        <v>428</v>
      </c>
      <c r="B228" s="9" t="str">
        <f>VLOOKUP(Table13[[#This Row],[Customer ID]],'Customer Lookup'!A:B,2,0)</f>
        <v>Ernest Barber</v>
      </c>
      <c r="C228" s="9">
        <v>88479</v>
      </c>
      <c r="D228" s="12">
        <v>42019</v>
      </c>
      <c r="E228" s="12">
        <v>42020</v>
      </c>
      <c r="F228" s="24">
        <f>Table13[[#This Row],[Ship Date]]-Table13[[#This Row],[Order Date]]</f>
        <v>1</v>
      </c>
      <c r="G228" s="18" t="str">
        <f>IF(Table13[[#This Row],[Shipping Delay (No of Days From Order to Delivery)]]&lt;=2,"Fast Delivery","Standard Delivery")</f>
        <v>Fast Delivery</v>
      </c>
      <c r="H228" s="8" t="s">
        <v>2235</v>
      </c>
      <c r="I228" s="13" t="str">
        <f ca="1">TRIM(Table13[[#This Row],[Product Category]])</f>
        <v>Office Supplies</v>
      </c>
      <c r="J228" s="13" t="str">
        <f ca="1">PROPER(Table13[[#This Row],[Product Sub-Category]])</f>
        <v>Telephones And Communication</v>
      </c>
      <c r="K228" s="14">
        <v>1</v>
      </c>
      <c r="L228" s="15">
        <v>85.99</v>
      </c>
      <c r="M228" s="15">
        <f t="shared" si="9"/>
        <v>85.99</v>
      </c>
      <c r="N228" s="9">
        <v>0.05</v>
      </c>
      <c r="O228" s="21">
        <v>0.05</v>
      </c>
      <c r="P228" s="21" t="str">
        <f>IF(Table13[[#This Row],[Discount]]=0,"No Discount",IF(Table13[[#This Row],[Discount]]&lt;=0.05,"Low",IF(Table13[[#This Row],[Discount]]&lt;=0.1,"Medium","High")))</f>
        <v>Low</v>
      </c>
      <c r="Q228" s="15">
        <f t="shared" si="10"/>
        <v>4.2995000000000001</v>
      </c>
      <c r="R228" s="15">
        <f t="shared" si="11"/>
        <v>81.6905</v>
      </c>
      <c r="S228" s="15" t="str">
        <f>IF(Table13[[#This Row],[Total Sales After Discount (Main Total Sales)]]&gt;=1000,"High Order","Low Order")</f>
        <v>Low Order</v>
      </c>
      <c r="T228" s="9" t="s">
        <v>21</v>
      </c>
      <c r="U228" s="9" t="s">
        <v>81</v>
      </c>
      <c r="V228" s="16" t="str">
        <f ca="1">PROPER(Table13[[#This Row],[Region]])</f>
        <v>West</v>
      </c>
      <c r="W228" s="9" t="s">
        <v>317</v>
      </c>
      <c r="X228" s="9" t="s">
        <v>318</v>
      </c>
      <c r="Y228" s="9" t="s">
        <v>32</v>
      </c>
      <c r="Z228" s="9" t="str">
        <f>TEXT(Table13[[#This Row],[Order Date]],"mmm")</f>
        <v>Jan</v>
      </c>
      <c r="AA228" s="1" t="str">
        <f>TEXT(Table13[[#This Row],[Order Date]],"yyyy")</f>
        <v>2015</v>
      </c>
      <c r="AB228" s="1" t="str">
        <f>TEXT(Table13[[#This Row],[Order Date]],"mmm yyyy")</f>
        <v>Jan 2015</v>
      </c>
      <c r="AC228" s="1" t="str">
        <f>TEXT(Table13[[#This Row],[Order Date]],"dddd")</f>
        <v>Thursday</v>
      </c>
    </row>
    <row r="229" spans="1:29" ht="14.5">
      <c r="A229" s="9">
        <v>428</v>
      </c>
      <c r="B229" s="9" t="str">
        <f>VLOOKUP(Table13[[#This Row],[Customer ID]],'Customer Lookup'!A:B,2,0)</f>
        <v>Ernest Barber</v>
      </c>
      <c r="C229" s="9">
        <v>88480</v>
      </c>
      <c r="D229" s="12">
        <v>42066</v>
      </c>
      <c r="E229" s="12">
        <v>42068</v>
      </c>
      <c r="F229" s="24">
        <f>Table13[[#This Row],[Ship Date]]-Table13[[#This Row],[Order Date]]</f>
        <v>2</v>
      </c>
      <c r="G229" s="18" t="str">
        <f>IF(Table13[[#This Row],[Shipping Delay (No of Days From Order to Delivery)]]&lt;=2,"Fast Delivery","Standard Delivery")</f>
        <v>Fast Delivery</v>
      </c>
      <c r="H229" s="9" t="s">
        <v>61</v>
      </c>
      <c r="I229" s="13" t="str">
        <f ca="1">TRIM(Table13[[#This Row],[Product Category]])</f>
        <v>Technology</v>
      </c>
      <c r="J229" s="13" t="str">
        <f ca="1">PROPER(Table13[[#This Row],[Product Sub-Category]])</f>
        <v>Envelopes</v>
      </c>
      <c r="K229" s="14">
        <v>22</v>
      </c>
      <c r="L229" s="15">
        <v>10.98</v>
      </c>
      <c r="M229" s="15">
        <f t="shared" si="9"/>
        <v>241.56</v>
      </c>
      <c r="N229" s="9">
        <v>0.05</v>
      </c>
      <c r="O229" s="20">
        <v>0.05</v>
      </c>
      <c r="P229" s="20" t="str">
        <f>IF(Table13[[#This Row],[Discount]]=0,"No Discount",IF(Table13[[#This Row],[Discount]]&lt;=0.05,"Low",IF(Table13[[#This Row],[Discount]]&lt;=0.1,"Medium","High")))</f>
        <v>Low</v>
      </c>
      <c r="Q229" s="15">
        <f t="shared" si="10"/>
        <v>12.078000000000001</v>
      </c>
      <c r="R229" s="15">
        <f t="shared" si="11"/>
        <v>229.482</v>
      </c>
      <c r="S229" s="15" t="str">
        <f>IF(Table13[[#This Row],[Total Sales After Discount (Main Total Sales)]]&gt;=1000,"High Order","Low Order")</f>
        <v>Low Order</v>
      </c>
      <c r="T229" s="9" t="s">
        <v>31</v>
      </c>
      <c r="U229" s="9" t="s">
        <v>81</v>
      </c>
      <c r="V229" s="16" t="str">
        <f ca="1">PROPER(Table13[[#This Row],[Region]])</f>
        <v>East</v>
      </c>
      <c r="W229" s="9" t="s">
        <v>317</v>
      </c>
      <c r="X229" s="9" t="s">
        <v>318</v>
      </c>
      <c r="Y229" s="9" t="s">
        <v>32</v>
      </c>
      <c r="Z229" s="9" t="str">
        <f>TEXT(Table13[[#This Row],[Order Date]],"mmm")</f>
        <v>Mar</v>
      </c>
      <c r="AA229" s="1" t="str">
        <f>TEXT(Table13[[#This Row],[Order Date]],"yyyy")</f>
        <v>2015</v>
      </c>
      <c r="AB229" s="1" t="str">
        <f>TEXT(Table13[[#This Row],[Order Date]],"mmm yyyy")</f>
        <v>Mar 2015</v>
      </c>
      <c r="AC229" s="1" t="str">
        <f>TEXT(Table13[[#This Row],[Order Date]],"dddd")</f>
        <v>Tuesday</v>
      </c>
    </row>
    <row r="230" spans="1:29" ht="14.5">
      <c r="A230" s="9">
        <v>437</v>
      </c>
      <c r="B230" s="9" t="str">
        <f>VLOOKUP(Table13[[#This Row],[Customer ID]],'Customer Lookup'!A:B,2,0)</f>
        <v>Alice Berger McIntyre</v>
      </c>
      <c r="C230" s="9">
        <v>90695</v>
      </c>
      <c r="D230" s="12">
        <v>42177</v>
      </c>
      <c r="E230" s="12">
        <v>42182</v>
      </c>
      <c r="F230" s="24">
        <f>Table13[[#This Row],[Ship Date]]-Table13[[#This Row],[Order Date]]</f>
        <v>5</v>
      </c>
      <c r="G230" s="18" t="str">
        <f>IF(Table13[[#This Row],[Shipping Delay (No of Days From Order to Delivery)]]&lt;=2,"Fast Delivery","Standard Delivery")</f>
        <v>Standard Delivery</v>
      </c>
      <c r="H230" s="8" t="s">
        <v>2235</v>
      </c>
      <c r="I230" s="13" t="str">
        <f ca="1">TRIM(Table13[[#This Row],[Product Category]])</f>
        <v>Furniture</v>
      </c>
      <c r="J230" s="13" t="str">
        <f ca="1">PROPER(Table13[[#This Row],[Product Sub-Category]])</f>
        <v>Telephones And Communication</v>
      </c>
      <c r="K230" s="14">
        <v>9</v>
      </c>
      <c r="L230" s="15">
        <v>125.99</v>
      </c>
      <c r="M230" s="15">
        <f t="shared" si="9"/>
        <v>1133.9099999999999</v>
      </c>
      <c r="N230" s="9">
        <v>0.1</v>
      </c>
      <c r="O230" s="21">
        <v>0.1</v>
      </c>
      <c r="P230" s="21" t="str">
        <f>IF(Table13[[#This Row],[Discount]]=0,"No Discount",IF(Table13[[#This Row],[Discount]]&lt;=0.05,"Low",IF(Table13[[#This Row],[Discount]]&lt;=0.1,"Medium","High")))</f>
        <v>Medium</v>
      </c>
      <c r="Q230" s="15">
        <f t="shared" si="10"/>
        <v>113.39099999999999</v>
      </c>
      <c r="R230" s="15">
        <f t="shared" si="11"/>
        <v>1020.5189999999999</v>
      </c>
      <c r="S230" s="15" t="str">
        <f>IF(Table13[[#This Row],[Total Sales After Discount (Main Total Sales)]]&gt;=1000,"High Order","Low Order")</f>
        <v>High Order</v>
      </c>
      <c r="T230" s="9" t="s">
        <v>98</v>
      </c>
      <c r="U230" s="9" t="s">
        <v>51</v>
      </c>
      <c r="V230" s="16" t="str">
        <f ca="1">PROPER(Table13[[#This Row],[Region]])</f>
        <v>Central</v>
      </c>
      <c r="W230" s="9" t="s">
        <v>152</v>
      </c>
      <c r="X230" s="9" t="s">
        <v>319</v>
      </c>
      <c r="Y230" s="9" t="s">
        <v>32</v>
      </c>
      <c r="Z230" s="9" t="str">
        <f>TEXT(Table13[[#This Row],[Order Date]],"mmm")</f>
        <v>Jun</v>
      </c>
      <c r="AA230" s="1" t="str">
        <f>TEXT(Table13[[#This Row],[Order Date]],"yyyy")</f>
        <v>2015</v>
      </c>
      <c r="AB230" s="1" t="str">
        <f>TEXT(Table13[[#This Row],[Order Date]],"mmm yyyy")</f>
        <v>Jun 2015</v>
      </c>
      <c r="AC230" s="1" t="str">
        <f>TEXT(Table13[[#This Row],[Order Date]],"dddd")</f>
        <v>Monday</v>
      </c>
    </row>
    <row r="231" spans="1:29" ht="14.5">
      <c r="A231" s="9">
        <v>444</v>
      </c>
      <c r="B231" s="9" t="str">
        <f>VLOOKUP(Table13[[#This Row],[Customer ID]],'Customer Lookup'!A:B,2,0)</f>
        <v>Thelma Abrams</v>
      </c>
      <c r="C231" s="9">
        <v>88085</v>
      </c>
      <c r="D231" s="12">
        <v>42149</v>
      </c>
      <c r="E231" s="12">
        <v>42152</v>
      </c>
      <c r="F231" s="24">
        <f>Table13[[#This Row],[Ship Date]]-Table13[[#This Row],[Order Date]]</f>
        <v>3</v>
      </c>
      <c r="G231" s="18" t="str">
        <f>IF(Table13[[#This Row],[Shipping Delay (No of Days From Order to Delivery)]]&lt;=2,"Fast Delivery","Standard Delivery")</f>
        <v>Standard Delivery</v>
      </c>
      <c r="H231" s="9" t="s">
        <v>2233</v>
      </c>
      <c r="I231" s="13" t="str">
        <f ca="1">TRIM(Table13[[#This Row],[Product Category]])</f>
        <v>Office Supplies</v>
      </c>
      <c r="J231" s="13" t="str">
        <f ca="1">PROPER(Table13[[#This Row],[Product Sub-Category]])</f>
        <v>Office Furnishings</v>
      </c>
      <c r="K231" s="14">
        <v>43</v>
      </c>
      <c r="L231" s="15">
        <v>7.59</v>
      </c>
      <c r="M231" s="15">
        <f t="shared" si="9"/>
        <v>326.37</v>
      </c>
      <c r="N231" s="9">
        <v>0.05</v>
      </c>
      <c r="O231" s="20">
        <v>0.05</v>
      </c>
      <c r="P231" s="20" t="str">
        <f>IF(Table13[[#This Row],[Discount]]=0,"No Discount",IF(Table13[[#This Row],[Discount]]&lt;=0.05,"Low",IF(Table13[[#This Row],[Discount]]&lt;=0.1,"Medium","High")))</f>
        <v>Low</v>
      </c>
      <c r="Q231" s="15">
        <f t="shared" si="10"/>
        <v>16.3185</v>
      </c>
      <c r="R231" s="15">
        <f t="shared" si="11"/>
        <v>310.05150000000003</v>
      </c>
      <c r="S231" s="15" t="str">
        <f>IF(Table13[[#This Row],[Total Sales After Discount (Main Total Sales)]]&gt;=1000,"High Order","Low Order")</f>
        <v>Low Order</v>
      </c>
      <c r="T231" s="9" t="s">
        <v>41</v>
      </c>
      <c r="U231" s="9" t="s">
        <v>51</v>
      </c>
      <c r="V231" s="16" t="str">
        <f ca="1">PROPER(Table13[[#This Row],[Region]])</f>
        <v>Central</v>
      </c>
      <c r="W231" s="9" t="s">
        <v>142</v>
      </c>
      <c r="X231" s="9" t="s">
        <v>321</v>
      </c>
      <c r="Y231" s="9" t="s">
        <v>32</v>
      </c>
      <c r="Z231" s="9" t="str">
        <f>TEXT(Table13[[#This Row],[Order Date]],"mmm")</f>
        <v>May</v>
      </c>
      <c r="AA231" s="1" t="str">
        <f>TEXT(Table13[[#This Row],[Order Date]],"yyyy")</f>
        <v>2015</v>
      </c>
      <c r="AB231" s="1" t="str">
        <f>TEXT(Table13[[#This Row],[Order Date]],"mmm yyyy")</f>
        <v>May 2015</v>
      </c>
      <c r="AC231" s="1" t="str">
        <f>TEXT(Table13[[#This Row],[Order Date]],"dddd")</f>
        <v>Monday</v>
      </c>
    </row>
    <row r="232" spans="1:29" ht="14.5">
      <c r="A232" s="9">
        <v>445</v>
      </c>
      <c r="B232" s="9" t="str">
        <f>VLOOKUP(Table13[[#This Row],[Customer ID]],'Customer Lookup'!A:B,2,0)</f>
        <v>Judy Barrett</v>
      </c>
      <c r="C232" s="9">
        <v>88083</v>
      </c>
      <c r="D232" s="12">
        <v>42105</v>
      </c>
      <c r="E232" s="12">
        <v>42107</v>
      </c>
      <c r="F232" s="24">
        <f>Table13[[#This Row],[Ship Date]]-Table13[[#This Row],[Order Date]]</f>
        <v>2</v>
      </c>
      <c r="G232" s="18" t="str">
        <f>IF(Table13[[#This Row],[Shipping Delay (No of Days From Order to Delivery)]]&lt;=2,"Fast Delivery","Standard Delivery")</f>
        <v>Fast Delivery</v>
      </c>
      <c r="H232" s="8" t="s">
        <v>83</v>
      </c>
      <c r="I232" s="13" t="str">
        <f ca="1">TRIM(Table13[[#This Row],[Product Category]])</f>
        <v>Furniture</v>
      </c>
      <c r="J232" s="13" t="str">
        <f ca="1">PROPER(Table13[[#This Row],[Product Sub-Category]])</f>
        <v>Paper</v>
      </c>
      <c r="K232" s="14">
        <v>2</v>
      </c>
      <c r="L232" s="15">
        <v>48.04</v>
      </c>
      <c r="M232" s="15">
        <f t="shared" si="9"/>
        <v>96.08</v>
      </c>
      <c r="N232" s="9">
        <v>0.05</v>
      </c>
      <c r="O232" s="21">
        <v>0.05</v>
      </c>
      <c r="P232" s="21" t="str">
        <f>IF(Table13[[#This Row],[Discount]]=0,"No Discount",IF(Table13[[#This Row],[Discount]]&lt;=0.05,"Low",IF(Table13[[#This Row],[Discount]]&lt;=0.1,"Medium","High")))</f>
        <v>Low</v>
      </c>
      <c r="Q232" s="15">
        <f t="shared" si="10"/>
        <v>4.8040000000000003</v>
      </c>
      <c r="R232" s="15">
        <f t="shared" si="11"/>
        <v>91.275999999999996</v>
      </c>
      <c r="S232" s="15" t="str">
        <f>IF(Table13[[#This Row],[Total Sales After Discount (Main Total Sales)]]&gt;=1000,"High Order","Low Order")</f>
        <v>Low Order</v>
      </c>
      <c r="T232" s="9" t="s">
        <v>31</v>
      </c>
      <c r="U232" s="9" t="s">
        <v>51</v>
      </c>
      <c r="V232" s="16" t="str">
        <f ca="1">PROPER(Table13[[#This Row],[Region]])</f>
        <v>Central</v>
      </c>
      <c r="W232" s="9" t="s">
        <v>302</v>
      </c>
      <c r="X232" s="9" t="s">
        <v>322</v>
      </c>
      <c r="Y232" s="9" t="s">
        <v>32</v>
      </c>
      <c r="Z232" s="9" t="str">
        <f>TEXT(Table13[[#This Row],[Order Date]],"mmm")</f>
        <v>Apr</v>
      </c>
      <c r="AA232" s="1" t="str">
        <f>TEXT(Table13[[#This Row],[Order Date]],"yyyy")</f>
        <v>2015</v>
      </c>
      <c r="AB232" s="1" t="str">
        <f>TEXT(Table13[[#This Row],[Order Date]],"mmm yyyy")</f>
        <v>Apr 2015</v>
      </c>
      <c r="AC232" s="1" t="str">
        <f>TEXT(Table13[[#This Row],[Order Date]],"dddd")</f>
        <v>Saturday</v>
      </c>
    </row>
    <row r="233" spans="1:29" ht="14.5">
      <c r="A233" s="9">
        <v>445</v>
      </c>
      <c r="B233" s="9" t="str">
        <f>VLOOKUP(Table13[[#This Row],[Customer ID]],'Customer Lookup'!A:B,2,0)</f>
        <v>Judy Barrett</v>
      </c>
      <c r="C233" s="9">
        <v>88084</v>
      </c>
      <c r="D233" s="12">
        <v>42178</v>
      </c>
      <c r="E233" s="12">
        <v>42179</v>
      </c>
      <c r="F233" s="24">
        <f>Table13[[#This Row],[Ship Date]]-Table13[[#This Row],[Order Date]]</f>
        <v>1</v>
      </c>
      <c r="G233" s="18" t="str">
        <f>IF(Table13[[#This Row],[Shipping Delay (No of Days From Order to Delivery)]]&lt;=2,"Fast Delivery","Standard Delivery")</f>
        <v>Fast Delivery</v>
      </c>
      <c r="H233" s="9" t="s">
        <v>151</v>
      </c>
      <c r="I233" s="13" t="str">
        <f ca="1">TRIM(Table13[[#This Row],[Product Category]])</f>
        <v>Office Supplies</v>
      </c>
      <c r="J233" s="13" t="str">
        <f ca="1">PROPER(Table13[[#This Row],[Product Sub-Category]])</f>
        <v>Bookcases</v>
      </c>
      <c r="K233" s="14">
        <v>9</v>
      </c>
      <c r="L233" s="15">
        <v>200.98</v>
      </c>
      <c r="M233" s="15">
        <f t="shared" si="9"/>
        <v>1808.82</v>
      </c>
      <c r="N233" s="9">
        <v>0.1</v>
      </c>
      <c r="O233" s="20">
        <v>0.1</v>
      </c>
      <c r="P233" s="20" t="str">
        <f>IF(Table13[[#This Row],[Discount]]=0,"No Discount",IF(Table13[[#This Row],[Discount]]&lt;=0.05,"Low",IF(Table13[[#This Row],[Discount]]&lt;=0.1,"Medium","High")))</f>
        <v>Medium</v>
      </c>
      <c r="Q233" s="15">
        <f t="shared" si="10"/>
        <v>180.88200000000001</v>
      </c>
      <c r="R233" s="15">
        <f t="shared" si="11"/>
        <v>1627.9379999999999</v>
      </c>
      <c r="S233" s="15" t="str">
        <f>IF(Table13[[#This Row],[Total Sales After Discount (Main Total Sales)]]&gt;=1000,"High Order","Low Order")</f>
        <v>High Order</v>
      </c>
      <c r="T233" s="9" t="s">
        <v>21</v>
      </c>
      <c r="U233" s="9" t="s">
        <v>51</v>
      </c>
      <c r="V233" s="16" t="str">
        <f ca="1">PROPER(Table13[[#This Row],[Region]])</f>
        <v>Central</v>
      </c>
      <c r="W233" s="9" t="s">
        <v>302</v>
      </c>
      <c r="X233" s="9" t="s">
        <v>322</v>
      </c>
      <c r="Y233" s="9" t="s">
        <v>32</v>
      </c>
      <c r="Z233" s="9" t="str">
        <f>TEXT(Table13[[#This Row],[Order Date]],"mmm")</f>
        <v>Jun</v>
      </c>
      <c r="AA233" s="1" t="str">
        <f>TEXT(Table13[[#This Row],[Order Date]],"yyyy")</f>
        <v>2015</v>
      </c>
      <c r="AB233" s="1" t="str">
        <f>TEXT(Table13[[#This Row],[Order Date]],"mmm yyyy")</f>
        <v>Jun 2015</v>
      </c>
      <c r="AC233" s="1" t="str">
        <f>TEXT(Table13[[#This Row],[Order Date]],"dddd")</f>
        <v>Tuesday</v>
      </c>
    </row>
    <row r="234" spans="1:29" ht="14.5">
      <c r="A234" s="9">
        <v>445</v>
      </c>
      <c r="B234" s="9" t="str">
        <f>VLOOKUP(Table13[[#This Row],[Customer ID]],'Customer Lookup'!A:B,2,0)</f>
        <v>Judy Barrett</v>
      </c>
      <c r="C234" s="9">
        <v>88084</v>
      </c>
      <c r="D234" s="12">
        <v>42178</v>
      </c>
      <c r="E234" s="12">
        <v>42179</v>
      </c>
      <c r="F234" s="24">
        <f>Table13[[#This Row],[Ship Date]]-Table13[[#This Row],[Order Date]]</f>
        <v>1</v>
      </c>
      <c r="G234" s="18" t="str">
        <f>IF(Table13[[#This Row],[Shipping Delay (No of Days From Order to Delivery)]]&lt;=2,"Fast Delivery","Standard Delivery")</f>
        <v>Fast Delivery</v>
      </c>
      <c r="H234" s="8" t="s">
        <v>2231</v>
      </c>
      <c r="I234" s="13" t="str">
        <f ca="1">TRIM(Table13[[#This Row],[Product Category]])</f>
        <v>Furniture</v>
      </c>
      <c r="J234" s="13" t="str">
        <f ca="1">PROPER(Table13[[#This Row],[Product Sub-Category]])</f>
        <v>Pens &amp; Art Supplies</v>
      </c>
      <c r="K234" s="14">
        <v>11</v>
      </c>
      <c r="L234" s="15">
        <v>2.78</v>
      </c>
      <c r="M234" s="15">
        <f t="shared" si="9"/>
        <v>30.58</v>
      </c>
      <c r="N234" s="9">
        <v>0.05</v>
      </c>
      <c r="O234" s="21">
        <v>0.05</v>
      </c>
      <c r="P234" s="21" t="str">
        <f>IF(Table13[[#This Row],[Discount]]=0,"No Discount",IF(Table13[[#This Row],[Discount]]&lt;=0.05,"Low",IF(Table13[[#This Row],[Discount]]&lt;=0.1,"Medium","High")))</f>
        <v>Low</v>
      </c>
      <c r="Q234" s="15">
        <f t="shared" si="10"/>
        <v>1.5289999999999999</v>
      </c>
      <c r="R234" s="15">
        <f t="shared" si="11"/>
        <v>29.050999999999998</v>
      </c>
      <c r="S234" s="15" t="str">
        <f>IF(Table13[[#This Row],[Total Sales After Discount (Main Total Sales)]]&gt;=1000,"High Order","Low Order")</f>
        <v>Low Order</v>
      </c>
      <c r="T234" s="9" t="s">
        <v>21</v>
      </c>
      <c r="U234" s="9" t="s">
        <v>51</v>
      </c>
      <c r="V234" s="16" t="str">
        <f ca="1">PROPER(Table13[[#This Row],[Region]])</f>
        <v>Central</v>
      </c>
      <c r="W234" s="9" t="s">
        <v>302</v>
      </c>
      <c r="X234" s="9" t="s">
        <v>322</v>
      </c>
      <c r="Y234" s="9" t="s">
        <v>32</v>
      </c>
      <c r="Z234" s="9" t="str">
        <f>TEXT(Table13[[#This Row],[Order Date]],"mmm")</f>
        <v>Jun</v>
      </c>
      <c r="AA234" s="1" t="str">
        <f>TEXT(Table13[[#This Row],[Order Date]],"yyyy")</f>
        <v>2015</v>
      </c>
      <c r="AB234" s="1" t="str">
        <f>TEXT(Table13[[#This Row],[Order Date]],"mmm yyyy")</f>
        <v>Jun 2015</v>
      </c>
      <c r="AC234" s="1" t="str">
        <f>TEXT(Table13[[#This Row],[Order Date]],"dddd")</f>
        <v>Tuesday</v>
      </c>
    </row>
    <row r="235" spans="1:29" ht="14.5">
      <c r="A235" s="9">
        <v>447</v>
      </c>
      <c r="B235" s="9" t="str">
        <f>VLOOKUP(Table13[[#This Row],[Customer ID]],'Customer Lookup'!A:B,2,0)</f>
        <v>Valerie Moon</v>
      </c>
      <c r="C235" s="9">
        <v>90449</v>
      </c>
      <c r="D235" s="12">
        <v>42180</v>
      </c>
      <c r="E235" s="12">
        <v>42183</v>
      </c>
      <c r="F235" s="24">
        <f>Table13[[#This Row],[Ship Date]]-Table13[[#This Row],[Order Date]]</f>
        <v>3</v>
      </c>
      <c r="G235" s="18" t="str">
        <f>IF(Table13[[#This Row],[Shipping Delay (No of Days From Order to Delivery)]]&lt;=2,"Fast Delivery","Standard Delivery")</f>
        <v>Standard Delivery</v>
      </c>
      <c r="H235" s="9" t="s">
        <v>2232</v>
      </c>
      <c r="I235" s="13" t="str">
        <f ca="1">TRIM(Table13[[#This Row],[Product Category]])</f>
        <v>Technology</v>
      </c>
      <c r="J235" s="13" t="str">
        <f ca="1">PROPER(Table13[[#This Row],[Product Sub-Category]])</f>
        <v>Chairs &amp; Chairmats</v>
      </c>
      <c r="K235" s="14">
        <v>1</v>
      </c>
      <c r="L235" s="15">
        <v>130.97999999999999</v>
      </c>
      <c r="M235" s="15">
        <f t="shared" si="9"/>
        <v>130.97999999999999</v>
      </c>
      <c r="N235" s="9">
        <v>0.1</v>
      </c>
      <c r="O235" s="20">
        <v>0.1</v>
      </c>
      <c r="P235" s="20" t="str">
        <f>IF(Table13[[#This Row],[Discount]]=0,"No Discount",IF(Table13[[#This Row],[Discount]]&lt;=0.05,"Low",IF(Table13[[#This Row],[Discount]]&lt;=0.1,"Medium","High")))</f>
        <v>Medium</v>
      </c>
      <c r="Q235" s="15">
        <f t="shared" si="10"/>
        <v>13.097999999999999</v>
      </c>
      <c r="R235" s="15">
        <f t="shared" si="11"/>
        <v>117.88199999999999</v>
      </c>
      <c r="S235" s="15" t="str">
        <f>IF(Table13[[#This Row],[Total Sales After Discount (Main Total Sales)]]&gt;=1000,"High Order","Low Order")</f>
        <v>Low Order</v>
      </c>
      <c r="T235" s="9" t="s">
        <v>31</v>
      </c>
      <c r="U235" s="9" t="s">
        <v>81</v>
      </c>
      <c r="V235" s="16" t="str">
        <f ca="1">PROPER(Table13[[#This Row],[Region]])</f>
        <v>Central</v>
      </c>
      <c r="W235" s="9" t="s">
        <v>55</v>
      </c>
      <c r="X235" s="9" t="s">
        <v>323</v>
      </c>
      <c r="Y235" s="9" t="s">
        <v>32</v>
      </c>
      <c r="Z235" s="9" t="str">
        <f>TEXT(Table13[[#This Row],[Order Date]],"mmm")</f>
        <v>Jun</v>
      </c>
      <c r="AA235" s="1" t="str">
        <f>TEXT(Table13[[#This Row],[Order Date]],"yyyy")</f>
        <v>2015</v>
      </c>
      <c r="AB235" s="1" t="str">
        <f>TEXT(Table13[[#This Row],[Order Date]],"mmm yyyy")</f>
        <v>Jun 2015</v>
      </c>
      <c r="AC235" s="1" t="str">
        <f>TEXT(Table13[[#This Row],[Order Date]],"dddd")</f>
        <v>Thursday</v>
      </c>
    </row>
    <row r="236" spans="1:29" ht="14.5">
      <c r="A236" s="9">
        <v>447</v>
      </c>
      <c r="B236" s="9" t="str">
        <f>VLOOKUP(Table13[[#This Row],[Customer ID]],'Customer Lookup'!A:B,2,0)</f>
        <v>Valerie Moon</v>
      </c>
      <c r="C236" s="9">
        <v>90449</v>
      </c>
      <c r="D236" s="12">
        <v>42180</v>
      </c>
      <c r="E236" s="12">
        <v>42180</v>
      </c>
      <c r="F236" s="24">
        <f>Table13[[#This Row],[Ship Date]]-Table13[[#This Row],[Order Date]]</f>
        <v>0</v>
      </c>
      <c r="G236" s="18" t="str">
        <f>IF(Table13[[#This Row],[Shipping Delay (No of Days From Order to Delivery)]]&lt;=2,"Fast Delivery","Standard Delivery")</f>
        <v>Fast Delivery</v>
      </c>
      <c r="H236" s="8" t="s">
        <v>2235</v>
      </c>
      <c r="I236" s="13" t="str">
        <f ca="1">TRIM(Table13[[#This Row],[Product Category]])</f>
        <v>Technology</v>
      </c>
      <c r="J236" s="13" t="str">
        <f ca="1">PROPER(Table13[[#This Row],[Product Sub-Category]])</f>
        <v>Telephones And Communication</v>
      </c>
      <c r="K236" s="14">
        <v>11</v>
      </c>
      <c r="L236" s="15">
        <v>200.99</v>
      </c>
      <c r="M236" s="15">
        <f t="shared" si="9"/>
        <v>2210.8900000000003</v>
      </c>
      <c r="N236" s="9">
        <v>0.1</v>
      </c>
      <c r="O236" s="21">
        <v>0.1</v>
      </c>
      <c r="P236" s="21" t="str">
        <f>IF(Table13[[#This Row],[Discount]]=0,"No Discount",IF(Table13[[#This Row],[Discount]]&lt;=0.05,"Low",IF(Table13[[#This Row],[Discount]]&lt;=0.1,"Medium","High")))</f>
        <v>Medium</v>
      </c>
      <c r="Q236" s="15">
        <f t="shared" si="10"/>
        <v>221.08900000000006</v>
      </c>
      <c r="R236" s="15">
        <f t="shared" si="11"/>
        <v>1989.8010000000004</v>
      </c>
      <c r="S236" s="15" t="str">
        <f>IF(Table13[[#This Row],[Total Sales After Discount (Main Total Sales)]]&gt;=1000,"High Order","Low Order")</f>
        <v>High Order</v>
      </c>
      <c r="T236" s="9" t="s">
        <v>31</v>
      </c>
      <c r="U236" s="9" t="s">
        <v>81</v>
      </c>
      <c r="V236" s="16" t="str">
        <f ca="1">PROPER(Table13[[#This Row],[Region]])</f>
        <v>West</v>
      </c>
      <c r="W236" s="9" t="s">
        <v>55</v>
      </c>
      <c r="X236" s="9" t="s">
        <v>323</v>
      </c>
      <c r="Y236" s="9" t="s">
        <v>32</v>
      </c>
      <c r="Z236" s="9" t="str">
        <f>TEXT(Table13[[#This Row],[Order Date]],"mmm")</f>
        <v>Jun</v>
      </c>
      <c r="AA236" s="1" t="str">
        <f>TEXT(Table13[[#This Row],[Order Date]],"yyyy")</f>
        <v>2015</v>
      </c>
      <c r="AB236" s="1" t="str">
        <f>TEXT(Table13[[#This Row],[Order Date]],"mmm yyyy")</f>
        <v>Jun 2015</v>
      </c>
      <c r="AC236" s="1" t="str">
        <f>TEXT(Table13[[#This Row],[Order Date]],"dddd")</f>
        <v>Thursday</v>
      </c>
    </row>
    <row r="237" spans="1:29" ht="14.5">
      <c r="A237" s="9">
        <v>451</v>
      </c>
      <c r="B237" s="9" t="str">
        <f>VLOOKUP(Table13[[#This Row],[Customer ID]],'Customer Lookup'!A:B,2,0)</f>
        <v>Joyce Murray</v>
      </c>
      <c r="C237" s="9">
        <v>86010</v>
      </c>
      <c r="D237" s="12">
        <v>42104</v>
      </c>
      <c r="E237" s="12">
        <v>42105</v>
      </c>
      <c r="F237" s="24">
        <f>Table13[[#This Row],[Ship Date]]-Table13[[#This Row],[Order Date]]</f>
        <v>1</v>
      </c>
      <c r="G237" s="18" t="str">
        <f>IF(Table13[[#This Row],[Shipping Delay (No of Days From Order to Delivery)]]&lt;=2,"Fast Delivery","Standard Delivery")</f>
        <v>Fast Delivery</v>
      </c>
      <c r="H237" s="9" t="s">
        <v>74</v>
      </c>
      <c r="I237" s="13" t="str">
        <f ca="1">TRIM(Table13[[#This Row],[Product Category]])</f>
        <v>Office Supplies</v>
      </c>
      <c r="J237" s="13" t="str">
        <f ca="1">PROPER(Table13[[#This Row],[Product Sub-Category]])</f>
        <v>Office Machines</v>
      </c>
      <c r="K237" s="14">
        <v>2</v>
      </c>
      <c r="L237" s="15">
        <v>15.99</v>
      </c>
      <c r="M237" s="15">
        <f t="shared" si="9"/>
        <v>31.98</v>
      </c>
      <c r="N237" s="9">
        <v>0.05</v>
      </c>
      <c r="O237" s="20">
        <v>0.05</v>
      </c>
      <c r="P237" s="20" t="str">
        <f>IF(Table13[[#This Row],[Discount]]=0,"No Discount",IF(Table13[[#This Row],[Discount]]&lt;=0.05,"Low",IF(Table13[[#This Row],[Discount]]&lt;=0.1,"Medium","High")))</f>
        <v>Low</v>
      </c>
      <c r="Q237" s="15">
        <f t="shared" si="10"/>
        <v>1.5990000000000002</v>
      </c>
      <c r="R237" s="15">
        <f t="shared" si="11"/>
        <v>30.381</v>
      </c>
      <c r="S237" s="15" t="str">
        <f>IF(Table13[[#This Row],[Total Sales After Discount (Main Total Sales)]]&gt;=1000,"High Order","Low Order")</f>
        <v>Low Order</v>
      </c>
      <c r="T237" s="9" t="s">
        <v>21</v>
      </c>
      <c r="U237" s="9" t="s">
        <v>42</v>
      </c>
      <c r="V237" s="16" t="str">
        <f ca="1">PROPER(Table13[[#This Row],[Region]])</f>
        <v>West</v>
      </c>
      <c r="W237" s="9" t="s">
        <v>37</v>
      </c>
      <c r="X237" s="9" t="s">
        <v>326</v>
      </c>
      <c r="Y237" s="9" t="s">
        <v>32</v>
      </c>
      <c r="Z237" s="9" t="str">
        <f>TEXT(Table13[[#This Row],[Order Date]],"mmm")</f>
        <v>Apr</v>
      </c>
      <c r="AA237" s="1" t="str">
        <f>TEXT(Table13[[#This Row],[Order Date]],"yyyy")</f>
        <v>2015</v>
      </c>
      <c r="AB237" s="1" t="str">
        <f>TEXT(Table13[[#This Row],[Order Date]],"mmm yyyy")</f>
        <v>Apr 2015</v>
      </c>
      <c r="AC237" s="1" t="str">
        <f>TEXT(Table13[[#This Row],[Order Date]],"dddd")</f>
        <v>Friday</v>
      </c>
    </row>
    <row r="238" spans="1:29" ht="14.5">
      <c r="A238" s="9">
        <v>451</v>
      </c>
      <c r="B238" s="9" t="str">
        <f>VLOOKUP(Table13[[#This Row],[Customer ID]],'Customer Lookup'!A:B,2,0)</f>
        <v>Joyce Murray</v>
      </c>
      <c r="C238" s="9">
        <v>86012</v>
      </c>
      <c r="D238" s="12">
        <v>42151</v>
      </c>
      <c r="E238" s="12">
        <v>42152</v>
      </c>
      <c r="F238" s="24">
        <f>Table13[[#This Row],[Ship Date]]-Table13[[#This Row],[Order Date]]</f>
        <v>1</v>
      </c>
      <c r="G238" s="18" t="str">
        <f>IF(Table13[[#This Row],[Shipping Delay (No of Days From Order to Delivery)]]&lt;=2,"Fast Delivery","Standard Delivery")</f>
        <v>Fast Delivery</v>
      </c>
      <c r="H238" s="8" t="s">
        <v>2237</v>
      </c>
      <c r="I238" s="13" t="str">
        <f ca="1">TRIM(Table13[[#This Row],[Product Category]])</f>
        <v>Office Supplies</v>
      </c>
      <c r="J238" s="13" t="str">
        <f ca="1">PROPER(Table13[[#This Row],[Product Sub-Category]])</f>
        <v>Binders And Binder Accessories</v>
      </c>
      <c r="K238" s="14">
        <v>12</v>
      </c>
      <c r="L238" s="15">
        <v>37.700000000000003</v>
      </c>
      <c r="M238" s="15">
        <f t="shared" si="9"/>
        <v>452.40000000000003</v>
      </c>
      <c r="N238" s="9">
        <v>0.05</v>
      </c>
      <c r="O238" s="21">
        <v>0.05</v>
      </c>
      <c r="P238" s="21" t="str">
        <f>IF(Table13[[#This Row],[Discount]]=0,"No Discount",IF(Table13[[#This Row],[Discount]]&lt;=0.05,"Low",IF(Table13[[#This Row],[Discount]]&lt;=0.1,"Medium","High")))</f>
        <v>Low</v>
      </c>
      <c r="Q238" s="15">
        <f t="shared" si="10"/>
        <v>22.620000000000005</v>
      </c>
      <c r="R238" s="15">
        <f t="shared" si="11"/>
        <v>429.78000000000003</v>
      </c>
      <c r="S238" s="15" t="str">
        <f>IF(Table13[[#This Row],[Total Sales After Discount (Main Total Sales)]]&gt;=1000,"High Order","Low Order")</f>
        <v>Low Order</v>
      </c>
      <c r="T238" s="9" t="s">
        <v>41</v>
      </c>
      <c r="U238" s="9" t="s">
        <v>42</v>
      </c>
      <c r="V238" s="16" t="str">
        <f ca="1">PROPER(Table13[[#This Row],[Region]])</f>
        <v>West</v>
      </c>
      <c r="W238" s="9" t="s">
        <v>37</v>
      </c>
      <c r="X238" s="9" t="s">
        <v>326</v>
      </c>
      <c r="Y238" s="9" t="s">
        <v>32</v>
      </c>
      <c r="Z238" s="9" t="str">
        <f>TEXT(Table13[[#This Row],[Order Date]],"mmm")</f>
        <v>May</v>
      </c>
      <c r="AA238" s="1" t="str">
        <f>TEXT(Table13[[#This Row],[Order Date]],"yyyy")</f>
        <v>2015</v>
      </c>
      <c r="AB238" s="1" t="str">
        <f>TEXT(Table13[[#This Row],[Order Date]],"mmm yyyy")</f>
        <v>May 2015</v>
      </c>
      <c r="AC238" s="1" t="str">
        <f>TEXT(Table13[[#This Row],[Order Date]],"dddd")</f>
        <v>Wednesday</v>
      </c>
    </row>
    <row r="239" spans="1:29" ht="14.5">
      <c r="A239" s="9">
        <v>451</v>
      </c>
      <c r="B239" s="9" t="str">
        <f>VLOOKUP(Table13[[#This Row],[Customer ID]],'Customer Lookup'!A:B,2,0)</f>
        <v>Joyce Murray</v>
      </c>
      <c r="C239" s="9">
        <v>86013</v>
      </c>
      <c r="D239" s="12">
        <v>42009</v>
      </c>
      <c r="E239" s="12">
        <v>42014</v>
      </c>
      <c r="F239" s="24">
        <f>Table13[[#This Row],[Ship Date]]-Table13[[#This Row],[Order Date]]</f>
        <v>5</v>
      </c>
      <c r="G239" s="18" t="str">
        <f>IF(Table13[[#This Row],[Shipping Delay (No of Days From Order to Delivery)]]&lt;=2,"Fast Delivery","Standard Delivery")</f>
        <v>Standard Delivery</v>
      </c>
      <c r="H239" s="9" t="s">
        <v>2237</v>
      </c>
      <c r="I239" s="13" t="str">
        <f ca="1">TRIM(Table13[[#This Row],[Product Category]])</f>
        <v>Office Supplies</v>
      </c>
      <c r="J239" s="13" t="str">
        <f ca="1">PROPER(Table13[[#This Row],[Product Sub-Category]])</f>
        <v>Binders And Binder Accessories</v>
      </c>
      <c r="K239" s="14">
        <v>2</v>
      </c>
      <c r="L239" s="15">
        <v>8.8800000000000008</v>
      </c>
      <c r="M239" s="15">
        <f t="shared" si="9"/>
        <v>17.760000000000002</v>
      </c>
      <c r="N239" s="9">
        <v>0.05</v>
      </c>
      <c r="O239" s="20">
        <v>0.05</v>
      </c>
      <c r="P239" s="20" t="str">
        <f>IF(Table13[[#This Row],[Discount]]=0,"No Discount",IF(Table13[[#This Row],[Discount]]&lt;=0.05,"Low",IF(Table13[[#This Row],[Discount]]&lt;=0.1,"Medium","High")))</f>
        <v>Low</v>
      </c>
      <c r="Q239" s="15">
        <f t="shared" si="10"/>
        <v>0.88800000000000012</v>
      </c>
      <c r="R239" s="15">
        <f t="shared" si="11"/>
        <v>16.872</v>
      </c>
      <c r="S239" s="15" t="str">
        <f>IF(Table13[[#This Row],[Total Sales After Discount (Main Total Sales)]]&gt;=1000,"High Order","Low Order")</f>
        <v>Low Order</v>
      </c>
      <c r="T239" s="9" t="s">
        <v>98</v>
      </c>
      <c r="U239" s="9" t="s">
        <v>42</v>
      </c>
      <c r="V239" s="16" t="str">
        <f ca="1">PROPER(Table13[[#This Row],[Region]])</f>
        <v>West</v>
      </c>
      <c r="W239" s="9" t="s">
        <v>37</v>
      </c>
      <c r="X239" s="9" t="s">
        <v>326</v>
      </c>
      <c r="Y239" s="9" t="s">
        <v>32</v>
      </c>
      <c r="Z239" s="9" t="str">
        <f>TEXT(Table13[[#This Row],[Order Date]],"mmm")</f>
        <v>Jan</v>
      </c>
      <c r="AA239" s="1" t="str">
        <f>TEXT(Table13[[#This Row],[Order Date]],"yyyy")</f>
        <v>2015</v>
      </c>
      <c r="AB239" s="1" t="str">
        <f>TEXT(Table13[[#This Row],[Order Date]],"mmm yyyy")</f>
        <v>Jan 2015</v>
      </c>
      <c r="AC239" s="1" t="str">
        <f>TEXT(Table13[[#This Row],[Order Date]],"dddd")</f>
        <v>Monday</v>
      </c>
    </row>
    <row r="240" spans="1:29" ht="14.5">
      <c r="A240" s="9">
        <v>451</v>
      </c>
      <c r="B240" s="9" t="str">
        <f>VLOOKUP(Table13[[#This Row],[Customer ID]],'Customer Lookup'!A:B,2,0)</f>
        <v>Joyce Murray</v>
      </c>
      <c r="C240" s="9">
        <v>86013</v>
      </c>
      <c r="D240" s="12">
        <v>42009</v>
      </c>
      <c r="E240" s="12">
        <v>42018</v>
      </c>
      <c r="F240" s="24">
        <f>Table13[[#This Row],[Ship Date]]-Table13[[#This Row],[Order Date]]</f>
        <v>9</v>
      </c>
      <c r="G240" s="18" t="str">
        <f>IF(Table13[[#This Row],[Shipping Delay (No of Days From Order to Delivery)]]&lt;=2,"Fast Delivery","Standard Delivery")</f>
        <v>Standard Delivery</v>
      </c>
      <c r="H240" s="8" t="s">
        <v>116</v>
      </c>
      <c r="I240" s="13" t="str">
        <f ca="1">TRIM(Table13[[#This Row],[Product Category]])</f>
        <v>Technology</v>
      </c>
      <c r="J240" s="13" t="str">
        <f ca="1">PROPER(Table13[[#This Row],[Product Sub-Category]])</f>
        <v>Labels</v>
      </c>
      <c r="K240" s="14">
        <v>8</v>
      </c>
      <c r="L240" s="15">
        <v>2.88</v>
      </c>
      <c r="M240" s="15">
        <f t="shared" si="9"/>
        <v>23.04</v>
      </c>
      <c r="N240" s="9">
        <v>0.05</v>
      </c>
      <c r="O240" s="21">
        <v>0.05</v>
      </c>
      <c r="P240" s="21" t="str">
        <f>IF(Table13[[#This Row],[Discount]]=0,"No Discount",IF(Table13[[#This Row],[Discount]]&lt;=0.05,"Low",IF(Table13[[#This Row],[Discount]]&lt;=0.1,"Medium","High")))</f>
        <v>Low</v>
      </c>
      <c r="Q240" s="15">
        <f t="shared" si="10"/>
        <v>1.1519999999999999</v>
      </c>
      <c r="R240" s="15">
        <f t="shared" si="11"/>
        <v>21.887999999999998</v>
      </c>
      <c r="S240" s="15" t="str">
        <f>IF(Table13[[#This Row],[Total Sales After Discount (Main Total Sales)]]&gt;=1000,"High Order","Low Order")</f>
        <v>Low Order</v>
      </c>
      <c r="T240" s="9" t="s">
        <v>98</v>
      </c>
      <c r="U240" s="9" t="s">
        <v>42</v>
      </c>
      <c r="V240" s="16" t="str">
        <f ca="1">PROPER(Table13[[#This Row],[Region]])</f>
        <v>West</v>
      </c>
      <c r="W240" s="9" t="s">
        <v>37</v>
      </c>
      <c r="X240" s="9" t="s">
        <v>326</v>
      </c>
      <c r="Y240" s="9" t="s">
        <v>32</v>
      </c>
      <c r="Z240" s="9" t="str">
        <f>TEXT(Table13[[#This Row],[Order Date]],"mmm")</f>
        <v>Jan</v>
      </c>
      <c r="AA240" s="1" t="str">
        <f>TEXT(Table13[[#This Row],[Order Date]],"yyyy")</f>
        <v>2015</v>
      </c>
      <c r="AB240" s="1" t="str">
        <f>TEXT(Table13[[#This Row],[Order Date]],"mmm yyyy")</f>
        <v>Jan 2015</v>
      </c>
      <c r="AC240" s="1" t="str">
        <f>TEXT(Table13[[#This Row],[Order Date]],"dddd")</f>
        <v>Monday</v>
      </c>
    </row>
    <row r="241" spans="1:29" ht="14.5">
      <c r="A241" s="9">
        <v>452</v>
      </c>
      <c r="B241" s="9" t="str">
        <f>VLOOKUP(Table13[[#This Row],[Customer ID]],'Customer Lookup'!A:B,2,0)</f>
        <v>Leslie Rowland</v>
      </c>
      <c r="C241" s="9">
        <v>86012</v>
      </c>
      <c r="D241" s="12">
        <v>42151</v>
      </c>
      <c r="E241" s="12">
        <v>42152</v>
      </c>
      <c r="F241" s="24">
        <f>Table13[[#This Row],[Ship Date]]-Table13[[#This Row],[Order Date]]</f>
        <v>1</v>
      </c>
      <c r="G241" s="18" t="str">
        <f>IF(Table13[[#This Row],[Shipping Delay (No of Days From Order to Delivery)]]&lt;=2,"Fast Delivery","Standard Delivery")</f>
        <v>Fast Delivery</v>
      </c>
      <c r="H241" s="9" t="s">
        <v>2235</v>
      </c>
      <c r="I241" s="13" t="str">
        <f ca="1">TRIM(Table13[[#This Row],[Product Category]])</f>
        <v>Furniture</v>
      </c>
      <c r="J241" s="13" t="str">
        <f ca="1">PROPER(Table13[[#This Row],[Product Sub-Category]])</f>
        <v>Telephones And Communication</v>
      </c>
      <c r="K241" s="14">
        <v>1</v>
      </c>
      <c r="L241" s="15">
        <v>55.99</v>
      </c>
      <c r="M241" s="15">
        <f t="shared" si="9"/>
        <v>55.99</v>
      </c>
      <c r="N241" s="9">
        <v>0.05</v>
      </c>
      <c r="O241" s="20">
        <v>0.05</v>
      </c>
      <c r="P241" s="20" t="str">
        <f>IF(Table13[[#This Row],[Discount]]=0,"No Discount",IF(Table13[[#This Row],[Discount]]&lt;=0.05,"Low",IF(Table13[[#This Row],[Discount]]&lt;=0.1,"Medium","High")))</f>
        <v>Low</v>
      </c>
      <c r="Q241" s="15">
        <f t="shared" si="10"/>
        <v>2.7995000000000001</v>
      </c>
      <c r="R241" s="15">
        <f t="shared" si="11"/>
        <v>53.1905</v>
      </c>
      <c r="S241" s="15" t="str">
        <f>IF(Table13[[#This Row],[Total Sales After Discount (Main Total Sales)]]&gt;=1000,"High Order","Low Order")</f>
        <v>Low Order</v>
      </c>
      <c r="T241" s="9" t="s">
        <v>41</v>
      </c>
      <c r="U241" s="9" t="s">
        <v>42</v>
      </c>
      <c r="V241" s="16" t="str">
        <f ca="1">PROPER(Table13[[#This Row],[Region]])</f>
        <v>West</v>
      </c>
      <c r="W241" s="9" t="s">
        <v>37</v>
      </c>
      <c r="X241" s="9" t="s">
        <v>327</v>
      </c>
      <c r="Y241" s="9" t="s">
        <v>32</v>
      </c>
      <c r="Z241" s="9" t="str">
        <f>TEXT(Table13[[#This Row],[Order Date]],"mmm")</f>
        <v>May</v>
      </c>
      <c r="AA241" s="1" t="str">
        <f>TEXT(Table13[[#This Row],[Order Date]],"yyyy")</f>
        <v>2015</v>
      </c>
      <c r="AB241" s="1" t="str">
        <f>TEXT(Table13[[#This Row],[Order Date]],"mmm yyyy")</f>
        <v>May 2015</v>
      </c>
      <c r="AC241" s="1" t="str">
        <f>TEXT(Table13[[#This Row],[Order Date]],"dddd")</f>
        <v>Wednesday</v>
      </c>
    </row>
    <row r="242" spans="1:29" ht="14.5">
      <c r="A242" s="9">
        <v>453</v>
      </c>
      <c r="B242" s="9" t="str">
        <f>VLOOKUP(Table13[[#This Row],[Customer ID]],'Customer Lookup'!A:B,2,0)</f>
        <v>George Terry</v>
      </c>
      <c r="C242" s="9">
        <v>86011</v>
      </c>
      <c r="D242" s="12">
        <v>42132</v>
      </c>
      <c r="E242" s="12">
        <v>42134</v>
      </c>
      <c r="F242" s="24">
        <f>Table13[[#This Row],[Ship Date]]-Table13[[#This Row],[Order Date]]</f>
        <v>2</v>
      </c>
      <c r="G242" s="18" t="str">
        <f>IF(Table13[[#This Row],[Shipping Delay (No of Days From Order to Delivery)]]&lt;=2,"Fast Delivery","Standard Delivery")</f>
        <v>Fast Delivery</v>
      </c>
      <c r="H242" s="8" t="s">
        <v>2233</v>
      </c>
      <c r="I242" s="13" t="str">
        <f ca="1">TRIM(Table13[[#This Row],[Product Category]])</f>
        <v>Office Supplies</v>
      </c>
      <c r="J242" s="13" t="str">
        <f ca="1">PROPER(Table13[[#This Row],[Product Sub-Category]])</f>
        <v>Office Furnishings</v>
      </c>
      <c r="K242" s="14">
        <v>1</v>
      </c>
      <c r="L242" s="15">
        <v>29.34</v>
      </c>
      <c r="M242" s="15">
        <f t="shared" si="9"/>
        <v>29.34</v>
      </c>
      <c r="N242" s="9">
        <v>0.05</v>
      </c>
      <c r="O242" s="21">
        <v>0.05</v>
      </c>
      <c r="P242" s="21" t="str">
        <f>IF(Table13[[#This Row],[Discount]]=0,"No Discount",IF(Table13[[#This Row],[Discount]]&lt;=0.05,"Low",IF(Table13[[#This Row],[Discount]]&lt;=0.1,"Medium","High")))</f>
        <v>Low</v>
      </c>
      <c r="Q242" s="15">
        <f t="shared" si="10"/>
        <v>1.4670000000000001</v>
      </c>
      <c r="R242" s="15">
        <f t="shared" si="11"/>
        <v>27.873000000000001</v>
      </c>
      <c r="S242" s="15" t="str">
        <f>IF(Table13[[#This Row],[Total Sales After Discount (Main Total Sales)]]&gt;=1000,"High Order","Low Order")</f>
        <v>Low Order</v>
      </c>
      <c r="T242" s="9" t="s">
        <v>31</v>
      </c>
      <c r="U242" s="9" t="s">
        <v>81</v>
      </c>
      <c r="V242" s="16" t="str">
        <f ca="1">PROPER(Table13[[#This Row],[Region]])</f>
        <v>East</v>
      </c>
      <c r="W242" s="9" t="s">
        <v>37</v>
      </c>
      <c r="X242" s="9" t="s">
        <v>328</v>
      </c>
      <c r="Y242" s="9" t="s">
        <v>32</v>
      </c>
      <c r="Z242" s="9" t="str">
        <f>TEXT(Table13[[#This Row],[Order Date]],"mmm")</f>
        <v>May</v>
      </c>
      <c r="AA242" s="1" t="str">
        <f>TEXT(Table13[[#This Row],[Order Date]],"yyyy")</f>
        <v>2015</v>
      </c>
      <c r="AB242" s="1" t="str">
        <f>TEXT(Table13[[#This Row],[Order Date]],"mmm yyyy")</f>
        <v>May 2015</v>
      </c>
      <c r="AC242" s="1" t="str">
        <f>TEXT(Table13[[#This Row],[Order Date]],"dddd")</f>
        <v>Friday</v>
      </c>
    </row>
    <row r="243" spans="1:29" ht="14.5">
      <c r="A243" s="9">
        <v>460</v>
      </c>
      <c r="B243" s="9" t="str">
        <f>VLOOKUP(Table13[[#This Row],[Customer ID]],'Customer Lookup'!A:B,2,0)</f>
        <v>Anne Armstrong</v>
      </c>
      <c r="C243" s="9">
        <v>86014</v>
      </c>
      <c r="D243" s="12">
        <v>42147</v>
      </c>
      <c r="E243" s="12">
        <v>42154</v>
      </c>
      <c r="F243" s="24">
        <f>Table13[[#This Row],[Ship Date]]-Table13[[#This Row],[Order Date]]</f>
        <v>7</v>
      </c>
      <c r="G243" s="18" t="str">
        <f>IF(Table13[[#This Row],[Shipping Delay (No of Days From Order to Delivery)]]&lt;=2,"Fast Delivery","Standard Delivery")</f>
        <v>Standard Delivery</v>
      </c>
      <c r="H243" s="9" t="s">
        <v>2238</v>
      </c>
      <c r="I243" s="13" t="str">
        <f ca="1">TRIM(Table13[[#This Row],[Product Category]])</f>
        <v>Office Supplies</v>
      </c>
      <c r="J243" s="13" t="str">
        <f ca="1">PROPER(Table13[[#This Row],[Product Sub-Category]])</f>
        <v>Storage &amp; Organization</v>
      </c>
      <c r="K243" s="14">
        <v>31</v>
      </c>
      <c r="L243" s="15">
        <v>16.91</v>
      </c>
      <c r="M243" s="15">
        <f t="shared" si="9"/>
        <v>524.21</v>
      </c>
      <c r="N243" s="9">
        <v>0.05</v>
      </c>
      <c r="O243" s="20">
        <v>0.05</v>
      </c>
      <c r="P243" s="20" t="str">
        <f>IF(Table13[[#This Row],[Discount]]=0,"No Discount",IF(Table13[[#This Row],[Discount]]&lt;=0.05,"Low",IF(Table13[[#This Row],[Discount]]&lt;=0.1,"Medium","High")))</f>
        <v>Low</v>
      </c>
      <c r="Q243" s="15">
        <f t="shared" si="10"/>
        <v>26.210500000000003</v>
      </c>
      <c r="R243" s="15">
        <f t="shared" si="11"/>
        <v>497.99950000000001</v>
      </c>
      <c r="S243" s="15" t="str">
        <f>IF(Table13[[#This Row],[Total Sales After Discount (Main Total Sales)]]&gt;=1000,"High Order","Low Order")</f>
        <v>Low Order</v>
      </c>
      <c r="T243" s="9" t="s">
        <v>98</v>
      </c>
      <c r="U243" s="9" t="s">
        <v>42</v>
      </c>
      <c r="V243" s="16" t="str">
        <f ca="1">PROPER(Table13[[#This Row],[Region]])</f>
        <v>West</v>
      </c>
      <c r="W243" s="9" t="s">
        <v>46</v>
      </c>
      <c r="X243" s="9" t="s">
        <v>329</v>
      </c>
      <c r="Y243" s="9" t="s">
        <v>32</v>
      </c>
      <c r="Z243" s="9" t="str">
        <f>TEXT(Table13[[#This Row],[Order Date]],"mmm")</f>
        <v>May</v>
      </c>
      <c r="AA243" s="1" t="str">
        <f>TEXT(Table13[[#This Row],[Order Date]],"yyyy")</f>
        <v>2015</v>
      </c>
      <c r="AB243" s="1" t="str">
        <f>TEXT(Table13[[#This Row],[Order Date]],"mmm yyyy")</f>
        <v>May 2015</v>
      </c>
      <c r="AC243" s="1" t="str">
        <f>TEXT(Table13[[#This Row],[Order Date]],"dddd")</f>
        <v>Saturday</v>
      </c>
    </row>
    <row r="244" spans="1:29" ht="14.5">
      <c r="A244" s="9">
        <v>463</v>
      </c>
      <c r="B244" s="9" t="str">
        <f>VLOOKUP(Table13[[#This Row],[Customer ID]],'Customer Lookup'!A:B,2,0)</f>
        <v>Debbie Stevenson</v>
      </c>
      <c r="C244" s="9">
        <v>88061</v>
      </c>
      <c r="D244" s="12">
        <v>42018</v>
      </c>
      <c r="E244" s="12">
        <v>42020</v>
      </c>
      <c r="F244" s="24">
        <f>Table13[[#This Row],[Ship Date]]-Table13[[#This Row],[Order Date]]</f>
        <v>2</v>
      </c>
      <c r="G244" s="18" t="str">
        <f>IF(Table13[[#This Row],[Shipping Delay (No of Days From Order to Delivery)]]&lt;=2,"Fast Delivery","Standard Delivery")</f>
        <v>Fast Delivery</v>
      </c>
      <c r="H244" s="8" t="s">
        <v>2238</v>
      </c>
      <c r="I244" s="13" t="str">
        <f ca="1">TRIM(Table13[[#This Row],[Product Category]])</f>
        <v>Technology</v>
      </c>
      <c r="J244" s="13" t="str">
        <f ca="1">PROPER(Table13[[#This Row],[Product Sub-Category]])</f>
        <v>Storage &amp; Organization</v>
      </c>
      <c r="K244" s="14">
        <v>7</v>
      </c>
      <c r="L244" s="15">
        <v>165.2</v>
      </c>
      <c r="M244" s="15">
        <f t="shared" si="9"/>
        <v>1156.3999999999999</v>
      </c>
      <c r="N244" s="9">
        <v>0.1</v>
      </c>
      <c r="O244" s="21">
        <v>0.1</v>
      </c>
      <c r="P244" s="21" t="str">
        <f>IF(Table13[[#This Row],[Discount]]=0,"No Discount",IF(Table13[[#This Row],[Discount]]&lt;=0.05,"Low",IF(Table13[[#This Row],[Discount]]&lt;=0.1,"Medium","High")))</f>
        <v>Medium</v>
      </c>
      <c r="Q244" s="15">
        <f t="shared" si="10"/>
        <v>115.63999999999999</v>
      </c>
      <c r="R244" s="15">
        <f t="shared" si="11"/>
        <v>1040.7599999999998</v>
      </c>
      <c r="S244" s="15" t="str">
        <f>IF(Table13[[#This Row],[Total Sales After Discount (Main Total Sales)]]&gt;=1000,"High Order","Low Order")</f>
        <v>High Order</v>
      </c>
      <c r="T244" s="9" t="s">
        <v>98</v>
      </c>
      <c r="U244" s="9" t="s">
        <v>51</v>
      </c>
      <c r="V244" s="16" t="str">
        <f ca="1">PROPER(Table13[[#This Row],[Region]])</f>
        <v>East</v>
      </c>
      <c r="W244" s="9" t="s">
        <v>37</v>
      </c>
      <c r="X244" s="9" t="s">
        <v>331</v>
      </c>
      <c r="Y244" s="9" t="s">
        <v>32</v>
      </c>
      <c r="Z244" s="9" t="str">
        <f>TEXT(Table13[[#This Row],[Order Date]],"mmm")</f>
        <v>Jan</v>
      </c>
      <c r="AA244" s="1" t="str">
        <f>TEXT(Table13[[#This Row],[Order Date]],"yyyy")</f>
        <v>2015</v>
      </c>
      <c r="AB244" s="1" t="str">
        <f>TEXT(Table13[[#This Row],[Order Date]],"mmm yyyy")</f>
        <v>Jan 2015</v>
      </c>
      <c r="AC244" s="1" t="str">
        <f>TEXT(Table13[[#This Row],[Order Date]],"dddd")</f>
        <v>Wednesday</v>
      </c>
    </row>
    <row r="245" spans="1:29" ht="14.5">
      <c r="A245" s="9">
        <v>466</v>
      </c>
      <c r="B245" s="9" t="str">
        <f>VLOOKUP(Table13[[#This Row],[Customer ID]],'Customer Lookup'!A:B,2,0)</f>
        <v>Marc Nash</v>
      </c>
      <c r="C245" s="9">
        <v>88060</v>
      </c>
      <c r="D245" s="12">
        <v>42015</v>
      </c>
      <c r="E245" s="12">
        <v>42015</v>
      </c>
      <c r="F245" s="24">
        <f>Table13[[#This Row],[Ship Date]]-Table13[[#This Row],[Order Date]]</f>
        <v>0</v>
      </c>
      <c r="G245" s="18" t="str">
        <f>IF(Table13[[#This Row],[Shipping Delay (No of Days From Order to Delivery)]]&lt;=2,"Fast Delivery","Standard Delivery")</f>
        <v>Fast Delivery</v>
      </c>
      <c r="H245" s="9" t="s">
        <v>74</v>
      </c>
      <c r="I245" s="13" t="str">
        <f ca="1">TRIM(Table13[[#This Row],[Product Category]])</f>
        <v>Furniture</v>
      </c>
      <c r="J245" s="13" t="str">
        <f ca="1">PROPER(Table13[[#This Row],[Product Sub-Category]])</f>
        <v>Office Machines</v>
      </c>
      <c r="K245" s="14">
        <v>5</v>
      </c>
      <c r="L245" s="15">
        <v>297.64</v>
      </c>
      <c r="M245" s="15">
        <f t="shared" si="9"/>
        <v>1488.1999999999998</v>
      </c>
      <c r="N245" s="9">
        <v>0.1</v>
      </c>
      <c r="O245" s="20">
        <v>0.1</v>
      </c>
      <c r="P245" s="20" t="str">
        <f>IF(Table13[[#This Row],[Discount]]=0,"No Discount",IF(Table13[[#This Row],[Discount]]&lt;=0.05,"Low",IF(Table13[[#This Row],[Discount]]&lt;=0.1,"Medium","High")))</f>
        <v>Medium</v>
      </c>
      <c r="Q245" s="15">
        <f t="shared" si="10"/>
        <v>148.82</v>
      </c>
      <c r="R245" s="15">
        <f t="shared" si="11"/>
        <v>1339.3799999999999</v>
      </c>
      <c r="S245" s="15" t="str">
        <f>IF(Table13[[#This Row],[Total Sales After Discount (Main Total Sales)]]&gt;=1000,"High Order","Low Order")</f>
        <v>High Order</v>
      </c>
      <c r="T245" s="9" t="s">
        <v>31</v>
      </c>
      <c r="U245" s="9" t="s">
        <v>51</v>
      </c>
      <c r="V245" s="16" t="str">
        <f ca="1">PROPER(Table13[[#This Row],[Region]])</f>
        <v>East</v>
      </c>
      <c r="W245" s="9" t="s">
        <v>152</v>
      </c>
      <c r="X245" s="9" t="s">
        <v>332</v>
      </c>
      <c r="Y245" s="9" t="s">
        <v>32</v>
      </c>
      <c r="Z245" s="9" t="str">
        <f>TEXT(Table13[[#This Row],[Order Date]],"mmm")</f>
        <v>Jan</v>
      </c>
      <c r="AA245" s="1" t="str">
        <f>TEXT(Table13[[#This Row],[Order Date]],"yyyy")</f>
        <v>2015</v>
      </c>
      <c r="AB245" s="1" t="str">
        <f>TEXT(Table13[[#This Row],[Order Date]],"mmm yyyy")</f>
        <v>Jan 2015</v>
      </c>
      <c r="AC245" s="1" t="str">
        <f>TEXT(Table13[[#This Row],[Order Date]],"dddd")</f>
        <v>Sunday</v>
      </c>
    </row>
    <row r="246" spans="1:29" ht="14.5">
      <c r="A246" s="9">
        <v>467</v>
      </c>
      <c r="B246" s="9" t="str">
        <f>VLOOKUP(Table13[[#This Row],[Customer ID]],'Customer Lookup'!A:B,2,0)</f>
        <v>Maria Thomas</v>
      </c>
      <c r="C246" s="9">
        <v>88060</v>
      </c>
      <c r="D246" s="12">
        <v>42015</v>
      </c>
      <c r="E246" s="12">
        <v>42016</v>
      </c>
      <c r="F246" s="24">
        <f>Table13[[#This Row],[Ship Date]]-Table13[[#This Row],[Order Date]]</f>
        <v>1</v>
      </c>
      <c r="G246" s="18" t="str">
        <f>IF(Table13[[#This Row],[Shipping Delay (No of Days From Order to Delivery)]]&lt;=2,"Fast Delivery","Standard Delivery")</f>
        <v>Fast Delivery</v>
      </c>
      <c r="H246" s="8" t="s">
        <v>2233</v>
      </c>
      <c r="I246" s="13" t="str">
        <f ca="1">TRIM(Table13[[#This Row],[Product Category]])</f>
        <v>Office Supplies</v>
      </c>
      <c r="J246" s="13" t="str">
        <f ca="1">PROPER(Table13[[#This Row],[Product Sub-Category]])</f>
        <v>Office Furnishings</v>
      </c>
      <c r="K246" s="14">
        <v>11</v>
      </c>
      <c r="L246" s="15">
        <v>12.99</v>
      </c>
      <c r="M246" s="15">
        <f t="shared" si="9"/>
        <v>142.89000000000001</v>
      </c>
      <c r="N246" s="9">
        <v>0.05</v>
      </c>
      <c r="O246" s="21">
        <v>0.05</v>
      </c>
      <c r="P246" s="21" t="str">
        <f>IF(Table13[[#This Row],[Discount]]=0,"No Discount",IF(Table13[[#This Row],[Discount]]&lt;=0.05,"Low",IF(Table13[[#This Row],[Discount]]&lt;=0.1,"Medium","High")))</f>
        <v>Low</v>
      </c>
      <c r="Q246" s="15">
        <f t="shared" si="10"/>
        <v>7.1445000000000007</v>
      </c>
      <c r="R246" s="15">
        <f t="shared" si="11"/>
        <v>135.74550000000002</v>
      </c>
      <c r="S246" s="15" t="str">
        <f>IF(Table13[[#This Row],[Total Sales After Discount (Main Total Sales)]]&gt;=1000,"High Order","Low Order")</f>
        <v>Low Order</v>
      </c>
      <c r="T246" s="9" t="s">
        <v>31</v>
      </c>
      <c r="U246" s="9" t="s">
        <v>51</v>
      </c>
      <c r="V246" s="16" t="str">
        <f ca="1">PROPER(Table13[[#This Row],[Region]])</f>
        <v>East</v>
      </c>
      <c r="W246" s="9" t="s">
        <v>152</v>
      </c>
      <c r="X246" s="9" t="s">
        <v>333</v>
      </c>
      <c r="Y246" s="9" t="s">
        <v>32</v>
      </c>
      <c r="Z246" s="9" t="str">
        <f>TEXT(Table13[[#This Row],[Order Date]],"mmm")</f>
        <v>Jan</v>
      </c>
      <c r="AA246" s="1" t="str">
        <f>TEXT(Table13[[#This Row],[Order Date]],"yyyy")</f>
        <v>2015</v>
      </c>
      <c r="AB246" s="1" t="str">
        <f>TEXT(Table13[[#This Row],[Order Date]],"mmm yyyy")</f>
        <v>Jan 2015</v>
      </c>
      <c r="AC246" s="1" t="str">
        <f>TEXT(Table13[[#This Row],[Order Date]],"dddd")</f>
        <v>Sunday</v>
      </c>
    </row>
    <row r="247" spans="1:29" ht="14.5">
      <c r="A247" s="9">
        <v>468</v>
      </c>
      <c r="B247" s="9" t="str">
        <f>VLOOKUP(Table13[[#This Row],[Customer ID]],'Customer Lookup'!A:B,2,0)</f>
        <v>Craig Bennett</v>
      </c>
      <c r="C247" s="9">
        <v>88060</v>
      </c>
      <c r="D247" s="12">
        <v>42015</v>
      </c>
      <c r="E247" s="12">
        <v>42016</v>
      </c>
      <c r="F247" s="24">
        <f>Table13[[#This Row],[Ship Date]]-Table13[[#This Row],[Order Date]]</f>
        <v>1</v>
      </c>
      <c r="G247" s="18" t="str">
        <f>IF(Table13[[#This Row],[Shipping Delay (No of Days From Order to Delivery)]]&lt;=2,"Fast Delivery","Standard Delivery")</f>
        <v>Fast Delivery</v>
      </c>
      <c r="H247" s="9" t="s">
        <v>196</v>
      </c>
      <c r="I247" s="13" t="str">
        <f ca="1">TRIM(Table13[[#This Row],[Product Category]])</f>
        <v>Furniture</v>
      </c>
      <c r="J247" s="13" t="str">
        <f ca="1">PROPER(Table13[[#This Row],[Product Sub-Category]])</f>
        <v>Appliances</v>
      </c>
      <c r="K247" s="14">
        <v>5</v>
      </c>
      <c r="L247" s="15">
        <v>14.42</v>
      </c>
      <c r="M247" s="15">
        <f t="shared" si="9"/>
        <v>72.099999999999994</v>
      </c>
      <c r="N247" s="9">
        <v>0.05</v>
      </c>
      <c r="O247" s="20">
        <v>0.05</v>
      </c>
      <c r="P247" s="20" t="str">
        <f>IF(Table13[[#This Row],[Discount]]=0,"No Discount",IF(Table13[[#This Row],[Discount]]&lt;=0.05,"Low",IF(Table13[[#This Row],[Discount]]&lt;=0.1,"Medium","High")))</f>
        <v>Low</v>
      </c>
      <c r="Q247" s="15">
        <f t="shared" si="10"/>
        <v>3.605</v>
      </c>
      <c r="R247" s="15">
        <f t="shared" si="11"/>
        <v>68.49499999999999</v>
      </c>
      <c r="S247" s="15" t="str">
        <f>IF(Table13[[#This Row],[Total Sales After Discount (Main Total Sales)]]&gt;=1000,"High Order","Low Order")</f>
        <v>Low Order</v>
      </c>
      <c r="T247" s="9" t="s">
        <v>31</v>
      </c>
      <c r="U247" s="9" t="s">
        <v>51</v>
      </c>
      <c r="V247" s="16" t="str">
        <f ca="1">PROPER(Table13[[#This Row],[Region]])</f>
        <v>East</v>
      </c>
      <c r="W247" s="9" t="s">
        <v>152</v>
      </c>
      <c r="X247" s="9" t="s">
        <v>334</v>
      </c>
      <c r="Y247" s="9" t="s">
        <v>32</v>
      </c>
      <c r="Z247" s="9" t="str">
        <f>TEXT(Table13[[#This Row],[Order Date]],"mmm")</f>
        <v>Jan</v>
      </c>
      <c r="AA247" s="1" t="str">
        <f>TEXT(Table13[[#This Row],[Order Date]],"yyyy")</f>
        <v>2015</v>
      </c>
      <c r="AB247" s="1" t="str">
        <f>TEXT(Table13[[#This Row],[Order Date]],"mmm yyyy")</f>
        <v>Jan 2015</v>
      </c>
      <c r="AC247" s="1" t="str">
        <f>TEXT(Table13[[#This Row],[Order Date]],"dddd")</f>
        <v>Sunday</v>
      </c>
    </row>
    <row r="248" spans="1:29" ht="14.5">
      <c r="A248" s="9">
        <v>469</v>
      </c>
      <c r="B248" s="9" t="str">
        <f>VLOOKUP(Table13[[#This Row],[Customer ID]],'Customer Lookup'!A:B,2,0)</f>
        <v>Marion Bowling</v>
      </c>
      <c r="C248" s="9">
        <v>88060</v>
      </c>
      <c r="D248" s="12">
        <v>42015</v>
      </c>
      <c r="E248" s="12">
        <v>42017</v>
      </c>
      <c r="F248" s="24">
        <f>Table13[[#This Row],[Ship Date]]-Table13[[#This Row],[Order Date]]</f>
        <v>2</v>
      </c>
      <c r="G248" s="18" t="str">
        <f>IF(Table13[[#This Row],[Shipping Delay (No of Days From Order to Delivery)]]&lt;=2,"Fast Delivery","Standard Delivery")</f>
        <v>Fast Delivery</v>
      </c>
      <c r="H248" s="8" t="s">
        <v>2233</v>
      </c>
      <c r="I248" s="13" t="str">
        <f ca="1">TRIM(Table13[[#This Row],[Product Category]])</f>
        <v>Office Supplies</v>
      </c>
      <c r="J248" s="13" t="str">
        <f ca="1">PROPER(Table13[[#This Row],[Product Sub-Category]])</f>
        <v>Office Furnishings</v>
      </c>
      <c r="K248" s="14">
        <v>7</v>
      </c>
      <c r="L248" s="15">
        <v>4.1399999999999997</v>
      </c>
      <c r="M248" s="15">
        <f t="shared" si="9"/>
        <v>28.979999999999997</v>
      </c>
      <c r="N248" s="9">
        <v>0.05</v>
      </c>
      <c r="O248" s="21">
        <v>0.05</v>
      </c>
      <c r="P248" s="21" t="str">
        <f>IF(Table13[[#This Row],[Discount]]=0,"No Discount",IF(Table13[[#This Row],[Discount]]&lt;=0.05,"Low",IF(Table13[[#This Row],[Discount]]&lt;=0.1,"Medium","High")))</f>
        <v>Low</v>
      </c>
      <c r="Q248" s="15">
        <f t="shared" si="10"/>
        <v>1.4489999999999998</v>
      </c>
      <c r="R248" s="15">
        <f t="shared" si="11"/>
        <v>27.530999999999999</v>
      </c>
      <c r="S248" s="15" t="str">
        <f>IF(Table13[[#This Row],[Total Sales After Discount (Main Total Sales)]]&gt;=1000,"High Order","Low Order")</f>
        <v>Low Order</v>
      </c>
      <c r="T248" s="9" t="s">
        <v>31</v>
      </c>
      <c r="U248" s="9" t="s">
        <v>51</v>
      </c>
      <c r="V248" s="16" t="str">
        <f ca="1">PROPER(Table13[[#This Row],[Region]])</f>
        <v>East</v>
      </c>
      <c r="W248" s="9" t="s">
        <v>46</v>
      </c>
      <c r="X248" s="9" t="s">
        <v>335</v>
      </c>
      <c r="Y248" s="9" t="s">
        <v>22</v>
      </c>
      <c r="Z248" s="9" t="str">
        <f>TEXT(Table13[[#This Row],[Order Date]],"mmm")</f>
        <v>Jan</v>
      </c>
      <c r="AA248" s="1" t="str">
        <f>TEXT(Table13[[#This Row],[Order Date]],"yyyy")</f>
        <v>2015</v>
      </c>
      <c r="AB248" s="1" t="str">
        <f>TEXT(Table13[[#This Row],[Order Date]],"mmm yyyy")</f>
        <v>Jan 2015</v>
      </c>
      <c r="AC248" s="1" t="str">
        <f>TEXT(Table13[[#This Row],[Order Date]],"dddd")</f>
        <v>Sunday</v>
      </c>
    </row>
    <row r="249" spans="1:29" ht="14.5">
      <c r="A249" s="9">
        <v>470</v>
      </c>
      <c r="B249" s="9" t="str">
        <f>VLOOKUP(Table13[[#This Row],[Customer ID]],'Customer Lookup'!A:B,2,0)</f>
        <v>Tony Doyle</v>
      </c>
      <c r="C249" s="9">
        <v>88060</v>
      </c>
      <c r="D249" s="12">
        <v>42015</v>
      </c>
      <c r="E249" s="12">
        <v>42015</v>
      </c>
      <c r="F249" s="24">
        <f>Table13[[#This Row],[Ship Date]]-Table13[[#This Row],[Order Date]]</f>
        <v>0</v>
      </c>
      <c r="G249" s="18" t="str">
        <f>IF(Table13[[#This Row],[Shipping Delay (No of Days From Order to Delivery)]]&lt;=2,"Fast Delivery","Standard Delivery")</f>
        <v>Fast Delivery</v>
      </c>
      <c r="H249" s="9" t="s">
        <v>83</v>
      </c>
      <c r="I249" s="13" t="str">
        <f ca="1">TRIM(Table13[[#This Row],[Product Category]])</f>
        <v>Technology</v>
      </c>
      <c r="J249" s="13" t="str">
        <f ca="1">PROPER(Table13[[#This Row],[Product Sub-Category]])</f>
        <v>Paper</v>
      </c>
      <c r="K249" s="14">
        <v>5</v>
      </c>
      <c r="L249" s="15">
        <v>11.34</v>
      </c>
      <c r="M249" s="15">
        <f t="shared" si="9"/>
        <v>56.7</v>
      </c>
      <c r="N249" s="9">
        <v>0.05</v>
      </c>
      <c r="O249" s="20">
        <v>0.05</v>
      </c>
      <c r="P249" s="20" t="str">
        <f>IF(Table13[[#This Row],[Discount]]=0,"No Discount",IF(Table13[[#This Row],[Discount]]&lt;=0.05,"Low",IF(Table13[[#This Row],[Discount]]&lt;=0.1,"Medium","High")))</f>
        <v>Low</v>
      </c>
      <c r="Q249" s="15">
        <f t="shared" si="10"/>
        <v>2.8350000000000004</v>
      </c>
      <c r="R249" s="15">
        <f t="shared" si="11"/>
        <v>53.865000000000002</v>
      </c>
      <c r="S249" s="15" t="str">
        <f>IF(Table13[[#This Row],[Total Sales After Discount (Main Total Sales)]]&gt;=1000,"High Order","Low Order")</f>
        <v>Low Order</v>
      </c>
      <c r="T249" s="9" t="s">
        <v>31</v>
      </c>
      <c r="U249" s="9" t="s">
        <v>51</v>
      </c>
      <c r="V249" s="16" t="str">
        <f ca="1">PROPER(Table13[[#This Row],[Region]])</f>
        <v>South</v>
      </c>
      <c r="W249" s="9" t="s">
        <v>46</v>
      </c>
      <c r="X249" s="9" t="s">
        <v>336</v>
      </c>
      <c r="Y249" s="9" t="s">
        <v>32</v>
      </c>
      <c r="Z249" s="9" t="str">
        <f>TEXT(Table13[[#This Row],[Order Date]],"mmm")</f>
        <v>Jan</v>
      </c>
      <c r="AA249" s="1" t="str">
        <f>TEXT(Table13[[#This Row],[Order Date]],"yyyy")</f>
        <v>2015</v>
      </c>
      <c r="AB249" s="1" t="str">
        <f>TEXT(Table13[[#This Row],[Order Date]],"mmm yyyy")</f>
        <v>Jan 2015</v>
      </c>
      <c r="AC249" s="1" t="str">
        <f>TEXT(Table13[[#This Row],[Order Date]],"dddd")</f>
        <v>Sunday</v>
      </c>
    </row>
    <row r="250" spans="1:29" ht="14.5">
      <c r="A250" s="9">
        <v>471</v>
      </c>
      <c r="B250" s="9" t="str">
        <f>VLOOKUP(Table13[[#This Row],[Customer ID]],'Customer Lookup'!A:B,2,0)</f>
        <v>Ross Simpson</v>
      </c>
      <c r="C250" s="9">
        <v>3138</v>
      </c>
      <c r="D250" s="12">
        <v>42043</v>
      </c>
      <c r="E250" s="12">
        <v>42043</v>
      </c>
      <c r="F250" s="24">
        <f>Table13[[#This Row],[Ship Date]]-Table13[[#This Row],[Order Date]]</f>
        <v>0</v>
      </c>
      <c r="G250" s="18" t="str">
        <f>IF(Table13[[#This Row],[Shipping Delay (No of Days From Order to Delivery)]]&lt;=2,"Fast Delivery","Standard Delivery")</f>
        <v>Fast Delivery</v>
      </c>
      <c r="H250" s="8" t="s">
        <v>144</v>
      </c>
      <c r="I250" s="13" t="str">
        <f ca="1">TRIM(Table13[[#This Row],[Product Category]])</f>
        <v>Technology</v>
      </c>
      <c r="J250" s="13" t="str">
        <f ca="1">PROPER(Table13[[#This Row],[Product Sub-Category]])</f>
        <v>Computer Peripherals</v>
      </c>
      <c r="K250" s="14">
        <v>4</v>
      </c>
      <c r="L250" s="15">
        <v>179.99</v>
      </c>
      <c r="M250" s="15">
        <f t="shared" si="9"/>
        <v>719.96</v>
      </c>
      <c r="N250" s="9">
        <v>0.1</v>
      </c>
      <c r="O250" s="21">
        <v>0.1</v>
      </c>
      <c r="P250" s="21" t="str">
        <f>IF(Table13[[#This Row],[Discount]]=0,"No Discount",IF(Table13[[#This Row],[Discount]]&lt;=0.05,"Low",IF(Table13[[#This Row],[Discount]]&lt;=0.1,"Medium","High")))</f>
        <v>Medium</v>
      </c>
      <c r="Q250" s="15">
        <f t="shared" si="10"/>
        <v>71.996000000000009</v>
      </c>
      <c r="R250" s="15">
        <f t="shared" si="11"/>
        <v>647.96400000000006</v>
      </c>
      <c r="S250" s="15" t="str">
        <f>IF(Table13[[#This Row],[Total Sales After Discount (Main Total Sales)]]&gt;=1000,"High Order","Low Order")</f>
        <v>Low Order</v>
      </c>
      <c r="T250" s="9" t="s">
        <v>31</v>
      </c>
      <c r="U250" s="9" t="s">
        <v>104</v>
      </c>
      <c r="V250" s="16" t="str">
        <f ca="1">PROPER(Table13[[#This Row],[Region]])</f>
        <v>East</v>
      </c>
      <c r="W250" s="9" t="s">
        <v>254</v>
      </c>
      <c r="X250" s="9" t="s">
        <v>337</v>
      </c>
      <c r="Y250" s="9" t="s">
        <v>22</v>
      </c>
      <c r="Z250" s="9" t="str">
        <f>TEXT(Table13[[#This Row],[Order Date]],"mmm")</f>
        <v>Feb</v>
      </c>
      <c r="AA250" s="1" t="str">
        <f>TEXT(Table13[[#This Row],[Order Date]],"yyyy")</f>
        <v>2015</v>
      </c>
      <c r="AB250" s="1" t="str">
        <f>TEXT(Table13[[#This Row],[Order Date]],"mmm yyyy")</f>
        <v>Feb 2015</v>
      </c>
      <c r="AC250" s="1" t="str">
        <f>TEXT(Table13[[#This Row],[Order Date]],"dddd")</f>
        <v>Sunday</v>
      </c>
    </row>
    <row r="251" spans="1:29" ht="14.5">
      <c r="A251" s="9">
        <v>472</v>
      </c>
      <c r="B251" s="9" t="str">
        <f>VLOOKUP(Table13[[#This Row],[Customer ID]],'Customer Lookup'!A:B,2,0)</f>
        <v>Donna Craven</v>
      </c>
      <c r="C251" s="9">
        <v>88023</v>
      </c>
      <c r="D251" s="12">
        <v>42043</v>
      </c>
      <c r="E251" s="12">
        <v>42043</v>
      </c>
      <c r="F251" s="24">
        <f>Table13[[#This Row],[Ship Date]]-Table13[[#This Row],[Order Date]]</f>
        <v>0</v>
      </c>
      <c r="G251" s="18" t="str">
        <f>IF(Table13[[#This Row],[Shipping Delay (No of Days From Order to Delivery)]]&lt;=2,"Fast Delivery","Standard Delivery")</f>
        <v>Fast Delivery</v>
      </c>
      <c r="H251" s="9" t="s">
        <v>144</v>
      </c>
      <c r="I251" s="13" t="str">
        <f ca="1">TRIM(Table13[[#This Row],[Product Category]])</f>
        <v>Office Supplies</v>
      </c>
      <c r="J251" s="13" t="str">
        <f ca="1">PROPER(Table13[[#This Row],[Product Sub-Category]])</f>
        <v>Computer Peripherals</v>
      </c>
      <c r="K251" s="14">
        <v>1</v>
      </c>
      <c r="L251" s="15">
        <v>179.99</v>
      </c>
      <c r="M251" s="15">
        <f t="shared" si="9"/>
        <v>179.99</v>
      </c>
      <c r="N251" s="9">
        <v>0.1</v>
      </c>
      <c r="O251" s="20">
        <v>0.1</v>
      </c>
      <c r="P251" s="20" t="str">
        <f>IF(Table13[[#This Row],[Discount]]=0,"No Discount",IF(Table13[[#This Row],[Discount]]&lt;=0.05,"Low",IF(Table13[[#This Row],[Discount]]&lt;=0.1,"Medium","High")))</f>
        <v>Medium</v>
      </c>
      <c r="Q251" s="15">
        <f t="shared" si="10"/>
        <v>17.999000000000002</v>
      </c>
      <c r="R251" s="15">
        <f t="shared" si="11"/>
        <v>161.99100000000001</v>
      </c>
      <c r="S251" s="15" t="str">
        <f>IF(Table13[[#This Row],[Total Sales After Discount (Main Total Sales)]]&gt;=1000,"High Order","Low Order")</f>
        <v>Low Order</v>
      </c>
      <c r="T251" s="9" t="s">
        <v>31</v>
      </c>
      <c r="U251" s="9" t="s">
        <v>104</v>
      </c>
      <c r="V251" s="16" t="str">
        <f ca="1">PROPER(Table13[[#This Row],[Region]])</f>
        <v>Central</v>
      </c>
      <c r="W251" s="9" t="s">
        <v>268</v>
      </c>
      <c r="X251" s="9" t="s">
        <v>338</v>
      </c>
      <c r="Y251" s="9" t="s">
        <v>22</v>
      </c>
      <c r="Z251" s="9" t="str">
        <f>TEXT(Table13[[#This Row],[Order Date]],"mmm")</f>
        <v>Feb</v>
      </c>
      <c r="AA251" s="1" t="str">
        <f>TEXT(Table13[[#This Row],[Order Date]],"yyyy")</f>
        <v>2015</v>
      </c>
      <c r="AB251" s="1" t="str">
        <f>TEXT(Table13[[#This Row],[Order Date]],"mmm yyyy")</f>
        <v>Feb 2015</v>
      </c>
      <c r="AC251" s="1" t="str">
        <f>TEXT(Table13[[#This Row],[Order Date]],"dddd")</f>
        <v>Sunday</v>
      </c>
    </row>
    <row r="252" spans="1:29" ht="14.5">
      <c r="A252" s="9">
        <v>483</v>
      </c>
      <c r="B252" s="9" t="str">
        <f>VLOOKUP(Table13[[#This Row],[Customer ID]],'Customer Lookup'!A:B,2,0)</f>
        <v>Edgar McKenzie</v>
      </c>
      <c r="C252" s="9">
        <v>90353</v>
      </c>
      <c r="D252" s="12">
        <v>42031</v>
      </c>
      <c r="E252" s="12">
        <v>42032</v>
      </c>
      <c r="F252" s="24">
        <f>Table13[[#This Row],[Ship Date]]-Table13[[#This Row],[Order Date]]</f>
        <v>1</v>
      </c>
      <c r="G252" s="18" t="str">
        <f>IF(Table13[[#This Row],[Shipping Delay (No of Days From Order to Delivery)]]&lt;=2,"Fast Delivery","Standard Delivery")</f>
        <v>Fast Delivery</v>
      </c>
      <c r="H252" s="8" t="s">
        <v>196</v>
      </c>
      <c r="I252" s="13" t="str">
        <f ca="1">TRIM(Table13[[#This Row],[Product Category]])</f>
        <v>Office Supplies</v>
      </c>
      <c r="J252" s="13" t="str">
        <f ca="1">PROPER(Table13[[#This Row],[Product Sub-Category]])</f>
        <v>Appliances</v>
      </c>
      <c r="K252" s="14">
        <v>6</v>
      </c>
      <c r="L252" s="15">
        <v>11.97</v>
      </c>
      <c r="M252" s="15">
        <f t="shared" si="9"/>
        <v>71.820000000000007</v>
      </c>
      <c r="N252" s="9">
        <v>0.05</v>
      </c>
      <c r="O252" s="21">
        <v>0.05</v>
      </c>
      <c r="P252" s="21" t="str">
        <f>IF(Table13[[#This Row],[Discount]]=0,"No Discount",IF(Table13[[#This Row],[Discount]]&lt;=0.05,"Low",IF(Table13[[#This Row],[Discount]]&lt;=0.1,"Medium","High")))</f>
        <v>Low</v>
      </c>
      <c r="Q252" s="15">
        <f t="shared" si="10"/>
        <v>3.5910000000000006</v>
      </c>
      <c r="R252" s="15">
        <f t="shared" si="11"/>
        <v>68.229000000000013</v>
      </c>
      <c r="S252" s="15" t="str">
        <f>IF(Table13[[#This Row],[Total Sales After Discount (Main Total Sales)]]&gt;=1000,"High Order","Low Order")</f>
        <v>Low Order</v>
      </c>
      <c r="T252" s="9" t="s">
        <v>41</v>
      </c>
      <c r="U252" s="9" t="s">
        <v>81</v>
      </c>
      <c r="V252" s="16" t="str">
        <f ca="1">PROPER(Table13[[#This Row],[Region]])</f>
        <v>Central</v>
      </c>
      <c r="W252" s="9" t="s">
        <v>142</v>
      </c>
      <c r="X252" s="9" t="s">
        <v>339</v>
      </c>
      <c r="Y252" s="9" t="s">
        <v>32</v>
      </c>
      <c r="Z252" s="9" t="str">
        <f>TEXT(Table13[[#This Row],[Order Date]],"mmm")</f>
        <v>Jan</v>
      </c>
      <c r="AA252" s="1" t="str">
        <f>TEXT(Table13[[#This Row],[Order Date]],"yyyy")</f>
        <v>2015</v>
      </c>
      <c r="AB252" s="1" t="str">
        <f>TEXT(Table13[[#This Row],[Order Date]],"mmm yyyy")</f>
        <v>Jan 2015</v>
      </c>
      <c r="AC252" s="1" t="str">
        <f>TEXT(Table13[[#This Row],[Order Date]],"dddd")</f>
        <v>Tuesday</v>
      </c>
    </row>
    <row r="253" spans="1:29" ht="14.5">
      <c r="A253" s="9">
        <v>483</v>
      </c>
      <c r="B253" s="9" t="str">
        <f>VLOOKUP(Table13[[#This Row],[Customer ID]],'Customer Lookup'!A:B,2,0)</f>
        <v>Edgar McKenzie</v>
      </c>
      <c r="C253" s="9">
        <v>90354</v>
      </c>
      <c r="D253" s="12">
        <v>42117</v>
      </c>
      <c r="E253" s="12">
        <v>42118</v>
      </c>
      <c r="F253" s="24">
        <f>Table13[[#This Row],[Ship Date]]-Table13[[#This Row],[Order Date]]</f>
        <v>1</v>
      </c>
      <c r="G253" s="18" t="str">
        <f>IF(Table13[[#This Row],[Shipping Delay (No of Days From Order to Delivery)]]&lt;=2,"Fast Delivery","Standard Delivery")</f>
        <v>Fast Delivery</v>
      </c>
      <c r="H253" s="9" t="s">
        <v>2237</v>
      </c>
      <c r="I253" s="13" t="str">
        <f ca="1">TRIM(Table13[[#This Row],[Product Category]])</f>
        <v>Technology</v>
      </c>
      <c r="J253" s="13" t="str">
        <f ca="1">PROPER(Table13[[#This Row],[Product Sub-Category]])</f>
        <v>Binders And Binder Accessories</v>
      </c>
      <c r="K253" s="14">
        <v>2</v>
      </c>
      <c r="L253" s="15">
        <v>3.36</v>
      </c>
      <c r="M253" s="15">
        <f t="shared" si="9"/>
        <v>6.72</v>
      </c>
      <c r="N253" s="9">
        <v>0.05</v>
      </c>
      <c r="O253" s="20">
        <v>0.05</v>
      </c>
      <c r="P253" s="20" t="str">
        <f>IF(Table13[[#This Row],[Discount]]=0,"No Discount",IF(Table13[[#This Row],[Discount]]&lt;=0.05,"Low",IF(Table13[[#This Row],[Discount]]&lt;=0.1,"Medium","High")))</f>
        <v>Low</v>
      </c>
      <c r="Q253" s="15">
        <f t="shared" si="10"/>
        <v>0.33600000000000002</v>
      </c>
      <c r="R253" s="15">
        <f t="shared" si="11"/>
        <v>6.3839999999999995</v>
      </c>
      <c r="S253" s="15" t="str">
        <f>IF(Table13[[#This Row],[Total Sales After Discount (Main Total Sales)]]&gt;=1000,"High Order","Low Order")</f>
        <v>Low Order</v>
      </c>
      <c r="T253" s="9" t="s">
        <v>31</v>
      </c>
      <c r="U253" s="9" t="s">
        <v>81</v>
      </c>
      <c r="V253" s="16" t="str">
        <f ca="1">PROPER(Table13[[#This Row],[Region]])</f>
        <v>Central</v>
      </c>
      <c r="W253" s="9" t="s">
        <v>142</v>
      </c>
      <c r="X253" s="9" t="s">
        <v>339</v>
      </c>
      <c r="Y253" s="9" t="s">
        <v>32</v>
      </c>
      <c r="Z253" s="9" t="str">
        <f>TEXT(Table13[[#This Row],[Order Date]],"mmm")</f>
        <v>Apr</v>
      </c>
      <c r="AA253" s="1" t="str">
        <f>TEXT(Table13[[#This Row],[Order Date]],"yyyy")</f>
        <v>2015</v>
      </c>
      <c r="AB253" s="1" t="str">
        <f>TEXT(Table13[[#This Row],[Order Date]],"mmm yyyy")</f>
        <v>Apr 2015</v>
      </c>
      <c r="AC253" s="1" t="str">
        <f>TEXT(Table13[[#This Row],[Order Date]],"dddd")</f>
        <v>Thursday</v>
      </c>
    </row>
    <row r="254" spans="1:29" ht="14.5">
      <c r="A254" s="9">
        <v>483</v>
      </c>
      <c r="B254" s="9" t="str">
        <f>VLOOKUP(Table13[[#This Row],[Customer ID]],'Customer Lookup'!A:B,2,0)</f>
        <v>Edgar McKenzie</v>
      </c>
      <c r="C254" s="9">
        <v>90354</v>
      </c>
      <c r="D254" s="12">
        <v>42117</v>
      </c>
      <c r="E254" s="12">
        <v>42119</v>
      </c>
      <c r="F254" s="24">
        <f>Table13[[#This Row],[Ship Date]]-Table13[[#This Row],[Order Date]]</f>
        <v>2</v>
      </c>
      <c r="G254" s="18" t="str">
        <f>IF(Table13[[#This Row],[Shipping Delay (No of Days From Order to Delivery)]]&lt;=2,"Fast Delivery","Standard Delivery")</f>
        <v>Fast Delivery</v>
      </c>
      <c r="H254" s="8" t="s">
        <v>2242</v>
      </c>
      <c r="I254" s="13" t="str">
        <f ca="1">TRIM(Table13[[#This Row],[Product Category]])</f>
        <v>Office Supplies</v>
      </c>
      <c r="J254" s="13" t="str">
        <f ca="1">PROPER(Table13[[#This Row],[Product Sub-Category]])</f>
        <v>Copiers And Fax</v>
      </c>
      <c r="K254" s="14">
        <v>9</v>
      </c>
      <c r="L254" s="15">
        <v>699.99</v>
      </c>
      <c r="M254" s="15">
        <f t="shared" si="9"/>
        <v>6299.91</v>
      </c>
      <c r="N254" s="9">
        <v>0.1</v>
      </c>
      <c r="O254" s="21">
        <v>0.1</v>
      </c>
      <c r="P254" s="21" t="str">
        <f>IF(Table13[[#This Row],[Discount]]=0,"No Discount",IF(Table13[[#This Row],[Discount]]&lt;=0.05,"Low",IF(Table13[[#This Row],[Discount]]&lt;=0.1,"Medium","High")))</f>
        <v>Medium</v>
      </c>
      <c r="Q254" s="15">
        <f t="shared" si="10"/>
        <v>629.99099999999999</v>
      </c>
      <c r="R254" s="15">
        <f t="shared" si="11"/>
        <v>5669.9189999999999</v>
      </c>
      <c r="S254" s="15" t="str">
        <f>IF(Table13[[#This Row],[Total Sales After Discount (Main Total Sales)]]&gt;=1000,"High Order","Low Order")</f>
        <v>High Order</v>
      </c>
      <c r="T254" s="9" t="s">
        <v>31</v>
      </c>
      <c r="U254" s="9" t="s">
        <v>81</v>
      </c>
      <c r="V254" s="16" t="str">
        <f ca="1">PROPER(Table13[[#This Row],[Region]])</f>
        <v>West</v>
      </c>
      <c r="W254" s="9" t="s">
        <v>142</v>
      </c>
      <c r="X254" s="9" t="s">
        <v>339</v>
      </c>
      <c r="Y254" s="9" t="s">
        <v>32</v>
      </c>
      <c r="Z254" s="9" t="str">
        <f>TEXT(Table13[[#This Row],[Order Date]],"mmm")</f>
        <v>Apr</v>
      </c>
      <c r="AA254" s="1" t="str">
        <f>TEXT(Table13[[#This Row],[Order Date]],"yyyy")</f>
        <v>2015</v>
      </c>
      <c r="AB254" s="1" t="str">
        <f>TEXT(Table13[[#This Row],[Order Date]],"mmm yyyy")</f>
        <v>Apr 2015</v>
      </c>
      <c r="AC254" s="1" t="str">
        <f>TEXT(Table13[[#This Row],[Order Date]],"dddd")</f>
        <v>Thursday</v>
      </c>
    </row>
    <row r="255" spans="1:29" ht="14.5">
      <c r="A255" s="9">
        <v>485</v>
      </c>
      <c r="B255" s="9" t="str">
        <f>VLOOKUP(Table13[[#This Row],[Customer ID]],'Customer Lookup'!A:B,2,0)</f>
        <v>Edward Leonard</v>
      </c>
      <c r="C255" s="9">
        <v>91062</v>
      </c>
      <c r="D255" s="12">
        <v>42081</v>
      </c>
      <c r="E255" s="12">
        <v>42083</v>
      </c>
      <c r="F255" s="24">
        <f>Table13[[#This Row],[Ship Date]]-Table13[[#This Row],[Order Date]]</f>
        <v>2</v>
      </c>
      <c r="G255" s="18" t="str">
        <f>IF(Table13[[#This Row],[Shipping Delay (No of Days From Order to Delivery)]]&lt;=2,"Fast Delivery","Standard Delivery")</f>
        <v>Fast Delivery</v>
      </c>
      <c r="H255" s="9" t="s">
        <v>116</v>
      </c>
      <c r="I255" s="13" t="str">
        <f ca="1">TRIM(Table13[[#This Row],[Product Category]])</f>
        <v>Office Supplies</v>
      </c>
      <c r="J255" s="13" t="str">
        <f ca="1">PROPER(Table13[[#This Row],[Product Sub-Category]])</f>
        <v>Labels</v>
      </c>
      <c r="K255" s="14">
        <v>3</v>
      </c>
      <c r="L255" s="15">
        <v>2.88</v>
      </c>
      <c r="M255" s="15">
        <f t="shared" si="9"/>
        <v>8.64</v>
      </c>
      <c r="N255" s="9">
        <v>0.05</v>
      </c>
      <c r="O255" s="20">
        <v>0.05</v>
      </c>
      <c r="P255" s="20" t="str">
        <f>IF(Table13[[#This Row],[Discount]]=0,"No Discount",IF(Table13[[#This Row],[Discount]]&lt;=0.05,"Low",IF(Table13[[#This Row],[Discount]]&lt;=0.1,"Medium","High")))</f>
        <v>Low</v>
      </c>
      <c r="Q255" s="15">
        <f t="shared" si="10"/>
        <v>0.43200000000000005</v>
      </c>
      <c r="R255" s="15">
        <f t="shared" si="11"/>
        <v>8.2080000000000002</v>
      </c>
      <c r="S255" s="15" t="str">
        <f>IF(Table13[[#This Row],[Total Sales After Discount (Main Total Sales)]]&gt;=1000,"High Order","Low Order")</f>
        <v>Low Order</v>
      </c>
      <c r="T255" s="9" t="s">
        <v>31</v>
      </c>
      <c r="U255" s="9" t="s">
        <v>81</v>
      </c>
      <c r="V255" s="16" t="str">
        <f ca="1">PROPER(Table13[[#This Row],[Region]])</f>
        <v>East</v>
      </c>
      <c r="W255" s="9" t="s">
        <v>37</v>
      </c>
      <c r="X255" s="9" t="s">
        <v>342</v>
      </c>
      <c r="Y255" s="9" t="s">
        <v>32</v>
      </c>
      <c r="Z255" s="9" t="str">
        <f>TEXT(Table13[[#This Row],[Order Date]],"mmm")</f>
        <v>Mar</v>
      </c>
      <c r="AA255" s="1" t="str">
        <f>TEXT(Table13[[#This Row],[Order Date]],"yyyy")</f>
        <v>2015</v>
      </c>
      <c r="AB255" s="1" t="str">
        <f>TEXT(Table13[[#This Row],[Order Date]],"mmm yyyy")</f>
        <v>Mar 2015</v>
      </c>
      <c r="AC255" s="1" t="str">
        <f>TEXT(Table13[[#This Row],[Order Date]],"dddd")</f>
        <v>Wednesday</v>
      </c>
    </row>
    <row r="256" spans="1:29" ht="14.5">
      <c r="A256" s="9">
        <v>487</v>
      </c>
      <c r="B256" s="9" t="str">
        <f>VLOOKUP(Table13[[#This Row],[Customer ID]],'Customer Lookup'!A:B,2,0)</f>
        <v>Molly Vincent</v>
      </c>
      <c r="C256" s="9">
        <v>91063</v>
      </c>
      <c r="D256" s="12">
        <v>42142</v>
      </c>
      <c r="E256" s="12">
        <v>42143</v>
      </c>
      <c r="F256" s="24">
        <f>Table13[[#This Row],[Ship Date]]-Table13[[#This Row],[Order Date]]</f>
        <v>1</v>
      </c>
      <c r="G256" s="18" t="str">
        <f>IF(Table13[[#This Row],[Shipping Delay (No of Days From Order to Delivery)]]&lt;=2,"Fast Delivery","Standard Delivery")</f>
        <v>Fast Delivery</v>
      </c>
      <c r="H256" s="8" t="s">
        <v>2237</v>
      </c>
      <c r="I256" s="13" t="str">
        <f ca="1">TRIM(Table13[[#This Row],[Product Category]])</f>
        <v>Office Supplies</v>
      </c>
      <c r="J256" s="13" t="str">
        <f ca="1">PROPER(Table13[[#This Row],[Product Sub-Category]])</f>
        <v>Binders And Binder Accessories</v>
      </c>
      <c r="K256" s="14">
        <v>5</v>
      </c>
      <c r="L256" s="15">
        <v>3.36</v>
      </c>
      <c r="M256" s="15">
        <f t="shared" si="9"/>
        <v>16.8</v>
      </c>
      <c r="N256" s="9">
        <v>0.05</v>
      </c>
      <c r="O256" s="21">
        <v>0.05</v>
      </c>
      <c r="P256" s="21" t="str">
        <f>IF(Table13[[#This Row],[Discount]]=0,"No Discount",IF(Table13[[#This Row],[Discount]]&lt;=0.05,"Low",IF(Table13[[#This Row],[Discount]]&lt;=0.1,"Medium","High")))</f>
        <v>Low</v>
      </c>
      <c r="Q256" s="15">
        <f t="shared" si="10"/>
        <v>0.84000000000000008</v>
      </c>
      <c r="R256" s="15">
        <f t="shared" si="11"/>
        <v>15.96</v>
      </c>
      <c r="S256" s="15" t="str">
        <f>IF(Table13[[#This Row],[Total Sales After Discount (Main Total Sales)]]&gt;=1000,"High Order","Low Order")</f>
        <v>Low Order</v>
      </c>
      <c r="T256" s="9" t="s">
        <v>50</v>
      </c>
      <c r="U256" s="9" t="s">
        <v>81</v>
      </c>
      <c r="V256" s="16" t="str">
        <f ca="1">PROPER(Table13[[#This Row],[Region]])</f>
        <v>East</v>
      </c>
      <c r="W256" s="9" t="s">
        <v>147</v>
      </c>
      <c r="X256" s="9" t="s">
        <v>276</v>
      </c>
      <c r="Y256" s="9" t="s">
        <v>22</v>
      </c>
      <c r="Z256" s="9" t="str">
        <f>TEXT(Table13[[#This Row],[Order Date]],"mmm")</f>
        <v>May</v>
      </c>
      <c r="AA256" s="1" t="str">
        <f>TEXT(Table13[[#This Row],[Order Date]],"yyyy")</f>
        <v>2015</v>
      </c>
      <c r="AB256" s="1" t="str">
        <f>TEXT(Table13[[#This Row],[Order Date]],"mmm yyyy")</f>
        <v>May 2015</v>
      </c>
      <c r="AC256" s="1" t="str">
        <f>TEXT(Table13[[#This Row],[Order Date]],"dddd")</f>
        <v>Monday</v>
      </c>
    </row>
    <row r="257" spans="1:29" ht="14.5">
      <c r="A257" s="9">
        <v>488</v>
      </c>
      <c r="B257" s="9" t="str">
        <f>VLOOKUP(Table13[[#This Row],[Customer ID]],'Customer Lookup'!A:B,2,0)</f>
        <v>Ronnie Creech</v>
      </c>
      <c r="C257" s="9">
        <v>91063</v>
      </c>
      <c r="D257" s="12">
        <v>42142</v>
      </c>
      <c r="E257" s="12">
        <v>42144</v>
      </c>
      <c r="F257" s="24">
        <f>Table13[[#This Row],[Ship Date]]-Table13[[#This Row],[Order Date]]</f>
        <v>2</v>
      </c>
      <c r="G257" s="18" t="str">
        <f>IF(Table13[[#This Row],[Shipping Delay (No of Days From Order to Delivery)]]&lt;=2,"Fast Delivery","Standard Delivery")</f>
        <v>Fast Delivery</v>
      </c>
      <c r="H257" s="9" t="s">
        <v>83</v>
      </c>
      <c r="I257" s="13" t="str">
        <f ca="1">TRIM(Table13[[#This Row],[Product Category]])</f>
        <v>Technology</v>
      </c>
      <c r="J257" s="13" t="str">
        <f ca="1">PROPER(Table13[[#This Row],[Product Sub-Category]])</f>
        <v>Paper</v>
      </c>
      <c r="K257" s="14">
        <v>2</v>
      </c>
      <c r="L257" s="15">
        <v>12.28</v>
      </c>
      <c r="M257" s="15">
        <f t="shared" si="9"/>
        <v>24.56</v>
      </c>
      <c r="N257" s="9">
        <v>0.05</v>
      </c>
      <c r="O257" s="20">
        <v>0.05</v>
      </c>
      <c r="P257" s="20" t="str">
        <f>IF(Table13[[#This Row],[Discount]]=0,"No Discount",IF(Table13[[#This Row],[Discount]]&lt;=0.05,"Low",IF(Table13[[#This Row],[Discount]]&lt;=0.1,"Medium","High")))</f>
        <v>Low</v>
      </c>
      <c r="Q257" s="15">
        <f t="shared" si="10"/>
        <v>1.228</v>
      </c>
      <c r="R257" s="15">
        <f t="shared" si="11"/>
        <v>23.331999999999997</v>
      </c>
      <c r="S257" s="15" t="str">
        <f>IF(Table13[[#This Row],[Total Sales After Discount (Main Total Sales)]]&gt;=1000,"High Order","Low Order")</f>
        <v>Low Order</v>
      </c>
      <c r="T257" s="9" t="s">
        <v>50</v>
      </c>
      <c r="U257" s="9" t="s">
        <v>81</v>
      </c>
      <c r="V257" s="16" t="str">
        <f ca="1">PROPER(Table13[[#This Row],[Region]])</f>
        <v>East</v>
      </c>
      <c r="W257" s="9" t="s">
        <v>147</v>
      </c>
      <c r="X257" s="9" t="s">
        <v>343</v>
      </c>
      <c r="Y257" s="9" t="s">
        <v>32</v>
      </c>
      <c r="Z257" s="9" t="str">
        <f>TEXT(Table13[[#This Row],[Order Date]],"mmm")</f>
        <v>May</v>
      </c>
      <c r="AA257" s="1" t="str">
        <f>TEXT(Table13[[#This Row],[Order Date]],"yyyy")</f>
        <v>2015</v>
      </c>
      <c r="AB257" s="1" t="str">
        <f>TEXT(Table13[[#This Row],[Order Date]],"mmm yyyy")</f>
        <v>May 2015</v>
      </c>
      <c r="AC257" s="1" t="str">
        <f>TEXT(Table13[[#This Row],[Order Date]],"dddd")</f>
        <v>Monday</v>
      </c>
    </row>
    <row r="258" spans="1:29" ht="14.5">
      <c r="A258" s="9">
        <v>489</v>
      </c>
      <c r="B258" s="9" t="str">
        <f>VLOOKUP(Table13[[#This Row],[Customer ID]],'Customer Lookup'!A:B,2,0)</f>
        <v>Eileen Cheek</v>
      </c>
      <c r="C258" s="9">
        <v>91063</v>
      </c>
      <c r="D258" s="12">
        <v>42142</v>
      </c>
      <c r="E258" s="12">
        <v>42142</v>
      </c>
      <c r="F258" s="24">
        <f>Table13[[#This Row],[Ship Date]]-Table13[[#This Row],[Order Date]]</f>
        <v>0</v>
      </c>
      <c r="G258" s="18" t="str">
        <f>IF(Table13[[#This Row],[Shipping Delay (No of Days From Order to Delivery)]]&lt;=2,"Fast Delivery","Standard Delivery")</f>
        <v>Fast Delivery</v>
      </c>
      <c r="H258" s="8" t="s">
        <v>2235</v>
      </c>
      <c r="I258" s="13" t="str">
        <f ca="1">TRIM(Table13[[#This Row],[Product Category]])</f>
        <v>Office Supplies</v>
      </c>
      <c r="J258" s="13" t="str">
        <f ca="1">PROPER(Table13[[#This Row],[Product Sub-Category]])</f>
        <v>Telephones And Communication</v>
      </c>
      <c r="K258" s="14">
        <v>14</v>
      </c>
      <c r="L258" s="15">
        <v>20.99</v>
      </c>
      <c r="M258" s="15">
        <f t="shared" ref="M258:M321" si="12">L258*K258</f>
        <v>293.85999999999996</v>
      </c>
      <c r="N258" s="9">
        <v>0.05</v>
      </c>
      <c r="O258" s="21">
        <v>0.05</v>
      </c>
      <c r="P258" s="21" t="str">
        <f>IF(Table13[[#This Row],[Discount]]=0,"No Discount",IF(Table13[[#This Row],[Discount]]&lt;=0.05,"Low",IF(Table13[[#This Row],[Discount]]&lt;=0.1,"Medium","High")))</f>
        <v>Low</v>
      </c>
      <c r="Q258" s="15">
        <f t="shared" ref="Q258:Q321" si="13">N258*M258</f>
        <v>14.692999999999998</v>
      </c>
      <c r="R258" s="15">
        <f t="shared" ref="R258:R321" si="14">M258-Q258</f>
        <v>279.16699999999997</v>
      </c>
      <c r="S258" s="15" t="str">
        <f>IF(Table13[[#This Row],[Total Sales After Discount (Main Total Sales)]]&gt;=1000,"High Order","Low Order")</f>
        <v>Low Order</v>
      </c>
      <c r="T258" s="9" t="s">
        <v>50</v>
      </c>
      <c r="U258" s="9" t="s">
        <v>81</v>
      </c>
      <c r="V258" s="16" t="str">
        <f ca="1">PROPER(Table13[[#This Row],[Region]])</f>
        <v>East</v>
      </c>
      <c r="W258" s="9" t="s">
        <v>152</v>
      </c>
      <c r="X258" s="9" t="s">
        <v>344</v>
      </c>
      <c r="Y258" s="9" t="s">
        <v>32</v>
      </c>
      <c r="Z258" s="9" t="str">
        <f>TEXT(Table13[[#This Row],[Order Date]],"mmm")</f>
        <v>May</v>
      </c>
      <c r="AA258" s="1" t="str">
        <f>TEXT(Table13[[#This Row],[Order Date]],"yyyy")</f>
        <v>2015</v>
      </c>
      <c r="AB258" s="1" t="str">
        <f>TEXT(Table13[[#This Row],[Order Date]],"mmm yyyy")</f>
        <v>May 2015</v>
      </c>
      <c r="AC258" s="1" t="str">
        <f>TEXT(Table13[[#This Row],[Order Date]],"dddd")</f>
        <v>Monday</v>
      </c>
    </row>
    <row r="259" spans="1:29" ht="14.5">
      <c r="A259" s="9">
        <v>491</v>
      </c>
      <c r="B259" s="9" t="str">
        <f>VLOOKUP(Table13[[#This Row],[Customer ID]],'Customer Lookup'!A:B,2,0)</f>
        <v>Toni Swanson</v>
      </c>
      <c r="C259" s="9">
        <v>8353</v>
      </c>
      <c r="D259" s="12">
        <v>42139</v>
      </c>
      <c r="E259" s="12">
        <v>42141</v>
      </c>
      <c r="F259" s="24">
        <f>Table13[[#This Row],[Ship Date]]-Table13[[#This Row],[Order Date]]</f>
        <v>2</v>
      </c>
      <c r="G259" s="18" t="str">
        <f>IF(Table13[[#This Row],[Shipping Delay (No of Days From Order to Delivery)]]&lt;=2,"Fast Delivery","Standard Delivery")</f>
        <v>Fast Delivery</v>
      </c>
      <c r="H259" s="9" t="s">
        <v>2231</v>
      </c>
      <c r="I259" s="13" t="str">
        <f ca="1">TRIM(Table13[[#This Row],[Product Category]])</f>
        <v>Office Supplies</v>
      </c>
      <c r="J259" s="13" t="str">
        <f ca="1">PROPER(Table13[[#This Row],[Product Sub-Category]])</f>
        <v>Pens &amp; Art Supplies</v>
      </c>
      <c r="K259" s="14">
        <v>23</v>
      </c>
      <c r="L259" s="15">
        <v>2.94</v>
      </c>
      <c r="M259" s="15">
        <f t="shared" si="12"/>
        <v>67.62</v>
      </c>
      <c r="N259" s="9">
        <v>0.05</v>
      </c>
      <c r="O259" s="20">
        <v>0.05</v>
      </c>
      <c r="P259" s="20" t="str">
        <f>IF(Table13[[#This Row],[Discount]]=0,"No Discount",IF(Table13[[#This Row],[Discount]]&lt;=0.05,"Low",IF(Table13[[#This Row],[Discount]]&lt;=0.1,"Medium","High")))</f>
        <v>Low</v>
      </c>
      <c r="Q259" s="15">
        <f t="shared" si="13"/>
        <v>3.3810000000000002</v>
      </c>
      <c r="R259" s="15">
        <f t="shared" si="14"/>
        <v>64.239000000000004</v>
      </c>
      <c r="S259" s="15" t="str">
        <f>IF(Table13[[#This Row],[Total Sales After Discount (Main Total Sales)]]&gt;=1000,"High Order","Low Order")</f>
        <v>Low Order</v>
      </c>
      <c r="T259" s="9" t="s">
        <v>50</v>
      </c>
      <c r="U259" s="9" t="s">
        <v>104</v>
      </c>
      <c r="V259" s="16" t="str">
        <f ca="1">PROPER(Table13[[#This Row],[Region]])</f>
        <v>East</v>
      </c>
      <c r="W259" s="9" t="s">
        <v>62</v>
      </c>
      <c r="X259" s="9" t="s">
        <v>79</v>
      </c>
      <c r="Y259" s="9" t="s">
        <v>32</v>
      </c>
      <c r="Z259" s="9" t="str">
        <f>TEXT(Table13[[#This Row],[Order Date]],"mmm")</f>
        <v>May</v>
      </c>
      <c r="AA259" s="1" t="str">
        <f>TEXT(Table13[[#This Row],[Order Date]],"yyyy")</f>
        <v>2015</v>
      </c>
      <c r="AB259" s="1" t="str">
        <f>TEXT(Table13[[#This Row],[Order Date]],"mmm yyyy")</f>
        <v>May 2015</v>
      </c>
      <c r="AC259" s="1" t="str">
        <f>TEXT(Table13[[#This Row],[Order Date]],"dddd")</f>
        <v>Friday</v>
      </c>
    </row>
    <row r="260" spans="1:29" ht="14.5">
      <c r="A260" s="9">
        <v>491</v>
      </c>
      <c r="B260" s="9" t="str">
        <f>VLOOKUP(Table13[[#This Row],[Customer ID]],'Customer Lookup'!A:B,2,0)</f>
        <v>Toni Swanson</v>
      </c>
      <c r="C260" s="9">
        <v>10464</v>
      </c>
      <c r="D260" s="12">
        <v>42045</v>
      </c>
      <c r="E260" s="12">
        <v>42046</v>
      </c>
      <c r="F260" s="24">
        <f>Table13[[#This Row],[Ship Date]]-Table13[[#This Row],[Order Date]]</f>
        <v>1</v>
      </c>
      <c r="G260" s="18" t="str">
        <f>IF(Table13[[#This Row],[Shipping Delay (No of Days From Order to Delivery)]]&lt;=2,"Fast Delivery","Standard Delivery")</f>
        <v>Fast Delivery</v>
      </c>
      <c r="H260" s="8" t="s">
        <v>83</v>
      </c>
      <c r="I260" s="13" t="str">
        <f ca="1">TRIM(Table13[[#This Row],[Product Category]])</f>
        <v>Technology</v>
      </c>
      <c r="J260" s="13" t="str">
        <f ca="1">PROPER(Table13[[#This Row],[Product Sub-Category]])</f>
        <v>Paper</v>
      </c>
      <c r="K260" s="14">
        <v>41</v>
      </c>
      <c r="L260" s="15">
        <v>4.9800000000000004</v>
      </c>
      <c r="M260" s="15">
        <f t="shared" si="12"/>
        <v>204.18</v>
      </c>
      <c r="N260" s="9">
        <v>0.05</v>
      </c>
      <c r="O260" s="21">
        <v>0.05</v>
      </c>
      <c r="P260" s="21" t="str">
        <f>IF(Table13[[#This Row],[Discount]]=0,"No Discount",IF(Table13[[#This Row],[Discount]]&lt;=0.05,"Low",IF(Table13[[#This Row],[Discount]]&lt;=0.1,"Medium","High")))</f>
        <v>Low</v>
      </c>
      <c r="Q260" s="15">
        <f t="shared" si="13"/>
        <v>10.209000000000001</v>
      </c>
      <c r="R260" s="15">
        <f t="shared" si="14"/>
        <v>193.971</v>
      </c>
      <c r="S260" s="15" t="str">
        <f>IF(Table13[[#This Row],[Total Sales After Discount (Main Total Sales)]]&gt;=1000,"High Order","Low Order")</f>
        <v>Low Order</v>
      </c>
      <c r="T260" s="9" t="s">
        <v>41</v>
      </c>
      <c r="U260" s="9" t="s">
        <v>104</v>
      </c>
      <c r="V260" s="16" t="str">
        <f ca="1">PROPER(Table13[[#This Row],[Region]])</f>
        <v>East</v>
      </c>
      <c r="W260" s="9" t="s">
        <v>62</v>
      </c>
      <c r="X260" s="9" t="s">
        <v>79</v>
      </c>
      <c r="Y260" s="9" t="s">
        <v>32</v>
      </c>
      <c r="Z260" s="9" t="str">
        <f>TEXT(Table13[[#This Row],[Order Date]],"mmm")</f>
        <v>Feb</v>
      </c>
      <c r="AA260" s="1" t="str">
        <f>TEXT(Table13[[#This Row],[Order Date]],"yyyy")</f>
        <v>2015</v>
      </c>
      <c r="AB260" s="1" t="str">
        <f>TEXT(Table13[[#This Row],[Order Date]],"mmm yyyy")</f>
        <v>Feb 2015</v>
      </c>
      <c r="AC260" s="1" t="str">
        <f>TEXT(Table13[[#This Row],[Order Date]],"dddd")</f>
        <v>Tuesday</v>
      </c>
    </row>
    <row r="261" spans="1:29" ht="14.5">
      <c r="A261" s="9">
        <v>491</v>
      </c>
      <c r="B261" s="9" t="str">
        <f>VLOOKUP(Table13[[#This Row],[Customer ID]],'Customer Lookup'!A:B,2,0)</f>
        <v>Toni Swanson</v>
      </c>
      <c r="C261" s="9">
        <v>6562</v>
      </c>
      <c r="D261" s="12">
        <v>42175</v>
      </c>
      <c r="E261" s="12">
        <v>42177</v>
      </c>
      <c r="F261" s="24">
        <f>Table13[[#This Row],[Ship Date]]-Table13[[#This Row],[Order Date]]</f>
        <v>2</v>
      </c>
      <c r="G261" s="18" t="str">
        <f>IF(Table13[[#This Row],[Shipping Delay (No of Days From Order to Delivery)]]&lt;=2,"Fast Delivery","Standard Delivery")</f>
        <v>Fast Delivery</v>
      </c>
      <c r="H261" s="9" t="s">
        <v>74</v>
      </c>
      <c r="I261" s="13" t="str">
        <f ca="1">TRIM(Table13[[#This Row],[Product Category]])</f>
        <v>Office Supplies</v>
      </c>
      <c r="J261" s="13" t="str">
        <f ca="1">PROPER(Table13[[#This Row],[Product Sub-Category]])</f>
        <v>Office Machines</v>
      </c>
      <c r="K261" s="14">
        <v>22</v>
      </c>
      <c r="L261" s="15">
        <v>1360.14</v>
      </c>
      <c r="M261" s="15">
        <f t="shared" si="12"/>
        <v>29923.08</v>
      </c>
      <c r="N261" s="9">
        <v>0.15</v>
      </c>
      <c r="O261" s="20">
        <v>0.15</v>
      </c>
      <c r="P261" s="20" t="str">
        <f>IF(Table13[[#This Row],[Discount]]=0,"No Discount",IF(Table13[[#This Row],[Discount]]&lt;=0.05,"Low",IF(Table13[[#This Row],[Discount]]&lt;=0.1,"Medium","High")))</f>
        <v>High</v>
      </c>
      <c r="Q261" s="15">
        <f t="shared" si="13"/>
        <v>4488.4620000000004</v>
      </c>
      <c r="R261" s="15">
        <f t="shared" si="14"/>
        <v>25434.618000000002</v>
      </c>
      <c r="S261" s="15" t="str">
        <f>IF(Table13[[#This Row],[Total Sales After Discount (Main Total Sales)]]&gt;=1000,"High Order","Low Order")</f>
        <v>High Order</v>
      </c>
      <c r="T261" s="9" t="s">
        <v>41</v>
      </c>
      <c r="U261" s="9" t="s">
        <v>104</v>
      </c>
      <c r="V261" s="16" t="str">
        <f ca="1">PROPER(Table13[[#This Row],[Region]])</f>
        <v>East</v>
      </c>
      <c r="W261" s="9" t="s">
        <v>62</v>
      </c>
      <c r="X261" s="9" t="s">
        <v>79</v>
      </c>
      <c r="Y261" s="9" t="s">
        <v>32</v>
      </c>
      <c r="Z261" s="9" t="str">
        <f>TEXT(Table13[[#This Row],[Order Date]],"mmm")</f>
        <v>Jun</v>
      </c>
      <c r="AA261" s="1" t="str">
        <f>TEXT(Table13[[#This Row],[Order Date]],"yyyy")</f>
        <v>2015</v>
      </c>
      <c r="AB261" s="1" t="str">
        <f>TEXT(Table13[[#This Row],[Order Date]],"mmm yyyy")</f>
        <v>Jun 2015</v>
      </c>
      <c r="AC261" s="1" t="str">
        <f>TEXT(Table13[[#This Row],[Order Date]],"dddd")</f>
        <v>Saturday</v>
      </c>
    </row>
    <row r="262" spans="1:29" ht="14.5">
      <c r="A262" s="9">
        <v>491</v>
      </c>
      <c r="B262" s="9" t="str">
        <f>VLOOKUP(Table13[[#This Row],[Customer ID]],'Customer Lookup'!A:B,2,0)</f>
        <v>Toni Swanson</v>
      </c>
      <c r="C262" s="9">
        <v>42852</v>
      </c>
      <c r="D262" s="12">
        <v>42175</v>
      </c>
      <c r="E262" s="12">
        <v>42177</v>
      </c>
      <c r="F262" s="24">
        <f>Table13[[#This Row],[Ship Date]]-Table13[[#This Row],[Order Date]]</f>
        <v>2</v>
      </c>
      <c r="G262" s="18" t="str">
        <f>IF(Table13[[#This Row],[Shipping Delay (No of Days From Order to Delivery)]]&lt;=2,"Fast Delivery","Standard Delivery")</f>
        <v>Fast Delivery</v>
      </c>
      <c r="H262" s="8" t="s">
        <v>83</v>
      </c>
      <c r="I262" s="13" t="str">
        <f ca="1">TRIM(Table13[[#This Row],[Product Category]])</f>
        <v>Office Supplies</v>
      </c>
      <c r="J262" s="13" t="str">
        <f ca="1">PROPER(Table13[[#This Row],[Product Sub-Category]])</f>
        <v>Paper</v>
      </c>
      <c r="K262" s="14">
        <v>24</v>
      </c>
      <c r="L262" s="15">
        <v>9.06</v>
      </c>
      <c r="M262" s="15">
        <f t="shared" si="12"/>
        <v>217.44</v>
      </c>
      <c r="N262" s="9">
        <v>0.05</v>
      </c>
      <c r="O262" s="21">
        <v>0.05</v>
      </c>
      <c r="P262" s="21" t="str">
        <f>IF(Table13[[#This Row],[Discount]]=0,"No Discount",IF(Table13[[#This Row],[Discount]]&lt;=0.05,"Low",IF(Table13[[#This Row],[Discount]]&lt;=0.1,"Medium","High")))</f>
        <v>Low</v>
      </c>
      <c r="Q262" s="15">
        <f t="shared" si="13"/>
        <v>10.872</v>
      </c>
      <c r="R262" s="15">
        <f t="shared" si="14"/>
        <v>206.56799999999998</v>
      </c>
      <c r="S262" s="15" t="str">
        <f>IF(Table13[[#This Row],[Total Sales After Discount (Main Total Sales)]]&gt;=1000,"High Order","Low Order")</f>
        <v>Low Order</v>
      </c>
      <c r="T262" s="9" t="s">
        <v>31</v>
      </c>
      <c r="U262" s="9" t="s">
        <v>104</v>
      </c>
      <c r="V262" s="16" t="str">
        <f ca="1">PROPER(Table13[[#This Row],[Region]])</f>
        <v>West</v>
      </c>
      <c r="W262" s="9" t="s">
        <v>62</v>
      </c>
      <c r="X262" s="9" t="s">
        <v>79</v>
      </c>
      <c r="Y262" s="9" t="s">
        <v>32</v>
      </c>
      <c r="Z262" s="9" t="str">
        <f>TEXT(Table13[[#This Row],[Order Date]],"mmm")</f>
        <v>Jun</v>
      </c>
      <c r="AA262" s="1" t="str">
        <f>TEXT(Table13[[#This Row],[Order Date]],"yyyy")</f>
        <v>2015</v>
      </c>
      <c r="AB262" s="1" t="str">
        <f>TEXT(Table13[[#This Row],[Order Date]],"mmm yyyy")</f>
        <v>Jun 2015</v>
      </c>
      <c r="AC262" s="1" t="str">
        <f>TEXT(Table13[[#This Row],[Order Date]],"dddd")</f>
        <v>Saturday</v>
      </c>
    </row>
    <row r="263" spans="1:29" ht="14.5">
      <c r="A263" s="9">
        <v>493</v>
      </c>
      <c r="B263" s="9" t="str">
        <f>VLOOKUP(Table13[[#This Row],[Customer ID]],'Customer Lookup'!A:B,2,0)</f>
        <v>Douglas Buck</v>
      </c>
      <c r="C263" s="9">
        <v>88906</v>
      </c>
      <c r="D263" s="12">
        <v>42024</v>
      </c>
      <c r="E263" s="12">
        <v>42026</v>
      </c>
      <c r="F263" s="24">
        <f>Table13[[#This Row],[Ship Date]]-Table13[[#This Row],[Order Date]]</f>
        <v>2</v>
      </c>
      <c r="G263" s="18" t="str">
        <f>IF(Table13[[#This Row],[Shipping Delay (No of Days From Order to Delivery)]]&lt;=2,"Fast Delivery","Standard Delivery")</f>
        <v>Fast Delivery</v>
      </c>
      <c r="H263" s="9" t="s">
        <v>83</v>
      </c>
      <c r="I263" s="13" t="str">
        <f ca="1">TRIM(Table13[[#This Row],[Product Category]])</f>
        <v>Office Supplies</v>
      </c>
      <c r="J263" s="13" t="str">
        <f ca="1">PROPER(Table13[[#This Row],[Product Sub-Category]])</f>
        <v>Paper</v>
      </c>
      <c r="K263" s="14">
        <v>10</v>
      </c>
      <c r="L263" s="15">
        <v>6.48</v>
      </c>
      <c r="M263" s="15">
        <f t="shared" si="12"/>
        <v>64.800000000000011</v>
      </c>
      <c r="N263" s="9">
        <v>0.05</v>
      </c>
      <c r="O263" s="20">
        <v>0.05</v>
      </c>
      <c r="P263" s="20" t="str">
        <f>IF(Table13[[#This Row],[Discount]]=0,"No Discount",IF(Table13[[#This Row],[Discount]]&lt;=0.05,"Low",IF(Table13[[#This Row],[Discount]]&lt;=0.1,"Medium","High")))</f>
        <v>Low</v>
      </c>
      <c r="Q263" s="15">
        <f t="shared" si="13"/>
        <v>3.2400000000000007</v>
      </c>
      <c r="R263" s="15">
        <f t="shared" si="14"/>
        <v>61.560000000000009</v>
      </c>
      <c r="S263" s="15" t="str">
        <f>IF(Table13[[#This Row],[Total Sales After Discount (Main Total Sales)]]&gt;=1000,"High Order","Low Order")</f>
        <v>Low Order</v>
      </c>
      <c r="T263" s="9" t="s">
        <v>31</v>
      </c>
      <c r="U263" s="9" t="s">
        <v>104</v>
      </c>
      <c r="V263" s="16" t="str">
        <f ca="1">PROPER(Table13[[#This Row],[Region]])</f>
        <v>West</v>
      </c>
      <c r="W263" s="9" t="s">
        <v>29</v>
      </c>
      <c r="X263" s="9" t="s">
        <v>345</v>
      </c>
      <c r="Y263" s="9" t="s">
        <v>32</v>
      </c>
      <c r="Z263" s="9" t="str">
        <f>TEXT(Table13[[#This Row],[Order Date]],"mmm")</f>
        <v>Jan</v>
      </c>
      <c r="AA263" s="1" t="str">
        <f>TEXT(Table13[[#This Row],[Order Date]],"yyyy")</f>
        <v>2015</v>
      </c>
      <c r="AB263" s="1" t="str">
        <f>TEXT(Table13[[#This Row],[Order Date]],"mmm yyyy")</f>
        <v>Jan 2015</v>
      </c>
      <c r="AC263" s="1" t="str">
        <f>TEXT(Table13[[#This Row],[Order Date]],"dddd")</f>
        <v>Tuesday</v>
      </c>
    </row>
    <row r="264" spans="1:29" ht="14.5">
      <c r="A264" s="9">
        <v>493</v>
      </c>
      <c r="B264" s="9" t="str">
        <f>VLOOKUP(Table13[[#This Row],[Customer ID]],'Customer Lookup'!A:B,2,0)</f>
        <v>Douglas Buck</v>
      </c>
      <c r="C264" s="9">
        <v>88906</v>
      </c>
      <c r="D264" s="12">
        <v>42024</v>
      </c>
      <c r="E264" s="12">
        <v>42025</v>
      </c>
      <c r="F264" s="24">
        <f>Table13[[#This Row],[Ship Date]]-Table13[[#This Row],[Order Date]]</f>
        <v>1</v>
      </c>
      <c r="G264" s="18" t="str">
        <f>IF(Table13[[#This Row],[Shipping Delay (No of Days From Order to Delivery)]]&lt;=2,"Fast Delivery","Standard Delivery")</f>
        <v>Fast Delivery</v>
      </c>
      <c r="H264" s="8" t="s">
        <v>2238</v>
      </c>
      <c r="I264" s="13" t="str">
        <f ca="1">TRIM(Table13[[#This Row],[Product Category]])</f>
        <v>Technology</v>
      </c>
      <c r="J264" s="13" t="str">
        <f ca="1">PROPER(Table13[[#This Row],[Product Sub-Category]])</f>
        <v>Storage &amp; Organization</v>
      </c>
      <c r="K264" s="14">
        <v>5</v>
      </c>
      <c r="L264" s="15">
        <v>17.149999999999999</v>
      </c>
      <c r="M264" s="15">
        <f t="shared" si="12"/>
        <v>85.75</v>
      </c>
      <c r="N264" s="9">
        <v>0.05</v>
      </c>
      <c r="O264" s="21">
        <v>0.05</v>
      </c>
      <c r="P264" s="21" t="str">
        <f>IF(Table13[[#This Row],[Discount]]=0,"No Discount",IF(Table13[[#This Row],[Discount]]&lt;=0.05,"Low",IF(Table13[[#This Row],[Discount]]&lt;=0.1,"Medium","High")))</f>
        <v>Low</v>
      </c>
      <c r="Q264" s="15">
        <f t="shared" si="13"/>
        <v>4.2875000000000005</v>
      </c>
      <c r="R264" s="15">
        <f t="shared" si="14"/>
        <v>81.462500000000006</v>
      </c>
      <c r="S264" s="15" t="str">
        <f>IF(Table13[[#This Row],[Total Sales After Discount (Main Total Sales)]]&gt;=1000,"High Order","Low Order")</f>
        <v>Low Order</v>
      </c>
      <c r="T264" s="9" t="s">
        <v>31</v>
      </c>
      <c r="U264" s="9" t="s">
        <v>104</v>
      </c>
      <c r="V264" s="16" t="str">
        <f ca="1">PROPER(Table13[[#This Row],[Region]])</f>
        <v>West</v>
      </c>
      <c r="W264" s="9" t="s">
        <v>29</v>
      </c>
      <c r="X264" s="9" t="s">
        <v>345</v>
      </c>
      <c r="Y264" s="9" t="s">
        <v>32</v>
      </c>
      <c r="Z264" s="9" t="str">
        <f>TEXT(Table13[[#This Row],[Order Date]],"mmm")</f>
        <v>Jan</v>
      </c>
      <c r="AA264" s="1" t="str">
        <f>TEXT(Table13[[#This Row],[Order Date]],"yyyy")</f>
        <v>2015</v>
      </c>
      <c r="AB264" s="1" t="str">
        <f>TEXT(Table13[[#This Row],[Order Date]],"mmm yyyy")</f>
        <v>Jan 2015</v>
      </c>
      <c r="AC264" s="1" t="str">
        <f>TEXT(Table13[[#This Row],[Order Date]],"dddd")</f>
        <v>Tuesday</v>
      </c>
    </row>
    <row r="265" spans="1:29" ht="14.5">
      <c r="A265" s="9">
        <v>494</v>
      </c>
      <c r="B265" s="9" t="str">
        <f>VLOOKUP(Table13[[#This Row],[Customer ID]],'Customer Lookup'!A:B,2,0)</f>
        <v>Jimmy Alston Holder</v>
      </c>
      <c r="C265" s="9">
        <v>88905</v>
      </c>
      <c r="D265" s="12">
        <v>42139</v>
      </c>
      <c r="E265" s="12">
        <v>42141</v>
      </c>
      <c r="F265" s="24">
        <f>Table13[[#This Row],[Ship Date]]-Table13[[#This Row],[Order Date]]</f>
        <v>2</v>
      </c>
      <c r="G265" s="18" t="str">
        <f>IF(Table13[[#This Row],[Shipping Delay (No of Days From Order to Delivery)]]&lt;=2,"Fast Delivery","Standard Delivery")</f>
        <v>Fast Delivery</v>
      </c>
      <c r="H265" s="9" t="s">
        <v>144</v>
      </c>
      <c r="I265" s="13" t="str">
        <f ca="1">TRIM(Table13[[#This Row],[Product Category]])</f>
        <v>Office Supplies</v>
      </c>
      <c r="J265" s="13" t="str">
        <f ca="1">PROPER(Table13[[#This Row],[Product Sub-Category]])</f>
        <v>Computer Peripherals</v>
      </c>
      <c r="K265" s="14">
        <v>12</v>
      </c>
      <c r="L265" s="15">
        <v>8.32</v>
      </c>
      <c r="M265" s="15">
        <f t="shared" si="12"/>
        <v>99.84</v>
      </c>
      <c r="N265" s="9">
        <v>0.05</v>
      </c>
      <c r="O265" s="20">
        <v>0.05</v>
      </c>
      <c r="P265" s="20" t="str">
        <f>IF(Table13[[#This Row],[Discount]]=0,"No Discount",IF(Table13[[#This Row],[Discount]]&lt;=0.05,"Low",IF(Table13[[#This Row],[Discount]]&lt;=0.1,"Medium","High")))</f>
        <v>Low</v>
      </c>
      <c r="Q265" s="15">
        <f t="shared" si="13"/>
        <v>4.9920000000000009</v>
      </c>
      <c r="R265" s="15">
        <f t="shared" si="14"/>
        <v>94.847999999999999</v>
      </c>
      <c r="S265" s="15" t="str">
        <f>IF(Table13[[#This Row],[Total Sales After Discount (Main Total Sales)]]&gt;=1000,"High Order","Low Order")</f>
        <v>Low Order</v>
      </c>
      <c r="T265" s="9" t="s">
        <v>50</v>
      </c>
      <c r="U265" s="9" t="s">
        <v>104</v>
      </c>
      <c r="V265" s="16" t="str">
        <f ca="1">PROPER(Table13[[#This Row],[Region]])</f>
        <v>West</v>
      </c>
      <c r="W265" s="9" t="s">
        <v>29</v>
      </c>
      <c r="X265" s="9" t="s">
        <v>160</v>
      </c>
      <c r="Y265" s="9" t="s">
        <v>32</v>
      </c>
      <c r="Z265" s="9" t="str">
        <f>TEXT(Table13[[#This Row],[Order Date]],"mmm")</f>
        <v>May</v>
      </c>
      <c r="AA265" s="1" t="str">
        <f>TEXT(Table13[[#This Row],[Order Date]],"yyyy")</f>
        <v>2015</v>
      </c>
      <c r="AB265" s="1" t="str">
        <f>TEXT(Table13[[#This Row],[Order Date]],"mmm yyyy")</f>
        <v>May 2015</v>
      </c>
      <c r="AC265" s="1" t="str">
        <f>TEXT(Table13[[#This Row],[Order Date]],"dddd")</f>
        <v>Friday</v>
      </c>
    </row>
    <row r="266" spans="1:29" ht="14.5">
      <c r="A266" s="9">
        <v>494</v>
      </c>
      <c r="B266" s="9" t="str">
        <f>VLOOKUP(Table13[[#This Row],[Customer ID]],'Customer Lookup'!A:B,2,0)</f>
        <v>Jimmy Alston Holder</v>
      </c>
      <c r="C266" s="9">
        <v>88905</v>
      </c>
      <c r="D266" s="12">
        <v>42139</v>
      </c>
      <c r="E266" s="12">
        <v>42141</v>
      </c>
      <c r="F266" s="24">
        <f>Table13[[#This Row],[Ship Date]]-Table13[[#This Row],[Order Date]]</f>
        <v>2</v>
      </c>
      <c r="G266" s="18" t="str">
        <f>IF(Table13[[#This Row],[Shipping Delay (No of Days From Order to Delivery)]]&lt;=2,"Fast Delivery","Standard Delivery")</f>
        <v>Fast Delivery</v>
      </c>
      <c r="H266" s="8" t="s">
        <v>2231</v>
      </c>
      <c r="I266" s="13" t="str">
        <f ca="1">TRIM(Table13[[#This Row],[Product Category]])</f>
        <v>Office Supplies</v>
      </c>
      <c r="J266" s="13" t="str">
        <f ca="1">PROPER(Table13[[#This Row],[Product Sub-Category]])</f>
        <v>Pens &amp; Art Supplies</v>
      </c>
      <c r="K266" s="14">
        <v>6</v>
      </c>
      <c r="L266" s="15">
        <v>2.94</v>
      </c>
      <c r="M266" s="15">
        <f t="shared" si="12"/>
        <v>17.64</v>
      </c>
      <c r="N266" s="9">
        <v>0.05</v>
      </c>
      <c r="O266" s="21">
        <v>0.05</v>
      </c>
      <c r="P266" s="21" t="str">
        <f>IF(Table13[[#This Row],[Discount]]=0,"No Discount",IF(Table13[[#This Row],[Discount]]&lt;=0.05,"Low",IF(Table13[[#This Row],[Discount]]&lt;=0.1,"Medium","High")))</f>
        <v>Low</v>
      </c>
      <c r="Q266" s="15">
        <f t="shared" si="13"/>
        <v>0.88200000000000012</v>
      </c>
      <c r="R266" s="15">
        <f t="shared" si="14"/>
        <v>16.757999999999999</v>
      </c>
      <c r="S266" s="15" t="str">
        <f>IF(Table13[[#This Row],[Total Sales After Discount (Main Total Sales)]]&gt;=1000,"High Order","Low Order")</f>
        <v>Low Order</v>
      </c>
      <c r="T266" s="9" t="s">
        <v>50</v>
      </c>
      <c r="U266" s="9" t="s">
        <v>104</v>
      </c>
      <c r="V266" s="16" t="str">
        <f ca="1">PROPER(Table13[[#This Row],[Region]])</f>
        <v>West</v>
      </c>
      <c r="W266" s="9" t="s">
        <v>29</v>
      </c>
      <c r="X266" s="9" t="s">
        <v>160</v>
      </c>
      <c r="Y266" s="9" t="s">
        <v>32</v>
      </c>
      <c r="Z266" s="9" t="str">
        <f>TEXT(Table13[[#This Row],[Order Date]],"mmm")</f>
        <v>May</v>
      </c>
      <c r="AA266" s="1" t="str">
        <f>TEXT(Table13[[#This Row],[Order Date]],"yyyy")</f>
        <v>2015</v>
      </c>
      <c r="AB266" s="1" t="str">
        <f>TEXT(Table13[[#This Row],[Order Date]],"mmm yyyy")</f>
        <v>May 2015</v>
      </c>
      <c r="AC266" s="1" t="str">
        <f>TEXT(Table13[[#This Row],[Order Date]],"dddd")</f>
        <v>Friday</v>
      </c>
    </row>
    <row r="267" spans="1:29" ht="14.5">
      <c r="A267" s="9">
        <v>494</v>
      </c>
      <c r="B267" s="9" t="str">
        <f>VLOOKUP(Table13[[#This Row],[Customer ID]],'Customer Lookup'!A:B,2,0)</f>
        <v>Jimmy Alston Holder</v>
      </c>
      <c r="C267" s="9">
        <v>88907</v>
      </c>
      <c r="D267" s="12">
        <v>42045</v>
      </c>
      <c r="E267" s="12">
        <v>42046</v>
      </c>
      <c r="F267" s="24">
        <f>Table13[[#This Row],[Ship Date]]-Table13[[#This Row],[Order Date]]</f>
        <v>1</v>
      </c>
      <c r="G267" s="18" t="str">
        <f>IF(Table13[[#This Row],[Shipping Delay (No of Days From Order to Delivery)]]&lt;=2,"Fast Delivery","Standard Delivery")</f>
        <v>Fast Delivery</v>
      </c>
      <c r="H267" s="9" t="s">
        <v>83</v>
      </c>
      <c r="I267" s="13" t="str">
        <f ca="1">TRIM(Table13[[#This Row],[Product Category]])</f>
        <v>Technology</v>
      </c>
      <c r="J267" s="13" t="str">
        <f ca="1">PROPER(Table13[[#This Row],[Product Sub-Category]])</f>
        <v>Paper</v>
      </c>
      <c r="K267" s="14">
        <v>10</v>
      </c>
      <c r="L267" s="15">
        <v>4.9800000000000004</v>
      </c>
      <c r="M267" s="15">
        <f t="shared" si="12"/>
        <v>49.800000000000004</v>
      </c>
      <c r="N267" s="9">
        <v>0.05</v>
      </c>
      <c r="O267" s="20">
        <v>0.05</v>
      </c>
      <c r="P267" s="20" t="str">
        <f>IF(Table13[[#This Row],[Discount]]=0,"No Discount",IF(Table13[[#This Row],[Discount]]&lt;=0.05,"Low",IF(Table13[[#This Row],[Discount]]&lt;=0.1,"Medium","High")))</f>
        <v>Low</v>
      </c>
      <c r="Q267" s="15">
        <f t="shared" si="13"/>
        <v>2.4900000000000002</v>
      </c>
      <c r="R267" s="15">
        <f t="shared" si="14"/>
        <v>47.31</v>
      </c>
      <c r="S267" s="15" t="str">
        <f>IF(Table13[[#This Row],[Total Sales After Discount (Main Total Sales)]]&gt;=1000,"High Order","Low Order")</f>
        <v>Low Order</v>
      </c>
      <c r="T267" s="9" t="s">
        <v>41</v>
      </c>
      <c r="U267" s="9" t="s">
        <v>104</v>
      </c>
      <c r="V267" s="16" t="str">
        <f ca="1">PROPER(Table13[[#This Row],[Region]])</f>
        <v>West</v>
      </c>
      <c r="W267" s="9" t="s">
        <v>29</v>
      </c>
      <c r="X267" s="9" t="s">
        <v>160</v>
      </c>
      <c r="Y267" s="9" t="s">
        <v>32</v>
      </c>
      <c r="Z267" s="9" t="str">
        <f>TEXT(Table13[[#This Row],[Order Date]],"mmm")</f>
        <v>Feb</v>
      </c>
      <c r="AA267" s="1" t="str">
        <f>TEXT(Table13[[#This Row],[Order Date]],"yyyy")</f>
        <v>2015</v>
      </c>
      <c r="AB267" s="1" t="str">
        <f>TEXT(Table13[[#This Row],[Order Date]],"mmm yyyy")</f>
        <v>Feb 2015</v>
      </c>
      <c r="AC267" s="1" t="str">
        <f>TEXT(Table13[[#This Row],[Order Date]],"dddd")</f>
        <v>Tuesday</v>
      </c>
    </row>
    <row r="268" spans="1:29" ht="14.5">
      <c r="A268" s="9">
        <v>494</v>
      </c>
      <c r="B268" s="9" t="str">
        <f>VLOOKUP(Table13[[#This Row],[Customer ID]],'Customer Lookup'!A:B,2,0)</f>
        <v>Jimmy Alston Holder</v>
      </c>
      <c r="C268" s="9">
        <v>88908</v>
      </c>
      <c r="D268" s="12">
        <v>42175</v>
      </c>
      <c r="E268" s="12">
        <v>42177</v>
      </c>
      <c r="F268" s="24">
        <f>Table13[[#This Row],[Ship Date]]-Table13[[#This Row],[Order Date]]</f>
        <v>2</v>
      </c>
      <c r="G268" s="18" t="str">
        <f>IF(Table13[[#This Row],[Shipping Delay (No of Days From Order to Delivery)]]&lt;=2,"Fast Delivery","Standard Delivery")</f>
        <v>Fast Delivery</v>
      </c>
      <c r="H268" s="8" t="s">
        <v>74</v>
      </c>
      <c r="I268" s="13" t="str">
        <f ca="1">TRIM(Table13[[#This Row],[Product Category]])</f>
        <v>Office Supplies</v>
      </c>
      <c r="J268" s="13" t="str">
        <f ca="1">PROPER(Table13[[#This Row],[Product Sub-Category]])</f>
        <v>Office Machines</v>
      </c>
      <c r="K268" s="14">
        <v>6</v>
      </c>
      <c r="L268" s="15">
        <v>1360.14</v>
      </c>
      <c r="M268" s="15">
        <f t="shared" si="12"/>
        <v>8160.84</v>
      </c>
      <c r="N268" s="9">
        <v>0.15</v>
      </c>
      <c r="O268" s="21">
        <v>0.15</v>
      </c>
      <c r="P268" s="21" t="str">
        <f>IF(Table13[[#This Row],[Discount]]=0,"No Discount",IF(Table13[[#This Row],[Discount]]&lt;=0.05,"Low",IF(Table13[[#This Row],[Discount]]&lt;=0.1,"Medium","High")))</f>
        <v>High</v>
      </c>
      <c r="Q268" s="15">
        <f t="shared" si="13"/>
        <v>1224.126</v>
      </c>
      <c r="R268" s="15">
        <f t="shared" si="14"/>
        <v>6936.7139999999999</v>
      </c>
      <c r="S268" s="15" t="str">
        <f>IF(Table13[[#This Row],[Total Sales After Discount (Main Total Sales)]]&gt;=1000,"High Order","Low Order")</f>
        <v>High Order</v>
      </c>
      <c r="T268" s="9" t="s">
        <v>41</v>
      </c>
      <c r="U268" s="9" t="s">
        <v>104</v>
      </c>
      <c r="V268" s="16" t="str">
        <f ca="1">PROPER(Table13[[#This Row],[Region]])</f>
        <v>West</v>
      </c>
      <c r="W268" s="9" t="s">
        <v>29</v>
      </c>
      <c r="X268" s="9" t="s">
        <v>160</v>
      </c>
      <c r="Y268" s="9" t="s">
        <v>32</v>
      </c>
      <c r="Z268" s="9" t="str">
        <f>TEXT(Table13[[#This Row],[Order Date]],"mmm")</f>
        <v>Jun</v>
      </c>
      <c r="AA268" s="1" t="str">
        <f>TEXT(Table13[[#This Row],[Order Date]],"yyyy")</f>
        <v>2015</v>
      </c>
      <c r="AB268" s="1" t="str">
        <f>TEXT(Table13[[#This Row],[Order Date]],"mmm yyyy")</f>
        <v>Jun 2015</v>
      </c>
      <c r="AC268" s="1" t="str">
        <f>TEXT(Table13[[#This Row],[Order Date]],"dddd")</f>
        <v>Saturday</v>
      </c>
    </row>
    <row r="269" spans="1:29" ht="14.5">
      <c r="A269" s="9">
        <v>494</v>
      </c>
      <c r="B269" s="9" t="str">
        <f>VLOOKUP(Table13[[#This Row],[Customer ID]],'Customer Lookup'!A:B,2,0)</f>
        <v>Jimmy Alston Holder</v>
      </c>
      <c r="C269" s="9">
        <v>88908</v>
      </c>
      <c r="D269" s="12">
        <v>42175</v>
      </c>
      <c r="E269" s="12">
        <v>42177</v>
      </c>
      <c r="F269" s="24">
        <f>Table13[[#This Row],[Ship Date]]-Table13[[#This Row],[Order Date]]</f>
        <v>2</v>
      </c>
      <c r="G269" s="18" t="str">
        <f>IF(Table13[[#This Row],[Shipping Delay (No of Days From Order to Delivery)]]&lt;=2,"Fast Delivery","Standard Delivery")</f>
        <v>Fast Delivery</v>
      </c>
      <c r="H269" s="9" t="s">
        <v>83</v>
      </c>
      <c r="I269" s="13" t="str">
        <f ca="1">TRIM(Table13[[#This Row],[Product Category]])</f>
        <v>Technology</v>
      </c>
      <c r="J269" s="13" t="str">
        <f ca="1">PROPER(Table13[[#This Row],[Product Sub-Category]])</f>
        <v>Paper</v>
      </c>
      <c r="K269" s="14">
        <v>6</v>
      </c>
      <c r="L269" s="15">
        <v>9.06</v>
      </c>
      <c r="M269" s="15">
        <f t="shared" si="12"/>
        <v>54.36</v>
      </c>
      <c r="N269" s="9">
        <v>0.05</v>
      </c>
      <c r="O269" s="20">
        <v>0.05</v>
      </c>
      <c r="P269" s="20" t="str">
        <f>IF(Table13[[#This Row],[Discount]]=0,"No Discount",IF(Table13[[#This Row],[Discount]]&lt;=0.05,"Low",IF(Table13[[#This Row],[Discount]]&lt;=0.1,"Medium","High")))</f>
        <v>Low</v>
      </c>
      <c r="Q269" s="15">
        <f t="shared" si="13"/>
        <v>2.718</v>
      </c>
      <c r="R269" s="15">
        <f t="shared" si="14"/>
        <v>51.641999999999996</v>
      </c>
      <c r="S269" s="15" t="str">
        <f>IF(Table13[[#This Row],[Total Sales After Discount (Main Total Sales)]]&gt;=1000,"High Order","Low Order")</f>
        <v>Low Order</v>
      </c>
      <c r="T269" s="9" t="s">
        <v>31</v>
      </c>
      <c r="U269" s="9" t="s">
        <v>104</v>
      </c>
      <c r="V269" s="16" t="str">
        <f ca="1">PROPER(Table13[[#This Row],[Region]])</f>
        <v>South</v>
      </c>
      <c r="W269" s="9" t="s">
        <v>29</v>
      </c>
      <c r="X269" s="9" t="s">
        <v>160</v>
      </c>
      <c r="Y269" s="9" t="s">
        <v>32</v>
      </c>
      <c r="Z269" s="9" t="str">
        <f>TEXT(Table13[[#This Row],[Order Date]],"mmm")</f>
        <v>Jun</v>
      </c>
      <c r="AA269" s="1" t="str">
        <f>TEXT(Table13[[#This Row],[Order Date]],"yyyy")</f>
        <v>2015</v>
      </c>
      <c r="AB269" s="1" t="str">
        <f>TEXT(Table13[[#This Row],[Order Date]],"mmm yyyy")</f>
        <v>Jun 2015</v>
      </c>
      <c r="AC269" s="1" t="str">
        <f>TEXT(Table13[[#This Row],[Order Date]],"dddd")</f>
        <v>Saturday</v>
      </c>
    </row>
    <row r="270" spans="1:29" ht="14.5">
      <c r="A270" s="9">
        <v>497</v>
      </c>
      <c r="B270" s="9" t="str">
        <f>VLOOKUP(Table13[[#This Row],[Customer ID]],'Customer Lookup'!A:B,2,0)</f>
        <v>Steve McKee</v>
      </c>
      <c r="C270" s="9">
        <v>90706</v>
      </c>
      <c r="D270" s="12">
        <v>42138</v>
      </c>
      <c r="E270" s="12">
        <v>42140</v>
      </c>
      <c r="F270" s="24">
        <f>Table13[[#This Row],[Ship Date]]-Table13[[#This Row],[Order Date]]</f>
        <v>2</v>
      </c>
      <c r="G270" s="18" t="str">
        <f>IF(Table13[[#This Row],[Shipping Delay (No of Days From Order to Delivery)]]&lt;=2,"Fast Delivery","Standard Delivery")</f>
        <v>Fast Delivery</v>
      </c>
      <c r="H270" s="8" t="s">
        <v>144</v>
      </c>
      <c r="I270" s="13" t="str">
        <f ca="1">TRIM(Table13[[#This Row],[Product Category]])</f>
        <v>Office Supplies</v>
      </c>
      <c r="J270" s="13" t="str">
        <f ca="1">PROPER(Table13[[#This Row],[Product Sub-Category]])</f>
        <v>Computer Peripherals</v>
      </c>
      <c r="K270" s="14">
        <v>35</v>
      </c>
      <c r="L270" s="15">
        <v>152.47999999999999</v>
      </c>
      <c r="M270" s="15">
        <f t="shared" si="12"/>
        <v>5336.7999999999993</v>
      </c>
      <c r="N270" s="9">
        <v>0.1</v>
      </c>
      <c r="O270" s="21">
        <v>0.1</v>
      </c>
      <c r="P270" s="21" t="str">
        <f>IF(Table13[[#This Row],[Discount]]=0,"No Discount",IF(Table13[[#This Row],[Discount]]&lt;=0.05,"Low",IF(Table13[[#This Row],[Discount]]&lt;=0.1,"Medium","High")))</f>
        <v>Medium</v>
      </c>
      <c r="Q270" s="15">
        <f t="shared" si="13"/>
        <v>533.67999999999995</v>
      </c>
      <c r="R270" s="15">
        <f t="shared" si="14"/>
        <v>4803.119999999999</v>
      </c>
      <c r="S270" s="15" t="str">
        <f>IF(Table13[[#This Row],[Total Sales After Discount (Main Total Sales)]]&gt;=1000,"High Order","Low Order")</f>
        <v>High Order</v>
      </c>
      <c r="T270" s="9" t="s">
        <v>41</v>
      </c>
      <c r="U270" s="9" t="s">
        <v>51</v>
      </c>
      <c r="V270" s="16" t="str">
        <f ca="1">PROPER(Table13[[#This Row],[Region]])</f>
        <v>South</v>
      </c>
      <c r="W270" s="9" t="s">
        <v>184</v>
      </c>
      <c r="X270" s="9" t="s">
        <v>346</v>
      </c>
      <c r="Y270" s="9" t="s">
        <v>32</v>
      </c>
      <c r="Z270" s="9" t="str">
        <f>TEXT(Table13[[#This Row],[Order Date]],"mmm")</f>
        <v>May</v>
      </c>
      <c r="AA270" s="1" t="str">
        <f>TEXT(Table13[[#This Row],[Order Date]],"yyyy")</f>
        <v>2015</v>
      </c>
      <c r="AB270" s="1" t="str">
        <f>TEXT(Table13[[#This Row],[Order Date]],"mmm yyyy")</f>
        <v>May 2015</v>
      </c>
      <c r="AC270" s="1" t="str">
        <f>TEXT(Table13[[#This Row],[Order Date]],"dddd")</f>
        <v>Thursday</v>
      </c>
    </row>
    <row r="271" spans="1:29" ht="14.5">
      <c r="A271" s="9">
        <v>507</v>
      </c>
      <c r="B271" s="9" t="str">
        <f>VLOOKUP(Table13[[#This Row],[Customer ID]],'Customer Lookup'!A:B,2,0)</f>
        <v>Carol Saunders</v>
      </c>
      <c r="C271" s="9">
        <v>87357</v>
      </c>
      <c r="D271" s="12">
        <v>42112</v>
      </c>
      <c r="E271" s="12">
        <v>42114</v>
      </c>
      <c r="F271" s="24">
        <f>Table13[[#This Row],[Ship Date]]-Table13[[#This Row],[Order Date]]</f>
        <v>2</v>
      </c>
      <c r="G271" s="18" t="str">
        <f>IF(Table13[[#This Row],[Shipping Delay (No of Days From Order to Delivery)]]&lt;=2,"Fast Delivery","Standard Delivery")</f>
        <v>Fast Delivery</v>
      </c>
      <c r="H271" s="9" t="s">
        <v>83</v>
      </c>
      <c r="I271" s="13" t="str">
        <f ca="1">TRIM(Table13[[#This Row],[Product Category]])</f>
        <v>Technology</v>
      </c>
      <c r="J271" s="13" t="str">
        <f ca="1">PROPER(Table13[[#This Row],[Product Sub-Category]])</f>
        <v>Paper</v>
      </c>
      <c r="K271" s="14">
        <v>11</v>
      </c>
      <c r="L271" s="15">
        <v>55.98</v>
      </c>
      <c r="M271" s="15">
        <f t="shared" si="12"/>
        <v>615.78</v>
      </c>
      <c r="N271" s="9">
        <v>0.05</v>
      </c>
      <c r="O271" s="20">
        <v>0.05</v>
      </c>
      <c r="P271" s="20" t="str">
        <f>IF(Table13[[#This Row],[Discount]]=0,"No Discount",IF(Table13[[#This Row],[Discount]]&lt;=0.05,"Low",IF(Table13[[#This Row],[Discount]]&lt;=0.1,"Medium","High")))</f>
        <v>Low</v>
      </c>
      <c r="Q271" s="15">
        <f t="shared" si="13"/>
        <v>30.789000000000001</v>
      </c>
      <c r="R271" s="15">
        <f t="shared" si="14"/>
        <v>584.99099999999999</v>
      </c>
      <c r="S271" s="15" t="str">
        <f>IF(Table13[[#This Row],[Total Sales After Discount (Main Total Sales)]]&gt;=1000,"High Order","Low Order")</f>
        <v>Low Order</v>
      </c>
      <c r="T271" s="9" t="s">
        <v>41</v>
      </c>
      <c r="U271" s="9" t="s">
        <v>81</v>
      </c>
      <c r="V271" s="16" t="str">
        <f ca="1">PROPER(Table13[[#This Row],[Region]])</f>
        <v>South</v>
      </c>
      <c r="W271" s="9" t="s">
        <v>347</v>
      </c>
      <c r="X271" s="9" t="s">
        <v>348</v>
      </c>
      <c r="Y271" s="9" t="s">
        <v>22</v>
      </c>
      <c r="Z271" s="9" t="str">
        <f>TEXT(Table13[[#This Row],[Order Date]],"mmm")</f>
        <v>Apr</v>
      </c>
      <c r="AA271" s="1" t="str">
        <f>TEXT(Table13[[#This Row],[Order Date]],"yyyy")</f>
        <v>2015</v>
      </c>
      <c r="AB271" s="1" t="str">
        <f>TEXT(Table13[[#This Row],[Order Date]],"mmm yyyy")</f>
        <v>Apr 2015</v>
      </c>
      <c r="AC271" s="1" t="str">
        <f>TEXT(Table13[[#This Row],[Order Date]],"dddd")</f>
        <v>Saturday</v>
      </c>
    </row>
    <row r="272" spans="1:29" ht="14.5">
      <c r="A272" s="9">
        <v>507</v>
      </c>
      <c r="B272" s="9" t="str">
        <f>VLOOKUP(Table13[[#This Row],[Customer ID]],'Customer Lookup'!A:B,2,0)</f>
        <v>Carol Saunders</v>
      </c>
      <c r="C272" s="9">
        <v>87357</v>
      </c>
      <c r="D272" s="12">
        <v>42112</v>
      </c>
      <c r="E272" s="12">
        <v>42113</v>
      </c>
      <c r="F272" s="24">
        <f>Table13[[#This Row],[Ship Date]]-Table13[[#This Row],[Order Date]]</f>
        <v>1</v>
      </c>
      <c r="G272" s="18" t="str">
        <f>IF(Table13[[#This Row],[Shipping Delay (No of Days From Order to Delivery)]]&lt;=2,"Fast Delivery","Standard Delivery")</f>
        <v>Fast Delivery</v>
      </c>
      <c r="H272" s="8" t="s">
        <v>2235</v>
      </c>
      <c r="I272" s="13" t="str">
        <f ca="1">TRIM(Table13[[#This Row],[Product Category]])</f>
        <v>Office Supplies</v>
      </c>
      <c r="J272" s="13" t="str">
        <f ca="1">PROPER(Table13[[#This Row],[Product Sub-Category]])</f>
        <v>Telephones And Communication</v>
      </c>
      <c r="K272" s="14">
        <v>17</v>
      </c>
      <c r="L272" s="15">
        <v>65.989999999999995</v>
      </c>
      <c r="M272" s="15">
        <f t="shared" si="12"/>
        <v>1121.83</v>
      </c>
      <c r="N272" s="9">
        <v>0.05</v>
      </c>
      <c r="O272" s="21">
        <v>0.05</v>
      </c>
      <c r="P272" s="21" t="str">
        <f>IF(Table13[[#This Row],[Discount]]=0,"No Discount",IF(Table13[[#This Row],[Discount]]&lt;=0.05,"Low",IF(Table13[[#This Row],[Discount]]&lt;=0.1,"Medium","High")))</f>
        <v>Low</v>
      </c>
      <c r="Q272" s="15">
        <f t="shared" si="13"/>
        <v>56.091499999999996</v>
      </c>
      <c r="R272" s="15">
        <f t="shared" si="14"/>
        <v>1065.7384999999999</v>
      </c>
      <c r="S272" s="15" t="str">
        <f>IF(Table13[[#This Row],[Total Sales After Discount (Main Total Sales)]]&gt;=1000,"High Order","Low Order")</f>
        <v>High Order</v>
      </c>
      <c r="T272" s="9" t="s">
        <v>41</v>
      </c>
      <c r="U272" s="9" t="s">
        <v>81</v>
      </c>
      <c r="V272" s="16" t="str">
        <f ca="1">PROPER(Table13[[#This Row],[Region]])</f>
        <v>South</v>
      </c>
      <c r="W272" s="9" t="s">
        <v>347</v>
      </c>
      <c r="X272" s="9" t="s">
        <v>348</v>
      </c>
      <c r="Y272" s="9" t="s">
        <v>32</v>
      </c>
      <c r="Z272" s="9" t="str">
        <f>TEXT(Table13[[#This Row],[Order Date]],"mmm")</f>
        <v>Apr</v>
      </c>
      <c r="AA272" s="1" t="str">
        <f>TEXT(Table13[[#This Row],[Order Date]],"yyyy")</f>
        <v>2015</v>
      </c>
      <c r="AB272" s="1" t="str">
        <f>TEXT(Table13[[#This Row],[Order Date]],"mmm yyyy")</f>
        <v>Apr 2015</v>
      </c>
      <c r="AC272" s="1" t="str">
        <f>TEXT(Table13[[#This Row],[Order Date]],"dddd")</f>
        <v>Saturday</v>
      </c>
    </row>
    <row r="273" spans="1:29" ht="14.5">
      <c r="A273" s="9">
        <v>508</v>
      </c>
      <c r="B273" s="9" t="str">
        <f>VLOOKUP(Table13[[#This Row],[Customer ID]],'Customer Lookup'!A:B,2,0)</f>
        <v>Cameron Owens</v>
      </c>
      <c r="C273" s="9">
        <v>87356</v>
      </c>
      <c r="D273" s="12">
        <v>42058</v>
      </c>
      <c r="E273" s="12">
        <v>42058</v>
      </c>
      <c r="F273" s="24">
        <f>Table13[[#This Row],[Ship Date]]-Table13[[#This Row],[Order Date]]</f>
        <v>0</v>
      </c>
      <c r="G273" s="18" t="str">
        <f>IF(Table13[[#This Row],[Shipping Delay (No of Days From Order to Delivery)]]&lt;=2,"Fast Delivery","Standard Delivery")</f>
        <v>Fast Delivery</v>
      </c>
      <c r="H273" s="9" t="s">
        <v>2238</v>
      </c>
      <c r="I273" s="13" t="str">
        <f ca="1">TRIM(Table13[[#This Row],[Product Category]])</f>
        <v>Furniture</v>
      </c>
      <c r="J273" s="13" t="str">
        <f ca="1">PROPER(Table13[[#This Row],[Product Sub-Category]])</f>
        <v>Storage &amp; Organization</v>
      </c>
      <c r="K273" s="14">
        <v>5</v>
      </c>
      <c r="L273" s="15">
        <v>20.98</v>
      </c>
      <c r="M273" s="15">
        <f t="shared" si="12"/>
        <v>104.9</v>
      </c>
      <c r="N273" s="9">
        <v>0.05</v>
      </c>
      <c r="O273" s="20">
        <v>0.05</v>
      </c>
      <c r="P273" s="20" t="str">
        <f>IF(Table13[[#This Row],[Discount]]=0,"No Discount",IF(Table13[[#This Row],[Discount]]&lt;=0.05,"Low",IF(Table13[[#This Row],[Discount]]&lt;=0.1,"Medium","High")))</f>
        <v>Low</v>
      </c>
      <c r="Q273" s="15">
        <f t="shared" si="13"/>
        <v>5.245000000000001</v>
      </c>
      <c r="R273" s="15">
        <f t="shared" si="14"/>
        <v>99.655000000000001</v>
      </c>
      <c r="S273" s="15" t="str">
        <f>IF(Table13[[#This Row],[Total Sales After Discount (Main Total Sales)]]&gt;=1000,"High Order","Low Order")</f>
        <v>Low Order</v>
      </c>
      <c r="T273" s="9" t="s">
        <v>21</v>
      </c>
      <c r="U273" s="9" t="s">
        <v>81</v>
      </c>
      <c r="V273" s="16" t="str">
        <f ca="1">PROPER(Table13[[#This Row],[Region]])</f>
        <v>South</v>
      </c>
      <c r="W273" s="9" t="s">
        <v>347</v>
      </c>
      <c r="X273" s="9" t="s">
        <v>350</v>
      </c>
      <c r="Y273" s="9" t="s">
        <v>32</v>
      </c>
      <c r="Z273" s="9" t="str">
        <f>TEXT(Table13[[#This Row],[Order Date]],"mmm")</f>
        <v>Feb</v>
      </c>
      <c r="AA273" s="1" t="str">
        <f>TEXT(Table13[[#This Row],[Order Date]],"yyyy")</f>
        <v>2015</v>
      </c>
      <c r="AB273" s="1" t="str">
        <f>TEXT(Table13[[#This Row],[Order Date]],"mmm yyyy")</f>
        <v>Feb 2015</v>
      </c>
      <c r="AC273" s="1" t="str">
        <f>TEXT(Table13[[#This Row],[Order Date]],"dddd")</f>
        <v>Monday</v>
      </c>
    </row>
    <row r="274" spans="1:29" ht="14.5">
      <c r="A274" s="9">
        <v>508</v>
      </c>
      <c r="B274" s="9" t="str">
        <f>VLOOKUP(Table13[[#This Row],[Customer ID]],'Customer Lookup'!A:B,2,0)</f>
        <v>Cameron Owens</v>
      </c>
      <c r="C274" s="9">
        <v>87357</v>
      </c>
      <c r="D274" s="12">
        <v>42112</v>
      </c>
      <c r="E274" s="12">
        <v>42115</v>
      </c>
      <c r="F274" s="24">
        <f>Table13[[#This Row],[Ship Date]]-Table13[[#This Row],[Order Date]]</f>
        <v>3</v>
      </c>
      <c r="G274" s="18" t="str">
        <f>IF(Table13[[#This Row],[Shipping Delay (No of Days From Order to Delivery)]]&lt;=2,"Fast Delivery","Standard Delivery")</f>
        <v>Standard Delivery</v>
      </c>
      <c r="H274" s="8" t="s">
        <v>2232</v>
      </c>
      <c r="I274" s="13" t="str">
        <f ca="1">TRIM(Table13[[#This Row],[Product Category]])</f>
        <v>Office Supplies</v>
      </c>
      <c r="J274" s="13" t="str">
        <f ca="1">PROPER(Table13[[#This Row],[Product Sub-Category]])</f>
        <v>Chairs &amp; Chairmats</v>
      </c>
      <c r="K274" s="14">
        <v>4</v>
      </c>
      <c r="L274" s="15">
        <v>128.24</v>
      </c>
      <c r="M274" s="15">
        <f t="shared" si="12"/>
        <v>512.96</v>
      </c>
      <c r="N274" s="9">
        <v>0.1</v>
      </c>
      <c r="O274" s="21">
        <v>0.1</v>
      </c>
      <c r="P274" s="21" t="str">
        <f>IF(Table13[[#This Row],[Discount]]=0,"No Discount",IF(Table13[[#This Row],[Discount]]&lt;=0.05,"Low",IF(Table13[[#This Row],[Discount]]&lt;=0.1,"Medium","High")))</f>
        <v>Medium</v>
      </c>
      <c r="Q274" s="15">
        <f t="shared" si="13"/>
        <v>51.296000000000006</v>
      </c>
      <c r="R274" s="15">
        <f t="shared" si="14"/>
        <v>461.66400000000004</v>
      </c>
      <c r="S274" s="15" t="str">
        <f>IF(Table13[[#This Row],[Total Sales After Discount (Main Total Sales)]]&gt;=1000,"High Order","Low Order")</f>
        <v>Low Order</v>
      </c>
      <c r="T274" s="9" t="s">
        <v>41</v>
      </c>
      <c r="U274" s="9" t="s">
        <v>81</v>
      </c>
      <c r="V274" s="16" t="str">
        <f ca="1">PROPER(Table13[[#This Row],[Region]])</f>
        <v>West</v>
      </c>
      <c r="W274" s="9" t="s">
        <v>347</v>
      </c>
      <c r="X274" s="9" t="s">
        <v>350</v>
      </c>
      <c r="Y274" s="9" t="s">
        <v>32</v>
      </c>
      <c r="Z274" s="9" t="str">
        <f>TEXT(Table13[[#This Row],[Order Date]],"mmm")</f>
        <v>Apr</v>
      </c>
      <c r="AA274" s="1" t="str">
        <f>TEXT(Table13[[#This Row],[Order Date]],"yyyy")</f>
        <v>2015</v>
      </c>
      <c r="AB274" s="1" t="str">
        <f>TEXT(Table13[[#This Row],[Order Date]],"mmm yyyy")</f>
        <v>Apr 2015</v>
      </c>
      <c r="AC274" s="1" t="str">
        <f>TEXT(Table13[[#This Row],[Order Date]],"dddd")</f>
        <v>Saturday</v>
      </c>
    </row>
    <row r="275" spans="1:29" ht="14.5">
      <c r="A275" s="9">
        <v>510</v>
      </c>
      <c r="B275" s="9" t="str">
        <f>VLOOKUP(Table13[[#This Row],[Customer ID]],'Customer Lookup'!A:B,2,0)</f>
        <v>Gregory Rao</v>
      </c>
      <c r="C275" s="9">
        <v>90058</v>
      </c>
      <c r="D275" s="12">
        <v>42017</v>
      </c>
      <c r="E275" s="12">
        <v>42017</v>
      </c>
      <c r="F275" s="24">
        <f>Table13[[#This Row],[Ship Date]]-Table13[[#This Row],[Order Date]]</f>
        <v>0</v>
      </c>
      <c r="G275" s="18" t="str">
        <f>IF(Table13[[#This Row],[Shipping Delay (No of Days From Order to Delivery)]]&lt;=2,"Fast Delivery","Standard Delivery")</f>
        <v>Fast Delivery</v>
      </c>
      <c r="H275" s="9" t="s">
        <v>83</v>
      </c>
      <c r="I275" s="13" t="str">
        <f ca="1">TRIM(Table13[[#This Row],[Product Category]])</f>
        <v>Office Supplies</v>
      </c>
      <c r="J275" s="13" t="str">
        <f ca="1">PROPER(Table13[[#This Row],[Product Sub-Category]])</f>
        <v>Paper</v>
      </c>
      <c r="K275" s="14">
        <v>3</v>
      </c>
      <c r="L275" s="15">
        <v>48.04</v>
      </c>
      <c r="M275" s="15">
        <f t="shared" si="12"/>
        <v>144.12</v>
      </c>
      <c r="N275" s="9">
        <v>0.05</v>
      </c>
      <c r="O275" s="20">
        <v>0.05</v>
      </c>
      <c r="P275" s="20" t="str">
        <f>IF(Table13[[#This Row],[Discount]]=0,"No Discount",IF(Table13[[#This Row],[Discount]]&lt;=0.05,"Low",IF(Table13[[#This Row],[Discount]]&lt;=0.1,"Medium","High")))</f>
        <v>Low</v>
      </c>
      <c r="Q275" s="15">
        <f t="shared" si="13"/>
        <v>7.2060000000000004</v>
      </c>
      <c r="R275" s="15">
        <f t="shared" si="14"/>
        <v>136.91400000000002</v>
      </c>
      <c r="S275" s="15" t="str">
        <f>IF(Table13[[#This Row],[Total Sales After Discount (Main Total Sales)]]&gt;=1000,"High Order","Low Order")</f>
        <v>Low Order</v>
      </c>
      <c r="T275" s="9" t="s">
        <v>98</v>
      </c>
      <c r="U275" s="9" t="s">
        <v>81</v>
      </c>
      <c r="V275" s="16" t="str">
        <f ca="1">PROPER(Table13[[#This Row],[Region]])</f>
        <v>West</v>
      </c>
      <c r="W275" s="9" t="s">
        <v>37</v>
      </c>
      <c r="X275" s="9" t="s">
        <v>351</v>
      </c>
      <c r="Y275" s="9" t="s">
        <v>32</v>
      </c>
      <c r="Z275" s="9" t="str">
        <f>TEXT(Table13[[#This Row],[Order Date]],"mmm")</f>
        <v>Jan</v>
      </c>
      <c r="AA275" s="1" t="str">
        <f>TEXT(Table13[[#This Row],[Order Date]],"yyyy")</f>
        <v>2015</v>
      </c>
      <c r="AB275" s="1" t="str">
        <f>TEXT(Table13[[#This Row],[Order Date]],"mmm yyyy")</f>
        <v>Jan 2015</v>
      </c>
      <c r="AC275" s="1" t="str">
        <f>TEXT(Table13[[#This Row],[Order Date]],"dddd")</f>
        <v>Tuesday</v>
      </c>
    </row>
    <row r="276" spans="1:29" ht="14.5">
      <c r="A276" s="9">
        <v>510</v>
      </c>
      <c r="B276" s="9" t="str">
        <f>VLOOKUP(Table13[[#This Row],[Customer ID]],'Customer Lookup'!A:B,2,0)</f>
        <v>Gregory Rao</v>
      </c>
      <c r="C276" s="9">
        <v>90059</v>
      </c>
      <c r="D276" s="12">
        <v>42036</v>
      </c>
      <c r="E276" s="12">
        <v>42037</v>
      </c>
      <c r="F276" s="24">
        <f>Table13[[#This Row],[Ship Date]]-Table13[[#This Row],[Order Date]]</f>
        <v>1</v>
      </c>
      <c r="G276" s="18" t="str">
        <f>IF(Table13[[#This Row],[Shipping Delay (No of Days From Order to Delivery)]]&lt;=2,"Fast Delivery","Standard Delivery")</f>
        <v>Fast Delivery</v>
      </c>
      <c r="H276" s="8" t="s">
        <v>2237</v>
      </c>
      <c r="I276" s="13" t="str">
        <f ca="1">TRIM(Table13[[#This Row],[Product Category]])</f>
        <v>Furniture</v>
      </c>
      <c r="J276" s="13" t="str">
        <f ca="1">PROPER(Table13[[#This Row],[Product Sub-Category]])</f>
        <v>Binders And Binder Accessories</v>
      </c>
      <c r="K276" s="14">
        <v>14</v>
      </c>
      <c r="L276" s="15">
        <v>6.37</v>
      </c>
      <c r="M276" s="15">
        <f t="shared" si="12"/>
        <v>89.18</v>
      </c>
      <c r="N276" s="9">
        <v>0.05</v>
      </c>
      <c r="O276" s="21">
        <v>0.05</v>
      </c>
      <c r="P276" s="21" t="str">
        <f>IF(Table13[[#This Row],[Discount]]=0,"No Discount",IF(Table13[[#This Row],[Discount]]&lt;=0.05,"Low",IF(Table13[[#This Row],[Discount]]&lt;=0.1,"Medium","High")))</f>
        <v>Low</v>
      </c>
      <c r="Q276" s="15">
        <f t="shared" si="13"/>
        <v>4.4590000000000005</v>
      </c>
      <c r="R276" s="15">
        <f t="shared" si="14"/>
        <v>84.721000000000004</v>
      </c>
      <c r="S276" s="15" t="str">
        <f>IF(Table13[[#This Row],[Total Sales After Discount (Main Total Sales)]]&gt;=1000,"High Order","Low Order")</f>
        <v>Low Order</v>
      </c>
      <c r="T276" s="9" t="s">
        <v>41</v>
      </c>
      <c r="U276" s="9" t="s">
        <v>81</v>
      </c>
      <c r="V276" s="16" t="str">
        <f ca="1">PROPER(Table13[[#This Row],[Region]])</f>
        <v>Central</v>
      </c>
      <c r="W276" s="9" t="s">
        <v>37</v>
      </c>
      <c r="X276" s="9" t="s">
        <v>351</v>
      </c>
      <c r="Y276" s="9" t="s">
        <v>32</v>
      </c>
      <c r="Z276" s="9" t="str">
        <f>TEXT(Table13[[#This Row],[Order Date]],"mmm")</f>
        <v>Feb</v>
      </c>
      <c r="AA276" s="1" t="str">
        <f>TEXT(Table13[[#This Row],[Order Date]],"yyyy")</f>
        <v>2015</v>
      </c>
      <c r="AB276" s="1" t="str">
        <f>TEXT(Table13[[#This Row],[Order Date]],"mmm yyyy")</f>
        <v>Feb 2015</v>
      </c>
      <c r="AC276" s="1" t="str">
        <f>TEXT(Table13[[#This Row],[Order Date]],"dddd")</f>
        <v>Sunday</v>
      </c>
    </row>
    <row r="277" spans="1:29" ht="14.5">
      <c r="A277" s="9">
        <v>518</v>
      </c>
      <c r="B277" s="9" t="str">
        <f>VLOOKUP(Table13[[#This Row],[Customer ID]],'Customer Lookup'!A:B,2,0)</f>
        <v>Mark Ritchie</v>
      </c>
      <c r="C277" s="9">
        <v>90867</v>
      </c>
      <c r="D277" s="12">
        <v>42160</v>
      </c>
      <c r="E277" s="12">
        <v>42167</v>
      </c>
      <c r="F277" s="24">
        <f>Table13[[#This Row],[Ship Date]]-Table13[[#This Row],[Order Date]]</f>
        <v>7</v>
      </c>
      <c r="G277" s="18" t="str">
        <f>IF(Table13[[#This Row],[Shipping Delay (No of Days From Order to Delivery)]]&lt;=2,"Fast Delivery","Standard Delivery")</f>
        <v>Standard Delivery</v>
      </c>
      <c r="H277" s="9" t="s">
        <v>2233</v>
      </c>
      <c r="I277" s="13" t="str">
        <f ca="1">TRIM(Table13[[#This Row],[Product Category]])</f>
        <v>Technology</v>
      </c>
      <c r="J277" s="13" t="str">
        <f ca="1">PROPER(Table13[[#This Row],[Product Sub-Category]])</f>
        <v>Office Furnishings</v>
      </c>
      <c r="K277" s="14">
        <v>16</v>
      </c>
      <c r="L277" s="15">
        <v>12.64</v>
      </c>
      <c r="M277" s="15">
        <f t="shared" si="12"/>
        <v>202.24</v>
      </c>
      <c r="N277" s="9">
        <v>0.05</v>
      </c>
      <c r="O277" s="20">
        <v>0.05</v>
      </c>
      <c r="P277" s="20" t="str">
        <f>IF(Table13[[#This Row],[Discount]]=0,"No Discount",IF(Table13[[#This Row],[Discount]]&lt;=0.05,"Low",IF(Table13[[#This Row],[Discount]]&lt;=0.1,"Medium","High")))</f>
        <v>Low</v>
      </c>
      <c r="Q277" s="15">
        <f t="shared" si="13"/>
        <v>10.112000000000002</v>
      </c>
      <c r="R277" s="15">
        <f t="shared" si="14"/>
        <v>192.12800000000001</v>
      </c>
      <c r="S277" s="15" t="str">
        <f>IF(Table13[[#This Row],[Total Sales After Discount (Main Total Sales)]]&gt;=1000,"High Order","Low Order")</f>
        <v>Low Order</v>
      </c>
      <c r="T277" s="9" t="s">
        <v>98</v>
      </c>
      <c r="U277" s="9" t="s">
        <v>42</v>
      </c>
      <c r="V277" s="16" t="str">
        <f ca="1">PROPER(Table13[[#This Row],[Region]])</f>
        <v>West</v>
      </c>
      <c r="W277" s="9" t="s">
        <v>306</v>
      </c>
      <c r="X277" s="9" t="s">
        <v>307</v>
      </c>
      <c r="Y277" s="9" t="s">
        <v>32</v>
      </c>
      <c r="Z277" s="9" t="str">
        <f>TEXT(Table13[[#This Row],[Order Date]],"mmm")</f>
        <v>Jun</v>
      </c>
      <c r="AA277" s="1" t="str">
        <f>TEXT(Table13[[#This Row],[Order Date]],"yyyy")</f>
        <v>2015</v>
      </c>
      <c r="AB277" s="1" t="str">
        <f>TEXT(Table13[[#This Row],[Order Date]],"mmm yyyy")</f>
        <v>Jun 2015</v>
      </c>
      <c r="AC277" s="1" t="str">
        <f>TEXT(Table13[[#This Row],[Order Date]],"dddd")</f>
        <v>Friday</v>
      </c>
    </row>
    <row r="278" spans="1:29" ht="14.5">
      <c r="A278" s="9">
        <v>522</v>
      </c>
      <c r="B278" s="9" t="str">
        <f>VLOOKUP(Table13[[#This Row],[Customer ID]],'Customer Lookup'!A:B,2,0)</f>
        <v>Aaron Riggs</v>
      </c>
      <c r="C278" s="9">
        <v>89327</v>
      </c>
      <c r="D278" s="12">
        <v>42177</v>
      </c>
      <c r="E278" s="12">
        <v>42179</v>
      </c>
      <c r="F278" s="24">
        <f>Table13[[#This Row],[Ship Date]]-Table13[[#This Row],[Order Date]]</f>
        <v>2</v>
      </c>
      <c r="G278" s="18" t="str">
        <f>IF(Table13[[#This Row],[Shipping Delay (No of Days From Order to Delivery)]]&lt;=2,"Fast Delivery","Standard Delivery")</f>
        <v>Fast Delivery</v>
      </c>
      <c r="H278" s="8" t="s">
        <v>74</v>
      </c>
      <c r="I278" s="13" t="str">
        <f ca="1">TRIM(Table13[[#This Row],[Product Category]])</f>
        <v>Office Supplies</v>
      </c>
      <c r="J278" s="13" t="str">
        <f ca="1">PROPER(Table13[[#This Row],[Product Sub-Category]])</f>
        <v>Office Machines</v>
      </c>
      <c r="K278" s="14">
        <v>3</v>
      </c>
      <c r="L278" s="15">
        <v>150.97999999999999</v>
      </c>
      <c r="M278" s="15">
        <f t="shared" si="12"/>
        <v>452.93999999999994</v>
      </c>
      <c r="N278" s="9">
        <v>0.1</v>
      </c>
      <c r="O278" s="21">
        <v>0.1</v>
      </c>
      <c r="P278" s="21" t="str">
        <f>IF(Table13[[#This Row],[Discount]]=0,"No Discount",IF(Table13[[#This Row],[Discount]]&lt;=0.05,"Low",IF(Table13[[#This Row],[Discount]]&lt;=0.1,"Medium","High")))</f>
        <v>Medium</v>
      </c>
      <c r="Q278" s="15">
        <f t="shared" si="13"/>
        <v>45.293999999999997</v>
      </c>
      <c r="R278" s="15">
        <f t="shared" si="14"/>
        <v>407.64599999999996</v>
      </c>
      <c r="S278" s="15" t="str">
        <f>IF(Table13[[#This Row],[Total Sales After Discount (Main Total Sales)]]&gt;=1000,"High Order","Low Order")</f>
        <v>Low Order</v>
      </c>
      <c r="T278" s="9" t="s">
        <v>50</v>
      </c>
      <c r="U278" s="9" t="s">
        <v>51</v>
      </c>
      <c r="V278" s="16" t="str">
        <f ca="1">PROPER(Table13[[#This Row],[Region]])</f>
        <v>West</v>
      </c>
      <c r="W278" s="9" t="s">
        <v>90</v>
      </c>
      <c r="X278" s="9" t="s">
        <v>105</v>
      </c>
      <c r="Y278" s="9" t="s">
        <v>22</v>
      </c>
      <c r="Z278" s="9" t="str">
        <f>TEXT(Table13[[#This Row],[Order Date]],"mmm")</f>
        <v>Jun</v>
      </c>
      <c r="AA278" s="1" t="str">
        <f>TEXT(Table13[[#This Row],[Order Date]],"yyyy")</f>
        <v>2015</v>
      </c>
      <c r="AB278" s="1" t="str">
        <f>TEXT(Table13[[#This Row],[Order Date]],"mmm yyyy")</f>
        <v>Jun 2015</v>
      </c>
      <c r="AC278" s="1" t="str">
        <f>TEXT(Table13[[#This Row],[Order Date]],"dddd")</f>
        <v>Monday</v>
      </c>
    </row>
    <row r="279" spans="1:29" ht="14.5">
      <c r="A279" s="9">
        <v>522</v>
      </c>
      <c r="B279" s="9" t="str">
        <f>VLOOKUP(Table13[[#This Row],[Customer ID]],'Customer Lookup'!A:B,2,0)</f>
        <v>Aaron Riggs</v>
      </c>
      <c r="C279" s="9">
        <v>89327</v>
      </c>
      <c r="D279" s="12">
        <v>42177</v>
      </c>
      <c r="E279" s="12">
        <v>42179</v>
      </c>
      <c r="F279" s="24">
        <f>Table13[[#This Row],[Ship Date]]-Table13[[#This Row],[Order Date]]</f>
        <v>2</v>
      </c>
      <c r="G279" s="18" t="str">
        <f>IF(Table13[[#This Row],[Shipping Delay (No of Days From Order to Delivery)]]&lt;=2,"Fast Delivery","Standard Delivery")</f>
        <v>Fast Delivery</v>
      </c>
      <c r="H279" s="9" t="s">
        <v>83</v>
      </c>
      <c r="I279" s="13" t="str">
        <f ca="1">TRIM(Table13[[#This Row],[Product Category]])</f>
        <v>Furniture</v>
      </c>
      <c r="J279" s="13" t="str">
        <f ca="1">PROPER(Table13[[#This Row],[Product Sub-Category]])</f>
        <v>Paper</v>
      </c>
      <c r="K279" s="14">
        <v>1</v>
      </c>
      <c r="L279" s="15">
        <v>5.43</v>
      </c>
      <c r="M279" s="15">
        <f t="shared" si="12"/>
        <v>5.43</v>
      </c>
      <c r="N279" s="9">
        <v>0.05</v>
      </c>
      <c r="O279" s="20">
        <v>0.05</v>
      </c>
      <c r="P279" s="20" t="str">
        <f>IF(Table13[[#This Row],[Discount]]=0,"No Discount",IF(Table13[[#This Row],[Discount]]&lt;=0.05,"Low",IF(Table13[[#This Row],[Discount]]&lt;=0.1,"Medium","High")))</f>
        <v>Low</v>
      </c>
      <c r="Q279" s="15">
        <f t="shared" si="13"/>
        <v>0.27150000000000002</v>
      </c>
      <c r="R279" s="15">
        <f t="shared" si="14"/>
        <v>5.1585000000000001</v>
      </c>
      <c r="S279" s="15" t="str">
        <f>IF(Table13[[#This Row],[Total Sales After Discount (Main Total Sales)]]&gt;=1000,"High Order","Low Order")</f>
        <v>Low Order</v>
      </c>
      <c r="T279" s="9" t="s">
        <v>50</v>
      </c>
      <c r="U279" s="9" t="s">
        <v>51</v>
      </c>
      <c r="V279" s="16" t="str">
        <f ca="1">PROPER(Table13[[#This Row],[Region]])</f>
        <v>West</v>
      </c>
      <c r="W279" s="9" t="s">
        <v>90</v>
      </c>
      <c r="X279" s="9" t="s">
        <v>105</v>
      </c>
      <c r="Y279" s="9" t="s">
        <v>32</v>
      </c>
      <c r="Z279" s="9" t="str">
        <f>TEXT(Table13[[#This Row],[Order Date]],"mmm")</f>
        <v>Jun</v>
      </c>
      <c r="AA279" s="1" t="str">
        <f>TEXT(Table13[[#This Row],[Order Date]],"yyyy")</f>
        <v>2015</v>
      </c>
      <c r="AB279" s="1" t="str">
        <f>TEXT(Table13[[#This Row],[Order Date]],"mmm yyyy")</f>
        <v>Jun 2015</v>
      </c>
      <c r="AC279" s="1" t="str">
        <f>TEXT(Table13[[#This Row],[Order Date]],"dddd")</f>
        <v>Monday</v>
      </c>
    </row>
    <row r="280" spans="1:29" ht="14.5">
      <c r="A280" s="9">
        <v>522</v>
      </c>
      <c r="B280" s="9" t="str">
        <f>VLOOKUP(Table13[[#This Row],[Customer ID]],'Customer Lookup'!A:B,2,0)</f>
        <v>Aaron Riggs</v>
      </c>
      <c r="C280" s="9">
        <v>89327</v>
      </c>
      <c r="D280" s="12">
        <v>42177</v>
      </c>
      <c r="E280" s="12">
        <v>42178</v>
      </c>
      <c r="F280" s="24">
        <f>Table13[[#This Row],[Ship Date]]-Table13[[#This Row],[Order Date]]</f>
        <v>1</v>
      </c>
      <c r="G280" s="18" t="str">
        <f>IF(Table13[[#This Row],[Shipping Delay (No of Days From Order to Delivery)]]&lt;=2,"Fast Delivery","Standard Delivery")</f>
        <v>Fast Delivery</v>
      </c>
      <c r="H280" s="8" t="s">
        <v>123</v>
      </c>
      <c r="I280" s="13" t="str">
        <f ca="1">TRIM(Table13[[#This Row],[Product Category]])</f>
        <v>Office Supplies</v>
      </c>
      <c r="J280" s="13" t="str">
        <f ca="1">PROPER(Table13[[#This Row],[Product Sub-Category]])</f>
        <v>Tables</v>
      </c>
      <c r="K280" s="14">
        <v>21</v>
      </c>
      <c r="L280" s="15">
        <v>179.29</v>
      </c>
      <c r="M280" s="15">
        <f t="shared" si="12"/>
        <v>3765.0899999999997</v>
      </c>
      <c r="N280" s="9">
        <v>0.1</v>
      </c>
      <c r="O280" s="21">
        <v>0.1</v>
      </c>
      <c r="P280" s="21" t="str">
        <f>IF(Table13[[#This Row],[Discount]]=0,"No Discount",IF(Table13[[#This Row],[Discount]]&lt;=0.05,"Low",IF(Table13[[#This Row],[Discount]]&lt;=0.1,"Medium","High")))</f>
        <v>Medium</v>
      </c>
      <c r="Q280" s="15">
        <f t="shared" si="13"/>
        <v>376.50900000000001</v>
      </c>
      <c r="R280" s="15">
        <f t="shared" si="14"/>
        <v>3388.5809999999997</v>
      </c>
      <c r="S280" s="15" t="str">
        <f>IF(Table13[[#This Row],[Total Sales After Discount (Main Total Sales)]]&gt;=1000,"High Order","Low Order")</f>
        <v>High Order</v>
      </c>
      <c r="T280" s="9" t="s">
        <v>50</v>
      </c>
      <c r="U280" s="9" t="s">
        <v>51</v>
      </c>
      <c r="V280" s="16" t="str">
        <f ca="1">PROPER(Table13[[#This Row],[Region]])</f>
        <v>South</v>
      </c>
      <c r="W280" s="9" t="s">
        <v>90</v>
      </c>
      <c r="X280" s="9" t="s">
        <v>105</v>
      </c>
      <c r="Y280" s="9" t="s">
        <v>32</v>
      </c>
      <c r="Z280" s="9" t="str">
        <f>TEXT(Table13[[#This Row],[Order Date]],"mmm")</f>
        <v>Jun</v>
      </c>
      <c r="AA280" s="1" t="str">
        <f>TEXT(Table13[[#This Row],[Order Date]],"yyyy")</f>
        <v>2015</v>
      </c>
      <c r="AB280" s="1" t="str">
        <f>TEXT(Table13[[#This Row],[Order Date]],"mmm yyyy")</f>
        <v>Jun 2015</v>
      </c>
      <c r="AC280" s="1" t="str">
        <f>TEXT(Table13[[#This Row],[Order Date]],"dddd")</f>
        <v>Monday</v>
      </c>
    </row>
    <row r="281" spans="1:29" ht="14.5">
      <c r="A281" s="9">
        <v>524</v>
      </c>
      <c r="B281" s="9" t="str">
        <f>VLOOKUP(Table13[[#This Row],[Customer ID]],'Customer Lookup'!A:B,2,0)</f>
        <v>Gina McKnight</v>
      </c>
      <c r="C281" s="9">
        <v>91127</v>
      </c>
      <c r="D281" s="12">
        <v>42024</v>
      </c>
      <c r="E281" s="12">
        <v>42026</v>
      </c>
      <c r="F281" s="24">
        <f>Table13[[#This Row],[Ship Date]]-Table13[[#This Row],[Order Date]]</f>
        <v>2</v>
      </c>
      <c r="G281" s="18" t="str">
        <f>IF(Table13[[#This Row],[Shipping Delay (No of Days From Order to Delivery)]]&lt;=2,"Fast Delivery","Standard Delivery")</f>
        <v>Fast Delivery</v>
      </c>
      <c r="H281" s="9" t="s">
        <v>2237</v>
      </c>
      <c r="I281" s="13" t="str">
        <f ca="1">TRIM(Table13[[#This Row],[Product Category]])</f>
        <v>Technology</v>
      </c>
      <c r="J281" s="13" t="str">
        <f ca="1">PROPER(Table13[[#This Row],[Product Sub-Category]])</f>
        <v>Binders And Binder Accessories</v>
      </c>
      <c r="K281" s="14">
        <v>2</v>
      </c>
      <c r="L281" s="15">
        <v>1270.99</v>
      </c>
      <c r="M281" s="15">
        <f t="shared" si="12"/>
        <v>2541.98</v>
      </c>
      <c r="N281" s="9">
        <v>0.15</v>
      </c>
      <c r="O281" s="20">
        <v>0.15</v>
      </c>
      <c r="P281" s="20" t="str">
        <f>IF(Table13[[#This Row],[Discount]]=0,"No Discount",IF(Table13[[#This Row],[Discount]]&lt;=0.05,"Low",IF(Table13[[#This Row],[Discount]]&lt;=0.1,"Medium","High")))</f>
        <v>High</v>
      </c>
      <c r="Q281" s="15">
        <f t="shared" si="13"/>
        <v>381.29699999999997</v>
      </c>
      <c r="R281" s="15">
        <f t="shared" si="14"/>
        <v>2160.683</v>
      </c>
      <c r="S281" s="15" t="str">
        <f>IF(Table13[[#This Row],[Total Sales After Discount (Main Total Sales)]]&gt;=1000,"High Order","Low Order")</f>
        <v>High Order</v>
      </c>
      <c r="T281" s="9" t="s">
        <v>31</v>
      </c>
      <c r="U281" s="9" t="s">
        <v>104</v>
      </c>
      <c r="V281" s="16" t="str">
        <f ca="1">PROPER(Table13[[#This Row],[Region]])</f>
        <v>South</v>
      </c>
      <c r="W281" s="9" t="s">
        <v>184</v>
      </c>
      <c r="X281" s="9" t="s">
        <v>352</v>
      </c>
      <c r="Y281" s="9" t="s">
        <v>32</v>
      </c>
      <c r="Z281" s="9" t="str">
        <f>TEXT(Table13[[#This Row],[Order Date]],"mmm")</f>
        <v>Jan</v>
      </c>
      <c r="AA281" s="1" t="str">
        <f>TEXT(Table13[[#This Row],[Order Date]],"yyyy")</f>
        <v>2015</v>
      </c>
      <c r="AB281" s="1" t="str">
        <f>TEXT(Table13[[#This Row],[Order Date]],"mmm yyyy")</f>
        <v>Jan 2015</v>
      </c>
      <c r="AC281" s="1" t="str">
        <f>TEXT(Table13[[#This Row],[Order Date]],"dddd")</f>
        <v>Tuesday</v>
      </c>
    </row>
    <row r="282" spans="1:29" ht="14.5">
      <c r="A282" s="9">
        <v>524</v>
      </c>
      <c r="B282" s="9" t="str">
        <f>VLOOKUP(Table13[[#This Row],[Customer ID]],'Customer Lookup'!A:B,2,0)</f>
        <v>Gina McKnight</v>
      </c>
      <c r="C282" s="9">
        <v>91127</v>
      </c>
      <c r="D282" s="12">
        <v>42024</v>
      </c>
      <c r="E282" s="12">
        <v>42026</v>
      </c>
      <c r="F282" s="24">
        <f>Table13[[#This Row],[Ship Date]]-Table13[[#This Row],[Order Date]]</f>
        <v>2</v>
      </c>
      <c r="G282" s="18" t="str">
        <f>IF(Table13[[#This Row],[Shipping Delay (No of Days From Order to Delivery)]]&lt;=2,"Fast Delivery","Standard Delivery")</f>
        <v>Fast Delivery</v>
      </c>
      <c r="H282" s="8" t="s">
        <v>74</v>
      </c>
      <c r="I282" s="13" t="str">
        <f ca="1">TRIM(Table13[[#This Row],[Product Category]])</f>
        <v>Technology</v>
      </c>
      <c r="J282" s="13" t="str">
        <f ca="1">PROPER(Table13[[#This Row],[Product Sub-Category]])</f>
        <v>Office Machines</v>
      </c>
      <c r="K282" s="14">
        <v>1</v>
      </c>
      <c r="L282" s="15">
        <v>2036.48</v>
      </c>
      <c r="M282" s="15">
        <f t="shared" si="12"/>
        <v>2036.48</v>
      </c>
      <c r="N282" s="9">
        <v>0.15</v>
      </c>
      <c r="O282" s="21">
        <v>0.15</v>
      </c>
      <c r="P282" s="21" t="str">
        <f>IF(Table13[[#This Row],[Discount]]=0,"No Discount",IF(Table13[[#This Row],[Discount]]&lt;=0.05,"Low",IF(Table13[[#This Row],[Discount]]&lt;=0.1,"Medium","High")))</f>
        <v>High</v>
      </c>
      <c r="Q282" s="15">
        <f t="shared" si="13"/>
        <v>305.47199999999998</v>
      </c>
      <c r="R282" s="15">
        <f t="shared" si="14"/>
        <v>1731.008</v>
      </c>
      <c r="S282" s="15" t="str">
        <f>IF(Table13[[#This Row],[Total Sales After Discount (Main Total Sales)]]&gt;=1000,"High Order","Low Order")</f>
        <v>High Order</v>
      </c>
      <c r="T282" s="9" t="s">
        <v>31</v>
      </c>
      <c r="U282" s="9" t="s">
        <v>104</v>
      </c>
      <c r="V282" s="16" t="str">
        <f ca="1">PROPER(Table13[[#This Row],[Region]])</f>
        <v>West</v>
      </c>
      <c r="W282" s="9" t="s">
        <v>184</v>
      </c>
      <c r="X282" s="9" t="s">
        <v>352</v>
      </c>
      <c r="Y282" s="9" t="s">
        <v>32</v>
      </c>
      <c r="Z282" s="9" t="str">
        <f>TEXT(Table13[[#This Row],[Order Date]],"mmm")</f>
        <v>Jan</v>
      </c>
      <c r="AA282" s="1" t="str">
        <f>TEXT(Table13[[#This Row],[Order Date]],"yyyy")</f>
        <v>2015</v>
      </c>
      <c r="AB282" s="1" t="str">
        <f>TEXT(Table13[[#This Row],[Order Date]],"mmm yyyy")</f>
        <v>Jan 2015</v>
      </c>
      <c r="AC282" s="1" t="str">
        <f>TEXT(Table13[[#This Row],[Order Date]],"dddd")</f>
        <v>Tuesday</v>
      </c>
    </row>
    <row r="283" spans="1:29" ht="14.5">
      <c r="A283" s="9">
        <v>526</v>
      </c>
      <c r="B283" s="9" t="str">
        <f>VLOOKUP(Table13[[#This Row],[Customer ID]],'Customer Lookup'!A:B,2,0)</f>
        <v>April Hu</v>
      </c>
      <c r="C283" s="9">
        <v>90026</v>
      </c>
      <c r="D283" s="12">
        <v>42149</v>
      </c>
      <c r="E283" s="12">
        <v>42151</v>
      </c>
      <c r="F283" s="24">
        <f>Table13[[#This Row],[Ship Date]]-Table13[[#This Row],[Order Date]]</f>
        <v>2</v>
      </c>
      <c r="G283" s="18" t="str">
        <f>IF(Table13[[#This Row],[Shipping Delay (No of Days From Order to Delivery)]]&lt;=2,"Fast Delivery","Standard Delivery")</f>
        <v>Fast Delivery</v>
      </c>
      <c r="H283" s="9" t="s">
        <v>74</v>
      </c>
      <c r="I283" s="13" t="str">
        <f ca="1">TRIM(Table13[[#This Row],[Product Category]])</f>
        <v>Office Supplies</v>
      </c>
      <c r="J283" s="13" t="str">
        <f ca="1">PROPER(Table13[[#This Row],[Product Sub-Category]])</f>
        <v>Office Machines</v>
      </c>
      <c r="K283" s="14">
        <v>12</v>
      </c>
      <c r="L283" s="15">
        <v>17.98</v>
      </c>
      <c r="M283" s="15">
        <f t="shared" si="12"/>
        <v>215.76</v>
      </c>
      <c r="N283" s="9">
        <v>0.05</v>
      </c>
      <c r="O283" s="20">
        <v>0.05</v>
      </c>
      <c r="P283" s="20" t="str">
        <f>IF(Table13[[#This Row],[Discount]]=0,"No Discount",IF(Table13[[#This Row],[Discount]]&lt;=0.05,"Low",IF(Table13[[#This Row],[Discount]]&lt;=0.1,"Medium","High")))</f>
        <v>Low</v>
      </c>
      <c r="Q283" s="15">
        <f t="shared" si="13"/>
        <v>10.788</v>
      </c>
      <c r="R283" s="15">
        <f t="shared" si="14"/>
        <v>204.97199999999998</v>
      </c>
      <c r="S283" s="15" t="str">
        <f>IF(Table13[[#This Row],[Total Sales After Discount (Main Total Sales)]]&gt;=1000,"High Order","Low Order")</f>
        <v>Low Order</v>
      </c>
      <c r="T283" s="9" t="s">
        <v>21</v>
      </c>
      <c r="U283" s="9" t="s">
        <v>42</v>
      </c>
      <c r="V283" s="16" t="str">
        <f ca="1">PROPER(Table13[[#This Row],[Region]])</f>
        <v>West</v>
      </c>
      <c r="W283" s="9" t="s">
        <v>250</v>
      </c>
      <c r="X283" s="9" t="s">
        <v>353</v>
      </c>
      <c r="Y283" s="9" t="s">
        <v>32</v>
      </c>
      <c r="Z283" s="9" t="str">
        <f>TEXT(Table13[[#This Row],[Order Date]],"mmm")</f>
        <v>May</v>
      </c>
      <c r="AA283" s="1" t="str">
        <f>TEXT(Table13[[#This Row],[Order Date]],"yyyy")</f>
        <v>2015</v>
      </c>
      <c r="AB283" s="1" t="str">
        <f>TEXT(Table13[[#This Row],[Order Date]],"mmm yyyy")</f>
        <v>May 2015</v>
      </c>
      <c r="AC283" s="1" t="str">
        <f>TEXT(Table13[[#This Row],[Order Date]],"dddd")</f>
        <v>Monday</v>
      </c>
    </row>
    <row r="284" spans="1:29" ht="14.5">
      <c r="A284" s="9">
        <v>526</v>
      </c>
      <c r="B284" s="9" t="str">
        <f>VLOOKUP(Table13[[#This Row],[Customer ID]],'Customer Lookup'!A:B,2,0)</f>
        <v>April Hu</v>
      </c>
      <c r="C284" s="9">
        <v>90027</v>
      </c>
      <c r="D284" s="12">
        <v>42021</v>
      </c>
      <c r="E284" s="12">
        <v>42022</v>
      </c>
      <c r="F284" s="24">
        <f>Table13[[#This Row],[Ship Date]]-Table13[[#This Row],[Order Date]]</f>
        <v>1</v>
      </c>
      <c r="G284" s="18" t="str">
        <f>IF(Table13[[#This Row],[Shipping Delay (No of Days From Order to Delivery)]]&lt;=2,"Fast Delivery","Standard Delivery")</f>
        <v>Fast Delivery</v>
      </c>
      <c r="H284" s="8" t="s">
        <v>2237</v>
      </c>
      <c r="I284" s="13" t="str">
        <f ca="1">TRIM(Table13[[#This Row],[Product Category]])</f>
        <v>Office Supplies</v>
      </c>
      <c r="J284" s="13" t="str">
        <f ca="1">PROPER(Table13[[#This Row],[Product Sub-Category]])</f>
        <v>Binders And Binder Accessories</v>
      </c>
      <c r="K284" s="14">
        <v>13</v>
      </c>
      <c r="L284" s="15">
        <v>1.88</v>
      </c>
      <c r="M284" s="15">
        <f t="shared" si="12"/>
        <v>24.439999999999998</v>
      </c>
      <c r="N284" s="9">
        <v>0.05</v>
      </c>
      <c r="O284" s="21">
        <v>0.05</v>
      </c>
      <c r="P284" s="21" t="str">
        <f>IF(Table13[[#This Row],[Discount]]=0,"No Discount",IF(Table13[[#This Row],[Discount]]&lt;=0.05,"Low",IF(Table13[[#This Row],[Discount]]&lt;=0.1,"Medium","High")))</f>
        <v>Low</v>
      </c>
      <c r="Q284" s="15">
        <f t="shared" si="13"/>
        <v>1.222</v>
      </c>
      <c r="R284" s="15">
        <f t="shared" si="14"/>
        <v>23.217999999999996</v>
      </c>
      <c r="S284" s="15" t="str">
        <f>IF(Table13[[#This Row],[Total Sales After Discount (Main Total Sales)]]&gt;=1000,"High Order","Low Order")</f>
        <v>Low Order</v>
      </c>
      <c r="T284" s="9" t="s">
        <v>31</v>
      </c>
      <c r="U284" s="9" t="s">
        <v>42</v>
      </c>
      <c r="V284" s="16" t="str">
        <f ca="1">PROPER(Table13[[#This Row],[Region]])</f>
        <v>West</v>
      </c>
      <c r="W284" s="9" t="s">
        <v>250</v>
      </c>
      <c r="X284" s="9" t="s">
        <v>353</v>
      </c>
      <c r="Y284" s="9" t="s">
        <v>32</v>
      </c>
      <c r="Z284" s="9" t="str">
        <f>TEXT(Table13[[#This Row],[Order Date]],"mmm")</f>
        <v>Jan</v>
      </c>
      <c r="AA284" s="1" t="str">
        <f>TEXT(Table13[[#This Row],[Order Date]],"yyyy")</f>
        <v>2015</v>
      </c>
      <c r="AB284" s="1" t="str">
        <f>TEXT(Table13[[#This Row],[Order Date]],"mmm yyyy")</f>
        <v>Jan 2015</v>
      </c>
      <c r="AC284" s="1" t="str">
        <f>TEXT(Table13[[#This Row],[Order Date]],"dddd")</f>
        <v>Saturday</v>
      </c>
    </row>
    <row r="285" spans="1:29" ht="14.5">
      <c r="A285" s="9">
        <v>526</v>
      </c>
      <c r="B285" s="9" t="str">
        <f>VLOOKUP(Table13[[#This Row],[Customer ID]],'Customer Lookup'!A:B,2,0)</f>
        <v>April Hu</v>
      </c>
      <c r="C285" s="9">
        <v>90027</v>
      </c>
      <c r="D285" s="12">
        <v>42021</v>
      </c>
      <c r="E285" s="12">
        <v>42022</v>
      </c>
      <c r="F285" s="24">
        <f>Table13[[#This Row],[Ship Date]]-Table13[[#This Row],[Order Date]]</f>
        <v>1</v>
      </c>
      <c r="G285" s="18" t="str">
        <f>IF(Table13[[#This Row],[Shipping Delay (No of Days From Order to Delivery)]]&lt;=2,"Fast Delivery","Standard Delivery")</f>
        <v>Fast Delivery</v>
      </c>
      <c r="H285" s="9" t="s">
        <v>83</v>
      </c>
      <c r="I285" s="13" t="str">
        <f ca="1">TRIM(Table13[[#This Row],[Product Category]])</f>
        <v>Office Supplies</v>
      </c>
      <c r="J285" s="13" t="str">
        <f ca="1">PROPER(Table13[[#This Row],[Product Sub-Category]])</f>
        <v>Paper</v>
      </c>
      <c r="K285" s="14">
        <v>15</v>
      </c>
      <c r="L285" s="15">
        <v>5.78</v>
      </c>
      <c r="M285" s="15">
        <f t="shared" si="12"/>
        <v>86.7</v>
      </c>
      <c r="N285" s="9">
        <v>0.05</v>
      </c>
      <c r="O285" s="20">
        <v>0.05</v>
      </c>
      <c r="P285" s="20" t="str">
        <f>IF(Table13[[#This Row],[Discount]]=0,"No Discount",IF(Table13[[#This Row],[Discount]]&lt;=0.05,"Low",IF(Table13[[#This Row],[Discount]]&lt;=0.1,"Medium","High")))</f>
        <v>Low</v>
      </c>
      <c r="Q285" s="15">
        <f t="shared" si="13"/>
        <v>4.335</v>
      </c>
      <c r="R285" s="15">
        <f t="shared" si="14"/>
        <v>82.365000000000009</v>
      </c>
      <c r="S285" s="15" t="str">
        <f>IF(Table13[[#This Row],[Total Sales After Discount (Main Total Sales)]]&gt;=1000,"High Order","Low Order")</f>
        <v>Low Order</v>
      </c>
      <c r="T285" s="9" t="s">
        <v>31</v>
      </c>
      <c r="U285" s="9" t="s">
        <v>42</v>
      </c>
      <c r="V285" s="16" t="str">
        <f ca="1">PROPER(Table13[[#This Row],[Region]])</f>
        <v>South</v>
      </c>
      <c r="W285" s="9" t="s">
        <v>250</v>
      </c>
      <c r="X285" s="9" t="s">
        <v>353</v>
      </c>
      <c r="Y285" s="9" t="s">
        <v>32</v>
      </c>
      <c r="Z285" s="9" t="str">
        <f>TEXT(Table13[[#This Row],[Order Date]],"mmm")</f>
        <v>Jan</v>
      </c>
      <c r="AA285" s="1" t="str">
        <f>TEXT(Table13[[#This Row],[Order Date]],"yyyy")</f>
        <v>2015</v>
      </c>
      <c r="AB285" s="1" t="str">
        <f>TEXT(Table13[[#This Row],[Order Date]],"mmm yyyy")</f>
        <v>Jan 2015</v>
      </c>
      <c r="AC285" s="1" t="str">
        <f>TEXT(Table13[[#This Row],[Order Date]],"dddd")</f>
        <v>Saturday</v>
      </c>
    </row>
    <row r="286" spans="1:29" ht="14.5">
      <c r="A286" s="9">
        <v>535</v>
      </c>
      <c r="B286" s="9" t="str">
        <f>VLOOKUP(Table13[[#This Row],[Customer ID]],'Customer Lookup'!A:B,2,0)</f>
        <v>Jill Clements</v>
      </c>
      <c r="C286" s="9">
        <v>88511</v>
      </c>
      <c r="D286" s="12">
        <v>42115</v>
      </c>
      <c r="E286" s="12">
        <v>42119</v>
      </c>
      <c r="F286" s="24">
        <f>Table13[[#This Row],[Ship Date]]-Table13[[#This Row],[Order Date]]</f>
        <v>4</v>
      </c>
      <c r="G286" s="18" t="str">
        <f>IF(Table13[[#This Row],[Shipping Delay (No of Days From Order to Delivery)]]&lt;=2,"Fast Delivery","Standard Delivery")</f>
        <v>Standard Delivery</v>
      </c>
      <c r="H286" s="8" t="s">
        <v>2237</v>
      </c>
      <c r="I286" s="13" t="str">
        <f ca="1">TRIM(Table13[[#This Row],[Product Category]])</f>
        <v>Office Supplies</v>
      </c>
      <c r="J286" s="13" t="str">
        <f ca="1">PROPER(Table13[[#This Row],[Product Sub-Category]])</f>
        <v>Binders And Binder Accessories</v>
      </c>
      <c r="K286" s="14">
        <v>23</v>
      </c>
      <c r="L286" s="15">
        <v>15.99</v>
      </c>
      <c r="M286" s="15">
        <f t="shared" si="12"/>
        <v>367.77</v>
      </c>
      <c r="N286" s="9">
        <v>0.05</v>
      </c>
      <c r="O286" s="21">
        <v>0.05</v>
      </c>
      <c r="P286" s="21" t="str">
        <f>IF(Table13[[#This Row],[Discount]]=0,"No Discount",IF(Table13[[#This Row],[Discount]]&lt;=0.05,"Low",IF(Table13[[#This Row],[Discount]]&lt;=0.1,"Medium","High")))</f>
        <v>Low</v>
      </c>
      <c r="Q286" s="15">
        <f t="shared" si="13"/>
        <v>18.388500000000001</v>
      </c>
      <c r="R286" s="15">
        <f t="shared" si="14"/>
        <v>349.38149999999996</v>
      </c>
      <c r="S286" s="15" t="str">
        <f>IF(Table13[[#This Row],[Total Sales After Discount (Main Total Sales)]]&gt;=1000,"High Order","Low Order")</f>
        <v>Low Order</v>
      </c>
      <c r="T286" s="9" t="s">
        <v>98</v>
      </c>
      <c r="U286" s="9" t="s">
        <v>81</v>
      </c>
      <c r="V286" s="16" t="str">
        <f ca="1">PROPER(Table13[[#This Row],[Region]])</f>
        <v>Central</v>
      </c>
      <c r="W286" s="9" t="s">
        <v>117</v>
      </c>
      <c r="X286" s="9" t="s">
        <v>354</v>
      </c>
      <c r="Y286" s="9" t="s">
        <v>32</v>
      </c>
      <c r="Z286" s="9" t="str">
        <f>TEXT(Table13[[#This Row],[Order Date]],"mmm")</f>
        <v>Apr</v>
      </c>
      <c r="AA286" s="1" t="str">
        <f>TEXT(Table13[[#This Row],[Order Date]],"yyyy")</f>
        <v>2015</v>
      </c>
      <c r="AB286" s="1" t="str">
        <f>TEXT(Table13[[#This Row],[Order Date]],"mmm yyyy")</f>
        <v>Apr 2015</v>
      </c>
      <c r="AC286" s="1" t="str">
        <f>TEXT(Table13[[#This Row],[Order Date]],"dddd")</f>
        <v>Tuesday</v>
      </c>
    </row>
    <row r="287" spans="1:29" ht="14.5">
      <c r="A287" s="9">
        <v>539</v>
      </c>
      <c r="B287" s="9" t="str">
        <f>VLOOKUP(Table13[[#This Row],[Customer ID]],'Customer Lookup'!A:B,2,0)</f>
        <v>Alice Coley</v>
      </c>
      <c r="C287" s="9">
        <v>91174</v>
      </c>
      <c r="D287" s="12">
        <v>42138</v>
      </c>
      <c r="E287" s="12">
        <v>42139</v>
      </c>
      <c r="F287" s="24">
        <f>Table13[[#This Row],[Ship Date]]-Table13[[#This Row],[Order Date]]</f>
        <v>1</v>
      </c>
      <c r="G287" s="18" t="str">
        <f>IF(Table13[[#This Row],[Shipping Delay (No of Days From Order to Delivery)]]&lt;=2,"Fast Delivery","Standard Delivery")</f>
        <v>Fast Delivery</v>
      </c>
      <c r="H287" s="9" t="s">
        <v>2237</v>
      </c>
      <c r="I287" s="13" t="str">
        <f ca="1">TRIM(Table13[[#This Row],[Product Category]])</f>
        <v>Technology</v>
      </c>
      <c r="J287" s="13" t="str">
        <f ca="1">PROPER(Table13[[#This Row],[Product Sub-Category]])</f>
        <v>Binders And Binder Accessories</v>
      </c>
      <c r="K287" s="14">
        <v>7</v>
      </c>
      <c r="L287" s="15">
        <v>59.78</v>
      </c>
      <c r="M287" s="15">
        <f t="shared" si="12"/>
        <v>418.46000000000004</v>
      </c>
      <c r="N287" s="9">
        <v>0.05</v>
      </c>
      <c r="O287" s="20">
        <v>0.05</v>
      </c>
      <c r="P287" s="20" t="str">
        <f>IF(Table13[[#This Row],[Discount]]=0,"No Discount",IF(Table13[[#This Row],[Discount]]&lt;=0.05,"Low",IF(Table13[[#This Row],[Discount]]&lt;=0.1,"Medium","High")))</f>
        <v>Low</v>
      </c>
      <c r="Q287" s="15">
        <f t="shared" si="13"/>
        <v>20.923000000000002</v>
      </c>
      <c r="R287" s="15">
        <f t="shared" si="14"/>
        <v>397.53700000000003</v>
      </c>
      <c r="S287" s="15" t="str">
        <f>IF(Table13[[#This Row],[Total Sales After Discount (Main Total Sales)]]&gt;=1000,"High Order","Low Order")</f>
        <v>Low Order</v>
      </c>
      <c r="T287" s="9" t="s">
        <v>50</v>
      </c>
      <c r="U287" s="9" t="s">
        <v>51</v>
      </c>
      <c r="V287" s="16" t="str">
        <f ca="1">PROPER(Table13[[#This Row],[Region]])</f>
        <v>Central</v>
      </c>
      <c r="W287" s="9" t="s">
        <v>142</v>
      </c>
      <c r="X287" s="9" t="s">
        <v>321</v>
      </c>
      <c r="Y287" s="9" t="s">
        <v>32</v>
      </c>
      <c r="Z287" s="9" t="str">
        <f>TEXT(Table13[[#This Row],[Order Date]],"mmm")</f>
        <v>May</v>
      </c>
      <c r="AA287" s="1" t="str">
        <f>TEXT(Table13[[#This Row],[Order Date]],"yyyy")</f>
        <v>2015</v>
      </c>
      <c r="AB287" s="1" t="str">
        <f>TEXT(Table13[[#This Row],[Order Date]],"mmm yyyy")</f>
        <v>May 2015</v>
      </c>
      <c r="AC287" s="1" t="str">
        <f>TEXT(Table13[[#This Row],[Order Date]],"dddd")</f>
        <v>Thursday</v>
      </c>
    </row>
    <row r="288" spans="1:29" ht="14.5">
      <c r="A288" s="9">
        <v>540</v>
      </c>
      <c r="B288" s="9" t="str">
        <f>VLOOKUP(Table13[[#This Row],[Customer ID]],'Customer Lookup'!A:B,2,0)</f>
        <v>Ruth Lamm</v>
      </c>
      <c r="C288" s="9">
        <v>91174</v>
      </c>
      <c r="D288" s="12">
        <v>42138</v>
      </c>
      <c r="E288" s="12">
        <v>42140</v>
      </c>
      <c r="F288" s="24">
        <f>Table13[[#This Row],[Ship Date]]-Table13[[#This Row],[Order Date]]</f>
        <v>2</v>
      </c>
      <c r="G288" s="18" t="str">
        <f>IF(Table13[[#This Row],[Shipping Delay (No of Days From Order to Delivery)]]&lt;=2,"Fast Delivery","Standard Delivery")</f>
        <v>Fast Delivery</v>
      </c>
      <c r="H288" s="8" t="s">
        <v>2235</v>
      </c>
      <c r="I288" s="13" t="str">
        <f ca="1">TRIM(Table13[[#This Row],[Product Category]])</f>
        <v>Technology</v>
      </c>
      <c r="J288" s="13" t="str">
        <f ca="1">PROPER(Table13[[#This Row],[Product Sub-Category]])</f>
        <v>Telephones And Communication</v>
      </c>
      <c r="K288" s="14">
        <v>28</v>
      </c>
      <c r="L288" s="15">
        <v>20.99</v>
      </c>
      <c r="M288" s="15">
        <f t="shared" si="12"/>
        <v>587.71999999999991</v>
      </c>
      <c r="N288" s="9">
        <v>0.05</v>
      </c>
      <c r="O288" s="21">
        <v>0.05</v>
      </c>
      <c r="P288" s="21" t="str">
        <f>IF(Table13[[#This Row],[Discount]]=0,"No Discount",IF(Table13[[#This Row],[Discount]]&lt;=0.05,"Low",IF(Table13[[#This Row],[Discount]]&lt;=0.1,"Medium","High")))</f>
        <v>Low</v>
      </c>
      <c r="Q288" s="15">
        <f t="shared" si="13"/>
        <v>29.385999999999996</v>
      </c>
      <c r="R288" s="15">
        <f t="shared" si="14"/>
        <v>558.33399999999995</v>
      </c>
      <c r="S288" s="15" t="str">
        <f>IF(Table13[[#This Row],[Total Sales After Discount (Main Total Sales)]]&gt;=1000,"High Order","Low Order")</f>
        <v>Low Order</v>
      </c>
      <c r="T288" s="9" t="s">
        <v>50</v>
      </c>
      <c r="U288" s="9" t="s">
        <v>51</v>
      </c>
      <c r="V288" s="16" t="str">
        <f ca="1">PROPER(Table13[[#This Row],[Region]])</f>
        <v>Central</v>
      </c>
      <c r="W288" s="9" t="s">
        <v>142</v>
      </c>
      <c r="X288" s="9" t="s">
        <v>355</v>
      </c>
      <c r="Y288" s="9" t="s">
        <v>32</v>
      </c>
      <c r="Z288" s="9" t="str">
        <f>TEXT(Table13[[#This Row],[Order Date]],"mmm")</f>
        <v>May</v>
      </c>
      <c r="AA288" s="1" t="str">
        <f>TEXT(Table13[[#This Row],[Order Date]],"yyyy")</f>
        <v>2015</v>
      </c>
      <c r="AB288" s="1" t="str">
        <f>TEXT(Table13[[#This Row],[Order Date]],"mmm yyyy")</f>
        <v>May 2015</v>
      </c>
      <c r="AC288" s="1" t="str">
        <f>TEXT(Table13[[#This Row],[Order Date]],"dddd")</f>
        <v>Thursday</v>
      </c>
    </row>
    <row r="289" spans="1:29" ht="14.5">
      <c r="A289" s="9">
        <v>540</v>
      </c>
      <c r="B289" s="9" t="str">
        <f>VLOOKUP(Table13[[#This Row],[Customer ID]],'Customer Lookup'!A:B,2,0)</f>
        <v>Ruth Lamm</v>
      </c>
      <c r="C289" s="9">
        <v>91175</v>
      </c>
      <c r="D289" s="12">
        <v>42147</v>
      </c>
      <c r="E289" s="12">
        <v>42149</v>
      </c>
      <c r="F289" s="24">
        <f>Table13[[#This Row],[Ship Date]]-Table13[[#This Row],[Order Date]]</f>
        <v>2</v>
      </c>
      <c r="G289" s="18" t="str">
        <f>IF(Table13[[#This Row],[Shipping Delay (No of Days From Order to Delivery)]]&lt;=2,"Fast Delivery","Standard Delivery")</f>
        <v>Fast Delivery</v>
      </c>
      <c r="H289" s="9" t="s">
        <v>74</v>
      </c>
      <c r="I289" s="13" t="str">
        <f ca="1">TRIM(Table13[[#This Row],[Product Category]])</f>
        <v>Furniture</v>
      </c>
      <c r="J289" s="13" t="str">
        <f ca="1">PROPER(Table13[[#This Row],[Product Sub-Category]])</f>
        <v>Office Machines</v>
      </c>
      <c r="K289" s="14">
        <v>41</v>
      </c>
      <c r="L289" s="15">
        <v>204.1</v>
      </c>
      <c r="M289" s="15">
        <f t="shared" si="12"/>
        <v>8368.1</v>
      </c>
      <c r="N289" s="9">
        <v>0.1</v>
      </c>
      <c r="O289" s="20">
        <v>0.1</v>
      </c>
      <c r="P289" s="20" t="str">
        <f>IF(Table13[[#This Row],[Discount]]=0,"No Discount",IF(Table13[[#This Row],[Discount]]&lt;=0.05,"Low",IF(Table13[[#This Row],[Discount]]&lt;=0.1,"Medium","High")))</f>
        <v>Medium</v>
      </c>
      <c r="Q289" s="15">
        <f t="shared" si="13"/>
        <v>836.81000000000006</v>
      </c>
      <c r="R289" s="15">
        <f t="shared" si="14"/>
        <v>7531.29</v>
      </c>
      <c r="S289" s="15" t="str">
        <f>IF(Table13[[#This Row],[Total Sales After Discount (Main Total Sales)]]&gt;=1000,"High Order","Low Order")</f>
        <v>High Order</v>
      </c>
      <c r="T289" s="9" t="s">
        <v>50</v>
      </c>
      <c r="U289" s="9" t="s">
        <v>51</v>
      </c>
      <c r="V289" s="16" t="str">
        <f ca="1">PROPER(Table13[[#This Row],[Region]])</f>
        <v>East</v>
      </c>
      <c r="W289" s="9" t="s">
        <v>142</v>
      </c>
      <c r="X289" s="9" t="s">
        <v>355</v>
      </c>
      <c r="Y289" s="9" t="s">
        <v>32</v>
      </c>
      <c r="Z289" s="9" t="str">
        <f>TEXT(Table13[[#This Row],[Order Date]],"mmm")</f>
        <v>May</v>
      </c>
      <c r="AA289" s="1" t="str">
        <f>TEXT(Table13[[#This Row],[Order Date]],"yyyy")</f>
        <v>2015</v>
      </c>
      <c r="AB289" s="1" t="str">
        <f>TEXT(Table13[[#This Row],[Order Date]],"mmm yyyy")</f>
        <v>May 2015</v>
      </c>
      <c r="AC289" s="1" t="str">
        <f>TEXT(Table13[[#This Row],[Order Date]],"dddd")</f>
        <v>Saturday</v>
      </c>
    </row>
    <row r="290" spans="1:29" ht="14.5">
      <c r="A290" s="9">
        <v>547</v>
      </c>
      <c r="B290" s="9" t="str">
        <f>VLOOKUP(Table13[[#This Row],[Customer ID]],'Customer Lookup'!A:B,2,0)</f>
        <v>Henry Ball</v>
      </c>
      <c r="C290" s="9">
        <v>86250</v>
      </c>
      <c r="D290" s="12">
        <v>42169</v>
      </c>
      <c r="E290" s="12">
        <v>42170</v>
      </c>
      <c r="F290" s="24">
        <f>Table13[[#This Row],[Ship Date]]-Table13[[#This Row],[Order Date]]</f>
        <v>1</v>
      </c>
      <c r="G290" s="18" t="str">
        <f>IF(Table13[[#This Row],[Shipping Delay (No of Days From Order to Delivery)]]&lt;=2,"Fast Delivery","Standard Delivery")</f>
        <v>Fast Delivery</v>
      </c>
      <c r="H290" s="8" t="s">
        <v>2233</v>
      </c>
      <c r="I290" s="13" t="str">
        <f ca="1">TRIM(Table13[[#This Row],[Product Category]])</f>
        <v>Office Supplies</v>
      </c>
      <c r="J290" s="13" t="str">
        <f ca="1">PROPER(Table13[[#This Row],[Product Sub-Category]])</f>
        <v>Office Furnishings</v>
      </c>
      <c r="K290" s="14">
        <v>4</v>
      </c>
      <c r="L290" s="15">
        <v>13.73</v>
      </c>
      <c r="M290" s="15">
        <f t="shared" si="12"/>
        <v>54.92</v>
      </c>
      <c r="N290" s="9">
        <v>0.05</v>
      </c>
      <c r="O290" s="21">
        <v>0.05</v>
      </c>
      <c r="P290" s="21" t="str">
        <f>IF(Table13[[#This Row],[Discount]]=0,"No Discount",IF(Table13[[#This Row],[Discount]]&lt;=0.05,"Low",IF(Table13[[#This Row],[Discount]]&lt;=0.1,"Medium","High")))</f>
        <v>Low</v>
      </c>
      <c r="Q290" s="15">
        <f t="shared" si="13"/>
        <v>2.7460000000000004</v>
      </c>
      <c r="R290" s="15">
        <f t="shared" si="14"/>
        <v>52.173999999999999</v>
      </c>
      <c r="S290" s="15" t="str">
        <f>IF(Table13[[#This Row],[Total Sales After Discount (Main Total Sales)]]&gt;=1000,"High Order","Low Order")</f>
        <v>Low Order</v>
      </c>
      <c r="T290" s="9" t="s">
        <v>31</v>
      </c>
      <c r="U290" s="9" t="s">
        <v>81</v>
      </c>
      <c r="V290" s="16" t="str">
        <f ca="1">PROPER(Table13[[#This Row],[Region]])</f>
        <v>West</v>
      </c>
      <c r="W290" s="9" t="s">
        <v>356</v>
      </c>
      <c r="X290" s="9" t="s">
        <v>357</v>
      </c>
      <c r="Y290" s="9" t="s">
        <v>22</v>
      </c>
      <c r="Z290" s="9" t="str">
        <f>TEXT(Table13[[#This Row],[Order Date]],"mmm")</f>
        <v>Jun</v>
      </c>
      <c r="AA290" s="1" t="str">
        <f>TEXT(Table13[[#This Row],[Order Date]],"yyyy")</f>
        <v>2015</v>
      </c>
      <c r="AB290" s="1" t="str">
        <f>TEXT(Table13[[#This Row],[Order Date]],"mmm yyyy")</f>
        <v>Jun 2015</v>
      </c>
      <c r="AC290" s="1" t="str">
        <f>TEXT(Table13[[#This Row],[Order Date]],"dddd")</f>
        <v>Sunday</v>
      </c>
    </row>
    <row r="291" spans="1:29" ht="14.5">
      <c r="A291" s="9">
        <v>549</v>
      </c>
      <c r="B291" s="9" t="str">
        <f>VLOOKUP(Table13[[#This Row],[Customer ID]],'Customer Lookup'!A:B,2,0)</f>
        <v>Dennis Boykin Townsend</v>
      </c>
      <c r="C291" s="9">
        <v>90908</v>
      </c>
      <c r="D291" s="12">
        <v>42024</v>
      </c>
      <c r="E291" s="12">
        <v>42024</v>
      </c>
      <c r="F291" s="24">
        <f>Table13[[#This Row],[Ship Date]]-Table13[[#This Row],[Order Date]]</f>
        <v>0</v>
      </c>
      <c r="G291" s="18" t="str">
        <f>IF(Table13[[#This Row],[Shipping Delay (No of Days From Order to Delivery)]]&lt;=2,"Fast Delivery","Standard Delivery")</f>
        <v>Fast Delivery</v>
      </c>
      <c r="H291" s="9" t="s">
        <v>2237</v>
      </c>
      <c r="I291" s="13" t="str">
        <f ca="1">TRIM(Table13[[#This Row],[Product Category]])</f>
        <v>Office Supplies</v>
      </c>
      <c r="J291" s="13" t="str">
        <f ca="1">PROPER(Table13[[#This Row],[Product Sub-Category]])</f>
        <v>Binders And Binder Accessories</v>
      </c>
      <c r="K291" s="14">
        <v>9</v>
      </c>
      <c r="L291" s="15">
        <v>7.1</v>
      </c>
      <c r="M291" s="15">
        <f t="shared" si="12"/>
        <v>63.9</v>
      </c>
      <c r="N291" s="9">
        <v>0.05</v>
      </c>
      <c r="O291" s="20">
        <v>0.05</v>
      </c>
      <c r="P291" s="20" t="str">
        <f>IF(Table13[[#This Row],[Discount]]=0,"No Discount",IF(Table13[[#This Row],[Discount]]&lt;=0.05,"Low",IF(Table13[[#This Row],[Discount]]&lt;=0.1,"Medium","High")))</f>
        <v>Low</v>
      </c>
      <c r="Q291" s="15">
        <f t="shared" si="13"/>
        <v>3.1950000000000003</v>
      </c>
      <c r="R291" s="15">
        <f t="shared" si="14"/>
        <v>60.704999999999998</v>
      </c>
      <c r="S291" s="15" t="str">
        <f>IF(Table13[[#This Row],[Total Sales After Discount (Main Total Sales)]]&gt;=1000,"High Order","Low Order")</f>
        <v>Low Order</v>
      </c>
      <c r="T291" s="9" t="s">
        <v>31</v>
      </c>
      <c r="U291" s="9" t="s">
        <v>81</v>
      </c>
      <c r="V291" s="16" t="str">
        <f ca="1">PROPER(Table13[[#This Row],[Region]])</f>
        <v>Central</v>
      </c>
      <c r="W291" s="9" t="s">
        <v>244</v>
      </c>
      <c r="X291" s="9" t="s">
        <v>358</v>
      </c>
      <c r="Y291" s="9" t="s">
        <v>32</v>
      </c>
      <c r="Z291" s="9" t="str">
        <f>TEXT(Table13[[#This Row],[Order Date]],"mmm")</f>
        <v>Jan</v>
      </c>
      <c r="AA291" s="1" t="str">
        <f>TEXT(Table13[[#This Row],[Order Date]],"yyyy")</f>
        <v>2015</v>
      </c>
      <c r="AB291" s="1" t="str">
        <f>TEXT(Table13[[#This Row],[Order Date]],"mmm yyyy")</f>
        <v>Jan 2015</v>
      </c>
      <c r="AC291" s="1" t="str">
        <f>TEXT(Table13[[#This Row],[Order Date]],"dddd")</f>
        <v>Tuesday</v>
      </c>
    </row>
    <row r="292" spans="1:29" ht="14.5">
      <c r="A292" s="9">
        <v>550</v>
      </c>
      <c r="B292" s="9" t="str">
        <f>VLOOKUP(Table13[[#This Row],[Customer ID]],'Customer Lookup'!A:B,2,0)</f>
        <v>Edna Monroe Talley</v>
      </c>
      <c r="C292" s="9">
        <v>90909</v>
      </c>
      <c r="D292" s="12">
        <v>42034</v>
      </c>
      <c r="E292" s="12">
        <v>42035</v>
      </c>
      <c r="F292" s="24">
        <f>Table13[[#This Row],[Ship Date]]-Table13[[#This Row],[Order Date]]</f>
        <v>1</v>
      </c>
      <c r="G292" s="18" t="str">
        <f>IF(Table13[[#This Row],[Shipping Delay (No of Days From Order to Delivery)]]&lt;=2,"Fast Delivery","Standard Delivery")</f>
        <v>Fast Delivery</v>
      </c>
      <c r="H292" s="8" t="s">
        <v>2231</v>
      </c>
      <c r="I292" s="13" t="str">
        <f ca="1">TRIM(Table13[[#This Row],[Product Category]])</f>
        <v>Furniture</v>
      </c>
      <c r="J292" s="13" t="str">
        <f ca="1">PROPER(Table13[[#This Row],[Product Sub-Category]])</f>
        <v>Pens &amp; Art Supplies</v>
      </c>
      <c r="K292" s="14">
        <v>11</v>
      </c>
      <c r="L292" s="15">
        <v>1.68</v>
      </c>
      <c r="M292" s="15">
        <f t="shared" si="12"/>
        <v>18.48</v>
      </c>
      <c r="N292" s="9">
        <v>0.05</v>
      </c>
      <c r="O292" s="21">
        <v>0.05</v>
      </c>
      <c r="P292" s="21" t="str">
        <f>IF(Table13[[#This Row],[Discount]]=0,"No Discount",IF(Table13[[#This Row],[Discount]]&lt;=0.05,"Low",IF(Table13[[#This Row],[Discount]]&lt;=0.1,"Medium","High")))</f>
        <v>Low</v>
      </c>
      <c r="Q292" s="15">
        <f t="shared" si="13"/>
        <v>0.92400000000000004</v>
      </c>
      <c r="R292" s="15">
        <f t="shared" si="14"/>
        <v>17.556000000000001</v>
      </c>
      <c r="S292" s="15" t="str">
        <f>IF(Table13[[#This Row],[Total Sales After Discount (Main Total Sales)]]&gt;=1000,"High Order","Low Order")</f>
        <v>Low Order</v>
      </c>
      <c r="T292" s="9" t="s">
        <v>21</v>
      </c>
      <c r="U292" s="9" t="s">
        <v>81</v>
      </c>
      <c r="V292" s="16" t="str">
        <f ca="1">PROPER(Table13[[#This Row],[Region]])</f>
        <v>Central</v>
      </c>
      <c r="W292" s="9" t="s">
        <v>112</v>
      </c>
      <c r="X292" s="9" t="s">
        <v>359</v>
      </c>
      <c r="Y292" s="9" t="s">
        <v>32</v>
      </c>
      <c r="Z292" s="9" t="str">
        <f>TEXT(Table13[[#This Row],[Order Date]],"mmm")</f>
        <v>Jan</v>
      </c>
      <c r="AA292" s="1" t="str">
        <f>TEXT(Table13[[#This Row],[Order Date]],"yyyy")</f>
        <v>2015</v>
      </c>
      <c r="AB292" s="1" t="str">
        <f>TEXT(Table13[[#This Row],[Order Date]],"mmm yyyy")</f>
        <v>Jan 2015</v>
      </c>
      <c r="AC292" s="1" t="str">
        <f>TEXT(Table13[[#This Row],[Order Date]],"dddd")</f>
        <v>Friday</v>
      </c>
    </row>
    <row r="293" spans="1:29" ht="14.5">
      <c r="A293" s="9">
        <v>550</v>
      </c>
      <c r="B293" s="9" t="str">
        <f>VLOOKUP(Table13[[#This Row],[Customer ID]],'Customer Lookup'!A:B,2,0)</f>
        <v>Edna Monroe Talley</v>
      </c>
      <c r="C293" s="9">
        <v>90909</v>
      </c>
      <c r="D293" s="12">
        <v>42034</v>
      </c>
      <c r="E293" s="12">
        <v>42036</v>
      </c>
      <c r="F293" s="24">
        <f>Table13[[#This Row],[Ship Date]]-Table13[[#This Row],[Order Date]]</f>
        <v>2</v>
      </c>
      <c r="G293" s="18" t="str">
        <f>IF(Table13[[#This Row],[Shipping Delay (No of Days From Order to Delivery)]]&lt;=2,"Fast Delivery","Standard Delivery")</f>
        <v>Fast Delivery</v>
      </c>
      <c r="H293" s="9" t="s">
        <v>123</v>
      </c>
      <c r="I293" s="13" t="str">
        <f ca="1">TRIM(Table13[[#This Row],[Product Category]])</f>
        <v>Technology</v>
      </c>
      <c r="J293" s="13" t="str">
        <f ca="1">PROPER(Table13[[#This Row],[Product Sub-Category]])</f>
        <v>Tables</v>
      </c>
      <c r="K293" s="14">
        <v>1</v>
      </c>
      <c r="L293" s="15">
        <v>218.75</v>
      </c>
      <c r="M293" s="15">
        <f t="shared" si="12"/>
        <v>218.75</v>
      </c>
      <c r="N293" s="9">
        <v>0.1</v>
      </c>
      <c r="O293" s="20">
        <v>0.1</v>
      </c>
      <c r="P293" s="20" t="str">
        <f>IF(Table13[[#This Row],[Discount]]=0,"No Discount",IF(Table13[[#This Row],[Discount]]&lt;=0.05,"Low",IF(Table13[[#This Row],[Discount]]&lt;=0.1,"Medium","High")))</f>
        <v>Medium</v>
      </c>
      <c r="Q293" s="15">
        <f t="shared" si="13"/>
        <v>21.875</v>
      </c>
      <c r="R293" s="15">
        <f t="shared" si="14"/>
        <v>196.875</v>
      </c>
      <c r="S293" s="15" t="str">
        <f>IF(Table13[[#This Row],[Total Sales After Discount (Main Total Sales)]]&gt;=1000,"High Order","Low Order")</f>
        <v>Low Order</v>
      </c>
      <c r="T293" s="9" t="s">
        <v>21</v>
      </c>
      <c r="U293" s="9" t="s">
        <v>81</v>
      </c>
      <c r="V293" s="16" t="str">
        <f ca="1">PROPER(Table13[[#This Row],[Region]])</f>
        <v>Central</v>
      </c>
      <c r="W293" s="9" t="s">
        <v>112</v>
      </c>
      <c r="X293" s="9" t="s">
        <v>359</v>
      </c>
      <c r="Y293" s="9" t="s">
        <v>32</v>
      </c>
      <c r="Z293" s="9" t="str">
        <f>TEXT(Table13[[#This Row],[Order Date]],"mmm")</f>
        <v>Jan</v>
      </c>
      <c r="AA293" s="1" t="str">
        <f>TEXT(Table13[[#This Row],[Order Date]],"yyyy")</f>
        <v>2015</v>
      </c>
      <c r="AB293" s="1" t="str">
        <f>TEXT(Table13[[#This Row],[Order Date]],"mmm yyyy")</f>
        <v>Jan 2015</v>
      </c>
      <c r="AC293" s="1" t="str">
        <f>TEXT(Table13[[#This Row],[Order Date]],"dddd")</f>
        <v>Friday</v>
      </c>
    </row>
    <row r="294" spans="1:29" ht="14.5">
      <c r="A294" s="9">
        <v>550</v>
      </c>
      <c r="B294" s="9" t="str">
        <f>VLOOKUP(Table13[[#This Row],[Customer ID]],'Customer Lookup'!A:B,2,0)</f>
        <v>Edna Monroe Talley</v>
      </c>
      <c r="C294" s="9">
        <v>90910</v>
      </c>
      <c r="D294" s="12">
        <v>42167</v>
      </c>
      <c r="E294" s="12">
        <v>42168</v>
      </c>
      <c r="F294" s="24">
        <f>Table13[[#This Row],[Ship Date]]-Table13[[#This Row],[Order Date]]</f>
        <v>1</v>
      </c>
      <c r="G294" s="18" t="str">
        <f>IF(Table13[[#This Row],[Shipping Delay (No of Days From Order to Delivery)]]&lt;=2,"Fast Delivery","Standard Delivery")</f>
        <v>Fast Delivery</v>
      </c>
      <c r="H294" s="8" t="s">
        <v>2242</v>
      </c>
      <c r="I294" s="13" t="str">
        <f ca="1">TRIM(Table13[[#This Row],[Product Category]])</f>
        <v>Technology</v>
      </c>
      <c r="J294" s="13" t="str">
        <f ca="1">PROPER(Table13[[#This Row],[Product Sub-Category]])</f>
        <v>Copiers And Fax</v>
      </c>
      <c r="K294" s="14">
        <v>13</v>
      </c>
      <c r="L294" s="15">
        <v>549.99</v>
      </c>
      <c r="M294" s="15">
        <f t="shared" si="12"/>
        <v>7149.87</v>
      </c>
      <c r="N294" s="9">
        <v>0.1</v>
      </c>
      <c r="O294" s="21">
        <v>0.1</v>
      </c>
      <c r="P294" s="21" t="str">
        <f>IF(Table13[[#This Row],[Discount]]=0,"No Discount",IF(Table13[[#This Row],[Discount]]&lt;=0.05,"Low",IF(Table13[[#This Row],[Discount]]&lt;=0.1,"Medium","High")))</f>
        <v>Medium</v>
      </c>
      <c r="Q294" s="15">
        <f t="shared" si="13"/>
        <v>714.98700000000008</v>
      </c>
      <c r="R294" s="15">
        <f t="shared" si="14"/>
        <v>6434.8829999999998</v>
      </c>
      <c r="S294" s="15" t="str">
        <f>IF(Table13[[#This Row],[Total Sales After Discount (Main Total Sales)]]&gt;=1000,"High Order","Low Order")</f>
        <v>High Order</v>
      </c>
      <c r="T294" s="9" t="s">
        <v>50</v>
      </c>
      <c r="U294" s="9" t="s">
        <v>81</v>
      </c>
      <c r="V294" s="16" t="str">
        <f ca="1">PROPER(Table13[[#This Row],[Region]])</f>
        <v>Central</v>
      </c>
      <c r="W294" s="9" t="s">
        <v>112</v>
      </c>
      <c r="X294" s="9" t="s">
        <v>359</v>
      </c>
      <c r="Y294" s="9" t="s">
        <v>32</v>
      </c>
      <c r="Z294" s="9" t="str">
        <f>TEXT(Table13[[#This Row],[Order Date]],"mmm")</f>
        <v>Jun</v>
      </c>
      <c r="AA294" s="1" t="str">
        <f>TEXT(Table13[[#This Row],[Order Date]],"yyyy")</f>
        <v>2015</v>
      </c>
      <c r="AB294" s="1" t="str">
        <f>TEXT(Table13[[#This Row],[Order Date]],"mmm yyyy")</f>
        <v>Jun 2015</v>
      </c>
      <c r="AC294" s="1" t="str">
        <f>TEXT(Table13[[#This Row],[Order Date]],"dddd")</f>
        <v>Friday</v>
      </c>
    </row>
    <row r="295" spans="1:29" ht="14.5">
      <c r="A295" s="9">
        <v>550</v>
      </c>
      <c r="B295" s="9" t="str">
        <f>VLOOKUP(Table13[[#This Row],[Customer ID]],'Customer Lookup'!A:B,2,0)</f>
        <v>Edna Monroe Talley</v>
      </c>
      <c r="C295" s="9">
        <v>90910</v>
      </c>
      <c r="D295" s="12">
        <v>42167</v>
      </c>
      <c r="E295" s="12">
        <v>42168</v>
      </c>
      <c r="F295" s="24">
        <f>Table13[[#This Row],[Ship Date]]-Table13[[#This Row],[Order Date]]</f>
        <v>1</v>
      </c>
      <c r="G295" s="18" t="str">
        <f>IF(Table13[[#This Row],[Shipping Delay (No of Days From Order to Delivery)]]&lt;=2,"Fast Delivery","Standard Delivery")</f>
        <v>Fast Delivery</v>
      </c>
      <c r="H295" s="9" t="s">
        <v>2235</v>
      </c>
      <c r="I295" s="13" t="str">
        <f ca="1">TRIM(Table13[[#This Row],[Product Category]])</f>
        <v>Office Supplies</v>
      </c>
      <c r="J295" s="13" t="str">
        <f ca="1">PROPER(Table13[[#This Row],[Product Sub-Category]])</f>
        <v>Telephones And Communication</v>
      </c>
      <c r="K295" s="14">
        <v>1</v>
      </c>
      <c r="L295" s="15">
        <v>115.99</v>
      </c>
      <c r="M295" s="15">
        <f t="shared" si="12"/>
        <v>115.99</v>
      </c>
      <c r="N295" s="9">
        <v>0.1</v>
      </c>
      <c r="O295" s="20">
        <v>0.1</v>
      </c>
      <c r="P295" s="20" t="str">
        <f>IF(Table13[[#This Row],[Discount]]=0,"No Discount",IF(Table13[[#This Row],[Discount]]&lt;=0.05,"Low",IF(Table13[[#This Row],[Discount]]&lt;=0.1,"Medium","High")))</f>
        <v>Medium</v>
      </c>
      <c r="Q295" s="15">
        <f t="shared" si="13"/>
        <v>11.599</v>
      </c>
      <c r="R295" s="15">
        <f t="shared" si="14"/>
        <v>104.39099999999999</v>
      </c>
      <c r="S295" s="15" t="str">
        <f>IF(Table13[[#This Row],[Total Sales After Discount (Main Total Sales)]]&gt;=1000,"High Order","Low Order")</f>
        <v>Low Order</v>
      </c>
      <c r="T295" s="9" t="s">
        <v>50</v>
      </c>
      <c r="U295" s="9" t="s">
        <v>81</v>
      </c>
      <c r="V295" s="16" t="str">
        <f ca="1">PROPER(Table13[[#This Row],[Region]])</f>
        <v>Central</v>
      </c>
      <c r="W295" s="9" t="s">
        <v>112</v>
      </c>
      <c r="X295" s="9" t="s">
        <v>359</v>
      </c>
      <c r="Y295" s="9" t="s">
        <v>22</v>
      </c>
      <c r="Z295" s="9" t="str">
        <f>TEXT(Table13[[#This Row],[Order Date]],"mmm")</f>
        <v>Jun</v>
      </c>
      <c r="AA295" s="1" t="str">
        <f>TEXT(Table13[[#This Row],[Order Date]],"yyyy")</f>
        <v>2015</v>
      </c>
      <c r="AB295" s="1" t="str">
        <f>TEXT(Table13[[#This Row],[Order Date]],"mmm yyyy")</f>
        <v>Jun 2015</v>
      </c>
      <c r="AC295" s="1" t="str">
        <f>TEXT(Table13[[#This Row],[Order Date]],"dddd")</f>
        <v>Friday</v>
      </c>
    </row>
    <row r="296" spans="1:29" ht="14.5">
      <c r="A296" s="9">
        <v>551</v>
      </c>
      <c r="B296" s="9" t="str">
        <f>VLOOKUP(Table13[[#This Row],[Customer ID]],'Customer Lookup'!A:B,2,0)</f>
        <v>Peggy Chan</v>
      </c>
      <c r="C296" s="9">
        <v>90909</v>
      </c>
      <c r="D296" s="12">
        <v>42034</v>
      </c>
      <c r="E296" s="12">
        <v>42036</v>
      </c>
      <c r="F296" s="24">
        <f>Table13[[#This Row],[Ship Date]]-Table13[[#This Row],[Order Date]]</f>
        <v>2</v>
      </c>
      <c r="G296" s="18" t="str">
        <f>IF(Table13[[#This Row],[Shipping Delay (No of Days From Order to Delivery)]]&lt;=2,"Fast Delivery","Standard Delivery")</f>
        <v>Fast Delivery</v>
      </c>
      <c r="H296" s="8" t="s">
        <v>83</v>
      </c>
      <c r="I296" s="13" t="str">
        <f ca="1">TRIM(Table13[[#This Row],[Product Category]])</f>
        <v>Office Supplies</v>
      </c>
      <c r="J296" s="13" t="str">
        <f ca="1">PROPER(Table13[[#This Row],[Product Sub-Category]])</f>
        <v>Paper</v>
      </c>
      <c r="K296" s="14">
        <v>2</v>
      </c>
      <c r="L296" s="15">
        <v>15.04</v>
      </c>
      <c r="M296" s="15">
        <f t="shared" si="12"/>
        <v>30.08</v>
      </c>
      <c r="N296" s="9">
        <v>0.05</v>
      </c>
      <c r="O296" s="21">
        <v>0.05</v>
      </c>
      <c r="P296" s="21" t="str">
        <f>IF(Table13[[#This Row],[Discount]]=0,"No Discount",IF(Table13[[#This Row],[Discount]]&lt;=0.05,"Low",IF(Table13[[#This Row],[Discount]]&lt;=0.1,"Medium","High")))</f>
        <v>Low</v>
      </c>
      <c r="Q296" s="15">
        <f t="shared" si="13"/>
        <v>1.504</v>
      </c>
      <c r="R296" s="15">
        <f t="shared" si="14"/>
        <v>28.575999999999997</v>
      </c>
      <c r="S296" s="15" t="str">
        <f>IF(Table13[[#This Row],[Total Sales After Discount (Main Total Sales)]]&gt;=1000,"High Order","Low Order")</f>
        <v>Low Order</v>
      </c>
      <c r="T296" s="9" t="s">
        <v>21</v>
      </c>
      <c r="U296" s="9" t="s">
        <v>81</v>
      </c>
      <c r="V296" s="16" t="str">
        <f ca="1">PROPER(Table13[[#This Row],[Region]])</f>
        <v>West</v>
      </c>
      <c r="W296" s="9" t="s">
        <v>112</v>
      </c>
      <c r="X296" s="9" t="s">
        <v>360</v>
      </c>
      <c r="Y296" s="9" t="s">
        <v>32</v>
      </c>
      <c r="Z296" s="9" t="str">
        <f>TEXT(Table13[[#This Row],[Order Date]],"mmm")</f>
        <v>Jan</v>
      </c>
      <c r="AA296" s="1" t="str">
        <f>TEXT(Table13[[#This Row],[Order Date]],"yyyy")</f>
        <v>2015</v>
      </c>
      <c r="AB296" s="1" t="str">
        <f>TEXT(Table13[[#This Row],[Order Date]],"mmm yyyy")</f>
        <v>Jan 2015</v>
      </c>
      <c r="AC296" s="1" t="str">
        <f>TEXT(Table13[[#This Row],[Order Date]],"dddd")</f>
        <v>Friday</v>
      </c>
    </row>
    <row r="297" spans="1:29" ht="14.5">
      <c r="A297" s="9">
        <v>553</v>
      </c>
      <c r="B297" s="9" t="str">
        <f>VLOOKUP(Table13[[#This Row],[Customer ID]],'Customer Lookup'!A:B,2,0)</f>
        <v>Kristine Connolly</v>
      </c>
      <c r="C297" s="9">
        <v>17155</v>
      </c>
      <c r="D297" s="12">
        <v>42032</v>
      </c>
      <c r="E297" s="12">
        <v>42033</v>
      </c>
      <c r="F297" s="24">
        <f>Table13[[#This Row],[Ship Date]]-Table13[[#This Row],[Order Date]]</f>
        <v>1</v>
      </c>
      <c r="G297" s="18" t="str">
        <f>IF(Table13[[#This Row],[Shipping Delay (No of Days From Order to Delivery)]]&lt;=2,"Fast Delivery","Standard Delivery")</f>
        <v>Fast Delivery</v>
      </c>
      <c r="H297" s="9" t="s">
        <v>83</v>
      </c>
      <c r="I297" s="13" t="str">
        <f ca="1">TRIM(Table13[[#This Row],[Product Category]])</f>
        <v>Technology</v>
      </c>
      <c r="J297" s="13" t="str">
        <f ca="1">PROPER(Table13[[#This Row],[Product Sub-Category]])</f>
        <v>Paper</v>
      </c>
      <c r="K297" s="14">
        <v>36</v>
      </c>
      <c r="L297" s="15">
        <v>6.88</v>
      </c>
      <c r="M297" s="15">
        <f t="shared" si="12"/>
        <v>247.68</v>
      </c>
      <c r="N297" s="9">
        <v>0.05</v>
      </c>
      <c r="O297" s="20">
        <v>0.05</v>
      </c>
      <c r="P297" s="20" t="str">
        <f>IF(Table13[[#This Row],[Discount]]=0,"No Discount",IF(Table13[[#This Row],[Discount]]&lt;=0.05,"Low",IF(Table13[[#This Row],[Discount]]&lt;=0.1,"Medium","High")))</f>
        <v>Low</v>
      </c>
      <c r="Q297" s="15">
        <f t="shared" si="13"/>
        <v>12.384</v>
      </c>
      <c r="R297" s="15">
        <f t="shared" si="14"/>
        <v>235.29599999999999</v>
      </c>
      <c r="S297" s="15" t="str">
        <f>IF(Table13[[#This Row],[Total Sales After Discount (Main Total Sales)]]&gt;=1000,"High Order","Low Order")</f>
        <v>Low Order</v>
      </c>
      <c r="T297" s="9" t="s">
        <v>50</v>
      </c>
      <c r="U297" s="9" t="s">
        <v>42</v>
      </c>
      <c r="V297" s="16" t="str">
        <f ca="1">PROPER(Table13[[#This Row],[Region]])</f>
        <v>West</v>
      </c>
      <c r="W297" s="9" t="s">
        <v>37</v>
      </c>
      <c r="X297" s="9" t="s">
        <v>361</v>
      </c>
      <c r="Y297" s="9" t="s">
        <v>22</v>
      </c>
      <c r="Z297" s="9" t="str">
        <f>TEXT(Table13[[#This Row],[Order Date]],"mmm")</f>
        <v>Jan</v>
      </c>
      <c r="AA297" s="1" t="str">
        <f>TEXT(Table13[[#This Row],[Order Date]],"yyyy")</f>
        <v>2015</v>
      </c>
      <c r="AB297" s="1" t="str">
        <f>TEXT(Table13[[#This Row],[Order Date]],"mmm yyyy")</f>
        <v>Jan 2015</v>
      </c>
      <c r="AC297" s="1" t="str">
        <f>TEXT(Table13[[#This Row],[Order Date]],"dddd")</f>
        <v>Wednesday</v>
      </c>
    </row>
    <row r="298" spans="1:29" ht="14.5">
      <c r="A298" s="9">
        <v>553</v>
      </c>
      <c r="B298" s="9" t="str">
        <f>VLOOKUP(Table13[[#This Row],[Customer ID]],'Customer Lookup'!A:B,2,0)</f>
        <v>Kristine Connolly</v>
      </c>
      <c r="C298" s="9">
        <v>2433</v>
      </c>
      <c r="D298" s="12">
        <v>42056</v>
      </c>
      <c r="E298" s="12">
        <v>42056</v>
      </c>
      <c r="F298" s="24">
        <f>Table13[[#This Row],[Ship Date]]-Table13[[#This Row],[Order Date]]</f>
        <v>0</v>
      </c>
      <c r="G298" s="18" t="str">
        <f>IF(Table13[[#This Row],[Shipping Delay (No of Days From Order to Delivery)]]&lt;=2,"Fast Delivery","Standard Delivery")</f>
        <v>Fast Delivery</v>
      </c>
      <c r="H298" s="8" t="s">
        <v>74</v>
      </c>
      <c r="I298" s="13" t="str">
        <f ca="1">TRIM(Table13[[#This Row],[Product Category]])</f>
        <v>Office Supplies</v>
      </c>
      <c r="J298" s="13" t="str">
        <f ca="1">PROPER(Table13[[#This Row],[Product Sub-Category]])</f>
        <v>Office Machines</v>
      </c>
      <c r="K298" s="14">
        <v>25</v>
      </c>
      <c r="L298" s="15">
        <v>2036.48</v>
      </c>
      <c r="M298" s="15">
        <f t="shared" si="12"/>
        <v>50912</v>
      </c>
      <c r="N298" s="9">
        <v>0.15</v>
      </c>
      <c r="O298" s="21">
        <v>0.15</v>
      </c>
      <c r="P298" s="21" t="str">
        <f>IF(Table13[[#This Row],[Discount]]=0,"No Discount",IF(Table13[[#This Row],[Discount]]&lt;=0.05,"Low",IF(Table13[[#This Row],[Discount]]&lt;=0.1,"Medium","High")))</f>
        <v>High</v>
      </c>
      <c r="Q298" s="15">
        <f t="shared" si="13"/>
        <v>7636.7999999999993</v>
      </c>
      <c r="R298" s="15">
        <f t="shared" si="14"/>
        <v>43275.199999999997</v>
      </c>
      <c r="S298" s="15" t="str">
        <f>IF(Table13[[#This Row],[Total Sales After Discount (Main Total Sales)]]&gt;=1000,"High Order","Low Order")</f>
        <v>High Order</v>
      </c>
      <c r="T298" s="9" t="s">
        <v>31</v>
      </c>
      <c r="U298" s="9" t="s">
        <v>81</v>
      </c>
      <c r="V298" s="16" t="str">
        <f ca="1">PROPER(Table13[[#This Row],[Region]])</f>
        <v>West</v>
      </c>
      <c r="W298" s="9" t="s">
        <v>37</v>
      </c>
      <c r="X298" s="9" t="s">
        <v>361</v>
      </c>
      <c r="Y298" s="9" t="s">
        <v>32</v>
      </c>
      <c r="Z298" s="9" t="str">
        <f>TEXT(Table13[[#This Row],[Order Date]],"mmm")</f>
        <v>Feb</v>
      </c>
      <c r="AA298" s="1" t="str">
        <f>TEXT(Table13[[#This Row],[Order Date]],"yyyy")</f>
        <v>2015</v>
      </c>
      <c r="AB298" s="1" t="str">
        <f>TEXT(Table13[[#This Row],[Order Date]],"mmm yyyy")</f>
        <v>Feb 2015</v>
      </c>
      <c r="AC298" s="1" t="str">
        <f>TEXT(Table13[[#This Row],[Order Date]],"dddd")</f>
        <v>Saturday</v>
      </c>
    </row>
    <row r="299" spans="1:29" ht="14.5">
      <c r="A299" s="9">
        <v>553</v>
      </c>
      <c r="B299" s="9" t="str">
        <f>VLOOKUP(Table13[[#This Row],[Customer ID]],'Customer Lookup'!A:B,2,0)</f>
        <v>Kristine Connolly</v>
      </c>
      <c r="C299" s="9">
        <v>8165</v>
      </c>
      <c r="D299" s="12">
        <v>42109</v>
      </c>
      <c r="E299" s="12">
        <v>42118</v>
      </c>
      <c r="F299" s="24">
        <f>Table13[[#This Row],[Ship Date]]-Table13[[#This Row],[Order Date]]</f>
        <v>9</v>
      </c>
      <c r="G299" s="18" t="str">
        <f>IF(Table13[[#This Row],[Shipping Delay (No of Days From Order to Delivery)]]&lt;=2,"Fast Delivery","Standard Delivery")</f>
        <v>Standard Delivery</v>
      </c>
      <c r="H299" s="9" t="s">
        <v>83</v>
      </c>
      <c r="I299" s="13" t="str">
        <f ca="1">TRIM(Table13[[#This Row],[Product Category]])</f>
        <v>Furniture</v>
      </c>
      <c r="J299" s="13" t="str">
        <f ca="1">PROPER(Table13[[#This Row],[Product Sub-Category]])</f>
        <v>Paper</v>
      </c>
      <c r="K299" s="14">
        <v>63</v>
      </c>
      <c r="L299" s="15">
        <v>4.9800000000000004</v>
      </c>
      <c r="M299" s="15">
        <f t="shared" si="12"/>
        <v>313.74</v>
      </c>
      <c r="N299" s="9">
        <v>0.05</v>
      </c>
      <c r="O299" s="20">
        <v>0.05</v>
      </c>
      <c r="P299" s="20" t="str">
        <f>IF(Table13[[#This Row],[Discount]]=0,"No Discount",IF(Table13[[#This Row],[Discount]]&lt;=0.05,"Low",IF(Table13[[#This Row],[Discount]]&lt;=0.1,"Medium","High")))</f>
        <v>Low</v>
      </c>
      <c r="Q299" s="15">
        <f t="shared" si="13"/>
        <v>15.687000000000001</v>
      </c>
      <c r="R299" s="15">
        <f t="shared" si="14"/>
        <v>298.053</v>
      </c>
      <c r="S299" s="15" t="str">
        <f>IF(Table13[[#This Row],[Total Sales After Discount (Main Total Sales)]]&gt;=1000,"High Order","Low Order")</f>
        <v>Low Order</v>
      </c>
      <c r="T299" s="9" t="s">
        <v>98</v>
      </c>
      <c r="U299" s="9" t="s">
        <v>81</v>
      </c>
      <c r="V299" s="16" t="str">
        <f ca="1">PROPER(Table13[[#This Row],[Region]])</f>
        <v>West</v>
      </c>
      <c r="W299" s="9" t="s">
        <v>37</v>
      </c>
      <c r="X299" s="9" t="s">
        <v>361</v>
      </c>
      <c r="Y299" s="9" t="s">
        <v>32</v>
      </c>
      <c r="Z299" s="9" t="str">
        <f>TEXT(Table13[[#This Row],[Order Date]],"mmm")</f>
        <v>Apr</v>
      </c>
      <c r="AA299" s="1" t="str">
        <f>TEXT(Table13[[#This Row],[Order Date]],"yyyy")</f>
        <v>2015</v>
      </c>
      <c r="AB299" s="1" t="str">
        <f>TEXT(Table13[[#This Row],[Order Date]],"mmm yyyy")</f>
        <v>Apr 2015</v>
      </c>
      <c r="AC299" s="1" t="str">
        <f>TEXT(Table13[[#This Row],[Order Date]],"dddd")</f>
        <v>Wednesday</v>
      </c>
    </row>
    <row r="300" spans="1:29" ht="14.5">
      <c r="A300" s="9">
        <v>553</v>
      </c>
      <c r="B300" s="9" t="str">
        <f>VLOOKUP(Table13[[#This Row],[Customer ID]],'Customer Lookup'!A:B,2,0)</f>
        <v>Kristine Connolly</v>
      </c>
      <c r="C300" s="9">
        <v>359</v>
      </c>
      <c r="D300" s="12">
        <v>42173</v>
      </c>
      <c r="E300" s="12">
        <v>42174</v>
      </c>
      <c r="F300" s="24">
        <f>Table13[[#This Row],[Ship Date]]-Table13[[#This Row],[Order Date]]</f>
        <v>1</v>
      </c>
      <c r="G300" s="18" t="str">
        <f>IF(Table13[[#This Row],[Shipping Delay (No of Days From Order to Delivery)]]&lt;=2,"Fast Delivery","Standard Delivery")</f>
        <v>Fast Delivery</v>
      </c>
      <c r="H300" s="8" t="s">
        <v>123</v>
      </c>
      <c r="I300" s="13" t="str">
        <f ca="1">TRIM(Table13[[#This Row],[Product Category]])</f>
        <v>Technology</v>
      </c>
      <c r="J300" s="13" t="str">
        <f ca="1">PROPER(Table13[[#This Row],[Product Sub-Category]])</f>
        <v>Tables</v>
      </c>
      <c r="K300" s="14">
        <v>56</v>
      </c>
      <c r="L300" s="15">
        <v>124.49</v>
      </c>
      <c r="M300" s="15">
        <f t="shared" si="12"/>
        <v>6971.44</v>
      </c>
      <c r="N300" s="9">
        <v>0.1</v>
      </c>
      <c r="O300" s="21">
        <v>0.1</v>
      </c>
      <c r="P300" s="21" t="str">
        <f>IF(Table13[[#This Row],[Discount]]=0,"No Discount",IF(Table13[[#This Row],[Discount]]&lt;=0.05,"Low",IF(Table13[[#This Row],[Discount]]&lt;=0.1,"Medium","High")))</f>
        <v>Medium</v>
      </c>
      <c r="Q300" s="15">
        <f t="shared" si="13"/>
        <v>697.14400000000001</v>
      </c>
      <c r="R300" s="15">
        <f t="shared" si="14"/>
        <v>6274.2959999999994</v>
      </c>
      <c r="S300" s="15" t="str">
        <f>IF(Table13[[#This Row],[Total Sales After Discount (Main Total Sales)]]&gt;=1000,"High Order","Low Order")</f>
        <v>High Order</v>
      </c>
      <c r="T300" s="9" t="s">
        <v>50</v>
      </c>
      <c r="U300" s="9" t="s">
        <v>81</v>
      </c>
      <c r="V300" s="16" t="str">
        <f ca="1">PROPER(Table13[[#This Row],[Region]])</f>
        <v>West</v>
      </c>
      <c r="W300" s="9" t="s">
        <v>37</v>
      </c>
      <c r="X300" s="9" t="s">
        <v>361</v>
      </c>
      <c r="Y300" s="9" t="s">
        <v>32</v>
      </c>
      <c r="Z300" s="9" t="str">
        <f>TEXT(Table13[[#This Row],[Order Date]],"mmm")</f>
        <v>Jun</v>
      </c>
      <c r="AA300" s="1" t="str">
        <f>TEXT(Table13[[#This Row],[Order Date]],"yyyy")</f>
        <v>2015</v>
      </c>
      <c r="AB300" s="1" t="str">
        <f>TEXT(Table13[[#This Row],[Order Date]],"mmm yyyy")</f>
        <v>Jun 2015</v>
      </c>
      <c r="AC300" s="1" t="str">
        <f>TEXT(Table13[[#This Row],[Order Date]],"dddd")</f>
        <v>Thursday</v>
      </c>
    </row>
    <row r="301" spans="1:29" ht="14.5">
      <c r="A301" s="9">
        <v>555</v>
      </c>
      <c r="B301" s="9" t="str">
        <f>VLOOKUP(Table13[[#This Row],[Customer ID]],'Customer Lookup'!A:B,2,0)</f>
        <v>Walter Young</v>
      </c>
      <c r="C301" s="9">
        <v>86190</v>
      </c>
      <c r="D301" s="12">
        <v>42056</v>
      </c>
      <c r="E301" s="12">
        <v>42056</v>
      </c>
      <c r="F301" s="24">
        <f>Table13[[#This Row],[Ship Date]]-Table13[[#This Row],[Order Date]]</f>
        <v>0</v>
      </c>
      <c r="G301" s="18" t="str">
        <f>IF(Table13[[#This Row],[Shipping Delay (No of Days From Order to Delivery)]]&lt;=2,"Fast Delivery","Standard Delivery")</f>
        <v>Fast Delivery</v>
      </c>
      <c r="H301" s="9" t="s">
        <v>74</v>
      </c>
      <c r="I301" s="13" t="str">
        <f ca="1">TRIM(Table13[[#This Row],[Product Category]])</f>
        <v>Office Supplies</v>
      </c>
      <c r="J301" s="13" t="str">
        <f ca="1">PROPER(Table13[[#This Row],[Product Sub-Category]])</f>
        <v>Office Machines</v>
      </c>
      <c r="K301" s="14">
        <v>6</v>
      </c>
      <c r="L301" s="15">
        <v>2036.48</v>
      </c>
      <c r="M301" s="15">
        <f t="shared" si="12"/>
        <v>12218.880000000001</v>
      </c>
      <c r="N301" s="9">
        <v>0.15</v>
      </c>
      <c r="O301" s="20">
        <v>0.15</v>
      </c>
      <c r="P301" s="20" t="str">
        <f>IF(Table13[[#This Row],[Discount]]=0,"No Discount",IF(Table13[[#This Row],[Discount]]&lt;=0.05,"Low",IF(Table13[[#This Row],[Discount]]&lt;=0.1,"Medium","High")))</f>
        <v>High</v>
      </c>
      <c r="Q301" s="15">
        <f t="shared" si="13"/>
        <v>1832.8320000000001</v>
      </c>
      <c r="R301" s="15">
        <f t="shared" si="14"/>
        <v>10386.048000000001</v>
      </c>
      <c r="S301" s="15" t="str">
        <f>IF(Table13[[#This Row],[Total Sales After Discount (Main Total Sales)]]&gt;=1000,"High Order","Low Order")</f>
        <v>High Order</v>
      </c>
      <c r="T301" s="9" t="s">
        <v>31</v>
      </c>
      <c r="U301" s="9" t="s">
        <v>81</v>
      </c>
      <c r="V301" s="16" t="str">
        <f ca="1">PROPER(Table13[[#This Row],[Region]])</f>
        <v>West</v>
      </c>
      <c r="W301" s="9" t="s">
        <v>161</v>
      </c>
      <c r="X301" s="9" t="s">
        <v>362</v>
      </c>
      <c r="Y301" s="9" t="s">
        <v>32</v>
      </c>
      <c r="Z301" s="9" t="str">
        <f>TEXT(Table13[[#This Row],[Order Date]],"mmm")</f>
        <v>Feb</v>
      </c>
      <c r="AA301" s="1" t="str">
        <f>TEXT(Table13[[#This Row],[Order Date]],"yyyy")</f>
        <v>2015</v>
      </c>
      <c r="AB301" s="1" t="str">
        <f>TEXT(Table13[[#This Row],[Order Date]],"mmm yyyy")</f>
        <v>Feb 2015</v>
      </c>
      <c r="AC301" s="1" t="str">
        <f>TEXT(Table13[[#This Row],[Order Date]],"dddd")</f>
        <v>Saturday</v>
      </c>
    </row>
    <row r="302" spans="1:29" ht="14.5">
      <c r="A302" s="9">
        <v>555</v>
      </c>
      <c r="B302" s="9" t="str">
        <f>VLOOKUP(Table13[[#This Row],[Customer ID]],'Customer Lookup'!A:B,2,0)</f>
        <v>Walter Young</v>
      </c>
      <c r="C302" s="9">
        <v>86191</v>
      </c>
      <c r="D302" s="12">
        <v>42109</v>
      </c>
      <c r="E302" s="12">
        <v>42118</v>
      </c>
      <c r="F302" s="24">
        <f>Table13[[#This Row],[Ship Date]]-Table13[[#This Row],[Order Date]]</f>
        <v>9</v>
      </c>
      <c r="G302" s="18" t="str">
        <f>IF(Table13[[#This Row],[Shipping Delay (No of Days From Order to Delivery)]]&lt;=2,"Fast Delivery","Standard Delivery")</f>
        <v>Standard Delivery</v>
      </c>
      <c r="H302" s="8" t="s">
        <v>83</v>
      </c>
      <c r="I302" s="13" t="str">
        <f ca="1">TRIM(Table13[[#This Row],[Product Category]])</f>
        <v>Furniture</v>
      </c>
      <c r="J302" s="13" t="str">
        <f ca="1">PROPER(Table13[[#This Row],[Product Sub-Category]])</f>
        <v>Paper</v>
      </c>
      <c r="K302" s="14">
        <v>16</v>
      </c>
      <c r="L302" s="15">
        <v>4.9800000000000004</v>
      </c>
      <c r="M302" s="15">
        <f t="shared" si="12"/>
        <v>79.680000000000007</v>
      </c>
      <c r="N302" s="9">
        <v>0.05</v>
      </c>
      <c r="O302" s="21">
        <v>0.05</v>
      </c>
      <c r="P302" s="21" t="str">
        <f>IF(Table13[[#This Row],[Discount]]=0,"No Discount",IF(Table13[[#This Row],[Discount]]&lt;=0.05,"Low",IF(Table13[[#This Row],[Discount]]&lt;=0.1,"Medium","High")))</f>
        <v>Low</v>
      </c>
      <c r="Q302" s="15">
        <f t="shared" si="13"/>
        <v>3.9840000000000004</v>
      </c>
      <c r="R302" s="15">
        <f t="shared" si="14"/>
        <v>75.696000000000012</v>
      </c>
      <c r="S302" s="15" t="str">
        <f>IF(Table13[[#This Row],[Total Sales After Discount (Main Total Sales)]]&gt;=1000,"High Order","Low Order")</f>
        <v>Low Order</v>
      </c>
      <c r="T302" s="9" t="s">
        <v>98</v>
      </c>
      <c r="U302" s="9" t="s">
        <v>81</v>
      </c>
      <c r="V302" s="16" t="str">
        <f ca="1">PROPER(Table13[[#This Row],[Region]])</f>
        <v>West</v>
      </c>
      <c r="W302" s="9" t="s">
        <v>161</v>
      </c>
      <c r="X302" s="9" t="s">
        <v>362</v>
      </c>
      <c r="Y302" s="9" t="s">
        <v>32</v>
      </c>
      <c r="Z302" s="9" t="str">
        <f>TEXT(Table13[[#This Row],[Order Date]],"mmm")</f>
        <v>Apr</v>
      </c>
      <c r="AA302" s="1" t="str">
        <f>TEXT(Table13[[#This Row],[Order Date]],"yyyy")</f>
        <v>2015</v>
      </c>
      <c r="AB302" s="1" t="str">
        <f>TEXT(Table13[[#This Row],[Order Date]],"mmm yyyy")</f>
        <v>Apr 2015</v>
      </c>
      <c r="AC302" s="1" t="str">
        <f>TEXT(Table13[[#This Row],[Order Date]],"dddd")</f>
        <v>Wednesday</v>
      </c>
    </row>
    <row r="303" spans="1:29" ht="14.5">
      <c r="A303" s="9">
        <v>555</v>
      </c>
      <c r="B303" s="9" t="str">
        <f>VLOOKUP(Table13[[#This Row],[Customer ID]],'Customer Lookup'!A:B,2,0)</f>
        <v>Walter Young</v>
      </c>
      <c r="C303" s="9">
        <v>86192</v>
      </c>
      <c r="D303" s="12">
        <v>42173</v>
      </c>
      <c r="E303" s="12">
        <v>42174</v>
      </c>
      <c r="F303" s="24">
        <f>Table13[[#This Row],[Ship Date]]-Table13[[#This Row],[Order Date]]</f>
        <v>1</v>
      </c>
      <c r="G303" s="18" t="str">
        <f>IF(Table13[[#This Row],[Shipping Delay (No of Days From Order to Delivery)]]&lt;=2,"Fast Delivery","Standard Delivery")</f>
        <v>Fast Delivery</v>
      </c>
      <c r="H303" s="9" t="s">
        <v>123</v>
      </c>
      <c r="I303" s="13" t="str">
        <f ca="1">TRIM(Table13[[#This Row],[Product Category]])</f>
        <v>Office Supplies</v>
      </c>
      <c r="J303" s="13" t="str">
        <f ca="1">PROPER(Table13[[#This Row],[Product Sub-Category]])</f>
        <v>Tables</v>
      </c>
      <c r="K303" s="14">
        <v>14</v>
      </c>
      <c r="L303" s="15">
        <v>124.49</v>
      </c>
      <c r="M303" s="15">
        <f t="shared" si="12"/>
        <v>1742.86</v>
      </c>
      <c r="N303" s="9">
        <v>0.1</v>
      </c>
      <c r="O303" s="20">
        <v>0.1</v>
      </c>
      <c r="P303" s="20" t="str">
        <f>IF(Table13[[#This Row],[Discount]]=0,"No Discount",IF(Table13[[#This Row],[Discount]]&lt;=0.05,"Low",IF(Table13[[#This Row],[Discount]]&lt;=0.1,"Medium","High")))</f>
        <v>Medium</v>
      </c>
      <c r="Q303" s="15">
        <f t="shared" si="13"/>
        <v>174.286</v>
      </c>
      <c r="R303" s="15">
        <f t="shared" si="14"/>
        <v>1568.5739999999998</v>
      </c>
      <c r="S303" s="15" t="str">
        <f>IF(Table13[[#This Row],[Total Sales After Discount (Main Total Sales)]]&gt;=1000,"High Order","Low Order")</f>
        <v>High Order</v>
      </c>
      <c r="T303" s="9" t="s">
        <v>50</v>
      </c>
      <c r="U303" s="9" t="s">
        <v>81</v>
      </c>
      <c r="V303" s="16" t="str">
        <f ca="1">PROPER(Table13[[#This Row],[Region]])</f>
        <v>West</v>
      </c>
      <c r="W303" s="9" t="s">
        <v>161</v>
      </c>
      <c r="X303" s="9" t="s">
        <v>362</v>
      </c>
      <c r="Y303" s="9" t="s">
        <v>32</v>
      </c>
      <c r="Z303" s="9" t="str">
        <f>TEXT(Table13[[#This Row],[Order Date]],"mmm")</f>
        <v>Jun</v>
      </c>
      <c r="AA303" s="1" t="str">
        <f>TEXT(Table13[[#This Row],[Order Date]],"yyyy")</f>
        <v>2015</v>
      </c>
      <c r="AB303" s="1" t="str">
        <f>TEXT(Table13[[#This Row],[Order Date]],"mmm yyyy")</f>
        <v>Jun 2015</v>
      </c>
      <c r="AC303" s="1" t="str">
        <f>TEXT(Table13[[#This Row],[Order Date]],"dddd")</f>
        <v>Thursday</v>
      </c>
    </row>
    <row r="304" spans="1:29" ht="14.5">
      <c r="A304" s="9">
        <v>556</v>
      </c>
      <c r="B304" s="9" t="str">
        <f>VLOOKUP(Table13[[#This Row],[Customer ID]],'Customer Lookup'!A:B,2,0)</f>
        <v>Kristina Sanders</v>
      </c>
      <c r="C304" s="9">
        <v>86189</v>
      </c>
      <c r="D304" s="12">
        <v>42032</v>
      </c>
      <c r="E304" s="12">
        <v>42033</v>
      </c>
      <c r="F304" s="24">
        <f>Table13[[#This Row],[Ship Date]]-Table13[[#This Row],[Order Date]]</f>
        <v>1</v>
      </c>
      <c r="G304" s="18" t="str">
        <f>IF(Table13[[#This Row],[Shipping Delay (No of Days From Order to Delivery)]]&lt;=2,"Fast Delivery","Standard Delivery")</f>
        <v>Fast Delivery</v>
      </c>
      <c r="H304" s="8" t="s">
        <v>83</v>
      </c>
      <c r="I304" s="13" t="str">
        <f ca="1">TRIM(Table13[[#This Row],[Product Category]])</f>
        <v>Office Supplies</v>
      </c>
      <c r="J304" s="13" t="str">
        <f ca="1">PROPER(Table13[[#This Row],[Product Sub-Category]])</f>
        <v>Paper</v>
      </c>
      <c r="K304" s="14">
        <v>9</v>
      </c>
      <c r="L304" s="15">
        <v>6.88</v>
      </c>
      <c r="M304" s="15">
        <f t="shared" si="12"/>
        <v>61.92</v>
      </c>
      <c r="N304" s="9">
        <v>0.05</v>
      </c>
      <c r="O304" s="21">
        <v>0.05</v>
      </c>
      <c r="P304" s="21" t="str">
        <f>IF(Table13[[#This Row],[Discount]]=0,"No Discount",IF(Table13[[#This Row],[Discount]]&lt;=0.05,"Low",IF(Table13[[#This Row],[Discount]]&lt;=0.1,"Medium","High")))</f>
        <v>Low</v>
      </c>
      <c r="Q304" s="15">
        <f t="shared" si="13"/>
        <v>3.0960000000000001</v>
      </c>
      <c r="R304" s="15">
        <f t="shared" si="14"/>
        <v>58.823999999999998</v>
      </c>
      <c r="S304" s="15" t="str">
        <f>IF(Table13[[#This Row],[Total Sales After Discount (Main Total Sales)]]&gt;=1000,"High Order","Low Order")</f>
        <v>Low Order</v>
      </c>
      <c r="T304" s="9" t="s">
        <v>50</v>
      </c>
      <c r="U304" s="9" t="s">
        <v>42</v>
      </c>
      <c r="V304" s="16" t="str">
        <f ca="1">PROPER(Table13[[#This Row],[Region]])</f>
        <v>West</v>
      </c>
      <c r="W304" s="9" t="s">
        <v>161</v>
      </c>
      <c r="X304" s="9" t="s">
        <v>363</v>
      </c>
      <c r="Y304" s="9" t="s">
        <v>22</v>
      </c>
      <c r="Z304" s="9" t="str">
        <f>TEXT(Table13[[#This Row],[Order Date]],"mmm")</f>
        <v>Jan</v>
      </c>
      <c r="AA304" s="1" t="str">
        <f>TEXT(Table13[[#This Row],[Order Date]],"yyyy")</f>
        <v>2015</v>
      </c>
      <c r="AB304" s="1" t="str">
        <f>TEXT(Table13[[#This Row],[Order Date]],"mmm yyyy")</f>
        <v>Jan 2015</v>
      </c>
      <c r="AC304" s="1" t="str">
        <f>TEXT(Table13[[#This Row],[Order Date]],"dddd")</f>
        <v>Wednesday</v>
      </c>
    </row>
    <row r="305" spans="1:29" ht="14.5">
      <c r="A305" s="9">
        <v>556</v>
      </c>
      <c r="B305" s="9" t="str">
        <f>VLOOKUP(Table13[[#This Row],[Customer ID]],'Customer Lookup'!A:B,2,0)</f>
        <v>Kristina Sanders</v>
      </c>
      <c r="C305" s="9">
        <v>86189</v>
      </c>
      <c r="D305" s="12">
        <v>42032</v>
      </c>
      <c r="E305" s="12">
        <v>42032</v>
      </c>
      <c r="F305" s="24">
        <f>Table13[[#This Row],[Ship Date]]-Table13[[#This Row],[Order Date]]</f>
        <v>0</v>
      </c>
      <c r="G305" s="18" t="str">
        <f>IF(Table13[[#This Row],[Shipping Delay (No of Days From Order to Delivery)]]&lt;=2,"Fast Delivery","Standard Delivery")</f>
        <v>Fast Delivery</v>
      </c>
      <c r="H305" s="9" t="s">
        <v>2238</v>
      </c>
      <c r="I305" s="13" t="str">
        <f ca="1">TRIM(Table13[[#This Row],[Product Category]])</f>
        <v>Furniture</v>
      </c>
      <c r="J305" s="13" t="str">
        <f ca="1">PROPER(Table13[[#This Row],[Product Sub-Category]])</f>
        <v>Storage &amp; Organization</v>
      </c>
      <c r="K305" s="14">
        <v>8</v>
      </c>
      <c r="L305" s="15">
        <v>32.479999999999997</v>
      </c>
      <c r="M305" s="15">
        <f t="shared" si="12"/>
        <v>259.83999999999997</v>
      </c>
      <c r="N305" s="9">
        <v>0.05</v>
      </c>
      <c r="O305" s="20">
        <v>0.05</v>
      </c>
      <c r="P305" s="20" t="str">
        <f>IF(Table13[[#This Row],[Discount]]=0,"No Discount",IF(Table13[[#This Row],[Discount]]&lt;=0.05,"Low",IF(Table13[[#This Row],[Discount]]&lt;=0.1,"Medium","High")))</f>
        <v>Low</v>
      </c>
      <c r="Q305" s="15">
        <f t="shared" si="13"/>
        <v>12.991999999999999</v>
      </c>
      <c r="R305" s="15">
        <f t="shared" si="14"/>
        <v>246.84799999999998</v>
      </c>
      <c r="S305" s="15" t="str">
        <f>IF(Table13[[#This Row],[Total Sales After Discount (Main Total Sales)]]&gt;=1000,"High Order","Low Order")</f>
        <v>Low Order</v>
      </c>
      <c r="T305" s="9" t="s">
        <v>50</v>
      </c>
      <c r="U305" s="9" t="s">
        <v>42</v>
      </c>
      <c r="V305" s="16" t="str">
        <f ca="1">PROPER(Table13[[#This Row],[Region]])</f>
        <v>South</v>
      </c>
      <c r="W305" s="9" t="s">
        <v>161</v>
      </c>
      <c r="X305" s="9" t="s">
        <v>363</v>
      </c>
      <c r="Y305" s="9" t="s">
        <v>22</v>
      </c>
      <c r="Z305" s="9" t="str">
        <f>TEXT(Table13[[#This Row],[Order Date]],"mmm")</f>
        <v>Jan</v>
      </c>
      <c r="AA305" s="1" t="str">
        <f>TEXT(Table13[[#This Row],[Order Date]],"yyyy")</f>
        <v>2015</v>
      </c>
      <c r="AB305" s="1" t="str">
        <f>TEXT(Table13[[#This Row],[Order Date]],"mmm yyyy")</f>
        <v>Jan 2015</v>
      </c>
      <c r="AC305" s="1" t="str">
        <f>TEXT(Table13[[#This Row],[Order Date]],"dddd")</f>
        <v>Wednesday</v>
      </c>
    </row>
    <row r="306" spans="1:29" ht="14.5">
      <c r="A306" s="9">
        <v>568</v>
      </c>
      <c r="B306" s="9" t="str">
        <f>VLOOKUP(Table13[[#This Row],[Customer ID]],'Customer Lookup'!A:B,2,0)</f>
        <v>Peter McConnell</v>
      </c>
      <c r="C306" s="9">
        <v>88879</v>
      </c>
      <c r="D306" s="12">
        <v>42067</v>
      </c>
      <c r="E306" s="12">
        <v>42068</v>
      </c>
      <c r="F306" s="24">
        <f>Table13[[#This Row],[Ship Date]]-Table13[[#This Row],[Order Date]]</f>
        <v>1</v>
      </c>
      <c r="G306" s="18" t="str">
        <f>IF(Table13[[#This Row],[Shipping Delay (No of Days From Order to Delivery)]]&lt;=2,"Fast Delivery","Standard Delivery")</f>
        <v>Fast Delivery</v>
      </c>
      <c r="H306" s="8" t="s">
        <v>2232</v>
      </c>
      <c r="I306" s="13" t="str">
        <f ca="1">TRIM(Table13[[#This Row],[Product Category]])</f>
        <v>Office Supplies</v>
      </c>
      <c r="J306" s="13" t="str">
        <f ca="1">PROPER(Table13[[#This Row],[Product Sub-Category]])</f>
        <v>Chairs &amp; Chairmats</v>
      </c>
      <c r="K306" s="14">
        <v>4</v>
      </c>
      <c r="L306" s="15">
        <v>280.98</v>
      </c>
      <c r="M306" s="15">
        <f t="shared" si="12"/>
        <v>1123.92</v>
      </c>
      <c r="N306" s="9">
        <v>0.1</v>
      </c>
      <c r="O306" s="21">
        <v>0.1</v>
      </c>
      <c r="P306" s="21" t="str">
        <f>IF(Table13[[#This Row],[Discount]]=0,"No Discount",IF(Table13[[#This Row],[Discount]]&lt;=0.05,"Low",IF(Table13[[#This Row],[Discount]]&lt;=0.1,"Medium","High")))</f>
        <v>Medium</v>
      </c>
      <c r="Q306" s="15">
        <f t="shared" si="13"/>
        <v>112.39200000000001</v>
      </c>
      <c r="R306" s="15">
        <f t="shared" si="14"/>
        <v>1011.528</v>
      </c>
      <c r="S306" s="15" t="str">
        <f>IF(Table13[[#This Row],[Total Sales After Discount (Main Total Sales)]]&gt;=1000,"High Order","Low Order")</f>
        <v>High Order</v>
      </c>
      <c r="T306" s="9" t="s">
        <v>41</v>
      </c>
      <c r="U306" s="9" t="s">
        <v>104</v>
      </c>
      <c r="V306" s="16" t="str">
        <f ca="1">PROPER(Table13[[#This Row],[Region]])</f>
        <v>South</v>
      </c>
      <c r="W306" s="9" t="s">
        <v>364</v>
      </c>
      <c r="X306" s="9" t="s">
        <v>280</v>
      </c>
      <c r="Y306" s="9" t="s">
        <v>32</v>
      </c>
      <c r="Z306" s="9" t="str">
        <f>TEXT(Table13[[#This Row],[Order Date]],"mmm")</f>
        <v>Mar</v>
      </c>
      <c r="AA306" s="1" t="str">
        <f>TEXT(Table13[[#This Row],[Order Date]],"yyyy")</f>
        <v>2015</v>
      </c>
      <c r="AB306" s="1" t="str">
        <f>TEXT(Table13[[#This Row],[Order Date]],"mmm yyyy")</f>
        <v>Mar 2015</v>
      </c>
      <c r="AC306" s="1" t="str">
        <f>TEXT(Table13[[#This Row],[Order Date]],"dddd")</f>
        <v>Wednesday</v>
      </c>
    </row>
    <row r="307" spans="1:29" ht="14.5">
      <c r="A307" s="9">
        <v>568</v>
      </c>
      <c r="B307" s="9" t="str">
        <f>VLOOKUP(Table13[[#This Row],[Customer ID]],'Customer Lookup'!A:B,2,0)</f>
        <v>Peter McConnell</v>
      </c>
      <c r="C307" s="9">
        <v>88880</v>
      </c>
      <c r="D307" s="12">
        <v>42109</v>
      </c>
      <c r="E307" s="12">
        <v>42109</v>
      </c>
      <c r="F307" s="24">
        <f>Table13[[#This Row],[Ship Date]]-Table13[[#This Row],[Order Date]]</f>
        <v>0</v>
      </c>
      <c r="G307" s="18" t="str">
        <f>IF(Table13[[#This Row],[Shipping Delay (No of Days From Order to Delivery)]]&lt;=2,"Fast Delivery","Standard Delivery")</f>
        <v>Fast Delivery</v>
      </c>
      <c r="H307" s="9" t="s">
        <v>196</v>
      </c>
      <c r="I307" s="13" t="str">
        <f ca="1">TRIM(Table13[[#This Row],[Product Category]])</f>
        <v>Office Supplies</v>
      </c>
      <c r="J307" s="13" t="str">
        <f ca="1">PROPER(Table13[[#This Row],[Product Sub-Category]])</f>
        <v>Appliances</v>
      </c>
      <c r="K307" s="14">
        <v>12</v>
      </c>
      <c r="L307" s="15">
        <v>70.97</v>
      </c>
      <c r="M307" s="15">
        <f t="shared" si="12"/>
        <v>851.64</v>
      </c>
      <c r="N307" s="9">
        <v>0.05</v>
      </c>
      <c r="O307" s="20">
        <v>0.05</v>
      </c>
      <c r="P307" s="20" t="str">
        <f>IF(Table13[[#This Row],[Discount]]=0,"No Discount",IF(Table13[[#This Row],[Discount]]&lt;=0.05,"Low",IF(Table13[[#This Row],[Discount]]&lt;=0.1,"Medium","High")))</f>
        <v>Low</v>
      </c>
      <c r="Q307" s="15">
        <f t="shared" si="13"/>
        <v>42.582000000000001</v>
      </c>
      <c r="R307" s="15">
        <f t="shared" si="14"/>
        <v>809.05799999999999</v>
      </c>
      <c r="S307" s="15" t="str">
        <f>IF(Table13[[#This Row],[Total Sales After Discount (Main Total Sales)]]&gt;=1000,"High Order","Low Order")</f>
        <v>Low Order</v>
      </c>
      <c r="T307" s="9" t="s">
        <v>31</v>
      </c>
      <c r="U307" s="9" t="s">
        <v>104</v>
      </c>
      <c r="V307" s="16" t="str">
        <f ca="1">PROPER(Table13[[#This Row],[Region]])</f>
        <v>South</v>
      </c>
      <c r="W307" s="9" t="s">
        <v>364</v>
      </c>
      <c r="X307" s="9" t="s">
        <v>280</v>
      </c>
      <c r="Y307" s="9" t="s">
        <v>32</v>
      </c>
      <c r="Z307" s="9" t="str">
        <f>TEXT(Table13[[#This Row],[Order Date]],"mmm")</f>
        <v>Apr</v>
      </c>
      <c r="AA307" s="1" t="str">
        <f>TEXT(Table13[[#This Row],[Order Date]],"yyyy")</f>
        <v>2015</v>
      </c>
      <c r="AB307" s="1" t="str">
        <f>TEXT(Table13[[#This Row],[Order Date]],"mmm yyyy")</f>
        <v>Apr 2015</v>
      </c>
      <c r="AC307" s="1" t="str">
        <f>TEXT(Table13[[#This Row],[Order Date]],"dddd")</f>
        <v>Wednesday</v>
      </c>
    </row>
    <row r="308" spans="1:29" ht="14.5">
      <c r="A308" s="9">
        <v>568</v>
      </c>
      <c r="B308" s="9" t="str">
        <f>VLOOKUP(Table13[[#This Row],[Customer ID]],'Customer Lookup'!A:B,2,0)</f>
        <v>Peter McConnell</v>
      </c>
      <c r="C308" s="9">
        <v>88882</v>
      </c>
      <c r="D308" s="12">
        <v>42095</v>
      </c>
      <c r="E308" s="12">
        <v>42097</v>
      </c>
      <c r="F308" s="24">
        <f>Table13[[#This Row],[Ship Date]]-Table13[[#This Row],[Order Date]]</f>
        <v>2</v>
      </c>
      <c r="G308" s="18" t="str">
        <f>IF(Table13[[#This Row],[Shipping Delay (No of Days From Order to Delivery)]]&lt;=2,"Fast Delivery","Standard Delivery")</f>
        <v>Fast Delivery</v>
      </c>
      <c r="H308" s="8" t="s">
        <v>2237</v>
      </c>
      <c r="I308" s="13" t="str">
        <f ca="1">TRIM(Table13[[#This Row],[Product Category]])</f>
        <v>Technology</v>
      </c>
      <c r="J308" s="13" t="str">
        <f ca="1">PROPER(Table13[[#This Row],[Product Sub-Category]])</f>
        <v>Binders And Binder Accessories</v>
      </c>
      <c r="K308" s="14">
        <v>16</v>
      </c>
      <c r="L308" s="15">
        <v>67.28</v>
      </c>
      <c r="M308" s="15">
        <f t="shared" si="12"/>
        <v>1076.48</v>
      </c>
      <c r="N308" s="9">
        <v>0.05</v>
      </c>
      <c r="O308" s="21">
        <v>0.05</v>
      </c>
      <c r="P308" s="21" t="str">
        <f>IF(Table13[[#This Row],[Discount]]=0,"No Discount",IF(Table13[[#This Row],[Discount]]&lt;=0.05,"Low",IF(Table13[[#This Row],[Discount]]&lt;=0.1,"Medium","High")))</f>
        <v>Low</v>
      </c>
      <c r="Q308" s="15">
        <f t="shared" si="13"/>
        <v>53.824000000000005</v>
      </c>
      <c r="R308" s="15">
        <f t="shared" si="14"/>
        <v>1022.6560000000001</v>
      </c>
      <c r="S308" s="15" t="str">
        <f>IF(Table13[[#This Row],[Total Sales After Discount (Main Total Sales)]]&gt;=1000,"High Order","Low Order")</f>
        <v>High Order</v>
      </c>
      <c r="T308" s="9" t="s">
        <v>50</v>
      </c>
      <c r="U308" s="9" t="s">
        <v>104</v>
      </c>
      <c r="V308" s="16" t="str">
        <f ca="1">PROPER(Table13[[#This Row],[Region]])</f>
        <v>West</v>
      </c>
      <c r="W308" s="9" t="s">
        <v>364</v>
      </c>
      <c r="X308" s="9" t="s">
        <v>280</v>
      </c>
      <c r="Y308" s="9" t="s">
        <v>22</v>
      </c>
      <c r="Z308" s="9" t="str">
        <f>TEXT(Table13[[#This Row],[Order Date]],"mmm")</f>
        <v>Apr</v>
      </c>
      <c r="AA308" s="1" t="str">
        <f>TEXT(Table13[[#This Row],[Order Date]],"yyyy")</f>
        <v>2015</v>
      </c>
      <c r="AB308" s="1" t="str">
        <f>TEXT(Table13[[#This Row],[Order Date]],"mmm yyyy")</f>
        <v>Apr 2015</v>
      </c>
      <c r="AC308" s="1" t="str">
        <f>TEXT(Table13[[#This Row],[Order Date]],"dddd")</f>
        <v>Wednesday</v>
      </c>
    </row>
    <row r="309" spans="1:29" ht="14.5">
      <c r="A309" s="9">
        <v>570</v>
      </c>
      <c r="B309" s="9" t="str">
        <f>VLOOKUP(Table13[[#This Row],[Customer ID]],'Customer Lookup'!A:B,2,0)</f>
        <v>Katharine Bass</v>
      </c>
      <c r="C309" s="9">
        <v>88881</v>
      </c>
      <c r="D309" s="12">
        <v>42017</v>
      </c>
      <c r="E309" s="12">
        <v>42017</v>
      </c>
      <c r="F309" s="24">
        <f>Table13[[#This Row],[Ship Date]]-Table13[[#This Row],[Order Date]]</f>
        <v>0</v>
      </c>
      <c r="G309" s="18" t="str">
        <f>IF(Table13[[#This Row],[Shipping Delay (No of Days From Order to Delivery)]]&lt;=2,"Fast Delivery","Standard Delivery")</f>
        <v>Fast Delivery</v>
      </c>
      <c r="H309" s="9" t="s">
        <v>2235</v>
      </c>
      <c r="I309" s="13" t="str">
        <f ca="1">TRIM(Table13[[#This Row],[Product Category]])</f>
        <v>Office Supplies</v>
      </c>
      <c r="J309" s="13" t="str">
        <f ca="1">PROPER(Table13[[#This Row],[Product Sub-Category]])</f>
        <v>Telephones And Communication</v>
      </c>
      <c r="K309" s="14">
        <v>10</v>
      </c>
      <c r="L309" s="15">
        <v>7.99</v>
      </c>
      <c r="M309" s="15">
        <f t="shared" si="12"/>
        <v>79.900000000000006</v>
      </c>
      <c r="N309" s="9">
        <v>0.05</v>
      </c>
      <c r="O309" s="20">
        <v>0.05</v>
      </c>
      <c r="P309" s="20" t="str">
        <f>IF(Table13[[#This Row],[Discount]]=0,"No Discount",IF(Table13[[#This Row],[Discount]]&lt;=0.05,"Low",IF(Table13[[#This Row],[Discount]]&lt;=0.1,"Medium","High")))</f>
        <v>Low</v>
      </c>
      <c r="Q309" s="15">
        <f t="shared" si="13"/>
        <v>3.9950000000000006</v>
      </c>
      <c r="R309" s="15">
        <f t="shared" si="14"/>
        <v>75.905000000000001</v>
      </c>
      <c r="S309" s="15" t="str">
        <f>IF(Table13[[#This Row],[Total Sales After Discount (Main Total Sales)]]&gt;=1000,"High Order","Low Order")</f>
        <v>Low Order</v>
      </c>
      <c r="T309" s="9" t="s">
        <v>98</v>
      </c>
      <c r="U309" s="9" t="s">
        <v>104</v>
      </c>
      <c r="V309" s="16" t="str">
        <f ca="1">PROPER(Table13[[#This Row],[Region]])</f>
        <v>Central</v>
      </c>
      <c r="W309" s="9" t="s">
        <v>317</v>
      </c>
      <c r="X309" s="9" t="s">
        <v>365</v>
      </c>
      <c r="Y309" s="9" t="s">
        <v>32</v>
      </c>
      <c r="Z309" s="9" t="str">
        <f>TEXT(Table13[[#This Row],[Order Date]],"mmm")</f>
        <v>Jan</v>
      </c>
      <c r="AA309" s="1" t="str">
        <f>TEXT(Table13[[#This Row],[Order Date]],"yyyy")</f>
        <v>2015</v>
      </c>
      <c r="AB309" s="1" t="str">
        <f>TEXT(Table13[[#This Row],[Order Date]],"mmm yyyy")</f>
        <v>Jan 2015</v>
      </c>
      <c r="AC309" s="1" t="str">
        <f>TEXT(Table13[[#This Row],[Order Date]],"dddd")</f>
        <v>Tuesday</v>
      </c>
    </row>
    <row r="310" spans="1:29" ht="14.5">
      <c r="A310" s="9">
        <v>573</v>
      </c>
      <c r="B310" s="9" t="str">
        <f>VLOOKUP(Table13[[#This Row],[Customer ID]],'Customer Lookup'!A:B,2,0)</f>
        <v>Vanessa Winstead</v>
      </c>
      <c r="C310" s="9">
        <v>86555</v>
      </c>
      <c r="D310" s="12">
        <v>42076</v>
      </c>
      <c r="E310" s="12">
        <v>42077</v>
      </c>
      <c r="F310" s="24">
        <f>Table13[[#This Row],[Ship Date]]-Table13[[#This Row],[Order Date]]</f>
        <v>1</v>
      </c>
      <c r="G310" s="18" t="str">
        <f>IF(Table13[[#This Row],[Shipping Delay (No of Days From Order to Delivery)]]&lt;=2,"Fast Delivery","Standard Delivery")</f>
        <v>Fast Delivery</v>
      </c>
      <c r="H310" s="8" t="s">
        <v>2237</v>
      </c>
      <c r="I310" s="13" t="str">
        <f ca="1">TRIM(Table13[[#This Row],[Product Category]])</f>
        <v>Office Supplies</v>
      </c>
      <c r="J310" s="13" t="str">
        <f ca="1">PROPER(Table13[[#This Row],[Product Sub-Category]])</f>
        <v>Binders And Binder Accessories</v>
      </c>
      <c r="K310" s="14">
        <v>1</v>
      </c>
      <c r="L310" s="15">
        <v>4.13</v>
      </c>
      <c r="M310" s="15">
        <f t="shared" si="12"/>
        <v>4.13</v>
      </c>
      <c r="N310" s="9">
        <v>0.05</v>
      </c>
      <c r="O310" s="21">
        <v>0.05</v>
      </c>
      <c r="P310" s="21" t="str">
        <f>IF(Table13[[#This Row],[Discount]]=0,"No Discount",IF(Table13[[#This Row],[Discount]]&lt;=0.05,"Low",IF(Table13[[#This Row],[Discount]]&lt;=0.1,"Medium","High")))</f>
        <v>Low</v>
      </c>
      <c r="Q310" s="15">
        <f t="shared" si="13"/>
        <v>0.20650000000000002</v>
      </c>
      <c r="R310" s="15">
        <f t="shared" si="14"/>
        <v>3.9234999999999998</v>
      </c>
      <c r="S310" s="15" t="str">
        <f>IF(Table13[[#This Row],[Total Sales After Discount (Main Total Sales)]]&gt;=1000,"High Order","Low Order")</f>
        <v>Low Order</v>
      </c>
      <c r="T310" s="9" t="s">
        <v>41</v>
      </c>
      <c r="U310" s="9" t="s">
        <v>42</v>
      </c>
      <c r="V310" s="16" t="str">
        <f ca="1">PROPER(Table13[[#This Row],[Region]])</f>
        <v>Central</v>
      </c>
      <c r="W310" s="9" t="s">
        <v>142</v>
      </c>
      <c r="X310" s="9" t="s">
        <v>366</v>
      </c>
      <c r="Y310" s="9" t="s">
        <v>32</v>
      </c>
      <c r="Z310" s="9" t="str">
        <f>TEXT(Table13[[#This Row],[Order Date]],"mmm")</f>
        <v>Mar</v>
      </c>
      <c r="AA310" s="1" t="str">
        <f>TEXT(Table13[[#This Row],[Order Date]],"yyyy")</f>
        <v>2015</v>
      </c>
      <c r="AB310" s="1" t="str">
        <f>TEXT(Table13[[#This Row],[Order Date]],"mmm yyyy")</f>
        <v>Mar 2015</v>
      </c>
      <c r="AC310" s="1" t="str">
        <f>TEXT(Table13[[#This Row],[Order Date]],"dddd")</f>
        <v>Friday</v>
      </c>
    </row>
    <row r="311" spans="1:29" ht="14.5">
      <c r="A311" s="9">
        <v>573</v>
      </c>
      <c r="B311" s="9" t="str">
        <f>VLOOKUP(Table13[[#This Row],[Customer ID]],'Customer Lookup'!A:B,2,0)</f>
        <v>Vanessa Winstead</v>
      </c>
      <c r="C311" s="9">
        <v>86556</v>
      </c>
      <c r="D311" s="12">
        <v>42061</v>
      </c>
      <c r="E311" s="12">
        <v>42062</v>
      </c>
      <c r="F311" s="24">
        <f>Table13[[#This Row],[Ship Date]]-Table13[[#This Row],[Order Date]]</f>
        <v>1</v>
      </c>
      <c r="G311" s="18" t="str">
        <f>IF(Table13[[#This Row],[Shipping Delay (No of Days From Order to Delivery)]]&lt;=2,"Fast Delivery","Standard Delivery")</f>
        <v>Fast Delivery</v>
      </c>
      <c r="H311" s="9" t="s">
        <v>2238</v>
      </c>
      <c r="I311" s="13" t="str">
        <f ca="1">TRIM(Table13[[#This Row],[Product Category]])</f>
        <v>Office Supplies</v>
      </c>
      <c r="J311" s="13" t="str">
        <f ca="1">PROPER(Table13[[#This Row],[Product Sub-Category]])</f>
        <v>Storage &amp; Organization</v>
      </c>
      <c r="K311" s="14">
        <v>1</v>
      </c>
      <c r="L311" s="15">
        <v>415.88</v>
      </c>
      <c r="M311" s="15">
        <f t="shared" si="12"/>
        <v>415.88</v>
      </c>
      <c r="N311" s="9">
        <v>0.1</v>
      </c>
      <c r="O311" s="20">
        <v>0.1</v>
      </c>
      <c r="P311" s="20" t="str">
        <f>IF(Table13[[#This Row],[Discount]]=0,"No Discount",IF(Table13[[#This Row],[Discount]]&lt;=0.05,"Low",IF(Table13[[#This Row],[Discount]]&lt;=0.1,"Medium","High")))</f>
        <v>Medium</v>
      </c>
      <c r="Q311" s="15">
        <f t="shared" si="13"/>
        <v>41.588000000000001</v>
      </c>
      <c r="R311" s="15">
        <f t="shared" si="14"/>
        <v>374.29199999999997</v>
      </c>
      <c r="S311" s="15" t="str">
        <f>IF(Table13[[#This Row],[Total Sales After Discount (Main Total Sales)]]&gt;=1000,"High Order","Low Order")</f>
        <v>Low Order</v>
      </c>
      <c r="T311" s="9" t="s">
        <v>21</v>
      </c>
      <c r="U311" s="9" t="s">
        <v>81</v>
      </c>
      <c r="V311" s="16" t="str">
        <f ca="1">PROPER(Table13[[#This Row],[Region]])</f>
        <v>West</v>
      </c>
      <c r="W311" s="9" t="s">
        <v>142</v>
      </c>
      <c r="X311" s="9" t="s">
        <v>366</v>
      </c>
      <c r="Y311" s="9" t="s">
        <v>32</v>
      </c>
      <c r="Z311" s="9" t="str">
        <f>TEXT(Table13[[#This Row],[Order Date]],"mmm")</f>
        <v>Feb</v>
      </c>
      <c r="AA311" s="1" t="str">
        <f>TEXT(Table13[[#This Row],[Order Date]],"yyyy")</f>
        <v>2015</v>
      </c>
      <c r="AB311" s="1" t="str">
        <f>TEXT(Table13[[#This Row],[Order Date]],"mmm yyyy")</f>
        <v>Feb 2015</v>
      </c>
      <c r="AC311" s="1" t="str">
        <f>TEXT(Table13[[#This Row],[Order Date]],"dddd")</f>
        <v>Thursday</v>
      </c>
    </row>
    <row r="312" spans="1:29" ht="14.5">
      <c r="A312" s="9">
        <v>576</v>
      </c>
      <c r="B312" s="9" t="str">
        <f>VLOOKUP(Table13[[#This Row],[Customer ID]],'Customer Lookup'!A:B,2,0)</f>
        <v>Gordon Lyon</v>
      </c>
      <c r="C312" s="9">
        <v>88645</v>
      </c>
      <c r="D312" s="12">
        <v>42017</v>
      </c>
      <c r="E312" s="12">
        <v>42021</v>
      </c>
      <c r="F312" s="24">
        <f>Table13[[#This Row],[Ship Date]]-Table13[[#This Row],[Order Date]]</f>
        <v>4</v>
      </c>
      <c r="G312" s="18" t="str">
        <f>IF(Table13[[#This Row],[Shipping Delay (No of Days From Order to Delivery)]]&lt;=2,"Fast Delivery","Standard Delivery")</f>
        <v>Standard Delivery</v>
      </c>
      <c r="H312" s="8" t="s">
        <v>196</v>
      </c>
      <c r="I312" s="13" t="str">
        <f ca="1">TRIM(Table13[[#This Row],[Product Category]])</f>
        <v>Office Supplies</v>
      </c>
      <c r="J312" s="13" t="str">
        <f ca="1">PROPER(Table13[[#This Row],[Product Sub-Category]])</f>
        <v>Appliances</v>
      </c>
      <c r="K312" s="14">
        <v>4</v>
      </c>
      <c r="L312" s="15">
        <v>4.4800000000000004</v>
      </c>
      <c r="M312" s="15">
        <f t="shared" si="12"/>
        <v>17.920000000000002</v>
      </c>
      <c r="N312" s="9">
        <v>0.05</v>
      </c>
      <c r="O312" s="21">
        <v>0.05</v>
      </c>
      <c r="P312" s="21" t="str">
        <f>IF(Table13[[#This Row],[Discount]]=0,"No Discount",IF(Table13[[#This Row],[Discount]]&lt;=0.05,"Low",IF(Table13[[#This Row],[Discount]]&lt;=0.1,"Medium","High")))</f>
        <v>Low</v>
      </c>
      <c r="Q312" s="15">
        <f t="shared" si="13"/>
        <v>0.89600000000000013</v>
      </c>
      <c r="R312" s="15">
        <f t="shared" si="14"/>
        <v>17.024000000000001</v>
      </c>
      <c r="S312" s="15" t="str">
        <f>IF(Table13[[#This Row],[Total Sales After Discount (Main Total Sales)]]&gt;=1000,"High Order","Low Order")</f>
        <v>Low Order</v>
      </c>
      <c r="T312" s="9" t="s">
        <v>98</v>
      </c>
      <c r="U312" s="9" t="s">
        <v>81</v>
      </c>
      <c r="V312" s="16" t="str">
        <f ca="1">PROPER(Table13[[#This Row],[Region]])</f>
        <v>East</v>
      </c>
      <c r="W312" s="9" t="s">
        <v>37</v>
      </c>
      <c r="X312" s="9" t="s">
        <v>369</v>
      </c>
      <c r="Y312" s="9" t="s">
        <v>32</v>
      </c>
      <c r="Z312" s="9" t="str">
        <f>TEXT(Table13[[#This Row],[Order Date]],"mmm")</f>
        <v>Jan</v>
      </c>
      <c r="AA312" s="1" t="str">
        <f>TEXT(Table13[[#This Row],[Order Date]],"yyyy")</f>
        <v>2015</v>
      </c>
      <c r="AB312" s="1" t="str">
        <f>TEXT(Table13[[#This Row],[Order Date]],"mmm yyyy")</f>
        <v>Jan 2015</v>
      </c>
      <c r="AC312" s="1" t="str">
        <f>TEXT(Table13[[#This Row],[Order Date]],"dddd")</f>
        <v>Tuesday</v>
      </c>
    </row>
    <row r="313" spans="1:29" ht="14.5">
      <c r="A313" s="9">
        <v>578</v>
      </c>
      <c r="B313" s="9" t="str">
        <f>VLOOKUP(Table13[[#This Row],[Customer ID]],'Customer Lookup'!A:B,2,0)</f>
        <v>Evan K Bullard</v>
      </c>
      <c r="C313" s="9">
        <v>88644</v>
      </c>
      <c r="D313" s="12">
        <v>42137</v>
      </c>
      <c r="E313" s="12">
        <v>42138</v>
      </c>
      <c r="F313" s="24">
        <f>Table13[[#This Row],[Ship Date]]-Table13[[#This Row],[Order Date]]</f>
        <v>1</v>
      </c>
      <c r="G313" s="18" t="str">
        <f>IF(Table13[[#This Row],[Shipping Delay (No of Days From Order to Delivery)]]&lt;=2,"Fast Delivery","Standard Delivery")</f>
        <v>Fast Delivery</v>
      </c>
      <c r="H313" s="9" t="s">
        <v>61</v>
      </c>
      <c r="I313" s="13" t="str">
        <f ca="1">TRIM(Table13[[#This Row],[Product Category]])</f>
        <v>Office Supplies</v>
      </c>
      <c r="J313" s="13" t="str">
        <f ca="1">PROPER(Table13[[#This Row],[Product Sub-Category]])</f>
        <v>Envelopes</v>
      </c>
      <c r="K313" s="14">
        <v>3</v>
      </c>
      <c r="L313" s="15">
        <v>162.93</v>
      </c>
      <c r="M313" s="15">
        <f t="shared" si="12"/>
        <v>488.79</v>
      </c>
      <c r="N313" s="9">
        <v>0.1</v>
      </c>
      <c r="O313" s="20">
        <v>0.1</v>
      </c>
      <c r="P313" s="20" t="str">
        <f>IF(Table13[[#This Row],[Discount]]=0,"No Discount",IF(Table13[[#This Row],[Discount]]&lt;=0.05,"Low",IF(Table13[[#This Row],[Discount]]&lt;=0.1,"Medium","High")))</f>
        <v>Medium</v>
      </c>
      <c r="Q313" s="15">
        <f t="shared" si="13"/>
        <v>48.879000000000005</v>
      </c>
      <c r="R313" s="15">
        <f t="shared" si="14"/>
        <v>439.911</v>
      </c>
      <c r="S313" s="15" t="str">
        <f>IF(Table13[[#This Row],[Total Sales After Discount (Main Total Sales)]]&gt;=1000,"High Order","Low Order")</f>
        <v>Low Order</v>
      </c>
      <c r="T313" s="9" t="s">
        <v>50</v>
      </c>
      <c r="U313" s="9" t="s">
        <v>81</v>
      </c>
      <c r="V313" s="16" t="str">
        <f ca="1">PROPER(Table13[[#This Row],[Region]])</f>
        <v>East</v>
      </c>
      <c r="W313" s="9" t="s">
        <v>171</v>
      </c>
      <c r="X313" s="9" t="s">
        <v>370</v>
      </c>
      <c r="Y313" s="9" t="s">
        <v>32</v>
      </c>
      <c r="Z313" s="9" t="str">
        <f>TEXT(Table13[[#This Row],[Order Date]],"mmm")</f>
        <v>May</v>
      </c>
      <c r="AA313" s="1" t="str">
        <f>TEXT(Table13[[#This Row],[Order Date]],"yyyy")</f>
        <v>2015</v>
      </c>
      <c r="AB313" s="1" t="str">
        <f>TEXT(Table13[[#This Row],[Order Date]],"mmm yyyy")</f>
        <v>May 2015</v>
      </c>
      <c r="AC313" s="1" t="str">
        <f>TEXT(Table13[[#This Row],[Order Date]],"dddd")</f>
        <v>Wednesday</v>
      </c>
    </row>
    <row r="314" spans="1:29" ht="14.5">
      <c r="A314" s="9">
        <v>579</v>
      </c>
      <c r="B314" s="9" t="str">
        <f>VLOOKUP(Table13[[#This Row],[Customer ID]],'Customer Lookup'!A:B,2,0)</f>
        <v>Marlene Abrams</v>
      </c>
      <c r="C314" s="9">
        <v>88644</v>
      </c>
      <c r="D314" s="12">
        <v>42137</v>
      </c>
      <c r="E314" s="12">
        <v>42139</v>
      </c>
      <c r="F314" s="24">
        <f>Table13[[#This Row],[Ship Date]]-Table13[[#This Row],[Order Date]]</f>
        <v>2</v>
      </c>
      <c r="G314" s="18" t="str">
        <f>IF(Table13[[#This Row],[Shipping Delay (No of Days From Order to Delivery)]]&lt;=2,"Fast Delivery","Standard Delivery")</f>
        <v>Fast Delivery</v>
      </c>
      <c r="H314" s="8" t="s">
        <v>61</v>
      </c>
      <c r="I314" s="13" t="str">
        <f ca="1">TRIM(Table13[[#This Row],[Product Category]])</f>
        <v>Technology</v>
      </c>
      <c r="J314" s="13" t="str">
        <f ca="1">PROPER(Table13[[#This Row],[Product Sub-Category]])</f>
        <v>Envelopes</v>
      </c>
      <c r="K314" s="14">
        <v>2</v>
      </c>
      <c r="L314" s="15">
        <v>11.58</v>
      </c>
      <c r="M314" s="15">
        <f t="shared" si="12"/>
        <v>23.16</v>
      </c>
      <c r="N314" s="9">
        <v>0.05</v>
      </c>
      <c r="O314" s="21">
        <v>0.05</v>
      </c>
      <c r="P314" s="21" t="str">
        <f>IF(Table13[[#This Row],[Discount]]=0,"No Discount",IF(Table13[[#This Row],[Discount]]&lt;=0.05,"Low",IF(Table13[[#This Row],[Discount]]&lt;=0.1,"Medium","High")))</f>
        <v>Low</v>
      </c>
      <c r="Q314" s="15">
        <f t="shared" si="13"/>
        <v>1.1580000000000001</v>
      </c>
      <c r="R314" s="15">
        <f t="shared" si="14"/>
        <v>22.001999999999999</v>
      </c>
      <c r="S314" s="15" t="str">
        <f>IF(Table13[[#This Row],[Total Sales After Discount (Main Total Sales)]]&gt;=1000,"High Order","Low Order")</f>
        <v>Low Order</v>
      </c>
      <c r="T314" s="9" t="s">
        <v>50</v>
      </c>
      <c r="U314" s="9" t="s">
        <v>81</v>
      </c>
      <c r="V314" s="16" t="str">
        <f ca="1">PROPER(Table13[[#This Row],[Region]])</f>
        <v>East</v>
      </c>
      <c r="W314" s="9" t="s">
        <v>171</v>
      </c>
      <c r="X314" s="9" t="s">
        <v>371</v>
      </c>
      <c r="Y314" s="9" t="s">
        <v>32</v>
      </c>
      <c r="Z314" s="9" t="str">
        <f>TEXT(Table13[[#This Row],[Order Date]],"mmm")</f>
        <v>May</v>
      </c>
      <c r="AA314" s="1" t="str">
        <f>TEXT(Table13[[#This Row],[Order Date]],"yyyy")</f>
        <v>2015</v>
      </c>
      <c r="AB314" s="1" t="str">
        <f>TEXT(Table13[[#This Row],[Order Date]],"mmm yyyy")</f>
        <v>May 2015</v>
      </c>
      <c r="AC314" s="1" t="str">
        <f>TEXT(Table13[[#This Row],[Order Date]],"dddd")</f>
        <v>Wednesday</v>
      </c>
    </row>
    <row r="315" spans="1:29" ht="14.5">
      <c r="A315" s="9">
        <v>580</v>
      </c>
      <c r="B315" s="9" t="str">
        <f>VLOOKUP(Table13[[#This Row],[Customer ID]],'Customer Lookup'!A:B,2,0)</f>
        <v>Kathryn Patrick</v>
      </c>
      <c r="C315" s="9">
        <v>88644</v>
      </c>
      <c r="D315" s="12">
        <v>42137</v>
      </c>
      <c r="E315" s="12">
        <v>42138</v>
      </c>
      <c r="F315" s="24">
        <f>Table13[[#This Row],[Ship Date]]-Table13[[#This Row],[Order Date]]</f>
        <v>1</v>
      </c>
      <c r="G315" s="18" t="str">
        <f>IF(Table13[[#This Row],[Shipping Delay (No of Days From Order to Delivery)]]&lt;=2,"Fast Delivery","Standard Delivery")</f>
        <v>Fast Delivery</v>
      </c>
      <c r="H315" s="9" t="s">
        <v>2235</v>
      </c>
      <c r="I315" s="13" t="str">
        <f ca="1">TRIM(Table13[[#This Row],[Product Category]])</f>
        <v>Office Supplies</v>
      </c>
      <c r="J315" s="13" t="str">
        <f ca="1">PROPER(Table13[[#This Row],[Product Sub-Category]])</f>
        <v>Telephones And Communication</v>
      </c>
      <c r="K315" s="14">
        <v>12</v>
      </c>
      <c r="L315" s="15">
        <v>55.99</v>
      </c>
      <c r="M315" s="15">
        <f t="shared" si="12"/>
        <v>671.88</v>
      </c>
      <c r="N315" s="9">
        <v>0.05</v>
      </c>
      <c r="O315" s="20">
        <v>0.05</v>
      </c>
      <c r="P315" s="20" t="str">
        <f>IF(Table13[[#This Row],[Discount]]=0,"No Discount",IF(Table13[[#This Row],[Discount]]&lt;=0.05,"Low",IF(Table13[[#This Row],[Discount]]&lt;=0.1,"Medium","High")))</f>
        <v>Low</v>
      </c>
      <c r="Q315" s="15">
        <f t="shared" si="13"/>
        <v>33.594000000000001</v>
      </c>
      <c r="R315" s="15">
        <f t="shared" si="14"/>
        <v>638.28599999999994</v>
      </c>
      <c r="S315" s="15" t="str">
        <f>IF(Table13[[#This Row],[Total Sales After Discount (Main Total Sales)]]&gt;=1000,"High Order","Low Order")</f>
        <v>Low Order</v>
      </c>
      <c r="T315" s="9" t="s">
        <v>50</v>
      </c>
      <c r="U315" s="9" t="s">
        <v>81</v>
      </c>
      <c r="V315" s="16" t="str">
        <f ca="1">PROPER(Table13[[#This Row],[Region]])</f>
        <v>East</v>
      </c>
      <c r="W315" s="9" t="s">
        <v>147</v>
      </c>
      <c r="X315" s="9" t="s">
        <v>308</v>
      </c>
      <c r="Y315" s="9" t="s">
        <v>32</v>
      </c>
      <c r="Z315" s="9" t="str">
        <f>TEXT(Table13[[#This Row],[Order Date]],"mmm")</f>
        <v>May</v>
      </c>
      <c r="AA315" s="1" t="str">
        <f>TEXT(Table13[[#This Row],[Order Date]],"yyyy")</f>
        <v>2015</v>
      </c>
      <c r="AB315" s="1" t="str">
        <f>TEXT(Table13[[#This Row],[Order Date]],"mmm yyyy")</f>
        <v>May 2015</v>
      </c>
      <c r="AC315" s="1" t="str">
        <f>TEXT(Table13[[#This Row],[Order Date]],"dddd")</f>
        <v>Wednesday</v>
      </c>
    </row>
    <row r="316" spans="1:29" ht="14.5">
      <c r="A316" s="9">
        <v>584</v>
      </c>
      <c r="B316" s="9" t="str">
        <f>VLOOKUP(Table13[[#This Row],[Customer ID]],'Customer Lookup'!A:B,2,0)</f>
        <v>Timothy Currie</v>
      </c>
      <c r="C316" s="9">
        <v>88646</v>
      </c>
      <c r="D316" s="12">
        <v>42025</v>
      </c>
      <c r="E316" s="12">
        <v>42027</v>
      </c>
      <c r="F316" s="24">
        <f>Table13[[#This Row],[Ship Date]]-Table13[[#This Row],[Order Date]]</f>
        <v>2</v>
      </c>
      <c r="G316" s="18" t="str">
        <f>IF(Table13[[#This Row],[Shipping Delay (No of Days From Order to Delivery)]]&lt;=2,"Fast Delivery","Standard Delivery")</f>
        <v>Fast Delivery</v>
      </c>
      <c r="H316" s="8" t="s">
        <v>2238</v>
      </c>
      <c r="I316" s="13" t="str">
        <f ca="1">TRIM(Table13[[#This Row],[Product Category]])</f>
        <v>Office Supplies</v>
      </c>
      <c r="J316" s="13" t="str">
        <f ca="1">PROPER(Table13[[#This Row],[Product Sub-Category]])</f>
        <v>Storage &amp; Organization</v>
      </c>
      <c r="K316" s="14">
        <v>7</v>
      </c>
      <c r="L316" s="15">
        <v>15.51</v>
      </c>
      <c r="M316" s="15">
        <f t="shared" si="12"/>
        <v>108.57</v>
      </c>
      <c r="N316" s="9">
        <v>0.05</v>
      </c>
      <c r="O316" s="21">
        <v>0.05</v>
      </c>
      <c r="P316" s="21" t="str">
        <f>IF(Table13[[#This Row],[Discount]]=0,"No Discount",IF(Table13[[#This Row],[Discount]]&lt;=0.05,"Low",IF(Table13[[#This Row],[Discount]]&lt;=0.1,"Medium","High")))</f>
        <v>Low</v>
      </c>
      <c r="Q316" s="15">
        <f t="shared" si="13"/>
        <v>5.4284999999999997</v>
      </c>
      <c r="R316" s="15">
        <f t="shared" si="14"/>
        <v>103.14149999999999</v>
      </c>
      <c r="S316" s="15" t="str">
        <f>IF(Table13[[#This Row],[Total Sales After Discount (Main Total Sales)]]&gt;=1000,"High Order","Low Order")</f>
        <v>Low Order</v>
      </c>
      <c r="T316" s="9" t="s">
        <v>31</v>
      </c>
      <c r="U316" s="9" t="s">
        <v>81</v>
      </c>
      <c r="V316" s="16" t="str">
        <f ca="1">PROPER(Table13[[#This Row],[Region]])</f>
        <v>East</v>
      </c>
      <c r="W316" s="9" t="s">
        <v>152</v>
      </c>
      <c r="X316" s="9" t="s">
        <v>372</v>
      </c>
      <c r="Y316" s="9" t="s">
        <v>32</v>
      </c>
      <c r="Z316" s="9" t="str">
        <f>TEXT(Table13[[#This Row],[Order Date]],"mmm")</f>
        <v>Jan</v>
      </c>
      <c r="AA316" s="1" t="str">
        <f>TEXT(Table13[[#This Row],[Order Date]],"yyyy")</f>
        <v>2015</v>
      </c>
      <c r="AB316" s="1" t="str">
        <f>TEXT(Table13[[#This Row],[Order Date]],"mmm yyyy")</f>
        <v>Jan 2015</v>
      </c>
      <c r="AC316" s="1" t="str">
        <f>TEXT(Table13[[#This Row],[Order Date]],"dddd")</f>
        <v>Wednesday</v>
      </c>
    </row>
    <row r="317" spans="1:29" ht="14.5">
      <c r="A317" s="9">
        <v>585</v>
      </c>
      <c r="B317" s="9" t="str">
        <f>VLOOKUP(Table13[[#This Row],[Customer ID]],'Customer Lookup'!A:B,2,0)</f>
        <v>William Larson</v>
      </c>
      <c r="C317" s="9">
        <v>88644</v>
      </c>
      <c r="D317" s="12">
        <v>42137</v>
      </c>
      <c r="E317" s="12">
        <v>42138</v>
      </c>
      <c r="F317" s="24">
        <f>Table13[[#This Row],[Ship Date]]-Table13[[#This Row],[Order Date]]</f>
        <v>1</v>
      </c>
      <c r="G317" s="18" t="str">
        <f>IF(Table13[[#This Row],[Shipping Delay (No of Days From Order to Delivery)]]&lt;=2,"Fast Delivery","Standard Delivery")</f>
        <v>Fast Delivery</v>
      </c>
      <c r="H317" s="9" t="s">
        <v>2240</v>
      </c>
      <c r="I317" s="13" t="str">
        <f ca="1">TRIM(Table13[[#This Row],[Product Category]])</f>
        <v>Office Supplies</v>
      </c>
      <c r="J317" s="13" t="str">
        <f ca="1">PROPER(Table13[[#This Row],[Product Sub-Category]])</f>
        <v>Scissors, Rulers And Trimmers</v>
      </c>
      <c r="K317" s="14">
        <v>12</v>
      </c>
      <c r="L317" s="15">
        <v>13.9</v>
      </c>
      <c r="M317" s="15">
        <f t="shared" si="12"/>
        <v>166.8</v>
      </c>
      <c r="N317" s="9">
        <v>0.05</v>
      </c>
      <c r="O317" s="20">
        <v>0.05</v>
      </c>
      <c r="P317" s="20" t="str">
        <f>IF(Table13[[#This Row],[Discount]]=0,"No Discount",IF(Table13[[#This Row],[Discount]]&lt;=0.05,"Low",IF(Table13[[#This Row],[Discount]]&lt;=0.1,"Medium","High")))</f>
        <v>Low</v>
      </c>
      <c r="Q317" s="15">
        <f t="shared" si="13"/>
        <v>8.3400000000000016</v>
      </c>
      <c r="R317" s="15">
        <f t="shared" si="14"/>
        <v>158.46</v>
      </c>
      <c r="S317" s="15" t="str">
        <f>IF(Table13[[#This Row],[Total Sales After Discount (Main Total Sales)]]&gt;=1000,"High Order","Low Order")</f>
        <v>Low Order</v>
      </c>
      <c r="T317" s="9" t="s">
        <v>50</v>
      </c>
      <c r="U317" s="9" t="s">
        <v>81</v>
      </c>
      <c r="V317" s="16" t="str">
        <f ca="1">PROPER(Table13[[#This Row],[Region]])</f>
        <v>Central</v>
      </c>
      <c r="W317" s="9" t="s">
        <v>155</v>
      </c>
      <c r="X317" s="9" t="s">
        <v>373</v>
      </c>
      <c r="Y317" s="9" t="s">
        <v>32</v>
      </c>
      <c r="Z317" s="9" t="str">
        <f>TEXT(Table13[[#This Row],[Order Date]],"mmm")</f>
        <v>May</v>
      </c>
      <c r="AA317" s="1" t="str">
        <f>TEXT(Table13[[#This Row],[Order Date]],"yyyy")</f>
        <v>2015</v>
      </c>
      <c r="AB317" s="1" t="str">
        <f>TEXT(Table13[[#This Row],[Order Date]],"mmm yyyy")</f>
        <v>May 2015</v>
      </c>
      <c r="AC317" s="1" t="str">
        <f>TEXT(Table13[[#This Row],[Order Date]],"dddd")</f>
        <v>Wednesday</v>
      </c>
    </row>
    <row r="318" spans="1:29" ht="14.5">
      <c r="A318" s="9">
        <v>592</v>
      </c>
      <c r="B318" s="9" t="str">
        <f>VLOOKUP(Table13[[#This Row],[Customer ID]],'Customer Lookup'!A:B,2,0)</f>
        <v>Eva Silverman</v>
      </c>
      <c r="C318" s="9">
        <v>86307</v>
      </c>
      <c r="D318" s="12">
        <v>42021</v>
      </c>
      <c r="E318" s="12">
        <v>42021</v>
      </c>
      <c r="F318" s="24">
        <f>Table13[[#This Row],[Ship Date]]-Table13[[#This Row],[Order Date]]</f>
        <v>0</v>
      </c>
      <c r="G318" s="18" t="str">
        <f>IF(Table13[[#This Row],[Shipping Delay (No of Days From Order to Delivery)]]&lt;=2,"Fast Delivery","Standard Delivery")</f>
        <v>Fast Delivery</v>
      </c>
      <c r="H318" s="8" t="s">
        <v>116</v>
      </c>
      <c r="I318" s="13" t="str">
        <f ca="1">TRIM(Table13[[#This Row],[Product Category]])</f>
        <v>Office Supplies</v>
      </c>
      <c r="J318" s="13" t="str">
        <f ca="1">PROPER(Table13[[#This Row],[Product Sub-Category]])</f>
        <v>Labels</v>
      </c>
      <c r="K318" s="14">
        <v>10</v>
      </c>
      <c r="L318" s="15">
        <v>30.53</v>
      </c>
      <c r="M318" s="15">
        <f t="shared" si="12"/>
        <v>305.3</v>
      </c>
      <c r="N318" s="9">
        <v>0.05</v>
      </c>
      <c r="O318" s="21">
        <v>0.05</v>
      </c>
      <c r="P318" s="21" t="str">
        <f>IF(Table13[[#This Row],[Discount]]=0,"No Discount",IF(Table13[[#This Row],[Discount]]&lt;=0.05,"Low",IF(Table13[[#This Row],[Discount]]&lt;=0.1,"Medium","High")))</f>
        <v>Low</v>
      </c>
      <c r="Q318" s="15">
        <f t="shared" si="13"/>
        <v>15.265000000000001</v>
      </c>
      <c r="R318" s="15">
        <f t="shared" si="14"/>
        <v>290.03500000000003</v>
      </c>
      <c r="S318" s="15" t="str">
        <f>IF(Table13[[#This Row],[Total Sales After Discount (Main Total Sales)]]&gt;=1000,"High Order","Low Order")</f>
        <v>Low Order</v>
      </c>
      <c r="T318" s="9" t="s">
        <v>41</v>
      </c>
      <c r="U318" s="9" t="s">
        <v>51</v>
      </c>
      <c r="V318" s="16" t="str">
        <f ca="1">PROPER(Table13[[#This Row],[Region]])</f>
        <v>Central</v>
      </c>
      <c r="W318" s="9" t="s">
        <v>142</v>
      </c>
      <c r="X318" s="9" t="s">
        <v>374</v>
      </c>
      <c r="Y318" s="9" t="s">
        <v>32</v>
      </c>
      <c r="Z318" s="9" t="str">
        <f>TEXT(Table13[[#This Row],[Order Date]],"mmm")</f>
        <v>Jan</v>
      </c>
      <c r="AA318" s="1" t="str">
        <f>TEXT(Table13[[#This Row],[Order Date]],"yyyy")</f>
        <v>2015</v>
      </c>
      <c r="AB318" s="1" t="str">
        <f>TEXT(Table13[[#This Row],[Order Date]],"mmm yyyy")</f>
        <v>Jan 2015</v>
      </c>
      <c r="AC318" s="1" t="str">
        <f>TEXT(Table13[[#This Row],[Order Date]],"dddd")</f>
        <v>Saturday</v>
      </c>
    </row>
    <row r="319" spans="1:29" ht="14.5">
      <c r="A319" s="9">
        <v>593</v>
      </c>
      <c r="B319" s="9" t="str">
        <f>VLOOKUP(Table13[[#This Row],[Customer ID]],'Customer Lookup'!A:B,2,0)</f>
        <v>Joel Huffman</v>
      </c>
      <c r="C319" s="9">
        <v>86307</v>
      </c>
      <c r="D319" s="12">
        <v>42021</v>
      </c>
      <c r="E319" s="12">
        <v>42023</v>
      </c>
      <c r="F319" s="24">
        <f>Table13[[#This Row],[Ship Date]]-Table13[[#This Row],[Order Date]]</f>
        <v>2</v>
      </c>
      <c r="G319" s="18" t="str">
        <f>IF(Table13[[#This Row],[Shipping Delay (No of Days From Order to Delivery)]]&lt;=2,"Fast Delivery","Standard Delivery")</f>
        <v>Fast Delivery</v>
      </c>
      <c r="H319" s="9" t="s">
        <v>2231</v>
      </c>
      <c r="I319" s="13" t="str">
        <f ca="1">TRIM(Table13[[#This Row],[Product Category]])</f>
        <v>Furniture</v>
      </c>
      <c r="J319" s="13" t="str">
        <f ca="1">PROPER(Table13[[#This Row],[Product Sub-Category]])</f>
        <v>Pens &amp; Art Supplies</v>
      </c>
      <c r="K319" s="14">
        <v>12</v>
      </c>
      <c r="L319" s="15">
        <v>1.68</v>
      </c>
      <c r="M319" s="15">
        <f t="shared" si="12"/>
        <v>20.16</v>
      </c>
      <c r="N319" s="9">
        <v>0.05</v>
      </c>
      <c r="O319" s="20">
        <v>0.05</v>
      </c>
      <c r="P319" s="20" t="str">
        <f>IF(Table13[[#This Row],[Discount]]=0,"No Discount",IF(Table13[[#This Row],[Discount]]&lt;=0.05,"Low",IF(Table13[[#This Row],[Discount]]&lt;=0.1,"Medium","High")))</f>
        <v>Low</v>
      </c>
      <c r="Q319" s="15">
        <f t="shared" si="13"/>
        <v>1.008</v>
      </c>
      <c r="R319" s="15">
        <f t="shared" si="14"/>
        <v>19.152000000000001</v>
      </c>
      <c r="S319" s="15" t="str">
        <f>IF(Table13[[#This Row],[Total Sales After Discount (Main Total Sales)]]&gt;=1000,"High Order","Low Order")</f>
        <v>Low Order</v>
      </c>
      <c r="T319" s="9" t="s">
        <v>41</v>
      </c>
      <c r="U319" s="9" t="s">
        <v>51</v>
      </c>
      <c r="V319" s="16" t="str">
        <f ca="1">PROPER(Table13[[#This Row],[Region]])</f>
        <v>Central</v>
      </c>
      <c r="W319" s="9" t="s">
        <v>142</v>
      </c>
      <c r="X319" s="9" t="s">
        <v>375</v>
      </c>
      <c r="Y319" s="9" t="s">
        <v>32</v>
      </c>
      <c r="Z319" s="9" t="str">
        <f>TEXT(Table13[[#This Row],[Order Date]],"mmm")</f>
        <v>Jan</v>
      </c>
      <c r="AA319" s="1" t="str">
        <f>TEXT(Table13[[#This Row],[Order Date]],"yyyy")</f>
        <v>2015</v>
      </c>
      <c r="AB319" s="1" t="str">
        <f>TEXT(Table13[[#This Row],[Order Date]],"mmm yyyy")</f>
        <v>Jan 2015</v>
      </c>
      <c r="AC319" s="1" t="str">
        <f>TEXT(Table13[[#This Row],[Order Date]],"dddd")</f>
        <v>Saturday</v>
      </c>
    </row>
    <row r="320" spans="1:29" ht="14.5">
      <c r="A320" s="9">
        <v>594</v>
      </c>
      <c r="B320" s="9" t="str">
        <f>VLOOKUP(Table13[[#This Row],[Customer ID]],'Customer Lookup'!A:B,2,0)</f>
        <v>Charlie Moore</v>
      </c>
      <c r="C320" s="9">
        <v>86309</v>
      </c>
      <c r="D320" s="12">
        <v>42078</v>
      </c>
      <c r="E320" s="12">
        <v>42080</v>
      </c>
      <c r="F320" s="24">
        <f>Table13[[#This Row],[Ship Date]]-Table13[[#This Row],[Order Date]]</f>
        <v>2</v>
      </c>
      <c r="G320" s="18" t="str">
        <f>IF(Table13[[#This Row],[Shipping Delay (No of Days From Order to Delivery)]]&lt;=2,"Fast Delivery","Standard Delivery")</f>
        <v>Fast Delivery</v>
      </c>
      <c r="H320" s="8" t="s">
        <v>2233</v>
      </c>
      <c r="I320" s="13" t="str">
        <f ca="1">TRIM(Table13[[#This Row],[Product Category]])</f>
        <v>Technology</v>
      </c>
      <c r="J320" s="13" t="str">
        <f ca="1">PROPER(Table13[[#This Row],[Product Sub-Category]])</f>
        <v>Office Furnishings</v>
      </c>
      <c r="K320" s="14">
        <v>1</v>
      </c>
      <c r="L320" s="15">
        <v>13.79</v>
      </c>
      <c r="M320" s="15">
        <f t="shared" si="12"/>
        <v>13.79</v>
      </c>
      <c r="N320" s="9">
        <v>0.05</v>
      </c>
      <c r="O320" s="21">
        <v>0.05</v>
      </c>
      <c r="P320" s="21" t="str">
        <f>IF(Table13[[#This Row],[Discount]]=0,"No Discount",IF(Table13[[#This Row],[Discount]]&lt;=0.05,"Low",IF(Table13[[#This Row],[Discount]]&lt;=0.1,"Medium","High")))</f>
        <v>Low</v>
      </c>
      <c r="Q320" s="15">
        <f t="shared" si="13"/>
        <v>0.6895</v>
      </c>
      <c r="R320" s="15">
        <f t="shared" si="14"/>
        <v>13.100499999999998</v>
      </c>
      <c r="S320" s="15" t="str">
        <f>IF(Table13[[#This Row],[Total Sales After Discount (Main Total Sales)]]&gt;=1000,"High Order","Low Order")</f>
        <v>Low Order</v>
      </c>
      <c r="T320" s="9" t="s">
        <v>41</v>
      </c>
      <c r="U320" s="9" t="s">
        <v>104</v>
      </c>
      <c r="V320" s="16" t="str">
        <f ca="1">PROPER(Table13[[#This Row],[Region]])</f>
        <v>Central</v>
      </c>
      <c r="W320" s="9" t="s">
        <v>376</v>
      </c>
      <c r="X320" s="9" t="s">
        <v>377</v>
      </c>
      <c r="Y320" s="9" t="s">
        <v>32</v>
      </c>
      <c r="Z320" s="9" t="str">
        <f>TEXT(Table13[[#This Row],[Order Date]],"mmm")</f>
        <v>Mar</v>
      </c>
      <c r="AA320" s="1" t="str">
        <f>TEXT(Table13[[#This Row],[Order Date]],"yyyy")</f>
        <v>2015</v>
      </c>
      <c r="AB320" s="1" t="str">
        <f>TEXT(Table13[[#This Row],[Order Date]],"mmm yyyy")</f>
        <v>Mar 2015</v>
      </c>
      <c r="AC320" s="1" t="str">
        <f>TEXT(Table13[[#This Row],[Order Date]],"dddd")</f>
        <v>Sunday</v>
      </c>
    </row>
    <row r="321" spans="1:29" ht="14.5">
      <c r="A321" s="9">
        <v>594</v>
      </c>
      <c r="B321" s="9" t="str">
        <f>VLOOKUP(Table13[[#This Row],[Customer ID]],'Customer Lookup'!A:B,2,0)</f>
        <v>Charlie Moore</v>
      </c>
      <c r="C321" s="9">
        <v>86311</v>
      </c>
      <c r="D321" s="12">
        <v>42174</v>
      </c>
      <c r="E321" s="12">
        <v>42177</v>
      </c>
      <c r="F321" s="24">
        <f>Table13[[#This Row],[Ship Date]]-Table13[[#This Row],[Order Date]]</f>
        <v>3</v>
      </c>
      <c r="G321" s="18" t="str">
        <f>IF(Table13[[#This Row],[Shipping Delay (No of Days From Order to Delivery)]]&lt;=2,"Fast Delivery","Standard Delivery")</f>
        <v>Standard Delivery</v>
      </c>
      <c r="H321" s="9" t="s">
        <v>144</v>
      </c>
      <c r="I321" s="13" t="str">
        <f ca="1">TRIM(Table13[[#This Row],[Product Category]])</f>
        <v>Furniture</v>
      </c>
      <c r="J321" s="13" t="str">
        <f ca="1">PROPER(Table13[[#This Row],[Product Sub-Category]])</f>
        <v>Computer Peripherals</v>
      </c>
      <c r="K321" s="14">
        <v>18</v>
      </c>
      <c r="L321" s="15">
        <v>39.479999999999997</v>
      </c>
      <c r="M321" s="15">
        <f t="shared" si="12"/>
        <v>710.64</v>
      </c>
      <c r="N321" s="9">
        <v>0.05</v>
      </c>
      <c r="O321" s="20">
        <v>0.05</v>
      </c>
      <c r="P321" s="20" t="str">
        <f>IF(Table13[[#This Row],[Discount]]=0,"No Discount",IF(Table13[[#This Row],[Discount]]&lt;=0.05,"Low",IF(Table13[[#This Row],[Discount]]&lt;=0.1,"Medium","High")))</f>
        <v>Low</v>
      </c>
      <c r="Q321" s="15">
        <f t="shared" si="13"/>
        <v>35.532000000000004</v>
      </c>
      <c r="R321" s="15">
        <f t="shared" si="14"/>
        <v>675.10799999999995</v>
      </c>
      <c r="S321" s="15" t="str">
        <f>IF(Table13[[#This Row],[Total Sales After Discount (Main Total Sales)]]&gt;=1000,"High Order","Low Order")</f>
        <v>Low Order</v>
      </c>
      <c r="T321" s="9" t="s">
        <v>41</v>
      </c>
      <c r="U321" s="9" t="s">
        <v>104</v>
      </c>
      <c r="V321" s="16" t="str">
        <f ca="1">PROPER(Table13[[#This Row],[Region]])</f>
        <v>Central</v>
      </c>
      <c r="W321" s="9" t="s">
        <v>376</v>
      </c>
      <c r="X321" s="9" t="s">
        <v>377</v>
      </c>
      <c r="Y321" s="9" t="s">
        <v>32</v>
      </c>
      <c r="Z321" s="9" t="str">
        <f>TEXT(Table13[[#This Row],[Order Date]],"mmm")</f>
        <v>Jun</v>
      </c>
      <c r="AA321" s="1" t="str">
        <f>TEXT(Table13[[#This Row],[Order Date]],"yyyy")</f>
        <v>2015</v>
      </c>
      <c r="AB321" s="1" t="str">
        <f>TEXT(Table13[[#This Row],[Order Date]],"mmm yyyy")</f>
        <v>Jun 2015</v>
      </c>
      <c r="AC321" s="1" t="str">
        <f>TEXT(Table13[[#This Row],[Order Date]],"dddd")</f>
        <v>Friday</v>
      </c>
    </row>
    <row r="322" spans="1:29" ht="14.5">
      <c r="A322" s="9">
        <v>594</v>
      </c>
      <c r="B322" s="9" t="str">
        <f>VLOOKUP(Table13[[#This Row],[Customer ID]],'Customer Lookup'!A:B,2,0)</f>
        <v>Charlie Moore</v>
      </c>
      <c r="C322" s="9">
        <v>86311</v>
      </c>
      <c r="D322" s="12">
        <v>42174</v>
      </c>
      <c r="E322" s="12">
        <v>42175</v>
      </c>
      <c r="F322" s="24">
        <f>Table13[[#This Row],[Ship Date]]-Table13[[#This Row],[Order Date]]</f>
        <v>1</v>
      </c>
      <c r="G322" s="18" t="str">
        <f>IF(Table13[[#This Row],[Shipping Delay (No of Days From Order to Delivery)]]&lt;=2,"Fast Delivery","Standard Delivery")</f>
        <v>Fast Delivery</v>
      </c>
      <c r="H322" s="8" t="s">
        <v>2233</v>
      </c>
      <c r="I322" s="13" t="str">
        <f ca="1">TRIM(Table13[[#This Row],[Product Category]])</f>
        <v>Office Supplies</v>
      </c>
      <c r="J322" s="13" t="str">
        <f ca="1">PROPER(Table13[[#This Row],[Product Sub-Category]])</f>
        <v>Office Furnishings</v>
      </c>
      <c r="K322" s="14">
        <v>18</v>
      </c>
      <c r="L322" s="15">
        <v>3.7</v>
      </c>
      <c r="M322" s="15">
        <f t="shared" ref="M322:M385" si="15">L322*K322</f>
        <v>66.600000000000009</v>
      </c>
      <c r="N322" s="9">
        <v>0.05</v>
      </c>
      <c r="O322" s="21">
        <v>0.05</v>
      </c>
      <c r="P322" s="21" t="str">
        <f>IF(Table13[[#This Row],[Discount]]=0,"No Discount",IF(Table13[[#This Row],[Discount]]&lt;=0.05,"Low",IF(Table13[[#This Row],[Discount]]&lt;=0.1,"Medium","High")))</f>
        <v>Low</v>
      </c>
      <c r="Q322" s="15">
        <f t="shared" ref="Q322:Q385" si="16">N322*M322</f>
        <v>3.3300000000000005</v>
      </c>
      <c r="R322" s="15">
        <f t="shared" ref="R322:R385" si="17">M322-Q322</f>
        <v>63.27000000000001</v>
      </c>
      <c r="S322" s="15" t="str">
        <f>IF(Table13[[#This Row],[Total Sales After Discount (Main Total Sales)]]&gt;=1000,"High Order","Low Order")</f>
        <v>Low Order</v>
      </c>
      <c r="T322" s="9" t="s">
        <v>41</v>
      </c>
      <c r="U322" s="9" t="s">
        <v>104</v>
      </c>
      <c r="V322" s="16" t="str">
        <f ca="1">PROPER(Table13[[#This Row],[Region]])</f>
        <v>Central</v>
      </c>
      <c r="W322" s="9" t="s">
        <v>376</v>
      </c>
      <c r="X322" s="9" t="s">
        <v>377</v>
      </c>
      <c r="Y322" s="9" t="s">
        <v>32</v>
      </c>
      <c r="Z322" s="9" t="str">
        <f>TEXT(Table13[[#This Row],[Order Date]],"mmm")</f>
        <v>Jun</v>
      </c>
      <c r="AA322" s="1" t="str">
        <f>TEXT(Table13[[#This Row],[Order Date]],"yyyy")</f>
        <v>2015</v>
      </c>
      <c r="AB322" s="1" t="str">
        <f>TEXT(Table13[[#This Row],[Order Date]],"mmm yyyy")</f>
        <v>Jun 2015</v>
      </c>
      <c r="AC322" s="1" t="str">
        <f>TEXT(Table13[[#This Row],[Order Date]],"dddd")</f>
        <v>Friday</v>
      </c>
    </row>
    <row r="323" spans="1:29" ht="14.5">
      <c r="A323" s="9">
        <v>596</v>
      </c>
      <c r="B323" s="9" t="str">
        <f>VLOOKUP(Table13[[#This Row],[Customer ID]],'Customer Lookup'!A:B,2,0)</f>
        <v>Doris Fitzpatrick</v>
      </c>
      <c r="C323" s="9">
        <v>86308</v>
      </c>
      <c r="D323" s="12">
        <v>42050</v>
      </c>
      <c r="E323" s="12">
        <v>42052</v>
      </c>
      <c r="F323" s="24">
        <f>Table13[[#This Row],[Ship Date]]-Table13[[#This Row],[Order Date]]</f>
        <v>2</v>
      </c>
      <c r="G323" s="18" t="str">
        <f>IF(Table13[[#This Row],[Shipping Delay (No of Days From Order to Delivery)]]&lt;=2,"Fast Delivery","Standard Delivery")</f>
        <v>Fast Delivery</v>
      </c>
      <c r="H323" s="9" t="s">
        <v>2237</v>
      </c>
      <c r="I323" s="13" t="str">
        <f ca="1">TRIM(Table13[[#This Row],[Product Category]])</f>
        <v>Office Supplies</v>
      </c>
      <c r="J323" s="13" t="str">
        <f ca="1">PROPER(Table13[[#This Row],[Product Sub-Category]])</f>
        <v>Binders And Binder Accessories</v>
      </c>
      <c r="K323" s="14">
        <v>6</v>
      </c>
      <c r="L323" s="15">
        <v>3.8</v>
      </c>
      <c r="M323" s="15">
        <f t="shared" si="15"/>
        <v>22.799999999999997</v>
      </c>
      <c r="N323" s="9">
        <v>0.05</v>
      </c>
      <c r="O323" s="20">
        <v>0.05</v>
      </c>
      <c r="P323" s="20" t="str">
        <f>IF(Table13[[#This Row],[Discount]]=0,"No Discount",IF(Table13[[#This Row],[Discount]]&lt;=0.05,"Low",IF(Table13[[#This Row],[Discount]]&lt;=0.1,"Medium","High")))</f>
        <v>Low</v>
      </c>
      <c r="Q323" s="15">
        <f t="shared" si="16"/>
        <v>1.1399999999999999</v>
      </c>
      <c r="R323" s="15">
        <f t="shared" si="17"/>
        <v>21.659999999999997</v>
      </c>
      <c r="S323" s="15" t="str">
        <f>IF(Table13[[#This Row],[Total Sales After Discount (Main Total Sales)]]&gt;=1000,"High Order","Low Order")</f>
        <v>Low Order</v>
      </c>
      <c r="T323" s="9" t="s">
        <v>41</v>
      </c>
      <c r="U323" s="9" t="s">
        <v>104</v>
      </c>
      <c r="V323" s="16" t="str">
        <f ca="1">PROPER(Table13[[#This Row],[Region]])</f>
        <v>Central</v>
      </c>
      <c r="W323" s="9" t="s">
        <v>376</v>
      </c>
      <c r="X323" s="9" t="s">
        <v>378</v>
      </c>
      <c r="Y323" s="9" t="s">
        <v>32</v>
      </c>
      <c r="Z323" s="9" t="str">
        <f>TEXT(Table13[[#This Row],[Order Date]],"mmm")</f>
        <v>Feb</v>
      </c>
      <c r="AA323" s="1" t="str">
        <f>TEXT(Table13[[#This Row],[Order Date]],"yyyy")</f>
        <v>2015</v>
      </c>
      <c r="AB323" s="1" t="str">
        <f>TEXT(Table13[[#This Row],[Order Date]],"mmm yyyy")</f>
        <v>Feb 2015</v>
      </c>
      <c r="AC323" s="1" t="str">
        <f>TEXT(Table13[[#This Row],[Order Date]],"dddd")</f>
        <v>Sunday</v>
      </c>
    </row>
    <row r="324" spans="1:29" ht="14.5">
      <c r="A324" s="9">
        <v>596</v>
      </c>
      <c r="B324" s="9" t="str">
        <f>VLOOKUP(Table13[[#This Row],[Customer ID]],'Customer Lookup'!A:B,2,0)</f>
        <v>Doris Fitzpatrick</v>
      </c>
      <c r="C324" s="9">
        <v>86308</v>
      </c>
      <c r="D324" s="12">
        <v>42050</v>
      </c>
      <c r="E324" s="12">
        <v>42052</v>
      </c>
      <c r="F324" s="24">
        <f>Table13[[#This Row],[Ship Date]]-Table13[[#This Row],[Order Date]]</f>
        <v>2</v>
      </c>
      <c r="G324" s="18" t="str">
        <f>IF(Table13[[#This Row],[Shipping Delay (No of Days From Order to Delivery)]]&lt;=2,"Fast Delivery","Standard Delivery")</f>
        <v>Fast Delivery</v>
      </c>
      <c r="H324" s="8" t="s">
        <v>83</v>
      </c>
      <c r="I324" s="13" t="str">
        <f ca="1">TRIM(Table13[[#This Row],[Product Category]])</f>
        <v>Furniture</v>
      </c>
      <c r="J324" s="13" t="str">
        <f ca="1">PROPER(Table13[[#This Row],[Product Sub-Category]])</f>
        <v>Paper</v>
      </c>
      <c r="K324" s="14">
        <v>5</v>
      </c>
      <c r="L324" s="15">
        <v>7.98</v>
      </c>
      <c r="M324" s="15">
        <f t="shared" si="15"/>
        <v>39.900000000000006</v>
      </c>
      <c r="N324" s="9">
        <v>0.05</v>
      </c>
      <c r="O324" s="21">
        <v>0.05</v>
      </c>
      <c r="P324" s="21" t="str">
        <f>IF(Table13[[#This Row],[Discount]]=0,"No Discount",IF(Table13[[#This Row],[Discount]]&lt;=0.05,"Low",IF(Table13[[#This Row],[Discount]]&lt;=0.1,"Medium","High")))</f>
        <v>Low</v>
      </c>
      <c r="Q324" s="15">
        <f t="shared" si="16"/>
        <v>1.9950000000000003</v>
      </c>
      <c r="R324" s="15">
        <f t="shared" si="17"/>
        <v>37.905000000000008</v>
      </c>
      <c r="S324" s="15" t="str">
        <f>IF(Table13[[#This Row],[Total Sales After Discount (Main Total Sales)]]&gt;=1000,"High Order","Low Order")</f>
        <v>Low Order</v>
      </c>
      <c r="T324" s="9" t="s">
        <v>41</v>
      </c>
      <c r="U324" s="9" t="s">
        <v>104</v>
      </c>
      <c r="V324" s="16" t="str">
        <f ca="1">PROPER(Table13[[#This Row],[Region]])</f>
        <v>Central</v>
      </c>
      <c r="W324" s="9" t="s">
        <v>376</v>
      </c>
      <c r="X324" s="9" t="s">
        <v>378</v>
      </c>
      <c r="Y324" s="9" t="s">
        <v>32</v>
      </c>
      <c r="Z324" s="9" t="str">
        <f>TEXT(Table13[[#This Row],[Order Date]],"mmm")</f>
        <v>Feb</v>
      </c>
      <c r="AA324" s="1" t="str">
        <f>TEXT(Table13[[#This Row],[Order Date]],"yyyy")</f>
        <v>2015</v>
      </c>
      <c r="AB324" s="1" t="str">
        <f>TEXT(Table13[[#This Row],[Order Date]],"mmm yyyy")</f>
        <v>Feb 2015</v>
      </c>
      <c r="AC324" s="1" t="str">
        <f>TEXT(Table13[[#This Row],[Order Date]],"dddd")</f>
        <v>Sunday</v>
      </c>
    </row>
    <row r="325" spans="1:29" ht="14.5">
      <c r="A325" s="9">
        <v>596</v>
      </c>
      <c r="B325" s="9" t="str">
        <f>VLOOKUP(Table13[[#This Row],[Customer ID]],'Customer Lookup'!A:B,2,0)</f>
        <v>Doris Fitzpatrick</v>
      </c>
      <c r="C325" s="9">
        <v>86308</v>
      </c>
      <c r="D325" s="12">
        <v>42050</v>
      </c>
      <c r="E325" s="12">
        <v>42051</v>
      </c>
      <c r="F325" s="24">
        <f>Table13[[#This Row],[Ship Date]]-Table13[[#This Row],[Order Date]]</f>
        <v>1</v>
      </c>
      <c r="G325" s="18" t="str">
        <f>IF(Table13[[#This Row],[Shipping Delay (No of Days From Order to Delivery)]]&lt;=2,"Fast Delivery","Standard Delivery")</f>
        <v>Fast Delivery</v>
      </c>
      <c r="H325" s="9" t="s">
        <v>123</v>
      </c>
      <c r="I325" s="13" t="str">
        <f ca="1">TRIM(Table13[[#This Row],[Product Category]])</f>
        <v>Office Supplies</v>
      </c>
      <c r="J325" s="13" t="str">
        <f ca="1">PROPER(Table13[[#This Row],[Product Sub-Category]])</f>
        <v>Tables</v>
      </c>
      <c r="K325" s="14">
        <v>12</v>
      </c>
      <c r="L325" s="15">
        <v>417.4</v>
      </c>
      <c r="M325" s="15">
        <f t="shared" si="15"/>
        <v>5008.7999999999993</v>
      </c>
      <c r="N325" s="9">
        <v>0.1</v>
      </c>
      <c r="O325" s="20">
        <v>0.1</v>
      </c>
      <c r="P325" s="20" t="str">
        <f>IF(Table13[[#This Row],[Discount]]=0,"No Discount",IF(Table13[[#This Row],[Discount]]&lt;=0.05,"Low",IF(Table13[[#This Row],[Discount]]&lt;=0.1,"Medium","High")))</f>
        <v>Medium</v>
      </c>
      <c r="Q325" s="15">
        <f t="shared" si="16"/>
        <v>500.87999999999994</v>
      </c>
      <c r="R325" s="15">
        <f t="shared" si="17"/>
        <v>4507.9199999999992</v>
      </c>
      <c r="S325" s="15" t="str">
        <f>IF(Table13[[#This Row],[Total Sales After Discount (Main Total Sales)]]&gt;=1000,"High Order","Low Order")</f>
        <v>High Order</v>
      </c>
      <c r="T325" s="9" t="s">
        <v>41</v>
      </c>
      <c r="U325" s="9" t="s">
        <v>104</v>
      </c>
      <c r="V325" s="16" t="str">
        <f ca="1">PROPER(Table13[[#This Row],[Region]])</f>
        <v>Central</v>
      </c>
      <c r="W325" s="9" t="s">
        <v>376</v>
      </c>
      <c r="X325" s="9" t="s">
        <v>378</v>
      </c>
      <c r="Y325" s="9" t="s">
        <v>32</v>
      </c>
      <c r="Z325" s="9" t="str">
        <f>TEXT(Table13[[#This Row],[Order Date]],"mmm")</f>
        <v>Feb</v>
      </c>
      <c r="AA325" s="1" t="str">
        <f>TEXT(Table13[[#This Row],[Order Date]],"yyyy")</f>
        <v>2015</v>
      </c>
      <c r="AB325" s="1" t="str">
        <f>TEXT(Table13[[#This Row],[Order Date]],"mmm yyyy")</f>
        <v>Feb 2015</v>
      </c>
      <c r="AC325" s="1" t="str">
        <f>TEXT(Table13[[#This Row],[Order Date]],"dddd")</f>
        <v>Sunday</v>
      </c>
    </row>
    <row r="326" spans="1:29" ht="14.5">
      <c r="A326" s="9">
        <v>597</v>
      </c>
      <c r="B326" s="9" t="str">
        <f>VLOOKUP(Table13[[#This Row],[Customer ID]],'Customer Lookup'!A:B,2,0)</f>
        <v>Alexandra Wise</v>
      </c>
      <c r="C326" s="9">
        <v>86310</v>
      </c>
      <c r="D326" s="12">
        <v>42165</v>
      </c>
      <c r="E326" s="12">
        <v>42165</v>
      </c>
      <c r="F326" s="24">
        <f>Table13[[#This Row],[Ship Date]]-Table13[[#This Row],[Order Date]]</f>
        <v>0</v>
      </c>
      <c r="G326" s="18" t="str">
        <f>IF(Table13[[#This Row],[Shipping Delay (No of Days From Order to Delivery)]]&lt;=2,"Fast Delivery","Standard Delivery")</f>
        <v>Fast Delivery</v>
      </c>
      <c r="H326" s="8" t="s">
        <v>83</v>
      </c>
      <c r="I326" s="13" t="str">
        <f ca="1">TRIM(Table13[[#This Row],[Product Category]])</f>
        <v>Office Supplies</v>
      </c>
      <c r="J326" s="13" t="str">
        <f ca="1">PROPER(Table13[[#This Row],[Product Sub-Category]])</f>
        <v>Paper</v>
      </c>
      <c r="K326" s="14">
        <v>19</v>
      </c>
      <c r="L326" s="15">
        <v>6.48</v>
      </c>
      <c r="M326" s="15">
        <f t="shared" si="15"/>
        <v>123.12</v>
      </c>
      <c r="N326" s="9">
        <v>0.05</v>
      </c>
      <c r="O326" s="21">
        <v>0.05</v>
      </c>
      <c r="P326" s="21" t="str">
        <f>IF(Table13[[#This Row],[Discount]]=0,"No Discount",IF(Table13[[#This Row],[Discount]]&lt;=0.05,"Low",IF(Table13[[#This Row],[Discount]]&lt;=0.1,"Medium","High")))</f>
        <v>Low</v>
      </c>
      <c r="Q326" s="15">
        <f t="shared" si="16"/>
        <v>6.1560000000000006</v>
      </c>
      <c r="R326" s="15">
        <f t="shared" si="17"/>
        <v>116.964</v>
      </c>
      <c r="S326" s="15" t="str">
        <f>IF(Table13[[#This Row],[Total Sales After Discount (Main Total Sales)]]&gt;=1000,"High Order","Low Order")</f>
        <v>Low Order</v>
      </c>
      <c r="T326" s="9" t="s">
        <v>31</v>
      </c>
      <c r="U326" s="9" t="s">
        <v>51</v>
      </c>
      <c r="V326" s="16" t="str">
        <f ca="1">PROPER(Table13[[#This Row],[Region]])</f>
        <v>East</v>
      </c>
      <c r="W326" s="9" t="s">
        <v>376</v>
      </c>
      <c r="X326" s="9" t="s">
        <v>280</v>
      </c>
      <c r="Y326" s="9" t="s">
        <v>32</v>
      </c>
      <c r="Z326" s="9" t="str">
        <f>TEXT(Table13[[#This Row],[Order Date]],"mmm")</f>
        <v>Jun</v>
      </c>
      <c r="AA326" s="1" t="str">
        <f>TEXT(Table13[[#This Row],[Order Date]],"yyyy")</f>
        <v>2015</v>
      </c>
      <c r="AB326" s="1" t="str">
        <f>TEXT(Table13[[#This Row],[Order Date]],"mmm yyyy")</f>
        <v>Jun 2015</v>
      </c>
      <c r="AC326" s="1" t="str">
        <f>TEXT(Table13[[#This Row],[Order Date]],"dddd")</f>
        <v>Wednesday</v>
      </c>
    </row>
    <row r="327" spans="1:29" ht="14.5">
      <c r="A327" s="9">
        <v>600</v>
      </c>
      <c r="B327" s="9" t="str">
        <f>VLOOKUP(Table13[[#This Row],[Customer ID]],'Customer Lookup'!A:B,2,0)</f>
        <v>Vickie Morse</v>
      </c>
      <c r="C327" s="9">
        <v>87579</v>
      </c>
      <c r="D327" s="12">
        <v>42076</v>
      </c>
      <c r="E327" s="12">
        <v>42077</v>
      </c>
      <c r="F327" s="24">
        <f>Table13[[#This Row],[Ship Date]]-Table13[[#This Row],[Order Date]]</f>
        <v>1</v>
      </c>
      <c r="G327" s="18" t="str">
        <f>IF(Table13[[#This Row],[Shipping Delay (No of Days From Order to Delivery)]]&lt;=2,"Fast Delivery","Standard Delivery")</f>
        <v>Fast Delivery</v>
      </c>
      <c r="H327" s="9" t="s">
        <v>83</v>
      </c>
      <c r="I327" s="13" t="str">
        <f ca="1">TRIM(Table13[[#This Row],[Product Category]])</f>
        <v>Technology</v>
      </c>
      <c r="J327" s="13" t="str">
        <f ca="1">PROPER(Table13[[#This Row],[Product Sub-Category]])</f>
        <v>Paper</v>
      </c>
      <c r="K327" s="14">
        <v>5</v>
      </c>
      <c r="L327" s="15">
        <v>6.48</v>
      </c>
      <c r="M327" s="15">
        <f t="shared" si="15"/>
        <v>32.400000000000006</v>
      </c>
      <c r="N327" s="9">
        <v>0.05</v>
      </c>
      <c r="O327" s="20">
        <v>0.05</v>
      </c>
      <c r="P327" s="20" t="str">
        <f>IF(Table13[[#This Row],[Discount]]=0,"No Discount",IF(Table13[[#This Row],[Discount]]&lt;=0.05,"Low",IF(Table13[[#This Row],[Discount]]&lt;=0.1,"Medium","High")))</f>
        <v>Low</v>
      </c>
      <c r="Q327" s="15">
        <f t="shared" si="16"/>
        <v>1.6200000000000003</v>
      </c>
      <c r="R327" s="15">
        <f t="shared" si="17"/>
        <v>30.780000000000005</v>
      </c>
      <c r="S327" s="15" t="str">
        <f>IF(Table13[[#This Row],[Total Sales After Discount (Main Total Sales)]]&gt;=1000,"High Order","Low Order")</f>
        <v>Low Order</v>
      </c>
      <c r="T327" s="9" t="s">
        <v>50</v>
      </c>
      <c r="U327" s="9" t="s">
        <v>81</v>
      </c>
      <c r="V327" s="16" t="str">
        <f ca="1">PROPER(Table13[[#This Row],[Region]])</f>
        <v>West</v>
      </c>
      <c r="W327" s="9" t="s">
        <v>268</v>
      </c>
      <c r="X327" s="9" t="s">
        <v>379</v>
      </c>
      <c r="Y327" s="9" t="s">
        <v>32</v>
      </c>
      <c r="Z327" s="9" t="str">
        <f>TEXT(Table13[[#This Row],[Order Date]],"mmm")</f>
        <v>Mar</v>
      </c>
      <c r="AA327" s="1" t="str">
        <f>TEXT(Table13[[#This Row],[Order Date]],"yyyy")</f>
        <v>2015</v>
      </c>
      <c r="AB327" s="1" t="str">
        <f>TEXT(Table13[[#This Row],[Order Date]],"mmm yyyy")</f>
        <v>Mar 2015</v>
      </c>
      <c r="AC327" s="1" t="str">
        <f>TEXT(Table13[[#This Row],[Order Date]],"dddd")</f>
        <v>Friday</v>
      </c>
    </row>
    <row r="328" spans="1:29" ht="14.5">
      <c r="A328" s="9">
        <v>603</v>
      </c>
      <c r="B328" s="9" t="str">
        <f>VLOOKUP(Table13[[#This Row],[Customer ID]],'Customer Lookup'!A:B,2,0)</f>
        <v>Gretchen Ball</v>
      </c>
      <c r="C328" s="9">
        <v>87020</v>
      </c>
      <c r="D328" s="12">
        <v>42038</v>
      </c>
      <c r="E328" s="12">
        <v>42040</v>
      </c>
      <c r="F328" s="24">
        <f>Table13[[#This Row],[Ship Date]]-Table13[[#This Row],[Order Date]]</f>
        <v>2</v>
      </c>
      <c r="G328" s="18" t="str">
        <f>IF(Table13[[#This Row],[Shipping Delay (No of Days From Order to Delivery)]]&lt;=2,"Fast Delivery","Standard Delivery")</f>
        <v>Fast Delivery</v>
      </c>
      <c r="H328" s="8" t="s">
        <v>2235</v>
      </c>
      <c r="I328" s="13" t="str">
        <f ca="1">TRIM(Table13[[#This Row],[Product Category]])</f>
        <v>Furniture</v>
      </c>
      <c r="J328" s="13" t="str">
        <f ca="1">PROPER(Table13[[#This Row],[Product Sub-Category]])</f>
        <v>Telephones And Communication</v>
      </c>
      <c r="K328" s="14">
        <v>7</v>
      </c>
      <c r="L328" s="15">
        <v>35.99</v>
      </c>
      <c r="M328" s="15">
        <f t="shared" si="15"/>
        <v>251.93</v>
      </c>
      <c r="N328" s="9">
        <v>0.05</v>
      </c>
      <c r="O328" s="21">
        <v>0.05</v>
      </c>
      <c r="P328" s="21" t="str">
        <f>IF(Table13[[#This Row],[Discount]]=0,"No Discount",IF(Table13[[#This Row],[Discount]]&lt;=0.05,"Low",IF(Table13[[#This Row],[Discount]]&lt;=0.1,"Medium","High")))</f>
        <v>Low</v>
      </c>
      <c r="Q328" s="15">
        <f t="shared" si="16"/>
        <v>12.596500000000001</v>
      </c>
      <c r="R328" s="15">
        <f t="shared" si="17"/>
        <v>239.33350000000002</v>
      </c>
      <c r="S328" s="15" t="str">
        <f>IF(Table13[[#This Row],[Total Sales After Discount (Main Total Sales)]]&gt;=1000,"High Order","Low Order")</f>
        <v>Low Order</v>
      </c>
      <c r="T328" s="9" t="s">
        <v>31</v>
      </c>
      <c r="U328" s="9" t="s">
        <v>42</v>
      </c>
      <c r="V328" s="16" t="str">
        <f ca="1">PROPER(Table13[[#This Row],[Region]])</f>
        <v>West</v>
      </c>
      <c r="W328" s="9" t="s">
        <v>194</v>
      </c>
      <c r="X328" s="9" t="s">
        <v>380</v>
      </c>
      <c r="Y328" s="9" t="s">
        <v>32</v>
      </c>
      <c r="Z328" s="9" t="str">
        <f>TEXT(Table13[[#This Row],[Order Date]],"mmm")</f>
        <v>Feb</v>
      </c>
      <c r="AA328" s="1" t="str">
        <f>TEXT(Table13[[#This Row],[Order Date]],"yyyy")</f>
        <v>2015</v>
      </c>
      <c r="AB328" s="1" t="str">
        <f>TEXT(Table13[[#This Row],[Order Date]],"mmm yyyy")</f>
        <v>Feb 2015</v>
      </c>
      <c r="AC328" s="1" t="str">
        <f>TEXT(Table13[[#This Row],[Order Date]],"dddd")</f>
        <v>Tuesday</v>
      </c>
    </row>
    <row r="329" spans="1:29" ht="14.5">
      <c r="A329" s="9">
        <v>604</v>
      </c>
      <c r="B329" s="9" t="str">
        <f>VLOOKUP(Table13[[#This Row],[Customer ID]],'Customer Lookup'!A:B,2,0)</f>
        <v>Lindsay P Ashley</v>
      </c>
      <c r="C329" s="9">
        <v>28647</v>
      </c>
      <c r="D329" s="12">
        <v>42077</v>
      </c>
      <c r="E329" s="12">
        <v>42078</v>
      </c>
      <c r="F329" s="24">
        <f>Table13[[#This Row],[Ship Date]]-Table13[[#This Row],[Order Date]]</f>
        <v>1</v>
      </c>
      <c r="G329" s="18" t="str">
        <f>IF(Table13[[#This Row],[Shipping Delay (No of Days From Order to Delivery)]]&lt;=2,"Fast Delivery","Standard Delivery")</f>
        <v>Fast Delivery</v>
      </c>
      <c r="H329" s="9" t="s">
        <v>123</v>
      </c>
      <c r="I329" s="13" t="str">
        <f ca="1">TRIM(Table13[[#This Row],[Product Category]])</f>
        <v>Office Supplies</v>
      </c>
      <c r="J329" s="13" t="str">
        <f ca="1">PROPER(Table13[[#This Row],[Product Sub-Category]])</f>
        <v>Tables</v>
      </c>
      <c r="K329" s="14">
        <v>38</v>
      </c>
      <c r="L329" s="15">
        <v>154.13</v>
      </c>
      <c r="M329" s="15">
        <f t="shared" si="15"/>
        <v>5856.94</v>
      </c>
      <c r="N329" s="9">
        <v>0.1</v>
      </c>
      <c r="O329" s="20">
        <v>0.1</v>
      </c>
      <c r="P329" s="20" t="str">
        <f>IF(Table13[[#This Row],[Discount]]=0,"No Discount",IF(Table13[[#This Row],[Discount]]&lt;=0.05,"Low",IF(Table13[[#This Row],[Discount]]&lt;=0.1,"Medium","High")))</f>
        <v>Medium</v>
      </c>
      <c r="Q329" s="15">
        <f t="shared" si="16"/>
        <v>585.69399999999996</v>
      </c>
      <c r="R329" s="15">
        <f t="shared" si="17"/>
        <v>5271.2459999999992</v>
      </c>
      <c r="S329" s="15" t="str">
        <f>IF(Table13[[#This Row],[Total Sales After Discount (Main Total Sales)]]&gt;=1000,"High Order","Low Order")</f>
        <v>High Order</v>
      </c>
      <c r="T329" s="9" t="s">
        <v>41</v>
      </c>
      <c r="U329" s="9" t="s">
        <v>81</v>
      </c>
      <c r="V329" s="16" t="str">
        <f ca="1">PROPER(Table13[[#This Row],[Region]])</f>
        <v>West</v>
      </c>
      <c r="W329" s="9" t="s">
        <v>37</v>
      </c>
      <c r="X329" s="9" t="s">
        <v>361</v>
      </c>
      <c r="Y329" s="9" t="s">
        <v>22</v>
      </c>
      <c r="Z329" s="9" t="str">
        <f>TEXT(Table13[[#This Row],[Order Date]],"mmm")</f>
        <v>Mar</v>
      </c>
      <c r="AA329" s="1" t="str">
        <f>TEXT(Table13[[#This Row],[Order Date]],"yyyy")</f>
        <v>2015</v>
      </c>
      <c r="AB329" s="1" t="str">
        <f>TEXT(Table13[[#This Row],[Order Date]],"mmm yyyy")</f>
        <v>Mar 2015</v>
      </c>
      <c r="AC329" s="1" t="str">
        <f>TEXT(Table13[[#This Row],[Order Date]],"dddd")</f>
        <v>Saturday</v>
      </c>
    </row>
    <row r="330" spans="1:29" ht="14.5">
      <c r="A330" s="9">
        <v>604</v>
      </c>
      <c r="B330" s="9" t="str">
        <f>VLOOKUP(Table13[[#This Row],[Customer ID]],'Customer Lookup'!A:B,2,0)</f>
        <v>Lindsay P Ashley</v>
      </c>
      <c r="C330" s="9">
        <v>34882</v>
      </c>
      <c r="D330" s="12">
        <v>42028</v>
      </c>
      <c r="E330" s="12">
        <v>42029</v>
      </c>
      <c r="F330" s="24">
        <f>Table13[[#This Row],[Ship Date]]-Table13[[#This Row],[Order Date]]</f>
        <v>1</v>
      </c>
      <c r="G330" s="18" t="str">
        <f>IF(Table13[[#This Row],[Shipping Delay (No of Days From Order to Delivery)]]&lt;=2,"Fast Delivery","Standard Delivery")</f>
        <v>Fast Delivery</v>
      </c>
      <c r="H330" s="8" t="s">
        <v>2237</v>
      </c>
      <c r="I330" s="13" t="str">
        <f ca="1">TRIM(Table13[[#This Row],[Product Category]])</f>
        <v>Furniture</v>
      </c>
      <c r="J330" s="13" t="str">
        <f ca="1">PROPER(Table13[[#This Row],[Product Sub-Category]])</f>
        <v>Binders And Binder Accessories</v>
      </c>
      <c r="K330" s="14">
        <v>52</v>
      </c>
      <c r="L330" s="15">
        <v>1.88</v>
      </c>
      <c r="M330" s="15">
        <f t="shared" si="15"/>
        <v>97.759999999999991</v>
      </c>
      <c r="N330" s="9">
        <v>0.05</v>
      </c>
      <c r="O330" s="21">
        <v>0.05</v>
      </c>
      <c r="P330" s="21" t="str">
        <f>IF(Table13[[#This Row],[Discount]]=0,"No Discount",IF(Table13[[#This Row],[Discount]]&lt;=0.05,"Low",IF(Table13[[#This Row],[Discount]]&lt;=0.1,"Medium","High")))</f>
        <v>Low</v>
      </c>
      <c r="Q330" s="15">
        <f t="shared" si="16"/>
        <v>4.8879999999999999</v>
      </c>
      <c r="R330" s="15">
        <f t="shared" si="17"/>
        <v>92.871999999999986</v>
      </c>
      <c r="S330" s="15" t="str">
        <f>IF(Table13[[#This Row],[Total Sales After Discount (Main Total Sales)]]&gt;=1000,"High Order","Low Order")</f>
        <v>Low Order</v>
      </c>
      <c r="T330" s="9" t="s">
        <v>41</v>
      </c>
      <c r="U330" s="9" t="s">
        <v>42</v>
      </c>
      <c r="V330" s="16" t="str">
        <f ca="1">PROPER(Table13[[#This Row],[Region]])</f>
        <v>East</v>
      </c>
      <c r="W330" s="9" t="s">
        <v>37</v>
      </c>
      <c r="X330" s="9" t="s">
        <v>361</v>
      </c>
      <c r="Y330" s="9" t="s">
        <v>32</v>
      </c>
      <c r="Z330" s="9" t="str">
        <f>TEXT(Table13[[#This Row],[Order Date]],"mmm")</f>
        <v>Jan</v>
      </c>
      <c r="AA330" s="1" t="str">
        <f>TEXT(Table13[[#This Row],[Order Date]],"yyyy")</f>
        <v>2015</v>
      </c>
      <c r="AB330" s="1" t="str">
        <f>TEXT(Table13[[#This Row],[Order Date]],"mmm yyyy")</f>
        <v>Jan 2015</v>
      </c>
      <c r="AC330" s="1" t="str">
        <f>TEXT(Table13[[#This Row],[Order Date]],"dddd")</f>
        <v>Saturday</v>
      </c>
    </row>
    <row r="331" spans="1:29" ht="14.5">
      <c r="A331" s="9">
        <v>605</v>
      </c>
      <c r="B331" s="9" t="str">
        <f>VLOOKUP(Table13[[#This Row],[Customer ID]],'Customer Lookup'!A:B,2,0)</f>
        <v>Alison Peters Wooten</v>
      </c>
      <c r="C331" s="9">
        <v>91144</v>
      </c>
      <c r="D331" s="12">
        <v>42077</v>
      </c>
      <c r="E331" s="12">
        <v>42078</v>
      </c>
      <c r="F331" s="24">
        <f>Table13[[#This Row],[Ship Date]]-Table13[[#This Row],[Order Date]]</f>
        <v>1</v>
      </c>
      <c r="G331" s="18" t="str">
        <f>IF(Table13[[#This Row],[Shipping Delay (No of Days From Order to Delivery)]]&lt;=2,"Fast Delivery","Standard Delivery")</f>
        <v>Fast Delivery</v>
      </c>
      <c r="H331" s="9" t="s">
        <v>123</v>
      </c>
      <c r="I331" s="13" t="str">
        <f ca="1">TRIM(Table13[[#This Row],[Product Category]])</f>
        <v>Office Supplies</v>
      </c>
      <c r="J331" s="13" t="str">
        <f ca="1">PROPER(Table13[[#This Row],[Product Sub-Category]])</f>
        <v>Tables</v>
      </c>
      <c r="K331" s="14">
        <v>10</v>
      </c>
      <c r="L331" s="15">
        <v>154.13</v>
      </c>
      <c r="M331" s="15">
        <f t="shared" si="15"/>
        <v>1541.3</v>
      </c>
      <c r="N331" s="9">
        <v>0.1</v>
      </c>
      <c r="O331" s="20">
        <v>0.1</v>
      </c>
      <c r="P331" s="20" t="str">
        <f>IF(Table13[[#This Row],[Discount]]=0,"No Discount",IF(Table13[[#This Row],[Discount]]&lt;=0.05,"Low",IF(Table13[[#This Row],[Discount]]&lt;=0.1,"Medium","High")))</f>
        <v>Medium</v>
      </c>
      <c r="Q331" s="15">
        <f t="shared" si="16"/>
        <v>154.13</v>
      </c>
      <c r="R331" s="15">
        <f t="shared" si="17"/>
        <v>1387.17</v>
      </c>
      <c r="S331" s="15" t="str">
        <f>IF(Table13[[#This Row],[Total Sales After Discount (Main Total Sales)]]&gt;=1000,"High Order","Low Order")</f>
        <v>High Order</v>
      </c>
      <c r="T331" s="9" t="s">
        <v>41</v>
      </c>
      <c r="U331" s="9" t="s">
        <v>81</v>
      </c>
      <c r="V331" s="16" t="str">
        <f ca="1">PROPER(Table13[[#This Row],[Region]])</f>
        <v>West</v>
      </c>
      <c r="W331" s="9" t="s">
        <v>62</v>
      </c>
      <c r="X331" s="9" t="s">
        <v>381</v>
      </c>
      <c r="Y331" s="9" t="s">
        <v>22</v>
      </c>
      <c r="Z331" s="9" t="str">
        <f>TEXT(Table13[[#This Row],[Order Date]],"mmm")</f>
        <v>Mar</v>
      </c>
      <c r="AA331" s="1" t="str">
        <f>TEXT(Table13[[#This Row],[Order Date]],"yyyy")</f>
        <v>2015</v>
      </c>
      <c r="AB331" s="1" t="str">
        <f>TEXT(Table13[[#This Row],[Order Date]],"mmm yyyy")</f>
        <v>Mar 2015</v>
      </c>
      <c r="AC331" s="1" t="str">
        <f>TEXT(Table13[[#This Row],[Order Date]],"dddd")</f>
        <v>Saturday</v>
      </c>
    </row>
    <row r="332" spans="1:29" ht="14.5">
      <c r="A332" s="9">
        <v>617</v>
      </c>
      <c r="B332" s="9" t="str">
        <f>VLOOKUP(Table13[[#This Row],[Customer ID]],'Customer Lookup'!A:B,2,0)</f>
        <v>Brett Schultz</v>
      </c>
      <c r="C332" s="9">
        <v>88198</v>
      </c>
      <c r="D332" s="12">
        <v>42123</v>
      </c>
      <c r="E332" s="12">
        <v>42124</v>
      </c>
      <c r="F332" s="24">
        <f>Table13[[#This Row],[Ship Date]]-Table13[[#This Row],[Order Date]]</f>
        <v>1</v>
      </c>
      <c r="G332" s="18" t="str">
        <f>IF(Table13[[#This Row],[Shipping Delay (No of Days From Order to Delivery)]]&lt;=2,"Fast Delivery","Standard Delivery")</f>
        <v>Fast Delivery</v>
      </c>
      <c r="H332" s="8" t="s">
        <v>61</v>
      </c>
      <c r="I332" s="13" t="str">
        <f ca="1">TRIM(Table13[[#This Row],[Product Category]])</f>
        <v>Office Supplies</v>
      </c>
      <c r="J332" s="13" t="str">
        <f ca="1">PROPER(Table13[[#This Row],[Product Sub-Category]])</f>
        <v>Envelopes</v>
      </c>
      <c r="K332" s="14">
        <v>3</v>
      </c>
      <c r="L332" s="15">
        <v>15.57</v>
      </c>
      <c r="M332" s="15">
        <f t="shared" si="15"/>
        <v>46.71</v>
      </c>
      <c r="N332" s="9">
        <v>0.05</v>
      </c>
      <c r="O332" s="21">
        <v>0.05</v>
      </c>
      <c r="P332" s="21" t="str">
        <f>IF(Table13[[#This Row],[Discount]]=0,"No Discount",IF(Table13[[#This Row],[Discount]]&lt;=0.05,"Low",IF(Table13[[#This Row],[Discount]]&lt;=0.1,"Medium","High")))</f>
        <v>Low</v>
      </c>
      <c r="Q332" s="15">
        <f t="shared" si="16"/>
        <v>2.3355000000000001</v>
      </c>
      <c r="R332" s="15">
        <f t="shared" si="17"/>
        <v>44.374499999999998</v>
      </c>
      <c r="S332" s="15" t="str">
        <f>IF(Table13[[#This Row],[Total Sales After Discount (Main Total Sales)]]&gt;=1000,"High Order","Low Order")</f>
        <v>Low Order</v>
      </c>
      <c r="T332" s="9" t="s">
        <v>31</v>
      </c>
      <c r="U332" s="9" t="s">
        <v>104</v>
      </c>
      <c r="V332" s="16" t="str">
        <f ca="1">PROPER(Table13[[#This Row],[Region]])</f>
        <v>West</v>
      </c>
      <c r="W332" s="9" t="s">
        <v>194</v>
      </c>
      <c r="X332" s="9" t="s">
        <v>380</v>
      </c>
      <c r="Y332" s="9" t="s">
        <v>32</v>
      </c>
      <c r="Z332" s="9" t="str">
        <f>TEXT(Table13[[#This Row],[Order Date]],"mmm")</f>
        <v>Apr</v>
      </c>
      <c r="AA332" s="1" t="str">
        <f>TEXT(Table13[[#This Row],[Order Date]],"yyyy")</f>
        <v>2015</v>
      </c>
      <c r="AB332" s="1" t="str">
        <f>TEXT(Table13[[#This Row],[Order Date]],"mmm yyyy")</f>
        <v>Apr 2015</v>
      </c>
      <c r="AC332" s="1" t="str">
        <f>TEXT(Table13[[#This Row],[Order Date]],"dddd")</f>
        <v>Wednesday</v>
      </c>
    </row>
    <row r="333" spans="1:29" ht="14.5">
      <c r="A333" s="9">
        <v>617</v>
      </c>
      <c r="B333" s="9" t="str">
        <f>VLOOKUP(Table13[[#This Row],[Customer ID]],'Customer Lookup'!A:B,2,0)</f>
        <v>Brett Schultz</v>
      </c>
      <c r="C333" s="9">
        <v>88198</v>
      </c>
      <c r="D333" s="12">
        <v>42123</v>
      </c>
      <c r="E333" s="12">
        <v>42124</v>
      </c>
      <c r="F333" s="24">
        <f>Table13[[#This Row],[Ship Date]]-Table13[[#This Row],[Order Date]]</f>
        <v>1</v>
      </c>
      <c r="G333" s="18" t="str">
        <f>IF(Table13[[#This Row],[Shipping Delay (No of Days From Order to Delivery)]]&lt;=2,"Fast Delivery","Standard Delivery")</f>
        <v>Fast Delivery</v>
      </c>
      <c r="H333" s="9" t="s">
        <v>2238</v>
      </c>
      <c r="I333" s="13" t="str">
        <f ca="1">TRIM(Table13[[#This Row],[Product Category]])</f>
        <v>Technology</v>
      </c>
      <c r="J333" s="13" t="str">
        <f ca="1">PROPER(Table13[[#This Row],[Product Sub-Category]])</f>
        <v>Storage &amp; Organization</v>
      </c>
      <c r="K333" s="14">
        <v>13</v>
      </c>
      <c r="L333" s="15">
        <v>20.89</v>
      </c>
      <c r="M333" s="15">
        <f t="shared" si="15"/>
        <v>271.57</v>
      </c>
      <c r="N333" s="9">
        <v>0.05</v>
      </c>
      <c r="O333" s="20">
        <v>0.05</v>
      </c>
      <c r="P333" s="20" t="str">
        <f>IF(Table13[[#This Row],[Discount]]=0,"No Discount",IF(Table13[[#This Row],[Discount]]&lt;=0.05,"Low",IF(Table13[[#This Row],[Discount]]&lt;=0.1,"Medium","High")))</f>
        <v>Low</v>
      </c>
      <c r="Q333" s="15">
        <f t="shared" si="16"/>
        <v>13.5785</v>
      </c>
      <c r="R333" s="15">
        <f t="shared" si="17"/>
        <v>257.99149999999997</v>
      </c>
      <c r="S333" s="15" t="str">
        <f>IF(Table13[[#This Row],[Total Sales After Discount (Main Total Sales)]]&gt;=1000,"High Order","Low Order")</f>
        <v>Low Order</v>
      </c>
      <c r="T333" s="9" t="s">
        <v>31</v>
      </c>
      <c r="U333" s="9" t="s">
        <v>104</v>
      </c>
      <c r="V333" s="16" t="str">
        <f ca="1">PROPER(Table13[[#This Row],[Region]])</f>
        <v>West</v>
      </c>
      <c r="W333" s="9" t="s">
        <v>194</v>
      </c>
      <c r="X333" s="9" t="s">
        <v>380</v>
      </c>
      <c r="Y333" s="9" t="s">
        <v>32</v>
      </c>
      <c r="Z333" s="9" t="str">
        <f>TEXT(Table13[[#This Row],[Order Date]],"mmm")</f>
        <v>Apr</v>
      </c>
      <c r="AA333" s="1" t="str">
        <f>TEXT(Table13[[#This Row],[Order Date]],"yyyy")</f>
        <v>2015</v>
      </c>
      <c r="AB333" s="1" t="str">
        <f>TEXT(Table13[[#This Row],[Order Date]],"mmm yyyy")</f>
        <v>Apr 2015</v>
      </c>
      <c r="AC333" s="1" t="str">
        <f>TEXT(Table13[[#This Row],[Order Date]],"dddd")</f>
        <v>Wednesday</v>
      </c>
    </row>
    <row r="334" spans="1:29" ht="14.5">
      <c r="A334" s="9">
        <v>618</v>
      </c>
      <c r="B334" s="9" t="str">
        <f>VLOOKUP(Table13[[#This Row],[Customer ID]],'Customer Lookup'!A:B,2,0)</f>
        <v>Robert Cowan</v>
      </c>
      <c r="C334" s="9">
        <v>88197</v>
      </c>
      <c r="D334" s="12">
        <v>42087</v>
      </c>
      <c r="E334" s="12">
        <v>42088</v>
      </c>
      <c r="F334" s="24">
        <f>Table13[[#This Row],[Ship Date]]-Table13[[#This Row],[Order Date]]</f>
        <v>1</v>
      </c>
      <c r="G334" s="18" t="str">
        <f>IF(Table13[[#This Row],[Shipping Delay (No of Days From Order to Delivery)]]&lt;=2,"Fast Delivery","Standard Delivery")</f>
        <v>Fast Delivery</v>
      </c>
      <c r="H334" s="8" t="s">
        <v>144</v>
      </c>
      <c r="I334" s="13" t="str">
        <f ca="1">TRIM(Table13[[#This Row],[Product Category]])</f>
        <v>Office Supplies</v>
      </c>
      <c r="J334" s="13" t="str">
        <f ca="1">PROPER(Table13[[#This Row],[Product Sub-Category]])</f>
        <v>Computer Peripherals</v>
      </c>
      <c r="K334" s="14">
        <v>4</v>
      </c>
      <c r="L334" s="15">
        <v>17.98</v>
      </c>
      <c r="M334" s="15">
        <f t="shared" si="15"/>
        <v>71.92</v>
      </c>
      <c r="N334" s="9">
        <v>0.05</v>
      </c>
      <c r="O334" s="21">
        <v>0.05</v>
      </c>
      <c r="P334" s="21" t="str">
        <f>IF(Table13[[#This Row],[Discount]]=0,"No Discount",IF(Table13[[#This Row],[Discount]]&lt;=0.05,"Low",IF(Table13[[#This Row],[Discount]]&lt;=0.1,"Medium","High")))</f>
        <v>Low</v>
      </c>
      <c r="Q334" s="15">
        <f t="shared" si="16"/>
        <v>3.5960000000000001</v>
      </c>
      <c r="R334" s="15">
        <f t="shared" si="17"/>
        <v>68.323999999999998</v>
      </c>
      <c r="S334" s="15" t="str">
        <f>IF(Table13[[#This Row],[Total Sales After Discount (Main Total Sales)]]&gt;=1000,"High Order","Low Order")</f>
        <v>Low Order</v>
      </c>
      <c r="T334" s="9" t="s">
        <v>41</v>
      </c>
      <c r="U334" s="9" t="s">
        <v>104</v>
      </c>
      <c r="V334" s="16" t="str">
        <f ca="1">PROPER(Table13[[#This Row],[Region]])</f>
        <v>West</v>
      </c>
      <c r="W334" s="9" t="s">
        <v>194</v>
      </c>
      <c r="X334" s="9" t="s">
        <v>383</v>
      </c>
      <c r="Y334" s="9" t="s">
        <v>32</v>
      </c>
      <c r="Z334" s="9" t="str">
        <f>TEXT(Table13[[#This Row],[Order Date]],"mmm")</f>
        <v>Mar</v>
      </c>
      <c r="AA334" s="1" t="str">
        <f>TEXT(Table13[[#This Row],[Order Date]],"yyyy")</f>
        <v>2015</v>
      </c>
      <c r="AB334" s="1" t="str">
        <f>TEXT(Table13[[#This Row],[Order Date]],"mmm yyyy")</f>
        <v>Mar 2015</v>
      </c>
      <c r="AC334" s="1" t="str">
        <f>TEXT(Table13[[#This Row],[Order Date]],"dddd")</f>
        <v>Tuesday</v>
      </c>
    </row>
    <row r="335" spans="1:29" ht="14.5">
      <c r="A335" s="9">
        <v>618</v>
      </c>
      <c r="B335" s="9" t="str">
        <f>VLOOKUP(Table13[[#This Row],[Customer ID]],'Customer Lookup'!A:B,2,0)</f>
        <v>Robert Cowan</v>
      </c>
      <c r="C335" s="9">
        <v>88198</v>
      </c>
      <c r="D335" s="12">
        <v>42123</v>
      </c>
      <c r="E335" s="12">
        <v>42124</v>
      </c>
      <c r="F335" s="24">
        <f>Table13[[#This Row],[Ship Date]]-Table13[[#This Row],[Order Date]]</f>
        <v>1</v>
      </c>
      <c r="G335" s="18" t="str">
        <f>IF(Table13[[#This Row],[Shipping Delay (No of Days From Order to Delivery)]]&lt;=2,"Fast Delivery","Standard Delivery")</f>
        <v>Fast Delivery</v>
      </c>
      <c r="H335" s="9" t="s">
        <v>2237</v>
      </c>
      <c r="I335" s="13" t="str">
        <f ca="1">TRIM(Table13[[#This Row],[Product Category]])</f>
        <v>Office Supplies</v>
      </c>
      <c r="J335" s="13" t="str">
        <f ca="1">PROPER(Table13[[#This Row],[Product Sub-Category]])</f>
        <v>Binders And Binder Accessories</v>
      </c>
      <c r="K335" s="14">
        <v>14</v>
      </c>
      <c r="L335" s="15">
        <v>5.38</v>
      </c>
      <c r="M335" s="15">
        <f t="shared" si="15"/>
        <v>75.319999999999993</v>
      </c>
      <c r="N335" s="9">
        <v>0.05</v>
      </c>
      <c r="O335" s="20">
        <v>0.05</v>
      </c>
      <c r="P335" s="20" t="str">
        <f>IF(Table13[[#This Row],[Discount]]=0,"No Discount",IF(Table13[[#This Row],[Discount]]&lt;=0.05,"Low",IF(Table13[[#This Row],[Discount]]&lt;=0.1,"Medium","High")))</f>
        <v>Low</v>
      </c>
      <c r="Q335" s="15">
        <f t="shared" si="16"/>
        <v>3.766</v>
      </c>
      <c r="R335" s="15">
        <f t="shared" si="17"/>
        <v>71.553999999999988</v>
      </c>
      <c r="S335" s="15" t="str">
        <f>IF(Table13[[#This Row],[Total Sales After Discount (Main Total Sales)]]&gt;=1000,"High Order","Low Order")</f>
        <v>Low Order</v>
      </c>
      <c r="T335" s="9" t="s">
        <v>31</v>
      </c>
      <c r="U335" s="9" t="s">
        <v>104</v>
      </c>
      <c r="V335" s="16" t="str">
        <f ca="1">PROPER(Table13[[#This Row],[Region]])</f>
        <v>West</v>
      </c>
      <c r="W335" s="9" t="s">
        <v>194</v>
      </c>
      <c r="X335" s="9" t="s">
        <v>383</v>
      </c>
      <c r="Y335" s="9" t="s">
        <v>22</v>
      </c>
      <c r="Z335" s="9" t="str">
        <f>TEXT(Table13[[#This Row],[Order Date]],"mmm")</f>
        <v>Apr</v>
      </c>
      <c r="AA335" s="1" t="str">
        <f>TEXT(Table13[[#This Row],[Order Date]],"yyyy")</f>
        <v>2015</v>
      </c>
      <c r="AB335" s="1" t="str">
        <f>TEXT(Table13[[#This Row],[Order Date]],"mmm yyyy")</f>
        <v>Apr 2015</v>
      </c>
      <c r="AC335" s="1" t="str">
        <f>TEXT(Table13[[#This Row],[Order Date]],"dddd")</f>
        <v>Wednesday</v>
      </c>
    </row>
    <row r="336" spans="1:29" ht="14.5">
      <c r="A336" s="9">
        <v>618</v>
      </c>
      <c r="B336" s="9" t="str">
        <f>VLOOKUP(Table13[[#This Row],[Customer ID]],'Customer Lookup'!A:B,2,0)</f>
        <v>Robert Cowan</v>
      </c>
      <c r="C336" s="9">
        <v>88198</v>
      </c>
      <c r="D336" s="12">
        <v>42123</v>
      </c>
      <c r="E336" s="12">
        <v>42124</v>
      </c>
      <c r="F336" s="24">
        <f>Table13[[#This Row],[Ship Date]]-Table13[[#This Row],[Order Date]]</f>
        <v>1</v>
      </c>
      <c r="G336" s="18" t="str">
        <f>IF(Table13[[#This Row],[Shipping Delay (No of Days From Order to Delivery)]]&lt;=2,"Fast Delivery","Standard Delivery")</f>
        <v>Fast Delivery</v>
      </c>
      <c r="H336" s="8" t="s">
        <v>83</v>
      </c>
      <c r="I336" s="13" t="str">
        <f ca="1">TRIM(Table13[[#This Row],[Product Category]])</f>
        <v>Furniture</v>
      </c>
      <c r="J336" s="13" t="str">
        <f ca="1">PROPER(Table13[[#This Row],[Product Sub-Category]])</f>
        <v>Paper</v>
      </c>
      <c r="K336" s="14">
        <v>1</v>
      </c>
      <c r="L336" s="15">
        <v>7.35</v>
      </c>
      <c r="M336" s="15">
        <f t="shared" si="15"/>
        <v>7.35</v>
      </c>
      <c r="N336" s="9">
        <v>0.05</v>
      </c>
      <c r="O336" s="21">
        <v>0.05</v>
      </c>
      <c r="P336" s="21" t="str">
        <f>IF(Table13[[#This Row],[Discount]]=0,"No Discount",IF(Table13[[#This Row],[Discount]]&lt;=0.05,"Low",IF(Table13[[#This Row],[Discount]]&lt;=0.1,"Medium","High")))</f>
        <v>Low</v>
      </c>
      <c r="Q336" s="15">
        <f t="shared" si="16"/>
        <v>0.36749999999999999</v>
      </c>
      <c r="R336" s="15">
        <f t="shared" si="17"/>
        <v>6.9824999999999999</v>
      </c>
      <c r="S336" s="15" t="str">
        <f>IF(Table13[[#This Row],[Total Sales After Discount (Main Total Sales)]]&gt;=1000,"High Order","Low Order")</f>
        <v>Low Order</v>
      </c>
      <c r="T336" s="9" t="s">
        <v>31</v>
      </c>
      <c r="U336" s="9" t="s">
        <v>104</v>
      </c>
      <c r="V336" s="16" t="str">
        <f ca="1">PROPER(Table13[[#This Row],[Region]])</f>
        <v>Central</v>
      </c>
      <c r="W336" s="9" t="s">
        <v>194</v>
      </c>
      <c r="X336" s="9" t="s">
        <v>383</v>
      </c>
      <c r="Y336" s="9" t="s">
        <v>32</v>
      </c>
      <c r="Z336" s="9" t="str">
        <f>TEXT(Table13[[#This Row],[Order Date]],"mmm")</f>
        <v>Apr</v>
      </c>
      <c r="AA336" s="1" t="str">
        <f>TEXT(Table13[[#This Row],[Order Date]],"yyyy")</f>
        <v>2015</v>
      </c>
      <c r="AB336" s="1" t="str">
        <f>TEXT(Table13[[#This Row],[Order Date]],"mmm yyyy")</f>
        <v>Apr 2015</v>
      </c>
      <c r="AC336" s="1" t="str">
        <f>TEXT(Table13[[#This Row],[Order Date]],"dddd")</f>
        <v>Wednesday</v>
      </c>
    </row>
    <row r="337" spans="1:29" ht="14.5">
      <c r="A337" s="9">
        <v>619</v>
      </c>
      <c r="B337" s="9" t="str">
        <f>VLOOKUP(Table13[[#This Row],[Customer ID]],'Customer Lookup'!A:B,2,0)</f>
        <v>Howard Rogers</v>
      </c>
      <c r="C337" s="9">
        <v>88196</v>
      </c>
      <c r="D337" s="12">
        <v>42011</v>
      </c>
      <c r="E337" s="12">
        <v>42012</v>
      </c>
      <c r="F337" s="24">
        <f>Table13[[#This Row],[Ship Date]]-Table13[[#This Row],[Order Date]]</f>
        <v>1</v>
      </c>
      <c r="G337" s="18" t="str">
        <f>IF(Table13[[#This Row],[Shipping Delay (No of Days From Order to Delivery)]]&lt;=2,"Fast Delivery","Standard Delivery")</f>
        <v>Fast Delivery</v>
      </c>
      <c r="H337" s="9" t="s">
        <v>2233</v>
      </c>
      <c r="I337" s="13" t="str">
        <f ca="1">TRIM(Table13[[#This Row],[Product Category]])</f>
        <v>Office Supplies</v>
      </c>
      <c r="J337" s="13" t="str">
        <f ca="1">PROPER(Table13[[#This Row],[Product Sub-Category]])</f>
        <v>Office Furnishings</v>
      </c>
      <c r="K337" s="14">
        <v>14</v>
      </c>
      <c r="L337" s="15">
        <v>14.2</v>
      </c>
      <c r="M337" s="15">
        <f t="shared" si="15"/>
        <v>198.79999999999998</v>
      </c>
      <c r="N337" s="9">
        <v>0.05</v>
      </c>
      <c r="O337" s="20">
        <v>0.05</v>
      </c>
      <c r="P337" s="20" t="str">
        <f>IF(Table13[[#This Row],[Discount]]=0,"No Discount",IF(Table13[[#This Row],[Discount]]&lt;=0.05,"Low",IF(Table13[[#This Row],[Discount]]&lt;=0.1,"Medium","High")))</f>
        <v>Low</v>
      </c>
      <c r="Q337" s="15">
        <f t="shared" si="16"/>
        <v>9.94</v>
      </c>
      <c r="R337" s="15">
        <f t="shared" si="17"/>
        <v>188.85999999999999</v>
      </c>
      <c r="S337" s="15" t="str">
        <f>IF(Table13[[#This Row],[Total Sales After Discount (Main Total Sales)]]&gt;=1000,"High Order","Low Order")</f>
        <v>Low Order</v>
      </c>
      <c r="T337" s="9" t="s">
        <v>41</v>
      </c>
      <c r="U337" s="9" t="s">
        <v>104</v>
      </c>
      <c r="V337" s="16" t="str">
        <f ca="1">PROPER(Table13[[#This Row],[Region]])</f>
        <v>East</v>
      </c>
      <c r="W337" s="9" t="s">
        <v>215</v>
      </c>
      <c r="X337" s="9" t="s">
        <v>385</v>
      </c>
      <c r="Y337" s="9" t="s">
        <v>32</v>
      </c>
      <c r="Z337" s="9" t="str">
        <f>TEXT(Table13[[#This Row],[Order Date]],"mmm")</f>
        <v>Jan</v>
      </c>
      <c r="AA337" s="1" t="str">
        <f>TEXT(Table13[[#This Row],[Order Date]],"yyyy")</f>
        <v>2015</v>
      </c>
      <c r="AB337" s="1" t="str">
        <f>TEXT(Table13[[#This Row],[Order Date]],"mmm yyyy")</f>
        <v>Jan 2015</v>
      </c>
      <c r="AC337" s="1" t="str">
        <f>TEXT(Table13[[#This Row],[Order Date]],"dddd")</f>
        <v>Wednesday</v>
      </c>
    </row>
    <row r="338" spans="1:29" ht="14.5">
      <c r="A338" s="9">
        <v>621</v>
      </c>
      <c r="B338" s="9" t="str">
        <f>VLOOKUP(Table13[[#This Row],[Customer ID]],'Customer Lookup'!A:B,2,0)</f>
        <v>Heather Stern</v>
      </c>
      <c r="C338" s="9">
        <v>91432</v>
      </c>
      <c r="D338" s="12">
        <v>42061</v>
      </c>
      <c r="E338" s="12">
        <v>42062</v>
      </c>
      <c r="F338" s="24">
        <f>Table13[[#This Row],[Ship Date]]-Table13[[#This Row],[Order Date]]</f>
        <v>1</v>
      </c>
      <c r="G338" s="18" t="str">
        <f>IF(Table13[[#This Row],[Shipping Delay (No of Days From Order to Delivery)]]&lt;=2,"Fast Delivery","Standard Delivery")</f>
        <v>Fast Delivery</v>
      </c>
      <c r="H338" s="8" t="s">
        <v>83</v>
      </c>
      <c r="I338" s="13" t="str">
        <f ca="1">TRIM(Table13[[#This Row],[Product Category]])</f>
        <v>Technology</v>
      </c>
      <c r="J338" s="13" t="str">
        <f ca="1">PROPER(Table13[[#This Row],[Product Sub-Category]])</f>
        <v>Paper</v>
      </c>
      <c r="K338" s="14">
        <v>5</v>
      </c>
      <c r="L338" s="15">
        <v>6.88</v>
      </c>
      <c r="M338" s="15">
        <f t="shared" si="15"/>
        <v>34.4</v>
      </c>
      <c r="N338" s="9">
        <v>0.05</v>
      </c>
      <c r="O338" s="21">
        <v>0.05</v>
      </c>
      <c r="P338" s="21" t="str">
        <f>IF(Table13[[#This Row],[Discount]]=0,"No Discount",IF(Table13[[#This Row],[Discount]]&lt;=0.05,"Low",IF(Table13[[#This Row],[Discount]]&lt;=0.1,"Medium","High")))</f>
        <v>Low</v>
      </c>
      <c r="Q338" s="15">
        <f t="shared" si="16"/>
        <v>1.72</v>
      </c>
      <c r="R338" s="15">
        <f t="shared" si="17"/>
        <v>32.68</v>
      </c>
      <c r="S338" s="15" t="str">
        <f>IF(Table13[[#This Row],[Total Sales After Discount (Main Total Sales)]]&gt;=1000,"High Order","Low Order")</f>
        <v>Low Order</v>
      </c>
      <c r="T338" s="9" t="s">
        <v>50</v>
      </c>
      <c r="U338" s="9" t="s">
        <v>42</v>
      </c>
      <c r="V338" s="16" t="str">
        <f ca="1">PROPER(Table13[[#This Row],[Region]])</f>
        <v>East</v>
      </c>
      <c r="W338" s="9" t="s">
        <v>171</v>
      </c>
      <c r="X338" s="9" t="s">
        <v>260</v>
      </c>
      <c r="Y338" s="9" t="s">
        <v>32</v>
      </c>
      <c r="Z338" s="9" t="str">
        <f>TEXT(Table13[[#This Row],[Order Date]],"mmm")</f>
        <v>Feb</v>
      </c>
      <c r="AA338" s="1" t="str">
        <f>TEXT(Table13[[#This Row],[Order Date]],"yyyy")</f>
        <v>2015</v>
      </c>
      <c r="AB338" s="1" t="str">
        <f>TEXT(Table13[[#This Row],[Order Date]],"mmm yyyy")</f>
        <v>Feb 2015</v>
      </c>
      <c r="AC338" s="1" t="str">
        <f>TEXT(Table13[[#This Row],[Order Date]],"dddd")</f>
        <v>Thursday</v>
      </c>
    </row>
    <row r="339" spans="1:29" ht="14.5">
      <c r="A339" s="9">
        <v>622</v>
      </c>
      <c r="B339" s="9" t="str">
        <f>VLOOKUP(Table13[[#This Row],[Customer ID]],'Customer Lookup'!A:B,2,0)</f>
        <v>Hazel Khan</v>
      </c>
      <c r="C339" s="9">
        <v>91432</v>
      </c>
      <c r="D339" s="12">
        <v>42061</v>
      </c>
      <c r="E339" s="12">
        <v>42063</v>
      </c>
      <c r="F339" s="24">
        <f>Table13[[#This Row],[Ship Date]]-Table13[[#This Row],[Order Date]]</f>
        <v>2</v>
      </c>
      <c r="G339" s="18" t="str">
        <f>IF(Table13[[#This Row],[Shipping Delay (No of Days From Order to Delivery)]]&lt;=2,"Fast Delivery","Standard Delivery")</f>
        <v>Fast Delivery</v>
      </c>
      <c r="H339" s="9" t="s">
        <v>2235</v>
      </c>
      <c r="I339" s="13" t="str">
        <f ca="1">TRIM(Table13[[#This Row],[Product Category]])</f>
        <v>Office Supplies</v>
      </c>
      <c r="J339" s="13" t="str">
        <f ca="1">PROPER(Table13[[#This Row],[Product Sub-Category]])</f>
        <v>Telephones And Communication</v>
      </c>
      <c r="K339" s="14">
        <v>6</v>
      </c>
      <c r="L339" s="15">
        <v>195.99</v>
      </c>
      <c r="M339" s="15">
        <f t="shared" si="15"/>
        <v>1175.94</v>
      </c>
      <c r="N339" s="9">
        <v>0.1</v>
      </c>
      <c r="O339" s="20">
        <v>0.1</v>
      </c>
      <c r="P339" s="20" t="str">
        <f>IF(Table13[[#This Row],[Discount]]=0,"No Discount",IF(Table13[[#This Row],[Discount]]&lt;=0.05,"Low",IF(Table13[[#This Row],[Discount]]&lt;=0.1,"Medium","High")))</f>
        <v>Medium</v>
      </c>
      <c r="Q339" s="15">
        <f t="shared" si="16"/>
        <v>117.59400000000001</v>
      </c>
      <c r="R339" s="15">
        <f t="shared" si="17"/>
        <v>1058.346</v>
      </c>
      <c r="S339" s="15" t="str">
        <f>IF(Table13[[#This Row],[Total Sales After Discount (Main Total Sales)]]&gt;=1000,"High Order","Low Order")</f>
        <v>High Order</v>
      </c>
      <c r="T339" s="9" t="s">
        <v>50</v>
      </c>
      <c r="U339" s="9" t="s">
        <v>42</v>
      </c>
      <c r="V339" s="16" t="str">
        <f ca="1">PROPER(Table13[[#This Row],[Region]])</f>
        <v>East</v>
      </c>
      <c r="W339" s="9" t="s">
        <v>147</v>
      </c>
      <c r="X339" s="9" t="s">
        <v>308</v>
      </c>
      <c r="Y339" s="9" t="s">
        <v>32</v>
      </c>
      <c r="Z339" s="9" t="str">
        <f>TEXT(Table13[[#This Row],[Order Date]],"mmm")</f>
        <v>Feb</v>
      </c>
      <c r="AA339" s="1" t="str">
        <f>TEXT(Table13[[#This Row],[Order Date]],"yyyy")</f>
        <v>2015</v>
      </c>
      <c r="AB339" s="1" t="str">
        <f>TEXT(Table13[[#This Row],[Order Date]],"mmm yyyy")</f>
        <v>Feb 2015</v>
      </c>
      <c r="AC339" s="1" t="str">
        <f>TEXT(Table13[[#This Row],[Order Date]],"dddd")</f>
        <v>Thursday</v>
      </c>
    </row>
    <row r="340" spans="1:29" ht="14.5">
      <c r="A340" s="9">
        <v>623</v>
      </c>
      <c r="B340" s="9" t="str">
        <f>VLOOKUP(Table13[[#This Row],[Customer ID]],'Customer Lookup'!A:B,2,0)</f>
        <v>Jenny Petty</v>
      </c>
      <c r="C340" s="9">
        <v>91433</v>
      </c>
      <c r="D340" s="12">
        <v>42095</v>
      </c>
      <c r="E340" s="12">
        <v>42097</v>
      </c>
      <c r="F340" s="24">
        <f>Table13[[#This Row],[Ship Date]]-Table13[[#This Row],[Order Date]]</f>
        <v>2</v>
      </c>
      <c r="G340" s="18" t="str">
        <f>IF(Table13[[#This Row],[Shipping Delay (No of Days From Order to Delivery)]]&lt;=2,"Fast Delivery","Standard Delivery")</f>
        <v>Fast Delivery</v>
      </c>
      <c r="H340" s="8" t="s">
        <v>83</v>
      </c>
      <c r="I340" s="13" t="str">
        <f ca="1">TRIM(Table13[[#This Row],[Product Category]])</f>
        <v>Technology</v>
      </c>
      <c r="J340" s="13" t="str">
        <f ca="1">PROPER(Table13[[#This Row],[Product Sub-Category]])</f>
        <v>Paper</v>
      </c>
      <c r="K340" s="14">
        <v>21</v>
      </c>
      <c r="L340" s="15">
        <v>6.48</v>
      </c>
      <c r="M340" s="15">
        <f t="shared" si="15"/>
        <v>136.08000000000001</v>
      </c>
      <c r="N340" s="9">
        <v>0.05</v>
      </c>
      <c r="O340" s="21">
        <v>0.05</v>
      </c>
      <c r="P340" s="21" t="str">
        <f>IF(Table13[[#This Row],[Discount]]=0,"No Discount",IF(Table13[[#This Row],[Discount]]&lt;=0.05,"Low",IF(Table13[[#This Row],[Discount]]&lt;=0.1,"Medium","High")))</f>
        <v>Low</v>
      </c>
      <c r="Q340" s="15">
        <f t="shared" si="16"/>
        <v>6.8040000000000012</v>
      </c>
      <c r="R340" s="15">
        <f t="shared" si="17"/>
        <v>129.27600000000001</v>
      </c>
      <c r="S340" s="15" t="str">
        <f>IF(Table13[[#This Row],[Total Sales After Discount (Main Total Sales)]]&gt;=1000,"High Order","Low Order")</f>
        <v>Low Order</v>
      </c>
      <c r="T340" s="9" t="s">
        <v>21</v>
      </c>
      <c r="U340" s="9" t="s">
        <v>42</v>
      </c>
      <c r="V340" s="16" t="str">
        <f ca="1">PROPER(Table13[[#This Row],[Region]])</f>
        <v>East</v>
      </c>
      <c r="W340" s="9" t="s">
        <v>155</v>
      </c>
      <c r="X340" s="9" t="s">
        <v>387</v>
      </c>
      <c r="Y340" s="9" t="s">
        <v>32</v>
      </c>
      <c r="Z340" s="9" t="str">
        <f>TEXT(Table13[[#This Row],[Order Date]],"mmm")</f>
        <v>Apr</v>
      </c>
      <c r="AA340" s="1" t="str">
        <f>TEXT(Table13[[#This Row],[Order Date]],"yyyy")</f>
        <v>2015</v>
      </c>
      <c r="AB340" s="1" t="str">
        <f>TEXT(Table13[[#This Row],[Order Date]],"mmm yyyy")</f>
        <v>Apr 2015</v>
      </c>
      <c r="AC340" s="1" t="str">
        <f>TEXT(Table13[[#This Row],[Order Date]],"dddd")</f>
        <v>Wednesday</v>
      </c>
    </row>
    <row r="341" spans="1:29" ht="14.5">
      <c r="A341" s="9">
        <v>624</v>
      </c>
      <c r="B341" s="9" t="str">
        <f>VLOOKUP(Table13[[#This Row],[Customer ID]],'Customer Lookup'!A:B,2,0)</f>
        <v>Terry Klein</v>
      </c>
      <c r="C341" s="9">
        <v>91433</v>
      </c>
      <c r="D341" s="12">
        <v>42095</v>
      </c>
      <c r="E341" s="12">
        <v>42095</v>
      </c>
      <c r="F341" s="24">
        <f>Table13[[#This Row],[Ship Date]]-Table13[[#This Row],[Order Date]]</f>
        <v>0</v>
      </c>
      <c r="G341" s="18" t="str">
        <f>IF(Table13[[#This Row],[Shipping Delay (No of Days From Order to Delivery)]]&lt;=2,"Fast Delivery","Standard Delivery")</f>
        <v>Fast Delivery</v>
      </c>
      <c r="H341" s="9" t="s">
        <v>2235</v>
      </c>
      <c r="I341" s="13" t="str">
        <f ca="1">TRIM(Table13[[#This Row],[Product Category]])</f>
        <v>Office Supplies</v>
      </c>
      <c r="J341" s="13" t="str">
        <f ca="1">PROPER(Table13[[#This Row],[Product Sub-Category]])</f>
        <v>Telephones And Communication</v>
      </c>
      <c r="K341" s="14">
        <v>2</v>
      </c>
      <c r="L341" s="15">
        <v>55.99</v>
      </c>
      <c r="M341" s="15">
        <f t="shared" si="15"/>
        <v>111.98</v>
      </c>
      <c r="N341" s="9">
        <v>0.05</v>
      </c>
      <c r="O341" s="20">
        <v>0.05</v>
      </c>
      <c r="P341" s="20" t="str">
        <f>IF(Table13[[#This Row],[Discount]]=0,"No Discount",IF(Table13[[#This Row],[Discount]]&lt;=0.05,"Low",IF(Table13[[#This Row],[Discount]]&lt;=0.1,"Medium","High")))</f>
        <v>Low</v>
      </c>
      <c r="Q341" s="15">
        <f t="shared" si="16"/>
        <v>5.5990000000000002</v>
      </c>
      <c r="R341" s="15">
        <f t="shared" si="17"/>
        <v>106.381</v>
      </c>
      <c r="S341" s="15" t="str">
        <f>IF(Table13[[#This Row],[Total Sales After Discount (Main Total Sales)]]&gt;=1000,"High Order","Low Order")</f>
        <v>Low Order</v>
      </c>
      <c r="T341" s="9" t="s">
        <v>21</v>
      </c>
      <c r="U341" s="9" t="s">
        <v>42</v>
      </c>
      <c r="V341" s="16" t="str">
        <f ca="1">PROPER(Table13[[#This Row],[Region]])</f>
        <v>East</v>
      </c>
      <c r="W341" s="9" t="s">
        <v>121</v>
      </c>
      <c r="X341" s="9" t="s">
        <v>388</v>
      </c>
      <c r="Y341" s="9" t="s">
        <v>32</v>
      </c>
      <c r="Z341" s="9" t="str">
        <f>TEXT(Table13[[#This Row],[Order Date]],"mmm")</f>
        <v>Apr</v>
      </c>
      <c r="AA341" s="1" t="str">
        <f>TEXT(Table13[[#This Row],[Order Date]],"yyyy")</f>
        <v>2015</v>
      </c>
      <c r="AB341" s="1" t="str">
        <f>TEXT(Table13[[#This Row],[Order Date]],"mmm yyyy")</f>
        <v>Apr 2015</v>
      </c>
      <c r="AC341" s="1" t="str">
        <f>TEXT(Table13[[#This Row],[Order Date]],"dddd")</f>
        <v>Wednesday</v>
      </c>
    </row>
    <row r="342" spans="1:29" ht="14.5">
      <c r="A342" s="9">
        <v>627</v>
      </c>
      <c r="B342" s="9" t="str">
        <f>VLOOKUP(Table13[[#This Row],[Customer ID]],'Customer Lookup'!A:B,2,0)</f>
        <v>Scott McKenna</v>
      </c>
      <c r="C342" s="9">
        <v>90469</v>
      </c>
      <c r="D342" s="12">
        <v>42115</v>
      </c>
      <c r="E342" s="12">
        <v>42116</v>
      </c>
      <c r="F342" s="24">
        <f>Table13[[#This Row],[Ship Date]]-Table13[[#This Row],[Order Date]]</f>
        <v>1</v>
      </c>
      <c r="G342" s="18" t="str">
        <f>IF(Table13[[#This Row],[Shipping Delay (No of Days From Order to Delivery)]]&lt;=2,"Fast Delivery","Standard Delivery")</f>
        <v>Fast Delivery</v>
      </c>
      <c r="H342" s="8" t="s">
        <v>2238</v>
      </c>
      <c r="I342" s="13" t="str">
        <f ca="1">TRIM(Table13[[#This Row],[Product Category]])</f>
        <v>Furniture</v>
      </c>
      <c r="J342" s="13" t="str">
        <f ca="1">PROPER(Table13[[#This Row],[Product Sub-Category]])</f>
        <v>Storage &amp; Organization</v>
      </c>
      <c r="K342" s="14">
        <v>22</v>
      </c>
      <c r="L342" s="15">
        <v>419.19</v>
      </c>
      <c r="M342" s="15">
        <f t="shared" si="15"/>
        <v>9222.18</v>
      </c>
      <c r="N342" s="9">
        <v>0.1</v>
      </c>
      <c r="O342" s="21">
        <v>0.1</v>
      </c>
      <c r="P342" s="21" t="str">
        <f>IF(Table13[[#This Row],[Discount]]=0,"No Discount",IF(Table13[[#This Row],[Discount]]&lt;=0.05,"Low",IF(Table13[[#This Row],[Discount]]&lt;=0.1,"Medium","High")))</f>
        <v>Medium</v>
      </c>
      <c r="Q342" s="15">
        <f t="shared" si="16"/>
        <v>922.21800000000007</v>
      </c>
      <c r="R342" s="15">
        <f t="shared" si="17"/>
        <v>8299.9619999999995</v>
      </c>
      <c r="S342" s="15" t="str">
        <f>IF(Table13[[#This Row],[Total Sales After Discount (Main Total Sales)]]&gt;=1000,"High Order","Low Order")</f>
        <v>High Order</v>
      </c>
      <c r="T342" s="9" t="s">
        <v>50</v>
      </c>
      <c r="U342" s="9" t="s">
        <v>81</v>
      </c>
      <c r="V342" s="16" t="str">
        <f ca="1">PROPER(Table13[[#This Row],[Region]])</f>
        <v>Central</v>
      </c>
      <c r="W342" s="9" t="s">
        <v>124</v>
      </c>
      <c r="X342" s="9" t="s">
        <v>389</v>
      </c>
      <c r="Y342" s="9" t="s">
        <v>32</v>
      </c>
      <c r="Z342" s="9" t="str">
        <f>TEXT(Table13[[#This Row],[Order Date]],"mmm")</f>
        <v>Apr</v>
      </c>
      <c r="AA342" s="1" t="str">
        <f>TEXT(Table13[[#This Row],[Order Date]],"yyyy")</f>
        <v>2015</v>
      </c>
      <c r="AB342" s="1" t="str">
        <f>TEXT(Table13[[#This Row],[Order Date]],"mmm yyyy")</f>
        <v>Apr 2015</v>
      </c>
      <c r="AC342" s="1" t="str">
        <f>TEXT(Table13[[#This Row],[Order Date]],"dddd")</f>
        <v>Tuesday</v>
      </c>
    </row>
    <row r="343" spans="1:29" ht="14.5">
      <c r="A343" s="9">
        <v>635</v>
      </c>
      <c r="B343" s="9" t="str">
        <f>VLOOKUP(Table13[[#This Row],[Customer ID]],'Customer Lookup'!A:B,2,0)</f>
        <v>Juan Justice</v>
      </c>
      <c r="C343" s="9">
        <v>89284</v>
      </c>
      <c r="D343" s="12">
        <v>42099</v>
      </c>
      <c r="E343" s="12">
        <v>42099</v>
      </c>
      <c r="F343" s="24">
        <f>Table13[[#This Row],[Ship Date]]-Table13[[#This Row],[Order Date]]</f>
        <v>0</v>
      </c>
      <c r="G343" s="18" t="str">
        <f>IF(Table13[[#This Row],[Shipping Delay (No of Days From Order to Delivery)]]&lt;=2,"Fast Delivery","Standard Delivery")</f>
        <v>Fast Delivery</v>
      </c>
      <c r="H343" s="9" t="s">
        <v>2233</v>
      </c>
      <c r="I343" s="13" t="str">
        <f ca="1">TRIM(Table13[[#This Row],[Product Category]])</f>
        <v>Office Supplies</v>
      </c>
      <c r="J343" s="13" t="str">
        <f ca="1">PROPER(Table13[[#This Row],[Product Sub-Category]])</f>
        <v>Office Furnishings</v>
      </c>
      <c r="K343" s="14">
        <v>12</v>
      </c>
      <c r="L343" s="15">
        <v>2.08</v>
      </c>
      <c r="M343" s="15">
        <f t="shared" si="15"/>
        <v>24.96</v>
      </c>
      <c r="N343" s="9">
        <v>0.05</v>
      </c>
      <c r="O343" s="20">
        <v>0.05</v>
      </c>
      <c r="P343" s="20" t="str">
        <f>IF(Table13[[#This Row],[Discount]]=0,"No Discount",IF(Table13[[#This Row],[Discount]]&lt;=0.05,"Low",IF(Table13[[#This Row],[Discount]]&lt;=0.1,"Medium","High")))</f>
        <v>Low</v>
      </c>
      <c r="Q343" s="15">
        <f t="shared" si="16"/>
        <v>1.2480000000000002</v>
      </c>
      <c r="R343" s="15">
        <f t="shared" si="17"/>
        <v>23.712</v>
      </c>
      <c r="S343" s="15" t="str">
        <f>IF(Table13[[#This Row],[Total Sales After Discount (Main Total Sales)]]&gt;=1000,"High Order","Low Order")</f>
        <v>Low Order</v>
      </c>
      <c r="T343" s="9" t="s">
        <v>21</v>
      </c>
      <c r="U343" s="9" t="s">
        <v>81</v>
      </c>
      <c r="V343" s="16" t="str">
        <f ca="1">PROPER(Table13[[#This Row],[Region]])</f>
        <v>Central</v>
      </c>
      <c r="W343" s="9" t="s">
        <v>55</v>
      </c>
      <c r="X343" s="9" t="s">
        <v>390</v>
      </c>
      <c r="Y343" s="9" t="s">
        <v>32</v>
      </c>
      <c r="Z343" s="9" t="str">
        <f>TEXT(Table13[[#This Row],[Order Date]],"mmm")</f>
        <v>Apr</v>
      </c>
      <c r="AA343" s="1" t="str">
        <f>TEXT(Table13[[#This Row],[Order Date]],"yyyy")</f>
        <v>2015</v>
      </c>
      <c r="AB343" s="1" t="str">
        <f>TEXT(Table13[[#This Row],[Order Date]],"mmm yyyy")</f>
        <v>Apr 2015</v>
      </c>
      <c r="AC343" s="1" t="str">
        <f>TEXT(Table13[[#This Row],[Order Date]],"dddd")</f>
        <v>Sunday</v>
      </c>
    </row>
    <row r="344" spans="1:29" ht="14.5">
      <c r="A344" s="9">
        <v>635</v>
      </c>
      <c r="B344" s="9" t="str">
        <f>VLOOKUP(Table13[[#This Row],[Customer ID]],'Customer Lookup'!A:B,2,0)</f>
        <v>Juan Justice</v>
      </c>
      <c r="C344" s="9">
        <v>89284</v>
      </c>
      <c r="D344" s="12">
        <v>42099</v>
      </c>
      <c r="E344" s="12">
        <v>42100</v>
      </c>
      <c r="F344" s="24">
        <f>Table13[[#This Row],[Ship Date]]-Table13[[#This Row],[Order Date]]</f>
        <v>1</v>
      </c>
      <c r="G344" s="18" t="str">
        <f>IF(Table13[[#This Row],[Shipping Delay (No of Days From Order to Delivery)]]&lt;=2,"Fast Delivery","Standard Delivery")</f>
        <v>Fast Delivery</v>
      </c>
      <c r="H344" s="8" t="s">
        <v>2238</v>
      </c>
      <c r="I344" s="13" t="str">
        <f ca="1">TRIM(Table13[[#This Row],[Product Category]])</f>
        <v>Furniture</v>
      </c>
      <c r="J344" s="13" t="str">
        <f ca="1">PROPER(Table13[[#This Row],[Product Sub-Category]])</f>
        <v>Storage &amp; Organization</v>
      </c>
      <c r="K344" s="14">
        <v>6</v>
      </c>
      <c r="L344" s="15">
        <v>370.98</v>
      </c>
      <c r="M344" s="15">
        <f t="shared" si="15"/>
        <v>2225.88</v>
      </c>
      <c r="N344" s="9">
        <v>0.1</v>
      </c>
      <c r="O344" s="21">
        <v>0.1</v>
      </c>
      <c r="P344" s="21" t="str">
        <f>IF(Table13[[#This Row],[Discount]]=0,"No Discount",IF(Table13[[#This Row],[Discount]]&lt;=0.05,"Low",IF(Table13[[#This Row],[Discount]]&lt;=0.1,"Medium","High")))</f>
        <v>Medium</v>
      </c>
      <c r="Q344" s="15">
        <f t="shared" si="16"/>
        <v>222.58800000000002</v>
      </c>
      <c r="R344" s="15">
        <f t="shared" si="17"/>
        <v>2003.2920000000001</v>
      </c>
      <c r="S344" s="15" t="str">
        <f>IF(Table13[[#This Row],[Total Sales After Discount (Main Total Sales)]]&gt;=1000,"High Order","Low Order")</f>
        <v>High Order</v>
      </c>
      <c r="T344" s="9" t="s">
        <v>21</v>
      </c>
      <c r="U344" s="9" t="s">
        <v>81</v>
      </c>
      <c r="V344" s="16" t="str">
        <f ca="1">PROPER(Table13[[#This Row],[Region]])</f>
        <v>West</v>
      </c>
      <c r="W344" s="9" t="s">
        <v>55</v>
      </c>
      <c r="X344" s="9" t="s">
        <v>390</v>
      </c>
      <c r="Y344" s="9" t="s">
        <v>32</v>
      </c>
      <c r="Z344" s="9" t="str">
        <f>TEXT(Table13[[#This Row],[Order Date]],"mmm")</f>
        <v>Apr</v>
      </c>
      <c r="AA344" s="1" t="str">
        <f>TEXT(Table13[[#This Row],[Order Date]],"yyyy")</f>
        <v>2015</v>
      </c>
      <c r="AB344" s="1" t="str">
        <f>TEXT(Table13[[#This Row],[Order Date]],"mmm yyyy")</f>
        <v>Apr 2015</v>
      </c>
      <c r="AC344" s="1" t="str">
        <f>TEXT(Table13[[#This Row],[Order Date]],"dddd")</f>
        <v>Sunday</v>
      </c>
    </row>
    <row r="345" spans="1:29" ht="14.5">
      <c r="A345" s="9">
        <v>637</v>
      </c>
      <c r="B345" s="9" t="str">
        <f>VLOOKUP(Table13[[#This Row],[Customer ID]],'Customer Lookup'!A:B,2,0)</f>
        <v>Christopher Bryant</v>
      </c>
      <c r="C345" s="9">
        <v>87953</v>
      </c>
      <c r="D345" s="12">
        <v>42083</v>
      </c>
      <c r="E345" s="12">
        <v>42087</v>
      </c>
      <c r="F345" s="24">
        <f>Table13[[#This Row],[Ship Date]]-Table13[[#This Row],[Order Date]]</f>
        <v>4</v>
      </c>
      <c r="G345" s="18" t="str">
        <f>IF(Table13[[#This Row],[Shipping Delay (No of Days From Order to Delivery)]]&lt;=2,"Fast Delivery","Standard Delivery")</f>
        <v>Standard Delivery</v>
      </c>
      <c r="H345" s="9" t="s">
        <v>151</v>
      </c>
      <c r="I345" s="13" t="str">
        <f ca="1">TRIM(Table13[[#This Row],[Product Category]])</f>
        <v>Technology</v>
      </c>
      <c r="J345" s="13" t="str">
        <f ca="1">PROPER(Table13[[#This Row],[Product Sub-Category]])</f>
        <v>Bookcases</v>
      </c>
      <c r="K345" s="14">
        <v>8</v>
      </c>
      <c r="L345" s="15">
        <v>160.97999999999999</v>
      </c>
      <c r="M345" s="15">
        <f t="shared" si="15"/>
        <v>1287.8399999999999</v>
      </c>
      <c r="N345" s="9">
        <v>0.1</v>
      </c>
      <c r="O345" s="20">
        <v>0.1</v>
      </c>
      <c r="P345" s="20" t="str">
        <f>IF(Table13[[#This Row],[Discount]]=0,"No Discount",IF(Table13[[#This Row],[Discount]]&lt;=0.05,"Low",IF(Table13[[#This Row],[Discount]]&lt;=0.1,"Medium","High")))</f>
        <v>Medium</v>
      </c>
      <c r="Q345" s="15">
        <f t="shared" si="16"/>
        <v>128.78399999999999</v>
      </c>
      <c r="R345" s="15">
        <f t="shared" si="17"/>
        <v>1159.056</v>
      </c>
      <c r="S345" s="15" t="str">
        <f>IF(Table13[[#This Row],[Total Sales After Discount (Main Total Sales)]]&gt;=1000,"High Order","Low Order")</f>
        <v>High Order</v>
      </c>
      <c r="T345" s="9" t="s">
        <v>98</v>
      </c>
      <c r="U345" s="9" t="s">
        <v>104</v>
      </c>
      <c r="V345" s="16" t="str">
        <f ca="1">PROPER(Table13[[#This Row],[Region]])</f>
        <v>West</v>
      </c>
      <c r="W345" s="9" t="s">
        <v>37</v>
      </c>
      <c r="X345" s="9" t="s">
        <v>391</v>
      </c>
      <c r="Y345" s="9" t="s">
        <v>32</v>
      </c>
      <c r="Z345" s="9" t="str">
        <f>TEXT(Table13[[#This Row],[Order Date]],"mmm")</f>
        <v>Mar</v>
      </c>
      <c r="AA345" s="1" t="str">
        <f>TEXT(Table13[[#This Row],[Order Date]],"yyyy")</f>
        <v>2015</v>
      </c>
      <c r="AB345" s="1" t="str">
        <f>TEXT(Table13[[#This Row],[Order Date]],"mmm yyyy")</f>
        <v>Mar 2015</v>
      </c>
      <c r="AC345" s="1" t="str">
        <f>TEXT(Table13[[#This Row],[Order Date]],"dddd")</f>
        <v>Friday</v>
      </c>
    </row>
    <row r="346" spans="1:29" ht="14.5">
      <c r="A346" s="9">
        <v>638</v>
      </c>
      <c r="B346" s="9" t="str">
        <f>VLOOKUP(Table13[[#This Row],[Customer ID]],'Customer Lookup'!A:B,2,0)</f>
        <v>Brooke Shepherd</v>
      </c>
      <c r="C346" s="9">
        <v>87954</v>
      </c>
      <c r="D346" s="12">
        <v>42124</v>
      </c>
      <c r="E346" s="12">
        <v>42125</v>
      </c>
      <c r="F346" s="24">
        <f>Table13[[#This Row],[Ship Date]]-Table13[[#This Row],[Order Date]]</f>
        <v>1</v>
      </c>
      <c r="G346" s="18" t="str">
        <f>IF(Table13[[#This Row],[Shipping Delay (No of Days From Order to Delivery)]]&lt;=2,"Fast Delivery","Standard Delivery")</f>
        <v>Fast Delivery</v>
      </c>
      <c r="H346" s="8" t="s">
        <v>2235</v>
      </c>
      <c r="I346" s="13" t="str">
        <f ca="1">TRIM(Table13[[#This Row],[Product Category]])</f>
        <v>Technology</v>
      </c>
      <c r="J346" s="13" t="str">
        <f ca="1">PROPER(Table13[[#This Row],[Product Sub-Category]])</f>
        <v>Telephones And Communication</v>
      </c>
      <c r="K346" s="14">
        <v>9</v>
      </c>
      <c r="L346" s="15">
        <v>65.989999999999995</v>
      </c>
      <c r="M346" s="15">
        <f t="shared" si="15"/>
        <v>593.91</v>
      </c>
      <c r="N346" s="9">
        <v>0.05</v>
      </c>
      <c r="O346" s="21">
        <v>0.05</v>
      </c>
      <c r="P346" s="21" t="str">
        <f>IF(Table13[[#This Row],[Discount]]=0,"No Discount",IF(Table13[[#This Row],[Discount]]&lt;=0.05,"Low",IF(Table13[[#This Row],[Discount]]&lt;=0.1,"Medium","High")))</f>
        <v>Low</v>
      </c>
      <c r="Q346" s="15">
        <f t="shared" si="16"/>
        <v>29.695499999999999</v>
      </c>
      <c r="R346" s="15">
        <f t="shared" si="17"/>
        <v>564.21449999999993</v>
      </c>
      <c r="S346" s="15" t="str">
        <f>IF(Table13[[#This Row],[Total Sales After Discount (Main Total Sales)]]&gt;=1000,"High Order","Low Order")</f>
        <v>Low Order</v>
      </c>
      <c r="T346" s="9" t="s">
        <v>41</v>
      </c>
      <c r="U346" s="9" t="s">
        <v>104</v>
      </c>
      <c r="V346" s="16" t="str">
        <f ca="1">PROPER(Table13[[#This Row],[Region]])</f>
        <v>West</v>
      </c>
      <c r="W346" s="9" t="s">
        <v>37</v>
      </c>
      <c r="X346" s="9" t="s">
        <v>392</v>
      </c>
      <c r="Y346" s="9" t="s">
        <v>22</v>
      </c>
      <c r="Z346" s="9" t="str">
        <f>TEXT(Table13[[#This Row],[Order Date]],"mmm")</f>
        <v>Apr</v>
      </c>
      <c r="AA346" s="1" t="str">
        <f>TEXT(Table13[[#This Row],[Order Date]],"yyyy")</f>
        <v>2015</v>
      </c>
      <c r="AB346" s="1" t="str">
        <f>TEXT(Table13[[#This Row],[Order Date]],"mmm yyyy")</f>
        <v>Apr 2015</v>
      </c>
      <c r="AC346" s="1" t="str">
        <f>TEXT(Table13[[#This Row],[Order Date]],"dddd")</f>
        <v>Thursday</v>
      </c>
    </row>
    <row r="347" spans="1:29" ht="14.5">
      <c r="A347" s="9">
        <v>638</v>
      </c>
      <c r="B347" s="9" t="str">
        <f>VLOOKUP(Table13[[#This Row],[Customer ID]],'Customer Lookup'!A:B,2,0)</f>
        <v>Brooke Shepherd</v>
      </c>
      <c r="C347" s="9">
        <v>87954</v>
      </c>
      <c r="D347" s="12">
        <v>42124</v>
      </c>
      <c r="E347" s="12">
        <v>42126</v>
      </c>
      <c r="F347" s="24">
        <f>Table13[[#This Row],[Ship Date]]-Table13[[#This Row],[Order Date]]</f>
        <v>2</v>
      </c>
      <c r="G347" s="18" t="str">
        <f>IF(Table13[[#This Row],[Shipping Delay (No of Days From Order to Delivery)]]&lt;=2,"Fast Delivery","Standard Delivery")</f>
        <v>Fast Delivery</v>
      </c>
      <c r="H347" s="9" t="s">
        <v>2235</v>
      </c>
      <c r="I347" s="13" t="str">
        <f ca="1">TRIM(Table13[[#This Row],[Product Category]])</f>
        <v>Furniture</v>
      </c>
      <c r="J347" s="13" t="str">
        <f ca="1">PROPER(Table13[[#This Row],[Product Sub-Category]])</f>
        <v>Telephones And Communication</v>
      </c>
      <c r="K347" s="14">
        <v>6</v>
      </c>
      <c r="L347" s="15">
        <v>195.99</v>
      </c>
      <c r="M347" s="15">
        <f t="shared" si="15"/>
        <v>1175.94</v>
      </c>
      <c r="N347" s="9">
        <v>0.1</v>
      </c>
      <c r="O347" s="20">
        <v>0.1</v>
      </c>
      <c r="P347" s="20" t="str">
        <f>IF(Table13[[#This Row],[Discount]]=0,"No Discount",IF(Table13[[#This Row],[Discount]]&lt;=0.05,"Low",IF(Table13[[#This Row],[Discount]]&lt;=0.1,"Medium","High")))</f>
        <v>Medium</v>
      </c>
      <c r="Q347" s="15">
        <f t="shared" si="16"/>
        <v>117.59400000000001</v>
      </c>
      <c r="R347" s="15">
        <f t="shared" si="17"/>
        <v>1058.346</v>
      </c>
      <c r="S347" s="15" t="str">
        <f>IF(Table13[[#This Row],[Total Sales After Discount (Main Total Sales)]]&gt;=1000,"High Order","Low Order")</f>
        <v>High Order</v>
      </c>
      <c r="T347" s="9" t="s">
        <v>41</v>
      </c>
      <c r="U347" s="9" t="s">
        <v>104</v>
      </c>
      <c r="V347" s="16" t="str">
        <f ca="1">PROPER(Table13[[#This Row],[Region]])</f>
        <v>West</v>
      </c>
      <c r="W347" s="9" t="s">
        <v>37</v>
      </c>
      <c r="X347" s="9" t="s">
        <v>392</v>
      </c>
      <c r="Y347" s="9" t="s">
        <v>22</v>
      </c>
      <c r="Z347" s="9" t="str">
        <f>TEXT(Table13[[#This Row],[Order Date]],"mmm")</f>
        <v>Apr</v>
      </c>
      <c r="AA347" s="1" t="str">
        <f>TEXT(Table13[[#This Row],[Order Date]],"yyyy")</f>
        <v>2015</v>
      </c>
      <c r="AB347" s="1" t="str">
        <f>TEXT(Table13[[#This Row],[Order Date]],"mmm yyyy")</f>
        <v>Apr 2015</v>
      </c>
      <c r="AC347" s="1" t="str">
        <f>TEXT(Table13[[#This Row],[Order Date]],"dddd")</f>
        <v>Thursday</v>
      </c>
    </row>
    <row r="348" spans="1:29" ht="14.5">
      <c r="A348" s="9">
        <v>639</v>
      </c>
      <c r="B348" s="9" t="str">
        <f>VLOOKUP(Table13[[#This Row],[Customer ID]],'Customer Lookup'!A:B,2,0)</f>
        <v>Lois Rowland</v>
      </c>
      <c r="C348" s="9">
        <v>87952</v>
      </c>
      <c r="D348" s="12">
        <v>42049</v>
      </c>
      <c r="E348" s="12">
        <v>42050</v>
      </c>
      <c r="F348" s="24">
        <f>Table13[[#This Row],[Ship Date]]-Table13[[#This Row],[Order Date]]</f>
        <v>1</v>
      </c>
      <c r="G348" s="18" t="str">
        <f>IF(Table13[[#This Row],[Shipping Delay (No of Days From Order to Delivery)]]&lt;=2,"Fast Delivery","Standard Delivery")</f>
        <v>Fast Delivery</v>
      </c>
      <c r="H348" s="8" t="s">
        <v>123</v>
      </c>
      <c r="I348" s="13" t="str">
        <f ca="1">TRIM(Table13[[#This Row],[Product Category]])</f>
        <v>Furniture</v>
      </c>
      <c r="J348" s="13" t="str">
        <f ca="1">PROPER(Table13[[#This Row],[Product Sub-Category]])</f>
        <v>Tables</v>
      </c>
      <c r="K348" s="14">
        <v>9</v>
      </c>
      <c r="L348" s="15">
        <v>236.97</v>
      </c>
      <c r="M348" s="15">
        <f t="shared" si="15"/>
        <v>2132.73</v>
      </c>
      <c r="N348" s="9">
        <v>0.1</v>
      </c>
      <c r="O348" s="21">
        <v>0.1</v>
      </c>
      <c r="P348" s="21" t="str">
        <f>IF(Table13[[#This Row],[Discount]]=0,"No Discount",IF(Table13[[#This Row],[Discount]]&lt;=0.05,"Low",IF(Table13[[#This Row],[Discount]]&lt;=0.1,"Medium","High")))</f>
        <v>Medium</v>
      </c>
      <c r="Q348" s="15">
        <f t="shared" si="16"/>
        <v>213.27300000000002</v>
      </c>
      <c r="R348" s="15">
        <f t="shared" si="17"/>
        <v>1919.4569999999999</v>
      </c>
      <c r="S348" s="15" t="str">
        <f>IF(Table13[[#This Row],[Total Sales After Discount (Main Total Sales)]]&gt;=1000,"High Order","Low Order")</f>
        <v>High Order</v>
      </c>
      <c r="T348" s="9" t="s">
        <v>31</v>
      </c>
      <c r="U348" s="9" t="s">
        <v>104</v>
      </c>
      <c r="V348" s="16" t="str">
        <f ca="1">PROPER(Table13[[#This Row],[Region]])</f>
        <v>West</v>
      </c>
      <c r="W348" s="9" t="s">
        <v>37</v>
      </c>
      <c r="X348" s="9" t="s">
        <v>393</v>
      </c>
      <c r="Y348" s="9" t="s">
        <v>32</v>
      </c>
      <c r="Z348" s="9" t="str">
        <f>TEXT(Table13[[#This Row],[Order Date]],"mmm")</f>
        <v>Feb</v>
      </c>
      <c r="AA348" s="1" t="str">
        <f>TEXT(Table13[[#This Row],[Order Date]],"yyyy")</f>
        <v>2015</v>
      </c>
      <c r="AB348" s="1" t="str">
        <f>TEXT(Table13[[#This Row],[Order Date]],"mmm yyyy")</f>
        <v>Feb 2015</v>
      </c>
      <c r="AC348" s="1" t="str">
        <f>TEXT(Table13[[#This Row],[Order Date]],"dddd")</f>
        <v>Saturday</v>
      </c>
    </row>
    <row r="349" spans="1:29" ht="14.5">
      <c r="A349" s="9">
        <v>640</v>
      </c>
      <c r="B349" s="9" t="str">
        <f>VLOOKUP(Table13[[#This Row],[Customer ID]],'Customer Lookup'!A:B,2,0)</f>
        <v>Neal Wolfe</v>
      </c>
      <c r="C349" s="9">
        <v>56452</v>
      </c>
      <c r="D349" s="12">
        <v>42049</v>
      </c>
      <c r="E349" s="12">
        <v>42050</v>
      </c>
      <c r="F349" s="24">
        <f>Table13[[#This Row],[Ship Date]]-Table13[[#This Row],[Order Date]]</f>
        <v>1</v>
      </c>
      <c r="G349" s="18" t="str">
        <f>IF(Table13[[#This Row],[Shipping Delay (No of Days From Order to Delivery)]]&lt;=2,"Fast Delivery","Standard Delivery")</f>
        <v>Fast Delivery</v>
      </c>
      <c r="H349" s="9" t="s">
        <v>123</v>
      </c>
      <c r="I349" s="13" t="str">
        <f ca="1">TRIM(Table13[[#This Row],[Product Category]])</f>
        <v>Furniture</v>
      </c>
      <c r="J349" s="13" t="str">
        <f ca="1">PROPER(Table13[[#This Row],[Product Sub-Category]])</f>
        <v>Tables</v>
      </c>
      <c r="K349" s="14">
        <v>34</v>
      </c>
      <c r="L349" s="15">
        <v>236.97</v>
      </c>
      <c r="M349" s="15">
        <f t="shared" si="15"/>
        <v>8056.98</v>
      </c>
      <c r="N349" s="9">
        <v>0.1</v>
      </c>
      <c r="O349" s="20">
        <v>0.1</v>
      </c>
      <c r="P349" s="20" t="str">
        <f>IF(Table13[[#This Row],[Discount]]=0,"No Discount",IF(Table13[[#This Row],[Discount]]&lt;=0.05,"Low",IF(Table13[[#This Row],[Discount]]&lt;=0.1,"Medium","High")))</f>
        <v>Medium</v>
      </c>
      <c r="Q349" s="15">
        <f t="shared" si="16"/>
        <v>805.69799999999998</v>
      </c>
      <c r="R349" s="15">
        <f t="shared" si="17"/>
        <v>7251.2819999999992</v>
      </c>
      <c r="S349" s="15" t="str">
        <f>IF(Table13[[#This Row],[Total Sales After Discount (Main Total Sales)]]&gt;=1000,"High Order","Low Order")</f>
        <v>High Order</v>
      </c>
      <c r="T349" s="9" t="s">
        <v>31</v>
      </c>
      <c r="U349" s="9" t="s">
        <v>104</v>
      </c>
      <c r="V349" s="16" t="str">
        <f ca="1">PROPER(Table13[[#This Row],[Region]])</f>
        <v>West</v>
      </c>
      <c r="W349" s="9" t="s">
        <v>29</v>
      </c>
      <c r="X349" s="9" t="s">
        <v>160</v>
      </c>
      <c r="Y349" s="9" t="s">
        <v>32</v>
      </c>
      <c r="Z349" s="9" t="str">
        <f>TEXT(Table13[[#This Row],[Order Date]],"mmm")</f>
        <v>Feb</v>
      </c>
      <c r="AA349" s="1" t="str">
        <f>TEXT(Table13[[#This Row],[Order Date]],"yyyy")</f>
        <v>2015</v>
      </c>
      <c r="AB349" s="1" t="str">
        <f>TEXT(Table13[[#This Row],[Order Date]],"mmm yyyy")</f>
        <v>Feb 2015</v>
      </c>
      <c r="AC349" s="1" t="str">
        <f>TEXT(Table13[[#This Row],[Order Date]],"dddd")</f>
        <v>Saturday</v>
      </c>
    </row>
    <row r="350" spans="1:29" ht="14.5">
      <c r="A350" s="9">
        <v>640</v>
      </c>
      <c r="B350" s="9" t="str">
        <f>VLOOKUP(Table13[[#This Row],[Customer ID]],'Customer Lookup'!A:B,2,0)</f>
        <v>Neal Wolfe</v>
      </c>
      <c r="C350" s="9">
        <v>11077</v>
      </c>
      <c r="D350" s="12">
        <v>42083</v>
      </c>
      <c r="E350" s="12">
        <v>42087</v>
      </c>
      <c r="F350" s="24">
        <f>Table13[[#This Row],[Ship Date]]-Table13[[#This Row],[Order Date]]</f>
        <v>4</v>
      </c>
      <c r="G350" s="18" t="str">
        <f>IF(Table13[[#This Row],[Shipping Delay (No of Days From Order to Delivery)]]&lt;=2,"Fast Delivery","Standard Delivery")</f>
        <v>Standard Delivery</v>
      </c>
      <c r="H350" s="8" t="s">
        <v>151</v>
      </c>
      <c r="I350" s="13" t="str">
        <f ca="1">TRIM(Table13[[#This Row],[Product Category]])</f>
        <v>Technology</v>
      </c>
      <c r="J350" s="13" t="str">
        <f ca="1">PROPER(Table13[[#This Row],[Product Sub-Category]])</f>
        <v>Bookcases</v>
      </c>
      <c r="K350" s="14">
        <v>30</v>
      </c>
      <c r="L350" s="15">
        <v>160.97999999999999</v>
      </c>
      <c r="M350" s="15">
        <f t="shared" si="15"/>
        <v>4829.3999999999996</v>
      </c>
      <c r="N350" s="9">
        <v>0.1</v>
      </c>
      <c r="O350" s="21">
        <v>0.1</v>
      </c>
      <c r="P350" s="21" t="str">
        <f>IF(Table13[[#This Row],[Discount]]=0,"No Discount",IF(Table13[[#This Row],[Discount]]&lt;=0.05,"Low",IF(Table13[[#This Row],[Discount]]&lt;=0.1,"Medium","High")))</f>
        <v>Medium</v>
      </c>
      <c r="Q350" s="15">
        <f t="shared" si="16"/>
        <v>482.94</v>
      </c>
      <c r="R350" s="15">
        <f t="shared" si="17"/>
        <v>4346.46</v>
      </c>
      <c r="S350" s="15" t="str">
        <f>IF(Table13[[#This Row],[Total Sales After Discount (Main Total Sales)]]&gt;=1000,"High Order","Low Order")</f>
        <v>High Order</v>
      </c>
      <c r="T350" s="9" t="s">
        <v>98</v>
      </c>
      <c r="U350" s="9" t="s">
        <v>104</v>
      </c>
      <c r="V350" s="16" t="str">
        <f ca="1">PROPER(Table13[[#This Row],[Region]])</f>
        <v>West</v>
      </c>
      <c r="W350" s="9" t="s">
        <v>29</v>
      </c>
      <c r="X350" s="9" t="s">
        <v>160</v>
      </c>
      <c r="Y350" s="9" t="s">
        <v>32</v>
      </c>
      <c r="Z350" s="9" t="str">
        <f>TEXT(Table13[[#This Row],[Order Date]],"mmm")</f>
        <v>Mar</v>
      </c>
      <c r="AA350" s="1" t="str">
        <f>TEXT(Table13[[#This Row],[Order Date]],"yyyy")</f>
        <v>2015</v>
      </c>
      <c r="AB350" s="1" t="str">
        <f>TEXT(Table13[[#This Row],[Order Date]],"mmm yyyy")</f>
        <v>Mar 2015</v>
      </c>
      <c r="AC350" s="1" t="str">
        <f>TEXT(Table13[[#This Row],[Order Date]],"dddd")</f>
        <v>Friday</v>
      </c>
    </row>
    <row r="351" spans="1:29" ht="14.5">
      <c r="A351" s="9">
        <v>640</v>
      </c>
      <c r="B351" s="9" t="str">
        <f>VLOOKUP(Table13[[#This Row],[Customer ID]],'Customer Lookup'!A:B,2,0)</f>
        <v>Neal Wolfe</v>
      </c>
      <c r="C351" s="9">
        <v>45380</v>
      </c>
      <c r="D351" s="12">
        <v>42124</v>
      </c>
      <c r="E351" s="12">
        <v>42125</v>
      </c>
      <c r="F351" s="24">
        <f>Table13[[#This Row],[Ship Date]]-Table13[[#This Row],[Order Date]]</f>
        <v>1</v>
      </c>
      <c r="G351" s="18" t="str">
        <f>IF(Table13[[#This Row],[Shipping Delay (No of Days From Order to Delivery)]]&lt;=2,"Fast Delivery","Standard Delivery")</f>
        <v>Fast Delivery</v>
      </c>
      <c r="H351" s="9" t="s">
        <v>2235</v>
      </c>
      <c r="I351" s="13" t="str">
        <f ca="1">TRIM(Table13[[#This Row],[Product Category]])</f>
        <v>Technology</v>
      </c>
      <c r="J351" s="13" t="str">
        <f ca="1">PROPER(Table13[[#This Row],[Product Sub-Category]])</f>
        <v>Telephones And Communication</v>
      </c>
      <c r="K351" s="14">
        <v>34</v>
      </c>
      <c r="L351" s="15">
        <v>65.989999999999995</v>
      </c>
      <c r="M351" s="15">
        <f t="shared" si="15"/>
        <v>2243.66</v>
      </c>
      <c r="N351" s="9">
        <v>0.05</v>
      </c>
      <c r="O351" s="20">
        <v>0.05</v>
      </c>
      <c r="P351" s="20" t="str">
        <f>IF(Table13[[#This Row],[Discount]]=0,"No Discount",IF(Table13[[#This Row],[Discount]]&lt;=0.05,"Low",IF(Table13[[#This Row],[Discount]]&lt;=0.1,"Medium","High")))</f>
        <v>Low</v>
      </c>
      <c r="Q351" s="15">
        <f t="shared" si="16"/>
        <v>112.18299999999999</v>
      </c>
      <c r="R351" s="15">
        <f t="shared" si="17"/>
        <v>2131.4769999999999</v>
      </c>
      <c r="S351" s="15" t="str">
        <f>IF(Table13[[#This Row],[Total Sales After Discount (Main Total Sales)]]&gt;=1000,"High Order","Low Order")</f>
        <v>High Order</v>
      </c>
      <c r="T351" s="9" t="s">
        <v>41</v>
      </c>
      <c r="U351" s="9" t="s">
        <v>104</v>
      </c>
      <c r="V351" s="16" t="str">
        <f ca="1">PROPER(Table13[[#This Row],[Region]])</f>
        <v>West</v>
      </c>
      <c r="W351" s="9" t="s">
        <v>29</v>
      </c>
      <c r="X351" s="9" t="s">
        <v>160</v>
      </c>
      <c r="Y351" s="9" t="s">
        <v>22</v>
      </c>
      <c r="Z351" s="9" t="str">
        <f>TEXT(Table13[[#This Row],[Order Date]],"mmm")</f>
        <v>Apr</v>
      </c>
      <c r="AA351" s="1" t="str">
        <f>TEXT(Table13[[#This Row],[Order Date]],"yyyy")</f>
        <v>2015</v>
      </c>
      <c r="AB351" s="1" t="str">
        <f>TEXT(Table13[[#This Row],[Order Date]],"mmm yyyy")</f>
        <v>Apr 2015</v>
      </c>
      <c r="AC351" s="1" t="str">
        <f>TEXT(Table13[[#This Row],[Order Date]],"dddd")</f>
        <v>Thursday</v>
      </c>
    </row>
    <row r="352" spans="1:29" ht="14.5">
      <c r="A352" s="9">
        <v>640</v>
      </c>
      <c r="B352" s="9" t="str">
        <f>VLOOKUP(Table13[[#This Row],[Customer ID]],'Customer Lookup'!A:B,2,0)</f>
        <v>Neal Wolfe</v>
      </c>
      <c r="C352" s="9">
        <v>45380</v>
      </c>
      <c r="D352" s="12">
        <v>42124</v>
      </c>
      <c r="E352" s="12">
        <v>42126</v>
      </c>
      <c r="F352" s="24">
        <f>Table13[[#This Row],[Ship Date]]-Table13[[#This Row],[Order Date]]</f>
        <v>2</v>
      </c>
      <c r="G352" s="18" t="str">
        <f>IF(Table13[[#This Row],[Shipping Delay (No of Days From Order to Delivery)]]&lt;=2,"Fast Delivery","Standard Delivery")</f>
        <v>Fast Delivery</v>
      </c>
      <c r="H352" s="8" t="s">
        <v>2235</v>
      </c>
      <c r="I352" s="13" t="str">
        <f ca="1">TRIM(Table13[[#This Row],[Product Category]])</f>
        <v>Furniture</v>
      </c>
      <c r="J352" s="13" t="str">
        <f ca="1">PROPER(Table13[[#This Row],[Product Sub-Category]])</f>
        <v>Telephones And Communication</v>
      </c>
      <c r="K352" s="14">
        <v>24</v>
      </c>
      <c r="L352" s="15">
        <v>195.99</v>
      </c>
      <c r="M352" s="15">
        <f t="shared" si="15"/>
        <v>4703.76</v>
      </c>
      <c r="N352" s="9">
        <v>0.1</v>
      </c>
      <c r="O352" s="21">
        <v>0.1</v>
      </c>
      <c r="P352" s="21" t="str">
        <f>IF(Table13[[#This Row],[Discount]]=0,"No Discount",IF(Table13[[#This Row],[Discount]]&lt;=0.05,"Low",IF(Table13[[#This Row],[Discount]]&lt;=0.1,"Medium","High")))</f>
        <v>Medium</v>
      </c>
      <c r="Q352" s="15">
        <f t="shared" si="16"/>
        <v>470.37600000000003</v>
      </c>
      <c r="R352" s="15">
        <f t="shared" si="17"/>
        <v>4233.384</v>
      </c>
      <c r="S352" s="15" t="str">
        <f>IF(Table13[[#This Row],[Total Sales After Discount (Main Total Sales)]]&gt;=1000,"High Order","Low Order")</f>
        <v>High Order</v>
      </c>
      <c r="T352" s="9" t="s">
        <v>41</v>
      </c>
      <c r="U352" s="9" t="s">
        <v>104</v>
      </c>
      <c r="V352" s="16" t="str">
        <f ca="1">PROPER(Table13[[#This Row],[Region]])</f>
        <v>Central</v>
      </c>
      <c r="W352" s="9" t="s">
        <v>29</v>
      </c>
      <c r="X352" s="9" t="s">
        <v>160</v>
      </c>
      <c r="Y352" s="9" t="s">
        <v>22</v>
      </c>
      <c r="Z352" s="9" t="str">
        <f>TEXT(Table13[[#This Row],[Order Date]],"mmm")</f>
        <v>Apr</v>
      </c>
      <c r="AA352" s="1" t="str">
        <f>TEXT(Table13[[#This Row],[Order Date]],"yyyy")</f>
        <v>2015</v>
      </c>
      <c r="AB352" s="1" t="str">
        <f>TEXT(Table13[[#This Row],[Order Date]],"mmm yyyy")</f>
        <v>Apr 2015</v>
      </c>
      <c r="AC352" s="1" t="str">
        <f>TEXT(Table13[[#This Row],[Order Date]],"dddd")</f>
        <v>Thursday</v>
      </c>
    </row>
    <row r="353" spans="1:29" ht="14.5">
      <c r="A353" s="9">
        <v>646</v>
      </c>
      <c r="B353" s="9" t="str">
        <f>VLOOKUP(Table13[[#This Row],[Customer ID]],'Customer Lookup'!A:B,2,0)</f>
        <v>Robin High</v>
      </c>
      <c r="C353" s="9">
        <v>90735</v>
      </c>
      <c r="D353" s="12">
        <v>42172</v>
      </c>
      <c r="E353" s="12">
        <v>42177</v>
      </c>
      <c r="F353" s="24">
        <f>Table13[[#This Row],[Ship Date]]-Table13[[#This Row],[Order Date]]</f>
        <v>5</v>
      </c>
      <c r="G353" s="18" t="str">
        <f>IF(Table13[[#This Row],[Shipping Delay (No of Days From Order to Delivery)]]&lt;=2,"Fast Delivery","Standard Delivery")</f>
        <v>Standard Delivery</v>
      </c>
      <c r="H353" s="9" t="s">
        <v>2233</v>
      </c>
      <c r="I353" s="13" t="str">
        <f ca="1">TRIM(Table13[[#This Row],[Product Category]])</f>
        <v>Furniture</v>
      </c>
      <c r="J353" s="13" t="str">
        <f ca="1">PROPER(Table13[[#This Row],[Product Sub-Category]])</f>
        <v>Office Furnishings</v>
      </c>
      <c r="K353" s="14">
        <v>16</v>
      </c>
      <c r="L353" s="15">
        <v>51.75</v>
      </c>
      <c r="M353" s="15">
        <f t="shared" si="15"/>
        <v>828</v>
      </c>
      <c r="N353" s="9">
        <v>0.05</v>
      </c>
      <c r="O353" s="20">
        <v>0.05</v>
      </c>
      <c r="P353" s="20" t="str">
        <f>IF(Table13[[#This Row],[Discount]]=0,"No Discount",IF(Table13[[#This Row],[Discount]]&lt;=0.05,"Low",IF(Table13[[#This Row],[Discount]]&lt;=0.1,"Medium","High")))</f>
        <v>Low</v>
      </c>
      <c r="Q353" s="15">
        <f t="shared" si="16"/>
        <v>41.400000000000006</v>
      </c>
      <c r="R353" s="15">
        <f t="shared" si="17"/>
        <v>786.6</v>
      </c>
      <c r="S353" s="15" t="str">
        <f>IF(Table13[[#This Row],[Total Sales After Discount (Main Total Sales)]]&gt;=1000,"High Order","Low Order")</f>
        <v>Low Order</v>
      </c>
      <c r="T353" s="9" t="s">
        <v>98</v>
      </c>
      <c r="U353" s="9" t="s">
        <v>81</v>
      </c>
      <c r="V353" s="16" t="str">
        <f ca="1">PROPER(Table13[[#This Row],[Region]])</f>
        <v>Central</v>
      </c>
      <c r="W353" s="9" t="s">
        <v>55</v>
      </c>
      <c r="X353" s="9" t="s">
        <v>394</v>
      </c>
      <c r="Y353" s="9" t="s">
        <v>32</v>
      </c>
      <c r="Z353" s="9" t="str">
        <f>TEXT(Table13[[#This Row],[Order Date]],"mmm")</f>
        <v>Jun</v>
      </c>
      <c r="AA353" s="1" t="str">
        <f>TEXT(Table13[[#This Row],[Order Date]],"yyyy")</f>
        <v>2015</v>
      </c>
      <c r="AB353" s="1" t="str">
        <f>TEXT(Table13[[#This Row],[Order Date]],"mmm yyyy")</f>
        <v>Jun 2015</v>
      </c>
      <c r="AC353" s="1" t="str">
        <f>TEXT(Table13[[#This Row],[Order Date]],"dddd")</f>
        <v>Wednesday</v>
      </c>
    </row>
    <row r="354" spans="1:29" ht="14.5">
      <c r="A354" s="9">
        <v>648</v>
      </c>
      <c r="B354" s="9" t="str">
        <f>VLOOKUP(Table13[[#This Row],[Customer ID]],'Customer Lookup'!A:B,2,0)</f>
        <v>Steve O'Brien</v>
      </c>
      <c r="C354" s="9">
        <v>91365</v>
      </c>
      <c r="D354" s="12">
        <v>42176</v>
      </c>
      <c r="E354" s="12">
        <v>42177</v>
      </c>
      <c r="F354" s="24">
        <f>Table13[[#This Row],[Ship Date]]-Table13[[#This Row],[Order Date]]</f>
        <v>1</v>
      </c>
      <c r="G354" s="18" t="str">
        <f>IF(Table13[[#This Row],[Shipping Delay (No of Days From Order to Delivery)]]&lt;=2,"Fast Delivery","Standard Delivery")</f>
        <v>Fast Delivery</v>
      </c>
      <c r="H354" s="8" t="s">
        <v>2233</v>
      </c>
      <c r="I354" s="13" t="str">
        <f ca="1">TRIM(Table13[[#This Row],[Product Category]])</f>
        <v>Office Supplies</v>
      </c>
      <c r="J354" s="13" t="str">
        <f ca="1">PROPER(Table13[[#This Row],[Product Sub-Category]])</f>
        <v>Office Furnishings</v>
      </c>
      <c r="K354" s="14">
        <v>1</v>
      </c>
      <c r="L354" s="15">
        <v>25.38</v>
      </c>
      <c r="M354" s="15">
        <f t="shared" si="15"/>
        <v>25.38</v>
      </c>
      <c r="N354" s="9">
        <v>0.05</v>
      </c>
      <c r="O354" s="21">
        <v>0.05</v>
      </c>
      <c r="P354" s="21" t="str">
        <f>IF(Table13[[#This Row],[Discount]]=0,"No Discount",IF(Table13[[#This Row],[Discount]]&lt;=0.05,"Low",IF(Table13[[#This Row],[Discount]]&lt;=0.1,"Medium","High")))</f>
        <v>Low</v>
      </c>
      <c r="Q354" s="15">
        <f t="shared" si="16"/>
        <v>1.2690000000000001</v>
      </c>
      <c r="R354" s="15">
        <f t="shared" si="17"/>
        <v>24.110999999999997</v>
      </c>
      <c r="S354" s="15" t="str">
        <f>IF(Table13[[#This Row],[Total Sales After Discount (Main Total Sales)]]&gt;=1000,"High Order","Low Order")</f>
        <v>Low Order</v>
      </c>
      <c r="T354" s="9" t="s">
        <v>31</v>
      </c>
      <c r="U354" s="9" t="s">
        <v>42</v>
      </c>
      <c r="V354" s="16" t="str">
        <f ca="1">PROPER(Table13[[#This Row],[Region]])</f>
        <v>Central</v>
      </c>
      <c r="W354" s="9" t="s">
        <v>142</v>
      </c>
      <c r="X354" s="9" t="s">
        <v>395</v>
      </c>
      <c r="Y354" s="9" t="s">
        <v>32</v>
      </c>
      <c r="Z354" s="9" t="str">
        <f>TEXT(Table13[[#This Row],[Order Date]],"mmm")</f>
        <v>Jun</v>
      </c>
      <c r="AA354" s="1" t="str">
        <f>TEXT(Table13[[#This Row],[Order Date]],"yyyy")</f>
        <v>2015</v>
      </c>
      <c r="AB354" s="1" t="str">
        <f>TEXT(Table13[[#This Row],[Order Date]],"mmm yyyy")</f>
        <v>Jun 2015</v>
      </c>
      <c r="AC354" s="1" t="str">
        <f>TEXT(Table13[[#This Row],[Order Date]],"dddd")</f>
        <v>Sunday</v>
      </c>
    </row>
    <row r="355" spans="1:29" ht="14.5">
      <c r="A355" s="9">
        <v>649</v>
      </c>
      <c r="B355" s="9" t="str">
        <f>VLOOKUP(Table13[[#This Row],[Customer ID]],'Customer Lookup'!A:B,2,0)</f>
        <v>Roger Meyer</v>
      </c>
      <c r="C355" s="9">
        <v>91366</v>
      </c>
      <c r="D355" s="12">
        <v>42153</v>
      </c>
      <c r="E355" s="12">
        <v>42154</v>
      </c>
      <c r="F355" s="24">
        <f>Table13[[#This Row],[Ship Date]]-Table13[[#This Row],[Order Date]]</f>
        <v>1</v>
      </c>
      <c r="G355" s="18" t="str">
        <f>IF(Table13[[#This Row],[Shipping Delay (No of Days From Order to Delivery)]]&lt;=2,"Fast Delivery","Standard Delivery")</f>
        <v>Fast Delivery</v>
      </c>
      <c r="H355" s="9" t="s">
        <v>60</v>
      </c>
      <c r="I355" s="13" t="str">
        <f ca="1">TRIM(Table13[[#This Row],[Product Category]])</f>
        <v>Office Supplies</v>
      </c>
      <c r="J355" s="13" t="str">
        <f ca="1">PROPER(Table13[[#This Row],[Product Sub-Category]])</f>
        <v>Rubber Bands</v>
      </c>
      <c r="K355" s="14">
        <v>40</v>
      </c>
      <c r="L355" s="15">
        <v>3.78</v>
      </c>
      <c r="M355" s="15">
        <f t="shared" si="15"/>
        <v>151.19999999999999</v>
      </c>
      <c r="N355" s="9">
        <v>0.05</v>
      </c>
      <c r="O355" s="20">
        <v>0.05</v>
      </c>
      <c r="P355" s="20" t="str">
        <f>IF(Table13[[#This Row],[Discount]]=0,"No Discount",IF(Table13[[#This Row],[Discount]]&lt;=0.05,"Low",IF(Table13[[#This Row],[Discount]]&lt;=0.1,"Medium","High")))</f>
        <v>Low</v>
      </c>
      <c r="Q355" s="15">
        <f t="shared" si="16"/>
        <v>7.56</v>
      </c>
      <c r="R355" s="15">
        <f t="shared" si="17"/>
        <v>143.63999999999999</v>
      </c>
      <c r="S355" s="15" t="str">
        <f>IF(Table13[[#This Row],[Total Sales After Discount (Main Total Sales)]]&gt;=1000,"High Order","Low Order")</f>
        <v>Low Order</v>
      </c>
      <c r="T355" s="9" t="s">
        <v>50</v>
      </c>
      <c r="U355" s="9" t="s">
        <v>42</v>
      </c>
      <c r="V355" s="16" t="str">
        <f ca="1">PROPER(Table13[[#This Row],[Region]])</f>
        <v>West</v>
      </c>
      <c r="W355" s="9" t="s">
        <v>142</v>
      </c>
      <c r="X355" s="9" t="s">
        <v>396</v>
      </c>
      <c r="Y355" s="9" t="s">
        <v>32</v>
      </c>
      <c r="Z355" s="9" t="str">
        <f>TEXT(Table13[[#This Row],[Order Date]],"mmm")</f>
        <v>May</v>
      </c>
      <c r="AA355" s="1" t="str">
        <f>TEXT(Table13[[#This Row],[Order Date]],"yyyy")</f>
        <v>2015</v>
      </c>
      <c r="AB355" s="1" t="str">
        <f>TEXT(Table13[[#This Row],[Order Date]],"mmm yyyy")</f>
        <v>May 2015</v>
      </c>
      <c r="AC355" s="1" t="str">
        <f>TEXT(Table13[[#This Row],[Order Date]],"dddd")</f>
        <v>Friday</v>
      </c>
    </row>
    <row r="356" spans="1:29" ht="14.5">
      <c r="A356" s="9">
        <v>651</v>
      </c>
      <c r="B356" s="9" t="str">
        <f>VLOOKUP(Table13[[#This Row],[Customer ID]],'Customer Lookup'!A:B,2,0)</f>
        <v>Leah Clapp</v>
      </c>
      <c r="C356" s="9">
        <v>91575</v>
      </c>
      <c r="D356" s="12">
        <v>42011</v>
      </c>
      <c r="E356" s="12">
        <v>42012</v>
      </c>
      <c r="F356" s="24">
        <f>Table13[[#This Row],[Ship Date]]-Table13[[#This Row],[Order Date]]</f>
        <v>1</v>
      </c>
      <c r="G356" s="18" t="str">
        <f>IF(Table13[[#This Row],[Shipping Delay (No of Days From Order to Delivery)]]&lt;=2,"Fast Delivery","Standard Delivery")</f>
        <v>Fast Delivery</v>
      </c>
      <c r="H356" s="8" t="s">
        <v>2237</v>
      </c>
      <c r="I356" s="13" t="str">
        <f ca="1">TRIM(Table13[[#This Row],[Product Category]])</f>
        <v>Furniture</v>
      </c>
      <c r="J356" s="13" t="str">
        <f ca="1">PROPER(Table13[[#This Row],[Product Sub-Category]])</f>
        <v>Binders And Binder Accessories</v>
      </c>
      <c r="K356" s="14">
        <v>12</v>
      </c>
      <c r="L356" s="15">
        <v>15.99</v>
      </c>
      <c r="M356" s="15">
        <f t="shared" si="15"/>
        <v>191.88</v>
      </c>
      <c r="N356" s="9">
        <v>0.05</v>
      </c>
      <c r="O356" s="21">
        <v>0.05</v>
      </c>
      <c r="P356" s="21" t="str">
        <f>IF(Table13[[#This Row],[Discount]]=0,"No Discount",IF(Table13[[#This Row],[Discount]]&lt;=0.05,"Low",IF(Table13[[#This Row],[Discount]]&lt;=0.1,"Medium","High")))</f>
        <v>Low</v>
      </c>
      <c r="Q356" s="15">
        <f t="shared" si="16"/>
        <v>9.5940000000000012</v>
      </c>
      <c r="R356" s="15">
        <f t="shared" si="17"/>
        <v>182.286</v>
      </c>
      <c r="S356" s="15" t="str">
        <f>IF(Table13[[#This Row],[Total Sales After Discount (Main Total Sales)]]&gt;=1000,"High Order","Low Order")</f>
        <v>Low Order</v>
      </c>
      <c r="T356" s="9" t="s">
        <v>21</v>
      </c>
      <c r="U356" s="9" t="s">
        <v>104</v>
      </c>
      <c r="V356" s="16" t="str">
        <f ca="1">PROPER(Table13[[#This Row],[Region]])</f>
        <v>West</v>
      </c>
      <c r="W356" s="9" t="s">
        <v>317</v>
      </c>
      <c r="X356" s="9" t="s">
        <v>397</v>
      </c>
      <c r="Y356" s="9" t="s">
        <v>32</v>
      </c>
      <c r="Z356" s="9" t="str">
        <f>TEXT(Table13[[#This Row],[Order Date]],"mmm")</f>
        <v>Jan</v>
      </c>
      <c r="AA356" s="1" t="str">
        <f>TEXT(Table13[[#This Row],[Order Date]],"yyyy")</f>
        <v>2015</v>
      </c>
      <c r="AB356" s="1" t="str">
        <f>TEXT(Table13[[#This Row],[Order Date]],"mmm yyyy")</f>
        <v>Jan 2015</v>
      </c>
      <c r="AC356" s="1" t="str">
        <f>TEXT(Table13[[#This Row],[Order Date]],"dddd")</f>
        <v>Wednesday</v>
      </c>
    </row>
    <row r="357" spans="1:29" ht="14.5">
      <c r="A357" s="9">
        <v>651</v>
      </c>
      <c r="B357" s="9" t="str">
        <f>VLOOKUP(Table13[[#This Row],[Customer ID]],'Customer Lookup'!A:B,2,0)</f>
        <v>Leah Clapp</v>
      </c>
      <c r="C357" s="9">
        <v>91576</v>
      </c>
      <c r="D357" s="12">
        <v>42050</v>
      </c>
      <c r="E357" s="12">
        <v>42054</v>
      </c>
      <c r="F357" s="24">
        <f>Table13[[#This Row],[Ship Date]]-Table13[[#This Row],[Order Date]]</f>
        <v>4</v>
      </c>
      <c r="G357" s="18" t="str">
        <f>IF(Table13[[#This Row],[Shipping Delay (No of Days From Order to Delivery)]]&lt;=2,"Fast Delivery","Standard Delivery")</f>
        <v>Standard Delivery</v>
      </c>
      <c r="H357" s="9" t="s">
        <v>151</v>
      </c>
      <c r="I357" s="13" t="str">
        <f ca="1">TRIM(Table13[[#This Row],[Product Category]])</f>
        <v>Furniture</v>
      </c>
      <c r="J357" s="13" t="str">
        <f ca="1">PROPER(Table13[[#This Row],[Product Sub-Category]])</f>
        <v>Bookcases</v>
      </c>
      <c r="K357" s="14">
        <v>8</v>
      </c>
      <c r="L357" s="15">
        <v>880.98</v>
      </c>
      <c r="M357" s="15">
        <f t="shared" si="15"/>
        <v>7047.84</v>
      </c>
      <c r="N357" s="9">
        <v>0.1</v>
      </c>
      <c r="O357" s="20">
        <v>0.1</v>
      </c>
      <c r="P357" s="20" t="str">
        <f>IF(Table13[[#This Row],[Discount]]=0,"No Discount",IF(Table13[[#This Row],[Discount]]&lt;=0.05,"Low",IF(Table13[[#This Row],[Discount]]&lt;=0.1,"Medium","High")))</f>
        <v>Medium</v>
      </c>
      <c r="Q357" s="15">
        <f t="shared" si="16"/>
        <v>704.78400000000011</v>
      </c>
      <c r="R357" s="15">
        <f t="shared" si="17"/>
        <v>6343.0560000000005</v>
      </c>
      <c r="S357" s="15" t="str">
        <f>IF(Table13[[#This Row],[Total Sales After Discount (Main Total Sales)]]&gt;=1000,"High Order","Low Order")</f>
        <v>High Order</v>
      </c>
      <c r="T357" s="9" t="s">
        <v>98</v>
      </c>
      <c r="U357" s="9" t="s">
        <v>104</v>
      </c>
      <c r="V357" s="16" t="str">
        <f ca="1">PROPER(Table13[[#This Row],[Region]])</f>
        <v>West</v>
      </c>
      <c r="W357" s="9" t="s">
        <v>317</v>
      </c>
      <c r="X357" s="9" t="s">
        <v>397</v>
      </c>
      <c r="Y357" s="9" t="s">
        <v>32</v>
      </c>
      <c r="Z357" s="9" t="str">
        <f>TEXT(Table13[[#This Row],[Order Date]],"mmm")</f>
        <v>Feb</v>
      </c>
      <c r="AA357" s="1" t="str">
        <f>TEXT(Table13[[#This Row],[Order Date]],"yyyy")</f>
        <v>2015</v>
      </c>
      <c r="AB357" s="1" t="str">
        <f>TEXT(Table13[[#This Row],[Order Date]],"mmm yyyy")</f>
        <v>Feb 2015</v>
      </c>
      <c r="AC357" s="1" t="str">
        <f>TEXT(Table13[[#This Row],[Order Date]],"dddd")</f>
        <v>Sunday</v>
      </c>
    </row>
    <row r="358" spans="1:29" ht="14.5">
      <c r="A358" s="9">
        <v>651</v>
      </c>
      <c r="B358" s="9" t="str">
        <f>VLOOKUP(Table13[[#This Row],[Customer ID]],'Customer Lookup'!A:B,2,0)</f>
        <v>Leah Clapp</v>
      </c>
      <c r="C358" s="9">
        <v>91576</v>
      </c>
      <c r="D358" s="12">
        <v>42050</v>
      </c>
      <c r="E358" s="12">
        <v>42055</v>
      </c>
      <c r="F358" s="24">
        <f>Table13[[#This Row],[Ship Date]]-Table13[[#This Row],[Order Date]]</f>
        <v>5</v>
      </c>
      <c r="G358" s="18" t="str">
        <f>IF(Table13[[#This Row],[Shipping Delay (No of Days From Order to Delivery)]]&lt;=2,"Fast Delivery","Standard Delivery")</f>
        <v>Standard Delivery</v>
      </c>
      <c r="H358" s="8" t="s">
        <v>2233</v>
      </c>
      <c r="I358" s="13" t="str">
        <f ca="1">TRIM(Table13[[#This Row],[Product Category]])</f>
        <v>Technology</v>
      </c>
      <c r="J358" s="13" t="str">
        <f ca="1">PROPER(Table13[[#This Row],[Product Sub-Category]])</f>
        <v>Office Furnishings</v>
      </c>
      <c r="K358" s="14">
        <v>11</v>
      </c>
      <c r="L358" s="15">
        <v>13.4</v>
      </c>
      <c r="M358" s="15">
        <f t="shared" si="15"/>
        <v>147.4</v>
      </c>
      <c r="N358" s="9">
        <v>0.05</v>
      </c>
      <c r="O358" s="21">
        <v>0.05</v>
      </c>
      <c r="P358" s="21" t="str">
        <f>IF(Table13[[#This Row],[Discount]]=0,"No Discount",IF(Table13[[#This Row],[Discount]]&lt;=0.05,"Low",IF(Table13[[#This Row],[Discount]]&lt;=0.1,"Medium","High")))</f>
        <v>Low</v>
      </c>
      <c r="Q358" s="15">
        <f t="shared" si="16"/>
        <v>7.370000000000001</v>
      </c>
      <c r="R358" s="15">
        <f t="shared" si="17"/>
        <v>140.03</v>
      </c>
      <c r="S358" s="15" t="str">
        <f>IF(Table13[[#This Row],[Total Sales After Discount (Main Total Sales)]]&gt;=1000,"High Order","Low Order")</f>
        <v>Low Order</v>
      </c>
      <c r="T358" s="9" t="s">
        <v>98</v>
      </c>
      <c r="U358" s="9" t="s">
        <v>104</v>
      </c>
      <c r="V358" s="16" t="str">
        <f ca="1">PROPER(Table13[[#This Row],[Region]])</f>
        <v>West</v>
      </c>
      <c r="W358" s="9" t="s">
        <v>317</v>
      </c>
      <c r="X358" s="9" t="s">
        <v>397</v>
      </c>
      <c r="Y358" s="9" t="s">
        <v>32</v>
      </c>
      <c r="Z358" s="9" t="str">
        <f>TEXT(Table13[[#This Row],[Order Date]],"mmm")</f>
        <v>Feb</v>
      </c>
      <c r="AA358" s="1" t="str">
        <f>TEXT(Table13[[#This Row],[Order Date]],"yyyy")</f>
        <v>2015</v>
      </c>
      <c r="AB358" s="1" t="str">
        <f>TEXT(Table13[[#This Row],[Order Date]],"mmm yyyy")</f>
        <v>Feb 2015</v>
      </c>
      <c r="AC358" s="1" t="str">
        <f>TEXT(Table13[[#This Row],[Order Date]],"dddd")</f>
        <v>Sunday</v>
      </c>
    </row>
    <row r="359" spans="1:29" ht="14.5">
      <c r="A359" s="9">
        <v>651</v>
      </c>
      <c r="B359" s="9" t="str">
        <f>VLOOKUP(Table13[[#This Row],[Customer ID]],'Customer Lookup'!A:B,2,0)</f>
        <v>Leah Clapp</v>
      </c>
      <c r="C359" s="9">
        <v>91576</v>
      </c>
      <c r="D359" s="12">
        <v>42050</v>
      </c>
      <c r="E359" s="12">
        <v>42057</v>
      </c>
      <c r="F359" s="24">
        <f>Table13[[#This Row],[Ship Date]]-Table13[[#This Row],[Order Date]]</f>
        <v>7</v>
      </c>
      <c r="G359" s="18" t="str">
        <f>IF(Table13[[#This Row],[Shipping Delay (No of Days From Order to Delivery)]]&lt;=2,"Fast Delivery","Standard Delivery")</f>
        <v>Standard Delivery</v>
      </c>
      <c r="H359" s="9" t="s">
        <v>74</v>
      </c>
      <c r="I359" s="13" t="str">
        <f ca="1">TRIM(Table13[[#This Row],[Product Category]])</f>
        <v>Office Supplies</v>
      </c>
      <c r="J359" s="13" t="str">
        <f ca="1">PROPER(Table13[[#This Row],[Product Sub-Category]])</f>
        <v>Office Machines</v>
      </c>
      <c r="K359" s="14">
        <v>12</v>
      </c>
      <c r="L359" s="15">
        <v>15.99</v>
      </c>
      <c r="M359" s="15">
        <f t="shared" si="15"/>
        <v>191.88</v>
      </c>
      <c r="N359" s="9">
        <v>0.05</v>
      </c>
      <c r="O359" s="20">
        <v>0.05</v>
      </c>
      <c r="P359" s="20" t="str">
        <f>IF(Table13[[#This Row],[Discount]]=0,"No Discount",IF(Table13[[#This Row],[Discount]]&lt;=0.05,"Low",IF(Table13[[#This Row],[Discount]]&lt;=0.1,"Medium","High")))</f>
        <v>Low</v>
      </c>
      <c r="Q359" s="15">
        <f t="shared" si="16"/>
        <v>9.5940000000000012</v>
      </c>
      <c r="R359" s="15">
        <f t="shared" si="17"/>
        <v>182.286</v>
      </c>
      <c r="S359" s="15" t="str">
        <f>IF(Table13[[#This Row],[Total Sales After Discount (Main Total Sales)]]&gt;=1000,"High Order","Low Order")</f>
        <v>Low Order</v>
      </c>
      <c r="T359" s="9" t="s">
        <v>98</v>
      </c>
      <c r="U359" s="9" t="s">
        <v>104</v>
      </c>
      <c r="V359" s="16" t="str">
        <f ca="1">PROPER(Table13[[#This Row],[Region]])</f>
        <v>West</v>
      </c>
      <c r="W359" s="9" t="s">
        <v>317</v>
      </c>
      <c r="X359" s="9" t="s">
        <v>397</v>
      </c>
      <c r="Y359" s="9" t="s">
        <v>32</v>
      </c>
      <c r="Z359" s="9" t="str">
        <f>TEXT(Table13[[#This Row],[Order Date]],"mmm")</f>
        <v>Feb</v>
      </c>
      <c r="AA359" s="1" t="str">
        <f>TEXT(Table13[[#This Row],[Order Date]],"yyyy")</f>
        <v>2015</v>
      </c>
      <c r="AB359" s="1" t="str">
        <f>TEXT(Table13[[#This Row],[Order Date]],"mmm yyyy")</f>
        <v>Feb 2015</v>
      </c>
      <c r="AC359" s="1" t="str">
        <f>TEXT(Table13[[#This Row],[Order Date]],"dddd")</f>
        <v>Sunday</v>
      </c>
    </row>
    <row r="360" spans="1:29" ht="14.5">
      <c r="A360" s="9">
        <v>653</v>
      </c>
      <c r="B360" s="9" t="str">
        <f>VLOOKUP(Table13[[#This Row],[Customer ID]],'Customer Lookup'!A:B,2,0)</f>
        <v>Ann Katz</v>
      </c>
      <c r="C360" s="9">
        <v>91213</v>
      </c>
      <c r="D360" s="12">
        <v>42110</v>
      </c>
      <c r="E360" s="12">
        <v>42111</v>
      </c>
      <c r="F360" s="24">
        <f>Table13[[#This Row],[Ship Date]]-Table13[[#This Row],[Order Date]]</f>
        <v>1</v>
      </c>
      <c r="G360" s="18" t="str">
        <f>IF(Table13[[#This Row],[Shipping Delay (No of Days From Order to Delivery)]]&lt;=2,"Fast Delivery","Standard Delivery")</f>
        <v>Fast Delivery</v>
      </c>
      <c r="H360" s="8" t="s">
        <v>2237</v>
      </c>
      <c r="I360" s="13" t="str">
        <f ca="1">TRIM(Table13[[#This Row],[Product Category]])</f>
        <v>Office Supplies</v>
      </c>
      <c r="J360" s="13" t="str">
        <f ca="1">PROPER(Table13[[#This Row],[Product Sub-Category]])</f>
        <v>Binders And Binder Accessories</v>
      </c>
      <c r="K360" s="14">
        <v>9</v>
      </c>
      <c r="L360" s="15">
        <v>2.78</v>
      </c>
      <c r="M360" s="15">
        <f t="shared" si="15"/>
        <v>25.02</v>
      </c>
      <c r="N360" s="9">
        <v>0.05</v>
      </c>
      <c r="O360" s="21">
        <v>0.05</v>
      </c>
      <c r="P360" s="21" t="str">
        <f>IF(Table13[[#This Row],[Discount]]=0,"No Discount",IF(Table13[[#This Row],[Discount]]&lt;=0.05,"Low",IF(Table13[[#This Row],[Discount]]&lt;=0.1,"Medium","High")))</f>
        <v>Low</v>
      </c>
      <c r="Q360" s="15">
        <f t="shared" si="16"/>
        <v>1.2510000000000001</v>
      </c>
      <c r="R360" s="15">
        <f t="shared" si="17"/>
        <v>23.768999999999998</v>
      </c>
      <c r="S360" s="15" t="str">
        <f>IF(Table13[[#This Row],[Total Sales After Discount (Main Total Sales)]]&gt;=1000,"High Order","Low Order")</f>
        <v>Low Order</v>
      </c>
      <c r="T360" s="9" t="s">
        <v>31</v>
      </c>
      <c r="U360" s="9" t="s">
        <v>104</v>
      </c>
      <c r="V360" s="16" t="str">
        <f ca="1">PROPER(Table13[[#This Row],[Region]])</f>
        <v>East</v>
      </c>
      <c r="W360" s="9" t="s">
        <v>37</v>
      </c>
      <c r="X360" s="9" t="s">
        <v>399</v>
      </c>
      <c r="Y360" s="9" t="s">
        <v>22</v>
      </c>
      <c r="Z360" s="9" t="str">
        <f>TEXT(Table13[[#This Row],[Order Date]],"mmm")</f>
        <v>Apr</v>
      </c>
      <c r="AA360" s="1" t="str">
        <f>TEXT(Table13[[#This Row],[Order Date]],"yyyy")</f>
        <v>2015</v>
      </c>
      <c r="AB360" s="1" t="str">
        <f>TEXT(Table13[[#This Row],[Order Date]],"mmm yyyy")</f>
        <v>Apr 2015</v>
      </c>
      <c r="AC360" s="1" t="str">
        <f>TEXT(Table13[[#This Row],[Order Date]],"dddd")</f>
        <v>Thursday</v>
      </c>
    </row>
    <row r="361" spans="1:29" ht="14.5">
      <c r="A361" s="9">
        <v>657</v>
      </c>
      <c r="B361" s="9" t="str">
        <f>VLOOKUP(Table13[[#This Row],[Customer ID]],'Customer Lookup'!A:B,2,0)</f>
        <v>Derek McCormick</v>
      </c>
      <c r="C361" s="9">
        <v>91212</v>
      </c>
      <c r="D361" s="12">
        <v>42023</v>
      </c>
      <c r="E361" s="12">
        <v>42025</v>
      </c>
      <c r="F361" s="24">
        <f>Table13[[#This Row],[Ship Date]]-Table13[[#This Row],[Order Date]]</f>
        <v>2</v>
      </c>
      <c r="G361" s="18" t="str">
        <f>IF(Table13[[#This Row],[Shipping Delay (No of Days From Order to Delivery)]]&lt;=2,"Fast Delivery","Standard Delivery")</f>
        <v>Fast Delivery</v>
      </c>
      <c r="H361" s="9" t="s">
        <v>83</v>
      </c>
      <c r="I361" s="13" t="str">
        <f ca="1">TRIM(Table13[[#This Row],[Product Category]])</f>
        <v>Technology</v>
      </c>
      <c r="J361" s="13" t="str">
        <f ca="1">PROPER(Table13[[#This Row],[Product Sub-Category]])</f>
        <v>Paper</v>
      </c>
      <c r="K361" s="14">
        <v>1</v>
      </c>
      <c r="L361" s="15">
        <v>18.97</v>
      </c>
      <c r="M361" s="15">
        <f t="shared" si="15"/>
        <v>18.97</v>
      </c>
      <c r="N361" s="9">
        <v>0.05</v>
      </c>
      <c r="O361" s="20">
        <v>0.05</v>
      </c>
      <c r="P361" s="20" t="str">
        <f>IF(Table13[[#This Row],[Discount]]=0,"No Discount",IF(Table13[[#This Row],[Discount]]&lt;=0.05,"Low",IF(Table13[[#This Row],[Discount]]&lt;=0.1,"Medium","High")))</f>
        <v>Low</v>
      </c>
      <c r="Q361" s="15">
        <f t="shared" si="16"/>
        <v>0.94850000000000001</v>
      </c>
      <c r="R361" s="15">
        <f t="shared" si="17"/>
        <v>18.0215</v>
      </c>
      <c r="S361" s="15" t="str">
        <f>IF(Table13[[#This Row],[Total Sales After Discount (Main Total Sales)]]&gt;=1000,"High Order","Low Order")</f>
        <v>Low Order</v>
      </c>
      <c r="T361" s="9" t="s">
        <v>41</v>
      </c>
      <c r="U361" s="9" t="s">
        <v>104</v>
      </c>
      <c r="V361" s="16" t="str">
        <f ca="1">PROPER(Table13[[#This Row],[Region]])</f>
        <v>East</v>
      </c>
      <c r="W361" s="9" t="s">
        <v>152</v>
      </c>
      <c r="X361" s="9" t="s">
        <v>400</v>
      </c>
      <c r="Y361" s="9" t="s">
        <v>32</v>
      </c>
      <c r="Z361" s="9" t="str">
        <f>TEXT(Table13[[#This Row],[Order Date]],"mmm")</f>
        <v>Jan</v>
      </c>
      <c r="AA361" s="1" t="str">
        <f>TEXT(Table13[[#This Row],[Order Date]],"yyyy")</f>
        <v>2015</v>
      </c>
      <c r="AB361" s="1" t="str">
        <f>TEXT(Table13[[#This Row],[Order Date]],"mmm yyyy")</f>
        <v>Jan 2015</v>
      </c>
      <c r="AC361" s="1" t="str">
        <f>TEXT(Table13[[#This Row],[Order Date]],"dddd")</f>
        <v>Monday</v>
      </c>
    </row>
    <row r="362" spans="1:29" ht="14.5">
      <c r="A362" s="9">
        <v>659</v>
      </c>
      <c r="B362" s="9" t="str">
        <f>VLOOKUP(Table13[[#This Row],[Customer ID]],'Customer Lookup'!A:B,2,0)</f>
        <v>Marjorie Arthur</v>
      </c>
      <c r="C362" s="9">
        <v>91212</v>
      </c>
      <c r="D362" s="12">
        <v>42023</v>
      </c>
      <c r="E362" s="12">
        <v>42024</v>
      </c>
      <c r="F362" s="24">
        <f>Table13[[#This Row],[Ship Date]]-Table13[[#This Row],[Order Date]]</f>
        <v>1</v>
      </c>
      <c r="G362" s="18" t="str">
        <f>IF(Table13[[#This Row],[Shipping Delay (No of Days From Order to Delivery)]]&lt;=2,"Fast Delivery","Standard Delivery")</f>
        <v>Fast Delivery</v>
      </c>
      <c r="H362" s="8" t="s">
        <v>74</v>
      </c>
      <c r="I362" s="13" t="str">
        <f ca="1">TRIM(Table13[[#This Row],[Product Category]])</f>
        <v>Furniture</v>
      </c>
      <c r="J362" s="13" t="str">
        <f ca="1">PROPER(Table13[[#This Row],[Product Sub-Category]])</f>
        <v>Office Machines</v>
      </c>
      <c r="K362" s="14">
        <v>5</v>
      </c>
      <c r="L362" s="15">
        <v>119.99</v>
      </c>
      <c r="M362" s="15">
        <f t="shared" si="15"/>
        <v>599.94999999999993</v>
      </c>
      <c r="N362" s="9">
        <v>0.1</v>
      </c>
      <c r="O362" s="21">
        <v>0.1</v>
      </c>
      <c r="P362" s="21" t="str">
        <f>IF(Table13[[#This Row],[Discount]]=0,"No Discount",IF(Table13[[#This Row],[Discount]]&lt;=0.05,"Low",IF(Table13[[#This Row],[Discount]]&lt;=0.1,"Medium","High")))</f>
        <v>Medium</v>
      </c>
      <c r="Q362" s="15">
        <f t="shared" si="16"/>
        <v>59.994999999999997</v>
      </c>
      <c r="R362" s="15">
        <f t="shared" si="17"/>
        <v>539.95499999999993</v>
      </c>
      <c r="S362" s="15" t="str">
        <f>IF(Table13[[#This Row],[Total Sales After Discount (Main Total Sales)]]&gt;=1000,"High Order","Low Order")</f>
        <v>Low Order</v>
      </c>
      <c r="T362" s="9" t="s">
        <v>41</v>
      </c>
      <c r="U362" s="9" t="s">
        <v>104</v>
      </c>
      <c r="V362" s="16" t="str">
        <f ca="1">PROPER(Table13[[#This Row],[Region]])</f>
        <v>East</v>
      </c>
      <c r="W362" s="9" t="s">
        <v>121</v>
      </c>
      <c r="X362" s="9" t="s">
        <v>401</v>
      </c>
      <c r="Y362" s="9" t="s">
        <v>32</v>
      </c>
      <c r="Z362" s="9" t="str">
        <f>TEXT(Table13[[#This Row],[Order Date]],"mmm")</f>
        <v>Jan</v>
      </c>
      <c r="AA362" s="1" t="str">
        <f>TEXT(Table13[[#This Row],[Order Date]],"yyyy")</f>
        <v>2015</v>
      </c>
      <c r="AB362" s="1" t="str">
        <f>TEXT(Table13[[#This Row],[Order Date]],"mmm yyyy")</f>
        <v>Jan 2015</v>
      </c>
      <c r="AC362" s="1" t="str">
        <f>TEXT(Table13[[#This Row],[Order Date]],"dddd")</f>
        <v>Monday</v>
      </c>
    </row>
    <row r="363" spans="1:29" ht="14.5">
      <c r="A363" s="9">
        <v>663</v>
      </c>
      <c r="B363" s="9" t="str">
        <f>VLOOKUP(Table13[[#This Row],[Customer ID]],'Customer Lookup'!A:B,2,0)</f>
        <v>Hilda Bennett</v>
      </c>
      <c r="C363" s="9">
        <v>90922</v>
      </c>
      <c r="D363" s="12">
        <v>42153</v>
      </c>
      <c r="E363" s="12">
        <v>42156</v>
      </c>
      <c r="F363" s="24">
        <f>Table13[[#This Row],[Ship Date]]-Table13[[#This Row],[Order Date]]</f>
        <v>3</v>
      </c>
      <c r="G363" s="18" t="str">
        <f>IF(Table13[[#This Row],[Shipping Delay (No of Days From Order to Delivery)]]&lt;=2,"Fast Delivery","Standard Delivery")</f>
        <v>Standard Delivery</v>
      </c>
      <c r="H363" s="9" t="s">
        <v>2233</v>
      </c>
      <c r="I363" s="13" t="str">
        <f ca="1">TRIM(Table13[[#This Row],[Product Category]])</f>
        <v>Furniture</v>
      </c>
      <c r="J363" s="13" t="str">
        <f ca="1">PROPER(Table13[[#This Row],[Product Sub-Category]])</f>
        <v>Office Furnishings</v>
      </c>
      <c r="K363" s="14">
        <v>17</v>
      </c>
      <c r="L363" s="15">
        <v>14.58</v>
      </c>
      <c r="M363" s="15">
        <f t="shared" si="15"/>
        <v>247.86</v>
      </c>
      <c r="N363" s="9">
        <v>0.05</v>
      </c>
      <c r="O363" s="20">
        <v>0.05</v>
      </c>
      <c r="P363" s="20" t="str">
        <f>IF(Table13[[#This Row],[Discount]]=0,"No Discount",IF(Table13[[#This Row],[Discount]]&lt;=0.05,"Low",IF(Table13[[#This Row],[Discount]]&lt;=0.1,"Medium","High")))</f>
        <v>Low</v>
      </c>
      <c r="Q363" s="15">
        <f t="shared" si="16"/>
        <v>12.393000000000001</v>
      </c>
      <c r="R363" s="15">
        <f t="shared" si="17"/>
        <v>235.46700000000001</v>
      </c>
      <c r="S363" s="15" t="str">
        <f>IF(Table13[[#This Row],[Total Sales After Discount (Main Total Sales)]]&gt;=1000,"High Order","Low Order")</f>
        <v>Low Order</v>
      </c>
      <c r="T363" s="9" t="s">
        <v>41</v>
      </c>
      <c r="U363" s="9" t="s">
        <v>42</v>
      </c>
      <c r="V363" s="16" t="str">
        <f ca="1">PROPER(Table13[[#This Row],[Region]])</f>
        <v>South</v>
      </c>
      <c r="W363" s="9" t="s">
        <v>124</v>
      </c>
      <c r="X363" s="9" t="s">
        <v>389</v>
      </c>
      <c r="Y363" s="9" t="s">
        <v>32</v>
      </c>
      <c r="Z363" s="9" t="str">
        <f>TEXT(Table13[[#This Row],[Order Date]],"mmm")</f>
        <v>May</v>
      </c>
      <c r="AA363" s="1" t="str">
        <f>TEXT(Table13[[#This Row],[Order Date]],"yyyy")</f>
        <v>2015</v>
      </c>
      <c r="AB363" s="1" t="str">
        <f>TEXT(Table13[[#This Row],[Order Date]],"mmm yyyy")</f>
        <v>May 2015</v>
      </c>
      <c r="AC363" s="1" t="str">
        <f>TEXT(Table13[[#This Row],[Order Date]],"dddd")</f>
        <v>Friday</v>
      </c>
    </row>
    <row r="364" spans="1:29" ht="14.5">
      <c r="A364" s="9">
        <v>665</v>
      </c>
      <c r="B364" s="9" t="str">
        <f>VLOOKUP(Table13[[#This Row],[Customer ID]],'Customer Lookup'!A:B,2,0)</f>
        <v>Miriam Mueller</v>
      </c>
      <c r="C364" s="9">
        <v>88677</v>
      </c>
      <c r="D364" s="12">
        <v>42020</v>
      </c>
      <c r="E364" s="12">
        <v>42024</v>
      </c>
      <c r="F364" s="24">
        <f>Table13[[#This Row],[Ship Date]]-Table13[[#This Row],[Order Date]]</f>
        <v>4</v>
      </c>
      <c r="G364" s="18" t="str">
        <f>IF(Table13[[#This Row],[Shipping Delay (No of Days From Order to Delivery)]]&lt;=2,"Fast Delivery","Standard Delivery")</f>
        <v>Standard Delivery</v>
      </c>
      <c r="H364" s="8" t="s">
        <v>2233</v>
      </c>
      <c r="I364" s="13" t="str">
        <f ca="1">TRIM(Table13[[#This Row],[Product Category]])</f>
        <v>Furniture</v>
      </c>
      <c r="J364" s="13" t="str">
        <f ca="1">PROPER(Table13[[#This Row],[Product Sub-Category]])</f>
        <v>Office Furnishings</v>
      </c>
      <c r="K364" s="14">
        <v>9</v>
      </c>
      <c r="L364" s="15">
        <v>22.72</v>
      </c>
      <c r="M364" s="15">
        <f t="shared" si="15"/>
        <v>204.48</v>
      </c>
      <c r="N364" s="9">
        <v>0.05</v>
      </c>
      <c r="O364" s="21">
        <v>0.05</v>
      </c>
      <c r="P364" s="21" t="str">
        <f>IF(Table13[[#This Row],[Discount]]=0,"No Discount",IF(Table13[[#This Row],[Discount]]&lt;=0.05,"Low",IF(Table13[[#This Row],[Discount]]&lt;=0.1,"Medium","High")))</f>
        <v>Low</v>
      </c>
      <c r="Q364" s="15">
        <f t="shared" si="16"/>
        <v>10.224</v>
      </c>
      <c r="R364" s="15">
        <f t="shared" si="17"/>
        <v>194.256</v>
      </c>
      <c r="S364" s="15" t="str">
        <f>IF(Table13[[#This Row],[Total Sales After Discount (Main Total Sales)]]&gt;=1000,"High Order","Low Order")</f>
        <v>Low Order</v>
      </c>
      <c r="T364" s="9" t="s">
        <v>98</v>
      </c>
      <c r="U364" s="9" t="s">
        <v>81</v>
      </c>
      <c r="V364" s="16" t="str">
        <f ca="1">PROPER(Table13[[#This Row],[Region]])</f>
        <v>South</v>
      </c>
      <c r="W364" s="9" t="s">
        <v>184</v>
      </c>
      <c r="X364" s="9" t="s">
        <v>346</v>
      </c>
      <c r="Y364" s="9" t="s">
        <v>32</v>
      </c>
      <c r="Z364" s="9" t="str">
        <f>TEXT(Table13[[#This Row],[Order Date]],"mmm")</f>
        <v>Jan</v>
      </c>
      <c r="AA364" s="1" t="str">
        <f>TEXT(Table13[[#This Row],[Order Date]],"yyyy")</f>
        <v>2015</v>
      </c>
      <c r="AB364" s="1" t="str">
        <f>TEXT(Table13[[#This Row],[Order Date]],"mmm yyyy")</f>
        <v>Jan 2015</v>
      </c>
      <c r="AC364" s="1" t="str">
        <f>TEXT(Table13[[#This Row],[Order Date]],"dddd")</f>
        <v>Friday</v>
      </c>
    </row>
    <row r="365" spans="1:29" ht="14.5">
      <c r="A365" s="9">
        <v>665</v>
      </c>
      <c r="B365" s="9" t="str">
        <f>VLOOKUP(Table13[[#This Row],[Customer ID]],'Customer Lookup'!A:B,2,0)</f>
        <v>Miriam Mueller</v>
      </c>
      <c r="C365" s="9">
        <v>88678</v>
      </c>
      <c r="D365" s="12">
        <v>42112</v>
      </c>
      <c r="E365" s="12">
        <v>42113</v>
      </c>
      <c r="F365" s="24">
        <f>Table13[[#This Row],[Ship Date]]-Table13[[#This Row],[Order Date]]</f>
        <v>1</v>
      </c>
      <c r="G365" s="18" t="str">
        <f>IF(Table13[[#This Row],[Shipping Delay (No of Days From Order to Delivery)]]&lt;=2,"Fast Delivery","Standard Delivery")</f>
        <v>Fast Delivery</v>
      </c>
      <c r="H365" s="9" t="s">
        <v>2232</v>
      </c>
      <c r="I365" s="13" t="str">
        <f ca="1">TRIM(Table13[[#This Row],[Product Category]])</f>
        <v>Office Supplies</v>
      </c>
      <c r="J365" s="13" t="str">
        <f ca="1">PROPER(Table13[[#This Row],[Product Sub-Category]])</f>
        <v>Chairs &amp; Chairmats</v>
      </c>
      <c r="K365" s="14">
        <v>6</v>
      </c>
      <c r="L365" s="15">
        <v>130.97999999999999</v>
      </c>
      <c r="M365" s="15">
        <f t="shared" si="15"/>
        <v>785.87999999999988</v>
      </c>
      <c r="N365" s="9">
        <v>0.1</v>
      </c>
      <c r="O365" s="20">
        <v>0.1</v>
      </c>
      <c r="P365" s="20" t="str">
        <f>IF(Table13[[#This Row],[Discount]]=0,"No Discount",IF(Table13[[#This Row],[Discount]]&lt;=0.05,"Low",IF(Table13[[#This Row],[Discount]]&lt;=0.1,"Medium","High")))</f>
        <v>Medium</v>
      </c>
      <c r="Q365" s="15">
        <f t="shared" si="16"/>
        <v>78.587999999999994</v>
      </c>
      <c r="R365" s="15">
        <f t="shared" si="17"/>
        <v>707.29199999999992</v>
      </c>
      <c r="S365" s="15" t="str">
        <f>IF(Table13[[#This Row],[Total Sales After Discount (Main Total Sales)]]&gt;=1000,"High Order","Low Order")</f>
        <v>Low Order</v>
      </c>
      <c r="T365" s="9" t="s">
        <v>41</v>
      </c>
      <c r="U365" s="9" t="s">
        <v>81</v>
      </c>
      <c r="V365" s="16" t="str">
        <f ca="1">PROPER(Table13[[#This Row],[Region]])</f>
        <v>South</v>
      </c>
      <c r="W365" s="9" t="s">
        <v>184</v>
      </c>
      <c r="X365" s="9" t="s">
        <v>346</v>
      </c>
      <c r="Y365" s="9" t="s">
        <v>32</v>
      </c>
      <c r="Z365" s="9" t="str">
        <f>TEXT(Table13[[#This Row],[Order Date]],"mmm")</f>
        <v>Apr</v>
      </c>
      <c r="AA365" s="1" t="str">
        <f>TEXT(Table13[[#This Row],[Order Date]],"yyyy")</f>
        <v>2015</v>
      </c>
      <c r="AB365" s="1" t="str">
        <f>TEXT(Table13[[#This Row],[Order Date]],"mmm yyyy")</f>
        <v>Apr 2015</v>
      </c>
      <c r="AC365" s="1" t="str">
        <f>TEXT(Table13[[#This Row],[Order Date]],"dddd")</f>
        <v>Saturday</v>
      </c>
    </row>
    <row r="366" spans="1:29" ht="14.5">
      <c r="A366" s="9">
        <v>666</v>
      </c>
      <c r="B366" s="9" t="str">
        <f>VLOOKUP(Table13[[#This Row],[Customer ID]],'Customer Lookup'!A:B,2,0)</f>
        <v>Emily Sims</v>
      </c>
      <c r="C366" s="9">
        <v>88679</v>
      </c>
      <c r="D366" s="12">
        <v>42116</v>
      </c>
      <c r="E366" s="12">
        <v>42120</v>
      </c>
      <c r="F366" s="24">
        <f>Table13[[#This Row],[Ship Date]]-Table13[[#This Row],[Order Date]]</f>
        <v>4</v>
      </c>
      <c r="G366" s="18" t="str">
        <f>IF(Table13[[#This Row],[Shipping Delay (No of Days From Order to Delivery)]]&lt;=2,"Fast Delivery","Standard Delivery")</f>
        <v>Standard Delivery</v>
      </c>
      <c r="H366" s="8" t="s">
        <v>2237</v>
      </c>
      <c r="I366" s="13" t="str">
        <f ca="1">TRIM(Table13[[#This Row],[Product Category]])</f>
        <v>Furniture</v>
      </c>
      <c r="J366" s="13" t="str">
        <f ca="1">PROPER(Table13[[#This Row],[Product Sub-Category]])</f>
        <v>Binders And Binder Accessories</v>
      </c>
      <c r="K366" s="14">
        <v>11</v>
      </c>
      <c r="L366" s="15">
        <v>4.57</v>
      </c>
      <c r="M366" s="15">
        <f t="shared" si="15"/>
        <v>50.27</v>
      </c>
      <c r="N366" s="9">
        <v>0.05</v>
      </c>
      <c r="O366" s="21">
        <v>0.05</v>
      </c>
      <c r="P366" s="21" t="str">
        <f>IF(Table13[[#This Row],[Discount]]=0,"No Discount",IF(Table13[[#This Row],[Discount]]&lt;=0.05,"Low",IF(Table13[[#This Row],[Discount]]&lt;=0.1,"Medium","High")))</f>
        <v>Low</v>
      </c>
      <c r="Q366" s="15">
        <f t="shared" si="16"/>
        <v>2.5135000000000005</v>
      </c>
      <c r="R366" s="15">
        <f t="shared" si="17"/>
        <v>47.756500000000003</v>
      </c>
      <c r="S366" s="15" t="str">
        <f>IF(Table13[[#This Row],[Total Sales After Discount (Main Total Sales)]]&gt;=1000,"High Order","Low Order")</f>
        <v>Low Order</v>
      </c>
      <c r="T366" s="9" t="s">
        <v>98</v>
      </c>
      <c r="U366" s="9" t="s">
        <v>81</v>
      </c>
      <c r="V366" s="16" t="str">
        <f ca="1">PROPER(Table13[[#This Row],[Region]])</f>
        <v>Central</v>
      </c>
      <c r="W366" s="9" t="s">
        <v>184</v>
      </c>
      <c r="X366" s="9" t="s">
        <v>402</v>
      </c>
      <c r="Y366" s="9" t="s">
        <v>32</v>
      </c>
      <c r="Z366" s="9" t="str">
        <f>TEXT(Table13[[#This Row],[Order Date]],"mmm")</f>
        <v>Apr</v>
      </c>
      <c r="AA366" s="1" t="str">
        <f>TEXT(Table13[[#This Row],[Order Date]],"yyyy")</f>
        <v>2015</v>
      </c>
      <c r="AB366" s="1" t="str">
        <f>TEXT(Table13[[#This Row],[Order Date]],"mmm yyyy")</f>
        <v>Apr 2015</v>
      </c>
      <c r="AC366" s="1" t="str">
        <f>TEXT(Table13[[#This Row],[Order Date]],"dddd")</f>
        <v>Wednesday</v>
      </c>
    </row>
    <row r="367" spans="1:29" ht="14.5">
      <c r="A367" s="9">
        <v>667</v>
      </c>
      <c r="B367" s="9" t="str">
        <f>VLOOKUP(Table13[[#This Row],[Customer ID]],'Customer Lookup'!A:B,2,0)</f>
        <v>Allison Kirby</v>
      </c>
      <c r="C367" s="9">
        <v>22147</v>
      </c>
      <c r="D367" s="12">
        <v>42020</v>
      </c>
      <c r="E367" s="12">
        <v>42024</v>
      </c>
      <c r="F367" s="24">
        <f>Table13[[#This Row],[Ship Date]]-Table13[[#This Row],[Order Date]]</f>
        <v>4</v>
      </c>
      <c r="G367" s="18" t="str">
        <f>IF(Table13[[#This Row],[Shipping Delay (No of Days From Order to Delivery)]]&lt;=2,"Fast Delivery","Standard Delivery")</f>
        <v>Standard Delivery</v>
      </c>
      <c r="H367" s="9" t="s">
        <v>2233</v>
      </c>
      <c r="I367" s="13" t="str">
        <f ca="1">TRIM(Table13[[#This Row],[Product Category]])</f>
        <v>Office Supplies</v>
      </c>
      <c r="J367" s="13" t="str">
        <f ca="1">PROPER(Table13[[#This Row],[Product Sub-Category]])</f>
        <v>Office Furnishings</v>
      </c>
      <c r="K367" s="14">
        <v>37</v>
      </c>
      <c r="L367" s="15">
        <v>22.72</v>
      </c>
      <c r="M367" s="15">
        <f t="shared" si="15"/>
        <v>840.64</v>
      </c>
      <c r="N367" s="9">
        <v>0.05</v>
      </c>
      <c r="O367" s="20">
        <v>0.05</v>
      </c>
      <c r="P367" s="20" t="str">
        <f>IF(Table13[[#This Row],[Discount]]=0,"No Discount",IF(Table13[[#This Row],[Discount]]&lt;=0.05,"Low",IF(Table13[[#This Row],[Discount]]&lt;=0.1,"Medium","High")))</f>
        <v>Low</v>
      </c>
      <c r="Q367" s="15">
        <f t="shared" si="16"/>
        <v>42.032000000000004</v>
      </c>
      <c r="R367" s="15">
        <f t="shared" si="17"/>
        <v>798.60799999999995</v>
      </c>
      <c r="S367" s="15" t="str">
        <f>IF(Table13[[#This Row],[Total Sales After Discount (Main Total Sales)]]&gt;=1000,"High Order","Low Order")</f>
        <v>Low Order</v>
      </c>
      <c r="T367" s="9" t="s">
        <v>98</v>
      </c>
      <c r="U367" s="9" t="s">
        <v>81</v>
      </c>
      <c r="V367" s="16" t="str">
        <f ca="1">PROPER(Table13[[#This Row],[Region]])</f>
        <v>Central</v>
      </c>
      <c r="W367" s="9" t="s">
        <v>112</v>
      </c>
      <c r="X367" s="9" t="s">
        <v>403</v>
      </c>
      <c r="Y367" s="9" t="s">
        <v>32</v>
      </c>
      <c r="Z367" s="9" t="str">
        <f>TEXT(Table13[[#This Row],[Order Date]],"mmm")</f>
        <v>Jan</v>
      </c>
      <c r="AA367" s="1" t="str">
        <f>TEXT(Table13[[#This Row],[Order Date]],"yyyy")</f>
        <v>2015</v>
      </c>
      <c r="AB367" s="1" t="str">
        <f>TEXT(Table13[[#This Row],[Order Date]],"mmm yyyy")</f>
        <v>Jan 2015</v>
      </c>
      <c r="AC367" s="1" t="str">
        <f>TEXT(Table13[[#This Row],[Order Date]],"dddd")</f>
        <v>Friday</v>
      </c>
    </row>
    <row r="368" spans="1:29" ht="14.5">
      <c r="A368" s="9">
        <v>667</v>
      </c>
      <c r="B368" s="9" t="str">
        <f>VLOOKUP(Table13[[#This Row],[Customer ID]],'Customer Lookup'!A:B,2,0)</f>
        <v>Allison Kirby</v>
      </c>
      <c r="C368" s="9">
        <v>48257</v>
      </c>
      <c r="D368" s="12">
        <v>42116</v>
      </c>
      <c r="E368" s="12">
        <v>42120</v>
      </c>
      <c r="F368" s="24">
        <f>Table13[[#This Row],[Ship Date]]-Table13[[#This Row],[Order Date]]</f>
        <v>4</v>
      </c>
      <c r="G368" s="18" t="str">
        <f>IF(Table13[[#This Row],[Shipping Delay (No of Days From Order to Delivery)]]&lt;=2,"Fast Delivery","Standard Delivery")</f>
        <v>Standard Delivery</v>
      </c>
      <c r="H368" s="8" t="s">
        <v>2237</v>
      </c>
      <c r="I368" s="13" t="str">
        <f ca="1">TRIM(Table13[[#This Row],[Product Category]])</f>
        <v>Office Supplies</v>
      </c>
      <c r="J368" s="13" t="str">
        <f ca="1">PROPER(Table13[[#This Row],[Product Sub-Category]])</f>
        <v>Binders And Binder Accessories</v>
      </c>
      <c r="K368" s="14">
        <v>45</v>
      </c>
      <c r="L368" s="15">
        <v>4.57</v>
      </c>
      <c r="M368" s="15">
        <f t="shared" si="15"/>
        <v>205.65</v>
      </c>
      <c r="N368" s="9">
        <v>0.05</v>
      </c>
      <c r="O368" s="21">
        <v>0.05</v>
      </c>
      <c r="P368" s="21" t="str">
        <f>IF(Table13[[#This Row],[Discount]]=0,"No Discount",IF(Table13[[#This Row],[Discount]]&lt;=0.05,"Low",IF(Table13[[#This Row],[Discount]]&lt;=0.1,"Medium","High")))</f>
        <v>Low</v>
      </c>
      <c r="Q368" s="15">
        <f t="shared" si="16"/>
        <v>10.282500000000001</v>
      </c>
      <c r="R368" s="15">
        <f t="shared" si="17"/>
        <v>195.36750000000001</v>
      </c>
      <c r="S368" s="15" t="str">
        <f>IF(Table13[[#This Row],[Total Sales After Discount (Main Total Sales)]]&gt;=1000,"High Order","Low Order")</f>
        <v>Low Order</v>
      </c>
      <c r="T368" s="9" t="s">
        <v>98</v>
      </c>
      <c r="U368" s="9" t="s">
        <v>81</v>
      </c>
      <c r="V368" s="16" t="str">
        <f ca="1">PROPER(Table13[[#This Row],[Region]])</f>
        <v>Central</v>
      </c>
      <c r="W368" s="9" t="s">
        <v>112</v>
      </c>
      <c r="X368" s="9" t="s">
        <v>403</v>
      </c>
      <c r="Y368" s="9" t="s">
        <v>32</v>
      </c>
      <c r="Z368" s="9" t="str">
        <f>TEXT(Table13[[#This Row],[Order Date]],"mmm")</f>
        <v>Apr</v>
      </c>
      <c r="AA368" s="1" t="str">
        <f>TEXT(Table13[[#This Row],[Order Date]],"yyyy")</f>
        <v>2015</v>
      </c>
      <c r="AB368" s="1" t="str">
        <f>TEXT(Table13[[#This Row],[Order Date]],"mmm yyyy")</f>
        <v>Apr 2015</v>
      </c>
      <c r="AC368" s="1" t="str">
        <f>TEXT(Table13[[#This Row],[Order Date]],"dddd")</f>
        <v>Wednesday</v>
      </c>
    </row>
    <row r="369" spans="1:29" ht="14.5">
      <c r="A369" s="9">
        <v>669</v>
      </c>
      <c r="B369" s="9" t="str">
        <f>VLOOKUP(Table13[[#This Row],[Customer ID]],'Customer Lookup'!A:B,2,0)</f>
        <v>Amy Shea</v>
      </c>
      <c r="C369" s="9">
        <v>88475</v>
      </c>
      <c r="D369" s="12">
        <v>42083</v>
      </c>
      <c r="E369" s="12">
        <v>42085</v>
      </c>
      <c r="F369" s="24">
        <f>Table13[[#This Row],[Ship Date]]-Table13[[#This Row],[Order Date]]</f>
        <v>2</v>
      </c>
      <c r="G369" s="18" t="str">
        <f>IF(Table13[[#This Row],[Shipping Delay (No of Days From Order to Delivery)]]&lt;=2,"Fast Delivery","Standard Delivery")</f>
        <v>Fast Delivery</v>
      </c>
      <c r="H369" s="9" t="s">
        <v>116</v>
      </c>
      <c r="I369" s="13" t="str">
        <f ca="1">TRIM(Table13[[#This Row],[Product Category]])</f>
        <v>Office Supplies</v>
      </c>
      <c r="J369" s="13" t="str">
        <f ca="1">PROPER(Table13[[#This Row],[Product Sub-Category]])</f>
        <v>Labels</v>
      </c>
      <c r="K369" s="14">
        <v>22</v>
      </c>
      <c r="L369" s="15">
        <v>2.89</v>
      </c>
      <c r="M369" s="15">
        <f t="shared" si="15"/>
        <v>63.580000000000005</v>
      </c>
      <c r="N369" s="9">
        <v>0.05</v>
      </c>
      <c r="O369" s="20">
        <v>0.05</v>
      </c>
      <c r="P369" s="20" t="str">
        <f>IF(Table13[[#This Row],[Discount]]=0,"No Discount",IF(Table13[[#This Row],[Discount]]&lt;=0.05,"Low",IF(Table13[[#This Row],[Discount]]&lt;=0.1,"Medium","High")))</f>
        <v>Low</v>
      </c>
      <c r="Q369" s="15">
        <f t="shared" si="16"/>
        <v>3.1790000000000003</v>
      </c>
      <c r="R369" s="15">
        <f t="shared" si="17"/>
        <v>60.401000000000003</v>
      </c>
      <c r="S369" s="15" t="str">
        <f>IF(Table13[[#This Row],[Total Sales After Discount (Main Total Sales)]]&gt;=1000,"High Order","Low Order")</f>
        <v>Low Order</v>
      </c>
      <c r="T369" s="9" t="s">
        <v>50</v>
      </c>
      <c r="U369" s="9" t="s">
        <v>42</v>
      </c>
      <c r="V369" s="16" t="str">
        <f ca="1">PROPER(Table13[[#This Row],[Region]])</f>
        <v>Central</v>
      </c>
      <c r="W369" s="9" t="s">
        <v>228</v>
      </c>
      <c r="X369" s="9" t="s">
        <v>404</v>
      </c>
      <c r="Y369" s="9" t="s">
        <v>32</v>
      </c>
      <c r="Z369" s="9" t="str">
        <f>TEXT(Table13[[#This Row],[Order Date]],"mmm")</f>
        <v>Mar</v>
      </c>
      <c r="AA369" s="1" t="str">
        <f>TEXT(Table13[[#This Row],[Order Date]],"yyyy")</f>
        <v>2015</v>
      </c>
      <c r="AB369" s="1" t="str">
        <f>TEXT(Table13[[#This Row],[Order Date]],"mmm yyyy")</f>
        <v>Mar 2015</v>
      </c>
      <c r="AC369" s="1" t="str">
        <f>TEXT(Table13[[#This Row],[Order Date]],"dddd")</f>
        <v>Friday</v>
      </c>
    </row>
    <row r="370" spans="1:29" ht="14.5">
      <c r="A370" s="9">
        <v>669</v>
      </c>
      <c r="B370" s="9" t="str">
        <f>VLOOKUP(Table13[[#This Row],[Customer ID]],'Customer Lookup'!A:B,2,0)</f>
        <v>Amy Shea</v>
      </c>
      <c r="C370" s="9">
        <v>88475</v>
      </c>
      <c r="D370" s="12">
        <v>42083</v>
      </c>
      <c r="E370" s="12">
        <v>42084</v>
      </c>
      <c r="F370" s="24">
        <f>Table13[[#This Row],[Ship Date]]-Table13[[#This Row],[Order Date]]</f>
        <v>1</v>
      </c>
      <c r="G370" s="18" t="str">
        <f>IF(Table13[[#This Row],[Shipping Delay (No of Days From Order to Delivery)]]&lt;=2,"Fast Delivery","Standard Delivery")</f>
        <v>Fast Delivery</v>
      </c>
      <c r="H370" s="8" t="s">
        <v>83</v>
      </c>
      <c r="I370" s="13" t="str">
        <f ca="1">TRIM(Table13[[#This Row],[Product Category]])</f>
        <v>Furniture</v>
      </c>
      <c r="J370" s="13" t="str">
        <f ca="1">PROPER(Table13[[#This Row],[Product Sub-Category]])</f>
        <v>Paper</v>
      </c>
      <c r="K370" s="14">
        <v>2</v>
      </c>
      <c r="L370" s="15">
        <v>48.91</v>
      </c>
      <c r="M370" s="15">
        <f t="shared" si="15"/>
        <v>97.82</v>
      </c>
      <c r="N370" s="9">
        <v>0.05</v>
      </c>
      <c r="O370" s="21">
        <v>0.05</v>
      </c>
      <c r="P370" s="21" t="str">
        <f>IF(Table13[[#This Row],[Discount]]=0,"No Discount",IF(Table13[[#This Row],[Discount]]&lt;=0.05,"Low",IF(Table13[[#This Row],[Discount]]&lt;=0.1,"Medium","High")))</f>
        <v>Low</v>
      </c>
      <c r="Q370" s="15">
        <f t="shared" si="16"/>
        <v>4.891</v>
      </c>
      <c r="R370" s="15">
        <f t="shared" si="17"/>
        <v>92.928999999999988</v>
      </c>
      <c r="S370" s="15" t="str">
        <f>IF(Table13[[#This Row],[Total Sales After Discount (Main Total Sales)]]&gt;=1000,"High Order","Low Order")</f>
        <v>Low Order</v>
      </c>
      <c r="T370" s="9" t="s">
        <v>50</v>
      </c>
      <c r="U370" s="9" t="s">
        <v>42</v>
      </c>
      <c r="V370" s="16" t="str">
        <f ca="1">PROPER(Table13[[#This Row],[Region]])</f>
        <v>South</v>
      </c>
      <c r="W370" s="9" t="s">
        <v>228</v>
      </c>
      <c r="X370" s="9" t="s">
        <v>404</v>
      </c>
      <c r="Y370" s="9" t="s">
        <v>32</v>
      </c>
      <c r="Z370" s="9" t="str">
        <f>TEXT(Table13[[#This Row],[Order Date]],"mmm")</f>
        <v>Mar</v>
      </c>
      <c r="AA370" s="1" t="str">
        <f>TEXT(Table13[[#This Row],[Order Date]],"yyyy")</f>
        <v>2015</v>
      </c>
      <c r="AB370" s="1" t="str">
        <f>TEXT(Table13[[#This Row],[Order Date]],"mmm yyyy")</f>
        <v>Mar 2015</v>
      </c>
      <c r="AC370" s="1" t="str">
        <f>TEXT(Table13[[#This Row],[Order Date]],"dddd")</f>
        <v>Friday</v>
      </c>
    </row>
    <row r="371" spans="1:29" ht="14.5">
      <c r="A371" s="9">
        <v>670</v>
      </c>
      <c r="B371" s="9" t="str">
        <f>VLOOKUP(Table13[[#This Row],[Customer ID]],'Customer Lookup'!A:B,2,0)</f>
        <v>Lewis Baldwin</v>
      </c>
      <c r="C371" s="9">
        <v>88474</v>
      </c>
      <c r="D371" s="12">
        <v>42068</v>
      </c>
      <c r="E371" s="12">
        <v>42075</v>
      </c>
      <c r="F371" s="24">
        <f>Table13[[#This Row],[Ship Date]]-Table13[[#This Row],[Order Date]]</f>
        <v>7</v>
      </c>
      <c r="G371" s="18" t="str">
        <f>IF(Table13[[#This Row],[Shipping Delay (No of Days From Order to Delivery)]]&lt;=2,"Fast Delivery","Standard Delivery")</f>
        <v>Standard Delivery</v>
      </c>
      <c r="H371" s="9" t="s">
        <v>123</v>
      </c>
      <c r="I371" s="13" t="str">
        <f ca="1">TRIM(Table13[[#This Row],[Product Category]])</f>
        <v>Office Supplies</v>
      </c>
      <c r="J371" s="13" t="str">
        <f ca="1">PROPER(Table13[[#This Row],[Product Sub-Category]])</f>
        <v>Tables</v>
      </c>
      <c r="K371" s="14">
        <v>5</v>
      </c>
      <c r="L371" s="15">
        <v>296.18</v>
      </c>
      <c r="M371" s="15">
        <f t="shared" si="15"/>
        <v>1480.9</v>
      </c>
      <c r="N371" s="9">
        <v>0.1</v>
      </c>
      <c r="O371" s="20">
        <v>0.1</v>
      </c>
      <c r="P371" s="20" t="str">
        <f>IF(Table13[[#This Row],[Discount]]=0,"No Discount",IF(Table13[[#This Row],[Discount]]&lt;=0.05,"Low",IF(Table13[[#This Row],[Discount]]&lt;=0.1,"Medium","High")))</f>
        <v>Medium</v>
      </c>
      <c r="Q371" s="15">
        <f t="shared" si="16"/>
        <v>148.09</v>
      </c>
      <c r="R371" s="15">
        <f t="shared" si="17"/>
        <v>1332.8100000000002</v>
      </c>
      <c r="S371" s="15" t="str">
        <f>IF(Table13[[#This Row],[Total Sales After Discount (Main Total Sales)]]&gt;=1000,"High Order","Low Order")</f>
        <v>High Order</v>
      </c>
      <c r="T371" s="9" t="s">
        <v>98</v>
      </c>
      <c r="U371" s="9" t="s">
        <v>42</v>
      </c>
      <c r="V371" s="16" t="str">
        <f ca="1">PROPER(Table13[[#This Row],[Region]])</f>
        <v>Central</v>
      </c>
      <c r="W371" s="9" t="s">
        <v>117</v>
      </c>
      <c r="X371" s="9" t="s">
        <v>354</v>
      </c>
      <c r="Y371" s="9" t="s">
        <v>32</v>
      </c>
      <c r="Z371" s="9" t="str">
        <f>TEXT(Table13[[#This Row],[Order Date]],"mmm")</f>
        <v>Mar</v>
      </c>
      <c r="AA371" s="1" t="str">
        <f>TEXT(Table13[[#This Row],[Order Date]],"yyyy")</f>
        <v>2015</v>
      </c>
      <c r="AB371" s="1" t="str">
        <f>TEXT(Table13[[#This Row],[Order Date]],"mmm yyyy")</f>
        <v>Mar 2015</v>
      </c>
      <c r="AC371" s="1" t="str">
        <f>TEXT(Table13[[#This Row],[Order Date]],"dddd")</f>
        <v>Thursday</v>
      </c>
    </row>
    <row r="372" spans="1:29" ht="14.5">
      <c r="A372" s="9">
        <v>672</v>
      </c>
      <c r="B372" s="9" t="str">
        <f>VLOOKUP(Table13[[#This Row],[Customer ID]],'Customer Lookup'!A:B,2,0)</f>
        <v>Brian Leach</v>
      </c>
      <c r="C372" s="9">
        <v>88173</v>
      </c>
      <c r="D372" s="12">
        <v>42040</v>
      </c>
      <c r="E372" s="12">
        <v>42044</v>
      </c>
      <c r="F372" s="24">
        <f>Table13[[#This Row],[Ship Date]]-Table13[[#This Row],[Order Date]]</f>
        <v>4</v>
      </c>
      <c r="G372" s="18" t="str">
        <f>IF(Table13[[#This Row],[Shipping Delay (No of Days From Order to Delivery)]]&lt;=2,"Fast Delivery","Standard Delivery")</f>
        <v>Standard Delivery</v>
      </c>
      <c r="H372" s="8" t="s">
        <v>2231</v>
      </c>
      <c r="I372" s="13" t="str">
        <f ca="1">TRIM(Table13[[#This Row],[Product Category]])</f>
        <v>Technology</v>
      </c>
      <c r="J372" s="13" t="str">
        <f ca="1">PROPER(Table13[[#This Row],[Product Sub-Category]])</f>
        <v>Pens &amp; Art Supplies</v>
      </c>
      <c r="K372" s="14">
        <v>12</v>
      </c>
      <c r="L372" s="15">
        <v>2.88</v>
      </c>
      <c r="M372" s="15">
        <f t="shared" si="15"/>
        <v>34.56</v>
      </c>
      <c r="N372" s="9">
        <v>0.05</v>
      </c>
      <c r="O372" s="21">
        <v>0.05</v>
      </c>
      <c r="P372" s="21" t="str">
        <f>IF(Table13[[#This Row],[Discount]]=0,"No Discount",IF(Table13[[#This Row],[Discount]]&lt;=0.05,"Low",IF(Table13[[#This Row],[Discount]]&lt;=0.1,"Medium","High")))</f>
        <v>Low</v>
      </c>
      <c r="Q372" s="15">
        <f t="shared" si="16"/>
        <v>1.7280000000000002</v>
      </c>
      <c r="R372" s="15">
        <f t="shared" si="17"/>
        <v>32.832000000000001</v>
      </c>
      <c r="S372" s="15" t="str">
        <f>IF(Table13[[#This Row],[Total Sales After Discount (Main Total Sales)]]&gt;=1000,"High Order","Low Order")</f>
        <v>Low Order</v>
      </c>
      <c r="T372" s="9" t="s">
        <v>98</v>
      </c>
      <c r="U372" s="9" t="s">
        <v>51</v>
      </c>
      <c r="V372" s="16" t="str">
        <f ca="1">PROPER(Table13[[#This Row],[Region]])</f>
        <v>Central</v>
      </c>
      <c r="W372" s="9" t="s">
        <v>228</v>
      </c>
      <c r="X372" s="9" t="s">
        <v>229</v>
      </c>
      <c r="Y372" s="9" t="s">
        <v>32</v>
      </c>
      <c r="Z372" s="9" t="str">
        <f>TEXT(Table13[[#This Row],[Order Date]],"mmm")</f>
        <v>Feb</v>
      </c>
      <c r="AA372" s="1" t="str">
        <f>TEXT(Table13[[#This Row],[Order Date]],"yyyy")</f>
        <v>2015</v>
      </c>
      <c r="AB372" s="1" t="str">
        <f>TEXT(Table13[[#This Row],[Order Date]],"mmm yyyy")</f>
        <v>Feb 2015</v>
      </c>
      <c r="AC372" s="1" t="str">
        <f>TEXT(Table13[[#This Row],[Order Date]],"dddd")</f>
        <v>Thursday</v>
      </c>
    </row>
    <row r="373" spans="1:29" ht="14.5">
      <c r="A373" s="9">
        <v>672</v>
      </c>
      <c r="B373" s="9" t="str">
        <f>VLOOKUP(Table13[[#This Row],[Customer ID]],'Customer Lookup'!A:B,2,0)</f>
        <v>Brian Leach</v>
      </c>
      <c r="C373" s="9">
        <v>88173</v>
      </c>
      <c r="D373" s="12">
        <v>42040</v>
      </c>
      <c r="E373" s="12">
        <v>42047</v>
      </c>
      <c r="F373" s="24">
        <f>Table13[[#This Row],[Ship Date]]-Table13[[#This Row],[Order Date]]</f>
        <v>7</v>
      </c>
      <c r="G373" s="18" t="str">
        <f>IF(Table13[[#This Row],[Shipping Delay (No of Days From Order to Delivery)]]&lt;=2,"Fast Delivery","Standard Delivery")</f>
        <v>Standard Delivery</v>
      </c>
      <c r="H373" s="9" t="s">
        <v>2235</v>
      </c>
      <c r="I373" s="13" t="str">
        <f ca="1">TRIM(Table13[[#This Row],[Product Category]])</f>
        <v>Office Supplies</v>
      </c>
      <c r="J373" s="13" t="str">
        <f ca="1">PROPER(Table13[[#This Row],[Product Sub-Category]])</f>
        <v>Telephones And Communication</v>
      </c>
      <c r="K373" s="14">
        <v>2</v>
      </c>
      <c r="L373" s="15">
        <v>195.99</v>
      </c>
      <c r="M373" s="15">
        <f t="shared" si="15"/>
        <v>391.98</v>
      </c>
      <c r="N373" s="9">
        <v>0.1</v>
      </c>
      <c r="O373" s="20">
        <v>0.1</v>
      </c>
      <c r="P373" s="20" t="str">
        <f>IF(Table13[[#This Row],[Discount]]=0,"No Discount",IF(Table13[[#This Row],[Discount]]&lt;=0.05,"Low",IF(Table13[[#This Row],[Discount]]&lt;=0.1,"Medium","High")))</f>
        <v>Medium</v>
      </c>
      <c r="Q373" s="15">
        <f t="shared" si="16"/>
        <v>39.198000000000008</v>
      </c>
      <c r="R373" s="15">
        <f t="shared" si="17"/>
        <v>352.78200000000004</v>
      </c>
      <c r="S373" s="15" t="str">
        <f>IF(Table13[[#This Row],[Total Sales After Discount (Main Total Sales)]]&gt;=1000,"High Order","Low Order")</f>
        <v>Low Order</v>
      </c>
      <c r="T373" s="9" t="s">
        <v>98</v>
      </c>
      <c r="U373" s="9" t="s">
        <v>51</v>
      </c>
      <c r="V373" s="16" t="str">
        <f ca="1">PROPER(Table13[[#This Row],[Region]])</f>
        <v>Central</v>
      </c>
      <c r="W373" s="9" t="s">
        <v>228</v>
      </c>
      <c r="X373" s="9" t="s">
        <v>229</v>
      </c>
      <c r="Y373" s="9" t="s">
        <v>32</v>
      </c>
      <c r="Z373" s="9" t="str">
        <f>TEXT(Table13[[#This Row],[Order Date]],"mmm")</f>
        <v>Feb</v>
      </c>
      <c r="AA373" s="1" t="str">
        <f>TEXT(Table13[[#This Row],[Order Date]],"yyyy")</f>
        <v>2015</v>
      </c>
      <c r="AB373" s="1" t="str">
        <f>TEXT(Table13[[#This Row],[Order Date]],"mmm yyyy")</f>
        <v>Feb 2015</v>
      </c>
      <c r="AC373" s="1" t="str">
        <f>TEXT(Table13[[#This Row],[Order Date]],"dddd")</f>
        <v>Thursday</v>
      </c>
    </row>
    <row r="374" spans="1:29" ht="14.5">
      <c r="A374" s="9">
        <v>674</v>
      </c>
      <c r="B374" s="9" t="str">
        <f>VLOOKUP(Table13[[#This Row],[Customer ID]],'Customer Lookup'!A:B,2,0)</f>
        <v>Albert Frost</v>
      </c>
      <c r="C374" s="9">
        <v>88174</v>
      </c>
      <c r="D374" s="12">
        <v>42006</v>
      </c>
      <c r="E374" s="12">
        <v>42007</v>
      </c>
      <c r="F374" s="24">
        <f>Table13[[#This Row],[Ship Date]]-Table13[[#This Row],[Order Date]]</f>
        <v>1</v>
      </c>
      <c r="G374" s="18" t="str">
        <f>IF(Table13[[#This Row],[Shipping Delay (No of Days From Order to Delivery)]]&lt;=2,"Fast Delivery","Standard Delivery")</f>
        <v>Fast Delivery</v>
      </c>
      <c r="H374" s="8" t="s">
        <v>2238</v>
      </c>
      <c r="I374" s="13" t="str">
        <f ca="1">TRIM(Table13[[#This Row],[Product Category]])</f>
        <v>Office Supplies</v>
      </c>
      <c r="J374" s="13" t="str">
        <f ca="1">PROPER(Table13[[#This Row],[Product Sub-Category]])</f>
        <v>Storage &amp; Organization</v>
      </c>
      <c r="K374" s="14">
        <v>3</v>
      </c>
      <c r="L374" s="15">
        <v>161.55000000000001</v>
      </c>
      <c r="M374" s="15">
        <f t="shared" si="15"/>
        <v>484.65000000000003</v>
      </c>
      <c r="N374" s="9">
        <v>0.1</v>
      </c>
      <c r="O374" s="21">
        <v>0.1</v>
      </c>
      <c r="P374" s="21" t="str">
        <f>IF(Table13[[#This Row],[Discount]]=0,"No Discount",IF(Table13[[#This Row],[Discount]]&lt;=0.05,"Low",IF(Table13[[#This Row],[Discount]]&lt;=0.1,"Medium","High")))</f>
        <v>Medium</v>
      </c>
      <c r="Q374" s="15">
        <f t="shared" si="16"/>
        <v>48.465000000000003</v>
      </c>
      <c r="R374" s="15">
        <f t="shared" si="17"/>
        <v>436.18500000000006</v>
      </c>
      <c r="S374" s="15" t="str">
        <f>IF(Table13[[#This Row],[Total Sales After Discount (Main Total Sales)]]&gt;=1000,"High Order","Low Order")</f>
        <v>Low Order</v>
      </c>
      <c r="T374" s="9" t="s">
        <v>41</v>
      </c>
      <c r="U374" s="9" t="s">
        <v>51</v>
      </c>
      <c r="V374" s="16" t="str">
        <f ca="1">PROPER(Table13[[#This Row],[Region]])</f>
        <v>South</v>
      </c>
      <c r="W374" s="9" t="s">
        <v>306</v>
      </c>
      <c r="X374" s="9" t="s">
        <v>405</v>
      </c>
      <c r="Y374" s="9" t="s">
        <v>32</v>
      </c>
      <c r="Z374" s="9" t="str">
        <f>TEXT(Table13[[#This Row],[Order Date]],"mmm")</f>
        <v>Jan</v>
      </c>
      <c r="AA374" s="1" t="str">
        <f>TEXT(Table13[[#This Row],[Order Date]],"yyyy")</f>
        <v>2015</v>
      </c>
      <c r="AB374" s="1" t="str">
        <f>TEXT(Table13[[#This Row],[Order Date]],"mmm yyyy")</f>
        <v>Jan 2015</v>
      </c>
      <c r="AC374" s="1" t="str">
        <f>TEXT(Table13[[#This Row],[Order Date]],"dddd")</f>
        <v>Friday</v>
      </c>
    </row>
    <row r="375" spans="1:29" ht="14.5">
      <c r="A375" s="9">
        <v>678</v>
      </c>
      <c r="B375" s="9" t="str">
        <f>VLOOKUP(Table13[[#This Row],[Customer ID]],'Customer Lookup'!A:B,2,0)</f>
        <v>Edward McKenzie</v>
      </c>
      <c r="C375" s="9">
        <v>88889</v>
      </c>
      <c r="D375" s="12">
        <v>42116</v>
      </c>
      <c r="E375" s="12">
        <v>42117</v>
      </c>
      <c r="F375" s="24">
        <f>Table13[[#This Row],[Ship Date]]-Table13[[#This Row],[Order Date]]</f>
        <v>1</v>
      </c>
      <c r="G375" s="18" t="str">
        <f>IF(Table13[[#This Row],[Shipping Delay (No of Days From Order to Delivery)]]&lt;=2,"Fast Delivery","Standard Delivery")</f>
        <v>Fast Delivery</v>
      </c>
      <c r="H375" s="9" t="s">
        <v>2238</v>
      </c>
      <c r="I375" s="13" t="str">
        <f ca="1">TRIM(Table13[[#This Row],[Product Category]])</f>
        <v>Office Supplies</v>
      </c>
      <c r="J375" s="13" t="str">
        <f ca="1">PROPER(Table13[[#This Row],[Product Sub-Category]])</f>
        <v>Storage &amp; Organization</v>
      </c>
      <c r="K375" s="14">
        <v>5</v>
      </c>
      <c r="L375" s="15">
        <v>15.42</v>
      </c>
      <c r="M375" s="15">
        <f t="shared" si="15"/>
        <v>77.099999999999994</v>
      </c>
      <c r="N375" s="9">
        <v>0.05</v>
      </c>
      <c r="O375" s="20">
        <v>0.05</v>
      </c>
      <c r="P375" s="20" t="str">
        <f>IF(Table13[[#This Row],[Discount]]=0,"No Discount",IF(Table13[[#This Row],[Discount]]&lt;=0.05,"Low",IF(Table13[[#This Row],[Discount]]&lt;=0.1,"Medium","High")))</f>
        <v>Low</v>
      </c>
      <c r="Q375" s="15">
        <f t="shared" si="16"/>
        <v>3.855</v>
      </c>
      <c r="R375" s="15">
        <f t="shared" si="17"/>
        <v>73.24499999999999</v>
      </c>
      <c r="S375" s="15" t="str">
        <f>IF(Table13[[#This Row],[Total Sales After Discount (Main Total Sales)]]&gt;=1000,"High Order","Low Order")</f>
        <v>Low Order</v>
      </c>
      <c r="T375" s="9" t="s">
        <v>50</v>
      </c>
      <c r="U375" s="9" t="s">
        <v>81</v>
      </c>
      <c r="V375" s="16" t="str">
        <f ca="1">PROPER(Table13[[#This Row],[Region]])</f>
        <v>West</v>
      </c>
      <c r="W375" s="9" t="s">
        <v>117</v>
      </c>
      <c r="X375" s="9" t="s">
        <v>406</v>
      </c>
      <c r="Y375" s="9" t="s">
        <v>22</v>
      </c>
      <c r="Z375" s="9" t="str">
        <f>TEXT(Table13[[#This Row],[Order Date]],"mmm")</f>
        <v>Apr</v>
      </c>
      <c r="AA375" s="1" t="str">
        <f>TEXT(Table13[[#This Row],[Order Date]],"yyyy")</f>
        <v>2015</v>
      </c>
      <c r="AB375" s="1" t="str">
        <f>TEXT(Table13[[#This Row],[Order Date]],"mmm yyyy")</f>
        <v>Apr 2015</v>
      </c>
      <c r="AC375" s="1" t="str">
        <f>TEXT(Table13[[#This Row],[Order Date]],"dddd")</f>
        <v>Wednesday</v>
      </c>
    </row>
    <row r="376" spans="1:29" ht="14.5">
      <c r="A376" s="9">
        <v>679</v>
      </c>
      <c r="B376" s="9" t="str">
        <f>VLOOKUP(Table13[[#This Row],[Customer ID]],'Customer Lookup'!A:B,2,0)</f>
        <v>Katie Dougherty</v>
      </c>
      <c r="C376" s="9">
        <v>88890</v>
      </c>
      <c r="D376" s="12">
        <v>42067</v>
      </c>
      <c r="E376" s="12">
        <v>42068</v>
      </c>
      <c r="F376" s="24">
        <f>Table13[[#This Row],[Ship Date]]-Table13[[#This Row],[Order Date]]</f>
        <v>1</v>
      </c>
      <c r="G376" s="18" t="str">
        <f>IF(Table13[[#This Row],[Shipping Delay (No of Days From Order to Delivery)]]&lt;=2,"Fast Delivery","Standard Delivery")</f>
        <v>Fast Delivery</v>
      </c>
      <c r="H376" s="8" t="s">
        <v>196</v>
      </c>
      <c r="I376" s="13" t="str">
        <f ca="1">TRIM(Table13[[#This Row],[Product Category]])</f>
        <v>Office Supplies</v>
      </c>
      <c r="J376" s="13" t="str">
        <f ca="1">PROPER(Table13[[#This Row],[Product Sub-Category]])</f>
        <v>Appliances</v>
      </c>
      <c r="K376" s="14">
        <v>2</v>
      </c>
      <c r="L376" s="15">
        <v>3.95</v>
      </c>
      <c r="M376" s="15">
        <f t="shared" si="15"/>
        <v>7.9</v>
      </c>
      <c r="N376" s="9">
        <v>0.05</v>
      </c>
      <c r="O376" s="21">
        <v>0.05</v>
      </c>
      <c r="P376" s="21" t="str">
        <f>IF(Table13[[#This Row],[Discount]]=0,"No Discount",IF(Table13[[#This Row],[Discount]]&lt;=0.05,"Low",IF(Table13[[#This Row],[Discount]]&lt;=0.1,"Medium","High")))</f>
        <v>Low</v>
      </c>
      <c r="Q376" s="15">
        <f t="shared" si="16"/>
        <v>0.39500000000000002</v>
      </c>
      <c r="R376" s="15">
        <f t="shared" si="17"/>
        <v>7.5050000000000008</v>
      </c>
      <c r="S376" s="15" t="str">
        <f>IF(Table13[[#This Row],[Total Sales After Discount (Main Total Sales)]]&gt;=1000,"High Order","Low Order")</f>
        <v>Low Order</v>
      </c>
      <c r="T376" s="9" t="s">
        <v>50</v>
      </c>
      <c r="U376" s="9" t="s">
        <v>81</v>
      </c>
      <c r="V376" s="16" t="str">
        <f ca="1">PROPER(Table13[[#This Row],[Region]])</f>
        <v>West</v>
      </c>
      <c r="W376" s="9" t="s">
        <v>29</v>
      </c>
      <c r="X376" s="9" t="s">
        <v>407</v>
      </c>
      <c r="Y376" s="9" t="s">
        <v>32</v>
      </c>
      <c r="Z376" s="9" t="str">
        <f>TEXT(Table13[[#This Row],[Order Date]],"mmm")</f>
        <v>Mar</v>
      </c>
      <c r="AA376" s="1" t="str">
        <f>TEXT(Table13[[#This Row],[Order Date]],"yyyy")</f>
        <v>2015</v>
      </c>
      <c r="AB376" s="1" t="str">
        <f>TEXT(Table13[[#This Row],[Order Date]],"mmm yyyy")</f>
        <v>Mar 2015</v>
      </c>
      <c r="AC376" s="1" t="str">
        <f>TEXT(Table13[[#This Row],[Order Date]],"dddd")</f>
        <v>Wednesday</v>
      </c>
    </row>
    <row r="377" spans="1:29" ht="14.5">
      <c r="A377" s="9">
        <v>679</v>
      </c>
      <c r="B377" s="9" t="str">
        <f>VLOOKUP(Table13[[#This Row],[Customer ID]],'Customer Lookup'!A:B,2,0)</f>
        <v>Katie Dougherty</v>
      </c>
      <c r="C377" s="9">
        <v>88890</v>
      </c>
      <c r="D377" s="12">
        <v>42067</v>
      </c>
      <c r="E377" s="12">
        <v>42068</v>
      </c>
      <c r="F377" s="24">
        <f>Table13[[#This Row],[Ship Date]]-Table13[[#This Row],[Order Date]]</f>
        <v>1</v>
      </c>
      <c r="G377" s="18" t="str">
        <f>IF(Table13[[#This Row],[Shipping Delay (No of Days From Order to Delivery)]]&lt;=2,"Fast Delivery","Standard Delivery")</f>
        <v>Fast Delivery</v>
      </c>
      <c r="H377" s="9" t="s">
        <v>2237</v>
      </c>
      <c r="I377" s="13" t="str">
        <f ca="1">TRIM(Table13[[#This Row],[Product Category]])</f>
        <v>Technology</v>
      </c>
      <c r="J377" s="13" t="str">
        <f ca="1">PROPER(Table13[[#This Row],[Product Sub-Category]])</f>
        <v>Binders And Binder Accessories</v>
      </c>
      <c r="K377" s="14">
        <v>17</v>
      </c>
      <c r="L377" s="15">
        <v>367.99</v>
      </c>
      <c r="M377" s="15">
        <f t="shared" si="15"/>
        <v>6255.83</v>
      </c>
      <c r="N377" s="9">
        <v>0.1</v>
      </c>
      <c r="O377" s="20">
        <v>0.1</v>
      </c>
      <c r="P377" s="20" t="str">
        <f>IF(Table13[[#This Row],[Discount]]=0,"No Discount",IF(Table13[[#This Row],[Discount]]&lt;=0.05,"Low",IF(Table13[[#This Row],[Discount]]&lt;=0.1,"Medium","High")))</f>
        <v>Medium</v>
      </c>
      <c r="Q377" s="15">
        <f t="shared" si="16"/>
        <v>625.58300000000008</v>
      </c>
      <c r="R377" s="15">
        <f t="shared" si="17"/>
        <v>5630.2469999999994</v>
      </c>
      <c r="S377" s="15" t="str">
        <f>IF(Table13[[#This Row],[Total Sales After Discount (Main Total Sales)]]&gt;=1000,"High Order","Low Order")</f>
        <v>High Order</v>
      </c>
      <c r="T377" s="9" t="s">
        <v>50</v>
      </c>
      <c r="U377" s="9" t="s">
        <v>81</v>
      </c>
      <c r="V377" s="16" t="str">
        <f ca="1">PROPER(Table13[[#This Row],[Region]])</f>
        <v>West</v>
      </c>
      <c r="W377" s="9" t="s">
        <v>29</v>
      </c>
      <c r="X377" s="9" t="s">
        <v>407</v>
      </c>
      <c r="Y377" s="9" t="s">
        <v>32</v>
      </c>
      <c r="Z377" s="9" t="str">
        <f>TEXT(Table13[[#This Row],[Order Date]],"mmm")</f>
        <v>Mar</v>
      </c>
      <c r="AA377" s="1" t="str">
        <f>TEXT(Table13[[#This Row],[Order Date]],"yyyy")</f>
        <v>2015</v>
      </c>
      <c r="AB377" s="1" t="str">
        <f>TEXT(Table13[[#This Row],[Order Date]],"mmm yyyy")</f>
        <v>Mar 2015</v>
      </c>
      <c r="AC377" s="1" t="str">
        <f>TEXT(Table13[[#This Row],[Order Date]],"dddd")</f>
        <v>Wednesday</v>
      </c>
    </row>
    <row r="378" spans="1:29" ht="14.5">
      <c r="A378" s="9">
        <v>680</v>
      </c>
      <c r="B378" s="9" t="str">
        <f>VLOOKUP(Table13[[#This Row],[Customer ID]],'Customer Lookup'!A:B,2,0)</f>
        <v>Laurence Poe</v>
      </c>
      <c r="C378" s="9">
        <v>88890</v>
      </c>
      <c r="D378" s="12">
        <v>42067</v>
      </c>
      <c r="E378" s="12">
        <v>42069</v>
      </c>
      <c r="F378" s="24">
        <f>Table13[[#This Row],[Ship Date]]-Table13[[#This Row],[Order Date]]</f>
        <v>2</v>
      </c>
      <c r="G378" s="18" t="str">
        <f>IF(Table13[[#This Row],[Shipping Delay (No of Days From Order to Delivery)]]&lt;=2,"Fast Delivery","Standard Delivery")</f>
        <v>Fast Delivery</v>
      </c>
      <c r="H378" s="8" t="s">
        <v>2235</v>
      </c>
      <c r="I378" s="13" t="str">
        <f ca="1">TRIM(Table13[[#This Row],[Product Category]])</f>
        <v>Furniture</v>
      </c>
      <c r="J378" s="13" t="str">
        <f ca="1">PROPER(Table13[[#This Row],[Product Sub-Category]])</f>
        <v>Telephones And Communication</v>
      </c>
      <c r="K378" s="14">
        <v>3</v>
      </c>
      <c r="L378" s="15">
        <v>95.99</v>
      </c>
      <c r="M378" s="15">
        <f t="shared" si="15"/>
        <v>287.96999999999997</v>
      </c>
      <c r="N378" s="9">
        <v>0.05</v>
      </c>
      <c r="O378" s="21">
        <v>0.05</v>
      </c>
      <c r="P378" s="21" t="str">
        <f>IF(Table13[[#This Row],[Discount]]=0,"No Discount",IF(Table13[[#This Row],[Discount]]&lt;=0.05,"Low",IF(Table13[[#This Row],[Discount]]&lt;=0.1,"Medium","High")))</f>
        <v>Low</v>
      </c>
      <c r="Q378" s="15">
        <f t="shared" si="16"/>
        <v>14.398499999999999</v>
      </c>
      <c r="R378" s="15">
        <f t="shared" si="17"/>
        <v>273.57149999999996</v>
      </c>
      <c r="S378" s="15" t="str">
        <f>IF(Table13[[#This Row],[Total Sales After Discount (Main Total Sales)]]&gt;=1000,"High Order","Low Order")</f>
        <v>Low Order</v>
      </c>
      <c r="T378" s="9" t="s">
        <v>50</v>
      </c>
      <c r="U378" s="9" t="s">
        <v>81</v>
      </c>
      <c r="V378" s="16" t="str">
        <f ca="1">PROPER(Table13[[#This Row],[Region]])</f>
        <v>Central</v>
      </c>
      <c r="W378" s="9" t="s">
        <v>29</v>
      </c>
      <c r="X378" s="9" t="s">
        <v>408</v>
      </c>
      <c r="Y378" s="9" t="s">
        <v>32</v>
      </c>
      <c r="Z378" s="9" t="str">
        <f>TEXT(Table13[[#This Row],[Order Date]],"mmm")</f>
        <v>Mar</v>
      </c>
      <c r="AA378" s="1" t="str">
        <f>TEXT(Table13[[#This Row],[Order Date]],"yyyy")</f>
        <v>2015</v>
      </c>
      <c r="AB378" s="1" t="str">
        <f>TEXT(Table13[[#This Row],[Order Date]],"mmm yyyy")</f>
        <v>Mar 2015</v>
      </c>
      <c r="AC378" s="1" t="str">
        <f>TEXT(Table13[[#This Row],[Order Date]],"dddd")</f>
        <v>Wednesday</v>
      </c>
    </row>
    <row r="379" spans="1:29" ht="14.5">
      <c r="A379" s="9">
        <v>683</v>
      </c>
      <c r="B379" s="9" t="str">
        <f>VLOOKUP(Table13[[#This Row],[Customer ID]],'Customer Lookup'!A:B,2,0)</f>
        <v>Seth Merrill</v>
      </c>
      <c r="C379" s="9">
        <v>87765</v>
      </c>
      <c r="D379" s="12">
        <v>42101</v>
      </c>
      <c r="E379" s="12">
        <v>42102</v>
      </c>
      <c r="F379" s="24">
        <f>Table13[[#This Row],[Ship Date]]-Table13[[#This Row],[Order Date]]</f>
        <v>1</v>
      </c>
      <c r="G379" s="18" t="str">
        <f>IF(Table13[[#This Row],[Shipping Delay (No of Days From Order to Delivery)]]&lt;=2,"Fast Delivery","Standard Delivery")</f>
        <v>Fast Delivery</v>
      </c>
      <c r="H379" s="9" t="s">
        <v>2233</v>
      </c>
      <c r="I379" s="13" t="str">
        <f ca="1">TRIM(Table13[[#This Row],[Product Category]])</f>
        <v>Office Supplies</v>
      </c>
      <c r="J379" s="13" t="str">
        <f ca="1">PROPER(Table13[[#This Row],[Product Sub-Category]])</f>
        <v>Office Furnishings</v>
      </c>
      <c r="K379" s="14">
        <v>4</v>
      </c>
      <c r="L379" s="15">
        <v>17.670000000000002</v>
      </c>
      <c r="M379" s="15">
        <f t="shared" si="15"/>
        <v>70.680000000000007</v>
      </c>
      <c r="N379" s="9">
        <v>0.05</v>
      </c>
      <c r="O379" s="20">
        <v>0.05</v>
      </c>
      <c r="P379" s="20" t="str">
        <f>IF(Table13[[#This Row],[Discount]]=0,"No Discount",IF(Table13[[#This Row],[Discount]]&lt;=0.05,"Low",IF(Table13[[#This Row],[Discount]]&lt;=0.1,"Medium","High")))</f>
        <v>Low</v>
      </c>
      <c r="Q379" s="15">
        <f t="shared" si="16"/>
        <v>3.5340000000000007</v>
      </c>
      <c r="R379" s="15">
        <f t="shared" si="17"/>
        <v>67.146000000000001</v>
      </c>
      <c r="S379" s="15" t="str">
        <f>IF(Table13[[#This Row],[Total Sales After Discount (Main Total Sales)]]&gt;=1000,"High Order","Low Order")</f>
        <v>Low Order</v>
      </c>
      <c r="T379" s="9" t="s">
        <v>50</v>
      </c>
      <c r="U379" s="9" t="s">
        <v>51</v>
      </c>
      <c r="V379" s="16" t="str">
        <f ca="1">PROPER(Table13[[#This Row],[Region]])</f>
        <v>Central</v>
      </c>
      <c r="W379" s="9" t="s">
        <v>302</v>
      </c>
      <c r="X379" s="9" t="s">
        <v>409</v>
      </c>
      <c r="Y379" s="9" t="s">
        <v>22</v>
      </c>
      <c r="Z379" s="9" t="str">
        <f>TEXT(Table13[[#This Row],[Order Date]],"mmm")</f>
        <v>Apr</v>
      </c>
      <c r="AA379" s="1" t="str">
        <f>TEXT(Table13[[#This Row],[Order Date]],"yyyy")</f>
        <v>2015</v>
      </c>
      <c r="AB379" s="1" t="str">
        <f>TEXT(Table13[[#This Row],[Order Date]],"mmm yyyy")</f>
        <v>Apr 2015</v>
      </c>
      <c r="AC379" s="1" t="str">
        <f>TEXT(Table13[[#This Row],[Order Date]],"dddd")</f>
        <v>Tuesday</v>
      </c>
    </row>
    <row r="380" spans="1:29" ht="14.5">
      <c r="A380" s="9">
        <v>688</v>
      </c>
      <c r="B380" s="9" t="str">
        <f>VLOOKUP(Table13[[#This Row],[Customer ID]],'Customer Lookup'!A:B,2,0)</f>
        <v>Ashley Reese</v>
      </c>
      <c r="C380" s="9">
        <v>88503</v>
      </c>
      <c r="D380" s="12">
        <v>42140</v>
      </c>
      <c r="E380" s="12">
        <v>42140</v>
      </c>
      <c r="F380" s="24">
        <f>Table13[[#This Row],[Ship Date]]-Table13[[#This Row],[Order Date]]</f>
        <v>0</v>
      </c>
      <c r="G380" s="18" t="str">
        <f>IF(Table13[[#This Row],[Shipping Delay (No of Days From Order to Delivery)]]&lt;=2,"Fast Delivery","Standard Delivery")</f>
        <v>Fast Delivery</v>
      </c>
      <c r="H380" s="8" t="s">
        <v>2238</v>
      </c>
      <c r="I380" s="13" t="str">
        <f ca="1">TRIM(Table13[[#This Row],[Product Category]])</f>
        <v>Office Supplies</v>
      </c>
      <c r="J380" s="13" t="str">
        <f ca="1">PROPER(Table13[[#This Row],[Product Sub-Category]])</f>
        <v>Storage &amp; Organization</v>
      </c>
      <c r="K380" s="14">
        <v>10</v>
      </c>
      <c r="L380" s="15">
        <v>279.48</v>
      </c>
      <c r="M380" s="15">
        <f t="shared" si="15"/>
        <v>2794.8</v>
      </c>
      <c r="N380" s="9">
        <v>0.1</v>
      </c>
      <c r="O380" s="21">
        <v>0.1</v>
      </c>
      <c r="P380" s="21" t="str">
        <f>IF(Table13[[#This Row],[Discount]]=0,"No Discount",IF(Table13[[#This Row],[Discount]]&lt;=0.05,"Low",IF(Table13[[#This Row],[Discount]]&lt;=0.1,"Medium","High")))</f>
        <v>Medium</v>
      </c>
      <c r="Q380" s="15">
        <f t="shared" si="16"/>
        <v>279.48</v>
      </c>
      <c r="R380" s="15">
        <f t="shared" si="17"/>
        <v>2515.3200000000002</v>
      </c>
      <c r="S380" s="15" t="str">
        <f>IF(Table13[[#This Row],[Total Sales After Discount (Main Total Sales)]]&gt;=1000,"High Order","Low Order")</f>
        <v>High Order</v>
      </c>
      <c r="T380" s="9" t="s">
        <v>41</v>
      </c>
      <c r="U380" s="9" t="s">
        <v>51</v>
      </c>
      <c r="V380" s="16" t="str">
        <f ca="1">PROPER(Table13[[#This Row],[Region]])</f>
        <v>Central</v>
      </c>
      <c r="W380" s="9" t="s">
        <v>306</v>
      </c>
      <c r="X380" s="9" t="s">
        <v>410</v>
      </c>
      <c r="Y380" s="9" t="s">
        <v>32</v>
      </c>
      <c r="Z380" s="9" t="str">
        <f>TEXT(Table13[[#This Row],[Order Date]],"mmm")</f>
        <v>May</v>
      </c>
      <c r="AA380" s="1" t="str">
        <f>TEXT(Table13[[#This Row],[Order Date]],"yyyy")</f>
        <v>2015</v>
      </c>
      <c r="AB380" s="1" t="str">
        <f>TEXT(Table13[[#This Row],[Order Date]],"mmm yyyy")</f>
        <v>May 2015</v>
      </c>
      <c r="AC380" s="1" t="str">
        <f>TEXT(Table13[[#This Row],[Order Date]],"dddd")</f>
        <v>Saturday</v>
      </c>
    </row>
    <row r="381" spans="1:29" ht="14.5">
      <c r="A381" s="9">
        <v>688</v>
      </c>
      <c r="B381" s="9" t="str">
        <f>VLOOKUP(Table13[[#This Row],[Customer ID]],'Customer Lookup'!A:B,2,0)</f>
        <v>Ashley Reese</v>
      </c>
      <c r="C381" s="9">
        <v>88504</v>
      </c>
      <c r="D381" s="12">
        <v>42069</v>
      </c>
      <c r="E381" s="12">
        <v>42071</v>
      </c>
      <c r="F381" s="24">
        <f>Table13[[#This Row],[Ship Date]]-Table13[[#This Row],[Order Date]]</f>
        <v>2</v>
      </c>
      <c r="G381" s="18" t="str">
        <f>IF(Table13[[#This Row],[Shipping Delay (No of Days From Order to Delivery)]]&lt;=2,"Fast Delivery","Standard Delivery")</f>
        <v>Fast Delivery</v>
      </c>
      <c r="H381" s="9" t="s">
        <v>2237</v>
      </c>
      <c r="I381" s="13" t="str">
        <f ca="1">TRIM(Table13[[#This Row],[Product Category]])</f>
        <v>Technology</v>
      </c>
      <c r="J381" s="13" t="str">
        <f ca="1">PROPER(Table13[[#This Row],[Product Sub-Category]])</f>
        <v>Binders And Binder Accessories</v>
      </c>
      <c r="K381" s="14">
        <v>5</v>
      </c>
      <c r="L381" s="15">
        <v>4.18</v>
      </c>
      <c r="M381" s="15">
        <f t="shared" si="15"/>
        <v>20.9</v>
      </c>
      <c r="N381" s="9">
        <v>0.05</v>
      </c>
      <c r="O381" s="20">
        <v>0.05</v>
      </c>
      <c r="P381" s="20" t="str">
        <f>IF(Table13[[#This Row],[Discount]]=0,"No Discount",IF(Table13[[#This Row],[Discount]]&lt;=0.05,"Low",IF(Table13[[#This Row],[Discount]]&lt;=0.1,"Medium","High")))</f>
        <v>Low</v>
      </c>
      <c r="Q381" s="15">
        <f t="shared" si="16"/>
        <v>1.0449999999999999</v>
      </c>
      <c r="R381" s="15">
        <f t="shared" si="17"/>
        <v>19.854999999999997</v>
      </c>
      <c r="S381" s="15" t="str">
        <f>IF(Table13[[#This Row],[Total Sales After Discount (Main Total Sales)]]&gt;=1000,"High Order","Low Order")</f>
        <v>Low Order</v>
      </c>
      <c r="T381" s="9" t="s">
        <v>98</v>
      </c>
      <c r="U381" s="9" t="s">
        <v>51</v>
      </c>
      <c r="V381" s="16" t="str">
        <f ca="1">PROPER(Table13[[#This Row],[Region]])</f>
        <v>Central</v>
      </c>
      <c r="W381" s="9" t="s">
        <v>306</v>
      </c>
      <c r="X381" s="9" t="s">
        <v>410</v>
      </c>
      <c r="Y381" s="9" t="s">
        <v>32</v>
      </c>
      <c r="Z381" s="9" t="str">
        <f>TEXT(Table13[[#This Row],[Order Date]],"mmm")</f>
        <v>Mar</v>
      </c>
      <c r="AA381" s="1" t="str">
        <f>TEXT(Table13[[#This Row],[Order Date]],"yyyy")</f>
        <v>2015</v>
      </c>
      <c r="AB381" s="1" t="str">
        <f>TEXT(Table13[[#This Row],[Order Date]],"mmm yyyy")</f>
        <v>Mar 2015</v>
      </c>
      <c r="AC381" s="1" t="str">
        <f>TEXT(Table13[[#This Row],[Order Date]],"dddd")</f>
        <v>Friday</v>
      </c>
    </row>
    <row r="382" spans="1:29" ht="14.5">
      <c r="A382" s="9">
        <v>689</v>
      </c>
      <c r="B382" s="9" t="str">
        <f>VLOOKUP(Table13[[#This Row],[Customer ID]],'Customer Lookup'!A:B,2,0)</f>
        <v>Tommy Honeycutt</v>
      </c>
      <c r="C382" s="9">
        <v>88502</v>
      </c>
      <c r="D382" s="12">
        <v>42039</v>
      </c>
      <c r="E382" s="12">
        <v>42040</v>
      </c>
      <c r="F382" s="24">
        <f>Table13[[#This Row],[Ship Date]]-Table13[[#This Row],[Order Date]]</f>
        <v>1</v>
      </c>
      <c r="G382" s="18" t="str">
        <f>IF(Table13[[#This Row],[Shipping Delay (No of Days From Order to Delivery)]]&lt;=2,"Fast Delivery","Standard Delivery")</f>
        <v>Fast Delivery</v>
      </c>
      <c r="H382" s="8" t="s">
        <v>144</v>
      </c>
      <c r="I382" s="13" t="str">
        <f ca="1">TRIM(Table13[[#This Row],[Product Category]])</f>
        <v>Office Supplies</v>
      </c>
      <c r="J382" s="13" t="str">
        <f ca="1">PROPER(Table13[[#This Row],[Product Sub-Category]])</f>
        <v>Computer Peripherals</v>
      </c>
      <c r="K382" s="14">
        <v>10</v>
      </c>
      <c r="L382" s="15">
        <v>1.7</v>
      </c>
      <c r="M382" s="15">
        <f t="shared" si="15"/>
        <v>17</v>
      </c>
      <c r="N382" s="9">
        <v>0.05</v>
      </c>
      <c r="O382" s="21">
        <v>0.05</v>
      </c>
      <c r="P382" s="21" t="str">
        <f>IF(Table13[[#This Row],[Discount]]=0,"No Discount",IF(Table13[[#This Row],[Discount]]&lt;=0.05,"Low",IF(Table13[[#This Row],[Discount]]&lt;=0.1,"Medium","High")))</f>
        <v>Low</v>
      </c>
      <c r="Q382" s="15">
        <f t="shared" si="16"/>
        <v>0.85000000000000009</v>
      </c>
      <c r="R382" s="15">
        <f t="shared" si="17"/>
        <v>16.149999999999999</v>
      </c>
      <c r="S382" s="15" t="str">
        <f>IF(Table13[[#This Row],[Total Sales After Discount (Main Total Sales)]]&gt;=1000,"High Order","Low Order")</f>
        <v>Low Order</v>
      </c>
      <c r="T382" s="9" t="s">
        <v>50</v>
      </c>
      <c r="U382" s="9" t="s">
        <v>51</v>
      </c>
      <c r="V382" s="16" t="str">
        <f ca="1">PROPER(Table13[[#This Row],[Region]])</f>
        <v>West</v>
      </c>
      <c r="W382" s="9" t="s">
        <v>306</v>
      </c>
      <c r="X382" s="9" t="s">
        <v>411</v>
      </c>
      <c r="Y382" s="9" t="s">
        <v>32</v>
      </c>
      <c r="Z382" s="9" t="str">
        <f>TEXT(Table13[[#This Row],[Order Date]],"mmm")</f>
        <v>Feb</v>
      </c>
      <c r="AA382" s="1" t="str">
        <f>TEXT(Table13[[#This Row],[Order Date]],"yyyy")</f>
        <v>2015</v>
      </c>
      <c r="AB382" s="1" t="str">
        <f>TEXT(Table13[[#This Row],[Order Date]],"mmm yyyy")</f>
        <v>Feb 2015</v>
      </c>
      <c r="AC382" s="1" t="str">
        <f>TEXT(Table13[[#This Row],[Order Date]],"dddd")</f>
        <v>Wednesday</v>
      </c>
    </row>
    <row r="383" spans="1:29" ht="14.5">
      <c r="A383" s="9">
        <v>691</v>
      </c>
      <c r="B383" s="9" t="str">
        <f>VLOOKUP(Table13[[#This Row],[Customer ID]],'Customer Lookup'!A:B,2,0)</f>
        <v>Alicia Curtis</v>
      </c>
      <c r="C383" s="9">
        <v>89915</v>
      </c>
      <c r="D383" s="12">
        <v>42084</v>
      </c>
      <c r="E383" s="12">
        <v>42085</v>
      </c>
      <c r="F383" s="24">
        <f>Table13[[#This Row],[Ship Date]]-Table13[[#This Row],[Order Date]]</f>
        <v>1</v>
      </c>
      <c r="G383" s="18" t="str">
        <f>IF(Table13[[#This Row],[Shipping Delay (No of Days From Order to Delivery)]]&lt;=2,"Fast Delivery","Standard Delivery")</f>
        <v>Fast Delivery</v>
      </c>
      <c r="H383" s="9" t="s">
        <v>83</v>
      </c>
      <c r="I383" s="13" t="str">
        <f ca="1">TRIM(Table13[[#This Row],[Product Category]])</f>
        <v>Furniture</v>
      </c>
      <c r="J383" s="13" t="str">
        <f ca="1">PROPER(Table13[[#This Row],[Product Sub-Category]])</f>
        <v>Paper</v>
      </c>
      <c r="K383" s="14">
        <v>8</v>
      </c>
      <c r="L383" s="15">
        <v>6.48</v>
      </c>
      <c r="M383" s="15">
        <f t="shared" si="15"/>
        <v>51.84</v>
      </c>
      <c r="N383" s="9">
        <v>0.05</v>
      </c>
      <c r="O383" s="20">
        <v>0.05</v>
      </c>
      <c r="P383" s="20" t="str">
        <f>IF(Table13[[#This Row],[Discount]]=0,"No Discount",IF(Table13[[#This Row],[Discount]]&lt;=0.05,"Low",IF(Table13[[#This Row],[Discount]]&lt;=0.1,"Medium","High")))</f>
        <v>Low</v>
      </c>
      <c r="Q383" s="15">
        <f t="shared" si="16"/>
        <v>2.5920000000000005</v>
      </c>
      <c r="R383" s="15">
        <f t="shared" si="17"/>
        <v>49.248000000000005</v>
      </c>
      <c r="S383" s="15" t="str">
        <f>IF(Table13[[#This Row],[Total Sales After Discount (Main Total Sales)]]&gt;=1000,"High Order","Low Order")</f>
        <v>Low Order</v>
      </c>
      <c r="T383" s="9" t="s">
        <v>21</v>
      </c>
      <c r="U383" s="9" t="s">
        <v>42</v>
      </c>
      <c r="V383" s="16" t="str">
        <f ca="1">PROPER(Table13[[#This Row],[Region]])</f>
        <v>West</v>
      </c>
      <c r="W383" s="9" t="s">
        <v>29</v>
      </c>
      <c r="X383" s="9" t="s">
        <v>412</v>
      </c>
      <c r="Y383" s="9" t="s">
        <v>32</v>
      </c>
      <c r="Z383" s="9" t="str">
        <f>TEXT(Table13[[#This Row],[Order Date]],"mmm")</f>
        <v>Mar</v>
      </c>
      <c r="AA383" s="1" t="str">
        <f>TEXT(Table13[[#This Row],[Order Date]],"yyyy")</f>
        <v>2015</v>
      </c>
      <c r="AB383" s="1" t="str">
        <f>TEXT(Table13[[#This Row],[Order Date]],"mmm yyyy")</f>
        <v>Mar 2015</v>
      </c>
      <c r="AC383" s="1" t="str">
        <f>TEXT(Table13[[#This Row],[Order Date]],"dddd")</f>
        <v>Saturday</v>
      </c>
    </row>
    <row r="384" spans="1:29" ht="14.5">
      <c r="A384" s="9">
        <v>693</v>
      </c>
      <c r="B384" s="9" t="str">
        <f>VLOOKUP(Table13[[#This Row],[Customer ID]],'Customer Lookup'!A:B,2,0)</f>
        <v>Richard McClure</v>
      </c>
      <c r="C384" s="9">
        <v>87811</v>
      </c>
      <c r="D384" s="12">
        <v>42088</v>
      </c>
      <c r="E384" s="12">
        <v>42088</v>
      </c>
      <c r="F384" s="24">
        <f>Table13[[#This Row],[Ship Date]]-Table13[[#This Row],[Order Date]]</f>
        <v>0</v>
      </c>
      <c r="G384" s="18" t="str">
        <f>IF(Table13[[#This Row],[Shipping Delay (No of Days From Order to Delivery)]]&lt;=2,"Fast Delivery","Standard Delivery")</f>
        <v>Fast Delivery</v>
      </c>
      <c r="H384" s="8" t="s">
        <v>151</v>
      </c>
      <c r="I384" s="13" t="str">
        <f ca="1">TRIM(Table13[[#This Row],[Product Category]])</f>
        <v>Office Supplies</v>
      </c>
      <c r="J384" s="13" t="str">
        <f ca="1">PROPER(Table13[[#This Row],[Product Sub-Category]])</f>
        <v>Bookcases</v>
      </c>
      <c r="K384" s="14">
        <v>7</v>
      </c>
      <c r="L384" s="15">
        <v>500.98</v>
      </c>
      <c r="M384" s="15">
        <f t="shared" si="15"/>
        <v>3506.86</v>
      </c>
      <c r="N384" s="9">
        <v>0.1</v>
      </c>
      <c r="O384" s="21">
        <v>0.1</v>
      </c>
      <c r="P384" s="21" t="str">
        <f>IF(Table13[[#This Row],[Discount]]=0,"No Discount",IF(Table13[[#This Row],[Discount]]&lt;=0.05,"Low",IF(Table13[[#This Row],[Discount]]&lt;=0.1,"Medium","High")))</f>
        <v>Medium</v>
      </c>
      <c r="Q384" s="15">
        <f t="shared" si="16"/>
        <v>350.68600000000004</v>
      </c>
      <c r="R384" s="15">
        <f t="shared" si="17"/>
        <v>3156.174</v>
      </c>
      <c r="S384" s="15" t="str">
        <f>IF(Table13[[#This Row],[Total Sales After Discount (Main Total Sales)]]&gt;=1000,"High Order","Low Order")</f>
        <v>High Order</v>
      </c>
      <c r="T384" s="9" t="s">
        <v>98</v>
      </c>
      <c r="U384" s="9" t="s">
        <v>51</v>
      </c>
      <c r="V384" s="16" t="str">
        <f ca="1">PROPER(Table13[[#This Row],[Region]])</f>
        <v>West</v>
      </c>
      <c r="W384" s="9" t="s">
        <v>194</v>
      </c>
      <c r="X384" s="9" t="s">
        <v>413</v>
      </c>
      <c r="Y384" s="9" t="s">
        <v>32</v>
      </c>
      <c r="Z384" s="9" t="str">
        <f>TEXT(Table13[[#This Row],[Order Date]],"mmm")</f>
        <v>Mar</v>
      </c>
      <c r="AA384" s="1" t="str">
        <f>TEXT(Table13[[#This Row],[Order Date]],"yyyy")</f>
        <v>2015</v>
      </c>
      <c r="AB384" s="1" t="str">
        <f>TEXT(Table13[[#This Row],[Order Date]],"mmm yyyy")</f>
        <v>Mar 2015</v>
      </c>
      <c r="AC384" s="1" t="str">
        <f>TEXT(Table13[[#This Row],[Order Date]],"dddd")</f>
        <v>Wednesday</v>
      </c>
    </row>
    <row r="385" spans="1:29" ht="14.5">
      <c r="A385" s="9">
        <v>693</v>
      </c>
      <c r="B385" s="9" t="str">
        <f>VLOOKUP(Table13[[#This Row],[Customer ID]],'Customer Lookup'!A:B,2,0)</f>
        <v>Richard McClure</v>
      </c>
      <c r="C385" s="9">
        <v>87812</v>
      </c>
      <c r="D385" s="12">
        <v>42071</v>
      </c>
      <c r="E385" s="12">
        <v>42078</v>
      </c>
      <c r="F385" s="24">
        <f>Table13[[#This Row],[Ship Date]]-Table13[[#This Row],[Order Date]]</f>
        <v>7</v>
      </c>
      <c r="G385" s="18" t="str">
        <f>IF(Table13[[#This Row],[Shipping Delay (No of Days From Order to Delivery)]]&lt;=2,"Fast Delivery","Standard Delivery")</f>
        <v>Standard Delivery</v>
      </c>
      <c r="H385" s="9" t="s">
        <v>2237</v>
      </c>
      <c r="I385" s="13" t="str">
        <f ca="1">TRIM(Table13[[#This Row],[Product Category]])</f>
        <v>Furniture</v>
      </c>
      <c r="J385" s="13" t="str">
        <f ca="1">PROPER(Table13[[#This Row],[Product Sub-Category]])</f>
        <v>Binders And Binder Accessories</v>
      </c>
      <c r="K385" s="14">
        <v>17</v>
      </c>
      <c r="L385" s="15">
        <v>5.34</v>
      </c>
      <c r="M385" s="15">
        <f t="shared" si="15"/>
        <v>90.78</v>
      </c>
      <c r="N385" s="9">
        <v>0.05</v>
      </c>
      <c r="O385" s="20">
        <v>0.05</v>
      </c>
      <c r="P385" s="20" t="str">
        <f>IF(Table13[[#This Row],[Discount]]=0,"No Discount",IF(Table13[[#This Row],[Discount]]&lt;=0.05,"Low",IF(Table13[[#This Row],[Discount]]&lt;=0.1,"Medium","High")))</f>
        <v>Low</v>
      </c>
      <c r="Q385" s="15">
        <f t="shared" si="16"/>
        <v>4.5390000000000006</v>
      </c>
      <c r="R385" s="15">
        <f t="shared" si="17"/>
        <v>86.241</v>
      </c>
      <c r="S385" s="15" t="str">
        <f>IF(Table13[[#This Row],[Total Sales After Discount (Main Total Sales)]]&gt;=1000,"High Order","Low Order")</f>
        <v>Low Order</v>
      </c>
      <c r="T385" s="9" t="s">
        <v>98</v>
      </c>
      <c r="U385" s="9" t="s">
        <v>51</v>
      </c>
      <c r="V385" s="16" t="str">
        <f ca="1">PROPER(Table13[[#This Row],[Region]])</f>
        <v>West</v>
      </c>
      <c r="W385" s="9" t="s">
        <v>194</v>
      </c>
      <c r="X385" s="9" t="s">
        <v>413</v>
      </c>
      <c r="Y385" s="9" t="s">
        <v>22</v>
      </c>
      <c r="Z385" s="9" t="str">
        <f>TEXT(Table13[[#This Row],[Order Date]],"mmm")</f>
        <v>Mar</v>
      </c>
      <c r="AA385" s="1" t="str">
        <f>TEXT(Table13[[#This Row],[Order Date]],"yyyy")</f>
        <v>2015</v>
      </c>
      <c r="AB385" s="1" t="str">
        <f>TEXT(Table13[[#This Row],[Order Date]],"mmm yyyy")</f>
        <v>Mar 2015</v>
      </c>
      <c r="AC385" s="1" t="str">
        <f>TEXT(Table13[[#This Row],[Order Date]],"dddd")</f>
        <v>Sunday</v>
      </c>
    </row>
    <row r="386" spans="1:29" ht="14.5">
      <c r="A386" s="9">
        <v>693</v>
      </c>
      <c r="B386" s="9" t="str">
        <f>VLOOKUP(Table13[[#This Row],[Customer ID]],'Customer Lookup'!A:B,2,0)</f>
        <v>Richard McClure</v>
      </c>
      <c r="C386" s="9">
        <v>87812</v>
      </c>
      <c r="D386" s="12">
        <v>42071</v>
      </c>
      <c r="E386" s="12">
        <v>42078</v>
      </c>
      <c r="F386" s="24">
        <f>Table13[[#This Row],[Ship Date]]-Table13[[#This Row],[Order Date]]</f>
        <v>7</v>
      </c>
      <c r="G386" s="18" t="str">
        <f>IF(Table13[[#This Row],[Shipping Delay (No of Days From Order to Delivery)]]&lt;=2,"Fast Delivery","Standard Delivery")</f>
        <v>Standard Delivery</v>
      </c>
      <c r="H386" s="8" t="s">
        <v>151</v>
      </c>
      <c r="I386" s="13" t="str">
        <f ca="1">TRIM(Table13[[#This Row],[Product Category]])</f>
        <v>Technology</v>
      </c>
      <c r="J386" s="13" t="str">
        <f ca="1">PROPER(Table13[[#This Row],[Product Sub-Category]])</f>
        <v>Bookcases</v>
      </c>
      <c r="K386" s="14">
        <v>5</v>
      </c>
      <c r="L386" s="15">
        <v>140.97999999999999</v>
      </c>
      <c r="M386" s="15">
        <f t="shared" ref="M386:M449" si="18">L386*K386</f>
        <v>704.9</v>
      </c>
      <c r="N386" s="9">
        <v>0.1</v>
      </c>
      <c r="O386" s="21">
        <v>0.1</v>
      </c>
      <c r="P386" s="21" t="str">
        <f>IF(Table13[[#This Row],[Discount]]=0,"No Discount",IF(Table13[[#This Row],[Discount]]&lt;=0.05,"Low",IF(Table13[[#This Row],[Discount]]&lt;=0.1,"Medium","High")))</f>
        <v>Medium</v>
      </c>
      <c r="Q386" s="15">
        <f t="shared" ref="Q386:Q449" si="19">N386*M386</f>
        <v>70.489999999999995</v>
      </c>
      <c r="R386" s="15">
        <f t="shared" ref="R386:R449" si="20">M386-Q386</f>
        <v>634.41</v>
      </c>
      <c r="S386" s="15" t="str">
        <f>IF(Table13[[#This Row],[Total Sales After Discount (Main Total Sales)]]&gt;=1000,"High Order","Low Order")</f>
        <v>Low Order</v>
      </c>
      <c r="T386" s="9" t="s">
        <v>98</v>
      </c>
      <c r="U386" s="9" t="s">
        <v>51</v>
      </c>
      <c r="V386" s="16" t="str">
        <f ca="1">PROPER(Table13[[#This Row],[Region]])</f>
        <v>West</v>
      </c>
      <c r="W386" s="9" t="s">
        <v>194</v>
      </c>
      <c r="X386" s="9" t="s">
        <v>413</v>
      </c>
      <c r="Y386" s="9" t="s">
        <v>32</v>
      </c>
      <c r="Z386" s="9" t="str">
        <f>TEXT(Table13[[#This Row],[Order Date]],"mmm")</f>
        <v>Mar</v>
      </c>
      <c r="AA386" s="1" t="str">
        <f>TEXT(Table13[[#This Row],[Order Date]],"yyyy")</f>
        <v>2015</v>
      </c>
      <c r="AB386" s="1" t="str">
        <f>TEXT(Table13[[#This Row],[Order Date]],"mmm yyyy")</f>
        <v>Mar 2015</v>
      </c>
      <c r="AC386" s="1" t="str">
        <f>TEXT(Table13[[#This Row],[Order Date]],"dddd")</f>
        <v>Sunday</v>
      </c>
    </row>
    <row r="387" spans="1:29" ht="14.5">
      <c r="A387" s="9">
        <v>693</v>
      </c>
      <c r="B387" s="9" t="str">
        <f>VLOOKUP(Table13[[#This Row],[Customer ID]],'Customer Lookup'!A:B,2,0)</f>
        <v>Richard McClure</v>
      </c>
      <c r="C387" s="9">
        <v>87812</v>
      </c>
      <c r="D387" s="12">
        <v>42071</v>
      </c>
      <c r="E387" s="12">
        <v>42078</v>
      </c>
      <c r="F387" s="24">
        <f>Table13[[#This Row],[Ship Date]]-Table13[[#This Row],[Order Date]]</f>
        <v>7</v>
      </c>
      <c r="G387" s="18" t="str">
        <f>IF(Table13[[#This Row],[Shipping Delay (No of Days From Order to Delivery)]]&lt;=2,"Fast Delivery","Standard Delivery")</f>
        <v>Standard Delivery</v>
      </c>
      <c r="H387" s="9" t="s">
        <v>2235</v>
      </c>
      <c r="I387" s="13" t="str">
        <f ca="1">TRIM(Table13[[#This Row],[Product Category]])</f>
        <v>Furniture</v>
      </c>
      <c r="J387" s="13" t="str">
        <f ca="1">PROPER(Table13[[#This Row],[Product Sub-Category]])</f>
        <v>Telephones And Communication</v>
      </c>
      <c r="K387" s="14">
        <v>11</v>
      </c>
      <c r="L387" s="15">
        <v>205.99</v>
      </c>
      <c r="M387" s="15">
        <f t="shared" si="18"/>
        <v>2265.8900000000003</v>
      </c>
      <c r="N387" s="9">
        <v>0.1</v>
      </c>
      <c r="O387" s="20">
        <v>0.1</v>
      </c>
      <c r="P387" s="20" t="str">
        <f>IF(Table13[[#This Row],[Discount]]=0,"No Discount",IF(Table13[[#This Row],[Discount]]&lt;=0.05,"Low",IF(Table13[[#This Row],[Discount]]&lt;=0.1,"Medium","High")))</f>
        <v>Medium</v>
      </c>
      <c r="Q387" s="15">
        <f t="shared" si="19"/>
        <v>226.58900000000006</v>
      </c>
      <c r="R387" s="15">
        <f t="shared" si="20"/>
        <v>2039.3010000000004</v>
      </c>
      <c r="S387" s="15" t="str">
        <f>IF(Table13[[#This Row],[Total Sales After Discount (Main Total Sales)]]&gt;=1000,"High Order","Low Order")</f>
        <v>High Order</v>
      </c>
      <c r="T387" s="9" t="s">
        <v>98</v>
      </c>
      <c r="U387" s="9" t="s">
        <v>51</v>
      </c>
      <c r="V387" s="16" t="str">
        <f ca="1">PROPER(Table13[[#This Row],[Region]])</f>
        <v>West</v>
      </c>
      <c r="W387" s="9" t="s">
        <v>194</v>
      </c>
      <c r="X387" s="9" t="s">
        <v>413</v>
      </c>
      <c r="Y387" s="9" t="s">
        <v>32</v>
      </c>
      <c r="Z387" s="9" t="str">
        <f>TEXT(Table13[[#This Row],[Order Date]],"mmm")</f>
        <v>Mar</v>
      </c>
      <c r="AA387" s="1" t="str">
        <f>TEXT(Table13[[#This Row],[Order Date]],"yyyy")</f>
        <v>2015</v>
      </c>
      <c r="AB387" s="1" t="str">
        <f>TEXT(Table13[[#This Row],[Order Date]],"mmm yyyy")</f>
        <v>Mar 2015</v>
      </c>
      <c r="AC387" s="1" t="str">
        <f>TEXT(Table13[[#This Row],[Order Date]],"dddd")</f>
        <v>Sunday</v>
      </c>
    </row>
    <row r="388" spans="1:29" ht="14.5">
      <c r="A388" s="9">
        <v>693</v>
      </c>
      <c r="B388" s="9" t="str">
        <f>VLOOKUP(Table13[[#This Row],[Customer ID]],'Customer Lookup'!A:B,2,0)</f>
        <v>Richard McClure</v>
      </c>
      <c r="C388" s="9">
        <v>87813</v>
      </c>
      <c r="D388" s="12">
        <v>42129</v>
      </c>
      <c r="E388" s="12">
        <v>42131</v>
      </c>
      <c r="F388" s="24">
        <f>Table13[[#This Row],[Ship Date]]-Table13[[#This Row],[Order Date]]</f>
        <v>2</v>
      </c>
      <c r="G388" s="18" t="str">
        <f>IF(Table13[[#This Row],[Shipping Delay (No of Days From Order to Delivery)]]&lt;=2,"Fast Delivery","Standard Delivery")</f>
        <v>Fast Delivery</v>
      </c>
      <c r="H388" s="8" t="s">
        <v>123</v>
      </c>
      <c r="I388" s="13" t="str">
        <f ca="1">TRIM(Table13[[#This Row],[Product Category]])</f>
        <v>Technology</v>
      </c>
      <c r="J388" s="13" t="str">
        <f ca="1">PROPER(Table13[[#This Row],[Product Sub-Category]])</f>
        <v>Tables</v>
      </c>
      <c r="K388" s="14">
        <v>36</v>
      </c>
      <c r="L388" s="15">
        <v>230.98</v>
      </c>
      <c r="M388" s="15">
        <f t="shared" si="18"/>
        <v>8315.2799999999988</v>
      </c>
      <c r="N388" s="9">
        <v>0.1</v>
      </c>
      <c r="O388" s="21">
        <v>0.1</v>
      </c>
      <c r="P388" s="21" t="str">
        <f>IF(Table13[[#This Row],[Discount]]=0,"No Discount",IF(Table13[[#This Row],[Discount]]&lt;=0.05,"Low",IF(Table13[[#This Row],[Discount]]&lt;=0.1,"Medium","High")))</f>
        <v>Medium</v>
      </c>
      <c r="Q388" s="15">
        <f t="shared" si="19"/>
        <v>831.52799999999991</v>
      </c>
      <c r="R388" s="15">
        <f t="shared" si="20"/>
        <v>7483.7519999999986</v>
      </c>
      <c r="S388" s="15" t="str">
        <f>IF(Table13[[#This Row],[Total Sales After Discount (Main Total Sales)]]&gt;=1000,"High Order","Low Order")</f>
        <v>High Order</v>
      </c>
      <c r="T388" s="9" t="s">
        <v>21</v>
      </c>
      <c r="U388" s="9" t="s">
        <v>51</v>
      </c>
      <c r="V388" s="16" t="str">
        <f ca="1">PROPER(Table13[[#This Row],[Region]])</f>
        <v>Central</v>
      </c>
      <c r="W388" s="9" t="s">
        <v>194</v>
      </c>
      <c r="X388" s="9" t="s">
        <v>413</v>
      </c>
      <c r="Y388" s="9" t="s">
        <v>32</v>
      </c>
      <c r="Z388" s="9" t="str">
        <f>TEXT(Table13[[#This Row],[Order Date]],"mmm")</f>
        <v>May</v>
      </c>
      <c r="AA388" s="1" t="str">
        <f>TEXT(Table13[[#This Row],[Order Date]],"yyyy")</f>
        <v>2015</v>
      </c>
      <c r="AB388" s="1" t="str">
        <f>TEXT(Table13[[#This Row],[Order Date]],"mmm yyyy")</f>
        <v>May 2015</v>
      </c>
      <c r="AC388" s="1" t="str">
        <f>TEXT(Table13[[#This Row],[Order Date]],"dddd")</f>
        <v>Tuesday</v>
      </c>
    </row>
    <row r="389" spans="1:29" ht="14.5">
      <c r="A389" s="9">
        <v>696</v>
      </c>
      <c r="B389" s="9" t="str">
        <f>VLOOKUP(Table13[[#This Row],[Customer ID]],'Customer Lookup'!A:B,2,0)</f>
        <v>Johnny Reid</v>
      </c>
      <c r="C389" s="9">
        <v>89847</v>
      </c>
      <c r="D389" s="12">
        <v>42090</v>
      </c>
      <c r="E389" s="12">
        <v>42091</v>
      </c>
      <c r="F389" s="24">
        <f>Table13[[#This Row],[Ship Date]]-Table13[[#This Row],[Order Date]]</f>
        <v>1</v>
      </c>
      <c r="G389" s="18" t="str">
        <f>IF(Table13[[#This Row],[Shipping Delay (No of Days From Order to Delivery)]]&lt;=2,"Fast Delivery","Standard Delivery")</f>
        <v>Fast Delivery</v>
      </c>
      <c r="H389" s="9" t="s">
        <v>144</v>
      </c>
      <c r="I389" s="13" t="str">
        <f ca="1">TRIM(Table13[[#This Row],[Product Category]])</f>
        <v>Furniture</v>
      </c>
      <c r="J389" s="13" t="str">
        <f ca="1">PROPER(Table13[[#This Row],[Product Sub-Category]])</f>
        <v>Computer Peripherals</v>
      </c>
      <c r="K389" s="14">
        <v>10</v>
      </c>
      <c r="L389" s="15">
        <v>8.1199999999999992</v>
      </c>
      <c r="M389" s="15">
        <f t="shared" si="18"/>
        <v>81.199999999999989</v>
      </c>
      <c r="N389" s="9">
        <v>0.05</v>
      </c>
      <c r="O389" s="20">
        <v>0.05</v>
      </c>
      <c r="P389" s="20" t="str">
        <f>IF(Table13[[#This Row],[Discount]]=0,"No Discount",IF(Table13[[#This Row],[Discount]]&lt;=0.05,"Low",IF(Table13[[#This Row],[Discount]]&lt;=0.1,"Medium","High")))</f>
        <v>Low</v>
      </c>
      <c r="Q389" s="15">
        <f t="shared" si="19"/>
        <v>4.0599999999999996</v>
      </c>
      <c r="R389" s="15">
        <f t="shared" si="20"/>
        <v>77.139999999999986</v>
      </c>
      <c r="S389" s="15" t="str">
        <f>IF(Table13[[#This Row],[Total Sales After Discount (Main Total Sales)]]&gt;=1000,"High Order","Low Order")</f>
        <v>Low Order</v>
      </c>
      <c r="T389" s="9" t="s">
        <v>50</v>
      </c>
      <c r="U389" s="9" t="s">
        <v>81</v>
      </c>
      <c r="V389" s="16" t="str">
        <f ca="1">PROPER(Table13[[#This Row],[Region]])</f>
        <v>Central</v>
      </c>
      <c r="W389" s="9" t="s">
        <v>376</v>
      </c>
      <c r="X389" s="9" t="s">
        <v>414</v>
      </c>
      <c r="Y389" s="9" t="s">
        <v>32</v>
      </c>
      <c r="Z389" s="9" t="str">
        <f>TEXT(Table13[[#This Row],[Order Date]],"mmm")</f>
        <v>Mar</v>
      </c>
      <c r="AA389" s="1" t="str">
        <f>TEXT(Table13[[#This Row],[Order Date]],"yyyy")</f>
        <v>2015</v>
      </c>
      <c r="AB389" s="1" t="str">
        <f>TEXT(Table13[[#This Row],[Order Date]],"mmm yyyy")</f>
        <v>Mar 2015</v>
      </c>
      <c r="AC389" s="1" t="str">
        <f>TEXT(Table13[[#This Row],[Order Date]],"dddd")</f>
        <v>Friday</v>
      </c>
    </row>
    <row r="390" spans="1:29" ht="14.5">
      <c r="A390" s="9">
        <v>696</v>
      </c>
      <c r="B390" s="9" t="str">
        <f>VLOOKUP(Table13[[#This Row],[Customer ID]],'Customer Lookup'!A:B,2,0)</f>
        <v>Johnny Reid</v>
      </c>
      <c r="C390" s="9">
        <v>89847</v>
      </c>
      <c r="D390" s="12">
        <v>42090</v>
      </c>
      <c r="E390" s="12">
        <v>42091</v>
      </c>
      <c r="F390" s="24">
        <f>Table13[[#This Row],[Ship Date]]-Table13[[#This Row],[Order Date]]</f>
        <v>1</v>
      </c>
      <c r="G390" s="18" t="str">
        <f>IF(Table13[[#This Row],[Shipping Delay (No of Days From Order to Delivery)]]&lt;=2,"Fast Delivery","Standard Delivery")</f>
        <v>Fast Delivery</v>
      </c>
      <c r="H390" s="8" t="s">
        <v>2233</v>
      </c>
      <c r="I390" s="13" t="str">
        <f ca="1">TRIM(Table13[[#This Row],[Product Category]])</f>
        <v>Technology</v>
      </c>
      <c r="J390" s="13" t="str">
        <f ca="1">PROPER(Table13[[#This Row],[Product Sub-Category]])</f>
        <v>Office Furnishings</v>
      </c>
      <c r="K390" s="14">
        <v>12</v>
      </c>
      <c r="L390" s="15">
        <v>51.65</v>
      </c>
      <c r="M390" s="15">
        <f t="shared" si="18"/>
        <v>619.79999999999995</v>
      </c>
      <c r="N390" s="9">
        <v>0.05</v>
      </c>
      <c r="O390" s="21">
        <v>0.05</v>
      </c>
      <c r="P390" s="21" t="str">
        <f>IF(Table13[[#This Row],[Discount]]=0,"No Discount",IF(Table13[[#This Row],[Discount]]&lt;=0.05,"Low",IF(Table13[[#This Row],[Discount]]&lt;=0.1,"Medium","High")))</f>
        <v>Low</v>
      </c>
      <c r="Q390" s="15">
        <f t="shared" si="19"/>
        <v>30.99</v>
      </c>
      <c r="R390" s="15">
        <f t="shared" si="20"/>
        <v>588.80999999999995</v>
      </c>
      <c r="S390" s="15" t="str">
        <f>IF(Table13[[#This Row],[Total Sales After Discount (Main Total Sales)]]&gt;=1000,"High Order","Low Order")</f>
        <v>Low Order</v>
      </c>
      <c r="T390" s="9" t="s">
        <v>50</v>
      </c>
      <c r="U390" s="9" t="s">
        <v>81</v>
      </c>
      <c r="V390" s="16" t="str">
        <f ca="1">PROPER(Table13[[#This Row],[Region]])</f>
        <v>Central</v>
      </c>
      <c r="W390" s="9" t="s">
        <v>376</v>
      </c>
      <c r="X390" s="9" t="s">
        <v>414</v>
      </c>
      <c r="Y390" s="9" t="s">
        <v>32</v>
      </c>
      <c r="Z390" s="9" t="str">
        <f>TEXT(Table13[[#This Row],[Order Date]],"mmm")</f>
        <v>Mar</v>
      </c>
      <c r="AA390" s="1" t="str">
        <f>TEXT(Table13[[#This Row],[Order Date]],"yyyy")</f>
        <v>2015</v>
      </c>
      <c r="AB390" s="1" t="str">
        <f>TEXT(Table13[[#This Row],[Order Date]],"mmm yyyy")</f>
        <v>Mar 2015</v>
      </c>
      <c r="AC390" s="1" t="str">
        <f>TEXT(Table13[[#This Row],[Order Date]],"dddd")</f>
        <v>Friday</v>
      </c>
    </row>
    <row r="391" spans="1:29" ht="14.5">
      <c r="A391" s="9">
        <v>696</v>
      </c>
      <c r="B391" s="9" t="str">
        <f>VLOOKUP(Table13[[#This Row],[Customer ID]],'Customer Lookup'!A:B,2,0)</f>
        <v>Johnny Reid</v>
      </c>
      <c r="C391" s="9">
        <v>89848</v>
      </c>
      <c r="D391" s="12">
        <v>42101</v>
      </c>
      <c r="E391" s="12">
        <v>42103</v>
      </c>
      <c r="F391" s="24">
        <f>Table13[[#This Row],[Ship Date]]-Table13[[#This Row],[Order Date]]</f>
        <v>2</v>
      </c>
      <c r="G391" s="18" t="str">
        <f>IF(Table13[[#This Row],[Shipping Delay (No of Days From Order to Delivery)]]&lt;=2,"Fast Delivery","Standard Delivery")</f>
        <v>Fast Delivery</v>
      </c>
      <c r="H391" s="9" t="s">
        <v>144</v>
      </c>
      <c r="I391" s="13" t="str">
        <f ca="1">TRIM(Table13[[#This Row],[Product Category]])</f>
        <v>Technology</v>
      </c>
      <c r="J391" s="13" t="str">
        <f ca="1">PROPER(Table13[[#This Row],[Product Sub-Category]])</f>
        <v>Computer Peripherals</v>
      </c>
      <c r="K391" s="14">
        <v>9</v>
      </c>
      <c r="L391" s="15">
        <v>40.479999999999997</v>
      </c>
      <c r="M391" s="15">
        <f t="shared" si="18"/>
        <v>364.32</v>
      </c>
      <c r="N391" s="9">
        <v>0.05</v>
      </c>
      <c r="O391" s="20">
        <v>0.05</v>
      </c>
      <c r="P391" s="20" t="str">
        <f>IF(Table13[[#This Row],[Discount]]=0,"No Discount",IF(Table13[[#This Row],[Discount]]&lt;=0.05,"Low",IF(Table13[[#This Row],[Discount]]&lt;=0.1,"Medium","High")))</f>
        <v>Low</v>
      </c>
      <c r="Q391" s="15">
        <f t="shared" si="19"/>
        <v>18.216000000000001</v>
      </c>
      <c r="R391" s="15">
        <f t="shared" si="20"/>
        <v>346.10399999999998</v>
      </c>
      <c r="S391" s="15" t="str">
        <f>IF(Table13[[#This Row],[Total Sales After Discount (Main Total Sales)]]&gt;=1000,"High Order","Low Order")</f>
        <v>Low Order</v>
      </c>
      <c r="T391" s="9" t="s">
        <v>98</v>
      </c>
      <c r="U391" s="9" t="s">
        <v>81</v>
      </c>
      <c r="V391" s="16" t="str">
        <f ca="1">PROPER(Table13[[#This Row],[Region]])</f>
        <v>Central</v>
      </c>
      <c r="W391" s="9" t="s">
        <v>376</v>
      </c>
      <c r="X391" s="9" t="s">
        <v>414</v>
      </c>
      <c r="Y391" s="9" t="s">
        <v>32</v>
      </c>
      <c r="Z391" s="9" t="str">
        <f>TEXT(Table13[[#This Row],[Order Date]],"mmm")</f>
        <v>Apr</v>
      </c>
      <c r="AA391" s="1" t="str">
        <f>TEXT(Table13[[#This Row],[Order Date]],"yyyy")</f>
        <v>2015</v>
      </c>
      <c r="AB391" s="1" t="str">
        <f>TEXT(Table13[[#This Row],[Order Date]],"mmm yyyy")</f>
        <v>Apr 2015</v>
      </c>
      <c r="AC391" s="1" t="str">
        <f>TEXT(Table13[[#This Row],[Order Date]],"dddd")</f>
        <v>Tuesday</v>
      </c>
    </row>
    <row r="392" spans="1:29" ht="14.5">
      <c r="A392" s="9">
        <v>697</v>
      </c>
      <c r="B392" s="9" t="str">
        <f>VLOOKUP(Table13[[#This Row],[Customer ID]],'Customer Lookup'!A:B,2,0)</f>
        <v>Adam G Sawyer</v>
      </c>
      <c r="C392" s="9">
        <v>89847</v>
      </c>
      <c r="D392" s="12">
        <v>42090</v>
      </c>
      <c r="E392" s="12">
        <v>42091</v>
      </c>
      <c r="F392" s="24">
        <f>Table13[[#This Row],[Ship Date]]-Table13[[#This Row],[Order Date]]</f>
        <v>1</v>
      </c>
      <c r="G392" s="18" t="str">
        <f>IF(Table13[[#This Row],[Shipping Delay (No of Days From Order to Delivery)]]&lt;=2,"Fast Delivery","Standard Delivery")</f>
        <v>Fast Delivery</v>
      </c>
      <c r="H392" s="8" t="s">
        <v>2235</v>
      </c>
      <c r="I392" s="13" t="str">
        <f ca="1">TRIM(Table13[[#This Row],[Product Category]])</f>
        <v>Office Supplies</v>
      </c>
      <c r="J392" s="13" t="str">
        <f ca="1">PROPER(Table13[[#This Row],[Product Sub-Category]])</f>
        <v>Telephones And Communication</v>
      </c>
      <c r="K392" s="14">
        <v>10</v>
      </c>
      <c r="L392" s="15">
        <v>175.99</v>
      </c>
      <c r="M392" s="15">
        <f t="shared" si="18"/>
        <v>1759.9</v>
      </c>
      <c r="N392" s="9">
        <v>0.1</v>
      </c>
      <c r="O392" s="21">
        <v>0.1</v>
      </c>
      <c r="P392" s="21" t="str">
        <f>IF(Table13[[#This Row],[Discount]]=0,"No Discount",IF(Table13[[#This Row],[Discount]]&lt;=0.05,"Low",IF(Table13[[#This Row],[Discount]]&lt;=0.1,"Medium","High")))</f>
        <v>Medium</v>
      </c>
      <c r="Q392" s="15">
        <f t="shared" si="19"/>
        <v>175.99</v>
      </c>
      <c r="R392" s="15">
        <f t="shared" si="20"/>
        <v>1583.91</v>
      </c>
      <c r="S392" s="15" t="str">
        <f>IF(Table13[[#This Row],[Total Sales After Discount (Main Total Sales)]]&gt;=1000,"High Order","Low Order")</f>
        <v>High Order</v>
      </c>
      <c r="T392" s="9" t="s">
        <v>50</v>
      </c>
      <c r="U392" s="9" t="s">
        <v>81</v>
      </c>
      <c r="V392" s="16" t="str">
        <f ca="1">PROPER(Table13[[#This Row],[Region]])</f>
        <v>Central</v>
      </c>
      <c r="W392" s="9" t="s">
        <v>376</v>
      </c>
      <c r="X392" s="9" t="s">
        <v>415</v>
      </c>
      <c r="Y392" s="9" t="s">
        <v>32</v>
      </c>
      <c r="Z392" s="9" t="str">
        <f>TEXT(Table13[[#This Row],[Order Date]],"mmm")</f>
        <v>Mar</v>
      </c>
      <c r="AA392" s="1" t="str">
        <f>TEXT(Table13[[#This Row],[Order Date]],"yyyy")</f>
        <v>2015</v>
      </c>
      <c r="AB392" s="1" t="str">
        <f>TEXT(Table13[[#This Row],[Order Date]],"mmm yyyy")</f>
        <v>Mar 2015</v>
      </c>
      <c r="AC392" s="1" t="str">
        <f>TEXT(Table13[[#This Row],[Order Date]],"dddd")</f>
        <v>Friday</v>
      </c>
    </row>
    <row r="393" spans="1:29" ht="14.5">
      <c r="A393" s="9">
        <v>697</v>
      </c>
      <c r="B393" s="9" t="str">
        <f>VLOOKUP(Table13[[#This Row],[Customer ID]],'Customer Lookup'!A:B,2,0)</f>
        <v>Adam G Sawyer</v>
      </c>
      <c r="C393" s="9">
        <v>89849</v>
      </c>
      <c r="D393" s="12">
        <v>42042</v>
      </c>
      <c r="E393" s="12">
        <v>42044</v>
      </c>
      <c r="F393" s="24">
        <f>Table13[[#This Row],[Ship Date]]-Table13[[#This Row],[Order Date]]</f>
        <v>2</v>
      </c>
      <c r="G393" s="18" t="str">
        <f>IF(Table13[[#This Row],[Shipping Delay (No of Days From Order to Delivery)]]&lt;=2,"Fast Delivery","Standard Delivery")</f>
        <v>Fast Delivery</v>
      </c>
      <c r="H393" s="9" t="s">
        <v>196</v>
      </c>
      <c r="I393" s="13" t="str">
        <f ca="1">TRIM(Table13[[#This Row],[Product Category]])</f>
        <v>Technology</v>
      </c>
      <c r="J393" s="13" t="str">
        <f ca="1">PROPER(Table13[[#This Row],[Product Sub-Category]])</f>
        <v>Appliances</v>
      </c>
      <c r="K393" s="14">
        <v>20</v>
      </c>
      <c r="L393" s="15">
        <v>14.81</v>
      </c>
      <c r="M393" s="15">
        <f t="shared" si="18"/>
        <v>296.2</v>
      </c>
      <c r="N393" s="9">
        <v>0.05</v>
      </c>
      <c r="O393" s="20">
        <v>0.05</v>
      </c>
      <c r="P393" s="20" t="str">
        <f>IF(Table13[[#This Row],[Discount]]=0,"No Discount",IF(Table13[[#This Row],[Discount]]&lt;=0.05,"Low",IF(Table13[[#This Row],[Discount]]&lt;=0.1,"Medium","High")))</f>
        <v>Low</v>
      </c>
      <c r="Q393" s="15">
        <f t="shared" si="19"/>
        <v>14.81</v>
      </c>
      <c r="R393" s="15">
        <f t="shared" si="20"/>
        <v>281.39</v>
      </c>
      <c r="S393" s="15" t="str">
        <f>IF(Table13[[#This Row],[Total Sales After Discount (Main Total Sales)]]&gt;=1000,"High Order","Low Order")</f>
        <v>Low Order</v>
      </c>
      <c r="T393" s="9" t="s">
        <v>41</v>
      </c>
      <c r="U393" s="9" t="s">
        <v>81</v>
      </c>
      <c r="V393" s="16" t="str">
        <f ca="1">PROPER(Table13[[#This Row],[Region]])</f>
        <v>West</v>
      </c>
      <c r="W393" s="9" t="s">
        <v>376</v>
      </c>
      <c r="X393" s="9" t="s">
        <v>415</v>
      </c>
      <c r="Y393" s="9" t="s">
        <v>32</v>
      </c>
      <c r="Z393" s="9" t="str">
        <f>TEXT(Table13[[#This Row],[Order Date]],"mmm")</f>
        <v>Feb</v>
      </c>
      <c r="AA393" s="1" t="str">
        <f>TEXT(Table13[[#This Row],[Order Date]],"yyyy")</f>
        <v>2015</v>
      </c>
      <c r="AB393" s="1" t="str">
        <f>TEXT(Table13[[#This Row],[Order Date]],"mmm yyyy")</f>
        <v>Feb 2015</v>
      </c>
      <c r="AC393" s="1" t="str">
        <f>TEXT(Table13[[#This Row],[Order Date]],"dddd")</f>
        <v>Saturday</v>
      </c>
    </row>
    <row r="394" spans="1:29" ht="14.5">
      <c r="A394" s="9">
        <v>698</v>
      </c>
      <c r="B394" s="9" t="str">
        <f>VLOOKUP(Table13[[#This Row],[Customer ID]],'Customer Lookup'!A:B,2,0)</f>
        <v>Nelson Hensley</v>
      </c>
      <c r="C394" s="9">
        <v>32869</v>
      </c>
      <c r="D394" s="12">
        <v>42090</v>
      </c>
      <c r="E394" s="12">
        <v>42091</v>
      </c>
      <c r="F394" s="24">
        <f>Table13[[#This Row],[Ship Date]]-Table13[[#This Row],[Order Date]]</f>
        <v>1</v>
      </c>
      <c r="G394" s="18" t="str">
        <f>IF(Table13[[#This Row],[Shipping Delay (No of Days From Order to Delivery)]]&lt;=2,"Fast Delivery","Standard Delivery")</f>
        <v>Fast Delivery</v>
      </c>
      <c r="H394" s="8" t="s">
        <v>144</v>
      </c>
      <c r="I394" s="13" t="str">
        <f ca="1">TRIM(Table13[[#This Row],[Product Category]])</f>
        <v>Furniture</v>
      </c>
      <c r="J394" s="13" t="str">
        <f ca="1">PROPER(Table13[[#This Row],[Product Sub-Category]])</f>
        <v>Computer Peripherals</v>
      </c>
      <c r="K394" s="14">
        <v>41</v>
      </c>
      <c r="L394" s="15">
        <v>8.1199999999999992</v>
      </c>
      <c r="M394" s="15">
        <f t="shared" si="18"/>
        <v>332.91999999999996</v>
      </c>
      <c r="N394" s="9">
        <v>0.05</v>
      </c>
      <c r="O394" s="21">
        <v>0.05</v>
      </c>
      <c r="P394" s="21" t="str">
        <f>IF(Table13[[#This Row],[Discount]]=0,"No Discount",IF(Table13[[#This Row],[Discount]]&lt;=0.05,"Low",IF(Table13[[#This Row],[Discount]]&lt;=0.1,"Medium","High")))</f>
        <v>Low</v>
      </c>
      <c r="Q394" s="15">
        <f t="shared" si="19"/>
        <v>16.645999999999997</v>
      </c>
      <c r="R394" s="15">
        <f t="shared" si="20"/>
        <v>316.27399999999994</v>
      </c>
      <c r="S394" s="15" t="str">
        <f>IF(Table13[[#This Row],[Total Sales After Discount (Main Total Sales)]]&gt;=1000,"High Order","Low Order")</f>
        <v>Low Order</v>
      </c>
      <c r="T394" s="9" t="s">
        <v>50</v>
      </c>
      <c r="U394" s="9" t="s">
        <v>81</v>
      </c>
      <c r="V394" s="16" t="str">
        <f ca="1">PROPER(Table13[[#This Row],[Region]])</f>
        <v>West</v>
      </c>
      <c r="W394" s="9" t="s">
        <v>29</v>
      </c>
      <c r="X394" s="9" t="s">
        <v>160</v>
      </c>
      <c r="Y394" s="9" t="s">
        <v>32</v>
      </c>
      <c r="Z394" s="9" t="str">
        <f>TEXT(Table13[[#This Row],[Order Date]],"mmm")</f>
        <v>Mar</v>
      </c>
      <c r="AA394" s="1" t="str">
        <f>TEXT(Table13[[#This Row],[Order Date]],"yyyy")</f>
        <v>2015</v>
      </c>
      <c r="AB394" s="1" t="str">
        <f>TEXT(Table13[[#This Row],[Order Date]],"mmm yyyy")</f>
        <v>Mar 2015</v>
      </c>
      <c r="AC394" s="1" t="str">
        <f>TEXT(Table13[[#This Row],[Order Date]],"dddd")</f>
        <v>Friday</v>
      </c>
    </row>
    <row r="395" spans="1:29" ht="14.5">
      <c r="A395" s="9">
        <v>698</v>
      </c>
      <c r="B395" s="9" t="str">
        <f>VLOOKUP(Table13[[#This Row],[Customer ID]],'Customer Lookup'!A:B,2,0)</f>
        <v>Nelson Hensley</v>
      </c>
      <c r="C395" s="9">
        <v>32869</v>
      </c>
      <c r="D395" s="12">
        <v>42090</v>
      </c>
      <c r="E395" s="12">
        <v>42091</v>
      </c>
      <c r="F395" s="24">
        <f>Table13[[#This Row],[Ship Date]]-Table13[[#This Row],[Order Date]]</f>
        <v>1</v>
      </c>
      <c r="G395" s="18" t="str">
        <f>IF(Table13[[#This Row],[Shipping Delay (No of Days From Order to Delivery)]]&lt;=2,"Fast Delivery","Standard Delivery")</f>
        <v>Fast Delivery</v>
      </c>
      <c r="H395" s="9" t="s">
        <v>2233</v>
      </c>
      <c r="I395" s="13" t="str">
        <f ca="1">TRIM(Table13[[#This Row],[Product Category]])</f>
        <v>Technology</v>
      </c>
      <c r="J395" s="13" t="str">
        <f ca="1">PROPER(Table13[[#This Row],[Product Sub-Category]])</f>
        <v>Office Furnishings</v>
      </c>
      <c r="K395" s="14">
        <v>49</v>
      </c>
      <c r="L395" s="15">
        <v>51.65</v>
      </c>
      <c r="M395" s="15">
        <f t="shared" si="18"/>
        <v>2530.85</v>
      </c>
      <c r="N395" s="9">
        <v>0.05</v>
      </c>
      <c r="O395" s="20">
        <v>0.05</v>
      </c>
      <c r="P395" s="20" t="str">
        <f>IF(Table13[[#This Row],[Discount]]=0,"No Discount",IF(Table13[[#This Row],[Discount]]&lt;=0.05,"Low",IF(Table13[[#This Row],[Discount]]&lt;=0.1,"Medium","High")))</f>
        <v>Low</v>
      </c>
      <c r="Q395" s="15">
        <f t="shared" si="19"/>
        <v>126.5425</v>
      </c>
      <c r="R395" s="15">
        <f t="shared" si="20"/>
        <v>2404.3074999999999</v>
      </c>
      <c r="S395" s="15" t="str">
        <f>IF(Table13[[#This Row],[Total Sales After Discount (Main Total Sales)]]&gt;=1000,"High Order","Low Order")</f>
        <v>High Order</v>
      </c>
      <c r="T395" s="9" t="s">
        <v>50</v>
      </c>
      <c r="U395" s="9" t="s">
        <v>81</v>
      </c>
      <c r="V395" s="16" t="str">
        <f ca="1">PROPER(Table13[[#This Row],[Region]])</f>
        <v>West</v>
      </c>
      <c r="W395" s="9" t="s">
        <v>29</v>
      </c>
      <c r="X395" s="9" t="s">
        <v>160</v>
      </c>
      <c r="Y395" s="9" t="s">
        <v>32</v>
      </c>
      <c r="Z395" s="9" t="str">
        <f>TEXT(Table13[[#This Row],[Order Date]],"mmm")</f>
        <v>Mar</v>
      </c>
      <c r="AA395" s="1" t="str">
        <f>TEXT(Table13[[#This Row],[Order Date]],"yyyy")</f>
        <v>2015</v>
      </c>
      <c r="AB395" s="1" t="str">
        <f>TEXT(Table13[[#This Row],[Order Date]],"mmm yyyy")</f>
        <v>Mar 2015</v>
      </c>
      <c r="AC395" s="1" t="str">
        <f>TEXT(Table13[[#This Row],[Order Date]],"dddd")</f>
        <v>Friday</v>
      </c>
    </row>
    <row r="396" spans="1:29" ht="14.5">
      <c r="A396" s="9">
        <v>698</v>
      </c>
      <c r="B396" s="9" t="str">
        <f>VLOOKUP(Table13[[#This Row],[Customer ID]],'Customer Lookup'!A:B,2,0)</f>
        <v>Nelson Hensley</v>
      </c>
      <c r="C396" s="9">
        <v>32869</v>
      </c>
      <c r="D396" s="12">
        <v>42090</v>
      </c>
      <c r="E396" s="12">
        <v>42091</v>
      </c>
      <c r="F396" s="24">
        <f>Table13[[#This Row],[Ship Date]]-Table13[[#This Row],[Order Date]]</f>
        <v>1</v>
      </c>
      <c r="G396" s="18" t="str">
        <f>IF(Table13[[#This Row],[Shipping Delay (No of Days From Order to Delivery)]]&lt;=2,"Fast Delivery","Standard Delivery")</f>
        <v>Fast Delivery</v>
      </c>
      <c r="H396" s="8" t="s">
        <v>2235</v>
      </c>
      <c r="I396" s="13" t="str">
        <f ca="1">TRIM(Table13[[#This Row],[Product Category]])</f>
        <v>Technology</v>
      </c>
      <c r="J396" s="13" t="str">
        <f ca="1">PROPER(Table13[[#This Row],[Product Sub-Category]])</f>
        <v>Telephones And Communication</v>
      </c>
      <c r="K396" s="14">
        <v>39</v>
      </c>
      <c r="L396" s="15">
        <v>175.99</v>
      </c>
      <c r="M396" s="15">
        <f t="shared" si="18"/>
        <v>6863.6100000000006</v>
      </c>
      <c r="N396" s="9">
        <v>0.1</v>
      </c>
      <c r="O396" s="21">
        <v>0.1</v>
      </c>
      <c r="P396" s="21" t="str">
        <f>IF(Table13[[#This Row],[Discount]]=0,"No Discount",IF(Table13[[#This Row],[Discount]]&lt;=0.05,"Low",IF(Table13[[#This Row],[Discount]]&lt;=0.1,"Medium","High")))</f>
        <v>Medium</v>
      </c>
      <c r="Q396" s="15">
        <f t="shared" si="19"/>
        <v>686.3610000000001</v>
      </c>
      <c r="R396" s="15">
        <f t="shared" si="20"/>
        <v>6177.2490000000007</v>
      </c>
      <c r="S396" s="15" t="str">
        <f>IF(Table13[[#This Row],[Total Sales After Discount (Main Total Sales)]]&gt;=1000,"High Order","Low Order")</f>
        <v>High Order</v>
      </c>
      <c r="T396" s="9" t="s">
        <v>50</v>
      </c>
      <c r="U396" s="9" t="s">
        <v>81</v>
      </c>
      <c r="V396" s="16" t="str">
        <f ca="1">PROPER(Table13[[#This Row],[Region]])</f>
        <v>West</v>
      </c>
      <c r="W396" s="9" t="s">
        <v>29</v>
      </c>
      <c r="X396" s="9" t="s">
        <v>160</v>
      </c>
      <c r="Y396" s="9" t="s">
        <v>32</v>
      </c>
      <c r="Z396" s="9" t="str">
        <f>TEXT(Table13[[#This Row],[Order Date]],"mmm")</f>
        <v>Mar</v>
      </c>
      <c r="AA396" s="1" t="str">
        <f>TEXT(Table13[[#This Row],[Order Date]],"yyyy")</f>
        <v>2015</v>
      </c>
      <c r="AB396" s="1" t="str">
        <f>TEXT(Table13[[#This Row],[Order Date]],"mmm yyyy")</f>
        <v>Mar 2015</v>
      </c>
      <c r="AC396" s="1" t="str">
        <f>TEXT(Table13[[#This Row],[Order Date]],"dddd")</f>
        <v>Friday</v>
      </c>
    </row>
    <row r="397" spans="1:29" ht="14.5">
      <c r="A397" s="9">
        <v>698</v>
      </c>
      <c r="B397" s="9" t="str">
        <f>VLOOKUP(Table13[[#This Row],[Customer ID]],'Customer Lookup'!A:B,2,0)</f>
        <v>Nelson Hensley</v>
      </c>
      <c r="C397" s="9">
        <v>8994</v>
      </c>
      <c r="D397" s="12">
        <v>42101</v>
      </c>
      <c r="E397" s="12">
        <v>42103</v>
      </c>
      <c r="F397" s="24">
        <f>Table13[[#This Row],[Ship Date]]-Table13[[#This Row],[Order Date]]</f>
        <v>2</v>
      </c>
      <c r="G397" s="18" t="str">
        <f>IF(Table13[[#This Row],[Shipping Delay (No of Days From Order to Delivery)]]&lt;=2,"Fast Delivery","Standard Delivery")</f>
        <v>Fast Delivery</v>
      </c>
      <c r="H397" s="9" t="s">
        <v>144</v>
      </c>
      <c r="I397" s="13" t="str">
        <f ca="1">TRIM(Table13[[#This Row],[Product Category]])</f>
        <v>Office Supplies</v>
      </c>
      <c r="J397" s="13" t="str">
        <f ca="1">PROPER(Table13[[#This Row],[Product Sub-Category]])</f>
        <v>Computer Peripherals</v>
      </c>
      <c r="K397" s="14">
        <v>36</v>
      </c>
      <c r="L397" s="15">
        <v>40.479999999999997</v>
      </c>
      <c r="M397" s="15">
        <f t="shared" si="18"/>
        <v>1457.28</v>
      </c>
      <c r="N397" s="9">
        <v>0.05</v>
      </c>
      <c r="O397" s="20">
        <v>0.05</v>
      </c>
      <c r="P397" s="20" t="str">
        <f>IF(Table13[[#This Row],[Discount]]=0,"No Discount",IF(Table13[[#This Row],[Discount]]&lt;=0.05,"Low",IF(Table13[[#This Row],[Discount]]&lt;=0.1,"Medium","High")))</f>
        <v>Low</v>
      </c>
      <c r="Q397" s="15">
        <f t="shared" si="19"/>
        <v>72.864000000000004</v>
      </c>
      <c r="R397" s="15">
        <f t="shared" si="20"/>
        <v>1384.4159999999999</v>
      </c>
      <c r="S397" s="15" t="str">
        <f>IF(Table13[[#This Row],[Total Sales After Discount (Main Total Sales)]]&gt;=1000,"High Order","Low Order")</f>
        <v>High Order</v>
      </c>
      <c r="T397" s="9" t="s">
        <v>98</v>
      </c>
      <c r="U397" s="9" t="s">
        <v>81</v>
      </c>
      <c r="V397" s="16" t="str">
        <f ca="1">PROPER(Table13[[#This Row],[Region]])</f>
        <v>West</v>
      </c>
      <c r="W397" s="9" t="s">
        <v>29</v>
      </c>
      <c r="X397" s="9" t="s">
        <v>160</v>
      </c>
      <c r="Y397" s="9" t="s">
        <v>32</v>
      </c>
      <c r="Z397" s="9" t="str">
        <f>TEXT(Table13[[#This Row],[Order Date]],"mmm")</f>
        <v>Apr</v>
      </c>
      <c r="AA397" s="1" t="str">
        <f>TEXT(Table13[[#This Row],[Order Date]],"yyyy")</f>
        <v>2015</v>
      </c>
      <c r="AB397" s="1" t="str">
        <f>TEXT(Table13[[#This Row],[Order Date]],"mmm yyyy")</f>
        <v>Apr 2015</v>
      </c>
      <c r="AC397" s="1" t="str">
        <f>TEXT(Table13[[#This Row],[Order Date]],"dddd")</f>
        <v>Tuesday</v>
      </c>
    </row>
    <row r="398" spans="1:29" ht="14.5">
      <c r="A398" s="9">
        <v>698</v>
      </c>
      <c r="B398" s="9" t="str">
        <f>VLOOKUP(Table13[[#This Row],[Customer ID]],'Customer Lookup'!A:B,2,0)</f>
        <v>Nelson Hensley</v>
      </c>
      <c r="C398" s="9">
        <v>53410</v>
      </c>
      <c r="D398" s="12">
        <v>42042</v>
      </c>
      <c r="E398" s="12">
        <v>42044</v>
      </c>
      <c r="F398" s="24">
        <f>Table13[[#This Row],[Ship Date]]-Table13[[#This Row],[Order Date]]</f>
        <v>2</v>
      </c>
      <c r="G398" s="18" t="str">
        <f>IF(Table13[[#This Row],[Shipping Delay (No of Days From Order to Delivery)]]&lt;=2,"Fast Delivery","Standard Delivery")</f>
        <v>Fast Delivery</v>
      </c>
      <c r="H398" s="8" t="s">
        <v>196</v>
      </c>
      <c r="I398" s="13" t="str">
        <f ca="1">TRIM(Table13[[#This Row],[Product Category]])</f>
        <v>Office Supplies</v>
      </c>
      <c r="J398" s="13" t="str">
        <f ca="1">PROPER(Table13[[#This Row],[Product Sub-Category]])</f>
        <v>Appliances</v>
      </c>
      <c r="K398" s="14">
        <v>79</v>
      </c>
      <c r="L398" s="15">
        <v>14.81</v>
      </c>
      <c r="M398" s="15">
        <f t="shared" si="18"/>
        <v>1169.99</v>
      </c>
      <c r="N398" s="9">
        <v>0.05</v>
      </c>
      <c r="O398" s="21">
        <v>0.05</v>
      </c>
      <c r="P398" s="21" t="str">
        <f>IF(Table13[[#This Row],[Discount]]=0,"No Discount",IF(Table13[[#This Row],[Discount]]&lt;=0.05,"Low",IF(Table13[[#This Row],[Discount]]&lt;=0.1,"Medium","High")))</f>
        <v>Low</v>
      </c>
      <c r="Q398" s="15">
        <f t="shared" si="19"/>
        <v>58.499500000000005</v>
      </c>
      <c r="R398" s="15">
        <f t="shared" si="20"/>
        <v>1111.4905000000001</v>
      </c>
      <c r="S398" s="15" t="str">
        <f>IF(Table13[[#This Row],[Total Sales After Discount (Main Total Sales)]]&gt;=1000,"High Order","Low Order")</f>
        <v>High Order</v>
      </c>
      <c r="T398" s="9" t="s">
        <v>41</v>
      </c>
      <c r="U398" s="9" t="s">
        <v>81</v>
      </c>
      <c r="V398" s="16" t="str">
        <f ca="1">PROPER(Table13[[#This Row],[Region]])</f>
        <v>West</v>
      </c>
      <c r="W398" s="9" t="s">
        <v>29</v>
      </c>
      <c r="X398" s="9" t="s">
        <v>160</v>
      </c>
      <c r="Y398" s="9" t="s">
        <v>32</v>
      </c>
      <c r="Z398" s="9" t="str">
        <f>TEXT(Table13[[#This Row],[Order Date]],"mmm")</f>
        <v>Feb</v>
      </c>
      <c r="AA398" s="1" t="str">
        <f>TEXT(Table13[[#This Row],[Order Date]],"yyyy")</f>
        <v>2015</v>
      </c>
      <c r="AB398" s="1" t="str">
        <f>TEXT(Table13[[#This Row],[Order Date]],"mmm yyyy")</f>
        <v>Feb 2015</v>
      </c>
      <c r="AC398" s="1" t="str">
        <f>TEXT(Table13[[#This Row],[Order Date]],"dddd")</f>
        <v>Saturday</v>
      </c>
    </row>
    <row r="399" spans="1:29" ht="14.5">
      <c r="A399" s="9">
        <v>699</v>
      </c>
      <c r="B399" s="9" t="str">
        <f>VLOOKUP(Table13[[#This Row],[Customer ID]],'Customer Lookup'!A:B,2,0)</f>
        <v>Jenny Gold</v>
      </c>
      <c r="C399" s="9">
        <v>44517</v>
      </c>
      <c r="D399" s="12">
        <v>42117</v>
      </c>
      <c r="E399" s="12">
        <v>42118</v>
      </c>
      <c r="F399" s="24">
        <f>Table13[[#This Row],[Ship Date]]-Table13[[#This Row],[Order Date]]</f>
        <v>1</v>
      </c>
      <c r="G399" s="18" t="str">
        <f>IF(Table13[[#This Row],[Shipping Delay (No of Days From Order to Delivery)]]&lt;=2,"Fast Delivery","Standard Delivery")</f>
        <v>Fast Delivery</v>
      </c>
      <c r="H399" s="9" t="s">
        <v>83</v>
      </c>
      <c r="I399" s="13" t="str">
        <f ca="1">TRIM(Table13[[#This Row],[Product Category]])</f>
        <v>Office Supplies</v>
      </c>
      <c r="J399" s="13" t="str">
        <f ca="1">PROPER(Table13[[#This Row],[Product Sub-Category]])</f>
        <v>Paper</v>
      </c>
      <c r="K399" s="14">
        <v>5</v>
      </c>
      <c r="L399" s="15">
        <v>5.28</v>
      </c>
      <c r="M399" s="15">
        <f t="shared" si="18"/>
        <v>26.400000000000002</v>
      </c>
      <c r="N399" s="9">
        <v>0.05</v>
      </c>
      <c r="O399" s="20">
        <v>0.05</v>
      </c>
      <c r="P399" s="20" t="str">
        <f>IF(Table13[[#This Row],[Discount]]=0,"No Discount",IF(Table13[[#This Row],[Discount]]&lt;=0.05,"Low",IF(Table13[[#This Row],[Discount]]&lt;=0.1,"Medium","High")))</f>
        <v>Low</v>
      </c>
      <c r="Q399" s="15">
        <f t="shared" si="19"/>
        <v>1.3200000000000003</v>
      </c>
      <c r="R399" s="15">
        <f t="shared" si="20"/>
        <v>25.080000000000002</v>
      </c>
      <c r="S399" s="15" t="str">
        <f>IF(Table13[[#This Row],[Total Sales After Discount (Main Total Sales)]]&gt;=1000,"High Order","Low Order")</f>
        <v>Low Order</v>
      </c>
      <c r="T399" s="9" t="s">
        <v>50</v>
      </c>
      <c r="U399" s="9" t="s">
        <v>104</v>
      </c>
      <c r="V399" s="16" t="str">
        <f ca="1">PROPER(Table13[[#This Row],[Region]])</f>
        <v>West</v>
      </c>
      <c r="W399" s="9" t="s">
        <v>37</v>
      </c>
      <c r="X399" s="9" t="s">
        <v>361</v>
      </c>
      <c r="Y399" s="9" t="s">
        <v>32</v>
      </c>
      <c r="Z399" s="9" t="str">
        <f>TEXT(Table13[[#This Row],[Order Date]],"mmm")</f>
        <v>Apr</v>
      </c>
      <c r="AA399" s="1" t="str">
        <f>TEXT(Table13[[#This Row],[Order Date]],"yyyy")</f>
        <v>2015</v>
      </c>
      <c r="AB399" s="1" t="str">
        <f>TEXT(Table13[[#This Row],[Order Date]],"mmm yyyy")</f>
        <v>Apr 2015</v>
      </c>
      <c r="AC399" s="1" t="str">
        <f>TEXT(Table13[[#This Row],[Order Date]],"dddd")</f>
        <v>Thursday</v>
      </c>
    </row>
    <row r="400" spans="1:29" ht="14.5">
      <c r="A400" s="9">
        <v>699</v>
      </c>
      <c r="B400" s="9" t="str">
        <f>VLOOKUP(Table13[[#This Row],[Customer ID]],'Customer Lookup'!A:B,2,0)</f>
        <v>Jenny Gold</v>
      </c>
      <c r="C400" s="9">
        <v>55392</v>
      </c>
      <c r="D400" s="12">
        <v>42161</v>
      </c>
      <c r="E400" s="12">
        <v>42162</v>
      </c>
      <c r="F400" s="24">
        <f>Table13[[#This Row],[Ship Date]]-Table13[[#This Row],[Order Date]]</f>
        <v>1</v>
      </c>
      <c r="G400" s="18" t="str">
        <f>IF(Table13[[#This Row],[Shipping Delay (No of Days From Order to Delivery)]]&lt;=2,"Fast Delivery","Standard Delivery")</f>
        <v>Fast Delivery</v>
      </c>
      <c r="H400" s="8" t="s">
        <v>2231</v>
      </c>
      <c r="I400" s="13" t="str">
        <f ca="1">TRIM(Table13[[#This Row],[Product Category]])</f>
        <v>Office Supplies</v>
      </c>
      <c r="J400" s="13" t="str">
        <f ca="1">PROPER(Table13[[#This Row],[Product Sub-Category]])</f>
        <v>Pens &amp; Art Supplies</v>
      </c>
      <c r="K400" s="14">
        <v>30</v>
      </c>
      <c r="L400" s="15">
        <v>6.47</v>
      </c>
      <c r="M400" s="15">
        <f t="shared" si="18"/>
        <v>194.1</v>
      </c>
      <c r="N400" s="9">
        <v>0.05</v>
      </c>
      <c r="O400" s="21">
        <v>0.05</v>
      </c>
      <c r="P400" s="21" t="str">
        <f>IF(Table13[[#This Row],[Discount]]=0,"No Discount",IF(Table13[[#This Row],[Discount]]&lt;=0.05,"Low",IF(Table13[[#This Row],[Discount]]&lt;=0.1,"Medium","High")))</f>
        <v>Low</v>
      </c>
      <c r="Q400" s="15">
        <f t="shared" si="19"/>
        <v>9.7050000000000001</v>
      </c>
      <c r="R400" s="15">
        <f t="shared" si="20"/>
        <v>184.39499999999998</v>
      </c>
      <c r="S400" s="15" t="str">
        <f>IF(Table13[[#This Row],[Total Sales After Discount (Main Total Sales)]]&gt;=1000,"High Order","Low Order")</f>
        <v>Low Order</v>
      </c>
      <c r="T400" s="9" t="s">
        <v>41</v>
      </c>
      <c r="U400" s="9" t="s">
        <v>104</v>
      </c>
      <c r="V400" s="16" t="str">
        <f ca="1">PROPER(Table13[[#This Row],[Region]])</f>
        <v>West</v>
      </c>
      <c r="W400" s="9" t="s">
        <v>37</v>
      </c>
      <c r="X400" s="9" t="s">
        <v>361</v>
      </c>
      <c r="Y400" s="9" t="s">
        <v>32</v>
      </c>
      <c r="Z400" s="9" t="str">
        <f>TEXT(Table13[[#This Row],[Order Date]],"mmm")</f>
        <v>Jun</v>
      </c>
      <c r="AA400" s="1" t="str">
        <f>TEXT(Table13[[#This Row],[Order Date]],"yyyy")</f>
        <v>2015</v>
      </c>
      <c r="AB400" s="1" t="str">
        <f>TEXT(Table13[[#This Row],[Order Date]],"mmm yyyy")</f>
        <v>Jun 2015</v>
      </c>
      <c r="AC400" s="1" t="str">
        <f>TEXT(Table13[[#This Row],[Order Date]],"dddd")</f>
        <v>Saturday</v>
      </c>
    </row>
    <row r="401" spans="1:29" ht="14.5">
      <c r="A401" s="9">
        <v>699</v>
      </c>
      <c r="B401" s="9" t="str">
        <f>VLOOKUP(Table13[[#This Row],[Customer ID]],'Customer Lookup'!A:B,2,0)</f>
        <v>Jenny Gold</v>
      </c>
      <c r="C401" s="9">
        <v>55392</v>
      </c>
      <c r="D401" s="12">
        <v>42161</v>
      </c>
      <c r="E401" s="12">
        <v>42163</v>
      </c>
      <c r="F401" s="24">
        <f>Table13[[#This Row],[Ship Date]]-Table13[[#This Row],[Order Date]]</f>
        <v>2</v>
      </c>
      <c r="G401" s="18" t="str">
        <f>IF(Table13[[#This Row],[Shipping Delay (No of Days From Order to Delivery)]]&lt;=2,"Fast Delivery","Standard Delivery")</f>
        <v>Fast Delivery</v>
      </c>
      <c r="H401" s="9" t="s">
        <v>2231</v>
      </c>
      <c r="I401" s="13" t="str">
        <f ca="1">TRIM(Table13[[#This Row],[Product Category]])</f>
        <v>Office Supplies</v>
      </c>
      <c r="J401" s="13" t="str">
        <f ca="1">PROPER(Table13[[#This Row],[Product Sub-Category]])</f>
        <v>Pens &amp; Art Supplies</v>
      </c>
      <c r="K401" s="14">
        <v>59</v>
      </c>
      <c r="L401" s="15">
        <v>2.84</v>
      </c>
      <c r="M401" s="15">
        <f t="shared" si="18"/>
        <v>167.56</v>
      </c>
      <c r="N401" s="9">
        <v>0.05</v>
      </c>
      <c r="O401" s="20">
        <v>0.05</v>
      </c>
      <c r="P401" s="20" t="str">
        <f>IF(Table13[[#This Row],[Discount]]=0,"No Discount",IF(Table13[[#This Row],[Discount]]&lt;=0.05,"Low",IF(Table13[[#This Row],[Discount]]&lt;=0.1,"Medium","High")))</f>
        <v>Low</v>
      </c>
      <c r="Q401" s="15">
        <f t="shared" si="19"/>
        <v>8.3780000000000001</v>
      </c>
      <c r="R401" s="15">
        <f t="shared" si="20"/>
        <v>159.18200000000002</v>
      </c>
      <c r="S401" s="15" t="str">
        <f>IF(Table13[[#This Row],[Total Sales After Discount (Main Total Sales)]]&gt;=1000,"High Order","Low Order")</f>
        <v>Low Order</v>
      </c>
      <c r="T401" s="9" t="s">
        <v>41</v>
      </c>
      <c r="U401" s="9" t="s">
        <v>104</v>
      </c>
      <c r="V401" s="16" t="str">
        <f ca="1">PROPER(Table13[[#This Row],[Region]])</f>
        <v>West</v>
      </c>
      <c r="W401" s="9" t="s">
        <v>37</v>
      </c>
      <c r="X401" s="9" t="s">
        <v>361</v>
      </c>
      <c r="Y401" s="9" t="s">
        <v>32</v>
      </c>
      <c r="Z401" s="9" t="str">
        <f>TEXT(Table13[[#This Row],[Order Date]],"mmm")</f>
        <v>Jun</v>
      </c>
      <c r="AA401" s="1" t="str">
        <f>TEXT(Table13[[#This Row],[Order Date]],"yyyy")</f>
        <v>2015</v>
      </c>
      <c r="AB401" s="1" t="str">
        <f>TEXT(Table13[[#This Row],[Order Date]],"mmm yyyy")</f>
        <v>Jun 2015</v>
      </c>
      <c r="AC401" s="1" t="str">
        <f>TEXT(Table13[[#This Row],[Order Date]],"dddd")</f>
        <v>Saturday</v>
      </c>
    </row>
    <row r="402" spans="1:29" ht="14.5">
      <c r="A402" s="9">
        <v>699</v>
      </c>
      <c r="B402" s="9" t="str">
        <f>VLOOKUP(Table13[[#This Row],[Customer ID]],'Customer Lookup'!A:B,2,0)</f>
        <v>Jenny Gold</v>
      </c>
      <c r="C402" s="9">
        <v>36647</v>
      </c>
      <c r="D402" s="12">
        <v>42185</v>
      </c>
      <c r="E402" s="12">
        <v>42186</v>
      </c>
      <c r="F402" s="24">
        <f>Table13[[#This Row],[Ship Date]]-Table13[[#This Row],[Order Date]]</f>
        <v>1</v>
      </c>
      <c r="G402" s="18" t="str">
        <f>IF(Table13[[#This Row],[Shipping Delay (No of Days From Order to Delivery)]]&lt;=2,"Fast Delivery","Standard Delivery")</f>
        <v>Fast Delivery</v>
      </c>
      <c r="H402" s="8" t="s">
        <v>60</v>
      </c>
      <c r="I402" s="13" t="str">
        <f ca="1">TRIM(Table13[[#This Row],[Product Category]])</f>
        <v>Office Supplies</v>
      </c>
      <c r="J402" s="13" t="str">
        <f ca="1">PROPER(Table13[[#This Row],[Product Sub-Category]])</f>
        <v>Rubber Bands</v>
      </c>
      <c r="K402" s="14">
        <v>32</v>
      </c>
      <c r="L402" s="15">
        <v>7.89</v>
      </c>
      <c r="M402" s="15">
        <f t="shared" si="18"/>
        <v>252.48</v>
      </c>
      <c r="N402" s="9">
        <v>0.05</v>
      </c>
      <c r="O402" s="21">
        <v>0.05</v>
      </c>
      <c r="P402" s="21" t="str">
        <f>IF(Table13[[#This Row],[Discount]]=0,"No Discount",IF(Table13[[#This Row],[Discount]]&lt;=0.05,"Low",IF(Table13[[#This Row],[Discount]]&lt;=0.1,"Medium","High")))</f>
        <v>Low</v>
      </c>
      <c r="Q402" s="15">
        <f t="shared" si="19"/>
        <v>12.624000000000001</v>
      </c>
      <c r="R402" s="15">
        <f t="shared" si="20"/>
        <v>239.85599999999999</v>
      </c>
      <c r="S402" s="15" t="str">
        <f>IF(Table13[[#This Row],[Total Sales After Discount (Main Total Sales)]]&gt;=1000,"High Order","Low Order")</f>
        <v>Low Order</v>
      </c>
      <c r="T402" s="9" t="s">
        <v>21</v>
      </c>
      <c r="U402" s="9" t="s">
        <v>104</v>
      </c>
      <c r="V402" s="16" t="str">
        <f ca="1">PROPER(Table13[[#This Row],[Region]])</f>
        <v>West</v>
      </c>
      <c r="W402" s="9" t="s">
        <v>37</v>
      </c>
      <c r="X402" s="9" t="s">
        <v>361</v>
      </c>
      <c r="Y402" s="9" t="s">
        <v>32</v>
      </c>
      <c r="Z402" s="9" t="str">
        <f>TEXT(Table13[[#This Row],[Order Date]],"mmm")</f>
        <v>Jun</v>
      </c>
      <c r="AA402" s="1" t="str">
        <f>TEXT(Table13[[#This Row],[Order Date]],"yyyy")</f>
        <v>2015</v>
      </c>
      <c r="AB402" s="1" t="str">
        <f>TEXT(Table13[[#This Row],[Order Date]],"mmm yyyy")</f>
        <v>Jun 2015</v>
      </c>
      <c r="AC402" s="1" t="str">
        <f>TEXT(Table13[[#This Row],[Order Date]],"dddd")</f>
        <v>Tuesday</v>
      </c>
    </row>
    <row r="403" spans="1:29" ht="14.5">
      <c r="A403" s="9">
        <v>699</v>
      </c>
      <c r="B403" s="9" t="str">
        <f>VLOOKUP(Table13[[#This Row],[Customer ID]],'Customer Lookup'!A:B,2,0)</f>
        <v>Jenny Gold</v>
      </c>
      <c r="C403" s="9">
        <v>36647</v>
      </c>
      <c r="D403" s="12">
        <v>42185</v>
      </c>
      <c r="E403" s="12">
        <v>42186</v>
      </c>
      <c r="F403" s="24">
        <f>Table13[[#This Row],[Ship Date]]-Table13[[#This Row],[Order Date]]</f>
        <v>1</v>
      </c>
      <c r="G403" s="18" t="str">
        <f>IF(Table13[[#This Row],[Shipping Delay (No of Days From Order to Delivery)]]&lt;=2,"Fast Delivery","Standard Delivery")</f>
        <v>Fast Delivery</v>
      </c>
      <c r="H403" s="9" t="s">
        <v>2240</v>
      </c>
      <c r="I403" s="13" t="str">
        <f ca="1">TRIM(Table13[[#This Row],[Product Category]])</f>
        <v>Office Supplies</v>
      </c>
      <c r="J403" s="13" t="str">
        <f ca="1">PROPER(Table13[[#This Row],[Product Sub-Category]])</f>
        <v>Scissors, Rulers And Trimmers</v>
      </c>
      <c r="K403" s="14">
        <v>24</v>
      </c>
      <c r="L403" s="15">
        <v>3.68</v>
      </c>
      <c r="M403" s="15">
        <f t="shared" si="18"/>
        <v>88.320000000000007</v>
      </c>
      <c r="N403" s="9">
        <v>0.05</v>
      </c>
      <c r="O403" s="20">
        <v>0.05</v>
      </c>
      <c r="P403" s="20" t="str">
        <f>IF(Table13[[#This Row],[Discount]]=0,"No Discount",IF(Table13[[#This Row],[Discount]]&lt;=0.05,"Low",IF(Table13[[#This Row],[Discount]]&lt;=0.1,"Medium","High")))</f>
        <v>Low</v>
      </c>
      <c r="Q403" s="15">
        <f t="shared" si="19"/>
        <v>4.4160000000000004</v>
      </c>
      <c r="R403" s="15">
        <f t="shared" si="20"/>
        <v>83.904000000000011</v>
      </c>
      <c r="S403" s="15" t="str">
        <f>IF(Table13[[#This Row],[Total Sales After Discount (Main Total Sales)]]&gt;=1000,"High Order","Low Order")</f>
        <v>Low Order</v>
      </c>
      <c r="T403" s="9" t="s">
        <v>21</v>
      </c>
      <c r="U403" s="9" t="s">
        <v>104</v>
      </c>
      <c r="V403" s="16" t="str">
        <f ca="1">PROPER(Table13[[#This Row],[Region]])</f>
        <v>West</v>
      </c>
      <c r="W403" s="9" t="s">
        <v>37</v>
      </c>
      <c r="X403" s="9" t="s">
        <v>361</v>
      </c>
      <c r="Y403" s="9" t="s">
        <v>32</v>
      </c>
      <c r="Z403" s="9" t="str">
        <f>TEXT(Table13[[#This Row],[Order Date]],"mmm")</f>
        <v>Jun</v>
      </c>
      <c r="AA403" s="1" t="str">
        <f>TEXT(Table13[[#This Row],[Order Date]],"yyyy")</f>
        <v>2015</v>
      </c>
      <c r="AB403" s="1" t="str">
        <f>TEXT(Table13[[#This Row],[Order Date]],"mmm yyyy")</f>
        <v>Jun 2015</v>
      </c>
      <c r="AC403" s="1" t="str">
        <f>TEXT(Table13[[#This Row],[Order Date]],"dddd")</f>
        <v>Tuesday</v>
      </c>
    </row>
    <row r="404" spans="1:29" ht="14.5">
      <c r="A404" s="9">
        <v>699</v>
      </c>
      <c r="B404" s="9" t="str">
        <f>VLOOKUP(Table13[[#This Row],[Customer ID]],'Customer Lookup'!A:B,2,0)</f>
        <v>Jenny Gold</v>
      </c>
      <c r="C404" s="9">
        <v>36647</v>
      </c>
      <c r="D404" s="12">
        <v>42185</v>
      </c>
      <c r="E404" s="12">
        <v>42188</v>
      </c>
      <c r="F404" s="24">
        <f>Table13[[#This Row],[Ship Date]]-Table13[[#This Row],[Order Date]]</f>
        <v>3</v>
      </c>
      <c r="G404" s="18" t="str">
        <f>IF(Table13[[#This Row],[Shipping Delay (No of Days From Order to Delivery)]]&lt;=2,"Fast Delivery","Standard Delivery")</f>
        <v>Standard Delivery</v>
      </c>
      <c r="H404" s="8" t="s">
        <v>2238</v>
      </c>
      <c r="I404" s="13" t="str">
        <f ca="1">TRIM(Table13[[#This Row],[Product Category]])</f>
        <v>Technology</v>
      </c>
      <c r="J404" s="13" t="str">
        <f ca="1">PROPER(Table13[[#This Row],[Product Sub-Category]])</f>
        <v>Storage &amp; Organization</v>
      </c>
      <c r="K404" s="14">
        <v>27</v>
      </c>
      <c r="L404" s="15">
        <v>9.7100000000000009</v>
      </c>
      <c r="M404" s="15">
        <f t="shared" si="18"/>
        <v>262.17</v>
      </c>
      <c r="N404" s="9">
        <v>0.05</v>
      </c>
      <c r="O404" s="21">
        <v>0.05</v>
      </c>
      <c r="P404" s="21" t="str">
        <f>IF(Table13[[#This Row],[Discount]]=0,"No Discount",IF(Table13[[#This Row],[Discount]]&lt;=0.05,"Low",IF(Table13[[#This Row],[Discount]]&lt;=0.1,"Medium","High")))</f>
        <v>Low</v>
      </c>
      <c r="Q404" s="15">
        <f t="shared" si="19"/>
        <v>13.108500000000001</v>
      </c>
      <c r="R404" s="15">
        <f t="shared" si="20"/>
        <v>249.06150000000002</v>
      </c>
      <c r="S404" s="15" t="str">
        <f>IF(Table13[[#This Row],[Total Sales After Discount (Main Total Sales)]]&gt;=1000,"High Order","Low Order")</f>
        <v>Low Order</v>
      </c>
      <c r="T404" s="9" t="s">
        <v>21</v>
      </c>
      <c r="U404" s="9" t="s">
        <v>104</v>
      </c>
      <c r="V404" s="16" t="str">
        <f ca="1">PROPER(Table13[[#This Row],[Region]])</f>
        <v>West</v>
      </c>
      <c r="W404" s="9" t="s">
        <v>37</v>
      </c>
      <c r="X404" s="9" t="s">
        <v>361</v>
      </c>
      <c r="Y404" s="9" t="s">
        <v>32</v>
      </c>
      <c r="Z404" s="9" t="str">
        <f>TEXT(Table13[[#This Row],[Order Date]],"mmm")</f>
        <v>Jun</v>
      </c>
      <c r="AA404" s="1" t="str">
        <f>TEXT(Table13[[#This Row],[Order Date]],"yyyy")</f>
        <v>2015</v>
      </c>
      <c r="AB404" s="1" t="str">
        <f>TEXT(Table13[[#This Row],[Order Date]],"mmm yyyy")</f>
        <v>Jun 2015</v>
      </c>
      <c r="AC404" s="1" t="str">
        <f>TEXT(Table13[[#This Row],[Order Date]],"dddd")</f>
        <v>Tuesday</v>
      </c>
    </row>
    <row r="405" spans="1:29" ht="14.5">
      <c r="A405" s="9">
        <v>699</v>
      </c>
      <c r="B405" s="9" t="str">
        <f>VLOOKUP(Table13[[#This Row],[Customer ID]],'Customer Lookup'!A:B,2,0)</f>
        <v>Jenny Gold</v>
      </c>
      <c r="C405" s="9">
        <v>32420</v>
      </c>
      <c r="D405" s="12">
        <v>42033</v>
      </c>
      <c r="E405" s="12">
        <v>42035</v>
      </c>
      <c r="F405" s="24">
        <f>Table13[[#This Row],[Ship Date]]-Table13[[#This Row],[Order Date]]</f>
        <v>2</v>
      </c>
      <c r="G405" s="18" t="str">
        <f>IF(Table13[[#This Row],[Shipping Delay (No of Days From Order to Delivery)]]&lt;=2,"Fast Delivery","Standard Delivery")</f>
        <v>Fast Delivery</v>
      </c>
      <c r="H405" s="9" t="s">
        <v>144</v>
      </c>
      <c r="I405" s="13" t="str">
        <f ca="1">TRIM(Table13[[#This Row],[Product Category]])</f>
        <v>Furniture</v>
      </c>
      <c r="J405" s="13" t="str">
        <f ca="1">PROPER(Table13[[#This Row],[Product Sub-Category]])</f>
        <v>Computer Peripherals</v>
      </c>
      <c r="K405" s="14">
        <v>42</v>
      </c>
      <c r="L405" s="15">
        <v>5.0199999999999996</v>
      </c>
      <c r="M405" s="15">
        <f t="shared" si="18"/>
        <v>210.83999999999997</v>
      </c>
      <c r="N405" s="9">
        <v>0.05</v>
      </c>
      <c r="O405" s="20">
        <v>0.05</v>
      </c>
      <c r="P405" s="20" t="str">
        <f>IF(Table13[[#This Row],[Discount]]=0,"No Discount",IF(Table13[[#This Row],[Discount]]&lt;=0.05,"Low",IF(Table13[[#This Row],[Discount]]&lt;=0.1,"Medium","High")))</f>
        <v>Low</v>
      </c>
      <c r="Q405" s="15">
        <f t="shared" si="19"/>
        <v>10.542</v>
      </c>
      <c r="R405" s="15">
        <f t="shared" si="20"/>
        <v>200.29799999999997</v>
      </c>
      <c r="S405" s="15" t="str">
        <f>IF(Table13[[#This Row],[Total Sales After Discount (Main Total Sales)]]&gt;=1000,"High Order","Low Order")</f>
        <v>Low Order</v>
      </c>
      <c r="T405" s="9" t="s">
        <v>50</v>
      </c>
      <c r="U405" s="9" t="s">
        <v>104</v>
      </c>
      <c r="V405" s="16" t="str">
        <f ca="1">PROPER(Table13[[#This Row],[Region]])</f>
        <v>West</v>
      </c>
      <c r="W405" s="9" t="s">
        <v>37</v>
      </c>
      <c r="X405" s="9" t="s">
        <v>361</v>
      </c>
      <c r="Y405" s="9" t="s">
        <v>32</v>
      </c>
      <c r="Z405" s="9" t="str">
        <f>TEXT(Table13[[#This Row],[Order Date]],"mmm")</f>
        <v>Jan</v>
      </c>
      <c r="AA405" s="1" t="str">
        <f>TEXT(Table13[[#This Row],[Order Date]],"yyyy")</f>
        <v>2015</v>
      </c>
      <c r="AB405" s="1" t="str">
        <f>TEXT(Table13[[#This Row],[Order Date]],"mmm yyyy")</f>
        <v>Jan 2015</v>
      </c>
      <c r="AC405" s="1" t="str">
        <f>TEXT(Table13[[#This Row],[Order Date]],"dddd")</f>
        <v>Thursday</v>
      </c>
    </row>
    <row r="406" spans="1:29" ht="14.5">
      <c r="A406" s="9">
        <v>699</v>
      </c>
      <c r="B406" s="9" t="str">
        <f>VLOOKUP(Table13[[#This Row],[Customer ID]],'Customer Lookup'!A:B,2,0)</f>
        <v>Jenny Gold</v>
      </c>
      <c r="C406" s="9">
        <v>32420</v>
      </c>
      <c r="D406" s="12">
        <v>42033</v>
      </c>
      <c r="E406" s="12">
        <v>42035</v>
      </c>
      <c r="F406" s="24">
        <f>Table13[[#This Row],[Ship Date]]-Table13[[#This Row],[Order Date]]</f>
        <v>2</v>
      </c>
      <c r="G406" s="18" t="str">
        <f>IF(Table13[[#This Row],[Shipping Delay (No of Days From Order to Delivery)]]&lt;=2,"Fast Delivery","Standard Delivery")</f>
        <v>Fast Delivery</v>
      </c>
      <c r="H406" s="8" t="s">
        <v>2232</v>
      </c>
      <c r="I406" s="13" t="str">
        <f ca="1">TRIM(Table13[[#This Row],[Product Category]])</f>
        <v>Office Supplies</v>
      </c>
      <c r="J406" s="13" t="str">
        <f ca="1">PROPER(Table13[[#This Row],[Product Sub-Category]])</f>
        <v>Chairs &amp; Chairmats</v>
      </c>
      <c r="K406" s="14">
        <v>23</v>
      </c>
      <c r="L406" s="15">
        <v>280.98</v>
      </c>
      <c r="M406" s="15">
        <f t="shared" si="18"/>
        <v>6462.5400000000009</v>
      </c>
      <c r="N406" s="9">
        <v>0.1</v>
      </c>
      <c r="O406" s="21">
        <v>0.1</v>
      </c>
      <c r="P406" s="21" t="str">
        <f>IF(Table13[[#This Row],[Discount]]=0,"No Discount",IF(Table13[[#This Row],[Discount]]&lt;=0.05,"Low",IF(Table13[[#This Row],[Discount]]&lt;=0.1,"Medium","High")))</f>
        <v>Medium</v>
      </c>
      <c r="Q406" s="15">
        <f t="shared" si="19"/>
        <v>646.25400000000013</v>
      </c>
      <c r="R406" s="15">
        <f t="shared" si="20"/>
        <v>5816.286000000001</v>
      </c>
      <c r="S406" s="15" t="str">
        <f>IF(Table13[[#This Row],[Total Sales After Discount (Main Total Sales)]]&gt;=1000,"High Order","Low Order")</f>
        <v>High Order</v>
      </c>
      <c r="T406" s="9" t="s">
        <v>50</v>
      </c>
      <c r="U406" s="9" t="s">
        <v>104</v>
      </c>
      <c r="V406" s="16" t="str">
        <f ca="1">PROPER(Table13[[#This Row],[Region]])</f>
        <v>West</v>
      </c>
      <c r="W406" s="9" t="s">
        <v>37</v>
      </c>
      <c r="X406" s="9" t="s">
        <v>361</v>
      </c>
      <c r="Y406" s="9" t="s">
        <v>32</v>
      </c>
      <c r="Z406" s="9" t="str">
        <f>TEXT(Table13[[#This Row],[Order Date]],"mmm")</f>
        <v>Jan</v>
      </c>
      <c r="AA406" s="1" t="str">
        <f>TEXT(Table13[[#This Row],[Order Date]],"yyyy")</f>
        <v>2015</v>
      </c>
      <c r="AB406" s="1" t="str">
        <f>TEXT(Table13[[#This Row],[Order Date]],"mmm yyyy")</f>
        <v>Jan 2015</v>
      </c>
      <c r="AC406" s="1" t="str">
        <f>TEXT(Table13[[#This Row],[Order Date]],"dddd")</f>
        <v>Thursday</v>
      </c>
    </row>
    <row r="407" spans="1:29" ht="14.5">
      <c r="A407" s="9">
        <v>699</v>
      </c>
      <c r="B407" s="9" t="str">
        <f>VLOOKUP(Table13[[#This Row],[Customer ID]],'Customer Lookup'!A:B,2,0)</f>
        <v>Jenny Gold</v>
      </c>
      <c r="C407" s="9">
        <v>3042</v>
      </c>
      <c r="D407" s="12">
        <v>42144</v>
      </c>
      <c r="E407" s="12">
        <v>42145</v>
      </c>
      <c r="F407" s="24">
        <f>Table13[[#This Row],[Ship Date]]-Table13[[#This Row],[Order Date]]</f>
        <v>1</v>
      </c>
      <c r="G407" s="18" t="str">
        <f>IF(Table13[[#This Row],[Shipping Delay (No of Days From Order to Delivery)]]&lt;=2,"Fast Delivery","Standard Delivery")</f>
        <v>Fast Delivery</v>
      </c>
      <c r="H407" s="9" t="s">
        <v>2231</v>
      </c>
      <c r="I407" s="13" t="str">
        <f ca="1">TRIM(Table13[[#This Row],[Product Category]])</f>
        <v>Office Supplies</v>
      </c>
      <c r="J407" s="13" t="str">
        <f ca="1">PROPER(Table13[[#This Row],[Product Sub-Category]])</f>
        <v>Pens &amp; Art Supplies</v>
      </c>
      <c r="K407" s="14">
        <v>88</v>
      </c>
      <c r="L407" s="15">
        <v>4.26</v>
      </c>
      <c r="M407" s="15">
        <f t="shared" si="18"/>
        <v>374.88</v>
      </c>
      <c r="N407" s="9">
        <v>0.05</v>
      </c>
      <c r="O407" s="20">
        <v>0.05</v>
      </c>
      <c r="P407" s="20" t="str">
        <f>IF(Table13[[#This Row],[Discount]]=0,"No Discount",IF(Table13[[#This Row],[Discount]]&lt;=0.05,"Low",IF(Table13[[#This Row],[Discount]]&lt;=0.1,"Medium","High")))</f>
        <v>Low</v>
      </c>
      <c r="Q407" s="15">
        <f t="shared" si="19"/>
        <v>18.744</v>
      </c>
      <c r="R407" s="15">
        <f t="shared" si="20"/>
        <v>356.13599999999997</v>
      </c>
      <c r="S407" s="15" t="str">
        <f>IF(Table13[[#This Row],[Total Sales After Discount (Main Total Sales)]]&gt;=1000,"High Order","Low Order")</f>
        <v>Low Order</v>
      </c>
      <c r="T407" s="9" t="s">
        <v>50</v>
      </c>
      <c r="U407" s="9" t="s">
        <v>104</v>
      </c>
      <c r="V407" s="16" t="str">
        <f ca="1">PROPER(Table13[[#This Row],[Region]])</f>
        <v>West</v>
      </c>
      <c r="W407" s="9" t="s">
        <v>37</v>
      </c>
      <c r="X407" s="9" t="s">
        <v>361</v>
      </c>
      <c r="Y407" s="9" t="s">
        <v>32</v>
      </c>
      <c r="Z407" s="9" t="str">
        <f>TEXT(Table13[[#This Row],[Order Date]],"mmm")</f>
        <v>May</v>
      </c>
      <c r="AA407" s="1" t="str">
        <f>TEXT(Table13[[#This Row],[Order Date]],"yyyy")</f>
        <v>2015</v>
      </c>
      <c r="AB407" s="1" t="str">
        <f>TEXT(Table13[[#This Row],[Order Date]],"mmm yyyy")</f>
        <v>May 2015</v>
      </c>
      <c r="AC407" s="1" t="str">
        <f>TEXT(Table13[[#This Row],[Order Date]],"dddd")</f>
        <v>Wednesday</v>
      </c>
    </row>
    <row r="408" spans="1:29" ht="14.5">
      <c r="A408" s="9">
        <v>700</v>
      </c>
      <c r="B408" s="9" t="str">
        <f>VLOOKUP(Table13[[#This Row],[Customer ID]],'Customer Lookup'!A:B,2,0)</f>
        <v>Joseph Grossman</v>
      </c>
      <c r="C408" s="9">
        <v>87980</v>
      </c>
      <c r="D408" s="12">
        <v>42144</v>
      </c>
      <c r="E408" s="12">
        <v>42145</v>
      </c>
      <c r="F408" s="24">
        <f>Table13[[#This Row],[Ship Date]]-Table13[[#This Row],[Order Date]]</f>
        <v>1</v>
      </c>
      <c r="G408" s="18" t="str">
        <f>IF(Table13[[#This Row],[Shipping Delay (No of Days From Order to Delivery)]]&lt;=2,"Fast Delivery","Standard Delivery")</f>
        <v>Fast Delivery</v>
      </c>
      <c r="H408" s="8" t="s">
        <v>2231</v>
      </c>
      <c r="I408" s="13" t="str">
        <f ca="1">TRIM(Table13[[#This Row],[Product Category]])</f>
        <v>Office Supplies</v>
      </c>
      <c r="J408" s="13" t="str">
        <f ca="1">PROPER(Table13[[#This Row],[Product Sub-Category]])</f>
        <v>Pens &amp; Art Supplies</v>
      </c>
      <c r="K408" s="14">
        <v>22</v>
      </c>
      <c r="L408" s="15">
        <v>4.26</v>
      </c>
      <c r="M408" s="15">
        <f t="shared" si="18"/>
        <v>93.72</v>
      </c>
      <c r="N408" s="9">
        <v>0.05</v>
      </c>
      <c r="O408" s="21">
        <v>0.05</v>
      </c>
      <c r="P408" s="21" t="str">
        <f>IF(Table13[[#This Row],[Discount]]=0,"No Discount",IF(Table13[[#This Row],[Discount]]&lt;=0.05,"Low",IF(Table13[[#This Row],[Discount]]&lt;=0.1,"Medium","High")))</f>
        <v>Low</v>
      </c>
      <c r="Q408" s="15">
        <f t="shared" si="19"/>
        <v>4.6859999999999999</v>
      </c>
      <c r="R408" s="15">
        <f t="shared" si="20"/>
        <v>89.033999999999992</v>
      </c>
      <c r="S408" s="15" t="str">
        <f>IF(Table13[[#This Row],[Total Sales After Discount (Main Total Sales)]]&gt;=1000,"High Order","Low Order")</f>
        <v>Low Order</v>
      </c>
      <c r="T408" s="9" t="s">
        <v>50</v>
      </c>
      <c r="U408" s="9" t="s">
        <v>104</v>
      </c>
      <c r="V408" s="16" t="str">
        <f ca="1">PROPER(Table13[[#This Row],[Region]])</f>
        <v>West</v>
      </c>
      <c r="W408" s="9" t="s">
        <v>37</v>
      </c>
      <c r="X408" s="9" t="s">
        <v>393</v>
      </c>
      <c r="Y408" s="9" t="s">
        <v>32</v>
      </c>
      <c r="Z408" s="9" t="str">
        <f>TEXT(Table13[[#This Row],[Order Date]],"mmm")</f>
        <v>May</v>
      </c>
      <c r="AA408" s="1" t="str">
        <f>TEXT(Table13[[#This Row],[Order Date]],"yyyy")</f>
        <v>2015</v>
      </c>
      <c r="AB408" s="1" t="str">
        <f>TEXT(Table13[[#This Row],[Order Date]],"mmm yyyy")</f>
        <v>May 2015</v>
      </c>
      <c r="AC408" s="1" t="str">
        <f>TEXT(Table13[[#This Row],[Order Date]],"dddd")</f>
        <v>Wednesday</v>
      </c>
    </row>
    <row r="409" spans="1:29" ht="14.5">
      <c r="A409" s="9">
        <v>702</v>
      </c>
      <c r="B409" s="9" t="str">
        <f>VLOOKUP(Table13[[#This Row],[Customer ID]],'Customer Lookup'!A:B,2,0)</f>
        <v>Kelly O'Connor</v>
      </c>
      <c r="C409" s="9">
        <v>87977</v>
      </c>
      <c r="D409" s="12">
        <v>42117</v>
      </c>
      <c r="E409" s="12">
        <v>42118</v>
      </c>
      <c r="F409" s="24">
        <f>Table13[[#This Row],[Ship Date]]-Table13[[#This Row],[Order Date]]</f>
        <v>1</v>
      </c>
      <c r="G409" s="18" t="str">
        <f>IF(Table13[[#This Row],[Shipping Delay (No of Days From Order to Delivery)]]&lt;=2,"Fast Delivery","Standard Delivery")</f>
        <v>Fast Delivery</v>
      </c>
      <c r="H409" s="9" t="s">
        <v>83</v>
      </c>
      <c r="I409" s="13" t="str">
        <f ca="1">TRIM(Table13[[#This Row],[Product Category]])</f>
        <v>Office Supplies</v>
      </c>
      <c r="J409" s="13" t="str">
        <f ca="1">PROPER(Table13[[#This Row],[Product Sub-Category]])</f>
        <v>Paper</v>
      </c>
      <c r="K409" s="14">
        <v>1</v>
      </c>
      <c r="L409" s="15">
        <v>5.28</v>
      </c>
      <c r="M409" s="15">
        <f t="shared" si="18"/>
        <v>5.28</v>
      </c>
      <c r="N409" s="9">
        <v>0.05</v>
      </c>
      <c r="O409" s="20">
        <v>0.05</v>
      </c>
      <c r="P409" s="20" t="str">
        <f>IF(Table13[[#This Row],[Discount]]=0,"No Discount",IF(Table13[[#This Row],[Discount]]&lt;=0.05,"Low",IF(Table13[[#This Row],[Discount]]&lt;=0.1,"Medium","High")))</f>
        <v>Low</v>
      </c>
      <c r="Q409" s="15">
        <f t="shared" si="19"/>
        <v>0.26400000000000001</v>
      </c>
      <c r="R409" s="15">
        <f t="shared" si="20"/>
        <v>5.016</v>
      </c>
      <c r="S409" s="15" t="str">
        <f>IF(Table13[[#This Row],[Total Sales After Discount (Main Total Sales)]]&gt;=1000,"High Order","Low Order")</f>
        <v>Low Order</v>
      </c>
      <c r="T409" s="9" t="s">
        <v>50</v>
      </c>
      <c r="U409" s="9" t="s">
        <v>104</v>
      </c>
      <c r="V409" s="16" t="str">
        <f ca="1">PROPER(Table13[[#This Row],[Region]])</f>
        <v>West</v>
      </c>
      <c r="W409" s="9" t="s">
        <v>37</v>
      </c>
      <c r="X409" s="9" t="s">
        <v>417</v>
      </c>
      <c r="Y409" s="9" t="s">
        <v>32</v>
      </c>
      <c r="Z409" s="9" t="str">
        <f>TEXT(Table13[[#This Row],[Order Date]],"mmm")</f>
        <v>Apr</v>
      </c>
      <c r="AA409" s="1" t="str">
        <f>TEXT(Table13[[#This Row],[Order Date]],"yyyy")</f>
        <v>2015</v>
      </c>
      <c r="AB409" s="1" t="str">
        <f>TEXT(Table13[[#This Row],[Order Date]],"mmm yyyy")</f>
        <v>Apr 2015</v>
      </c>
      <c r="AC409" s="1" t="str">
        <f>TEXT(Table13[[#This Row],[Order Date]],"dddd")</f>
        <v>Thursday</v>
      </c>
    </row>
    <row r="410" spans="1:29" ht="14.5">
      <c r="A410" s="9">
        <v>702</v>
      </c>
      <c r="B410" s="9" t="str">
        <f>VLOOKUP(Table13[[#This Row],[Customer ID]],'Customer Lookup'!A:B,2,0)</f>
        <v>Kelly O'Connor</v>
      </c>
      <c r="C410" s="9">
        <v>87979</v>
      </c>
      <c r="D410" s="12">
        <v>42185</v>
      </c>
      <c r="E410" s="12">
        <v>42186</v>
      </c>
      <c r="F410" s="24">
        <f>Table13[[#This Row],[Ship Date]]-Table13[[#This Row],[Order Date]]</f>
        <v>1</v>
      </c>
      <c r="G410" s="18" t="str">
        <f>IF(Table13[[#This Row],[Shipping Delay (No of Days From Order to Delivery)]]&lt;=2,"Fast Delivery","Standard Delivery")</f>
        <v>Fast Delivery</v>
      </c>
      <c r="H410" s="8" t="s">
        <v>60</v>
      </c>
      <c r="I410" s="13" t="str">
        <f ca="1">TRIM(Table13[[#This Row],[Product Category]])</f>
        <v>Office Supplies</v>
      </c>
      <c r="J410" s="13" t="str">
        <f ca="1">PROPER(Table13[[#This Row],[Product Sub-Category]])</f>
        <v>Rubber Bands</v>
      </c>
      <c r="K410" s="14">
        <v>8</v>
      </c>
      <c r="L410" s="15">
        <v>7.89</v>
      </c>
      <c r="M410" s="15">
        <f t="shared" si="18"/>
        <v>63.12</v>
      </c>
      <c r="N410" s="9">
        <v>0.05</v>
      </c>
      <c r="O410" s="21">
        <v>0.05</v>
      </c>
      <c r="P410" s="21" t="str">
        <f>IF(Table13[[#This Row],[Discount]]=0,"No Discount",IF(Table13[[#This Row],[Discount]]&lt;=0.05,"Low",IF(Table13[[#This Row],[Discount]]&lt;=0.1,"Medium","High")))</f>
        <v>Low</v>
      </c>
      <c r="Q410" s="15">
        <f t="shared" si="19"/>
        <v>3.1560000000000001</v>
      </c>
      <c r="R410" s="15">
        <f t="shared" si="20"/>
        <v>59.963999999999999</v>
      </c>
      <c r="S410" s="15" t="str">
        <f>IF(Table13[[#This Row],[Total Sales After Discount (Main Total Sales)]]&gt;=1000,"High Order","Low Order")</f>
        <v>Low Order</v>
      </c>
      <c r="T410" s="9" t="s">
        <v>21</v>
      </c>
      <c r="U410" s="9" t="s">
        <v>104</v>
      </c>
      <c r="V410" s="16" t="str">
        <f ca="1">PROPER(Table13[[#This Row],[Region]])</f>
        <v>West</v>
      </c>
      <c r="W410" s="9" t="s">
        <v>37</v>
      </c>
      <c r="X410" s="9" t="s">
        <v>417</v>
      </c>
      <c r="Y410" s="9" t="s">
        <v>32</v>
      </c>
      <c r="Z410" s="9" t="str">
        <f>TEXT(Table13[[#This Row],[Order Date]],"mmm")</f>
        <v>Jun</v>
      </c>
      <c r="AA410" s="1" t="str">
        <f>TEXT(Table13[[#This Row],[Order Date]],"yyyy")</f>
        <v>2015</v>
      </c>
      <c r="AB410" s="1" t="str">
        <f>TEXT(Table13[[#This Row],[Order Date]],"mmm yyyy")</f>
        <v>Jun 2015</v>
      </c>
      <c r="AC410" s="1" t="str">
        <f>TEXT(Table13[[#This Row],[Order Date]],"dddd")</f>
        <v>Tuesday</v>
      </c>
    </row>
    <row r="411" spans="1:29" ht="14.5">
      <c r="A411" s="9">
        <v>702</v>
      </c>
      <c r="B411" s="9" t="str">
        <f>VLOOKUP(Table13[[#This Row],[Customer ID]],'Customer Lookup'!A:B,2,0)</f>
        <v>Kelly O'Connor</v>
      </c>
      <c r="C411" s="9">
        <v>87979</v>
      </c>
      <c r="D411" s="12">
        <v>42185</v>
      </c>
      <c r="E411" s="12">
        <v>42186</v>
      </c>
      <c r="F411" s="24">
        <f>Table13[[#This Row],[Ship Date]]-Table13[[#This Row],[Order Date]]</f>
        <v>1</v>
      </c>
      <c r="G411" s="18" t="str">
        <f>IF(Table13[[#This Row],[Shipping Delay (No of Days From Order to Delivery)]]&lt;=2,"Fast Delivery","Standard Delivery")</f>
        <v>Fast Delivery</v>
      </c>
      <c r="H411" s="9" t="s">
        <v>2240</v>
      </c>
      <c r="I411" s="13" t="str">
        <f ca="1">TRIM(Table13[[#This Row],[Product Category]])</f>
        <v>Office Supplies</v>
      </c>
      <c r="J411" s="13" t="str">
        <f ca="1">PROPER(Table13[[#This Row],[Product Sub-Category]])</f>
        <v>Scissors, Rulers And Trimmers</v>
      </c>
      <c r="K411" s="14">
        <v>6</v>
      </c>
      <c r="L411" s="15">
        <v>3.68</v>
      </c>
      <c r="M411" s="15">
        <f t="shared" si="18"/>
        <v>22.080000000000002</v>
      </c>
      <c r="N411" s="9">
        <v>0.05</v>
      </c>
      <c r="O411" s="20">
        <v>0.05</v>
      </c>
      <c r="P411" s="20" t="str">
        <f>IF(Table13[[#This Row],[Discount]]=0,"No Discount",IF(Table13[[#This Row],[Discount]]&lt;=0.05,"Low",IF(Table13[[#This Row],[Discount]]&lt;=0.1,"Medium","High")))</f>
        <v>Low</v>
      </c>
      <c r="Q411" s="15">
        <f t="shared" si="19"/>
        <v>1.1040000000000001</v>
      </c>
      <c r="R411" s="15">
        <f t="shared" si="20"/>
        <v>20.976000000000003</v>
      </c>
      <c r="S411" s="15" t="str">
        <f>IF(Table13[[#This Row],[Total Sales After Discount (Main Total Sales)]]&gt;=1000,"High Order","Low Order")</f>
        <v>Low Order</v>
      </c>
      <c r="T411" s="9" t="s">
        <v>21</v>
      </c>
      <c r="U411" s="9" t="s">
        <v>104</v>
      </c>
      <c r="V411" s="16" t="str">
        <f ca="1">PROPER(Table13[[#This Row],[Region]])</f>
        <v>West</v>
      </c>
      <c r="W411" s="9" t="s">
        <v>37</v>
      </c>
      <c r="X411" s="9" t="s">
        <v>417</v>
      </c>
      <c r="Y411" s="9" t="s">
        <v>32</v>
      </c>
      <c r="Z411" s="9" t="str">
        <f>TEXT(Table13[[#This Row],[Order Date]],"mmm")</f>
        <v>Jun</v>
      </c>
      <c r="AA411" s="1" t="str">
        <f>TEXT(Table13[[#This Row],[Order Date]],"yyyy")</f>
        <v>2015</v>
      </c>
      <c r="AB411" s="1" t="str">
        <f>TEXT(Table13[[#This Row],[Order Date]],"mmm yyyy")</f>
        <v>Jun 2015</v>
      </c>
      <c r="AC411" s="1" t="str">
        <f>TEXT(Table13[[#This Row],[Order Date]],"dddd")</f>
        <v>Tuesday</v>
      </c>
    </row>
    <row r="412" spans="1:29" ht="14.5">
      <c r="A412" s="9">
        <v>702</v>
      </c>
      <c r="B412" s="9" t="str">
        <f>VLOOKUP(Table13[[#This Row],[Customer ID]],'Customer Lookup'!A:B,2,0)</f>
        <v>Kelly O'Connor</v>
      </c>
      <c r="C412" s="9">
        <v>87979</v>
      </c>
      <c r="D412" s="12">
        <v>42185</v>
      </c>
      <c r="E412" s="12">
        <v>42188</v>
      </c>
      <c r="F412" s="24">
        <f>Table13[[#This Row],[Ship Date]]-Table13[[#This Row],[Order Date]]</f>
        <v>3</v>
      </c>
      <c r="G412" s="18" t="str">
        <f>IF(Table13[[#This Row],[Shipping Delay (No of Days From Order to Delivery)]]&lt;=2,"Fast Delivery","Standard Delivery")</f>
        <v>Standard Delivery</v>
      </c>
      <c r="H412" s="8" t="s">
        <v>2238</v>
      </c>
      <c r="I412" s="13" t="str">
        <f ca="1">TRIM(Table13[[#This Row],[Product Category]])</f>
        <v>Office Supplies</v>
      </c>
      <c r="J412" s="13" t="str">
        <f ca="1">PROPER(Table13[[#This Row],[Product Sub-Category]])</f>
        <v>Storage &amp; Organization</v>
      </c>
      <c r="K412" s="14">
        <v>7</v>
      </c>
      <c r="L412" s="15">
        <v>9.7100000000000009</v>
      </c>
      <c r="M412" s="15">
        <f t="shared" si="18"/>
        <v>67.97</v>
      </c>
      <c r="N412" s="9">
        <v>0.05</v>
      </c>
      <c r="O412" s="21">
        <v>0.05</v>
      </c>
      <c r="P412" s="21" t="str">
        <f>IF(Table13[[#This Row],[Discount]]=0,"No Discount",IF(Table13[[#This Row],[Discount]]&lt;=0.05,"Low",IF(Table13[[#This Row],[Discount]]&lt;=0.1,"Medium","High")))</f>
        <v>Low</v>
      </c>
      <c r="Q412" s="15">
        <f t="shared" si="19"/>
        <v>3.3985000000000003</v>
      </c>
      <c r="R412" s="15">
        <f t="shared" si="20"/>
        <v>64.5715</v>
      </c>
      <c r="S412" s="15" t="str">
        <f>IF(Table13[[#This Row],[Total Sales After Discount (Main Total Sales)]]&gt;=1000,"High Order","Low Order")</f>
        <v>Low Order</v>
      </c>
      <c r="T412" s="9" t="s">
        <v>21</v>
      </c>
      <c r="U412" s="9" t="s">
        <v>104</v>
      </c>
      <c r="V412" s="16" t="str">
        <f ca="1">PROPER(Table13[[#This Row],[Region]])</f>
        <v>East</v>
      </c>
      <c r="W412" s="9" t="s">
        <v>37</v>
      </c>
      <c r="X412" s="9" t="s">
        <v>417</v>
      </c>
      <c r="Y412" s="9" t="s">
        <v>32</v>
      </c>
      <c r="Z412" s="9" t="str">
        <f>TEXT(Table13[[#This Row],[Order Date]],"mmm")</f>
        <v>Jun</v>
      </c>
      <c r="AA412" s="1" t="str">
        <f>TEXT(Table13[[#This Row],[Order Date]],"yyyy")</f>
        <v>2015</v>
      </c>
      <c r="AB412" s="1" t="str">
        <f>TEXT(Table13[[#This Row],[Order Date]],"mmm yyyy")</f>
        <v>Jun 2015</v>
      </c>
      <c r="AC412" s="1" t="str">
        <f>TEXT(Table13[[#This Row],[Order Date]],"dddd")</f>
        <v>Tuesday</v>
      </c>
    </row>
    <row r="413" spans="1:29" ht="14.5">
      <c r="A413" s="9">
        <v>711</v>
      </c>
      <c r="B413" s="9" t="str">
        <f>VLOOKUP(Table13[[#This Row],[Customer ID]],'Customer Lookup'!A:B,2,0)</f>
        <v>Pam Anthony</v>
      </c>
      <c r="C413" s="9">
        <v>87978</v>
      </c>
      <c r="D413" s="12">
        <v>42161</v>
      </c>
      <c r="E413" s="12">
        <v>42163</v>
      </c>
      <c r="F413" s="24">
        <f>Table13[[#This Row],[Ship Date]]-Table13[[#This Row],[Order Date]]</f>
        <v>2</v>
      </c>
      <c r="G413" s="18" t="str">
        <f>IF(Table13[[#This Row],[Shipping Delay (No of Days From Order to Delivery)]]&lt;=2,"Fast Delivery","Standard Delivery")</f>
        <v>Fast Delivery</v>
      </c>
      <c r="H413" s="9" t="s">
        <v>2231</v>
      </c>
      <c r="I413" s="13" t="str">
        <f ca="1">TRIM(Table13[[#This Row],[Product Category]])</f>
        <v>Technology</v>
      </c>
      <c r="J413" s="13" t="str">
        <f ca="1">PROPER(Table13[[#This Row],[Product Sub-Category]])</f>
        <v>Pens &amp; Art Supplies</v>
      </c>
      <c r="K413" s="14">
        <v>15</v>
      </c>
      <c r="L413" s="15">
        <v>2.84</v>
      </c>
      <c r="M413" s="15">
        <f t="shared" si="18"/>
        <v>42.599999999999994</v>
      </c>
      <c r="N413" s="9">
        <v>0.05</v>
      </c>
      <c r="O413" s="20">
        <v>0.05</v>
      </c>
      <c r="P413" s="20" t="str">
        <f>IF(Table13[[#This Row],[Discount]]=0,"No Discount",IF(Table13[[#This Row],[Discount]]&lt;=0.05,"Low",IF(Table13[[#This Row],[Discount]]&lt;=0.1,"Medium","High")))</f>
        <v>Low</v>
      </c>
      <c r="Q413" s="15">
        <f t="shared" si="19"/>
        <v>2.13</v>
      </c>
      <c r="R413" s="15">
        <f t="shared" si="20"/>
        <v>40.469999999999992</v>
      </c>
      <c r="S413" s="15" t="str">
        <f>IF(Table13[[#This Row],[Total Sales After Discount (Main Total Sales)]]&gt;=1000,"High Order","Low Order")</f>
        <v>Low Order</v>
      </c>
      <c r="T413" s="9" t="s">
        <v>41</v>
      </c>
      <c r="U413" s="9" t="s">
        <v>104</v>
      </c>
      <c r="V413" s="16" t="str">
        <f ca="1">PROPER(Table13[[#This Row],[Region]])</f>
        <v>West</v>
      </c>
      <c r="W413" s="9" t="s">
        <v>152</v>
      </c>
      <c r="X413" s="9" t="s">
        <v>418</v>
      </c>
      <c r="Y413" s="9" t="s">
        <v>32</v>
      </c>
      <c r="Z413" s="9" t="str">
        <f>TEXT(Table13[[#This Row],[Order Date]],"mmm")</f>
        <v>Jun</v>
      </c>
      <c r="AA413" s="1" t="str">
        <f>TEXT(Table13[[#This Row],[Order Date]],"yyyy")</f>
        <v>2015</v>
      </c>
      <c r="AB413" s="1" t="str">
        <f>TEXT(Table13[[#This Row],[Order Date]],"mmm yyyy")</f>
        <v>Jun 2015</v>
      </c>
      <c r="AC413" s="1" t="str">
        <f>TEXT(Table13[[#This Row],[Order Date]],"dddd")</f>
        <v>Saturday</v>
      </c>
    </row>
    <row r="414" spans="1:29" ht="14.5">
      <c r="A414" s="9">
        <v>719</v>
      </c>
      <c r="B414" s="9" t="str">
        <f>VLOOKUP(Table13[[#This Row],[Customer ID]],'Customer Lookup'!A:B,2,0)</f>
        <v>Stephen Lam</v>
      </c>
      <c r="C414" s="9">
        <v>89344</v>
      </c>
      <c r="D414" s="12">
        <v>42063</v>
      </c>
      <c r="E414" s="12">
        <v>42065</v>
      </c>
      <c r="F414" s="24">
        <f>Table13[[#This Row],[Ship Date]]-Table13[[#This Row],[Order Date]]</f>
        <v>2</v>
      </c>
      <c r="G414" s="18" t="str">
        <f>IF(Table13[[#This Row],[Shipping Delay (No of Days From Order to Delivery)]]&lt;=2,"Fast Delivery","Standard Delivery")</f>
        <v>Fast Delivery</v>
      </c>
      <c r="H414" s="8" t="s">
        <v>144</v>
      </c>
      <c r="I414" s="13" t="str">
        <f ca="1">TRIM(Table13[[#This Row],[Product Category]])</f>
        <v>Office Supplies</v>
      </c>
      <c r="J414" s="13" t="str">
        <f ca="1">PROPER(Table13[[#This Row],[Product Sub-Category]])</f>
        <v>Computer Peripherals</v>
      </c>
      <c r="K414" s="14">
        <v>14</v>
      </c>
      <c r="L414" s="15">
        <v>8.5</v>
      </c>
      <c r="M414" s="15">
        <f t="shared" si="18"/>
        <v>119</v>
      </c>
      <c r="N414" s="9">
        <v>0.05</v>
      </c>
      <c r="O414" s="21">
        <v>0.05</v>
      </c>
      <c r="P414" s="21" t="str">
        <f>IF(Table13[[#This Row],[Discount]]=0,"No Discount",IF(Table13[[#This Row],[Discount]]&lt;=0.05,"Low",IF(Table13[[#This Row],[Discount]]&lt;=0.1,"Medium","High")))</f>
        <v>Low</v>
      </c>
      <c r="Q414" s="15">
        <f t="shared" si="19"/>
        <v>5.95</v>
      </c>
      <c r="R414" s="15">
        <f t="shared" si="20"/>
        <v>113.05</v>
      </c>
      <c r="S414" s="15" t="str">
        <f>IF(Table13[[#This Row],[Total Sales After Discount (Main Total Sales)]]&gt;=1000,"High Order","Low Order")</f>
        <v>Low Order</v>
      </c>
      <c r="T414" s="9" t="s">
        <v>31</v>
      </c>
      <c r="U414" s="9" t="s">
        <v>81</v>
      </c>
      <c r="V414" s="16" t="str">
        <f ca="1">PROPER(Table13[[#This Row],[Region]])</f>
        <v>West</v>
      </c>
      <c r="W414" s="9" t="s">
        <v>317</v>
      </c>
      <c r="X414" s="9" t="s">
        <v>419</v>
      </c>
      <c r="Y414" s="9" t="s">
        <v>32</v>
      </c>
      <c r="Z414" s="9" t="str">
        <f>TEXT(Table13[[#This Row],[Order Date]],"mmm")</f>
        <v>Feb</v>
      </c>
      <c r="AA414" s="1" t="str">
        <f>TEXT(Table13[[#This Row],[Order Date]],"yyyy")</f>
        <v>2015</v>
      </c>
      <c r="AB414" s="1" t="str">
        <f>TEXT(Table13[[#This Row],[Order Date]],"mmm yyyy")</f>
        <v>Feb 2015</v>
      </c>
      <c r="AC414" s="1" t="str">
        <f>TEXT(Table13[[#This Row],[Order Date]],"dddd")</f>
        <v>Saturday</v>
      </c>
    </row>
    <row r="415" spans="1:29" ht="14.5">
      <c r="A415" s="9">
        <v>719</v>
      </c>
      <c r="B415" s="9" t="str">
        <f>VLOOKUP(Table13[[#This Row],[Customer ID]],'Customer Lookup'!A:B,2,0)</f>
        <v>Stephen Lam</v>
      </c>
      <c r="C415" s="9">
        <v>89344</v>
      </c>
      <c r="D415" s="12">
        <v>42063</v>
      </c>
      <c r="E415" s="12">
        <v>42065</v>
      </c>
      <c r="F415" s="24">
        <f>Table13[[#This Row],[Ship Date]]-Table13[[#This Row],[Order Date]]</f>
        <v>2</v>
      </c>
      <c r="G415" s="18" t="str">
        <f>IF(Table13[[#This Row],[Shipping Delay (No of Days From Order to Delivery)]]&lt;=2,"Fast Delivery","Standard Delivery")</f>
        <v>Fast Delivery</v>
      </c>
      <c r="H415" s="9" t="s">
        <v>2238</v>
      </c>
      <c r="I415" s="13" t="str">
        <f ca="1">TRIM(Table13[[#This Row],[Product Category]])</f>
        <v>Furniture</v>
      </c>
      <c r="J415" s="13" t="str">
        <f ca="1">PROPER(Table13[[#This Row],[Product Sub-Category]])</f>
        <v>Storage &amp; Organization</v>
      </c>
      <c r="K415" s="14">
        <v>2</v>
      </c>
      <c r="L415" s="15">
        <v>95.43</v>
      </c>
      <c r="M415" s="15">
        <f t="shared" si="18"/>
        <v>190.86</v>
      </c>
      <c r="N415" s="9">
        <v>0.05</v>
      </c>
      <c r="O415" s="20">
        <v>0.05</v>
      </c>
      <c r="P415" s="20" t="str">
        <f>IF(Table13[[#This Row],[Discount]]=0,"No Discount",IF(Table13[[#This Row],[Discount]]&lt;=0.05,"Low",IF(Table13[[#This Row],[Discount]]&lt;=0.1,"Medium","High")))</f>
        <v>Low</v>
      </c>
      <c r="Q415" s="15">
        <f t="shared" si="19"/>
        <v>9.543000000000001</v>
      </c>
      <c r="R415" s="15">
        <f t="shared" si="20"/>
        <v>181.31700000000001</v>
      </c>
      <c r="S415" s="15" t="str">
        <f>IF(Table13[[#This Row],[Total Sales After Discount (Main Total Sales)]]&gt;=1000,"High Order","Low Order")</f>
        <v>Low Order</v>
      </c>
      <c r="T415" s="9" t="s">
        <v>31</v>
      </c>
      <c r="U415" s="9" t="s">
        <v>81</v>
      </c>
      <c r="V415" s="16" t="str">
        <f ca="1">PROPER(Table13[[#This Row],[Region]])</f>
        <v>Central</v>
      </c>
      <c r="W415" s="9" t="s">
        <v>317</v>
      </c>
      <c r="X415" s="9" t="s">
        <v>419</v>
      </c>
      <c r="Y415" s="9" t="s">
        <v>32</v>
      </c>
      <c r="Z415" s="9" t="str">
        <f>TEXT(Table13[[#This Row],[Order Date]],"mmm")</f>
        <v>Feb</v>
      </c>
      <c r="AA415" s="1" t="str">
        <f>TEXT(Table13[[#This Row],[Order Date]],"yyyy")</f>
        <v>2015</v>
      </c>
      <c r="AB415" s="1" t="str">
        <f>TEXT(Table13[[#This Row],[Order Date]],"mmm yyyy")</f>
        <v>Feb 2015</v>
      </c>
      <c r="AC415" s="1" t="str">
        <f>TEXT(Table13[[#This Row],[Order Date]],"dddd")</f>
        <v>Saturday</v>
      </c>
    </row>
    <row r="416" spans="1:29" ht="14.5">
      <c r="A416" s="9">
        <v>721</v>
      </c>
      <c r="B416" s="9" t="str">
        <f>VLOOKUP(Table13[[#This Row],[Customer ID]],'Customer Lookup'!A:B,2,0)</f>
        <v>Melvin Duke</v>
      </c>
      <c r="C416" s="9">
        <v>91053</v>
      </c>
      <c r="D416" s="12">
        <v>42179</v>
      </c>
      <c r="E416" s="12">
        <v>42180</v>
      </c>
      <c r="F416" s="24">
        <f>Table13[[#This Row],[Ship Date]]-Table13[[#This Row],[Order Date]]</f>
        <v>1</v>
      </c>
      <c r="G416" s="18" t="str">
        <f>IF(Table13[[#This Row],[Shipping Delay (No of Days From Order to Delivery)]]&lt;=2,"Fast Delivery","Standard Delivery")</f>
        <v>Fast Delivery</v>
      </c>
      <c r="H416" s="8" t="s">
        <v>2233</v>
      </c>
      <c r="I416" s="13" t="str">
        <f ca="1">TRIM(Table13[[#This Row],[Product Category]])</f>
        <v>Office Supplies</v>
      </c>
      <c r="J416" s="13" t="str">
        <f ca="1">PROPER(Table13[[#This Row],[Product Sub-Category]])</f>
        <v>Office Furnishings</v>
      </c>
      <c r="K416" s="14">
        <v>6</v>
      </c>
      <c r="L416" s="15">
        <v>10.64</v>
      </c>
      <c r="M416" s="15">
        <f t="shared" si="18"/>
        <v>63.84</v>
      </c>
      <c r="N416" s="9">
        <v>0.05</v>
      </c>
      <c r="O416" s="21">
        <v>0.05</v>
      </c>
      <c r="P416" s="21" t="str">
        <f>IF(Table13[[#This Row],[Discount]]=0,"No Discount",IF(Table13[[#This Row],[Discount]]&lt;=0.05,"Low",IF(Table13[[#This Row],[Discount]]&lt;=0.1,"Medium","High")))</f>
        <v>Low</v>
      </c>
      <c r="Q416" s="15">
        <f t="shared" si="19"/>
        <v>3.1920000000000002</v>
      </c>
      <c r="R416" s="15">
        <f t="shared" si="20"/>
        <v>60.648000000000003</v>
      </c>
      <c r="S416" s="15" t="str">
        <f>IF(Table13[[#This Row],[Total Sales After Discount (Main Total Sales)]]&gt;=1000,"High Order","Low Order")</f>
        <v>Low Order</v>
      </c>
      <c r="T416" s="9" t="s">
        <v>31</v>
      </c>
      <c r="U416" s="9" t="s">
        <v>81</v>
      </c>
      <c r="V416" s="16" t="str">
        <f ca="1">PROPER(Table13[[#This Row],[Region]])</f>
        <v>Central</v>
      </c>
      <c r="W416" s="9" t="s">
        <v>376</v>
      </c>
      <c r="X416" s="9" t="s">
        <v>420</v>
      </c>
      <c r="Y416" s="9" t="s">
        <v>32</v>
      </c>
      <c r="Z416" s="9" t="str">
        <f>TEXT(Table13[[#This Row],[Order Date]],"mmm")</f>
        <v>Jun</v>
      </c>
      <c r="AA416" s="1" t="str">
        <f>TEXT(Table13[[#This Row],[Order Date]],"yyyy")</f>
        <v>2015</v>
      </c>
      <c r="AB416" s="1" t="str">
        <f>TEXT(Table13[[#This Row],[Order Date]],"mmm yyyy")</f>
        <v>Jun 2015</v>
      </c>
      <c r="AC416" s="1" t="str">
        <f>TEXT(Table13[[#This Row],[Order Date]],"dddd")</f>
        <v>Wednesday</v>
      </c>
    </row>
    <row r="417" spans="1:29" ht="14.5">
      <c r="A417" s="9">
        <v>721</v>
      </c>
      <c r="B417" s="9" t="str">
        <f>VLOOKUP(Table13[[#This Row],[Customer ID]],'Customer Lookup'!A:B,2,0)</f>
        <v>Melvin Duke</v>
      </c>
      <c r="C417" s="9">
        <v>91053</v>
      </c>
      <c r="D417" s="12">
        <v>42179</v>
      </c>
      <c r="E417" s="12">
        <v>42181</v>
      </c>
      <c r="F417" s="24">
        <f>Table13[[#This Row],[Ship Date]]-Table13[[#This Row],[Order Date]]</f>
        <v>2</v>
      </c>
      <c r="G417" s="18" t="str">
        <f>IF(Table13[[#This Row],[Shipping Delay (No of Days From Order to Delivery)]]&lt;=2,"Fast Delivery","Standard Delivery")</f>
        <v>Fast Delivery</v>
      </c>
      <c r="H417" s="9" t="s">
        <v>2231</v>
      </c>
      <c r="I417" s="13" t="str">
        <f ca="1">TRIM(Table13[[#This Row],[Product Category]])</f>
        <v>Office Supplies</v>
      </c>
      <c r="J417" s="13" t="str">
        <f ca="1">PROPER(Table13[[#This Row],[Product Sub-Category]])</f>
        <v>Pens &amp; Art Supplies</v>
      </c>
      <c r="K417" s="14">
        <v>15</v>
      </c>
      <c r="L417" s="15">
        <v>2.78</v>
      </c>
      <c r="M417" s="15">
        <f t="shared" si="18"/>
        <v>41.699999999999996</v>
      </c>
      <c r="N417" s="9">
        <v>0.05</v>
      </c>
      <c r="O417" s="20">
        <v>0.05</v>
      </c>
      <c r="P417" s="20" t="str">
        <f>IF(Table13[[#This Row],[Discount]]=0,"No Discount",IF(Table13[[#This Row],[Discount]]&lt;=0.05,"Low",IF(Table13[[#This Row],[Discount]]&lt;=0.1,"Medium","High")))</f>
        <v>Low</v>
      </c>
      <c r="Q417" s="15">
        <f t="shared" si="19"/>
        <v>2.085</v>
      </c>
      <c r="R417" s="15">
        <f t="shared" si="20"/>
        <v>39.614999999999995</v>
      </c>
      <c r="S417" s="15" t="str">
        <f>IF(Table13[[#This Row],[Total Sales After Discount (Main Total Sales)]]&gt;=1000,"High Order","Low Order")</f>
        <v>Low Order</v>
      </c>
      <c r="T417" s="9" t="s">
        <v>31</v>
      </c>
      <c r="U417" s="9" t="s">
        <v>81</v>
      </c>
      <c r="V417" s="16" t="str">
        <f ca="1">PROPER(Table13[[#This Row],[Region]])</f>
        <v>Central</v>
      </c>
      <c r="W417" s="9" t="s">
        <v>376</v>
      </c>
      <c r="X417" s="9" t="s">
        <v>420</v>
      </c>
      <c r="Y417" s="9" t="s">
        <v>22</v>
      </c>
      <c r="Z417" s="9" t="str">
        <f>TEXT(Table13[[#This Row],[Order Date]],"mmm")</f>
        <v>Jun</v>
      </c>
      <c r="AA417" s="1" t="str">
        <f>TEXT(Table13[[#This Row],[Order Date]],"yyyy")</f>
        <v>2015</v>
      </c>
      <c r="AB417" s="1" t="str">
        <f>TEXT(Table13[[#This Row],[Order Date]],"mmm yyyy")</f>
        <v>Jun 2015</v>
      </c>
      <c r="AC417" s="1" t="str">
        <f>TEXT(Table13[[#This Row],[Order Date]],"dddd")</f>
        <v>Wednesday</v>
      </c>
    </row>
    <row r="418" spans="1:29" ht="14.5">
      <c r="A418" s="9">
        <v>721</v>
      </c>
      <c r="B418" s="9" t="str">
        <f>VLOOKUP(Table13[[#This Row],[Customer ID]],'Customer Lookup'!A:B,2,0)</f>
        <v>Melvin Duke</v>
      </c>
      <c r="C418" s="9">
        <v>91054</v>
      </c>
      <c r="D418" s="12">
        <v>42105</v>
      </c>
      <c r="E418" s="12">
        <v>42107</v>
      </c>
      <c r="F418" s="24">
        <f>Table13[[#This Row],[Ship Date]]-Table13[[#This Row],[Order Date]]</f>
        <v>2</v>
      </c>
      <c r="G418" s="18" t="str">
        <f>IF(Table13[[#This Row],[Shipping Delay (No of Days From Order to Delivery)]]&lt;=2,"Fast Delivery","Standard Delivery")</f>
        <v>Fast Delivery</v>
      </c>
      <c r="H418" s="8" t="s">
        <v>83</v>
      </c>
      <c r="I418" s="13" t="str">
        <f ca="1">TRIM(Table13[[#This Row],[Product Category]])</f>
        <v>Technology</v>
      </c>
      <c r="J418" s="13" t="str">
        <f ca="1">PROPER(Table13[[#This Row],[Product Sub-Category]])</f>
        <v>Paper</v>
      </c>
      <c r="K418" s="14">
        <v>1</v>
      </c>
      <c r="L418" s="15">
        <v>7.28</v>
      </c>
      <c r="M418" s="15">
        <f t="shared" si="18"/>
        <v>7.28</v>
      </c>
      <c r="N418" s="9">
        <v>0.05</v>
      </c>
      <c r="O418" s="21">
        <v>0.05</v>
      </c>
      <c r="P418" s="21" t="str">
        <f>IF(Table13[[#This Row],[Discount]]=0,"No Discount",IF(Table13[[#This Row],[Discount]]&lt;=0.05,"Low",IF(Table13[[#This Row],[Discount]]&lt;=0.1,"Medium","High")))</f>
        <v>Low</v>
      </c>
      <c r="Q418" s="15">
        <f t="shared" si="19"/>
        <v>0.36400000000000005</v>
      </c>
      <c r="R418" s="15">
        <f t="shared" si="20"/>
        <v>6.9160000000000004</v>
      </c>
      <c r="S418" s="15" t="str">
        <f>IF(Table13[[#This Row],[Total Sales After Discount (Main Total Sales)]]&gt;=1000,"High Order","Low Order")</f>
        <v>Low Order</v>
      </c>
      <c r="T418" s="9" t="s">
        <v>50</v>
      </c>
      <c r="U418" s="9" t="s">
        <v>81</v>
      </c>
      <c r="V418" s="16" t="str">
        <f ca="1">PROPER(Table13[[#This Row],[Region]])</f>
        <v>East</v>
      </c>
      <c r="W418" s="9" t="s">
        <v>376</v>
      </c>
      <c r="X418" s="9" t="s">
        <v>420</v>
      </c>
      <c r="Y418" s="9" t="s">
        <v>32</v>
      </c>
      <c r="Z418" s="9" t="str">
        <f>TEXT(Table13[[#This Row],[Order Date]],"mmm")</f>
        <v>Apr</v>
      </c>
      <c r="AA418" s="1" t="str">
        <f>TEXT(Table13[[#This Row],[Order Date]],"yyyy")</f>
        <v>2015</v>
      </c>
      <c r="AB418" s="1" t="str">
        <f>TEXT(Table13[[#This Row],[Order Date]],"mmm yyyy")</f>
        <v>Apr 2015</v>
      </c>
      <c r="AC418" s="1" t="str">
        <f>TEXT(Table13[[#This Row],[Order Date]],"dddd")</f>
        <v>Saturday</v>
      </c>
    </row>
    <row r="419" spans="1:29" ht="14.5">
      <c r="A419" s="9">
        <v>724</v>
      </c>
      <c r="B419" s="9" t="str">
        <f>VLOOKUP(Table13[[#This Row],[Customer ID]],'Customer Lookup'!A:B,2,0)</f>
        <v>Beverly Cooke Brooks</v>
      </c>
      <c r="C419" s="9">
        <v>90359</v>
      </c>
      <c r="D419" s="12">
        <v>42078</v>
      </c>
      <c r="E419" s="12">
        <v>42079</v>
      </c>
      <c r="F419" s="24">
        <f>Table13[[#This Row],[Ship Date]]-Table13[[#This Row],[Order Date]]</f>
        <v>1</v>
      </c>
      <c r="G419" s="18" t="str">
        <f>IF(Table13[[#This Row],[Shipping Delay (No of Days From Order to Delivery)]]&lt;=2,"Fast Delivery","Standard Delivery")</f>
        <v>Fast Delivery</v>
      </c>
      <c r="H419" s="9" t="s">
        <v>2235</v>
      </c>
      <c r="I419" s="13" t="str">
        <f ca="1">TRIM(Table13[[#This Row],[Product Category]])</f>
        <v>Technology</v>
      </c>
      <c r="J419" s="13" t="str">
        <f ca="1">PROPER(Table13[[#This Row],[Product Sub-Category]])</f>
        <v>Telephones And Communication</v>
      </c>
      <c r="K419" s="14">
        <v>1</v>
      </c>
      <c r="L419" s="15">
        <v>125.99</v>
      </c>
      <c r="M419" s="15">
        <f t="shared" si="18"/>
        <v>125.99</v>
      </c>
      <c r="N419" s="9">
        <v>0.1</v>
      </c>
      <c r="O419" s="20">
        <v>0.1</v>
      </c>
      <c r="P419" s="20" t="str">
        <f>IF(Table13[[#This Row],[Discount]]=0,"No Discount",IF(Table13[[#This Row],[Discount]]&lt;=0.05,"Low",IF(Table13[[#This Row],[Discount]]&lt;=0.1,"Medium","High")))</f>
        <v>Medium</v>
      </c>
      <c r="Q419" s="15">
        <f t="shared" si="19"/>
        <v>12.599</v>
      </c>
      <c r="R419" s="15">
        <f t="shared" si="20"/>
        <v>113.39099999999999</v>
      </c>
      <c r="S419" s="15" t="str">
        <f>IF(Table13[[#This Row],[Total Sales After Discount (Main Total Sales)]]&gt;=1000,"High Order","Low Order")</f>
        <v>Low Order</v>
      </c>
      <c r="T419" s="9" t="s">
        <v>50</v>
      </c>
      <c r="U419" s="9" t="s">
        <v>104</v>
      </c>
      <c r="V419" s="16" t="str">
        <f ca="1">PROPER(Table13[[#This Row],[Region]])</f>
        <v>East</v>
      </c>
      <c r="W419" s="9" t="s">
        <v>171</v>
      </c>
      <c r="X419" s="9" t="s">
        <v>422</v>
      </c>
      <c r="Y419" s="9" t="s">
        <v>32</v>
      </c>
      <c r="Z419" s="9" t="str">
        <f>TEXT(Table13[[#This Row],[Order Date]],"mmm")</f>
        <v>Mar</v>
      </c>
      <c r="AA419" s="1" t="str">
        <f>TEXT(Table13[[#This Row],[Order Date]],"yyyy")</f>
        <v>2015</v>
      </c>
      <c r="AB419" s="1" t="str">
        <f>TEXT(Table13[[#This Row],[Order Date]],"mmm yyyy")</f>
        <v>Mar 2015</v>
      </c>
      <c r="AC419" s="1" t="str">
        <f>TEXT(Table13[[#This Row],[Order Date]],"dddd")</f>
        <v>Sunday</v>
      </c>
    </row>
    <row r="420" spans="1:29" ht="14.5">
      <c r="A420" s="9">
        <v>727</v>
      </c>
      <c r="B420" s="9" t="str">
        <f>VLOOKUP(Table13[[#This Row],[Customer ID]],'Customer Lookup'!A:B,2,0)</f>
        <v>Lindsay Link</v>
      </c>
      <c r="C420" s="9">
        <v>90359</v>
      </c>
      <c r="D420" s="12">
        <v>42078</v>
      </c>
      <c r="E420" s="12">
        <v>42079</v>
      </c>
      <c r="F420" s="24">
        <f>Table13[[#This Row],[Ship Date]]-Table13[[#This Row],[Order Date]]</f>
        <v>1</v>
      </c>
      <c r="G420" s="18" t="str">
        <f>IF(Table13[[#This Row],[Shipping Delay (No of Days From Order to Delivery)]]&lt;=2,"Fast Delivery","Standard Delivery")</f>
        <v>Fast Delivery</v>
      </c>
      <c r="H420" s="8" t="s">
        <v>144</v>
      </c>
      <c r="I420" s="13" t="str">
        <f ca="1">TRIM(Table13[[#This Row],[Product Category]])</f>
        <v>Office Supplies</v>
      </c>
      <c r="J420" s="13" t="str">
        <f ca="1">PROPER(Table13[[#This Row],[Product Sub-Category]])</f>
        <v>Computer Peripherals</v>
      </c>
      <c r="K420" s="14">
        <v>4</v>
      </c>
      <c r="L420" s="15">
        <v>17.98</v>
      </c>
      <c r="M420" s="15">
        <f t="shared" si="18"/>
        <v>71.92</v>
      </c>
      <c r="N420" s="9">
        <v>0.05</v>
      </c>
      <c r="O420" s="21">
        <v>0.05</v>
      </c>
      <c r="P420" s="21" t="str">
        <f>IF(Table13[[#This Row],[Discount]]=0,"No Discount",IF(Table13[[#This Row],[Discount]]&lt;=0.05,"Low",IF(Table13[[#This Row],[Discount]]&lt;=0.1,"Medium","High")))</f>
        <v>Low</v>
      </c>
      <c r="Q420" s="15">
        <f t="shared" si="19"/>
        <v>3.5960000000000001</v>
      </c>
      <c r="R420" s="15">
        <f t="shared" si="20"/>
        <v>68.323999999999998</v>
      </c>
      <c r="S420" s="15" t="str">
        <f>IF(Table13[[#This Row],[Total Sales After Discount (Main Total Sales)]]&gt;=1000,"High Order","Low Order")</f>
        <v>Low Order</v>
      </c>
      <c r="T420" s="9" t="s">
        <v>50</v>
      </c>
      <c r="U420" s="9" t="s">
        <v>104</v>
      </c>
      <c r="V420" s="16" t="str">
        <f ca="1">PROPER(Table13[[#This Row],[Region]])</f>
        <v>East</v>
      </c>
      <c r="W420" s="9" t="s">
        <v>147</v>
      </c>
      <c r="X420" s="9" t="s">
        <v>294</v>
      </c>
      <c r="Y420" s="9" t="s">
        <v>32</v>
      </c>
      <c r="Z420" s="9" t="str">
        <f>TEXT(Table13[[#This Row],[Order Date]],"mmm")</f>
        <v>Mar</v>
      </c>
      <c r="AA420" s="1" t="str">
        <f>TEXT(Table13[[#This Row],[Order Date]],"yyyy")</f>
        <v>2015</v>
      </c>
      <c r="AB420" s="1" t="str">
        <f>TEXT(Table13[[#This Row],[Order Date]],"mmm yyyy")</f>
        <v>Mar 2015</v>
      </c>
      <c r="AC420" s="1" t="str">
        <f>TEXT(Table13[[#This Row],[Order Date]],"dddd")</f>
        <v>Sunday</v>
      </c>
    </row>
    <row r="421" spans="1:29" ht="14.5">
      <c r="A421" s="9">
        <v>731</v>
      </c>
      <c r="B421" s="9" t="str">
        <f>VLOOKUP(Table13[[#This Row],[Customer ID]],'Customer Lookup'!A:B,2,0)</f>
        <v>June Herbert</v>
      </c>
      <c r="C421" s="9">
        <v>90362</v>
      </c>
      <c r="D421" s="12">
        <v>42120</v>
      </c>
      <c r="E421" s="12">
        <v>42121</v>
      </c>
      <c r="F421" s="24">
        <f>Table13[[#This Row],[Ship Date]]-Table13[[#This Row],[Order Date]]</f>
        <v>1</v>
      </c>
      <c r="G421" s="18" t="str">
        <f>IF(Table13[[#This Row],[Shipping Delay (No of Days From Order to Delivery)]]&lt;=2,"Fast Delivery","Standard Delivery")</f>
        <v>Fast Delivery</v>
      </c>
      <c r="H421" s="9" t="s">
        <v>2238</v>
      </c>
      <c r="I421" s="13" t="str">
        <f ca="1">TRIM(Table13[[#This Row],[Product Category]])</f>
        <v>Furniture</v>
      </c>
      <c r="J421" s="13" t="str">
        <f ca="1">PROPER(Table13[[#This Row],[Product Sub-Category]])</f>
        <v>Storage &amp; Organization</v>
      </c>
      <c r="K421" s="14">
        <v>12</v>
      </c>
      <c r="L421" s="15">
        <v>101.41</v>
      </c>
      <c r="M421" s="15">
        <f t="shared" si="18"/>
        <v>1216.92</v>
      </c>
      <c r="N421" s="9">
        <v>0.1</v>
      </c>
      <c r="O421" s="20">
        <v>0.1</v>
      </c>
      <c r="P421" s="20" t="str">
        <f>IF(Table13[[#This Row],[Discount]]=0,"No Discount",IF(Table13[[#This Row],[Discount]]&lt;=0.05,"Low",IF(Table13[[#This Row],[Discount]]&lt;=0.1,"Medium","High")))</f>
        <v>Medium</v>
      </c>
      <c r="Q421" s="15">
        <f t="shared" si="19"/>
        <v>121.69200000000001</v>
      </c>
      <c r="R421" s="15">
        <f t="shared" si="20"/>
        <v>1095.2280000000001</v>
      </c>
      <c r="S421" s="15" t="str">
        <f>IF(Table13[[#This Row],[Total Sales After Discount (Main Total Sales)]]&gt;=1000,"High Order","Low Order")</f>
        <v>High Order</v>
      </c>
      <c r="T421" s="9" t="s">
        <v>21</v>
      </c>
      <c r="U421" s="9" t="s">
        <v>104</v>
      </c>
      <c r="V421" s="16" t="str">
        <f ca="1">PROPER(Table13[[#This Row],[Region]])</f>
        <v>East</v>
      </c>
      <c r="W421" s="9" t="s">
        <v>152</v>
      </c>
      <c r="X421" s="9" t="s">
        <v>122</v>
      </c>
      <c r="Y421" s="9" t="s">
        <v>32</v>
      </c>
      <c r="Z421" s="9" t="str">
        <f>TEXT(Table13[[#This Row],[Order Date]],"mmm")</f>
        <v>Apr</v>
      </c>
      <c r="AA421" s="1" t="str">
        <f>TEXT(Table13[[#This Row],[Order Date]],"yyyy")</f>
        <v>2015</v>
      </c>
      <c r="AB421" s="1" t="str">
        <f>TEXT(Table13[[#This Row],[Order Date]],"mmm yyyy")</f>
        <v>Apr 2015</v>
      </c>
      <c r="AC421" s="1" t="str">
        <f>TEXT(Table13[[#This Row],[Order Date]],"dddd")</f>
        <v>Sunday</v>
      </c>
    </row>
    <row r="422" spans="1:29" ht="14.5">
      <c r="A422" s="9">
        <v>736</v>
      </c>
      <c r="B422" s="9" t="str">
        <f>VLOOKUP(Table13[[#This Row],[Customer ID]],'Customer Lookup'!A:B,2,0)</f>
        <v>Meredith Walters</v>
      </c>
      <c r="C422" s="9">
        <v>90361</v>
      </c>
      <c r="D422" s="12">
        <v>42170</v>
      </c>
      <c r="E422" s="12">
        <v>42172</v>
      </c>
      <c r="F422" s="24">
        <f>Table13[[#This Row],[Ship Date]]-Table13[[#This Row],[Order Date]]</f>
        <v>2</v>
      </c>
      <c r="G422" s="18" t="str">
        <f>IF(Table13[[#This Row],[Shipping Delay (No of Days From Order to Delivery)]]&lt;=2,"Fast Delivery","Standard Delivery")</f>
        <v>Fast Delivery</v>
      </c>
      <c r="H422" s="8" t="s">
        <v>2232</v>
      </c>
      <c r="I422" s="13" t="str">
        <f ca="1">TRIM(Table13[[#This Row],[Product Category]])</f>
        <v>Office Supplies</v>
      </c>
      <c r="J422" s="13" t="str">
        <f ca="1">PROPER(Table13[[#This Row],[Product Sub-Category]])</f>
        <v>Chairs &amp; Chairmats</v>
      </c>
      <c r="K422" s="14">
        <v>6</v>
      </c>
      <c r="L422" s="15">
        <v>350.98</v>
      </c>
      <c r="M422" s="15">
        <f t="shared" si="18"/>
        <v>2105.88</v>
      </c>
      <c r="N422" s="9">
        <v>0.1</v>
      </c>
      <c r="O422" s="21">
        <v>0.1</v>
      </c>
      <c r="P422" s="21" t="str">
        <f>IF(Table13[[#This Row],[Discount]]=0,"No Discount",IF(Table13[[#This Row],[Discount]]&lt;=0.05,"Low",IF(Table13[[#This Row],[Discount]]&lt;=0.1,"Medium","High")))</f>
        <v>Medium</v>
      </c>
      <c r="Q422" s="15">
        <f t="shared" si="19"/>
        <v>210.58800000000002</v>
      </c>
      <c r="R422" s="15">
        <f t="shared" si="20"/>
        <v>1895.2920000000001</v>
      </c>
      <c r="S422" s="15" t="str">
        <f>IF(Table13[[#This Row],[Total Sales After Discount (Main Total Sales)]]&gt;=1000,"High Order","Low Order")</f>
        <v>High Order</v>
      </c>
      <c r="T422" s="9" t="s">
        <v>31</v>
      </c>
      <c r="U422" s="9" t="s">
        <v>104</v>
      </c>
      <c r="V422" s="16" t="str">
        <f ca="1">PROPER(Table13[[#This Row],[Region]])</f>
        <v>East</v>
      </c>
      <c r="W422" s="9" t="s">
        <v>155</v>
      </c>
      <c r="X422" s="9" t="s">
        <v>118</v>
      </c>
      <c r="Y422" s="9" t="s">
        <v>32</v>
      </c>
      <c r="Z422" s="9" t="str">
        <f>TEXT(Table13[[#This Row],[Order Date]],"mmm")</f>
        <v>Jun</v>
      </c>
      <c r="AA422" s="1" t="str">
        <f>TEXT(Table13[[#This Row],[Order Date]],"yyyy")</f>
        <v>2015</v>
      </c>
      <c r="AB422" s="1" t="str">
        <f>TEXT(Table13[[#This Row],[Order Date]],"mmm yyyy")</f>
        <v>Jun 2015</v>
      </c>
      <c r="AC422" s="1" t="str">
        <f>TEXT(Table13[[#This Row],[Order Date]],"dddd")</f>
        <v>Monday</v>
      </c>
    </row>
    <row r="423" spans="1:29" ht="14.5">
      <c r="A423" s="9">
        <v>737</v>
      </c>
      <c r="B423" s="9" t="str">
        <f>VLOOKUP(Table13[[#This Row],[Customer ID]],'Customer Lookup'!A:B,2,0)</f>
        <v>Danny Vaughn</v>
      </c>
      <c r="C423" s="9">
        <v>90360</v>
      </c>
      <c r="D423" s="12">
        <v>42162</v>
      </c>
      <c r="E423" s="12">
        <v>42169</v>
      </c>
      <c r="F423" s="24">
        <f>Table13[[#This Row],[Ship Date]]-Table13[[#This Row],[Order Date]]</f>
        <v>7</v>
      </c>
      <c r="G423" s="18" t="str">
        <f>IF(Table13[[#This Row],[Shipping Delay (No of Days From Order to Delivery)]]&lt;=2,"Fast Delivery","Standard Delivery")</f>
        <v>Standard Delivery</v>
      </c>
      <c r="H423" s="9" t="s">
        <v>83</v>
      </c>
      <c r="I423" s="13" t="str">
        <f ca="1">TRIM(Table13[[#This Row],[Product Category]])</f>
        <v>Furniture</v>
      </c>
      <c r="J423" s="13" t="str">
        <f ca="1">PROPER(Table13[[#This Row],[Product Sub-Category]])</f>
        <v>Paper</v>
      </c>
      <c r="K423" s="14">
        <v>12</v>
      </c>
      <c r="L423" s="15">
        <v>48.04</v>
      </c>
      <c r="M423" s="15">
        <f t="shared" si="18"/>
        <v>576.48</v>
      </c>
      <c r="N423" s="9">
        <v>0.05</v>
      </c>
      <c r="O423" s="20">
        <v>0.05</v>
      </c>
      <c r="P423" s="20" t="str">
        <f>IF(Table13[[#This Row],[Discount]]=0,"No Discount",IF(Table13[[#This Row],[Discount]]&lt;=0.05,"Low",IF(Table13[[#This Row],[Discount]]&lt;=0.1,"Medium","High")))</f>
        <v>Low</v>
      </c>
      <c r="Q423" s="15">
        <f t="shared" si="19"/>
        <v>28.824000000000002</v>
      </c>
      <c r="R423" s="15">
        <f t="shared" si="20"/>
        <v>547.65600000000006</v>
      </c>
      <c r="S423" s="15" t="str">
        <f>IF(Table13[[#This Row],[Total Sales After Discount (Main Total Sales)]]&gt;=1000,"High Order","Low Order")</f>
        <v>Low Order</v>
      </c>
      <c r="T423" s="9" t="s">
        <v>98</v>
      </c>
      <c r="U423" s="9" t="s">
        <v>104</v>
      </c>
      <c r="V423" s="16" t="str">
        <f ca="1">PROPER(Table13[[#This Row],[Region]])</f>
        <v>East</v>
      </c>
      <c r="W423" s="9" t="s">
        <v>46</v>
      </c>
      <c r="X423" s="9" t="s">
        <v>423</v>
      </c>
      <c r="Y423" s="9" t="s">
        <v>32</v>
      </c>
      <c r="Z423" s="9" t="str">
        <f>TEXT(Table13[[#This Row],[Order Date]],"mmm")</f>
        <v>Jun</v>
      </c>
      <c r="AA423" s="1" t="str">
        <f>TEXT(Table13[[#This Row],[Order Date]],"yyyy")</f>
        <v>2015</v>
      </c>
      <c r="AB423" s="1" t="str">
        <f>TEXT(Table13[[#This Row],[Order Date]],"mmm yyyy")</f>
        <v>Jun 2015</v>
      </c>
      <c r="AC423" s="1" t="str">
        <f>TEXT(Table13[[#This Row],[Order Date]],"dddd")</f>
        <v>Sunday</v>
      </c>
    </row>
    <row r="424" spans="1:29" ht="14.5">
      <c r="A424" s="9">
        <v>738</v>
      </c>
      <c r="B424" s="9" t="str">
        <f>VLOOKUP(Table13[[#This Row],[Customer ID]],'Customer Lookup'!A:B,2,0)</f>
        <v>Peggy Rowe</v>
      </c>
      <c r="C424" s="9">
        <v>90361</v>
      </c>
      <c r="D424" s="12">
        <v>42170</v>
      </c>
      <c r="E424" s="12">
        <v>42171</v>
      </c>
      <c r="F424" s="24">
        <f>Table13[[#This Row],[Ship Date]]-Table13[[#This Row],[Order Date]]</f>
        <v>1</v>
      </c>
      <c r="G424" s="18" t="str">
        <f>IF(Table13[[#This Row],[Shipping Delay (No of Days From Order to Delivery)]]&lt;=2,"Fast Delivery","Standard Delivery")</f>
        <v>Fast Delivery</v>
      </c>
      <c r="H424" s="8" t="s">
        <v>151</v>
      </c>
      <c r="I424" s="13" t="str">
        <f ca="1">TRIM(Table13[[#This Row],[Product Category]])</f>
        <v>Technology</v>
      </c>
      <c r="J424" s="13" t="str">
        <f ca="1">PROPER(Table13[[#This Row],[Product Sub-Category]])</f>
        <v>Bookcases</v>
      </c>
      <c r="K424" s="14">
        <v>4</v>
      </c>
      <c r="L424" s="15">
        <v>70.98</v>
      </c>
      <c r="M424" s="15">
        <f t="shared" si="18"/>
        <v>283.92</v>
      </c>
      <c r="N424" s="9">
        <v>0.05</v>
      </c>
      <c r="O424" s="21">
        <v>0.05</v>
      </c>
      <c r="P424" s="21" t="str">
        <f>IF(Table13[[#This Row],[Discount]]=0,"No Discount",IF(Table13[[#This Row],[Discount]]&lt;=0.05,"Low",IF(Table13[[#This Row],[Discount]]&lt;=0.1,"Medium","High")))</f>
        <v>Low</v>
      </c>
      <c r="Q424" s="15">
        <f t="shared" si="19"/>
        <v>14.196000000000002</v>
      </c>
      <c r="R424" s="15">
        <f t="shared" si="20"/>
        <v>269.72399999999999</v>
      </c>
      <c r="S424" s="15" t="str">
        <f>IF(Table13[[#This Row],[Total Sales After Discount (Main Total Sales)]]&gt;=1000,"High Order","Low Order")</f>
        <v>Low Order</v>
      </c>
      <c r="T424" s="9" t="s">
        <v>31</v>
      </c>
      <c r="U424" s="9" t="s">
        <v>104</v>
      </c>
      <c r="V424" s="16" t="str">
        <f ca="1">PROPER(Table13[[#This Row],[Region]])</f>
        <v>East</v>
      </c>
      <c r="W424" s="9" t="s">
        <v>46</v>
      </c>
      <c r="X424" s="9" t="s">
        <v>424</v>
      </c>
      <c r="Y424" s="9" t="s">
        <v>32</v>
      </c>
      <c r="Z424" s="9" t="str">
        <f>TEXT(Table13[[#This Row],[Order Date]],"mmm")</f>
        <v>Jun</v>
      </c>
      <c r="AA424" s="1" t="str">
        <f>TEXT(Table13[[#This Row],[Order Date]],"yyyy")</f>
        <v>2015</v>
      </c>
      <c r="AB424" s="1" t="str">
        <f>TEXT(Table13[[#This Row],[Order Date]],"mmm yyyy")</f>
        <v>Jun 2015</v>
      </c>
      <c r="AC424" s="1" t="str">
        <f>TEXT(Table13[[#This Row],[Order Date]],"dddd")</f>
        <v>Monday</v>
      </c>
    </row>
    <row r="425" spans="1:29" ht="14.5">
      <c r="A425" s="9">
        <v>741</v>
      </c>
      <c r="B425" s="9" t="str">
        <f>VLOOKUP(Table13[[#This Row],[Customer ID]],'Customer Lookup'!A:B,2,0)</f>
        <v>Stacey Hale</v>
      </c>
      <c r="C425" s="9">
        <v>90361</v>
      </c>
      <c r="D425" s="12">
        <v>42170</v>
      </c>
      <c r="E425" s="12">
        <v>42172</v>
      </c>
      <c r="F425" s="24">
        <f>Table13[[#This Row],[Ship Date]]-Table13[[#This Row],[Order Date]]</f>
        <v>2</v>
      </c>
      <c r="G425" s="18" t="str">
        <f>IF(Table13[[#This Row],[Shipping Delay (No of Days From Order to Delivery)]]&lt;=2,"Fast Delivery","Standard Delivery")</f>
        <v>Fast Delivery</v>
      </c>
      <c r="H425" s="9" t="s">
        <v>144</v>
      </c>
      <c r="I425" s="13" t="str">
        <f ca="1">TRIM(Table13[[#This Row],[Product Category]])</f>
        <v>Office Supplies</v>
      </c>
      <c r="J425" s="13" t="str">
        <f ca="1">PROPER(Table13[[#This Row],[Product Sub-Category]])</f>
        <v>Computer Peripherals</v>
      </c>
      <c r="K425" s="14">
        <v>15</v>
      </c>
      <c r="L425" s="15">
        <v>27.48</v>
      </c>
      <c r="M425" s="15">
        <f t="shared" si="18"/>
        <v>412.2</v>
      </c>
      <c r="N425" s="9">
        <v>0.05</v>
      </c>
      <c r="O425" s="20">
        <v>0.05</v>
      </c>
      <c r="P425" s="20" t="str">
        <f>IF(Table13[[#This Row],[Discount]]=0,"No Discount",IF(Table13[[#This Row],[Discount]]&lt;=0.05,"Low",IF(Table13[[#This Row],[Discount]]&lt;=0.1,"Medium","High")))</f>
        <v>Low</v>
      </c>
      <c r="Q425" s="15">
        <f t="shared" si="19"/>
        <v>20.61</v>
      </c>
      <c r="R425" s="15">
        <f t="shared" si="20"/>
        <v>391.59</v>
      </c>
      <c r="S425" s="15" t="str">
        <f>IF(Table13[[#This Row],[Total Sales After Discount (Main Total Sales)]]&gt;=1000,"High Order","Low Order")</f>
        <v>Low Order</v>
      </c>
      <c r="T425" s="9" t="s">
        <v>31</v>
      </c>
      <c r="U425" s="9" t="s">
        <v>104</v>
      </c>
      <c r="V425" s="16" t="str">
        <f ca="1">PROPER(Table13[[#This Row],[Region]])</f>
        <v>West</v>
      </c>
      <c r="W425" s="9" t="s">
        <v>46</v>
      </c>
      <c r="X425" s="9" t="s">
        <v>425</v>
      </c>
      <c r="Y425" s="9" t="s">
        <v>32</v>
      </c>
      <c r="Z425" s="9" t="str">
        <f>TEXT(Table13[[#This Row],[Order Date]],"mmm")</f>
        <v>Jun</v>
      </c>
      <c r="AA425" s="1" t="str">
        <f>TEXT(Table13[[#This Row],[Order Date]],"yyyy")</f>
        <v>2015</v>
      </c>
      <c r="AB425" s="1" t="str">
        <f>TEXT(Table13[[#This Row],[Order Date]],"mmm yyyy")</f>
        <v>Jun 2015</v>
      </c>
      <c r="AC425" s="1" t="str">
        <f>TEXT(Table13[[#This Row],[Order Date]],"dddd")</f>
        <v>Monday</v>
      </c>
    </row>
    <row r="426" spans="1:29" ht="14.5">
      <c r="A426" s="9">
        <v>744</v>
      </c>
      <c r="B426" s="9" t="str">
        <f>VLOOKUP(Table13[[#This Row],[Customer ID]],'Customer Lookup'!A:B,2,0)</f>
        <v>Joy Maxwell</v>
      </c>
      <c r="C426" s="9">
        <v>87725</v>
      </c>
      <c r="D426" s="12">
        <v>42032</v>
      </c>
      <c r="E426" s="12">
        <v>42041</v>
      </c>
      <c r="F426" s="24">
        <f>Table13[[#This Row],[Ship Date]]-Table13[[#This Row],[Order Date]]</f>
        <v>9</v>
      </c>
      <c r="G426" s="18" t="str">
        <f>IF(Table13[[#This Row],[Shipping Delay (No of Days From Order to Delivery)]]&lt;=2,"Fast Delivery","Standard Delivery")</f>
        <v>Standard Delivery</v>
      </c>
      <c r="H426" s="8" t="s">
        <v>196</v>
      </c>
      <c r="I426" s="13" t="str">
        <f ca="1">TRIM(Table13[[#This Row],[Product Category]])</f>
        <v>Office Supplies</v>
      </c>
      <c r="J426" s="13" t="str">
        <f ca="1">PROPER(Table13[[#This Row],[Product Sub-Category]])</f>
        <v>Appliances</v>
      </c>
      <c r="K426" s="14">
        <v>1</v>
      </c>
      <c r="L426" s="15">
        <v>59.98</v>
      </c>
      <c r="M426" s="15">
        <f t="shared" si="18"/>
        <v>59.98</v>
      </c>
      <c r="N426" s="9">
        <v>0.05</v>
      </c>
      <c r="O426" s="21">
        <v>0.05</v>
      </c>
      <c r="P426" s="21" t="str">
        <f>IF(Table13[[#This Row],[Discount]]=0,"No Discount",IF(Table13[[#This Row],[Discount]]&lt;=0.05,"Low",IF(Table13[[#This Row],[Discount]]&lt;=0.1,"Medium","High")))</f>
        <v>Low</v>
      </c>
      <c r="Q426" s="15">
        <f t="shared" si="19"/>
        <v>2.9990000000000001</v>
      </c>
      <c r="R426" s="15">
        <f t="shared" si="20"/>
        <v>56.980999999999995</v>
      </c>
      <c r="S426" s="15" t="str">
        <f>IF(Table13[[#This Row],[Total Sales After Discount (Main Total Sales)]]&gt;=1000,"High Order","Low Order")</f>
        <v>Low Order</v>
      </c>
      <c r="T426" s="9" t="s">
        <v>98</v>
      </c>
      <c r="U426" s="9" t="s">
        <v>81</v>
      </c>
      <c r="V426" s="16" t="str">
        <f ca="1">PROPER(Table13[[#This Row],[Region]])</f>
        <v>West</v>
      </c>
      <c r="W426" s="9" t="s">
        <v>250</v>
      </c>
      <c r="X426" s="9" t="s">
        <v>426</v>
      </c>
      <c r="Y426" s="9" t="s">
        <v>32</v>
      </c>
      <c r="Z426" s="9" t="str">
        <f>TEXT(Table13[[#This Row],[Order Date]],"mmm")</f>
        <v>Jan</v>
      </c>
      <c r="AA426" s="1" t="str">
        <f>TEXT(Table13[[#This Row],[Order Date]],"yyyy")</f>
        <v>2015</v>
      </c>
      <c r="AB426" s="1" t="str">
        <f>TEXT(Table13[[#This Row],[Order Date]],"mmm yyyy")</f>
        <v>Jan 2015</v>
      </c>
      <c r="AC426" s="1" t="str">
        <f>TEXT(Table13[[#This Row],[Order Date]],"dddd")</f>
        <v>Wednesday</v>
      </c>
    </row>
    <row r="427" spans="1:29" ht="14.5">
      <c r="A427" s="9">
        <v>744</v>
      </c>
      <c r="B427" s="9" t="str">
        <f>VLOOKUP(Table13[[#This Row],[Customer ID]],'Customer Lookup'!A:B,2,0)</f>
        <v>Joy Maxwell</v>
      </c>
      <c r="C427" s="9">
        <v>87725</v>
      </c>
      <c r="D427" s="12">
        <v>42032</v>
      </c>
      <c r="E427" s="12">
        <v>42036</v>
      </c>
      <c r="F427" s="24">
        <f>Table13[[#This Row],[Ship Date]]-Table13[[#This Row],[Order Date]]</f>
        <v>4</v>
      </c>
      <c r="G427" s="18" t="str">
        <f>IF(Table13[[#This Row],[Shipping Delay (No of Days From Order to Delivery)]]&lt;=2,"Fast Delivery","Standard Delivery")</f>
        <v>Standard Delivery</v>
      </c>
      <c r="H427" s="9" t="s">
        <v>2237</v>
      </c>
      <c r="I427" s="13" t="str">
        <f ca="1">TRIM(Table13[[#This Row],[Product Category]])</f>
        <v>Technology</v>
      </c>
      <c r="J427" s="13" t="str">
        <f ca="1">PROPER(Table13[[#This Row],[Product Sub-Category]])</f>
        <v>Binders And Binder Accessories</v>
      </c>
      <c r="K427" s="14">
        <v>9</v>
      </c>
      <c r="L427" s="15">
        <v>5.18</v>
      </c>
      <c r="M427" s="15">
        <f t="shared" si="18"/>
        <v>46.62</v>
      </c>
      <c r="N427" s="9">
        <v>0.05</v>
      </c>
      <c r="O427" s="20">
        <v>0.05</v>
      </c>
      <c r="P427" s="20" t="str">
        <f>IF(Table13[[#This Row],[Discount]]=0,"No Discount",IF(Table13[[#This Row],[Discount]]&lt;=0.05,"Low",IF(Table13[[#This Row],[Discount]]&lt;=0.1,"Medium","High")))</f>
        <v>Low</v>
      </c>
      <c r="Q427" s="15">
        <f t="shared" si="19"/>
        <v>2.331</v>
      </c>
      <c r="R427" s="15">
        <f t="shared" si="20"/>
        <v>44.288999999999994</v>
      </c>
      <c r="S427" s="15" t="str">
        <f>IF(Table13[[#This Row],[Total Sales After Discount (Main Total Sales)]]&gt;=1000,"High Order","Low Order")</f>
        <v>Low Order</v>
      </c>
      <c r="T427" s="9" t="s">
        <v>98</v>
      </c>
      <c r="U427" s="9" t="s">
        <v>81</v>
      </c>
      <c r="V427" s="16" t="str">
        <f ca="1">PROPER(Table13[[#This Row],[Region]])</f>
        <v>West</v>
      </c>
      <c r="W427" s="9" t="s">
        <v>250</v>
      </c>
      <c r="X427" s="9" t="s">
        <v>426</v>
      </c>
      <c r="Y427" s="9" t="s">
        <v>32</v>
      </c>
      <c r="Z427" s="9" t="str">
        <f>TEXT(Table13[[#This Row],[Order Date]],"mmm")</f>
        <v>Jan</v>
      </c>
      <c r="AA427" s="1" t="str">
        <f>TEXT(Table13[[#This Row],[Order Date]],"yyyy")</f>
        <v>2015</v>
      </c>
      <c r="AB427" s="1" t="str">
        <f>TEXT(Table13[[#This Row],[Order Date]],"mmm yyyy")</f>
        <v>Jan 2015</v>
      </c>
      <c r="AC427" s="1" t="str">
        <f>TEXT(Table13[[#This Row],[Order Date]],"dddd")</f>
        <v>Wednesday</v>
      </c>
    </row>
    <row r="428" spans="1:29" ht="14.5">
      <c r="A428" s="9">
        <v>744</v>
      </c>
      <c r="B428" s="9" t="str">
        <f>VLOOKUP(Table13[[#This Row],[Customer ID]],'Customer Lookup'!A:B,2,0)</f>
        <v>Joy Maxwell</v>
      </c>
      <c r="C428" s="9">
        <v>87726</v>
      </c>
      <c r="D428" s="12">
        <v>42021</v>
      </c>
      <c r="E428" s="12">
        <v>42023</v>
      </c>
      <c r="F428" s="24">
        <f>Table13[[#This Row],[Ship Date]]-Table13[[#This Row],[Order Date]]</f>
        <v>2</v>
      </c>
      <c r="G428" s="18" t="str">
        <f>IF(Table13[[#This Row],[Shipping Delay (No of Days From Order to Delivery)]]&lt;=2,"Fast Delivery","Standard Delivery")</f>
        <v>Fast Delivery</v>
      </c>
      <c r="H428" s="8" t="s">
        <v>74</v>
      </c>
      <c r="I428" s="13" t="str">
        <f ca="1">TRIM(Table13[[#This Row],[Product Category]])</f>
        <v>Technology</v>
      </c>
      <c r="J428" s="13" t="str">
        <f ca="1">PROPER(Table13[[#This Row],[Product Sub-Category]])</f>
        <v>Office Machines</v>
      </c>
      <c r="K428" s="14">
        <v>13</v>
      </c>
      <c r="L428" s="15">
        <v>119.99</v>
      </c>
      <c r="M428" s="15">
        <f t="shared" si="18"/>
        <v>1559.87</v>
      </c>
      <c r="N428" s="9">
        <v>0.1</v>
      </c>
      <c r="O428" s="21">
        <v>0.1</v>
      </c>
      <c r="P428" s="21" t="str">
        <f>IF(Table13[[#This Row],[Discount]]=0,"No Discount",IF(Table13[[#This Row],[Discount]]&lt;=0.05,"Low",IF(Table13[[#This Row],[Discount]]&lt;=0.1,"Medium","High")))</f>
        <v>Medium</v>
      </c>
      <c r="Q428" s="15">
        <f t="shared" si="19"/>
        <v>155.98699999999999</v>
      </c>
      <c r="R428" s="15">
        <f t="shared" si="20"/>
        <v>1403.8829999999998</v>
      </c>
      <c r="S428" s="15" t="str">
        <f>IF(Table13[[#This Row],[Total Sales After Discount (Main Total Sales)]]&gt;=1000,"High Order","Low Order")</f>
        <v>High Order</v>
      </c>
      <c r="T428" s="9" t="s">
        <v>50</v>
      </c>
      <c r="U428" s="9" t="s">
        <v>104</v>
      </c>
      <c r="V428" s="16" t="str">
        <f ca="1">PROPER(Table13[[#This Row],[Region]])</f>
        <v>West</v>
      </c>
      <c r="W428" s="9" t="s">
        <v>250</v>
      </c>
      <c r="X428" s="9" t="s">
        <v>426</v>
      </c>
      <c r="Y428" s="9" t="s">
        <v>32</v>
      </c>
      <c r="Z428" s="9" t="str">
        <f>TEXT(Table13[[#This Row],[Order Date]],"mmm")</f>
        <v>Jan</v>
      </c>
      <c r="AA428" s="1" t="str">
        <f>TEXT(Table13[[#This Row],[Order Date]],"yyyy")</f>
        <v>2015</v>
      </c>
      <c r="AB428" s="1" t="str">
        <f>TEXT(Table13[[#This Row],[Order Date]],"mmm yyyy")</f>
        <v>Jan 2015</v>
      </c>
      <c r="AC428" s="1" t="str">
        <f>TEXT(Table13[[#This Row],[Order Date]],"dddd")</f>
        <v>Saturday</v>
      </c>
    </row>
    <row r="429" spans="1:29" ht="14.5">
      <c r="A429" s="9">
        <v>744</v>
      </c>
      <c r="B429" s="9" t="str">
        <f>VLOOKUP(Table13[[#This Row],[Customer ID]],'Customer Lookup'!A:B,2,0)</f>
        <v>Joy Maxwell</v>
      </c>
      <c r="C429" s="9">
        <v>87727</v>
      </c>
      <c r="D429" s="12">
        <v>42149</v>
      </c>
      <c r="E429" s="12">
        <v>42157</v>
      </c>
      <c r="F429" s="24">
        <f>Table13[[#This Row],[Ship Date]]-Table13[[#This Row],[Order Date]]</f>
        <v>8</v>
      </c>
      <c r="G429" s="18" t="str">
        <f>IF(Table13[[#This Row],[Shipping Delay (No of Days From Order to Delivery)]]&lt;=2,"Fast Delivery","Standard Delivery")</f>
        <v>Standard Delivery</v>
      </c>
      <c r="H429" s="9" t="s">
        <v>2235</v>
      </c>
      <c r="I429" s="13" t="str">
        <f ca="1">TRIM(Table13[[#This Row],[Product Category]])</f>
        <v>Technology</v>
      </c>
      <c r="J429" s="13" t="str">
        <f ca="1">PROPER(Table13[[#This Row],[Product Sub-Category]])</f>
        <v>Telephones And Communication</v>
      </c>
      <c r="K429" s="14">
        <v>20</v>
      </c>
      <c r="L429" s="15">
        <v>125.99</v>
      </c>
      <c r="M429" s="15">
        <f t="shared" si="18"/>
        <v>2519.7999999999997</v>
      </c>
      <c r="N429" s="9">
        <v>0.1</v>
      </c>
      <c r="O429" s="20">
        <v>0.1</v>
      </c>
      <c r="P429" s="20" t="str">
        <f>IF(Table13[[#This Row],[Discount]]=0,"No Discount",IF(Table13[[#This Row],[Discount]]&lt;=0.05,"Low",IF(Table13[[#This Row],[Discount]]&lt;=0.1,"Medium","High")))</f>
        <v>Medium</v>
      </c>
      <c r="Q429" s="15">
        <f t="shared" si="19"/>
        <v>251.98</v>
      </c>
      <c r="R429" s="15">
        <f t="shared" si="20"/>
        <v>2267.8199999999997</v>
      </c>
      <c r="S429" s="15" t="str">
        <f>IF(Table13[[#This Row],[Total Sales After Discount (Main Total Sales)]]&gt;=1000,"High Order","Low Order")</f>
        <v>High Order</v>
      </c>
      <c r="T429" s="9" t="s">
        <v>98</v>
      </c>
      <c r="U429" s="9" t="s">
        <v>104</v>
      </c>
      <c r="V429" s="16" t="str">
        <f ca="1">PROPER(Table13[[#This Row],[Region]])</f>
        <v>West</v>
      </c>
      <c r="W429" s="9" t="s">
        <v>250</v>
      </c>
      <c r="X429" s="9" t="s">
        <v>426</v>
      </c>
      <c r="Y429" s="9" t="s">
        <v>32</v>
      </c>
      <c r="Z429" s="9" t="str">
        <f>TEXT(Table13[[#This Row],[Order Date]],"mmm")</f>
        <v>May</v>
      </c>
      <c r="AA429" s="1" t="str">
        <f>TEXT(Table13[[#This Row],[Order Date]],"yyyy")</f>
        <v>2015</v>
      </c>
      <c r="AB429" s="1" t="str">
        <f>TEXT(Table13[[#This Row],[Order Date]],"mmm yyyy")</f>
        <v>May 2015</v>
      </c>
      <c r="AC429" s="1" t="str">
        <f>TEXT(Table13[[#This Row],[Order Date]],"dddd")</f>
        <v>Monday</v>
      </c>
    </row>
    <row r="430" spans="1:29" ht="14.5">
      <c r="A430" s="9">
        <v>745</v>
      </c>
      <c r="B430" s="9" t="str">
        <f>VLOOKUP(Table13[[#This Row],[Customer ID]],'Customer Lookup'!A:B,2,0)</f>
        <v>Mary Page</v>
      </c>
      <c r="C430" s="9">
        <v>87726</v>
      </c>
      <c r="D430" s="12">
        <v>42021</v>
      </c>
      <c r="E430" s="12">
        <v>42023</v>
      </c>
      <c r="F430" s="24">
        <f>Table13[[#This Row],[Ship Date]]-Table13[[#This Row],[Order Date]]</f>
        <v>2</v>
      </c>
      <c r="G430" s="18" t="str">
        <f>IF(Table13[[#This Row],[Shipping Delay (No of Days From Order to Delivery)]]&lt;=2,"Fast Delivery","Standard Delivery")</f>
        <v>Fast Delivery</v>
      </c>
      <c r="H430" s="8" t="s">
        <v>144</v>
      </c>
      <c r="I430" s="13" t="str">
        <f ca="1">TRIM(Table13[[#This Row],[Product Category]])</f>
        <v>Office Supplies</v>
      </c>
      <c r="J430" s="13" t="str">
        <f ca="1">PROPER(Table13[[#This Row],[Product Sub-Category]])</f>
        <v>Computer Peripherals</v>
      </c>
      <c r="K430" s="14">
        <v>3</v>
      </c>
      <c r="L430" s="15">
        <v>115.79</v>
      </c>
      <c r="M430" s="15">
        <f t="shared" si="18"/>
        <v>347.37</v>
      </c>
      <c r="N430" s="9">
        <v>0.1</v>
      </c>
      <c r="O430" s="21">
        <v>0.1</v>
      </c>
      <c r="P430" s="21" t="str">
        <f>IF(Table13[[#This Row],[Discount]]=0,"No Discount",IF(Table13[[#This Row],[Discount]]&lt;=0.05,"Low",IF(Table13[[#This Row],[Discount]]&lt;=0.1,"Medium","High")))</f>
        <v>Medium</v>
      </c>
      <c r="Q430" s="15">
        <f t="shared" si="19"/>
        <v>34.737000000000002</v>
      </c>
      <c r="R430" s="15">
        <f t="shared" si="20"/>
        <v>312.63299999999998</v>
      </c>
      <c r="S430" s="15" t="str">
        <f>IF(Table13[[#This Row],[Total Sales After Discount (Main Total Sales)]]&gt;=1000,"High Order","Low Order")</f>
        <v>Low Order</v>
      </c>
      <c r="T430" s="9" t="s">
        <v>50</v>
      </c>
      <c r="U430" s="9" t="s">
        <v>104</v>
      </c>
      <c r="V430" s="16" t="str">
        <f ca="1">PROPER(Table13[[#This Row],[Region]])</f>
        <v>South</v>
      </c>
      <c r="W430" s="9" t="s">
        <v>250</v>
      </c>
      <c r="X430" s="9" t="s">
        <v>427</v>
      </c>
      <c r="Y430" s="9" t="s">
        <v>32</v>
      </c>
      <c r="Z430" s="9" t="str">
        <f>TEXT(Table13[[#This Row],[Order Date]],"mmm")</f>
        <v>Jan</v>
      </c>
      <c r="AA430" s="1" t="str">
        <f>TEXT(Table13[[#This Row],[Order Date]],"yyyy")</f>
        <v>2015</v>
      </c>
      <c r="AB430" s="1" t="str">
        <f>TEXT(Table13[[#This Row],[Order Date]],"mmm yyyy")</f>
        <v>Jan 2015</v>
      </c>
      <c r="AC430" s="1" t="str">
        <f>TEXT(Table13[[#This Row],[Order Date]],"dddd")</f>
        <v>Saturday</v>
      </c>
    </row>
    <row r="431" spans="1:29" ht="14.5">
      <c r="A431" s="9">
        <v>750</v>
      </c>
      <c r="B431" s="9" t="str">
        <f>VLOOKUP(Table13[[#This Row],[Customer ID]],'Customer Lookup'!A:B,2,0)</f>
        <v>Jordan Wilkinson</v>
      </c>
      <c r="C431" s="9">
        <v>91200</v>
      </c>
      <c r="D431" s="12">
        <v>42016</v>
      </c>
      <c r="E431" s="12">
        <v>42017</v>
      </c>
      <c r="F431" s="24">
        <f>Table13[[#This Row],[Ship Date]]-Table13[[#This Row],[Order Date]]</f>
        <v>1</v>
      </c>
      <c r="G431" s="18" t="str">
        <f>IF(Table13[[#This Row],[Shipping Delay (No of Days From Order to Delivery)]]&lt;=2,"Fast Delivery","Standard Delivery")</f>
        <v>Fast Delivery</v>
      </c>
      <c r="H431" s="9" t="s">
        <v>2238</v>
      </c>
      <c r="I431" s="13" t="str">
        <f ca="1">TRIM(Table13[[#This Row],[Product Category]])</f>
        <v>Furniture</v>
      </c>
      <c r="J431" s="13" t="str">
        <f ca="1">PROPER(Table13[[#This Row],[Product Sub-Category]])</f>
        <v>Storage &amp; Organization</v>
      </c>
      <c r="K431" s="14">
        <v>10</v>
      </c>
      <c r="L431" s="15">
        <v>27.75</v>
      </c>
      <c r="M431" s="15">
        <f t="shared" si="18"/>
        <v>277.5</v>
      </c>
      <c r="N431" s="9">
        <v>0.05</v>
      </c>
      <c r="O431" s="20">
        <v>0.05</v>
      </c>
      <c r="P431" s="20" t="str">
        <f>IF(Table13[[#This Row],[Discount]]=0,"No Discount",IF(Table13[[#This Row],[Discount]]&lt;=0.05,"Low",IF(Table13[[#This Row],[Discount]]&lt;=0.1,"Medium","High")))</f>
        <v>Low</v>
      </c>
      <c r="Q431" s="15">
        <f t="shared" si="19"/>
        <v>13.875</v>
      </c>
      <c r="R431" s="15">
        <f t="shared" si="20"/>
        <v>263.625</v>
      </c>
      <c r="S431" s="15" t="str">
        <f>IF(Table13[[#This Row],[Total Sales After Discount (Main Total Sales)]]&gt;=1000,"High Order","Low Order")</f>
        <v>Low Order</v>
      </c>
      <c r="T431" s="9" t="s">
        <v>31</v>
      </c>
      <c r="U431" s="9" t="s">
        <v>81</v>
      </c>
      <c r="V431" s="16" t="str">
        <f ca="1">PROPER(Table13[[#This Row],[Region]])</f>
        <v>South</v>
      </c>
      <c r="W431" s="9" t="s">
        <v>347</v>
      </c>
      <c r="X431" s="9" t="s">
        <v>428</v>
      </c>
      <c r="Y431" s="9" t="s">
        <v>32</v>
      </c>
      <c r="Z431" s="9" t="str">
        <f>TEXT(Table13[[#This Row],[Order Date]],"mmm")</f>
        <v>Jan</v>
      </c>
      <c r="AA431" s="1" t="str">
        <f>TEXT(Table13[[#This Row],[Order Date]],"yyyy")</f>
        <v>2015</v>
      </c>
      <c r="AB431" s="1" t="str">
        <f>TEXT(Table13[[#This Row],[Order Date]],"mmm yyyy")</f>
        <v>Jan 2015</v>
      </c>
      <c r="AC431" s="1" t="str">
        <f>TEXT(Table13[[#This Row],[Order Date]],"dddd")</f>
        <v>Monday</v>
      </c>
    </row>
    <row r="432" spans="1:29" ht="14.5">
      <c r="A432" s="9">
        <v>751</v>
      </c>
      <c r="B432" s="9" t="str">
        <f>VLOOKUP(Table13[[#This Row],[Customer ID]],'Customer Lookup'!A:B,2,0)</f>
        <v>David Wrenn</v>
      </c>
      <c r="C432" s="9">
        <v>91201</v>
      </c>
      <c r="D432" s="12">
        <v>42062</v>
      </c>
      <c r="E432" s="12">
        <v>42069</v>
      </c>
      <c r="F432" s="24">
        <f>Table13[[#This Row],[Ship Date]]-Table13[[#This Row],[Order Date]]</f>
        <v>7</v>
      </c>
      <c r="G432" s="18" t="str">
        <f>IF(Table13[[#This Row],[Shipping Delay (No of Days From Order to Delivery)]]&lt;=2,"Fast Delivery","Standard Delivery")</f>
        <v>Standard Delivery</v>
      </c>
      <c r="H432" s="8" t="s">
        <v>151</v>
      </c>
      <c r="I432" s="13" t="str">
        <f ca="1">TRIM(Table13[[#This Row],[Product Category]])</f>
        <v>Office Supplies</v>
      </c>
      <c r="J432" s="13" t="str">
        <f ca="1">PROPER(Table13[[#This Row],[Product Sub-Category]])</f>
        <v>Bookcases</v>
      </c>
      <c r="K432" s="14">
        <v>3</v>
      </c>
      <c r="L432" s="15">
        <v>130.97999999999999</v>
      </c>
      <c r="M432" s="15">
        <f t="shared" si="18"/>
        <v>392.93999999999994</v>
      </c>
      <c r="N432" s="9">
        <v>0.1</v>
      </c>
      <c r="O432" s="21">
        <v>0.1</v>
      </c>
      <c r="P432" s="21" t="str">
        <f>IF(Table13[[#This Row],[Discount]]=0,"No Discount",IF(Table13[[#This Row],[Discount]]&lt;=0.05,"Low",IF(Table13[[#This Row],[Discount]]&lt;=0.1,"Medium","High")))</f>
        <v>Medium</v>
      </c>
      <c r="Q432" s="15">
        <f t="shared" si="19"/>
        <v>39.293999999999997</v>
      </c>
      <c r="R432" s="15">
        <f t="shared" si="20"/>
        <v>353.64599999999996</v>
      </c>
      <c r="S432" s="15" t="str">
        <f>IF(Table13[[#This Row],[Total Sales After Discount (Main Total Sales)]]&gt;=1000,"High Order","Low Order")</f>
        <v>Low Order</v>
      </c>
      <c r="T432" s="9" t="s">
        <v>98</v>
      </c>
      <c r="U432" s="9" t="s">
        <v>81</v>
      </c>
      <c r="V432" s="16" t="str">
        <f ca="1">PROPER(Table13[[#This Row],[Region]])</f>
        <v>West</v>
      </c>
      <c r="W432" s="9" t="s">
        <v>347</v>
      </c>
      <c r="X432" s="9" t="s">
        <v>429</v>
      </c>
      <c r="Y432" s="9" t="s">
        <v>32</v>
      </c>
      <c r="Z432" s="9" t="str">
        <f>TEXT(Table13[[#This Row],[Order Date]],"mmm")</f>
        <v>Feb</v>
      </c>
      <c r="AA432" s="1" t="str">
        <f>TEXT(Table13[[#This Row],[Order Date]],"yyyy")</f>
        <v>2015</v>
      </c>
      <c r="AB432" s="1" t="str">
        <f>TEXT(Table13[[#This Row],[Order Date]],"mmm yyyy")</f>
        <v>Feb 2015</v>
      </c>
      <c r="AC432" s="1" t="str">
        <f>TEXT(Table13[[#This Row],[Order Date]],"dddd")</f>
        <v>Friday</v>
      </c>
    </row>
    <row r="433" spans="1:29" ht="14.5">
      <c r="A433" s="9">
        <v>753</v>
      </c>
      <c r="B433" s="9" t="str">
        <f>VLOOKUP(Table13[[#This Row],[Customer ID]],'Customer Lookup'!A:B,2,0)</f>
        <v>Elisabeth Massey</v>
      </c>
      <c r="C433" s="9">
        <v>90438</v>
      </c>
      <c r="D433" s="12">
        <v>42074</v>
      </c>
      <c r="E433" s="12">
        <v>42074</v>
      </c>
      <c r="F433" s="24">
        <f>Table13[[#This Row],[Ship Date]]-Table13[[#This Row],[Order Date]]</f>
        <v>0</v>
      </c>
      <c r="G433" s="18" t="str">
        <f>IF(Table13[[#This Row],[Shipping Delay (No of Days From Order to Delivery)]]&lt;=2,"Fast Delivery","Standard Delivery")</f>
        <v>Fast Delivery</v>
      </c>
      <c r="H433" s="9" t="s">
        <v>116</v>
      </c>
      <c r="I433" s="13" t="str">
        <f ca="1">TRIM(Table13[[#This Row],[Product Category]])</f>
        <v>Office Supplies</v>
      </c>
      <c r="J433" s="13" t="str">
        <f ca="1">PROPER(Table13[[#This Row],[Product Sub-Category]])</f>
        <v>Labels</v>
      </c>
      <c r="K433" s="14">
        <v>1</v>
      </c>
      <c r="L433" s="15">
        <v>2.61</v>
      </c>
      <c r="M433" s="15">
        <f t="shared" si="18"/>
        <v>2.61</v>
      </c>
      <c r="N433" s="9">
        <v>0.05</v>
      </c>
      <c r="O433" s="20">
        <v>0.05</v>
      </c>
      <c r="P433" s="20" t="str">
        <f>IF(Table13[[#This Row],[Discount]]=0,"No Discount",IF(Table13[[#This Row],[Discount]]&lt;=0.05,"Low",IF(Table13[[#This Row],[Discount]]&lt;=0.1,"Medium","High")))</f>
        <v>Low</v>
      </c>
      <c r="Q433" s="15">
        <f t="shared" si="19"/>
        <v>0.1305</v>
      </c>
      <c r="R433" s="15">
        <f t="shared" si="20"/>
        <v>2.4794999999999998</v>
      </c>
      <c r="S433" s="15" t="str">
        <f>IF(Table13[[#This Row],[Total Sales After Discount (Main Total Sales)]]&gt;=1000,"High Order","Low Order")</f>
        <v>Low Order</v>
      </c>
      <c r="T433" s="9" t="s">
        <v>41</v>
      </c>
      <c r="U433" s="9" t="s">
        <v>81</v>
      </c>
      <c r="V433" s="16" t="str">
        <f ca="1">PROPER(Table13[[#This Row],[Region]])</f>
        <v>West</v>
      </c>
      <c r="W433" s="9" t="s">
        <v>250</v>
      </c>
      <c r="X433" s="9" t="s">
        <v>430</v>
      </c>
      <c r="Y433" s="9" t="s">
        <v>22</v>
      </c>
      <c r="Z433" s="9" t="str">
        <f>TEXT(Table13[[#This Row],[Order Date]],"mmm")</f>
        <v>Mar</v>
      </c>
      <c r="AA433" s="1" t="str">
        <f>TEXT(Table13[[#This Row],[Order Date]],"yyyy")</f>
        <v>2015</v>
      </c>
      <c r="AB433" s="1" t="str">
        <f>TEXT(Table13[[#This Row],[Order Date]],"mmm yyyy")</f>
        <v>Mar 2015</v>
      </c>
      <c r="AC433" s="1" t="str">
        <f>TEXT(Table13[[#This Row],[Order Date]],"dddd")</f>
        <v>Wednesday</v>
      </c>
    </row>
    <row r="434" spans="1:29" ht="14.5">
      <c r="A434" s="9">
        <v>753</v>
      </c>
      <c r="B434" s="9" t="str">
        <f>VLOOKUP(Table13[[#This Row],[Customer ID]],'Customer Lookup'!A:B,2,0)</f>
        <v>Elisabeth Massey</v>
      </c>
      <c r="C434" s="9">
        <v>90438</v>
      </c>
      <c r="D434" s="12">
        <v>42074</v>
      </c>
      <c r="E434" s="12">
        <v>42076</v>
      </c>
      <c r="F434" s="24">
        <f>Table13[[#This Row],[Ship Date]]-Table13[[#This Row],[Order Date]]</f>
        <v>2</v>
      </c>
      <c r="G434" s="18" t="str">
        <f>IF(Table13[[#This Row],[Shipping Delay (No of Days From Order to Delivery)]]&lt;=2,"Fast Delivery","Standard Delivery")</f>
        <v>Fast Delivery</v>
      </c>
      <c r="H434" s="8" t="s">
        <v>83</v>
      </c>
      <c r="I434" s="13" t="str">
        <f ca="1">TRIM(Table13[[#This Row],[Product Category]])</f>
        <v>Furniture</v>
      </c>
      <c r="J434" s="13" t="str">
        <f ca="1">PROPER(Table13[[#This Row],[Product Sub-Category]])</f>
        <v>Paper</v>
      </c>
      <c r="K434" s="14">
        <v>22</v>
      </c>
      <c r="L434" s="15">
        <v>6.35</v>
      </c>
      <c r="M434" s="15">
        <f t="shared" si="18"/>
        <v>139.69999999999999</v>
      </c>
      <c r="N434" s="9">
        <v>0.05</v>
      </c>
      <c r="O434" s="21">
        <v>0.05</v>
      </c>
      <c r="P434" s="21" t="str">
        <f>IF(Table13[[#This Row],[Discount]]=0,"No Discount",IF(Table13[[#This Row],[Discount]]&lt;=0.05,"Low",IF(Table13[[#This Row],[Discount]]&lt;=0.1,"Medium","High")))</f>
        <v>Low</v>
      </c>
      <c r="Q434" s="15">
        <f t="shared" si="19"/>
        <v>6.9849999999999994</v>
      </c>
      <c r="R434" s="15">
        <f t="shared" si="20"/>
        <v>132.71499999999997</v>
      </c>
      <c r="S434" s="15" t="str">
        <f>IF(Table13[[#This Row],[Total Sales After Discount (Main Total Sales)]]&gt;=1000,"High Order","Low Order")</f>
        <v>Low Order</v>
      </c>
      <c r="T434" s="9" t="s">
        <v>41</v>
      </c>
      <c r="U434" s="9" t="s">
        <v>81</v>
      </c>
      <c r="V434" s="16" t="str">
        <f ca="1">PROPER(Table13[[#This Row],[Region]])</f>
        <v>West</v>
      </c>
      <c r="W434" s="9" t="s">
        <v>250</v>
      </c>
      <c r="X434" s="9" t="s">
        <v>430</v>
      </c>
      <c r="Y434" s="9" t="s">
        <v>32</v>
      </c>
      <c r="Z434" s="9" t="str">
        <f>TEXT(Table13[[#This Row],[Order Date]],"mmm")</f>
        <v>Mar</v>
      </c>
      <c r="AA434" s="1" t="str">
        <f>TEXT(Table13[[#This Row],[Order Date]],"yyyy")</f>
        <v>2015</v>
      </c>
      <c r="AB434" s="1" t="str">
        <f>TEXT(Table13[[#This Row],[Order Date]],"mmm yyyy")</f>
        <v>Mar 2015</v>
      </c>
      <c r="AC434" s="1" t="str">
        <f>TEXT(Table13[[#This Row],[Order Date]],"dddd")</f>
        <v>Wednesday</v>
      </c>
    </row>
    <row r="435" spans="1:29" ht="14.5">
      <c r="A435" s="9">
        <v>754</v>
      </c>
      <c r="B435" s="9" t="str">
        <f>VLOOKUP(Table13[[#This Row],[Customer ID]],'Customer Lookup'!A:B,2,0)</f>
        <v>Helen Lyons</v>
      </c>
      <c r="C435" s="9">
        <v>90437</v>
      </c>
      <c r="D435" s="12">
        <v>42159</v>
      </c>
      <c r="E435" s="12">
        <v>42160</v>
      </c>
      <c r="F435" s="24">
        <f>Table13[[#This Row],[Ship Date]]-Table13[[#This Row],[Order Date]]</f>
        <v>1</v>
      </c>
      <c r="G435" s="18" t="str">
        <f>IF(Table13[[#This Row],[Shipping Delay (No of Days From Order to Delivery)]]&lt;=2,"Fast Delivery","Standard Delivery")</f>
        <v>Fast Delivery</v>
      </c>
      <c r="H435" s="9" t="s">
        <v>123</v>
      </c>
      <c r="I435" s="13" t="str">
        <f ca="1">TRIM(Table13[[#This Row],[Product Category]])</f>
        <v>Technology</v>
      </c>
      <c r="J435" s="13" t="str">
        <f ca="1">PROPER(Table13[[#This Row],[Product Sub-Category]])</f>
        <v>Tables</v>
      </c>
      <c r="K435" s="14">
        <v>4</v>
      </c>
      <c r="L435" s="15">
        <v>218.75</v>
      </c>
      <c r="M435" s="15">
        <f t="shared" si="18"/>
        <v>875</v>
      </c>
      <c r="N435" s="9">
        <v>0.1</v>
      </c>
      <c r="O435" s="20">
        <v>0.1</v>
      </c>
      <c r="P435" s="20" t="str">
        <f>IF(Table13[[#This Row],[Discount]]=0,"No Discount",IF(Table13[[#This Row],[Discount]]&lt;=0.05,"Low",IF(Table13[[#This Row],[Discount]]&lt;=0.1,"Medium","High")))</f>
        <v>Medium</v>
      </c>
      <c r="Q435" s="15">
        <f t="shared" si="19"/>
        <v>87.5</v>
      </c>
      <c r="R435" s="15">
        <f t="shared" si="20"/>
        <v>787.5</v>
      </c>
      <c r="S435" s="15" t="str">
        <f>IF(Table13[[#This Row],[Total Sales After Discount (Main Total Sales)]]&gt;=1000,"High Order","Low Order")</f>
        <v>Low Order</v>
      </c>
      <c r="T435" s="9" t="s">
        <v>21</v>
      </c>
      <c r="U435" s="9" t="s">
        <v>81</v>
      </c>
      <c r="V435" s="16" t="str">
        <f ca="1">PROPER(Table13[[#This Row],[Region]])</f>
        <v>West</v>
      </c>
      <c r="W435" s="9" t="s">
        <v>250</v>
      </c>
      <c r="X435" s="9" t="s">
        <v>431</v>
      </c>
      <c r="Y435" s="9" t="s">
        <v>32</v>
      </c>
      <c r="Z435" s="9" t="str">
        <f>TEXT(Table13[[#This Row],[Order Date]],"mmm")</f>
        <v>Jun</v>
      </c>
      <c r="AA435" s="1" t="str">
        <f>TEXT(Table13[[#This Row],[Order Date]],"yyyy")</f>
        <v>2015</v>
      </c>
      <c r="AB435" s="1" t="str">
        <f>TEXT(Table13[[#This Row],[Order Date]],"mmm yyyy")</f>
        <v>Jun 2015</v>
      </c>
      <c r="AC435" s="1" t="str">
        <f>TEXT(Table13[[#This Row],[Order Date]],"dddd")</f>
        <v>Thursday</v>
      </c>
    </row>
    <row r="436" spans="1:29" ht="14.5">
      <c r="A436" s="9">
        <v>754</v>
      </c>
      <c r="B436" s="9" t="str">
        <f>VLOOKUP(Table13[[#This Row],[Customer ID]],'Customer Lookup'!A:B,2,0)</f>
        <v>Helen Lyons</v>
      </c>
      <c r="C436" s="9">
        <v>90439</v>
      </c>
      <c r="D436" s="12">
        <v>42106</v>
      </c>
      <c r="E436" s="12">
        <v>42113</v>
      </c>
      <c r="F436" s="24">
        <f>Table13[[#This Row],[Ship Date]]-Table13[[#This Row],[Order Date]]</f>
        <v>7</v>
      </c>
      <c r="G436" s="18" t="str">
        <f>IF(Table13[[#This Row],[Shipping Delay (No of Days From Order to Delivery)]]&lt;=2,"Fast Delivery","Standard Delivery")</f>
        <v>Standard Delivery</v>
      </c>
      <c r="H436" s="8" t="s">
        <v>74</v>
      </c>
      <c r="I436" s="13" t="str">
        <f ca="1">TRIM(Table13[[#This Row],[Product Category]])</f>
        <v>Office Supplies</v>
      </c>
      <c r="J436" s="13" t="str">
        <f ca="1">PROPER(Table13[[#This Row],[Product Sub-Category]])</f>
        <v>Office Machines</v>
      </c>
      <c r="K436" s="14">
        <v>2</v>
      </c>
      <c r="L436" s="15">
        <v>119.99</v>
      </c>
      <c r="M436" s="15">
        <f t="shared" si="18"/>
        <v>239.98</v>
      </c>
      <c r="N436" s="9">
        <v>0.1</v>
      </c>
      <c r="O436" s="21">
        <v>0.1</v>
      </c>
      <c r="P436" s="21" t="str">
        <f>IF(Table13[[#This Row],[Discount]]=0,"No Discount",IF(Table13[[#This Row],[Discount]]&lt;=0.05,"Low",IF(Table13[[#This Row],[Discount]]&lt;=0.1,"Medium","High")))</f>
        <v>Medium</v>
      </c>
      <c r="Q436" s="15">
        <f t="shared" si="19"/>
        <v>23.998000000000001</v>
      </c>
      <c r="R436" s="15">
        <f t="shared" si="20"/>
        <v>215.982</v>
      </c>
      <c r="S436" s="15" t="str">
        <f>IF(Table13[[#This Row],[Total Sales After Discount (Main Total Sales)]]&gt;=1000,"High Order","Low Order")</f>
        <v>Low Order</v>
      </c>
      <c r="T436" s="9" t="s">
        <v>98</v>
      </c>
      <c r="U436" s="9" t="s">
        <v>104</v>
      </c>
      <c r="V436" s="16" t="str">
        <f ca="1">PROPER(Table13[[#This Row],[Region]])</f>
        <v>West</v>
      </c>
      <c r="W436" s="9" t="s">
        <v>250</v>
      </c>
      <c r="X436" s="9" t="s">
        <v>431</v>
      </c>
      <c r="Y436" s="9" t="s">
        <v>32</v>
      </c>
      <c r="Z436" s="9" t="str">
        <f>TEXT(Table13[[#This Row],[Order Date]],"mmm")</f>
        <v>Apr</v>
      </c>
      <c r="AA436" s="1" t="str">
        <f>TEXT(Table13[[#This Row],[Order Date]],"yyyy")</f>
        <v>2015</v>
      </c>
      <c r="AB436" s="1" t="str">
        <f>TEXT(Table13[[#This Row],[Order Date]],"mmm yyyy")</f>
        <v>Apr 2015</v>
      </c>
      <c r="AC436" s="1" t="str">
        <f>TEXT(Table13[[#This Row],[Order Date]],"dddd")</f>
        <v>Sunday</v>
      </c>
    </row>
    <row r="437" spans="1:29" ht="14.5">
      <c r="A437" s="9">
        <v>757</v>
      </c>
      <c r="B437" s="9" t="str">
        <f>VLOOKUP(Table13[[#This Row],[Customer ID]],'Customer Lookup'!A:B,2,0)</f>
        <v>Neil Hogan</v>
      </c>
      <c r="C437" s="9">
        <v>90258</v>
      </c>
      <c r="D437" s="12">
        <v>42046</v>
      </c>
      <c r="E437" s="12">
        <v>42048</v>
      </c>
      <c r="F437" s="24">
        <f>Table13[[#This Row],[Ship Date]]-Table13[[#This Row],[Order Date]]</f>
        <v>2</v>
      </c>
      <c r="G437" s="18" t="str">
        <f>IF(Table13[[#This Row],[Shipping Delay (No of Days From Order to Delivery)]]&lt;=2,"Fast Delivery","Standard Delivery")</f>
        <v>Fast Delivery</v>
      </c>
      <c r="H437" s="9" t="s">
        <v>83</v>
      </c>
      <c r="I437" s="13" t="str">
        <f ca="1">TRIM(Table13[[#This Row],[Product Category]])</f>
        <v>Technology</v>
      </c>
      <c r="J437" s="13" t="str">
        <f ca="1">PROPER(Table13[[#This Row],[Product Sub-Category]])</f>
        <v>Paper</v>
      </c>
      <c r="K437" s="14">
        <v>1</v>
      </c>
      <c r="L437" s="15">
        <v>37.94</v>
      </c>
      <c r="M437" s="15">
        <f t="shared" si="18"/>
        <v>37.94</v>
      </c>
      <c r="N437" s="9">
        <v>0.05</v>
      </c>
      <c r="O437" s="20">
        <v>0.05</v>
      </c>
      <c r="P437" s="20" t="str">
        <f>IF(Table13[[#This Row],[Discount]]=0,"No Discount",IF(Table13[[#This Row],[Discount]]&lt;=0.05,"Low",IF(Table13[[#This Row],[Discount]]&lt;=0.1,"Medium","High")))</f>
        <v>Low</v>
      </c>
      <c r="Q437" s="15">
        <f t="shared" si="19"/>
        <v>1.897</v>
      </c>
      <c r="R437" s="15">
        <f t="shared" si="20"/>
        <v>36.042999999999999</v>
      </c>
      <c r="S437" s="15" t="str">
        <f>IF(Table13[[#This Row],[Total Sales After Discount (Main Total Sales)]]&gt;=1000,"High Order","Low Order")</f>
        <v>Low Order</v>
      </c>
      <c r="T437" s="9" t="s">
        <v>31</v>
      </c>
      <c r="U437" s="9" t="s">
        <v>42</v>
      </c>
      <c r="V437" s="16" t="str">
        <f ca="1">PROPER(Table13[[#This Row],[Region]])</f>
        <v>Central</v>
      </c>
      <c r="W437" s="9" t="s">
        <v>90</v>
      </c>
      <c r="X437" s="9" t="s">
        <v>432</v>
      </c>
      <c r="Y437" s="9" t="s">
        <v>32</v>
      </c>
      <c r="Z437" s="9" t="str">
        <f>TEXT(Table13[[#This Row],[Order Date]],"mmm")</f>
        <v>Feb</v>
      </c>
      <c r="AA437" s="1" t="str">
        <f>TEXT(Table13[[#This Row],[Order Date]],"yyyy")</f>
        <v>2015</v>
      </c>
      <c r="AB437" s="1" t="str">
        <f>TEXT(Table13[[#This Row],[Order Date]],"mmm yyyy")</f>
        <v>Feb 2015</v>
      </c>
      <c r="AC437" s="1" t="str">
        <f>TEXT(Table13[[#This Row],[Order Date]],"dddd")</f>
        <v>Wednesday</v>
      </c>
    </row>
    <row r="438" spans="1:29" ht="14.5">
      <c r="A438" s="9">
        <v>759</v>
      </c>
      <c r="B438" s="9" t="str">
        <f>VLOOKUP(Table13[[#This Row],[Customer ID]],'Customer Lookup'!A:B,2,0)</f>
        <v>Bernice F Day</v>
      </c>
      <c r="C438" s="9">
        <v>86639</v>
      </c>
      <c r="D438" s="12">
        <v>42153</v>
      </c>
      <c r="E438" s="12">
        <v>42160</v>
      </c>
      <c r="F438" s="24">
        <f>Table13[[#This Row],[Ship Date]]-Table13[[#This Row],[Order Date]]</f>
        <v>7</v>
      </c>
      <c r="G438" s="18" t="str">
        <f>IF(Table13[[#This Row],[Shipping Delay (No of Days From Order to Delivery)]]&lt;=2,"Fast Delivery","Standard Delivery")</f>
        <v>Standard Delivery</v>
      </c>
      <c r="H438" s="8" t="s">
        <v>2235</v>
      </c>
      <c r="I438" s="13" t="str">
        <f ca="1">TRIM(Table13[[#This Row],[Product Category]])</f>
        <v>Technology</v>
      </c>
      <c r="J438" s="13" t="str">
        <f ca="1">PROPER(Table13[[#This Row],[Product Sub-Category]])</f>
        <v>Telephones And Communication</v>
      </c>
      <c r="K438" s="14">
        <v>5</v>
      </c>
      <c r="L438" s="15">
        <v>20.99</v>
      </c>
      <c r="M438" s="15">
        <f t="shared" si="18"/>
        <v>104.94999999999999</v>
      </c>
      <c r="N438" s="9">
        <v>0.05</v>
      </c>
      <c r="O438" s="21">
        <v>0.05</v>
      </c>
      <c r="P438" s="21" t="str">
        <f>IF(Table13[[#This Row],[Discount]]=0,"No Discount",IF(Table13[[#This Row],[Discount]]&lt;=0.05,"Low",IF(Table13[[#This Row],[Discount]]&lt;=0.1,"Medium","High")))</f>
        <v>Low</v>
      </c>
      <c r="Q438" s="15">
        <f t="shared" si="19"/>
        <v>5.2474999999999996</v>
      </c>
      <c r="R438" s="15">
        <f t="shared" si="20"/>
        <v>99.702499999999986</v>
      </c>
      <c r="S438" s="15" t="str">
        <f>IF(Table13[[#This Row],[Total Sales After Discount (Main Total Sales)]]&gt;=1000,"High Order","Low Order")</f>
        <v>Low Order</v>
      </c>
      <c r="T438" s="9" t="s">
        <v>98</v>
      </c>
      <c r="U438" s="9" t="s">
        <v>51</v>
      </c>
      <c r="V438" s="16" t="str">
        <f ca="1">PROPER(Table13[[#This Row],[Region]])</f>
        <v>West</v>
      </c>
      <c r="W438" s="9" t="s">
        <v>142</v>
      </c>
      <c r="X438" s="9" t="s">
        <v>433</v>
      </c>
      <c r="Y438" s="9" t="s">
        <v>32</v>
      </c>
      <c r="Z438" s="9" t="str">
        <f>TEXT(Table13[[#This Row],[Order Date]],"mmm")</f>
        <v>May</v>
      </c>
      <c r="AA438" s="1" t="str">
        <f>TEXT(Table13[[#This Row],[Order Date]],"yyyy")</f>
        <v>2015</v>
      </c>
      <c r="AB438" s="1" t="str">
        <f>TEXT(Table13[[#This Row],[Order Date]],"mmm yyyy")</f>
        <v>May 2015</v>
      </c>
      <c r="AC438" s="1" t="str">
        <f>TEXT(Table13[[#This Row],[Order Date]],"dddd")</f>
        <v>Friday</v>
      </c>
    </row>
    <row r="439" spans="1:29" ht="14.5">
      <c r="A439" s="9">
        <v>762</v>
      </c>
      <c r="B439" s="9" t="str">
        <f>VLOOKUP(Table13[[#This Row],[Customer ID]],'Customer Lookup'!A:B,2,0)</f>
        <v>Stuart Holloway</v>
      </c>
      <c r="C439" s="9">
        <v>87525</v>
      </c>
      <c r="D439" s="12">
        <v>42121</v>
      </c>
      <c r="E439" s="12">
        <v>42123</v>
      </c>
      <c r="F439" s="24">
        <f>Table13[[#This Row],[Ship Date]]-Table13[[#This Row],[Order Date]]</f>
        <v>2</v>
      </c>
      <c r="G439" s="18" t="str">
        <f>IF(Table13[[#This Row],[Shipping Delay (No of Days From Order to Delivery)]]&lt;=2,"Fast Delivery","Standard Delivery")</f>
        <v>Fast Delivery</v>
      </c>
      <c r="H439" s="9" t="s">
        <v>2235</v>
      </c>
      <c r="I439" s="13" t="str">
        <f ca="1">TRIM(Table13[[#This Row],[Product Category]])</f>
        <v>Technology</v>
      </c>
      <c r="J439" s="13" t="str">
        <f ca="1">PROPER(Table13[[#This Row],[Product Sub-Category]])</f>
        <v>Telephones And Communication</v>
      </c>
      <c r="K439" s="14">
        <v>12</v>
      </c>
      <c r="L439" s="15">
        <v>125.99</v>
      </c>
      <c r="M439" s="15">
        <f t="shared" si="18"/>
        <v>1511.8799999999999</v>
      </c>
      <c r="N439" s="9">
        <v>0.1</v>
      </c>
      <c r="O439" s="20">
        <v>0.1</v>
      </c>
      <c r="P439" s="20" t="str">
        <f>IF(Table13[[#This Row],[Discount]]=0,"No Discount",IF(Table13[[#This Row],[Discount]]&lt;=0.05,"Low",IF(Table13[[#This Row],[Discount]]&lt;=0.1,"Medium","High")))</f>
        <v>Medium</v>
      </c>
      <c r="Q439" s="15">
        <f t="shared" si="19"/>
        <v>151.18799999999999</v>
      </c>
      <c r="R439" s="15">
        <f t="shared" si="20"/>
        <v>1360.692</v>
      </c>
      <c r="S439" s="15" t="str">
        <f>IF(Table13[[#This Row],[Total Sales After Discount (Main Total Sales)]]&gt;=1000,"High Order","Low Order")</f>
        <v>High Order</v>
      </c>
      <c r="T439" s="9" t="s">
        <v>31</v>
      </c>
      <c r="U439" s="9" t="s">
        <v>51</v>
      </c>
      <c r="V439" s="16" t="str">
        <f ca="1">PROPER(Table13[[#This Row],[Region]])</f>
        <v>Central</v>
      </c>
      <c r="W439" s="9" t="s">
        <v>29</v>
      </c>
      <c r="X439" s="9" t="s">
        <v>434</v>
      </c>
      <c r="Y439" s="9" t="s">
        <v>32</v>
      </c>
      <c r="Z439" s="9" t="str">
        <f>TEXT(Table13[[#This Row],[Order Date]],"mmm")</f>
        <v>Apr</v>
      </c>
      <c r="AA439" s="1" t="str">
        <f>TEXT(Table13[[#This Row],[Order Date]],"yyyy")</f>
        <v>2015</v>
      </c>
      <c r="AB439" s="1" t="str">
        <f>TEXT(Table13[[#This Row],[Order Date]],"mmm yyyy")</f>
        <v>Apr 2015</v>
      </c>
      <c r="AC439" s="1" t="str">
        <f>TEXT(Table13[[#This Row],[Order Date]],"dddd")</f>
        <v>Monday</v>
      </c>
    </row>
    <row r="440" spans="1:29" ht="14.5">
      <c r="A440" s="9">
        <v>767</v>
      </c>
      <c r="B440" s="9" t="str">
        <f>VLOOKUP(Table13[[#This Row],[Customer ID]],'Customer Lookup'!A:B,2,0)</f>
        <v>Jeffrey Mueller</v>
      </c>
      <c r="C440" s="9">
        <v>86279</v>
      </c>
      <c r="D440" s="12">
        <v>42034</v>
      </c>
      <c r="E440" s="12">
        <v>42036</v>
      </c>
      <c r="F440" s="24">
        <f>Table13[[#This Row],[Ship Date]]-Table13[[#This Row],[Order Date]]</f>
        <v>2</v>
      </c>
      <c r="G440" s="18" t="str">
        <f>IF(Table13[[#This Row],[Shipping Delay (No of Days From Order to Delivery)]]&lt;=2,"Fast Delivery","Standard Delivery")</f>
        <v>Fast Delivery</v>
      </c>
      <c r="H440" s="8" t="s">
        <v>144</v>
      </c>
      <c r="I440" s="13" t="str">
        <f ca="1">TRIM(Table13[[#This Row],[Product Category]])</f>
        <v>Technology</v>
      </c>
      <c r="J440" s="13" t="str">
        <f ca="1">PROPER(Table13[[#This Row],[Product Sub-Category]])</f>
        <v>Computer Peripherals</v>
      </c>
      <c r="K440" s="14">
        <v>11</v>
      </c>
      <c r="L440" s="15">
        <v>31.78</v>
      </c>
      <c r="M440" s="15">
        <f t="shared" si="18"/>
        <v>349.58000000000004</v>
      </c>
      <c r="N440" s="9">
        <v>0.05</v>
      </c>
      <c r="O440" s="21">
        <v>0.05</v>
      </c>
      <c r="P440" s="21" t="str">
        <f>IF(Table13[[#This Row],[Discount]]=0,"No Discount",IF(Table13[[#This Row],[Discount]]&lt;=0.05,"Low",IF(Table13[[#This Row],[Discount]]&lt;=0.1,"Medium","High")))</f>
        <v>Low</v>
      </c>
      <c r="Q440" s="15">
        <f t="shared" si="19"/>
        <v>17.479000000000003</v>
      </c>
      <c r="R440" s="15">
        <f t="shared" si="20"/>
        <v>332.10100000000006</v>
      </c>
      <c r="S440" s="15" t="str">
        <f>IF(Table13[[#This Row],[Total Sales After Discount (Main Total Sales)]]&gt;=1000,"High Order","Low Order")</f>
        <v>Low Order</v>
      </c>
      <c r="T440" s="9" t="s">
        <v>41</v>
      </c>
      <c r="U440" s="9" t="s">
        <v>81</v>
      </c>
      <c r="V440" s="16" t="str">
        <f ca="1">PROPER(Table13[[#This Row],[Region]])</f>
        <v>West</v>
      </c>
      <c r="W440" s="9" t="s">
        <v>142</v>
      </c>
      <c r="X440" s="9" t="s">
        <v>435</v>
      </c>
      <c r="Y440" s="9" t="s">
        <v>32</v>
      </c>
      <c r="Z440" s="9" t="str">
        <f>TEXT(Table13[[#This Row],[Order Date]],"mmm")</f>
        <v>Jan</v>
      </c>
      <c r="AA440" s="1" t="str">
        <f>TEXT(Table13[[#This Row],[Order Date]],"yyyy")</f>
        <v>2015</v>
      </c>
      <c r="AB440" s="1" t="str">
        <f>TEXT(Table13[[#This Row],[Order Date]],"mmm yyyy")</f>
        <v>Jan 2015</v>
      </c>
      <c r="AC440" s="1" t="str">
        <f>TEXT(Table13[[#This Row],[Order Date]],"dddd")</f>
        <v>Friday</v>
      </c>
    </row>
    <row r="441" spans="1:29" ht="14.5">
      <c r="A441" s="9">
        <v>770</v>
      </c>
      <c r="B441" s="9" t="str">
        <f>VLOOKUP(Table13[[#This Row],[Customer ID]],'Customer Lookup'!A:B,2,0)</f>
        <v>Geraldine Puckett</v>
      </c>
      <c r="C441" s="9">
        <v>88667</v>
      </c>
      <c r="D441" s="12">
        <v>42082</v>
      </c>
      <c r="E441" s="12">
        <v>42082</v>
      </c>
      <c r="F441" s="24">
        <f>Table13[[#This Row],[Ship Date]]-Table13[[#This Row],[Order Date]]</f>
        <v>0</v>
      </c>
      <c r="G441" s="18" t="str">
        <f>IF(Table13[[#This Row],[Shipping Delay (No of Days From Order to Delivery)]]&lt;=2,"Fast Delivery","Standard Delivery")</f>
        <v>Fast Delivery</v>
      </c>
      <c r="H441" s="9" t="s">
        <v>144</v>
      </c>
      <c r="I441" s="13" t="str">
        <f ca="1">TRIM(Table13[[#This Row],[Product Category]])</f>
        <v>Office Supplies</v>
      </c>
      <c r="J441" s="13" t="str">
        <f ca="1">PROPER(Table13[[#This Row],[Product Sub-Category]])</f>
        <v>Computer Peripherals</v>
      </c>
      <c r="K441" s="14">
        <v>14</v>
      </c>
      <c r="L441" s="15">
        <v>30.73</v>
      </c>
      <c r="M441" s="15">
        <f t="shared" si="18"/>
        <v>430.22</v>
      </c>
      <c r="N441" s="9">
        <v>0.05</v>
      </c>
      <c r="O441" s="20">
        <v>0.05</v>
      </c>
      <c r="P441" s="20" t="str">
        <f>IF(Table13[[#This Row],[Discount]]=0,"No Discount",IF(Table13[[#This Row],[Discount]]&lt;=0.05,"Low",IF(Table13[[#This Row],[Discount]]&lt;=0.1,"Medium","High")))</f>
        <v>Low</v>
      </c>
      <c r="Q441" s="15">
        <f t="shared" si="19"/>
        <v>21.511000000000003</v>
      </c>
      <c r="R441" s="15">
        <f t="shared" si="20"/>
        <v>408.709</v>
      </c>
      <c r="S441" s="15" t="str">
        <f>IF(Table13[[#This Row],[Total Sales After Discount (Main Total Sales)]]&gt;=1000,"High Order","Low Order")</f>
        <v>Low Order</v>
      </c>
      <c r="T441" s="9" t="s">
        <v>41</v>
      </c>
      <c r="U441" s="9" t="s">
        <v>51</v>
      </c>
      <c r="V441" s="16" t="str">
        <f ca="1">PROPER(Table13[[#This Row],[Region]])</f>
        <v>West</v>
      </c>
      <c r="W441" s="9" t="s">
        <v>90</v>
      </c>
      <c r="X441" s="9" t="s">
        <v>432</v>
      </c>
      <c r="Y441" s="9" t="s">
        <v>32</v>
      </c>
      <c r="Z441" s="9" t="str">
        <f>TEXT(Table13[[#This Row],[Order Date]],"mmm")</f>
        <v>Mar</v>
      </c>
      <c r="AA441" s="1" t="str">
        <f>TEXT(Table13[[#This Row],[Order Date]],"yyyy")</f>
        <v>2015</v>
      </c>
      <c r="AB441" s="1" t="str">
        <f>TEXT(Table13[[#This Row],[Order Date]],"mmm yyyy")</f>
        <v>Mar 2015</v>
      </c>
      <c r="AC441" s="1" t="str">
        <f>TEXT(Table13[[#This Row],[Order Date]],"dddd")</f>
        <v>Thursday</v>
      </c>
    </row>
    <row r="442" spans="1:29" ht="14.5">
      <c r="A442" s="9">
        <v>771</v>
      </c>
      <c r="B442" s="9" t="str">
        <f>VLOOKUP(Table13[[#This Row],[Customer ID]],'Customer Lookup'!A:B,2,0)</f>
        <v>Deborah Paul</v>
      </c>
      <c r="C442" s="9">
        <v>88667</v>
      </c>
      <c r="D442" s="12">
        <v>42082</v>
      </c>
      <c r="E442" s="12">
        <v>42084</v>
      </c>
      <c r="F442" s="24">
        <f>Table13[[#This Row],[Ship Date]]-Table13[[#This Row],[Order Date]]</f>
        <v>2</v>
      </c>
      <c r="G442" s="18" t="str">
        <f>IF(Table13[[#This Row],[Shipping Delay (No of Days From Order to Delivery)]]&lt;=2,"Fast Delivery","Standard Delivery")</f>
        <v>Fast Delivery</v>
      </c>
      <c r="H442" s="8" t="s">
        <v>196</v>
      </c>
      <c r="I442" s="13" t="str">
        <f ca="1">TRIM(Table13[[#This Row],[Product Category]])</f>
        <v>Technology</v>
      </c>
      <c r="J442" s="13" t="str">
        <f ca="1">PROPER(Table13[[#This Row],[Product Sub-Category]])</f>
        <v>Appliances</v>
      </c>
      <c r="K442" s="14">
        <v>3</v>
      </c>
      <c r="L442" s="15">
        <v>14.56</v>
      </c>
      <c r="M442" s="15">
        <f t="shared" si="18"/>
        <v>43.68</v>
      </c>
      <c r="N442" s="9">
        <v>0.05</v>
      </c>
      <c r="O442" s="21">
        <v>0.05</v>
      </c>
      <c r="P442" s="21" t="str">
        <f>IF(Table13[[#This Row],[Discount]]=0,"No Discount",IF(Table13[[#This Row],[Discount]]&lt;=0.05,"Low",IF(Table13[[#This Row],[Discount]]&lt;=0.1,"Medium","High")))</f>
        <v>Low</v>
      </c>
      <c r="Q442" s="15">
        <f t="shared" si="19"/>
        <v>2.1840000000000002</v>
      </c>
      <c r="R442" s="15">
        <f t="shared" si="20"/>
        <v>41.496000000000002</v>
      </c>
      <c r="S442" s="15" t="str">
        <f>IF(Table13[[#This Row],[Total Sales After Discount (Main Total Sales)]]&gt;=1000,"High Order","Low Order")</f>
        <v>Low Order</v>
      </c>
      <c r="T442" s="9" t="s">
        <v>41</v>
      </c>
      <c r="U442" s="9" t="s">
        <v>51</v>
      </c>
      <c r="V442" s="16" t="str">
        <f ca="1">PROPER(Table13[[#This Row],[Region]])</f>
        <v>West</v>
      </c>
      <c r="W442" s="9" t="s">
        <v>90</v>
      </c>
      <c r="X442" s="9" t="s">
        <v>436</v>
      </c>
      <c r="Y442" s="9" t="s">
        <v>32</v>
      </c>
      <c r="Z442" s="9" t="str">
        <f>TEXT(Table13[[#This Row],[Order Date]],"mmm")</f>
        <v>Mar</v>
      </c>
      <c r="AA442" s="1" t="str">
        <f>TEXT(Table13[[#This Row],[Order Date]],"yyyy")</f>
        <v>2015</v>
      </c>
      <c r="AB442" s="1" t="str">
        <f>TEXT(Table13[[#This Row],[Order Date]],"mmm yyyy")</f>
        <v>Mar 2015</v>
      </c>
      <c r="AC442" s="1" t="str">
        <f>TEXT(Table13[[#This Row],[Order Date]],"dddd")</f>
        <v>Thursday</v>
      </c>
    </row>
    <row r="443" spans="1:29" ht="14.5">
      <c r="A443" s="9">
        <v>771</v>
      </c>
      <c r="B443" s="9" t="str">
        <f>VLOOKUP(Table13[[#This Row],[Customer ID]],'Customer Lookup'!A:B,2,0)</f>
        <v>Deborah Paul</v>
      </c>
      <c r="C443" s="9">
        <v>88667</v>
      </c>
      <c r="D443" s="12">
        <v>42082</v>
      </c>
      <c r="E443" s="12">
        <v>42084</v>
      </c>
      <c r="F443" s="24">
        <f>Table13[[#This Row],[Ship Date]]-Table13[[#This Row],[Order Date]]</f>
        <v>2</v>
      </c>
      <c r="G443" s="18" t="str">
        <f>IF(Table13[[#This Row],[Shipping Delay (No of Days From Order to Delivery)]]&lt;=2,"Fast Delivery","Standard Delivery")</f>
        <v>Fast Delivery</v>
      </c>
      <c r="H443" s="9" t="s">
        <v>2242</v>
      </c>
      <c r="I443" s="13" t="str">
        <f ca="1">TRIM(Table13[[#This Row],[Product Category]])</f>
        <v>Office Supplies</v>
      </c>
      <c r="J443" s="13" t="str">
        <f ca="1">PROPER(Table13[[#This Row],[Product Sub-Category]])</f>
        <v>Copiers And Fax</v>
      </c>
      <c r="K443" s="14">
        <v>5</v>
      </c>
      <c r="L443" s="15">
        <v>299.99</v>
      </c>
      <c r="M443" s="15">
        <f t="shared" si="18"/>
        <v>1499.95</v>
      </c>
      <c r="N443" s="9">
        <v>0.1</v>
      </c>
      <c r="O443" s="20">
        <v>0.1</v>
      </c>
      <c r="P443" s="20" t="str">
        <f>IF(Table13[[#This Row],[Discount]]=0,"No Discount",IF(Table13[[#This Row],[Discount]]&lt;=0.05,"Low",IF(Table13[[#This Row],[Discount]]&lt;=0.1,"Medium","High")))</f>
        <v>Medium</v>
      </c>
      <c r="Q443" s="15">
        <f t="shared" si="19"/>
        <v>149.995</v>
      </c>
      <c r="R443" s="15">
        <f t="shared" si="20"/>
        <v>1349.9549999999999</v>
      </c>
      <c r="S443" s="15" t="str">
        <f>IF(Table13[[#This Row],[Total Sales After Discount (Main Total Sales)]]&gt;=1000,"High Order","Low Order")</f>
        <v>High Order</v>
      </c>
      <c r="T443" s="9" t="s">
        <v>41</v>
      </c>
      <c r="U443" s="9" t="s">
        <v>51</v>
      </c>
      <c r="V443" s="16" t="str">
        <f ca="1">PROPER(Table13[[#This Row],[Region]])</f>
        <v>East</v>
      </c>
      <c r="W443" s="9" t="s">
        <v>90</v>
      </c>
      <c r="X443" s="9" t="s">
        <v>436</v>
      </c>
      <c r="Y443" s="9" t="s">
        <v>32</v>
      </c>
      <c r="Z443" s="9" t="str">
        <f>TEXT(Table13[[#This Row],[Order Date]],"mmm")</f>
        <v>Mar</v>
      </c>
      <c r="AA443" s="1" t="str">
        <f>TEXT(Table13[[#This Row],[Order Date]],"yyyy")</f>
        <v>2015</v>
      </c>
      <c r="AB443" s="1" t="str">
        <f>TEXT(Table13[[#This Row],[Order Date]],"mmm yyyy")</f>
        <v>Mar 2015</v>
      </c>
      <c r="AC443" s="1" t="str">
        <f>TEXT(Table13[[#This Row],[Order Date]],"dddd")</f>
        <v>Thursday</v>
      </c>
    </row>
    <row r="444" spans="1:29" ht="14.5">
      <c r="A444" s="9">
        <v>772</v>
      </c>
      <c r="B444" s="9" t="str">
        <f>VLOOKUP(Table13[[#This Row],[Customer ID]],'Customer Lookup'!A:B,2,0)</f>
        <v>Jean Webster</v>
      </c>
      <c r="C444" s="9">
        <v>88666</v>
      </c>
      <c r="D444" s="12">
        <v>42018</v>
      </c>
      <c r="E444" s="12">
        <v>42020</v>
      </c>
      <c r="F444" s="24">
        <f>Table13[[#This Row],[Ship Date]]-Table13[[#This Row],[Order Date]]</f>
        <v>2</v>
      </c>
      <c r="G444" s="18" t="str">
        <f>IF(Table13[[#This Row],[Shipping Delay (No of Days From Order to Delivery)]]&lt;=2,"Fast Delivery","Standard Delivery")</f>
        <v>Fast Delivery</v>
      </c>
      <c r="H444" s="8" t="s">
        <v>196</v>
      </c>
      <c r="I444" s="13" t="str">
        <f ca="1">TRIM(Table13[[#This Row],[Product Category]])</f>
        <v>Office Supplies</v>
      </c>
      <c r="J444" s="13" t="str">
        <f ca="1">PROPER(Table13[[#This Row],[Product Sub-Category]])</f>
        <v>Appliances</v>
      </c>
      <c r="K444" s="14">
        <v>7</v>
      </c>
      <c r="L444" s="15">
        <v>7.77</v>
      </c>
      <c r="M444" s="15">
        <f t="shared" si="18"/>
        <v>54.39</v>
      </c>
      <c r="N444" s="9">
        <v>0.05</v>
      </c>
      <c r="O444" s="21">
        <v>0.05</v>
      </c>
      <c r="P444" s="21" t="str">
        <f>IF(Table13[[#This Row],[Discount]]=0,"No Discount",IF(Table13[[#This Row],[Discount]]&lt;=0.05,"Low",IF(Table13[[#This Row],[Discount]]&lt;=0.1,"Medium","High")))</f>
        <v>Low</v>
      </c>
      <c r="Q444" s="15">
        <f t="shared" si="19"/>
        <v>2.7195</v>
      </c>
      <c r="R444" s="15">
        <f t="shared" si="20"/>
        <v>51.670500000000004</v>
      </c>
      <c r="S444" s="15" t="str">
        <f>IF(Table13[[#This Row],[Total Sales After Discount (Main Total Sales)]]&gt;=1000,"High Order","Low Order")</f>
        <v>Low Order</v>
      </c>
      <c r="T444" s="9" t="s">
        <v>41</v>
      </c>
      <c r="U444" s="9" t="s">
        <v>51</v>
      </c>
      <c r="V444" s="16" t="str">
        <f ca="1">PROPER(Table13[[#This Row],[Region]])</f>
        <v>East</v>
      </c>
      <c r="W444" s="9" t="s">
        <v>174</v>
      </c>
      <c r="X444" s="9" t="s">
        <v>437</v>
      </c>
      <c r="Y444" s="9" t="s">
        <v>32</v>
      </c>
      <c r="Z444" s="9" t="str">
        <f>TEXT(Table13[[#This Row],[Order Date]],"mmm")</f>
        <v>Jan</v>
      </c>
      <c r="AA444" s="1" t="str">
        <f>TEXT(Table13[[#This Row],[Order Date]],"yyyy")</f>
        <v>2015</v>
      </c>
      <c r="AB444" s="1" t="str">
        <f>TEXT(Table13[[#This Row],[Order Date]],"mmm yyyy")</f>
        <v>Jan 2015</v>
      </c>
      <c r="AC444" s="1" t="str">
        <f>TEXT(Table13[[#This Row],[Order Date]],"dddd")</f>
        <v>Wednesday</v>
      </c>
    </row>
    <row r="445" spans="1:29" ht="14.5">
      <c r="A445" s="9">
        <v>772</v>
      </c>
      <c r="B445" s="9" t="str">
        <f>VLOOKUP(Table13[[#This Row],[Customer ID]],'Customer Lookup'!A:B,2,0)</f>
        <v>Jean Webster</v>
      </c>
      <c r="C445" s="9">
        <v>88666</v>
      </c>
      <c r="D445" s="12">
        <v>42018</v>
      </c>
      <c r="E445" s="12">
        <v>42020</v>
      </c>
      <c r="F445" s="24">
        <f>Table13[[#This Row],[Ship Date]]-Table13[[#This Row],[Order Date]]</f>
        <v>2</v>
      </c>
      <c r="G445" s="18" t="str">
        <f>IF(Table13[[#This Row],[Shipping Delay (No of Days From Order to Delivery)]]&lt;=2,"Fast Delivery","Standard Delivery")</f>
        <v>Fast Delivery</v>
      </c>
      <c r="H445" s="9" t="s">
        <v>83</v>
      </c>
      <c r="I445" s="13" t="str">
        <f ca="1">TRIM(Table13[[#This Row],[Product Category]])</f>
        <v>Office Supplies</v>
      </c>
      <c r="J445" s="13" t="str">
        <f ca="1">PROPER(Table13[[#This Row],[Product Sub-Category]])</f>
        <v>Paper</v>
      </c>
      <c r="K445" s="14">
        <v>3</v>
      </c>
      <c r="L445" s="15">
        <v>18.97</v>
      </c>
      <c r="M445" s="15">
        <f t="shared" si="18"/>
        <v>56.91</v>
      </c>
      <c r="N445" s="9">
        <v>0.05</v>
      </c>
      <c r="O445" s="20">
        <v>0.05</v>
      </c>
      <c r="P445" s="20" t="str">
        <f>IF(Table13[[#This Row],[Discount]]=0,"No Discount",IF(Table13[[#This Row],[Discount]]&lt;=0.05,"Low",IF(Table13[[#This Row],[Discount]]&lt;=0.1,"Medium","High")))</f>
        <v>Low</v>
      </c>
      <c r="Q445" s="15">
        <f t="shared" si="19"/>
        <v>2.8454999999999999</v>
      </c>
      <c r="R445" s="15">
        <f t="shared" si="20"/>
        <v>54.064499999999995</v>
      </c>
      <c r="S445" s="15" t="str">
        <f>IF(Table13[[#This Row],[Total Sales After Discount (Main Total Sales)]]&gt;=1000,"High Order","Low Order")</f>
        <v>Low Order</v>
      </c>
      <c r="T445" s="9" t="s">
        <v>41</v>
      </c>
      <c r="U445" s="9" t="s">
        <v>51</v>
      </c>
      <c r="V445" s="16" t="str">
        <f ca="1">PROPER(Table13[[#This Row],[Region]])</f>
        <v>East</v>
      </c>
      <c r="W445" s="9" t="s">
        <v>174</v>
      </c>
      <c r="X445" s="9" t="s">
        <v>437</v>
      </c>
      <c r="Y445" s="9" t="s">
        <v>22</v>
      </c>
      <c r="Z445" s="9" t="str">
        <f>TEXT(Table13[[#This Row],[Order Date]],"mmm")</f>
        <v>Jan</v>
      </c>
      <c r="AA445" s="1" t="str">
        <f>TEXT(Table13[[#This Row],[Order Date]],"yyyy")</f>
        <v>2015</v>
      </c>
      <c r="AB445" s="1" t="str">
        <f>TEXT(Table13[[#This Row],[Order Date]],"mmm yyyy")</f>
        <v>Jan 2015</v>
      </c>
      <c r="AC445" s="1" t="str">
        <f>TEXT(Table13[[#This Row],[Order Date]],"dddd")</f>
        <v>Wednesday</v>
      </c>
    </row>
    <row r="446" spans="1:29" ht="14.5">
      <c r="A446" s="9">
        <v>772</v>
      </c>
      <c r="B446" s="9" t="str">
        <f>VLOOKUP(Table13[[#This Row],[Customer ID]],'Customer Lookup'!A:B,2,0)</f>
        <v>Jean Webster</v>
      </c>
      <c r="C446" s="9">
        <v>88668</v>
      </c>
      <c r="D446" s="12">
        <v>42141</v>
      </c>
      <c r="E446" s="12">
        <v>42145</v>
      </c>
      <c r="F446" s="24">
        <f>Table13[[#This Row],[Ship Date]]-Table13[[#This Row],[Order Date]]</f>
        <v>4</v>
      </c>
      <c r="G446" s="18" t="str">
        <f>IF(Table13[[#This Row],[Shipping Delay (No of Days From Order to Delivery)]]&lt;=2,"Fast Delivery","Standard Delivery")</f>
        <v>Standard Delivery</v>
      </c>
      <c r="H446" s="8" t="s">
        <v>196</v>
      </c>
      <c r="I446" s="13" t="str">
        <f ca="1">TRIM(Table13[[#This Row],[Product Category]])</f>
        <v>Technology</v>
      </c>
      <c r="J446" s="13" t="str">
        <f ca="1">PROPER(Table13[[#This Row],[Product Sub-Category]])</f>
        <v>Appliances</v>
      </c>
      <c r="K446" s="14">
        <v>12</v>
      </c>
      <c r="L446" s="15">
        <v>4.0599999999999996</v>
      </c>
      <c r="M446" s="15">
        <f t="shared" si="18"/>
        <v>48.72</v>
      </c>
      <c r="N446" s="9">
        <v>0.05</v>
      </c>
      <c r="O446" s="21">
        <v>0.05</v>
      </c>
      <c r="P446" s="21" t="str">
        <f>IF(Table13[[#This Row],[Discount]]=0,"No Discount",IF(Table13[[#This Row],[Discount]]&lt;=0.05,"Low",IF(Table13[[#This Row],[Discount]]&lt;=0.1,"Medium","High")))</f>
        <v>Low</v>
      </c>
      <c r="Q446" s="15">
        <f t="shared" si="19"/>
        <v>2.4359999999999999</v>
      </c>
      <c r="R446" s="15">
        <f t="shared" si="20"/>
        <v>46.283999999999999</v>
      </c>
      <c r="S446" s="15" t="str">
        <f>IF(Table13[[#This Row],[Total Sales After Discount (Main Total Sales)]]&gt;=1000,"High Order","Low Order")</f>
        <v>Low Order</v>
      </c>
      <c r="T446" s="9" t="s">
        <v>98</v>
      </c>
      <c r="U446" s="9" t="s">
        <v>51</v>
      </c>
      <c r="V446" s="16" t="str">
        <f ca="1">PROPER(Table13[[#This Row],[Region]])</f>
        <v>East</v>
      </c>
      <c r="W446" s="9" t="s">
        <v>174</v>
      </c>
      <c r="X446" s="9" t="s">
        <v>437</v>
      </c>
      <c r="Y446" s="9" t="s">
        <v>22</v>
      </c>
      <c r="Z446" s="9" t="str">
        <f>TEXT(Table13[[#This Row],[Order Date]],"mmm")</f>
        <v>May</v>
      </c>
      <c r="AA446" s="1" t="str">
        <f>TEXT(Table13[[#This Row],[Order Date]],"yyyy")</f>
        <v>2015</v>
      </c>
      <c r="AB446" s="1" t="str">
        <f>TEXT(Table13[[#This Row],[Order Date]],"mmm yyyy")</f>
        <v>May 2015</v>
      </c>
      <c r="AC446" s="1" t="str">
        <f>TEXT(Table13[[#This Row],[Order Date]],"dddd")</f>
        <v>Sunday</v>
      </c>
    </row>
    <row r="447" spans="1:29" ht="14.5">
      <c r="A447" s="9">
        <v>772</v>
      </c>
      <c r="B447" s="9" t="str">
        <f>VLOOKUP(Table13[[#This Row],[Customer ID]],'Customer Lookup'!A:B,2,0)</f>
        <v>Jean Webster</v>
      </c>
      <c r="C447" s="9">
        <v>88668</v>
      </c>
      <c r="D447" s="12">
        <v>42141</v>
      </c>
      <c r="E447" s="12">
        <v>42145</v>
      </c>
      <c r="F447" s="24">
        <f>Table13[[#This Row],[Ship Date]]-Table13[[#This Row],[Order Date]]</f>
        <v>4</v>
      </c>
      <c r="G447" s="18" t="str">
        <f>IF(Table13[[#This Row],[Shipping Delay (No of Days From Order to Delivery)]]&lt;=2,"Fast Delivery","Standard Delivery")</f>
        <v>Standard Delivery</v>
      </c>
      <c r="H447" s="9" t="s">
        <v>74</v>
      </c>
      <c r="I447" s="13" t="str">
        <f ca="1">TRIM(Table13[[#This Row],[Product Category]])</f>
        <v>Office Supplies</v>
      </c>
      <c r="J447" s="13" t="str">
        <f ca="1">PROPER(Table13[[#This Row],[Product Sub-Category]])</f>
        <v>Office Machines</v>
      </c>
      <c r="K447" s="14">
        <v>37</v>
      </c>
      <c r="L447" s="15">
        <v>9.49</v>
      </c>
      <c r="M447" s="15">
        <f t="shared" si="18"/>
        <v>351.13</v>
      </c>
      <c r="N447" s="9">
        <v>0.05</v>
      </c>
      <c r="O447" s="20">
        <v>0.05</v>
      </c>
      <c r="P447" s="20" t="str">
        <f>IF(Table13[[#This Row],[Discount]]=0,"No Discount",IF(Table13[[#This Row],[Discount]]&lt;=0.05,"Low",IF(Table13[[#This Row],[Discount]]&lt;=0.1,"Medium","High")))</f>
        <v>Low</v>
      </c>
      <c r="Q447" s="15">
        <f t="shared" si="19"/>
        <v>17.5565</v>
      </c>
      <c r="R447" s="15">
        <f t="shared" si="20"/>
        <v>333.57349999999997</v>
      </c>
      <c r="S447" s="15" t="str">
        <f>IF(Table13[[#This Row],[Total Sales After Discount (Main Total Sales)]]&gt;=1000,"High Order","Low Order")</f>
        <v>Low Order</v>
      </c>
      <c r="T447" s="9" t="s">
        <v>98</v>
      </c>
      <c r="U447" s="9" t="s">
        <v>51</v>
      </c>
      <c r="V447" s="16" t="str">
        <f ca="1">PROPER(Table13[[#This Row],[Region]])</f>
        <v>West</v>
      </c>
      <c r="W447" s="9" t="s">
        <v>174</v>
      </c>
      <c r="X447" s="9" t="s">
        <v>437</v>
      </c>
      <c r="Y447" s="9" t="s">
        <v>32</v>
      </c>
      <c r="Z447" s="9" t="str">
        <f>TEXT(Table13[[#This Row],[Order Date]],"mmm")</f>
        <v>May</v>
      </c>
      <c r="AA447" s="1" t="str">
        <f>TEXT(Table13[[#This Row],[Order Date]],"yyyy")</f>
        <v>2015</v>
      </c>
      <c r="AB447" s="1" t="str">
        <f>TEXT(Table13[[#This Row],[Order Date]],"mmm yyyy")</f>
        <v>May 2015</v>
      </c>
      <c r="AC447" s="1" t="str">
        <f>TEXT(Table13[[#This Row],[Order Date]],"dddd")</f>
        <v>Sunday</v>
      </c>
    </row>
    <row r="448" spans="1:29" ht="14.5">
      <c r="A448" s="9">
        <v>782</v>
      </c>
      <c r="B448" s="9" t="str">
        <f>VLOOKUP(Table13[[#This Row],[Customer ID]],'Customer Lookup'!A:B,2,0)</f>
        <v>Sarah N Becker</v>
      </c>
      <c r="C448" s="9">
        <v>90962</v>
      </c>
      <c r="D448" s="12">
        <v>42123</v>
      </c>
      <c r="E448" s="12">
        <v>42124</v>
      </c>
      <c r="F448" s="24">
        <f>Table13[[#This Row],[Ship Date]]-Table13[[#This Row],[Order Date]]</f>
        <v>1</v>
      </c>
      <c r="G448" s="18" t="str">
        <f>IF(Table13[[#This Row],[Shipping Delay (No of Days From Order to Delivery)]]&lt;=2,"Fast Delivery","Standard Delivery")</f>
        <v>Fast Delivery</v>
      </c>
      <c r="H448" s="8" t="s">
        <v>2238</v>
      </c>
      <c r="I448" s="13" t="str">
        <f ca="1">TRIM(Table13[[#This Row],[Product Category]])</f>
        <v>Furniture</v>
      </c>
      <c r="J448" s="13" t="str">
        <f ca="1">PROPER(Table13[[#This Row],[Product Sub-Category]])</f>
        <v>Storage &amp; Organization</v>
      </c>
      <c r="K448" s="14">
        <v>8</v>
      </c>
      <c r="L448" s="15">
        <v>34.76</v>
      </c>
      <c r="M448" s="15">
        <f t="shared" si="18"/>
        <v>278.08</v>
      </c>
      <c r="N448" s="9">
        <v>0.05</v>
      </c>
      <c r="O448" s="21">
        <v>0.05</v>
      </c>
      <c r="P448" s="21" t="str">
        <f>IF(Table13[[#This Row],[Discount]]=0,"No Discount",IF(Table13[[#This Row],[Discount]]&lt;=0.05,"Low",IF(Table13[[#This Row],[Discount]]&lt;=0.1,"Medium","High")))</f>
        <v>Low</v>
      </c>
      <c r="Q448" s="15">
        <f t="shared" si="19"/>
        <v>13.904</v>
      </c>
      <c r="R448" s="15">
        <f t="shared" si="20"/>
        <v>264.17599999999999</v>
      </c>
      <c r="S448" s="15" t="str">
        <f>IF(Table13[[#This Row],[Total Sales After Discount (Main Total Sales)]]&gt;=1000,"High Order","Low Order")</f>
        <v>Low Order</v>
      </c>
      <c r="T448" s="9" t="s">
        <v>21</v>
      </c>
      <c r="U448" s="9" t="s">
        <v>51</v>
      </c>
      <c r="V448" s="16" t="str">
        <f ca="1">PROPER(Table13[[#This Row],[Region]])</f>
        <v>East</v>
      </c>
      <c r="W448" s="9" t="s">
        <v>37</v>
      </c>
      <c r="X448" s="9" t="s">
        <v>438</v>
      </c>
      <c r="Y448" s="9" t="s">
        <v>32</v>
      </c>
      <c r="Z448" s="9" t="str">
        <f>TEXT(Table13[[#This Row],[Order Date]],"mmm")</f>
        <v>Apr</v>
      </c>
      <c r="AA448" s="1" t="str">
        <f>TEXT(Table13[[#This Row],[Order Date]],"yyyy")</f>
        <v>2015</v>
      </c>
      <c r="AB448" s="1" t="str">
        <f>TEXT(Table13[[#This Row],[Order Date]],"mmm yyyy")</f>
        <v>Apr 2015</v>
      </c>
      <c r="AC448" s="1" t="str">
        <f>TEXT(Table13[[#This Row],[Order Date]],"dddd")</f>
        <v>Wednesday</v>
      </c>
    </row>
    <row r="449" spans="1:29" ht="14.5">
      <c r="A449" s="9">
        <v>783</v>
      </c>
      <c r="B449" s="9" t="str">
        <f>VLOOKUP(Table13[[#This Row],[Customer ID]],'Customer Lookup'!A:B,2,0)</f>
        <v>Carlos Byrd</v>
      </c>
      <c r="C449" s="9">
        <v>90961</v>
      </c>
      <c r="D449" s="12">
        <v>42010</v>
      </c>
      <c r="E449" s="12">
        <v>42010</v>
      </c>
      <c r="F449" s="24">
        <f>Table13[[#This Row],[Ship Date]]-Table13[[#This Row],[Order Date]]</f>
        <v>0</v>
      </c>
      <c r="G449" s="18" t="str">
        <f>IF(Table13[[#This Row],[Shipping Delay (No of Days From Order to Delivery)]]&lt;=2,"Fast Delivery","Standard Delivery")</f>
        <v>Fast Delivery</v>
      </c>
      <c r="H449" s="9" t="s">
        <v>151</v>
      </c>
      <c r="I449" s="13" t="str">
        <f ca="1">TRIM(Table13[[#This Row],[Product Category]])</f>
        <v>Office Supplies</v>
      </c>
      <c r="J449" s="13" t="str">
        <f ca="1">PROPER(Table13[[#This Row],[Product Sub-Category]])</f>
        <v>Bookcases</v>
      </c>
      <c r="K449" s="14">
        <v>6</v>
      </c>
      <c r="L449" s="15">
        <v>100.98</v>
      </c>
      <c r="M449" s="15">
        <f t="shared" si="18"/>
        <v>605.88</v>
      </c>
      <c r="N449" s="9">
        <v>0.1</v>
      </c>
      <c r="O449" s="20">
        <v>0.1</v>
      </c>
      <c r="P449" s="20" t="str">
        <f>IF(Table13[[#This Row],[Discount]]=0,"No Discount",IF(Table13[[#This Row],[Discount]]&lt;=0.05,"Low",IF(Table13[[#This Row],[Discount]]&lt;=0.1,"Medium","High")))</f>
        <v>Medium</v>
      </c>
      <c r="Q449" s="15">
        <f t="shared" si="19"/>
        <v>60.588000000000001</v>
      </c>
      <c r="R449" s="15">
        <f t="shared" si="20"/>
        <v>545.29200000000003</v>
      </c>
      <c r="S449" s="15" t="str">
        <f>IF(Table13[[#This Row],[Total Sales After Discount (Main Total Sales)]]&gt;=1000,"High Order","Low Order")</f>
        <v>Low Order</v>
      </c>
      <c r="T449" s="9" t="s">
        <v>98</v>
      </c>
      <c r="U449" s="9" t="s">
        <v>51</v>
      </c>
      <c r="V449" s="16" t="str">
        <f ca="1">PROPER(Table13[[#This Row],[Region]])</f>
        <v>West</v>
      </c>
      <c r="W449" s="9" t="s">
        <v>171</v>
      </c>
      <c r="X449" s="9" t="s">
        <v>439</v>
      </c>
      <c r="Y449" s="9" t="s">
        <v>32</v>
      </c>
      <c r="Z449" s="9" t="str">
        <f>TEXT(Table13[[#This Row],[Order Date]],"mmm")</f>
        <v>Jan</v>
      </c>
      <c r="AA449" s="1" t="str">
        <f>TEXT(Table13[[#This Row],[Order Date]],"yyyy")</f>
        <v>2015</v>
      </c>
      <c r="AB449" s="1" t="str">
        <f>TEXT(Table13[[#This Row],[Order Date]],"mmm yyyy")</f>
        <v>Jan 2015</v>
      </c>
      <c r="AC449" s="1" t="str">
        <f>TEXT(Table13[[#This Row],[Order Date]],"dddd")</f>
        <v>Tuesday</v>
      </c>
    </row>
    <row r="450" spans="1:29" ht="14.5">
      <c r="A450" s="9">
        <v>786</v>
      </c>
      <c r="B450" s="9" t="str">
        <f>VLOOKUP(Table13[[#This Row],[Customer ID]],'Customer Lookup'!A:B,2,0)</f>
        <v>Jason Bray</v>
      </c>
      <c r="C450" s="9">
        <v>91513</v>
      </c>
      <c r="D450" s="12">
        <v>42100</v>
      </c>
      <c r="E450" s="12">
        <v>42101</v>
      </c>
      <c r="F450" s="24">
        <f>Table13[[#This Row],[Ship Date]]-Table13[[#This Row],[Order Date]]</f>
        <v>1</v>
      </c>
      <c r="G450" s="18" t="str">
        <f>IF(Table13[[#This Row],[Shipping Delay (No of Days From Order to Delivery)]]&lt;=2,"Fast Delivery","Standard Delivery")</f>
        <v>Fast Delivery</v>
      </c>
      <c r="H450" s="8" t="s">
        <v>83</v>
      </c>
      <c r="I450" s="13" t="str">
        <f ca="1">TRIM(Table13[[#This Row],[Product Category]])</f>
        <v>Office Supplies</v>
      </c>
      <c r="J450" s="13" t="str">
        <f ca="1">PROPER(Table13[[#This Row],[Product Sub-Category]])</f>
        <v>Paper</v>
      </c>
      <c r="K450" s="14">
        <v>9</v>
      </c>
      <c r="L450" s="15">
        <v>8.34</v>
      </c>
      <c r="M450" s="15">
        <f t="shared" ref="M450:M513" si="21">L450*K450</f>
        <v>75.06</v>
      </c>
      <c r="N450" s="9">
        <v>0.05</v>
      </c>
      <c r="O450" s="21">
        <v>0.05</v>
      </c>
      <c r="P450" s="21" t="str">
        <f>IF(Table13[[#This Row],[Discount]]=0,"No Discount",IF(Table13[[#This Row],[Discount]]&lt;=0.05,"Low",IF(Table13[[#This Row],[Discount]]&lt;=0.1,"Medium","High")))</f>
        <v>Low</v>
      </c>
      <c r="Q450" s="15">
        <f t="shared" ref="Q450:Q513" si="22">N450*M450</f>
        <v>3.7530000000000001</v>
      </c>
      <c r="R450" s="15">
        <f t="shared" ref="R450:R513" si="23">M450-Q450</f>
        <v>71.307000000000002</v>
      </c>
      <c r="S450" s="15" t="str">
        <f>IF(Table13[[#This Row],[Total Sales After Discount (Main Total Sales)]]&gt;=1000,"High Order","Low Order")</f>
        <v>Low Order</v>
      </c>
      <c r="T450" s="9" t="s">
        <v>50</v>
      </c>
      <c r="U450" s="9" t="s">
        <v>42</v>
      </c>
      <c r="V450" s="16" t="str">
        <f ca="1">PROPER(Table13[[#This Row],[Region]])</f>
        <v>Central</v>
      </c>
      <c r="W450" s="9" t="s">
        <v>37</v>
      </c>
      <c r="X450" s="9" t="s">
        <v>440</v>
      </c>
      <c r="Y450" s="9" t="s">
        <v>32</v>
      </c>
      <c r="Z450" s="9" t="str">
        <f>TEXT(Table13[[#This Row],[Order Date]],"mmm")</f>
        <v>Apr</v>
      </c>
      <c r="AA450" s="1" t="str">
        <f>TEXT(Table13[[#This Row],[Order Date]],"yyyy")</f>
        <v>2015</v>
      </c>
      <c r="AB450" s="1" t="str">
        <f>TEXT(Table13[[#This Row],[Order Date]],"mmm yyyy")</f>
        <v>Apr 2015</v>
      </c>
      <c r="AC450" s="1" t="str">
        <f>TEXT(Table13[[#This Row],[Order Date]],"dddd")</f>
        <v>Monday</v>
      </c>
    </row>
    <row r="451" spans="1:29" ht="14.5">
      <c r="A451" s="9">
        <v>792</v>
      </c>
      <c r="B451" s="9" t="str">
        <f>VLOOKUP(Table13[[#This Row],[Customer ID]],'Customer Lookup'!A:B,2,0)</f>
        <v>Holly Pate</v>
      </c>
      <c r="C451" s="9">
        <v>88753</v>
      </c>
      <c r="D451" s="12">
        <v>42176</v>
      </c>
      <c r="E451" s="12">
        <v>42177</v>
      </c>
      <c r="F451" s="24">
        <f>Table13[[#This Row],[Ship Date]]-Table13[[#This Row],[Order Date]]</f>
        <v>1</v>
      </c>
      <c r="G451" s="18" t="str">
        <f>IF(Table13[[#This Row],[Shipping Delay (No of Days From Order to Delivery)]]&lt;=2,"Fast Delivery","Standard Delivery")</f>
        <v>Fast Delivery</v>
      </c>
      <c r="H451" s="9" t="s">
        <v>83</v>
      </c>
      <c r="I451" s="13" t="str">
        <f ca="1">TRIM(Table13[[#This Row],[Product Category]])</f>
        <v>Office Supplies</v>
      </c>
      <c r="J451" s="13" t="str">
        <f ca="1">PROPER(Table13[[#This Row],[Product Sub-Category]])</f>
        <v>Paper</v>
      </c>
      <c r="K451" s="14">
        <v>16</v>
      </c>
      <c r="L451" s="15">
        <v>6.48</v>
      </c>
      <c r="M451" s="15">
        <f t="shared" si="21"/>
        <v>103.68</v>
      </c>
      <c r="N451" s="9">
        <v>0.05</v>
      </c>
      <c r="O451" s="20">
        <v>0.05</v>
      </c>
      <c r="P451" s="20" t="str">
        <f>IF(Table13[[#This Row],[Discount]]=0,"No Discount",IF(Table13[[#This Row],[Discount]]&lt;=0.05,"Low",IF(Table13[[#This Row],[Discount]]&lt;=0.1,"Medium","High")))</f>
        <v>Low</v>
      </c>
      <c r="Q451" s="15">
        <f t="shared" si="22"/>
        <v>5.1840000000000011</v>
      </c>
      <c r="R451" s="15">
        <f t="shared" si="23"/>
        <v>98.496000000000009</v>
      </c>
      <c r="S451" s="15" t="str">
        <f>IF(Table13[[#This Row],[Total Sales After Discount (Main Total Sales)]]&gt;=1000,"High Order","Low Order")</f>
        <v>Low Order</v>
      </c>
      <c r="T451" s="9" t="s">
        <v>31</v>
      </c>
      <c r="U451" s="9" t="s">
        <v>81</v>
      </c>
      <c r="V451" s="16" t="str">
        <f ca="1">PROPER(Table13[[#This Row],[Region]])</f>
        <v>Central</v>
      </c>
      <c r="W451" s="9" t="s">
        <v>217</v>
      </c>
      <c r="X451" s="9" t="s">
        <v>441</v>
      </c>
      <c r="Y451" s="9" t="s">
        <v>32</v>
      </c>
      <c r="Z451" s="9" t="str">
        <f>TEXT(Table13[[#This Row],[Order Date]],"mmm")</f>
        <v>Jun</v>
      </c>
      <c r="AA451" s="1" t="str">
        <f>TEXT(Table13[[#This Row],[Order Date]],"yyyy")</f>
        <v>2015</v>
      </c>
      <c r="AB451" s="1" t="str">
        <f>TEXT(Table13[[#This Row],[Order Date]],"mmm yyyy")</f>
        <v>Jun 2015</v>
      </c>
      <c r="AC451" s="1" t="str">
        <f>TEXT(Table13[[#This Row],[Order Date]],"dddd")</f>
        <v>Sunday</v>
      </c>
    </row>
    <row r="452" spans="1:29" ht="14.5">
      <c r="A452" s="9">
        <v>796</v>
      </c>
      <c r="B452" s="9" t="str">
        <f>VLOOKUP(Table13[[#This Row],[Customer ID]],'Customer Lookup'!A:B,2,0)</f>
        <v>Amanda Conner</v>
      </c>
      <c r="C452" s="9">
        <v>86867</v>
      </c>
      <c r="D452" s="12">
        <v>42074</v>
      </c>
      <c r="E452" s="12">
        <v>42075</v>
      </c>
      <c r="F452" s="24">
        <f>Table13[[#This Row],[Ship Date]]-Table13[[#This Row],[Order Date]]</f>
        <v>1</v>
      </c>
      <c r="G452" s="18" t="str">
        <f>IF(Table13[[#This Row],[Shipping Delay (No of Days From Order to Delivery)]]&lt;=2,"Fast Delivery","Standard Delivery")</f>
        <v>Fast Delivery</v>
      </c>
      <c r="H452" s="8" t="s">
        <v>2237</v>
      </c>
      <c r="I452" s="13" t="str">
        <f ca="1">TRIM(Table13[[#This Row],[Product Category]])</f>
        <v>Office Supplies</v>
      </c>
      <c r="J452" s="13" t="str">
        <f ca="1">PROPER(Table13[[#This Row],[Product Sub-Category]])</f>
        <v>Binders And Binder Accessories</v>
      </c>
      <c r="K452" s="14">
        <v>9</v>
      </c>
      <c r="L452" s="15">
        <v>8.6</v>
      </c>
      <c r="M452" s="15">
        <f t="shared" si="21"/>
        <v>77.399999999999991</v>
      </c>
      <c r="N452" s="9">
        <v>0.05</v>
      </c>
      <c r="O452" s="21">
        <v>0.05</v>
      </c>
      <c r="P452" s="21" t="str">
        <f>IF(Table13[[#This Row],[Discount]]=0,"No Discount",IF(Table13[[#This Row],[Discount]]&lt;=0.05,"Low",IF(Table13[[#This Row],[Discount]]&lt;=0.1,"Medium","High")))</f>
        <v>Low</v>
      </c>
      <c r="Q452" s="15">
        <f t="shared" si="22"/>
        <v>3.8699999999999997</v>
      </c>
      <c r="R452" s="15">
        <f t="shared" si="23"/>
        <v>73.529999999999987</v>
      </c>
      <c r="S452" s="15" t="str">
        <f>IF(Table13[[#This Row],[Total Sales After Discount (Main Total Sales)]]&gt;=1000,"High Order","Low Order")</f>
        <v>Low Order</v>
      </c>
      <c r="T452" s="9" t="s">
        <v>31</v>
      </c>
      <c r="U452" s="9" t="s">
        <v>81</v>
      </c>
      <c r="V452" s="16" t="str">
        <f ca="1">PROPER(Table13[[#This Row],[Region]])</f>
        <v>Central</v>
      </c>
      <c r="W452" s="9" t="s">
        <v>302</v>
      </c>
      <c r="X452" s="9" t="s">
        <v>409</v>
      </c>
      <c r="Y452" s="9" t="s">
        <v>32</v>
      </c>
      <c r="Z452" s="9" t="str">
        <f>TEXT(Table13[[#This Row],[Order Date]],"mmm")</f>
        <v>Mar</v>
      </c>
      <c r="AA452" s="1" t="str">
        <f>TEXT(Table13[[#This Row],[Order Date]],"yyyy")</f>
        <v>2015</v>
      </c>
      <c r="AB452" s="1" t="str">
        <f>TEXT(Table13[[#This Row],[Order Date]],"mmm yyyy")</f>
        <v>Mar 2015</v>
      </c>
      <c r="AC452" s="1" t="str">
        <f>TEXT(Table13[[#This Row],[Order Date]],"dddd")</f>
        <v>Wednesday</v>
      </c>
    </row>
    <row r="453" spans="1:29" ht="14.5">
      <c r="A453" s="9">
        <v>796</v>
      </c>
      <c r="B453" s="9" t="str">
        <f>VLOOKUP(Table13[[#This Row],[Customer ID]],'Customer Lookup'!A:B,2,0)</f>
        <v>Amanda Conner</v>
      </c>
      <c r="C453" s="9">
        <v>86869</v>
      </c>
      <c r="D453" s="12">
        <v>42174</v>
      </c>
      <c r="E453" s="12">
        <v>42177</v>
      </c>
      <c r="F453" s="24">
        <f>Table13[[#This Row],[Ship Date]]-Table13[[#This Row],[Order Date]]</f>
        <v>3</v>
      </c>
      <c r="G453" s="18" t="str">
        <f>IF(Table13[[#This Row],[Shipping Delay (No of Days From Order to Delivery)]]&lt;=2,"Fast Delivery","Standard Delivery")</f>
        <v>Standard Delivery</v>
      </c>
      <c r="H453" s="9" t="s">
        <v>196</v>
      </c>
      <c r="I453" s="13" t="str">
        <f ca="1">TRIM(Table13[[#This Row],[Product Category]])</f>
        <v>Office Supplies</v>
      </c>
      <c r="J453" s="13" t="str">
        <f ca="1">PROPER(Table13[[#This Row],[Product Sub-Category]])</f>
        <v>Appliances</v>
      </c>
      <c r="K453" s="14">
        <v>1</v>
      </c>
      <c r="L453" s="15">
        <v>14.42</v>
      </c>
      <c r="M453" s="15">
        <f t="shared" si="21"/>
        <v>14.42</v>
      </c>
      <c r="N453" s="9">
        <v>0.05</v>
      </c>
      <c r="O453" s="20">
        <v>0.05</v>
      </c>
      <c r="P453" s="20" t="str">
        <f>IF(Table13[[#This Row],[Discount]]=0,"No Discount",IF(Table13[[#This Row],[Discount]]&lt;=0.05,"Low",IF(Table13[[#This Row],[Discount]]&lt;=0.1,"Medium","High")))</f>
        <v>Low</v>
      </c>
      <c r="Q453" s="15">
        <f t="shared" si="22"/>
        <v>0.72100000000000009</v>
      </c>
      <c r="R453" s="15">
        <f t="shared" si="23"/>
        <v>13.699</v>
      </c>
      <c r="S453" s="15" t="str">
        <f>IF(Table13[[#This Row],[Total Sales After Discount (Main Total Sales)]]&gt;=1000,"High Order","Low Order")</f>
        <v>Low Order</v>
      </c>
      <c r="T453" s="9" t="s">
        <v>31</v>
      </c>
      <c r="U453" s="9" t="s">
        <v>81</v>
      </c>
      <c r="V453" s="16" t="str">
        <f ca="1">PROPER(Table13[[#This Row],[Region]])</f>
        <v>West</v>
      </c>
      <c r="W453" s="9" t="s">
        <v>302</v>
      </c>
      <c r="X453" s="9" t="s">
        <v>409</v>
      </c>
      <c r="Y453" s="9" t="s">
        <v>32</v>
      </c>
      <c r="Z453" s="9" t="str">
        <f>TEXT(Table13[[#This Row],[Order Date]],"mmm")</f>
        <v>Jun</v>
      </c>
      <c r="AA453" s="1" t="str">
        <f>TEXT(Table13[[#This Row],[Order Date]],"yyyy")</f>
        <v>2015</v>
      </c>
      <c r="AB453" s="1" t="str">
        <f>TEXT(Table13[[#This Row],[Order Date]],"mmm yyyy")</f>
        <v>Jun 2015</v>
      </c>
      <c r="AC453" s="1" t="str">
        <f>TEXT(Table13[[#This Row],[Order Date]],"dddd")</f>
        <v>Friday</v>
      </c>
    </row>
    <row r="454" spans="1:29" ht="14.5">
      <c r="A454" s="9">
        <v>797</v>
      </c>
      <c r="B454" s="9" t="str">
        <f>VLOOKUP(Table13[[#This Row],[Customer ID]],'Customer Lookup'!A:B,2,0)</f>
        <v>Eileen Riddle</v>
      </c>
      <c r="C454" s="9">
        <v>86868</v>
      </c>
      <c r="D454" s="12">
        <v>42156</v>
      </c>
      <c r="E454" s="12">
        <v>42159</v>
      </c>
      <c r="F454" s="24">
        <f>Table13[[#This Row],[Ship Date]]-Table13[[#This Row],[Order Date]]</f>
        <v>3</v>
      </c>
      <c r="G454" s="18" t="str">
        <f>IF(Table13[[#This Row],[Shipping Delay (No of Days From Order to Delivery)]]&lt;=2,"Fast Delivery","Standard Delivery")</f>
        <v>Standard Delivery</v>
      </c>
      <c r="H454" s="8" t="s">
        <v>2231</v>
      </c>
      <c r="I454" s="13" t="str">
        <f ca="1">TRIM(Table13[[#This Row],[Product Category]])</f>
        <v>Office Supplies</v>
      </c>
      <c r="J454" s="13" t="str">
        <f ca="1">PROPER(Table13[[#This Row],[Product Sub-Category]])</f>
        <v>Pens &amp; Art Supplies</v>
      </c>
      <c r="K454" s="14">
        <v>2</v>
      </c>
      <c r="L454" s="15">
        <v>9.11</v>
      </c>
      <c r="M454" s="15">
        <f t="shared" si="21"/>
        <v>18.22</v>
      </c>
      <c r="N454" s="9">
        <v>0.05</v>
      </c>
      <c r="O454" s="21">
        <v>0.05</v>
      </c>
      <c r="P454" s="21" t="str">
        <f>IF(Table13[[#This Row],[Discount]]=0,"No Discount",IF(Table13[[#This Row],[Discount]]&lt;=0.05,"Low",IF(Table13[[#This Row],[Discount]]&lt;=0.1,"Medium","High")))</f>
        <v>Low</v>
      </c>
      <c r="Q454" s="15">
        <f t="shared" si="22"/>
        <v>0.91100000000000003</v>
      </c>
      <c r="R454" s="15">
        <f t="shared" si="23"/>
        <v>17.308999999999997</v>
      </c>
      <c r="S454" s="15" t="str">
        <f>IF(Table13[[#This Row],[Total Sales After Discount (Main Total Sales)]]&gt;=1000,"High Order","Low Order")</f>
        <v>Low Order</v>
      </c>
      <c r="T454" s="9" t="s">
        <v>31</v>
      </c>
      <c r="U454" s="9" t="s">
        <v>81</v>
      </c>
      <c r="V454" s="16" t="str">
        <f ca="1">PROPER(Table13[[#This Row],[Region]])</f>
        <v>West</v>
      </c>
      <c r="W454" s="9" t="s">
        <v>161</v>
      </c>
      <c r="X454" s="9" t="s">
        <v>442</v>
      </c>
      <c r="Y454" s="9" t="s">
        <v>32</v>
      </c>
      <c r="Z454" s="9" t="str">
        <f>TEXT(Table13[[#This Row],[Order Date]],"mmm")</f>
        <v>Jun</v>
      </c>
      <c r="AA454" s="1" t="str">
        <f>TEXT(Table13[[#This Row],[Order Date]],"yyyy")</f>
        <v>2015</v>
      </c>
      <c r="AB454" s="1" t="str">
        <f>TEXT(Table13[[#This Row],[Order Date]],"mmm yyyy")</f>
        <v>Jun 2015</v>
      </c>
      <c r="AC454" s="1" t="str">
        <f>TEXT(Table13[[#This Row],[Order Date]],"dddd")</f>
        <v>Monday</v>
      </c>
    </row>
    <row r="455" spans="1:29" ht="14.5">
      <c r="A455" s="9">
        <v>797</v>
      </c>
      <c r="B455" s="9" t="str">
        <f>VLOOKUP(Table13[[#This Row],[Customer ID]],'Customer Lookup'!A:B,2,0)</f>
        <v>Eileen Riddle</v>
      </c>
      <c r="C455" s="9">
        <v>86868</v>
      </c>
      <c r="D455" s="12">
        <v>42156</v>
      </c>
      <c r="E455" s="12">
        <v>42158</v>
      </c>
      <c r="F455" s="24">
        <f>Table13[[#This Row],[Ship Date]]-Table13[[#This Row],[Order Date]]</f>
        <v>2</v>
      </c>
      <c r="G455" s="18" t="str">
        <f>IF(Table13[[#This Row],[Shipping Delay (No of Days From Order to Delivery)]]&lt;=2,"Fast Delivery","Standard Delivery")</f>
        <v>Fast Delivery</v>
      </c>
      <c r="H455" s="9" t="s">
        <v>2238</v>
      </c>
      <c r="I455" s="13" t="str">
        <f ca="1">TRIM(Table13[[#This Row],[Product Category]])</f>
        <v>Office Supplies</v>
      </c>
      <c r="J455" s="13" t="str">
        <f ca="1">PROPER(Table13[[#This Row],[Product Sub-Category]])</f>
        <v>Storage &amp; Organization</v>
      </c>
      <c r="K455" s="14">
        <v>13</v>
      </c>
      <c r="L455" s="15">
        <v>64.650000000000006</v>
      </c>
      <c r="M455" s="15">
        <f t="shared" si="21"/>
        <v>840.45</v>
      </c>
      <c r="N455" s="9">
        <v>0.05</v>
      </c>
      <c r="O455" s="20">
        <v>0.05</v>
      </c>
      <c r="P455" s="20" t="str">
        <f>IF(Table13[[#This Row],[Discount]]=0,"No Discount",IF(Table13[[#This Row],[Discount]]&lt;=0.05,"Low",IF(Table13[[#This Row],[Discount]]&lt;=0.1,"Medium","High")))</f>
        <v>Low</v>
      </c>
      <c r="Q455" s="15">
        <f t="shared" si="22"/>
        <v>42.022500000000008</v>
      </c>
      <c r="R455" s="15">
        <f t="shared" si="23"/>
        <v>798.42750000000001</v>
      </c>
      <c r="S455" s="15" t="str">
        <f>IF(Table13[[#This Row],[Total Sales After Discount (Main Total Sales)]]&gt;=1000,"High Order","Low Order")</f>
        <v>Low Order</v>
      </c>
      <c r="T455" s="9" t="s">
        <v>31</v>
      </c>
      <c r="U455" s="9" t="s">
        <v>81</v>
      </c>
      <c r="V455" s="16" t="str">
        <f ca="1">PROPER(Table13[[#This Row],[Region]])</f>
        <v>West</v>
      </c>
      <c r="W455" s="9" t="s">
        <v>161</v>
      </c>
      <c r="X455" s="9" t="s">
        <v>442</v>
      </c>
      <c r="Y455" s="9" t="s">
        <v>32</v>
      </c>
      <c r="Z455" s="9" t="str">
        <f>TEXT(Table13[[#This Row],[Order Date]],"mmm")</f>
        <v>Jun</v>
      </c>
      <c r="AA455" s="1" t="str">
        <f>TEXT(Table13[[#This Row],[Order Date]],"yyyy")</f>
        <v>2015</v>
      </c>
      <c r="AB455" s="1" t="str">
        <f>TEXT(Table13[[#This Row],[Order Date]],"mmm yyyy")</f>
        <v>Jun 2015</v>
      </c>
      <c r="AC455" s="1" t="str">
        <f>TEXT(Table13[[#This Row],[Order Date]],"dddd")</f>
        <v>Monday</v>
      </c>
    </row>
    <row r="456" spans="1:29" ht="14.5">
      <c r="A456" s="9">
        <v>797</v>
      </c>
      <c r="B456" s="9" t="str">
        <f>VLOOKUP(Table13[[#This Row],[Customer ID]],'Customer Lookup'!A:B,2,0)</f>
        <v>Eileen Riddle</v>
      </c>
      <c r="C456" s="9">
        <v>86870</v>
      </c>
      <c r="D456" s="12">
        <v>42069</v>
      </c>
      <c r="E456" s="12">
        <v>42071</v>
      </c>
      <c r="F456" s="24">
        <f>Table13[[#This Row],[Ship Date]]-Table13[[#This Row],[Order Date]]</f>
        <v>2</v>
      </c>
      <c r="G456" s="18" t="str">
        <f>IF(Table13[[#This Row],[Shipping Delay (No of Days From Order to Delivery)]]&lt;=2,"Fast Delivery","Standard Delivery")</f>
        <v>Fast Delivery</v>
      </c>
      <c r="H456" s="8" t="s">
        <v>83</v>
      </c>
      <c r="I456" s="13" t="str">
        <f ca="1">TRIM(Table13[[#This Row],[Product Category]])</f>
        <v>Furniture</v>
      </c>
      <c r="J456" s="13" t="str">
        <f ca="1">PROPER(Table13[[#This Row],[Product Sub-Category]])</f>
        <v>Paper</v>
      </c>
      <c r="K456" s="14">
        <v>8</v>
      </c>
      <c r="L456" s="15">
        <v>6.48</v>
      </c>
      <c r="M456" s="15">
        <f t="shared" si="21"/>
        <v>51.84</v>
      </c>
      <c r="N456" s="9">
        <v>0.05</v>
      </c>
      <c r="O456" s="21">
        <v>0.05</v>
      </c>
      <c r="P456" s="21" t="str">
        <f>IF(Table13[[#This Row],[Discount]]=0,"No Discount",IF(Table13[[#This Row],[Discount]]&lt;=0.05,"Low",IF(Table13[[#This Row],[Discount]]&lt;=0.1,"Medium","High")))</f>
        <v>Low</v>
      </c>
      <c r="Q456" s="15">
        <f t="shared" si="22"/>
        <v>2.5920000000000005</v>
      </c>
      <c r="R456" s="15">
        <f t="shared" si="23"/>
        <v>49.248000000000005</v>
      </c>
      <c r="S456" s="15" t="str">
        <f>IF(Table13[[#This Row],[Total Sales After Discount (Main Total Sales)]]&gt;=1000,"High Order","Low Order")</f>
        <v>Low Order</v>
      </c>
      <c r="T456" s="9" t="s">
        <v>98</v>
      </c>
      <c r="U456" s="9" t="s">
        <v>81</v>
      </c>
      <c r="V456" s="16" t="str">
        <f ca="1">PROPER(Table13[[#This Row],[Region]])</f>
        <v>South</v>
      </c>
      <c r="W456" s="9" t="s">
        <v>161</v>
      </c>
      <c r="X456" s="9" t="s">
        <v>442</v>
      </c>
      <c r="Y456" s="9" t="s">
        <v>32</v>
      </c>
      <c r="Z456" s="9" t="str">
        <f>TEXT(Table13[[#This Row],[Order Date]],"mmm")</f>
        <v>Mar</v>
      </c>
      <c r="AA456" s="1" t="str">
        <f>TEXT(Table13[[#This Row],[Order Date]],"yyyy")</f>
        <v>2015</v>
      </c>
      <c r="AB456" s="1" t="str">
        <f>TEXT(Table13[[#This Row],[Order Date]],"mmm yyyy")</f>
        <v>Mar 2015</v>
      </c>
      <c r="AC456" s="1" t="str">
        <f>TEXT(Table13[[#This Row],[Order Date]],"dddd")</f>
        <v>Friday</v>
      </c>
    </row>
    <row r="457" spans="1:29" ht="14.5">
      <c r="A457" s="9">
        <v>799</v>
      </c>
      <c r="B457" s="9" t="str">
        <f>VLOOKUP(Table13[[#This Row],[Customer ID]],'Customer Lookup'!A:B,2,0)</f>
        <v>Lee McKenna Gregory</v>
      </c>
      <c r="C457" s="9">
        <v>89909</v>
      </c>
      <c r="D457" s="12">
        <v>42010</v>
      </c>
      <c r="E457" s="12">
        <v>42012</v>
      </c>
      <c r="F457" s="24">
        <f>Table13[[#This Row],[Ship Date]]-Table13[[#This Row],[Order Date]]</f>
        <v>2</v>
      </c>
      <c r="G457" s="18" t="str">
        <f>IF(Table13[[#This Row],[Shipping Delay (No of Days From Order to Delivery)]]&lt;=2,"Fast Delivery","Standard Delivery")</f>
        <v>Fast Delivery</v>
      </c>
      <c r="H457" s="9" t="s">
        <v>2232</v>
      </c>
      <c r="I457" s="13" t="str">
        <f ca="1">TRIM(Table13[[#This Row],[Product Category]])</f>
        <v>Office Supplies</v>
      </c>
      <c r="J457" s="13" t="str">
        <f ca="1">PROPER(Table13[[#This Row],[Product Sub-Category]])</f>
        <v>Chairs &amp; Chairmats</v>
      </c>
      <c r="K457" s="14">
        <v>6</v>
      </c>
      <c r="L457" s="15">
        <v>150.97999999999999</v>
      </c>
      <c r="M457" s="15">
        <f t="shared" si="21"/>
        <v>905.87999999999988</v>
      </c>
      <c r="N457" s="9">
        <v>0.1</v>
      </c>
      <c r="O457" s="20">
        <v>0.1</v>
      </c>
      <c r="P457" s="20" t="str">
        <f>IF(Table13[[#This Row],[Discount]]=0,"No Discount",IF(Table13[[#This Row],[Discount]]&lt;=0.05,"Low",IF(Table13[[#This Row],[Discount]]&lt;=0.1,"Medium","High")))</f>
        <v>Medium</v>
      </c>
      <c r="Q457" s="15">
        <f t="shared" si="22"/>
        <v>90.587999999999994</v>
      </c>
      <c r="R457" s="15">
        <f t="shared" si="23"/>
        <v>815.29199999999992</v>
      </c>
      <c r="S457" s="15" t="str">
        <f>IF(Table13[[#This Row],[Total Sales After Discount (Main Total Sales)]]&gt;=1000,"High Order","Low Order")</f>
        <v>Low Order</v>
      </c>
      <c r="T457" s="9" t="s">
        <v>31</v>
      </c>
      <c r="U457" s="9" t="s">
        <v>104</v>
      </c>
      <c r="V457" s="16" t="str">
        <f ca="1">PROPER(Table13[[#This Row],[Region]])</f>
        <v>South</v>
      </c>
      <c r="W457" s="9" t="s">
        <v>443</v>
      </c>
      <c r="X457" s="9" t="s">
        <v>444</v>
      </c>
      <c r="Y457" s="9" t="s">
        <v>22</v>
      </c>
      <c r="Z457" s="9" t="str">
        <f>TEXT(Table13[[#This Row],[Order Date]],"mmm")</f>
        <v>Jan</v>
      </c>
      <c r="AA457" s="1" t="str">
        <f>TEXT(Table13[[#This Row],[Order Date]],"yyyy")</f>
        <v>2015</v>
      </c>
      <c r="AB457" s="1" t="str">
        <f>TEXT(Table13[[#This Row],[Order Date]],"mmm yyyy")</f>
        <v>Jan 2015</v>
      </c>
      <c r="AC457" s="1" t="str">
        <f>TEXT(Table13[[#This Row],[Order Date]],"dddd")</f>
        <v>Tuesday</v>
      </c>
    </row>
    <row r="458" spans="1:29" ht="14.5">
      <c r="A458" s="9">
        <v>799</v>
      </c>
      <c r="B458" s="9" t="str">
        <f>VLOOKUP(Table13[[#This Row],[Customer ID]],'Customer Lookup'!A:B,2,0)</f>
        <v>Lee McKenna Gregory</v>
      </c>
      <c r="C458" s="9">
        <v>89909</v>
      </c>
      <c r="D458" s="12">
        <v>42010</v>
      </c>
      <c r="E458" s="12">
        <v>42012</v>
      </c>
      <c r="F458" s="24">
        <f>Table13[[#This Row],[Ship Date]]-Table13[[#This Row],[Order Date]]</f>
        <v>2</v>
      </c>
      <c r="G458" s="18" t="str">
        <f>IF(Table13[[#This Row],[Shipping Delay (No of Days From Order to Delivery)]]&lt;=2,"Fast Delivery","Standard Delivery")</f>
        <v>Fast Delivery</v>
      </c>
      <c r="H458" s="8" t="s">
        <v>2238</v>
      </c>
      <c r="I458" s="13" t="str">
        <f ca="1">TRIM(Table13[[#This Row],[Product Category]])</f>
        <v>Technology</v>
      </c>
      <c r="J458" s="13" t="str">
        <f ca="1">PROPER(Table13[[#This Row],[Product Sub-Category]])</f>
        <v>Storage &amp; Organization</v>
      </c>
      <c r="K458" s="14">
        <v>12</v>
      </c>
      <c r="L458" s="15">
        <v>28.28</v>
      </c>
      <c r="M458" s="15">
        <f t="shared" si="21"/>
        <v>339.36</v>
      </c>
      <c r="N458" s="9">
        <v>0.05</v>
      </c>
      <c r="O458" s="21">
        <v>0.05</v>
      </c>
      <c r="P458" s="21" t="str">
        <f>IF(Table13[[#This Row],[Discount]]=0,"No Discount",IF(Table13[[#This Row],[Discount]]&lt;=0.05,"Low",IF(Table13[[#This Row],[Discount]]&lt;=0.1,"Medium","High")))</f>
        <v>Low</v>
      </c>
      <c r="Q458" s="15">
        <f t="shared" si="22"/>
        <v>16.968</v>
      </c>
      <c r="R458" s="15">
        <f t="shared" si="23"/>
        <v>322.392</v>
      </c>
      <c r="S458" s="15" t="str">
        <f>IF(Table13[[#This Row],[Total Sales After Discount (Main Total Sales)]]&gt;=1000,"High Order","Low Order")</f>
        <v>Low Order</v>
      </c>
      <c r="T458" s="9" t="s">
        <v>31</v>
      </c>
      <c r="U458" s="9" t="s">
        <v>104</v>
      </c>
      <c r="V458" s="16" t="str">
        <f ca="1">PROPER(Table13[[#This Row],[Region]])</f>
        <v>South</v>
      </c>
      <c r="W458" s="9" t="s">
        <v>443</v>
      </c>
      <c r="X458" s="9" t="s">
        <v>444</v>
      </c>
      <c r="Y458" s="9" t="s">
        <v>22</v>
      </c>
      <c r="Z458" s="9" t="str">
        <f>TEXT(Table13[[#This Row],[Order Date]],"mmm")</f>
        <v>Jan</v>
      </c>
      <c r="AA458" s="1" t="str">
        <f>TEXT(Table13[[#This Row],[Order Date]],"yyyy")</f>
        <v>2015</v>
      </c>
      <c r="AB458" s="1" t="str">
        <f>TEXT(Table13[[#This Row],[Order Date]],"mmm yyyy")</f>
        <v>Jan 2015</v>
      </c>
      <c r="AC458" s="1" t="str">
        <f>TEXT(Table13[[#This Row],[Order Date]],"dddd")</f>
        <v>Tuesday</v>
      </c>
    </row>
    <row r="459" spans="1:29" ht="14.5">
      <c r="A459" s="9">
        <v>799</v>
      </c>
      <c r="B459" s="9" t="str">
        <f>VLOOKUP(Table13[[#This Row],[Customer ID]],'Customer Lookup'!A:B,2,0)</f>
        <v>Lee McKenna Gregory</v>
      </c>
      <c r="C459" s="9">
        <v>89909</v>
      </c>
      <c r="D459" s="12">
        <v>42010</v>
      </c>
      <c r="E459" s="12">
        <v>42011</v>
      </c>
      <c r="F459" s="24">
        <f>Table13[[#This Row],[Ship Date]]-Table13[[#This Row],[Order Date]]</f>
        <v>1</v>
      </c>
      <c r="G459" s="18" t="str">
        <f>IF(Table13[[#This Row],[Shipping Delay (No of Days From Order to Delivery)]]&lt;=2,"Fast Delivery","Standard Delivery")</f>
        <v>Fast Delivery</v>
      </c>
      <c r="H459" s="9" t="s">
        <v>2235</v>
      </c>
      <c r="I459" s="13" t="str">
        <f ca="1">TRIM(Table13[[#This Row],[Product Category]])</f>
        <v>Technology</v>
      </c>
      <c r="J459" s="13" t="str">
        <f ca="1">PROPER(Table13[[#This Row],[Product Sub-Category]])</f>
        <v>Telephones And Communication</v>
      </c>
      <c r="K459" s="14">
        <v>1</v>
      </c>
      <c r="L459" s="15">
        <v>35.99</v>
      </c>
      <c r="M459" s="15">
        <f t="shared" si="21"/>
        <v>35.99</v>
      </c>
      <c r="N459" s="9">
        <v>0.05</v>
      </c>
      <c r="O459" s="20">
        <v>0.05</v>
      </c>
      <c r="P459" s="20" t="str">
        <f>IF(Table13[[#This Row],[Discount]]=0,"No Discount",IF(Table13[[#This Row],[Discount]]&lt;=0.05,"Low",IF(Table13[[#This Row],[Discount]]&lt;=0.1,"Medium","High")))</f>
        <v>Low</v>
      </c>
      <c r="Q459" s="15">
        <f t="shared" si="22"/>
        <v>1.7995000000000001</v>
      </c>
      <c r="R459" s="15">
        <f t="shared" si="23"/>
        <v>34.1905</v>
      </c>
      <c r="S459" s="15" t="str">
        <f>IF(Table13[[#This Row],[Total Sales After Discount (Main Total Sales)]]&gt;=1000,"High Order","Low Order")</f>
        <v>Low Order</v>
      </c>
      <c r="T459" s="9" t="s">
        <v>31</v>
      </c>
      <c r="U459" s="9" t="s">
        <v>104</v>
      </c>
      <c r="V459" s="16" t="str">
        <f ca="1">PROPER(Table13[[#This Row],[Region]])</f>
        <v>West</v>
      </c>
      <c r="W459" s="9" t="s">
        <v>443</v>
      </c>
      <c r="X459" s="9" t="s">
        <v>444</v>
      </c>
      <c r="Y459" s="9" t="s">
        <v>32</v>
      </c>
      <c r="Z459" s="9" t="str">
        <f>TEXT(Table13[[#This Row],[Order Date]],"mmm")</f>
        <v>Jan</v>
      </c>
      <c r="AA459" s="1" t="str">
        <f>TEXT(Table13[[#This Row],[Order Date]],"yyyy")</f>
        <v>2015</v>
      </c>
      <c r="AB459" s="1" t="str">
        <f>TEXT(Table13[[#This Row],[Order Date]],"mmm yyyy")</f>
        <v>Jan 2015</v>
      </c>
      <c r="AC459" s="1" t="str">
        <f>TEXT(Table13[[#This Row],[Order Date]],"dddd")</f>
        <v>Tuesday</v>
      </c>
    </row>
    <row r="460" spans="1:29" ht="14.5">
      <c r="A460" s="9">
        <v>800</v>
      </c>
      <c r="B460" s="9" t="str">
        <f>VLOOKUP(Table13[[#This Row],[Customer ID]],'Customer Lookup'!A:B,2,0)</f>
        <v>Cheryl Guthrie</v>
      </c>
      <c r="C460" s="9">
        <v>89910</v>
      </c>
      <c r="D460" s="12">
        <v>42091</v>
      </c>
      <c r="E460" s="12">
        <v>42097</v>
      </c>
      <c r="F460" s="24">
        <f>Table13[[#This Row],[Ship Date]]-Table13[[#This Row],[Order Date]]</f>
        <v>6</v>
      </c>
      <c r="G460" s="18" t="str">
        <f>IF(Table13[[#This Row],[Shipping Delay (No of Days From Order to Delivery)]]&lt;=2,"Fast Delivery","Standard Delivery")</f>
        <v>Standard Delivery</v>
      </c>
      <c r="H460" s="8" t="s">
        <v>144</v>
      </c>
      <c r="I460" s="13" t="str">
        <f ca="1">TRIM(Table13[[#This Row],[Product Category]])</f>
        <v>Office Supplies</v>
      </c>
      <c r="J460" s="13" t="str">
        <f ca="1">PROPER(Table13[[#This Row],[Product Sub-Category]])</f>
        <v>Computer Peripherals</v>
      </c>
      <c r="K460" s="14">
        <v>11</v>
      </c>
      <c r="L460" s="15">
        <v>50.98</v>
      </c>
      <c r="M460" s="15">
        <f t="shared" si="21"/>
        <v>560.78</v>
      </c>
      <c r="N460" s="9">
        <v>0.05</v>
      </c>
      <c r="O460" s="21">
        <v>0.05</v>
      </c>
      <c r="P460" s="21" t="str">
        <f>IF(Table13[[#This Row],[Discount]]=0,"No Discount",IF(Table13[[#This Row],[Discount]]&lt;=0.05,"Low",IF(Table13[[#This Row],[Discount]]&lt;=0.1,"Medium","High")))</f>
        <v>Low</v>
      </c>
      <c r="Q460" s="15">
        <f t="shared" si="22"/>
        <v>28.039000000000001</v>
      </c>
      <c r="R460" s="15">
        <f t="shared" si="23"/>
        <v>532.74099999999999</v>
      </c>
      <c r="S460" s="15" t="str">
        <f>IF(Table13[[#This Row],[Total Sales After Discount (Main Total Sales)]]&gt;=1000,"High Order","Low Order")</f>
        <v>Low Order</v>
      </c>
      <c r="T460" s="9" t="s">
        <v>98</v>
      </c>
      <c r="U460" s="9" t="s">
        <v>104</v>
      </c>
      <c r="V460" s="16" t="str">
        <f ca="1">PROPER(Table13[[#This Row],[Region]])</f>
        <v>West</v>
      </c>
      <c r="W460" s="9" t="s">
        <v>161</v>
      </c>
      <c r="X460" s="9" t="s">
        <v>442</v>
      </c>
      <c r="Y460" s="9" t="s">
        <v>32</v>
      </c>
      <c r="Z460" s="9" t="str">
        <f>TEXT(Table13[[#This Row],[Order Date]],"mmm")</f>
        <v>Mar</v>
      </c>
      <c r="AA460" s="1" t="str">
        <f>TEXT(Table13[[#This Row],[Order Date]],"yyyy")</f>
        <v>2015</v>
      </c>
      <c r="AB460" s="1" t="str">
        <f>TEXT(Table13[[#This Row],[Order Date]],"mmm yyyy")</f>
        <v>Mar 2015</v>
      </c>
      <c r="AC460" s="1" t="str">
        <f>TEXT(Table13[[#This Row],[Order Date]],"dddd")</f>
        <v>Saturday</v>
      </c>
    </row>
    <row r="461" spans="1:29" ht="14.5">
      <c r="A461" s="9">
        <v>800</v>
      </c>
      <c r="B461" s="9" t="str">
        <f>VLOOKUP(Table13[[#This Row],[Customer ID]],'Customer Lookup'!A:B,2,0)</f>
        <v>Cheryl Guthrie</v>
      </c>
      <c r="C461" s="9">
        <v>89910</v>
      </c>
      <c r="D461" s="12">
        <v>42091</v>
      </c>
      <c r="E461" s="12">
        <v>42093</v>
      </c>
      <c r="F461" s="24">
        <f>Table13[[#This Row],[Ship Date]]-Table13[[#This Row],[Order Date]]</f>
        <v>2</v>
      </c>
      <c r="G461" s="18" t="str">
        <f>IF(Table13[[#This Row],[Shipping Delay (No of Days From Order to Delivery)]]&lt;=2,"Fast Delivery","Standard Delivery")</f>
        <v>Fast Delivery</v>
      </c>
      <c r="H461" s="9" t="s">
        <v>83</v>
      </c>
      <c r="I461" s="13" t="str">
        <f ca="1">TRIM(Table13[[#This Row],[Product Category]])</f>
        <v>Technology</v>
      </c>
      <c r="J461" s="13" t="str">
        <f ca="1">PROPER(Table13[[#This Row],[Product Sub-Category]])</f>
        <v>Paper</v>
      </c>
      <c r="K461" s="14">
        <v>19</v>
      </c>
      <c r="L461" s="15">
        <v>6.48</v>
      </c>
      <c r="M461" s="15">
        <f t="shared" si="21"/>
        <v>123.12</v>
      </c>
      <c r="N461" s="9">
        <v>0.05</v>
      </c>
      <c r="O461" s="20">
        <v>0.05</v>
      </c>
      <c r="P461" s="20" t="str">
        <f>IF(Table13[[#This Row],[Discount]]=0,"No Discount",IF(Table13[[#This Row],[Discount]]&lt;=0.05,"Low",IF(Table13[[#This Row],[Discount]]&lt;=0.1,"Medium","High")))</f>
        <v>Low</v>
      </c>
      <c r="Q461" s="15">
        <f t="shared" si="22"/>
        <v>6.1560000000000006</v>
      </c>
      <c r="R461" s="15">
        <f t="shared" si="23"/>
        <v>116.964</v>
      </c>
      <c r="S461" s="15" t="str">
        <f>IF(Table13[[#This Row],[Total Sales After Discount (Main Total Sales)]]&gt;=1000,"High Order","Low Order")</f>
        <v>Low Order</v>
      </c>
      <c r="T461" s="9" t="s">
        <v>98</v>
      </c>
      <c r="U461" s="9" t="s">
        <v>104</v>
      </c>
      <c r="V461" s="16" t="str">
        <f ca="1">PROPER(Table13[[#This Row],[Region]])</f>
        <v>South</v>
      </c>
      <c r="W461" s="9" t="s">
        <v>161</v>
      </c>
      <c r="X461" s="9" t="s">
        <v>442</v>
      </c>
      <c r="Y461" s="9" t="s">
        <v>32</v>
      </c>
      <c r="Z461" s="9" t="str">
        <f>TEXT(Table13[[#This Row],[Order Date]],"mmm")</f>
        <v>Mar</v>
      </c>
      <c r="AA461" s="1" t="str">
        <f>TEXT(Table13[[#This Row],[Order Date]],"yyyy")</f>
        <v>2015</v>
      </c>
      <c r="AB461" s="1" t="str">
        <f>TEXT(Table13[[#This Row],[Order Date]],"mmm yyyy")</f>
        <v>Mar 2015</v>
      </c>
      <c r="AC461" s="1" t="str">
        <f>TEXT(Table13[[#This Row],[Order Date]],"dddd")</f>
        <v>Saturday</v>
      </c>
    </row>
    <row r="462" spans="1:29" ht="14.5">
      <c r="A462" s="9">
        <v>803</v>
      </c>
      <c r="B462" s="9" t="str">
        <f>VLOOKUP(Table13[[#This Row],[Customer ID]],'Customer Lookup'!A:B,2,0)</f>
        <v>Marianne Goldstein</v>
      </c>
      <c r="C462" s="9">
        <v>90048</v>
      </c>
      <c r="D462" s="12">
        <v>42123</v>
      </c>
      <c r="E462" s="12">
        <v>42124</v>
      </c>
      <c r="F462" s="24">
        <f>Table13[[#This Row],[Ship Date]]-Table13[[#This Row],[Order Date]]</f>
        <v>1</v>
      </c>
      <c r="G462" s="18" t="str">
        <f>IF(Table13[[#This Row],[Shipping Delay (No of Days From Order to Delivery)]]&lt;=2,"Fast Delivery","Standard Delivery")</f>
        <v>Fast Delivery</v>
      </c>
      <c r="H462" s="8" t="s">
        <v>2235</v>
      </c>
      <c r="I462" s="13" t="str">
        <f ca="1">TRIM(Table13[[#This Row],[Product Category]])</f>
        <v>Technology</v>
      </c>
      <c r="J462" s="13" t="str">
        <f ca="1">PROPER(Table13[[#This Row],[Product Sub-Category]])</f>
        <v>Telephones And Communication</v>
      </c>
      <c r="K462" s="14">
        <v>3</v>
      </c>
      <c r="L462" s="15">
        <v>35.99</v>
      </c>
      <c r="M462" s="15">
        <f t="shared" si="21"/>
        <v>107.97</v>
      </c>
      <c r="N462" s="9">
        <v>0.05</v>
      </c>
      <c r="O462" s="21">
        <v>0.05</v>
      </c>
      <c r="P462" s="21" t="str">
        <f>IF(Table13[[#This Row],[Discount]]=0,"No Discount",IF(Table13[[#This Row],[Discount]]&lt;=0.05,"Low",IF(Table13[[#This Row],[Discount]]&lt;=0.1,"Medium","High")))</f>
        <v>Low</v>
      </c>
      <c r="Q462" s="15">
        <f t="shared" si="22"/>
        <v>5.3985000000000003</v>
      </c>
      <c r="R462" s="15">
        <f t="shared" si="23"/>
        <v>102.5715</v>
      </c>
      <c r="S462" s="15" t="str">
        <f>IF(Table13[[#This Row],[Total Sales After Discount (Main Total Sales)]]&gt;=1000,"High Order","Low Order")</f>
        <v>Low Order</v>
      </c>
      <c r="T462" s="9" t="s">
        <v>50</v>
      </c>
      <c r="U462" s="9" t="s">
        <v>51</v>
      </c>
      <c r="V462" s="16" t="str">
        <f ca="1">PROPER(Table13[[#This Row],[Region]])</f>
        <v>South</v>
      </c>
      <c r="W462" s="9" t="s">
        <v>242</v>
      </c>
      <c r="X462" s="9" t="s">
        <v>445</v>
      </c>
      <c r="Y462" s="9" t="s">
        <v>32</v>
      </c>
      <c r="Z462" s="9" t="str">
        <f>TEXT(Table13[[#This Row],[Order Date]],"mmm")</f>
        <v>Apr</v>
      </c>
      <c r="AA462" s="1" t="str">
        <f>TEXT(Table13[[#This Row],[Order Date]],"yyyy")</f>
        <v>2015</v>
      </c>
      <c r="AB462" s="1" t="str">
        <f>TEXT(Table13[[#This Row],[Order Date]],"mmm yyyy")</f>
        <v>Apr 2015</v>
      </c>
      <c r="AC462" s="1" t="str">
        <f>TEXT(Table13[[#This Row],[Order Date]],"dddd")</f>
        <v>Wednesday</v>
      </c>
    </row>
    <row r="463" spans="1:29" ht="14.5">
      <c r="A463" s="9">
        <v>806</v>
      </c>
      <c r="B463" s="9" t="str">
        <f>VLOOKUP(Table13[[#This Row],[Customer ID]],'Customer Lookup'!A:B,2,0)</f>
        <v>Judy Singer</v>
      </c>
      <c r="C463" s="9">
        <v>40547</v>
      </c>
      <c r="D463" s="12">
        <v>42013</v>
      </c>
      <c r="E463" s="12">
        <v>42015</v>
      </c>
      <c r="F463" s="24">
        <f>Table13[[#This Row],[Ship Date]]-Table13[[#This Row],[Order Date]]</f>
        <v>2</v>
      </c>
      <c r="G463" s="18" t="str">
        <f>IF(Table13[[#This Row],[Shipping Delay (No of Days From Order to Delivery)]]&lt;=2,"Fast Delivery","Standard Delivery")</f>
        <v>Fast Delivery</v>
      </c>
      <c r="H463" s="9" t="s">
        <v>2235</v>
      </c>
      <c r="I463" s="13" t="str">
        <f ca="1">TRIM(Table13[[#This Row],[Product Category]])</f>
        <v>Office Supplies</v>
      </c>
      <c r="J463" s="13" t="str">
        <f ca="1">PROPER(Table13[[#This Row],[Product Sub-Category]])</f>
        <v>Telephones And Communication</v>
      </c>
      <c r="K463" s="14">
        <v>54</v>
      </c>
      <c r="L463" s="15">
        <v>179.99</v>
      </c>
      <c r="M463" s="15">
        <f t="shared" si="21"/>
        <v>9719.4600000000009</v>
      </c>
      <c r="N463" s="9">
        <v>0.1</v>
      </c>
      <c r="O463" s="20">
        <v>0.1</v>
      </c>
      <c r="P463" s="20" t="str">
        <f>IF(Table13[[#This Row],[Discount]]=0,"No Discount",IF(Table13[[#This Row],[Discount]]&lt;=0.05,"Low",IF(Table13[[#This Row],[Discount]]&lt;=0.1,"Medium","High")))</f>
        <v>Medium</v>
      </c>
      <c r="Q463" s="15">
        <f t="shared" si="22"/>
        <v>971.94600000000014</v>
      </c>
      <c r="R463" s="15">
        <f t="shared" si="23"/>
        <v>8747.514000000001</v>
      </c>
      <c r="S463" s="15" t="str">
        <f>IF(Table13[[#This Row],[Total Sales After Discount (Main Total Sales)]]&gt;=1000,"High Order","Low Order")</f>
        <v>High Order</v>
      </c>
      <c r="T463" s="9" t="s">
        <v>41</v>
      </c>
      <c r="U463" s="9" t="s">
        <v>51</v>
      </c>
      <c r="V463" s="16" t="str">
        <f ca="1">PROPER(Table13[[#This Row],[Region]])</f>
        <v>West</v>
      </c>
      <c r="W463" s="9" t="s">
        <v>242</v>
      </c>
      <c r="X463" s="9" t="s">
        <v>283</v>
      </c>
      <c r="Y463" s="9" t="s">
        <v>22</v>
      </c>
      <c r="Z463" s="9" t="str">
        <f>TEXT(Table13[[#This Row],[Order Date]],"mmm")</f>
        <v>Jan</v>
      </c>
      <c r="AA463" s="1" t="str">
        <f>TEXT(Table13[[#This Row],[Order Date]],"yyyy")</f>
        <v>2015</v>
      </c>
      <c r="AB463" s="1" t="str">
        <f>TEXT(Table13[[#This Row],[Order Date]],"mmm yyyy")</f>
        <v>Jan 2015</v>
      </c>
      <c r="AC463" s="1" t="str">
        <f>TEXT(Table13[[#This Row],[Order Date]],"dddd")</f>
        <v>Friday</v>
      </c>
    </row>
    <row r="464" spans="1:29" ht="14.5">
      <c r="A464" s="9">
        <v>820</v>
      </c>
      <c r="B464" s="9" t="str">
        <f>VLOOKUP(Table13[[#This Row],[Customer ID]],'Customer Lookup'!A:B,2,0)</f>
        <v>Catherine Mullins</v>
      </c>
      <c r="C464" s="9">
        <v>90244</v>
      </c>
      <c r="D464" s="12">
        <v>42145</v>
      </c>
      <c r="E464" s="12">
        <v>42149</v>
      </c>
      <c r="F464" s="24">
        <f>Table13[[#This Row],[Ship Date]]-Table13[[#This Row],[Order Date]]</f>
        <v>4</v>
      </c>
      <c r="G464" s="18" t="str">
        <f>IF(Table13[[#This Row],[Shipping Delay (No of Days From Order to Delivery)]]&lt;=2,"Fast Delivery","Standard Delivery")</f>
        <v>Standard Delivery</v>
      </c>
      <c r="H464" s="8" t="s">
        <v>2231</v>
      </c>
      <c r="I464" s="13" t="str">
        <f ca="1">TRIM(Table13[[#This Row],[Product Category]])</f>
        <v>Furniture</v>
      </c>
      <c r="J464" s="13" t="str">
        <f ca="1">PROPER(Table13[[#This Row],[Product Sub-Category]])</f>
        <v>Pens &amp; Art Supplies</v>
      </c>
      <c r="K464" s="14">
        <v>1</v>
      </c>
      <c r="L464" s="15">
        <v>5.84</v>
      </c>
      <c r="M464" s="15">
        <f t="shared" si="21"/>
        <v>5.84</v>
      </c>
      <c r="N464" s="9">
        <v>0.05</v>
      </c>
      <c r="O464" s="21">
        <v>0.05</v>
      </c>
      <c r="P464" s="21" t="str">
        <f>IF(Table13[[#This Row],[Discount]]=0,"No Discount",IF(Table13[[#This Row],[Discount]]&lt;=0.05,"Low",IF(Table13[[#This Row],[Discount]]&lt;=0.1,"Medium","High")))</f>
        <v>Low</v>
      </c>
      <c r="Q464" s="15">
        <f t="shared" si="22"/>
        <v>0.29199999999999998</v>
      </c>
      <c r="R464" s="15">
        <f t="shared" si="23"/>
        <v>5.548</v>
      </c>
      <c r="S464" s="15" t="str">
        <f>IF(Table13[[#This Row],[Total Sales After Discount (Main Total Sales)]]&gt;=1000,"High Order","Low Order")</f>
        <v>Low Order</v>
      </c>
      <c r="T464" s="9" t="s">
        <v>98</v>
      </c>
      <c r="U464" s="9" t="s">
        <v>51</v>
      </c>
      <c r="V464" s="16" t="str">
        <f ca="1">PROPER(Table13[[#This Row],[Region]])</f>
        <v>South</v>
      </c>
      <c r="W464" s="9" t="s">
        <v>29</v>
      </c>
      <c r="X464" s="9" t="s">
        <v>446</v>
      </c>
      <c r="Y464" s="9" t="s">
        <v>32</v>
      </c>
      <c r="Z464" s="9" t="str">
        <f>TEXT(Table13[[#This Row],[Order Date]],"mmm")</f>
        <v>May</v>
      </c>
      <c r="AA464" s="1" t="str">
        <f>TEXT(Table13[[#This Row],[Order Date]],"yyyy")</f>
        <v>2015</v>
      </c>
      <c r="AB464" s="1" t="str">
        <f>TEXT(Table13[[#This Row],[Order Date]],"mmm yyyy")</f>
        <v>May 2015</v>
      </c>
      <c r="AC464" s="1" t="str">
        <f>TEXT(Table13[[#This Row],[Order Date]],"dddd")</f>
        <v>Thursday</v>
      </c>
    </row>
    <row r="465" spans="1:29" ht="14.5">
      <c r="A465" s="9">
        <v>823</v>
      </c>
      <c r="B465" s="9" t="str">
        <f>VLOOKUP(Table13[[#This Row],[Customer ID]],'Customer Lookup'!A:B,2,0)</f>
        <v>Christian Albright</v>
      </c>
      <c r="C465" s="9">
        <v>89257</v>
      </c>
      <c r="D465" s="12">
        <v>42016</v>
      </c>
      <c r="E465" s="12">
        <v>42021</v>
      </c>
      <c r="F465" s="24">
        <f>Table13[[#This Row],[Ship Date]]-Table13[[#This Row],[Order Date]]</f>
        <v>5</v>
      </c>
      <c r="G465" s="18" t="str">
        <f>IF(Table13[[#This Row],[Shipping Delay (No of Days From Order to Delivery)]]&lt;=2,"Fast Delivery","Standard Delivery")</f>
        <v>Standard Delivery</v>
      </c>
      <c r="H465" s="9" t="s">
        <v>2233</v>
      </c>
      <c r="I465" s="13" t="str">
        <f ca="1">TRIM(Table13[[#This Row],[Product Category]])</f>
        <v>Furniture</v>
      </c>
      <c r="J465" s="13" t="str">
        <f ca="1">PROPER(Table13[[#This Row],[Product Sub-Category]])</f>
        <v>Office Furnishings</v>
      </c>
      <c r="K465" s="14">
        <v>13</v>
      </c>
      <c r="L465" s="15">
        <v>6.24</v>
      </c>
      <c r="M465" s="15">
        <f t="shared" si="21"/>
        <v>81.12</v>
      </c>
      <c r="N465" s="9">
        <v>0.05</v>
      </c>
      <c r="O465" s="20">
        <v>0.05</v>
      </c>
      <c r="P465" s="20" t="str">
        <f>IF(Table13[[#This Row],[Discount]]=0,"No Discount",IF(Table13[[#This Row],[Discount]]&lt;=0.05,"Low",IF(Table13[[#This Row],[Discount]]&lt;=0.1,"Medium","High")))</f>
        <v>Low</v>
      </c>
      <c r="Q465" s="15">
        <f t="shared" si="22"/>
        <v>4.056</v>
      </c>
      <c r="R465" s="15">
        <f t="shared" si="23"/>
        <v>77.064000000000007</v>
      </c>
      <c r="S465" s="15" t="str">
        <f>IF(Table13[[#This Row],[Total Sales After Discount (Main Total Sales)]]&gt;=1000,"High Order","Low Order")</f>
        <v>Low Order</v>
      </c>
      <c r="T465" s="9" t="s">
        <v>98</v>
      </c>
      <c r="U465" s="9" t="s">
        <v>51</v>
      </c>
      <c r="V465" s="16" t="str">
        <f ca="1">PROPER(Table13[[#This Row],[Region]])</f>
        <v>South</v>
      </c>
      <c r="W465" s="9" t="s">
        <v>184</v>
      </c>
      <c r="X465" s="9" t="s">
        <v>447</v>
      </c>
      <c r="Y465" s="9" t="s">
        <v>32</v>
      </c>
      <c r="Z465" s="9" t="str">
        <f>TEXT(Table13[[#This Row],[Order Date]],"mmm")</f>
        <v>Jan</v>
      </c>
      <c r="AA465" s="1" t="str">
        <f>TEXT(Table13[[#This Row],[Order Date]],"yyyy")</f>
        <v>2015</v>
      </c>
      <c r="AB465" s="1" t="str">
        <f>TEXT(Table13[[#This Row],[Order Date]],"mmm yyyy")</f>
        <v>Jan 2015</v>
      </c>
      <c r="AC465" s="1" t="str">
        <f>TEXT(Table13[[#This Row],[Order Date]],"dddd")</f>
        <v>Monday</v>
      </c>
    </row>
    <row r="466" spans="1:29" ht="14.5">
      <c r="A466" s="9">
        <v>824</v>
      </c>
      <c r="B466" s="9" t="str">
        <f>VLOOKUP(Table13[[#This Row],[Customer ID]],'Customer Lookup'!A:B,2,0)</f>
        <v>Joann Moser</v>
      </c>
      <c r="C466" s="9">
        <v>89257</v>
      </c>
      <c r="D466" s="12">
        <v>42016</v>
      </c>
      <c r="E466" s="12">
        <v>42023</v>
      </c>
      <c r="F466" s="24">
        <f>Table13[[#This Row],[Ship Date]]-Table13[[#This Row],[Order Date]]</f>
        <v>7</v>
      </c>
      <c r="G466" s="18" t="str">
        <f>IF(Table13[[#This Row],[Shipping Delay (No of Days From Order to Delivery)]]&lt;=2,"Fast Delivery","Standard Delivery")</f>
        <v>Standard Delivery</v>
      </c>
      <c r="H466" s="8" t="s">
        <v>151</v>
      </c>
      <c r="I466" s="13" t="str">
        <f ca="1">TRIM(Table13[[#This Row],[Product Category]])</f>
        <v>Office Supplies</v>
      </c>
      <c r="J466" s="13" t="str">
        <f ca="1">PROPER(Table13[[#This Row],[Product Sub-Category]])</f>
        <v>Bookcases</v>
      </c>
      <c r="K466" s="14">
        <v>8</v>
      </c>
      <c r="L466" s="15">
        <v>260.98</v>
      </c>
      <c r="M466" s="15">
        <f t="shared" si="21"/>
        <v>2087.84</v>
      </c>
      <c r="N466" s="9">
        <v>0.1</v>
      </c>
      <c r="O466" s="21">
        <v>0.1</v>
      </c>
      <c r="P466" s="21" t="str">
        <f>IF(Table13[[#This Row],[Discount]]=0,"No Discount",IF(Table13[[#This Row],[Discount]]&lt;=0.05,"Low",IF(Table13[[#This Row],[Discount]]&lt;=0.1,"Medium","High")))</f>
        <v>Medium</v>
      </c>
      <c r="Q466" s="15">
        <f t="shared" si="22"/>
        <v>208.78400000000002</v>
      </c>
      <c r="R466" s="15">
        <f t="shared" si="23"/>
        <v>1879.056</v>
      </c>
      <c r="S466" s="15" t="str">
        <f>IF(Table13[[#This Row],[Total Sales After Discount (Main Total Sales)]]&gt;=1000,"High Order","Low Order")</f>
        <v>High Order</v>
      </c>
      <c r="T466" s="9" t="s">
        <v>98</v>
      </c>
      <c r="U466" s="9" t="s">
        <v>51</v>
      </c>
      <c r="V466" s="16" t="str">
        <f ca="1">PROPER(Table13[[#This Row],[Region]])</f>
        <v>Central</v>
      </c>
      <c r="W466" s="9" t="s">
        <v>184</v>
      </c>
      <c r="X466" s="9" t="s">
        <v>448</v>
      </c>
      <c r="Y466" s="9" t="s">
        <v>22</v>
      </c>
      <c r="Z466" s="9" t="str">
        <f>TEXT(Table13[[#This Row],[Order Date]],"mmm")</f>
        <v>Jan</v>
      </c>
      <c r="AA466" s="1" t="str">
        <f>TEXT(Table13[[#This Row],[Order Date]],"yyyy")</f>
        <v>2015</v>
      </c>
      <c r="AB466" s="1" t="str">
        <f>TEXT(Table13[[#This Row],[Order Date]],"mmm yyyy")</f>
        <v>Jan 2015</v>
      </c>
      <c r="AC466" s="1" t="str">
        <f>TEXT(Table13[[#This Row],[Order Date]],"dddd")</f>
        <v>Monday</v>
      </c>
    </row>
    <row r="467" spans="1:29" ht="14.5">
      <c r="A467" s="9">
        <v>825</v>
      </c>
      <c r="B467" s="9" t="str">
        <f>VLOOKUP(Table13[[#This Row],[Customer ID]],'Customer Lookup'!A:B,2,0)</f>
        <v>Marvin Hunt</v>
      </c>
      <c r="C467" s="9">
        <v>89258</v>
      </c>
      <c r="D467" s="12">
        <v>42145</v>
      </c>
      <c r="E467" s="12">
        <v>42148</v>
      </c>
      <c r="F467" s="24">
        <f>Table13[[#This Row],[Ship Date]]-Table13[[#This Row],[Order Date]]</f>
        <v>3</v>
      </c>
      <c r="G467" s="18" t="str">
        <f>IF(Table13[[#This Row],[Shipping Delay (No of Days From Order to Delivery)]]&lt;=2,"Fast Delivery","Standard Delivery")</f>
        <v>Standard Delivery</v>
      </c>
      <c r="H467" s="9" t="s">
        <v>196</v>
      </c>
      <c r="I467" s="13" t="str">
        <f ca="1">TRIM(Table13[[#This Row],[Product Category]])</f>
        <v>Office Supplies</v>
      </c>
      <c r="J467" s="13" t="str">
        <f ca="1">PROPER(Table13[[#This Row],[Product Sub-Category]])</f>
        <v>Appliances</v>
      </c>
      <c r="K467" s="14">
        <v>4</v>
      </c>
      <c r="L467" s="15">
        <v>11.97</v>
      </c>
      <c r="M467" s="15">
        <f t="shared" si="21"/>
        <v>47.88</v>
      </c>
      <c r="N467" s="9">
        <v>0.05</v>
      </c>
      <c r="O467" s="20">
        <v>0.05</v>
      </c>
      <c r="P467" s="20" t="str">
        <f>IF(Table13[[#This Row],[Discount]]=0,"No Discount",IF(Table13[[#This Row],[Discount]]&lt;=0.05,"Low",IF(Table13[[#This Row],[Discount]]&lt;=0.1,"Medium","High")))</f>
        <v>Low</v>
      </c>
      <c r="Q467" s="15">
        <f t="shared" si="22"/>
        <v>2.3940000000000001</v>
      </c>
      <c r="R467" s="15">
        <f t="shared" si="23"/>
        <v>45.486000000000004</v>
      </c>
      <c r="S467" s="15" t="str">
        <f>IF(Table13[[#This Row],[Total Sales After Discount (Main Total Sales)]]&gt;=1000,"High Order","Low Order")</f>
        <v>Low Order</v>
      </c>
      <c r="T467" s="9" t="s">
        <v>41</v>
      </c>
      <c r="U467" s="9" t="s">
        <v>42</v>
      </c>
      <c r="V467" s="16" t="str">
        <f ca="1">PROPER(Table13[[#This Row],[Region]])</f>
        <v>Central</v>
      </c>
      <c r="W467" s="9" t="s">
        <v>112</v>
      </c>
      <c r="X467" s="9" t="s">
        <v>449</v>
      </c>
      <c r="Y467" s="9" t="s">
        <v>32</v>
      </c>
      <c r="Z467" s="9" t="str">
        <f>TEXT(Table13[[#This Row],[Order Date]],"mmm")</f>
        <v>May</v>
      </c>
      <c r="AA467" s="1" t="str">
        <f>TEXT(Table13[[#This Row],[Order Date]],"yyyy")</f>
        <v>2015</v>
      </c>
      <c r="AB467" s="1" t="str">
        <f>TEXT(Table13[[#This Row],[Order Date]],"mmm yyyy")</f>
        <v>May 2015</v>
      </c>
      <c r="AC467" s="1" t="str">
        <f>TEXT(Table13[[#This Row],[Order Date]],"dddd")</f>
        <v>Thursday</v>
      </c>
    </row>
    <row r="468" spans="1:29" ht="14.5">
      <c r="A468" s="9">
        <v>827</v>
      </c>
      <c r="B468" s="9" t="str">
        <f>VLOOKUP(Table13[[#This Row],[Customer ID]],'Customer Lookup'!A:B,2,0)</f>
        <v>Sheryl Marsh</v>
      </c>
      <c r="C468" s="9">
        <v>89259</v>
      </c>
      <c r="D468" s="12">
        <v>42149</v>
      </c>
      <c r="E468" s="12">
        <v>42150</v>
      </c>
      <c r="F468" s="24">
        <f>Table13[[#This Row],[Ship Date]]-Table13[[#This Row],[Order Date]]</f>
        <v>1</v>
      </c>
      <c r="G468" s="18" t="str">
        <f>IF(Table13[[#This Row],[Shipping Delay (No of Days From Order to Delivery)]]&lt;=2,"Fast Delivery","Standard Delivery")</f>
        <v>Fast Delivery</v>
      </c>
      <c r="H468" s="8" t="s">
        <v>83</v>
      </c>
      <c r="I468" s="13" t="str">
        <f ca="1">TRIM(Table13[[#This Row],[Product Category]])</f>
        <v>Office Supplies</v>
      </c>
      <c r="J468" s="13" t="str">
        <f ca="1">PROPER(Table13[[#This Row],[Product Sub-Category]])</f>
        <v>Paper</v>
      </c>
      <c r="K468" s="14">
        <v>3</v>
      </c>
      <c r="L468" s="15">
        <v>6.98</v>
      </c>
      <c r="M468" s="15">
        <f t="shared" si="21"/>
        <v>20.94</v>
      </c>
      <c r="N468" s="9">
        <v>0.05</v>
      </c>
      <c r="O468" s="21">
        <v>0.05</v>
      </c>
      <c r="P468" s="21" t="str">
        <f>IF(Table13[[#This Row],[Discount]]=0,"No Discount",IF(Table13[[#This Row],[Discount]]&lt;=0.05,"Low",IF(Table13[[#This Row],[Discount]]&lt;=0.1,"Medium","High")))</f>
        <v>Low</v>
      </c>
      <c r="Q468" s="15">
        <f t="shared" si="22"/>
        <v>1.0470000000000002</v>
      </c>
      <c r="R468" s="15">
        <f t="shared" si="23"/>
        <v>19.893000000000001</v>
      </c>
      <c r="S468" s="15" t="str">
        <f>IF(Table13[[#This Row],[Total Sales After Discount (Main Total Sales)]]&gt;=1000,"High Order","Low Order")</f>
        <v>Low Order</v>
      </c>
      <c r="T468" s="9" t="s">
        <v>50</v>
      </c>
      <c r="U468" s="9" t="s">
        <v>42</v>
      </c>
      <c r="V468" s="16" t="str">
        <f ca="1">PROPER(Table13[[#This Row],[Region]])</f>
        <v>South</v>
      </c>
      <c r="W468" s="9" t="s">
        <v>112</v>
      </c>
      <c r="X468" s="9" t="s">
        <v>450</v>
      </c>
      <c r="Y468" s="9" t="s">
        <v>32</v>
      </c>
      <c r="Z468" s="9" t="str">
        <f>TEXT(Table13[[#This Row],[Order Date]],"mmm")</f>
        <v>May</v>
      </c>
      <c r="AA468" s="1" t="str">
        <f>TEXT(Table13[[#This Row],[Order Date]],"yyyy")</f>
        <v>2015</v>
      </c>
      <c r="AB468" s="1" t="str">
        <f>TEXT(Table13[[#This Row],[Order Date]],"mmm yyyy")</f>
        <v>May 2015</v>
      </c>
      <c r="AC468" s="1" t="str">
        <f>TEXT(Table13[[#This Row],[Order Date]],"dddd")</f>
        <v>Monday</v>
      </c>
    </row>
    <row r="469" spans="1:29" ht="14.5">
      <c r="A469" s="9">
        <v>829</v>
      </c>
      <c r="B469" s="9" t="str">
        <f>VLOOKUP(Table13[[#This Row],[Customer ID]],'Customer Lookup'!A:B,2,0)</f>
        <v>Monica Law Thompson</v>
      </c>
      <c r="C469" s="9">
        <v>90271</v>
      </c>
      <c r="D469" s="12">
        <v>42057</v>
      </c>
      <c r="E469" s="12">
        <v>42059</v>
      </c>
      <c r="F469" s="24">
        <f>Table13[[#This Row],[Ship Date]]-Table13[[#This Row],[Order Date]]</f>
        <v>2</v>
      </c>
      <c r="G469" s="18" t="str">
        <f>IF(Table13[[#This Row],[Shipping Delay (No of Days From Order to Delivery)]]&lt;=2,"Fast Delivery","Standard Delivery")</f>
        <v>Fast Delivery</v>
      </c>
      <c r="H469" s="9" t="s">
        <v>83</v>
      </c>
      <c r="I469" s="13" t="str">
        <f ca="1">TRIM(Table13[[#This Row],[Product Category]])</f>
        <v>Office Supplies</v>
      </c>
      <c r="J469" s="13" t="str">
        <f ca="1">PROPER(Table13[[#This Row],[Product Sub-Category]])</f>
        <v>Paper</v>
      </c>
      <c r="K469" s="14">
        <v>5</v>
      </c>
      <c r="L469" s="15">
        <v>5.18</v>
      </c>
      <c r="M469" s="15">
        <f t="shared" si="21"/>
        <v>25.9</v>
      </c>
      <c r="N469" s="9">
        <v>0.05</v>
      </c>
      <c r="O469" s="20">
        <v>0.05</v>
      </c>
      <c r="P469" s="20" t="str">
        <f>IF(Table13[[#This Row],[Discount]]=0,"No Discount",IF(Table13[[#This Row],[Discount]]&lt;=0.05,"Low",IF(Table13[[#This Row],[Discount]]&lt;=0.1,"Medium","High")))</f>
        <v>Low</v>
      </c>
      <c r="Q469" s="15">
        <f t="shared" si="22"/>
        <v>1.2949999999999999</v>
      </c>
      <c r="R469" s="15">
        <f t="shared" si="23"/>
        <v>24.604999999999997</v>
      </c>
      <c r="S469" s="15" t="str">
        <f>IF(Table13[[#This Row],[Total Sales After Discount (Main Total Sales)]]&gt;=1000,"High Order","Low Order")</f>
        <v>Low Order</v>
      </c>
      <c r="T469" s="9" t="s">
        <v>31</v>
      </c>
      <c r="U469" s="9" t="s">
        <v>81</v>
      </c>
      <c r="V469" s="16" t="str">
        <f ca="1">PROPER(Table13[[#This Row],[Region]])</f>
        <v>West</v>
      </c>
      <c r="W469" s="9" t="s">
        <v>451</v>
      </c>
      <c r="X469" s="9" t="s">
        <v>452</v>
      </c>
      <c r="Y469" s="9" t="s">
        <v>32</v>
      </c>
      <c r="Z469" s="9" t="str">
        <f>TEXT(Table13[[#This Row],[Order Date]],"mmm")</f>
        <v>Feb</v>
      </c>
      <c r="AA469" s="1" t="str">
        <f>TEXT(Table13[[#This Row],[Order Date]],"yyyy")</f>
        <v>2015</v>
      </c>
      <c r="AB469" s="1" t="str">
        <f>TEXT(Table13[[#This Row],[Order Date]],"mmm yyyy")</f>
        <v>Feb 2015</v>
      </c>
      <c r="AC469" s="1" t="str">
        <f>TEXT(Table13[[#This Row],[Order Date]],"dddd")</f>
        <v>Sunday</v>
      </c>
    </row>
    <row r="470" spans="1:29" ht="14.5">
      <c r="A470" s="9">
        <v>830</v>
      </c>
      <c r="B470" s="9" t="str">
        <f>VLOOKUP(Table13[[#This Row],[Customer ID]],'Customer Lookup'!A:B,2,0)</f>
        <v>Douglas Sutton</v>
      </c>
      <c r="C470" s="9">
        <v>90270</v>
      </c>
      <c r="D470" s="12">
        <v>42028</v>
      </c>
      <c r="E470" s="12">
        <v>42028</v>
      </c>
      <c r="F470" s="24">
        <f>Table13[[#This Row],[Ship Date]]-Table13[[#This Row],[Order Date]]</f>
        <v>0</v>
      </c>
      <c r="G470" s="18" t="str">
        <f>IF(Table13[[#This Row],[Shipping Delay (No of Days From Order to Delivery)]]&lt;=2,"Fast Delivery","Standard Delivery")</f>
        <v>Fast Delivery</v>
      </c>
      <c r="H470" s="8" t="s">
        <v>196</v>
      </c>
      <c r="I470" s="13" t="str">
        <f ca="1">TRIM(Table13[[#This Row],[Product Category]])</f>
        <v>Office Supplies</v>
      </c>
      <c r="J470" s="13" t="str">
        <f ca="1">PROPER(Table13[[#This Row],[Product Sub-Category]])</f>
        <v>Appliances</v>
      </c>
      <c r="K470" s="14">
        <v>6</v>
      </c>
      <c r="L470" s="15">
        <v>14.42</v>
      </c>
      <c r="M470" s="15">
        <f t="shared" si="21"/>
        <v>86.52</v>
      </c>
      <c r="N470" s="9">
        <v>0.05</v>
      </c>
      <c r="O470" s="21">
        <v>0.05</v>
      </c>
      <c r="P470" s="21" t="str">
        <f>IF(Table13[[#This Row],[Discount]]=0,"No Discount",IF(Table13[[#This Row],[Discount]]&lt;=0.05,"Low",IF(Table13[[#This Row],[Discount]]&lt;=0.1,"Medium","High")))</f>
        <v>Low</v>
      </c>
      <c r="Q470" s="15">
        <f t="shared" si="22"/>
        <v>4.3259999999999996</v>
      </c>
      <c r="R470" s="15">
        <f t="shared" si="23"/>
        <v>82.194000000000003</v>
      </c>
      <c r="S470" s="15" t="str">
        <f>IF(Table13[[#This Row],[Total Sales After Discount (Main Total Sales)]]&gt;=1000,"High Order","Low Order")</f>
        <v>Low Order</v>
      </c>
      <c r="T470" s="9" t="s">
        <v>21</v>
      </c>
      <c r="U470" s="9" t="s">
        <v>81</v>
      </c>
      <c r="V470" s="16" t="str">
        <f ca="1">PROPER(Table13[[#This Row],[Region]])</f>
        <v>West</v>
      </c>
      <c r="W470" s="9" t="s">
        <v>194</v>
      </c>
      <c r="X470" s="9" t="s">
        <v>453</v>
      </c>
      <c r="Y470" s="9" t="s">
        <v>32</v>
      </c>
      <c r="Z470" s="9" t="str">
        <f>TEXT(Table13[[#This Row],[Order Date]],"mmm")</f>
        <v>Jan</v>
      </c>
      <c r="AA470" s="1" t="str">
        <f>TEXT(Table13[[#This Row],[Order Date]],"yyyy")</f>
        <v>2015</v>
      </c>
      <c r="AB470" s="1" t="str">
        <f>TEXT(Table13[[#This Row],[Order Date]],"mmm yyyy")</f>
        <v>Jan 2015</v>
      </c>
      <c r="AC470" s="1" t="str">
        <f>TEXT(Table13[[#This Row],[Order Date]],"dddd")</f>
        <v>Saturday</v>
      </c>
    </row>
    <row r="471" spans="1:29" ht="14.5">
      <c r="A471" s="9">
        <v>833</v>
      </c>
      <c r="B471" s="9" t="str">
        <f>VLOOKUP(Table13[[#This Row],[Customer ID]],'Customer Lookup'!A:B,2,0)</f>
        <v>Gerald Love</v>
      </c>
      <c r="C471" s="9">
        <v>89770</v>
      </c>
      <c r="D471" s="12">
        <v>42013</v>
      </c>
      <c r="E471" s="12">
        <v>42015</v>
      </c>
      <c r="F471" s="24">
        <f>Table13[[#This Row],[Ship Date]]-Table13[[#This Row],[Order Date]]</f>
        <v>2</v>
      </c>
      <c r="G471" s="18" t="str">
        <f>IF(Table13[[#This Row],[Shipping Delay (No of Days From Order to Delivery)]]&lt;=2,"Fast Delivery","Standard Delivery")</f>
        <v>Fast Delivery</v>
      </c>
      <c r="H471" s="9" t="s">
        <v>2231</v>
      </c>
      <c r="I471" s="13" t="str">
        <f ca="1">TRIM(Table13[[#This Row],[Product Category]])</f>
        <v>Office Supplies</v>
      </c>
      <c r="J471" s="13" t="str">
        <f ca="1">PROPER(Table13[[#This Row],[Product Sub-Category]])</f>
        <v>Pens &amp; Art Supplies</v>
      </c>
      <c r="K471" s="14">
        <v>11</v>
      </c>
      <c r="L471" s="15">
        <v>11.66</v>
      </c>
      <c r="M471" s="15">
        <f t="shared" si="21"/>
        <v>128.26</v>
      </c>
      <c r="N471" s="9">
        <v>0.05</v>
      </c>
      <c r="O471" s="20">
        <v>0.05</v>
      </c>
      <c r="P471" s="20" t="str">
        <f>IF(Table13[[#This Row],[Discount]]=0,"No Discount",IF(Table13[[#This Row],[Discount]]&lt;=0.05,"Low",IF(Table13[[#This Row],[Discount]]&lt;=0.1,"Medium","High")))</f>
        <v>Low</v>
      </c>
      <c r="Q471" s="15">
        <f t="shared" si="22"/>
        <v>6.4130000000000003</v>
      </c>
      <c r="R471" s="15">
        <f t="shared" si="23"/>
        <v>121.84699999999999</v>
      </c>
      <c r="S471" s="15" t="str">
        <f>IF(Table13[[#This Row],[Total Sales After Discount (Main Total Sales)]]&gt;=1000,"High Order","Low Order")</f>
        <v>Low Order</v>
      </c>
      <c r="T471" s="9" t="s">
        <v>21</v>
      </c>
      <c r="U471" s="9" t="s">
        <v>81</v>
      </c>
      <c r="V471" s="16" t="str">
        <f ca="1">PROPER(Table13[[#This Row],[Region]])</f>
        <v>West</v>
      </c>
      <c r="W471" s="9" t="s">
        <v>37</v>
      </c>
      <c r="X471" s="9" t="s">
        <v>454</v>
      </c>
      <c r="Y471" s="9" t="s">
        <v>22</v>
      </c>
      <c r="Z471" s="9" t="str">
        <f>TEXT(Table13[[#This Row],[Order Date]],"mmm")</f>
        <v>Jan</v>
      </c>
      <c r="AA471" s="1" t="str">
        <f>TEXT(Table13[[#This Row],[Order Date]],"yyyy")</f>
        <v>2015</v>
      </c>
      <c r="AB471" s="1" t="str">
        <f>TEXT(Table13[[#This Row],[Order Date]],"mmm yyyy")</f>
        <v>Jan 2015</v>
      </c>
      <c r="AC471" s="1" t="str">
        <f>TEXT(Table13[[#This Row],[Order Date]],"dddd")</f>
        <v>Friday</v>
      </c>
    </row>
    <row r="472" spans="1:29" ht="14.5">
      <c r="A472" s="9">
        <v>850</v>
      </c>
      <c r="B472" s="9" t="str">
        <f>VLOOKUP(Table13[[#This Row],[Customer ID]],'Customer Lookup'!A:B,2,0)</f>
        <v>Jesse Hutchinson</v>
      </c>
      <c r="C472" s="9">
        <v>88569</v>
      </c>
      <c r="D472" s="12">
        <v>42070</v>
      </c>
      <c r="E472" s="12">
        <v>42071</v>
      </c>
      <c r="F472" s="24">
        <f>Table13[[#This Row],[Ship Date]]-Table13[[#This Row],[Order Date]]</f>
        <v>1</v>
      </c>
      <c r="G472" s="18" t="str">
        <f>IF(Table13[[#This Row],[Shipping Delay (No of Days From Order to Delivery)]]&lt;=2,"Fast Delivery","Standard Delivery")</f>
        <v>Fast Delivery</v>
      </c>
      <c r="H472" s="8" t="s">
        <v>2231</v>
      </c>
      <c r="I472" s="13" t="str">
        <f ca="1">TRIM(Table13[[#This Row],[Product Category]])</f>
        <v>Furniture</v>
      </c>
      <c r="J472" s="13" t="str">
        <f ca="1">PROPER(Table13[[#This Row],[Product Sub-Category]])</f>
        <v>Pens &amp; Art Supplies</v>
      </c>
      <c r="K472" s="14">
        <v>7</v>
      </c>
      <c r="L472" s="15">
        <v>6.08</v>
      </c>
      <c r="M472" s="15">
        <f t="shared" si="21"/>
        <v>42.56</v>
      </c>
      <c r="N472" s="9">
        <v>0.05</v>
      </c>
      <c r="O472" s="21">
        <v>0.05</v>
      </c>
      <c r="P472" s="21" t="str">
        <f>IF(Table13[[#This Row],[Discount]]=0,"No Discount",IF(Table13[[#This Row],[Discount]]&lt;=0.05,"Low",IF(Table13[[#This Row],[Discount]]&lt;=0.1,"Medium","High")))</f>
        <v>Low</v>
      </c>
      <c r="Q472" s="15">
        <f t="shared" si="22"/>
        <v>2.1280000000000001</v>
      </c>
      <c r="R472" s="15">
        <f t="shared" si="23"/>
        <v>40.432000000000002</v>
      </c>
      <c r="S472" s="15" t="str">
        <f>IF(Table13[[#This Row],[Total Sales After Discount (Main Total Sales)]]&gt;=1000,"High Order","Low Order")</f>
        <v>Low Order</v>
      </c>
      <c r="T472" s="9" t="s">
        <v>31</v>
      </c>
      <c r="U472" s="9" t="s">
        <v>81</v>
      </c>
      <c r="V472" s="16" t="str">
        <f ca="1">PROPER(Table13[[#This Row],[Region]])</f>
        <v>West</v>
      </c>
      <c r="W472" s="9" t="s">
        <v>37</v>
      </c>
      <c r="X472" s="9" t="s">
        <v>455</v>
      </c>
      <c r="Y472" s="9" t="s">
        <v>32</v>
      </c>
      <c r="Z472" s="9" t="str">
        <f>TEXT(Table13[[#This Row],[Order Date]],"mmm")</f>
        <v>Mar</v>
      </c>
      <c r="AA472" s="1" t="str">
        <f>TEXT(Table13[[#This Row],[Order Date]],"yyyy")</f>
        <v>2015</v>
      </c>
      <c r="AB472" s="1" t="str">
        <f>TEXT(Table13[[#This Row],[Order Date]],"mmm yyyy")</f>
        <v>Mar 2015</v>
      </c>
      <c r="AC472" s="1" t="str">
        <f>TEXT(Table13[[#This Row],[Order Date]],"dddd")</f>
        <v>Saturday</v>
      </c>
    </row>
    <row r="473" spans="1:29" ht="14.5">
      <c r="A473" s="9">
        <v>851</v>
      </c>
      <c r="B473" s="9" t="str">
        <f>VLOOKUP(Table13[[#This Row],[Customer ID]],'Customer Lookup'!A:B,2,0)</f>
        <v>Helen H Heller</v>
      </c>
      <c r="C473" s="9">
        <v>88568</v>
      </c>
      <c r="D473" s="12">
        <v>42060</v>
      </c>
      <c r="E473" s="12">
        <v>42062</v>
      </c>
      <c r="F473" s="24">
        <f>Table13[[#This Row],[Ship Date]]-Table13[[#This Row],[Order Date]]</f>
        <v>2</v>
      </c>
      <c r="G473" s="18" t="str">
        <f>IF(Table13[[#This Row],[Shipping Delay (No of Days From Order to Delivery)]]&lt;=2,"Fast Delivery","Standard Delivery")</f>
        <v>Fast Delivery</v>
      </c>
      <c r="H473" s="9" t="s">
        <v>2233</v>
      </c>
      <c r="I473" s="13" t="str">
        <f ca="1">TRIM(Table13[[#This Row],[Product Category]])</f>
        <v>Office Supplies</v>
      </c>
      <c r="J473" s="13" t="str">
        <f ca="1">PROPER(Table13[[#This Row],[Product Sub-Category]])</f>
        <v>Office Furnishings</v>
      </c>
      <c r="K473" s="14">
        <v>6</v>
      </c>
      <c r="L473" s="15">
        <v>50.98</v>
      </c>
      <c r="M473" s="15">
        <f t="shared" si="21"/>
        <v>305.88</v>
      </c>
      <c r="N473" s="9">
        <v>0.05</v>
      </c>
      <c r="O473" s="20">
        <v>0.05</v>
      </c>
      <c r="P473" s="20" t="str">
        <f>IF(Table13[[#This Row],[Discount]]=0,"No Discount",IF(Table13[[#This Row],[Discount]]&lt;=0.05,"Low",IF(Table13[[#This Row],[Discount]]&lt;=0.1,"Medium","High")))</f>
        <v>Low</v>
      </c>
      <c r="Q473" s="15">
        <f t="shared" si="22"/>
        <v>15.294</v>
      </c>
      <c r="R473" s="15">
        <f t="shared" si="23"/>
        <v>290.58600000000001</v>
      </c>
      <c r="S473" s="15" t="str">
        <f>IF(Table13[[#This Row],[Total Sales After Discount (Main Total Sales)]]&gt;=1000,"High Order","Low Order")</f>
        <v>Low Order</v>
      </c>
      <c r="T473" s="9" t="s">
        <v>98</v>
      </c>
      <c r="U473" s="9" t="s">
        <v>81</v>
      </c>
      <c r="V473" s="16" t="str">
        <f ca="1">PROPER(Table13[[#This Row],[Region]])</f>
        <v>West</v>
      </c>
      <c r="W473" s="9" t="s">
        <v>37</v>
      </c>
      <c r="X473" s="9" t="s">
        <v>456</v>
      </c>
      <c r="Y473" s="9" t="s">
        <v>32</v>
      </c>
      <c r="Z473" s="9" t="str">
        <f>TEXT(Table13[[#This Row],[Order Date]],"mmm")</f>
        <v>Feb</v>
      </c>
      <c r="AA473" s="1" t="str">
        <f>TEXT(Table13[[#This Row],[Order Date]],"yyyy")</f>
        <v>2015</v>
      </c>
      <c r="AB473" s="1" t="str">
        <f>TEXT(Table13[[#This Row],[Order Date]],"mmm yyyy")</f>
        <v>Feb 2015</v>
      </c>
      <c r="AC473" s="1" t="str">
        <f>TEXT(Table13[[#This Row],[Order Date]],"dddd")</f>
        <v>Wednesday</v>
      </c>
    </row>
    <row r="474" spans="1:29" ht="14.5">
      <c r="A474" s="9">
        <v>851</v>
      </c>
      <c r="B474" s="9" t="str">
        <f>VLOOKUP(Table13[[#This Row],[Customer ID]],'Customer Lookup'!A:B,2,0)</f>
        <v>Helen H Heller</v>
      </c>
      <c r="C474" s="9">
        <v>88569</v>
      </c>
      <c r="D474" s="12">
        <v>42070</v>
      </c>
      <c r="E474" s="12">
        <v>42072</v>
      </c>
      <c r="F474" s="24">
        <f>Table13[[#This Row],[Ship Date]]-Table13[[#This Row],[Order Date]]</f>
        <v>2</v>
      </c>
      <c r="G474" s="18" t="str">
        <f>IF(Table13[[#This Row],[Shipping Delay (No of Days From Order to Delivery)]]&lt;=2,"Fast Delivery","Standard Delivery")</f>
        <v>Fast Delivery</v>
      </c>
      <c r="H474" s="8" t="s">
        <v>196</v>
      </c>
      <c r="I474" s="13" t="str">
        <f ca="1">TRIM(Table13[[#This Row],[Product Category]])</f>
        <v>Office Supplies</v>
      </c>
      <c r="J474" s="13" t="str">
        <f ca="1">PROPER(Table13[[#This Row],[Product Sub-Category]])</f>
        <v>Appliances</v>
      </c>
      <c r="K474" s="14">
        <v>13</v>
      </c>
      <c r="L474" s="15">
        <v>19.899999999999999</v>
      </c>
      <c r="M474" s="15">
        <f t="shared" si="21"/>
        <v>258.7</v>
      </c>
      <c r="N474" s="9">
        <v>0.05</v>
      </c>
      <c r="O474" s="21">
        <v>0.05</v>
      </c>
      <c r="P474" s="21" t="str">
        <f>IF(Table13[[#This Row],[Discount]]=0,"No Discount",IF(Table13[[#This Row],[Discount]]&lt;=0.05,"Low",IF(Table13[[#This Row],[Discount]]&lt;=0.1,"Medium","High")))</f>
        <v>Low</v>
      </c>
      <c r="Q474" s="15">
        <f t="shared" si="22"/>
        <v>12.935</v>
      </c>
      <c r="R474" s="15">
        <f t="shared" si="23"/>
        <v>245.76499999999999</v>
      </c>
      <c r="S474" s="15" t="str">
        <f>IF(Table13[[#This Row],[Total Sales After Discount (Main Total Sales)]]&gt;=1000,"High Order","Low Order")</f>
        <v>Low Order</v>
      </c>
      <c r="T474" s="9" t="s">
        <v>31</v>
      </c>
      <c r="U474" s="9" t="s">
        <v>81</v>
      </c>
      <c r="V474" s="16" t="str">
        <f ca="1">PROPER(Table13[[#This Row],[Region]])</f>
        <v>West</v>
      </c>
      <c r="W474" s="9" t="s">
        <v>37</v>
      </c>
      <c r="X474" s="9" t="s">
        <v>456</v>
      </c>
      <c r="Y474" s="9" t="s">
        <v>32</v>
      </c>
      <c r="Z474" s="9" t="str">
        <f>TEXT(Table13[[#This Row],[Order Date]],"mmm")</f>
        <v>Mar</v>
      </c>
      <c r="AA474" s="1" t="str">
        <f>TEXT(Table13[[#This Row],[Order Date]],"yyyy")</f>
        <v>2015</v>
      </c>
      <c r="AB474" s="1" t="str">
        <f>TEXT(Table13[[#This Row],[Order Date]],"mmm yyyy")</f>
        <v>Mar 2015</v>
      </c>
      <c r="AC474" s="1" t="str">
        <f>TEXT(Table13[[#This Row],[Order Date]],"dddd")</f>
        <v>Saturday</v>
      </c>
    </row>
    <row r="475" spans="1:29" ht="14.5">
      <c r="A475" s="9">
        <v>851</v>
      </c>
      <c r="B475" s="9" t="str">
        <f>VLOOKUP(Table13[[#This Row],[Customer ID]],'Customer Lookup'!A:B,2,0)</f>
        <v>Helen H Heller</v>
      </c>
      <c r="C475" s="9">
        <v>88569</v>
      </c>
      <c r="D475" s="12">
        <v>42070</v>
      </c>
      <c r="E475" s="12">
        <v>42072</v>
      </c>
      <c r="F475" s="24">
        <f>Table13[[#This Row],[Ship Date]]-Table13[[#This Row],[Order Date]]</f>
        <v>2</v>
      </c>
      <c r="G475" s="18" t="str">
        <f>IF(Table13[[#This Row],[Shipping Delay (No of Days From Order to Delivery)]]&lt;=2,"Fast Delivery","Standard Delivery")</f>
        <v>Fast Delivery</v>
      </c>
      <c r="H475" s="9" t="s">
        <v>2237</v>
      </c>
      <c r="I475" s="13" t="str">
        <f ca="1">TRIM(Table13[[#This Row],[Product Category]])</f>
        <v>Office Supplies</v>
      </c>
      <c r="J475" s="13" t="str">
        <f ca="1">PROPER(Table13[[#This Row],[Product Sub-Category]])</f>
        <v>Binders And Binder Accessories</v>
      </c>
      <c r="K475" s="14">
        <v>21</v>
      </c>
      <c r="L475" s="15">
        <v>3.36</v>
      </c>
      <c r="M475" s="15">
        <f t="shared" si="21"/>
        <v>70.56</v>
      </c>
      <c r="N475" s="9">
        <v>0.05</v>
      </c>
      <c r="O475" s="20">
        <v>0.05</v>
      </c>
      <c r="P475" s="20" t="str">
        <f>IF(Table13[[#This Row],[Discount]]=0,"No Discount",IF(Table13[[#This Row],[Discount]]&lt;=0.05,"Low",IF(Table13[[#This Row],[Discount]]&lt;=0.1,"Medium","High")))</f>
        <v>Low</v>
      </c>
      <c r="Q475" s="15">
        <f t="shared" si="22"/>
        <v>3.5280000000000005</v>
      </c>
      <c r="R475" s="15">
        <f t="shared" si="23"/>
        <v>67.031999999999996</v>
      </c>
      <c r="S475" s="15" t="str">
        <f>IF(Table13[[#This Row],[Total Sales After Discount (Main Total Sales)]]&gt;=1000,"High Order","Low Order")</f>
        <v>Low Order</v>
      </c>
      <c r="T475" s="9" t="s">
        <v>31</v>
      </c>
      <c r="U475" s="9" t="s">
        <v>81</v>
      </c>
      <c r="V475" s="16" t="str">
        <f ca="1">PROPER(Table13[[#This Row],[Region]])</f>
        <v>West</v>
      </c>
      <c r="W475" s="9" t="s">
        <v>37</v>
      </c>
      <c r="X475" s="9" t="s">
        <v>456</v>
      </c>
      <c r="Y475" s="9" t="s">
        <v>32</v>
      </c>
      <c r="Z475" s="9" t="str">
        <f>TEXT(Table13[[#This Row],[Order Date]],"mmm")</f>
        <v>Mar</v>
      </c>
      <c r="AA475" s="1" t="str">
        <f>TEXT(Table13[[#This Row],[Order Date]],"yyyy")</f>
        <v>2015</v>
      </c>
      <c r="AB475" s="1" t="str">
        <f>TEXT(Table13[[#This Row],[Order Date]],"mmm yyyy")</f>
        <v>Mar 2015</v>
      </c>
      <c r="AC475" s="1" t="str">
        <f>TEXT(Table13[[#This Row],[Order Date]],"dddd")</f>
        <v>Saturday</v>
      </c>
    </row>
    <row r="476" spans="1:29" ht="14.5">
      <c r="A476" s="9">
        <v>851</v>
      </c>
      <c r="B476" s="9" t="str">
        <f>VLOOKUP(Table13[[#This Row],[Customer ID]],'Customer Lookup'!A:B,2,0)</f>
        <v>Helen H Heller</v>
      </c>
      <c r="C476" s="9">
        <v>88571</v>
      </c>
      <c r="D476" s="12">
        <v>42124</v>
      </c>
      <c r="E476" s="12">
        <v>42124</v>
      </c>
      <c r="F476" s="24">
        <f>Table13[[#This Row],[Ship Date]]-Table13[[#This Row],[Order Date]]</f>
        <v>0</v>
      </c>
      <c r="G476" s="18" t="str">
        <f>IF(Table13[[#This Row],[Shipping Delay (No of Days From Order to Delivery)]]&lt;=2,"Fast Delivery","Standard Delivery")</f>
        <v>Fast Delivery</v>
      </c>
      <c r="H476" s="8" t="s">
        <v>60</v>
      </c>
      <c r="I476" s="13" t="str">
        <f ca="1">TRIM(Table13[[#This Row],[Product Category]])</f>
        <v>Office Supplies</v>
      </c>
      <c r="J476" s="13" t="str">
        <f ca="1">PROPER(Table13[[#This Row],[Product Sub-Category]])</f>
        <v>Rubber Bands</v>
      </c>
      <c r="K476" s="14">
        <v>4</v>
      </c>
      <c r="L476" s="15">
        <v>1.26</v>
      </c>
      <c r="M476" s="15">
        <f t="shared" si="21"/>
        <v>5.04</v>
      </c>
      <c r="N476" s="9">
        <v>0.05</v>
      </c>
      <c r="O476" s="21">
        <v>0.05</v>
      </c>
      <c r="P476" s="21" t="str">
        <f>IF(Table13[[#This Row],[Discount]]=0,"No Discount",IF(Table13[[#This Row],[Discount]]&lt;=0.05,"Low",IF(Table13[[#This Row],[Discount]]&lt;=0.1,"Medium","High")))</f>
        <v>Low</v>
      </c>
      <c r="Q476" s="15">
        <f t="shared" si="22"/>
        <v>0.252</v>
      </c>
      <c r="R476" s="15">
        <f t="shared" si="23"/>
        <v>4.7880000000000003</v>
      </c>
      <c r="S476" s="15" t="str">
        <f>IF(Table13[[#This Row],[Total Sales After Discount (Main Total Sales)]]&gt;=1000,"High Order","Low Order")</f>
        <v>Low Order</v>
      </c>
      <c r="T476" s="9" t="s">
        <v>41</v>
      </c>
      <c r="U476" s="9" t="s">
        <v>81</v>
      </c>
      <c r="V476" s="16" t="str">
        <f ca="1">PROPER(Table13[[#This Row],[Region]])</f>
        <v>West</v>
      </c>
      <c r="W476" s="9" t="s">
        <v>37</v>
      </c>
      <c r="X476" s="9" t="s">
        <v>456</v>
      </c>
      <c r="Y476" s="9" t="s">
        <v>32</v>
      </c>
      <c r="Z476" s="9" t="str">
        <f>TEXT(Table13[[#This Row],[Order Date]],"mmm")</f>
        <v>Apr</v>
      </c>
      <c r="AA476" s="1" t="str">
        <f>TEXT(Table13[[#This Row],[Order Date]],"yyyy")</f>
        <v>2015</v>
      </c>
      <c r="AB476" s="1" t="str">
        <f>TEXT(Table13[[#This Row],[Order Date]],"mmm yyyy")</f>
        <v>Apr 2015</v>
      </c>
      <c r="AC476" s="1" t="str">
        <f>TEXT(Table13[[#This Row],[Order Date]],"dddd")</f>
        <v>Thursday</v>
      </c>
    </row>
    <row r="477" spans="1:29" ht="14.5">
      <c r="A477" s="9">
        <v>853</v>
      </c>
      <c r="B477" s="9" t="str">
        <f>VLOOKUP(Table13[[#This Row],[Customer ID]],'Customer Lookup'!A:B,2,0)</f>
        <v>Leah Davenport</v>
      </c>
      <c r="C477" s="9">
        <v>88570</v>
      </c>
      <c r="D477" s="12">
        <v>42079</v>
      </c>
      <c r="E477" s="12">
        <v>42081</v>
      </c>
      <c r="F477" s="24">
        <f>Table13[[#This Row],[Ship Date]]-Table13[[#This Row],[Order Date]]</f>
        <v>2</v>
      </c>
      <c r="G477" s="18" t="str">
        <f>IF(Table13[[#This Row],[Shipping Delay (No of Days From Order to Delivery)]]&lt;=2,"Fast Delivery","Standard Delivery")</f>
        <v>Fast Delivery</v>
      </c>
      <c r="H477" s="9" t="s">
        <v>2237</v>
      </c>
      <c r="I477" s="13" t="str">
        <f ca="1">TRIM(Table13[[#This Row],[Product Category]])</f>
        <v>Office Supplies</v>
      </c>
      <c r="J477" s="13" t="str">
        <f ca="1">PROPER(Table13[[#This Row],[Product Sub-Category]])</f>
        <v>Binders And Binder Accessories</v>
      </c>
      <c r="K477" s="14">
        <v>12</v>
      </c>
      <c r="L477" s="15">
        <v>4.24</v>
      </c>
      <c r="M477" s="15">
        <f t="shared" si="21"/>
        <v>50.88</v>
      </c>
      <c r="N477" s="9">
        <v>0.05</v>
      </c>
      <c r="O477" s="20">
        <v>0.05</v>
      </c>
      <c r="P477" s="20" t="str">
        <f>IF(Table13[[#This Row],[Discount]]=0,"No Discount",IF(Table13[[#This Row],[Discount]]&lt;=0.05,"Low",IF(Table13[[#This Row],[Discount]]&lt;=0.1,"Medium","High")))</f>
        <v>Low</v>
      </c>
      <c r="Q477" s="15">
        <f t="shared" si="22"/>
        <v>2.5440000000000005</v>
      </c>
      <c r="R477" s="15">
        <f t="shared" si="23"/>
        <v>48.335999999999999</v>
      </c>
      <c r="S477" s="15" t="str">
        <f>IF(Table13[[#This Row],[Total Sales After Discount (Main Total Sales)]]&gt;=1000,"High Order","Low Order")</f>
        <v>Low Order</v>
      </c>
      <c r="T477" s="9" t="s">
        <v>21</v>
      </c>
      <c r="U477" s="9" t="s">
        <v>51</v>
      </c>
      <c r="V477" s="16" t="str">
        <f ca="1">PROPER(Table13[[#This Row],[Region]])</f>
        <v>East</v>
      </c>
      <c r="W477" s="9" t="s">
        <v>37</v>
      </c>
      <c r="X477" s="9" t="s">
        <v>458</v>
      </c>
      <c r="Y477" s="9" t="s">
        <v>32</v>
      </c>
      <c r="Z477" s="9" t="str">
        <f>TEXT(Table13[[#This Row],[Order Date]],"mmm")</f>
        <v>Mar</v>
      </c>
      <c r="AA477" s="1" t="str">
        <f>TEXT(Table13[[#This Row],[Order Date]],"yyyy")</f>
        <v>2015</v>
      </c>
      <c r="AB477" s="1" t="str">
        <f>TEXT(Table13[[#This Row],[Order Date]],"mmm yyyy")</f>
        <v>Mar 2015</v>
      </c>
      <c r="AC477" s="1" t="str">
        <f>TEXT(Table13[[#This Row],[Order Date]],"dddd")</f>
        <v>Monday</v>
      </c>
    </row>
    <row r="478" spans="1:29" ht="14.5">
      <c r="A478" s="9">
        <v>854</v>
      </c>
      <c r="B478" s="9" t="str">
        <f>VLOOKUP(Table13[[#This Row],[Customer ID]],'Customer Lookup'!A:B,2,0)</f>
        <v>Karen Hendricks</v>
      </c>
      <c r="C478" s="9">
        <v>88571</v>
      </c>
      <c r="D478" s="12">
        <v>42124</v>
      </c>
      <c r="E478" s="12">
        <v>42126</v>
      </c>
      <c r="F478" s="24">
        <f>Table13[[#This Row],[Ship Date]]-Table13[[#This Row],[Order Date]]</f>
        <v>2</v>
      </c>
      <c r="G478" s="18" t="str">
        <f>IF(Table13[[#This Row],[Shipping Delay (No of Days From Order to Delivery)]]&lt;=2,"Fast Delivery","Standard Delivery")</f>
        <v>Fast Delivery</v>
      </c>
      <c r="H478" s="8" t="s">
        <v>2231</v>
      </c>
      <c r="I478" s="13" t="str">
        <f ca="1">TRIM(Table13[[#This Row],[Product Category]])</f>
        <v>Office Supplies</v>
      </c>
      <c r="J478" s="13" t="str">
        <f ca="1">PROPER(Table13[[#This Row],[Product Sub-Category]])</f>
        <v>Pens &amp; Art Supplies</v>
      </c>
      <c r="K478" s="14">
        <v>22</v>
      </c>
      <c r="L478" s="15">
        <v>1.76</v>
      </c>
      <c r="M478" s="15">
        <f t="shared" si="21"/>
        <v>38.72</v>
      </c>
      <c r="N478" s="9">
        <v>0.05</v>
      </c>
      <c r="O478" s="21">
        <v>0.05</v>
      </c>
      <c r="P478" s="21" t="str">
        <f>IF(Table13[[#This Row],[Discount]]=0,"No Discount",IF(Table13[[#This Row],[Discount]]&lt;=0.05,"Low",IF(Table13[[#This Row],[Discount]]&lt;=0.1,"Medium","High")))</f>
        <v>Low</v>
      </c>
      <c r="Q478" s="15">
        <f t="shared" si="22"/>
        <v>1.9359999999999999</v>
      </c>
      <c r="R478" s="15">
        <f t="shared" si="23"/>
        <v>36.783999999999999</v>
      </c>
      <c r="S478" s="15" t="str">
        <f>IF(Table13[[#This Row],[Total Sales After Discount (Main Total Sales)]]&gt;=1000,"High Order","Low Order")</f>
        <v>Low Order</v>
      </c>
      <c r="T478" s="9" t="s">
        <v>41</v>
      </c>
      <c r="U478" s="9" t="s">
        <v>81</v>
      </c>
      <c r="V478" s="16" t="str">
        <f ca="1">PROPER(Table13[[#This Row],[Region]])</f>
        <v>East</v>
      </c>
      <c r="W478" s="9" t="s">
        <v>171</v>
      </c>
      <c r="X478" s="9" t="s">
        <v>459</v>
      </c>
      <c r="Y478" s="9" t="s">
        <v>32</v>
      </c>
      <c r="Z478" s="9" t="str">
        <f>TEXT(Table13[[#This Row],[Order Date]],"mmm")</f>
        <v>Apr</v>
      </c>
      <c r="AA478" s="1" t="str">
        <f>TEXT(Table13[[#This Row],[Order Date]],"yyyy")</f>
        <v>2015</v>
      </c>
      <c r="AB478" s="1" t="str">
        <f>TEXT(Table13[[#This Row],[Order Date]],"mmm yyyy")</f>
        <v>Apr 2015</v>
      </c>
      <c r="AC478" s="1" t="str">
        <f>TEXT(Table13[[#This Row],[Order Date]],"dddd")</f>
        <v>Thursday</v>
      </c>
    </row>
    <row r="479" spans="1:29" ht="14.5">
      <c r="A479" s="9">
        <v>855</v>
      </c>
      <c r="B479" s="9" t="str">
        <f>VLOOKUP(Table13[[#This Row],[Customer ID]],'Customer Lookup'!A:B,2,0)</f>
        <v>Jacob Lanier</v>
      </c>
      <c r="C479" s="9">
        <v>88571</v>
      </c>
      <c r="D479" s="12">
        <v>42124</v>
      </c>
      <c r="E479" s="12">
        <v>42125</v>
      </c>
      <c r="F479" s="24">
        <f>Table13[[#This Row],[Ship Date]]-Table13[[#This Row],[Order Date]]</f>
        <v>1</v>
      </c>
      <c r="G479" s="18" t="str">
        <f>IF(Table13[[#This Row],[Shipping Delay (No of Days From Order to Delivery)]]&lt;=2,"Fast Delivery","Standard Delivery")</f>
        <v>Fast Delivery</v>
      </c>
      <c r="H479" s="9" t="s">
        <v>2238</v>
      </c>
      <c r="I479" s="13" t="str">
        <f ca="1">TRIM(Table13[[#This Row],[Product Category]])</f>
        <v>Technology</v>
      </c>
      <c r="J479" s="13" t="str">
        <f ca="1">PROPER(Table13[[#This Row],[Product Sub-Category]])</f>
        <v>Storage &amp; Organization</v>
      </c>
      <c r="K479" s="14">
        <v>23</v>
      </c>
      <c r="L479" s="15">
        <v>24.98</v>
      </c>
      <c r="M479" s="15">
        <f t="shared" si="21"/>
        <v>574.54</v>
      </c>
      <c r="N479" s="9">
        <v>0.05</v>
      </c>
      <c r="O479" s="20">
        <v>0.05</v>
      </c>
      <c r="P479" s="20" t="str">
        <f>IF(Table13[[#This Row],[Discount]]=0,"No Discount",IF(Table13[[#This Row],[Discount]]&lt;=0.05,"Low",IF(Table13[[#This Row],[Discount]]&lt;=0.1,"Medium","High")))</f>
        <v>Low</v>
      </c>
      <c r="Q479" s="15">
        <f t="shared" si="22"/>
        <v>28.727</v>
      </c>
      <c r="R479" s="15">
        <f t="shared" si="23"/>
        <v>545.81299999999999</v>
      </c>
      <c r="S479" s="15" t="str">
        <f>IF(Table13[[#This Row],[Total Sales After Discount (Main Total Sales)]]&gt;=1000,"High Order","Low Order")</f>
        <v>Low Order</v>
      </c>
      <c r="T479" s="9" t="s">
        <v>41</v>
      </c>
      <c r="U479" s="9" t="s">
        <v>81</v>
      </c>
      <c r="V479" s="16" t="str">
        <f ca="1">PROPER(Table13[[#This Row],[Region]])</f>
        <v>East</v>
      </c>
      <c r="W479" s="9" t="s">
        <v>171</v>
      </c>
      <c r="X479" s="9" t="s">
        <v>460</v>
      </c>
      <c r="Y479" s="9" t="s">
        <v>32</v>
      </c>
      <c r="Z479" s="9" t="str">
        <f>TEXT(Table13[[#This Row],[Order Date]],"mmm")</f>
        <v>Apr</v>
      </c>
      <c r="AA479" s="1" t="str">
        <f>TEXT(Table13[[#This Row],[Order Date]],"yyyy")</f>
        <v>2015</v>
      </c>
      <c r="AB479" s="1" t="str">
        <f>TEXT(Table13[[#This Row],[Order Date]],"mmm yyyy")</f>
        <v>Apr 2015</v>
      </c>
      <c r="AC479" s="1" t="str">
        <f>TEXT(Table13[[#This Row],[Order Date]],"dddd")</f>
        <v>Thursday</v>
      </c>
    </row>
    <row r="480" spans="1:29" ht="14.5">
      <c r="A480" s="9">
        <v>858</v>
      </c>
      <c r="B480" s="9" t="str">
        <f>VLOOKUP(Table13[[#This Row],[Customer ID]],'Customer Lookup'!A:B,2,0)</f>
        <v>Arthur Brady</v>
      </c>
      <c r="C480" s="9">
        <v>88571</v>
      </c>
      <c r="D480" s="12">
        <v>42124</v>
      </c>
      <c r="E480" s="12">
        <v>42126</v>
      </c>
      <c r="F480" s="24">
        <f>Table13[[#This Row],[Ship Date]]-Table13[[#This Row],[Order Date]]</f>
        <v>2</v>
      </c>
      <c r="G480" s="18" t="str">
        <f>IF(Table13[[#This Row],[Shipping Delay (No of Days From Order to Delivery)]]&lt;=2,"Fast Delivery","Standard Delivery")</f>
        <v>Fast Delivery</v>
      </c>
      <c r="H480" s="8" t="s">
        <v>2235</v>
      </c>
      <c r="I480" s="13" t="str">
        <f ca="1">TRIM(Table13[[#This Row],[Product Category]])</f>
        <v>Furniture</v>
      </c>
      <c r="J480" s="13" t="str">
        <f ca="1">PROPER(Table13[[#This Row],[Product Sub-Category]])</f>
        <v>Telephones And Communication</v>
      </c>
      <c r="K480" s="14">
        <v>2</v>
      </c>
      <c r="L480" s="15">
        <v>35.99</v>
      </c>
      <c r="M480" s="15">
        <f t="shared" si="21"/>
        <v>71.98</v>
      </c>
      <c r="N480" s="9">
        <v>0.05</v>
      </c>
      <c r="O480" s="21">
        <v>0.05</v>
      </c>
      <c r="P480" s="21" t="str">
        <f>IF(Table13[[#This Row],[Discount]]=0,"No Discount",IF(Table13[[#This Row],[Discount]]&lt;=0.05,"Low",IF(Table13[[#This Row],[Discount]]&lt;=0.1,"Medium","High")))</f>
        <v>Low</v>
      </c>
      <c r="Q480" s="15">
        <f t="shared" si="22"/>
        <v>3.5990000000000002</v>
      </c>
      <c r="R480" s="15">
        <f t="shared" si="23"/>
        <v>68.381</v>
      </c>
      <c r="S480" s="15" t="str">
        <f>IF(Table13[[#This Row],[Total Sales After Discount (Main Total Sales)]]&gt;=1000,"High Order","Low Order")</f>
        <v>Low Order</v>
      </c>
      <c r="T480" s="9" t="s">
        <v>41</v>
      </c>
      <c r="U480" s="9" t="s">
        <v>81</v>
      </c>
      <c r="V480" s="16" t="str">
        <f ca="1">PROPER(Table13[[#This Row],[Region]])</f>
        <v>Central</v>
      </c>
      <c r="W480" s="9" t="s">
        <v>147</v>
      </c>
      <c r="X480" s="9" t="s">
        <v>294</v>
      </c>
      <c r="Y480" s="9" t="s">
        <v>22</v>
      </c>
      <c r="Z480" s="9" t="str">
        <f>TEXT(Table13[[#This Row],[Order Date]],"mmm")</f>
        <v>Apr</v>
      </c>
      <c r="AA480" s="1" t="str">
        <f>TEXT(Table13[[#This Row],[Order Date]],"yyyy")</f>
        <v>2015</v>
      </c>
      <c r="AB480" s="1" t="str">
        <f>TEXT(Table13[[#This Row],[Order Date]],"mmm yyyy")</f>
        <v>Apr 2015</v>
      </c>
      <c r="AC480" s="1" t="str">
        <f>TEXT(Table13[[#This Row],[Order Date]],"dddd")</f>
        <v>Thursday</v>
      </c>
    </row>
    <row r="481" spans="1:29" ht="14.5">
      <c r="A481" s="9">
        <v>865</v>
      </c>
      <c r="B481" s="9" t="str">
        <f>VLOOKUP(Table13[[#This Row],[Customer ID]],'Customer Lookup'!A:B,2,0)</f>
        <v>Dana Burgess</v>
      </c>
      <c r="C481" s="9">
        <v>90674</v>
      </c>
      <c r="D481" s="12">
        <v>42151</v>
      </c>
      <c r="E481" s="12">
        <v>42152</v>
      </c>
      <c r="F481" s="24">
        <f>Table13[[#This Row],[Ship Date]]-Table13[[#This Row],[Order Date]]</f>
        <v>1</v>
      </c>
      <c r="G481" s="18" t="str">
        <f>IF(Table13[[#This Row],[Shipping Delay (No of Days From Order to Delivery)]]&lt;=2,"Fast Delivery","Standard Delivery")</f>
        <v>Fast Delivery</v>
      </c>
      <c r="H481" s="9" t="s">
        <v>2233</v>
      </c>
      <c r="I481" s="13" t="str">
        <f ca="1">TRIM(Table13[[#This Row],[Product Category]])</f>
        <v>Office Supplies</v>
      </c>
      <c r="J481" s="13" t="str">
        <f ca="1">PROPER(Table13[[#This Row],[Product Sub-Category]])</f>
        <v>Office Furnishings</v>
      </c>
      <c r="K481" s="14">
        <v>18</v>
      </c>
      <c r="L481" s="15">
        <v>14.2</v>
      </c>
      <c r="M481" s="15">
        <f t="shared" si="21"/>
        <v>255.6</v>
      </c>
      <c r="N481" s="9">
        <v>0.05</v>
      </c>
      <c r="O481" s="20">
        <v>0.05</v>
      </c>
      <c r="P481" s="20" t="str">
        <f>IF(Table13[[#This Row],[Discount]]=0,"No Discount",IF(Table13[[#This Row],[Discount]]&lt;=0.05,"Low",IF(Table13[[#This Row],[Discount]]&lt;=0.1,"Medium","High")))</f>
        <v>Low</v>
      </c>
      <c r="Q481" s="15">
        <f t="shared" si="22"/>
        <v>12.780000000000001</v>
      </c>
      <c r="R481" s="15">
        <f t="shared" si="23"/>
        <v>242.82</v>
      </c>
      <c r="S481" s="15" t="str">
        <f>IF(Table13[[#This Row],[Total Sales After Discount (Main Total Sales)]]&gt;=1000,"High Order","Low Order")</f>
        <v>Low Order</v>
      </c>
      <c r="T481" s="9" t="s">
        <v>41</v>
      </c>
      <c r="U481" s="9" t="s">
        <v>81</v>
      </c>
      <c r="V481" s="16" t="str">
        <f ca="1">PROPER(Table13[[#This Row],[Region]])</f>
        <v>Central</v>
      </c>
      <c r="W481" s="9" t="s">
        <v>376</v>
      </c>
      <c r="X481" s="9" t="s">
        <v>415</v>
      </c>
      <c r="Y481" s="9" t="s">
        <v>32</v>
      </c>
      <c r="Z481" s="9" t="str">
        <f>TEXT(Table13[[#This Row],[Order Date]],"mmm")</f>
        <v>May</v>
      </c>
      <c r="AA481" s="1" t="str">
        <f>TEXT(Table13[[#This Row],[Order Date]],"yyyy")</f>
        <v>2015</v>
      </c>
      <c r="AB481" s="1" t="str">
        <f>TEXT(Table13[[#This Row],[Order Date]],"mmm yyyy")</f>
        <v>May 2015</v>
      </c>
      <c r="AC481" s="1" t="str">
        <f>TEXT(Table13[[#This Row],[Order Date]],"dddd")</f>
        <v>Wednesday</v>
      </c>
    </row>
    <row r="482" spans="1:29" ht="14.5">
      <c r="A482" s="9">
        <v>865</v>
      </c>
      <c r="B482" s="9" t="str">
        <f>VLOOKUP(Table13[[#This Row],[Customer ID]],'Customer Lookup'!A:B,2,0)</f>
        <v>Dana Burgess</v>
      </c>
      <c r="C482" s="9">
        <v>90675</v>
      </c>
      <c r="D482" s="12">
        <v>42061</v>
      </c>
      <c r="E482" s="12">
        <v>42065</v>
      </c>
      <c r="F482" s="24">
        <f>Table13[[#This Row],[Ship Date]]-Table13[[#This Row],[Order Date]]</f>
        <v>4</v>
      </c>
      <c r="G482" s="18" t="str">
        <f>IF(Table13[[#This Row],[Shipping Delay (No of Days From Order to Delivery)]]&lt;=2,"Fast Delivery","Standard Delivery")</f>
        <v>Standard Delivery</v>
      </c>
      <c r="H482" s="8" t="s">
        <v>83</v>
      </c>
      <c r="I482" s="13" t="str">
        <f ca="1">TRIM(Table13[[#This Row],[Product Category]])</f>
        <v>Furniture</v>
      </c>
      <c r="J482" s="13" t="str">
        <f ca="1">PROPER(Table13[[#This Row],[Product Sub-Category]])</f>
        <v>Paper</v>
      </c>
      <c r="K482" s="14">
        <v>12</v>
      </c>
      <c r="L482" s="15">
        <v>6.48</v>
      </c>
      <c r="M482" s="15">
        <f t="shared" si="21"/>
        <v>77.760000000000005</v>
      </c>
      <c r="N482" s="9">
        <v>0.05</v>
      </c>
      <c r="O482" s="21">
        <v>0.05</v>
      </c>
      <c r="P482" s="21" t="str">
        <f>IF(Table13[[#This Row],[Discount]]=0,"No Discount",IF(Table13[[#This Row],[Discount]]&lt;=0.05,"Low",IF(Table13[[#This Row],[Discount]]&lt;=0.1,"Medium","High")))</f>
        <v>Low</v>
      </c>
      <c r="Q482" s="15">
        <f t="shared" si="22"/>
        <v>3.8880000000000003</v>
      </c>
      <c r="R482" s="15">
        <f t="shared" si="23"/>
        <v>73.872</v>
      </c>
      <c r="S482" s="15" t="str">
        <f>IF(Table13[[#This Row],[Total Sales After Discount (Main Total Sales)]]&gt;=1000,"High Order","Low Order")</f>
        <v>Low Order</v>
      </c>
      <c r="T482" s="9" t="s">
        <v>98</v>
      </c>
      <c r="U482" s="9" t="s">
        <v>81</v>
      </c>
      <c r="V482" s="16" t="str">
        <f ca="1">PROPER(Table13[[#This Row],[Region]])</f>
        <v>Central</v>
      </c>
      <c r="W482" s="9" t="s">
        <v>376</v>
      </c>
      <c r="X482" s="9" t="s">
        <v>415</v>
      </c>
      <c r="Y482" s="9" t="s">
        <v>22</v>
      </c>
      <c r="Z482" s="9" t="str">
        <f>TEXT(Table13[[#This Row],[Order Date]],"mmm")</f>
        <v>Feb</v>
      </c>
      <c r="AA482" s="1" t="str">
        <f>TEXT(Table13[[#This Row],[Order Date]],"yyyy")</f>
        <v>2015</v>
      </c>
      <c r="AB482" s="1" t="str">
        <f>TEXT(Table13[[#This Row],[Order Date]],"mmm yyyy")</f>
        <v>Feb 2015</v>
      </c>
      <c r="AC482" s="1" t="str">
        <f>TEXT(Table13[[#This Row],[Order Date]],"dddd")</f>
        <v>Thursday</v>
      </c>
    </row>
    <row r="483" spans="1:29" ht="14.5">
      <c r="A483" s="9">
        <v>868</v>
      </c>
      <c r="B483" s="9" t="str">
        <f>VLOOKUP(Table13[[#This Row],[Customer ID]],'Customer Lookup'!A:B,2,0)</f>
        <v>Sharon Ellis</v>
      </c>
      <c r="C483" s="9">
        <v>91194</v>
      </c>
      <c r="D483" s="12">
        <v>42060</v>
      </c>
      <c r="E483" s="12">
        <v>42062</v>
      </c>
      <c r="F483" s="24">
        <f>Table13[[#This Row],[Ship Date]]-Table13[[#This Row],[Order Date]]</f>
        <v>2</v>
      </c>
      <c r="G483" s="18" t="str">
        <f>IF(Table13[[#This Row],[Shipping Delay (No of Days From Order to Delivery)]]&lt;=2,"Fast Delivery","Standard Delivery")</f>
        <v>Fast Delivery</v>
      </c>
      <c r="H483" s="9" t="s">
        <v>2233</v>
      </c>
      <c r="I483" s="13" t="str">
        <f ca="1">TRIM(Table13[[#This Row],[Product Category]])</f>
        <v>Office Supplies</v>
      </c>
      <c r="J483" s="13" t="str">
        <f ca="1">PROPER(Table13[[#This Row],[Product Sub-Category]])</f>
        <v>Office Furnishings</v>
      </c>
      <c r="K483" s="14">
        <v>10</v>
      </c>
      <c r="L483" s="15">
        <v>29.18</v>
      </c>
      <c r="M483" s="15">
        <f t="shared" si="21"/>
        <v>291.8</v>
      </c>
      <c r="N483" s="9">
        <v>0.05</v>
      </c>
      <c r="O483" s="20">
        <v>0.05</v>
      </c>
      <c r="P483" s="20" t="str">
        <f>IF(Table13[[#This Row],[Discount]]=0,"No Discount",IF(Table13[[#This Row],[Discount]]&lt;=0.05,"Low",IF(Table13[[#This Row],[Discount]]&lt;=0.1,"Medium","High")))</f>
        <v>Low</v>
      </c>
      <c r="Q483" s="15">
        <f t="shared" si="22"/>
        <v>14.590000000000002</v>
      </c>
      <c r="R483" s="15">
        <f t="shared" si="23"/>
        <v>277.21000000000004</v>
      </c>
      <c r="S483" s="15" t="str">
        <f>IF(Table13[[#This Row],[Total Sales After Discount (Main Total Sales)]]&gt;=1000,"High Order","Low Order")</f>
        <v>Low Order</v>
      </c>
      <c r="T483" s="9" t="s">
        <v>31</v>
      </c>
      <c r="U483" s="9" t="s">
        <v>81</v>
      </c>
      <c r="V483" s="16" t="str">
        <f ca="1">PROPER(Table13[[#This Row],[Region]])</f>
        <v>Central</v>
      </c>
      <c r="W483" s="9" t="s">
        <v>55</v>
      </c>
      <c r="X483" s="9" t="s">
        <v>461</v>
      </c>
      <c r="Y483" s="9" t="s">
        <v>22</v>
      </c>
      <c r="Z483" s="9" t="str">
        <f>TEXT(Table13[[#This Row],[Order Date]],"mmm")</f>
        <v>Feb</v>
      </c>
      <c r="AA483" s="1" t="str">
        <f>TEXT(Table13[[#This Row],[Order Date]],"yyyy")</f>
        <v>2015</v>
      </c>
      <c r="AB483" s="1" t="str">
        <f>TEXT(Table13[[#This Row],[Order Date]],"mmm yyyy")</f>
        <v>Feb 2015</v>
      </c>
      <c r="AC483" s="1" t="str">
        <f>TEXT(Table13[[#This Row],[Order Date]],"dddd")</f>
        <v>Wednesday</v>
      </c>
    </row>
    <row r="484" spans="1:29" ht="14.5">
      <c r="A484" s="9">
        <v>868</v>
      </c>
      <c r="B484" s="9" t="str">
        <f>VLOOKUP(Table13[[#This Row],[Customer ID]],'Customer Lookup'!A:B,2,0)</f>
        <v>Sharon Ellis</v>
      </c>
      <c r="C484" s="9">
        <v>91194</v>
      </c>
      <c r="D484" s="12">
        <v>42060</v>
      </c>
      <c r="E484" s="12">
        <v>42062</v>
      </c>
      <c r="F484" s="24">
        <f>Table13[[#This Row],[Ship Date]]-Table13[[#This Row],[Order Date]]</f>
        <v>2</v>
      </c>
      <c r="G484" s="18" t="str">
        <f>IF(Table13[[#This Row],[Shipping Delay (No of Days From Order to Delivery)]]&lt;=2,"Fast Delivery","Standard Delivery")</f>
        <v>Fast Delivery</v>
      </c>
      <c r="H484" s="8" t="s">
        <v>2238</v>
      </c>
      <c r="I484" s="13" t="str">
        <f ca="1">TRIM(Table13[[#This Row],[Product Category]])</f>
        <v>Office Supplies</v>
      </c>
      <c r="J484" s="13" t="str">
        <f ca="1">PROPER(Table13[[#This Row],[Product Sub-Category]])</f>
        <v>Storage &amp; Organization</v>
      </c>
      <c r="K484" s="14">
        <v>8</v>
      </c>
      <c r="L484" s="15">
        <v>80.98</v>
      </c>
      <c r="M484" s="15">
        <f t="shared" si="21"/>
        <v>647.84</v>
      </c>
      <c r="N484" s="9">
        <v>0.05</v>
      </c>
      <c r="O484" s="21">
        <v>0.05</v>
      </c>
      <c r="P484" s="21" t="str">
        <f>IF(Table13[[#This Row],[Discount]]=0,"No Discount",IF(Table13[[#This Row],[Discount]]&lt;=0.05,"Low",IF(Table13[[#This Row],[Discount]]&lt;=0.1,"Medium","High")))</f>
        <v>Low</v>
      </c>
      <c r="Q484" s="15">
        <f t="shared" si="22"/>
        <v>32.392000000000003</v>
      </c>
      <c r="R484" s="15">
        <f t="shared" si="23"/>
        <v>615.44799999999998</v>
      </c>
      <c r="S484" s="15" t="str">
        <f>IF(Table13[[#This Row],[Total Sales After Discount (Main Total Sales)]]&gt;=1000,"High Order","Low Order")</f>
        <v>Low Order</v>
      </c>
      <c r="T484" s="9" t="s">
        <v>31</v>
      </c>
      <c r="U484" s="9" t="s">
        <v>81</v>
      </c>
      <c r="V484" s="16" t="str">
        <f ca="1">PROPER(Table13[[#This Row],[Region]])</f>
        <v>Central</v>
      </c>
      <c r="W484" s="9" t="s">
        <v>55</v>
      </c>
      <c r="X484" s="9" t="s">
        <v>461</v>
      </c>
      <c r="Y484" s="9" t="s">
        <v>32</v>
      </c>
      <c r="Z484" s="9" t="str">
        <f>TEXT(Table13[[#This Row],[Order Date]],"mmm")</f>
        <v>Feb</v>
      </c>
      <c r="AA484" s="1" t="str">
        <f>TEXT(Table13[[#This Row],[Order Date]],"yyyy")</f>
        <v>2015</v>
      </c>
      <c r="AB484" s="1" t="str">
        <f>TEXT(Table13[[#This Row],[Order Date]],"mmm yyyy")</f>
        <v>Feb 2015</v>
      </c>
      <c r="AC484" s="1" t="str">
        <f>TEXT(Table13[[#This Row],[Order Date]],"dddd")</f>
        <v>Wednesday</v>
      </c>
    </row>
    <row r="485" spans="1:29" ht="14.5">
      <c r="A485" s="9">
        <v>868</v>
      </c>
      <c r="B485" s="9" t="str">
        <f>VLOOKUP(Table13[[#This Row],[Customer ID]],'Customer Lookup'!A:B,2,0)</f>
        <v>Sharon Ellis</v>
      </c>
      <c r="C485" s="9">
        <v>91195</v>
      </c>
      <c r="D485" s="12">
        <v>42069</v>
      </c>
      <c r="E485" s="12">
        <v>42070</v>
      </c>
      <c r="F485" s="24">
        <f>Table13[[#This Row],[Ship Date]]-Table13[[#This Row],[Order Date]]</f>
        <v>1</v>
      </c>
      <c r="G485" s="18" t="str">
        <f>IF(Table13[[#This Row],[Shipping Delay (No of Days From Order to Delivery)]]&lt;=2,"Fast Delivery","Standard Delivery")</f>
        <v>Fast Delivery</v>
      </c>
      <c r="H485" s="9" t="s">
        <v>83</v>
      </c>
      <c r="I485" s="13" t="str">
        <f ca="1">TRIM(Table13[[#This Row],[Product Category]])</f>
        <v>Furniture</v>
      </c>
      <c r="J485" s="13" t="str">
        <f ca="1">PROPER(Table13[[#This Row],[Product Sub-Category]])</f>
        <v>Paper</v>
      </c>
      <c r="K485" s="14">
        <v>20</v>
      </c>
      <c r="L485" s="15">
        <v>6.48</v>
      </c>
      <c r="M485" s="15">
        <f t="shared" si="21"/>
        <v>129.60000000000002</v>
      </c>
      <c r="N485" s="9">
        <v>0.05</v>
      </c>
      <c r="O485" s="20">
        <v>0.05</v>
      </c>
      <c r="P485" s="20" t="str">
        <f>IF(Table13[[#This Row],[Discount]]=0,"No Discount",IF(Table13[[#This Row],[Discount]]&lt;=0.05,"Low",IF(Table13[[#This Row],[Discount]]&lt;=0.1,"Medium","High")))</f>
        <v>Low</v>
      </c>
      <c r="Q485" s="15">
        <f t="shared" si="22"/>
        <v>6.4800000000000013</v>
      </c>
      <c r="R485" s="15">
        <f t="shared" si="23"/>
        <v>123.12000000000002</v>
      </c>
      <c r="S485" s="15" t="str">
        <f>IF(Table13[[#This Row],[Total Sales After Discount (Main Total Sales)]]&gt;=1000,"High Order","Low Order")</f>
        <v>Low Order</v>
      </c>
      <c r="T485" s="9" t="s">
        <v>41</v>
      </c>
      <c r="U485" s="9" t="s">
        <v>81</v>
      </c>
      <c r="V485" s="16" t="str">
        <f ca="1">PROPER(Table13[[#This Row],[Region]])</f>
        <v>Central</v>
      </c>
      <c r="W485" s="9" t="s">
        <v>55</v>
      </c>
      <c r="X485" s="9" t="s">
        <v>461</v>
      </c>
      <c r="Y485" s="9" t="s">
        <v>32</v>
      </c>
      <c r="Z485" s="9" t="str">
        <f>TEXT(Table13[[#This Row],[Order Date]],"mmm")</f>
        <v>Mar</v>
      </c>
      <c r="AA485" s="1" t="str">
        <f>TEXT(Table13[[#This Row],[Order Date]],"yyyy")</f>
        <v>2015</v>
      </c>
      <c r="AB485" s="1" t="str">
        <f>TEXT(Table13[[#This Row],[Order Date]],"mmm yyyy")</f>
        <v>Mar 2015</v>
      </c>
      <c r="AC485" s="1" t="str">
        <f>TEXT(Table13[[#This Row],[Order Date]],"dddd")</f>
        <v>Friday</v>
      </c>
    </row>
    <row r="486" spans="1:29" ht="14.5">
      <c r="A486" s="9">
        <v>868</v>
      </c>
      <c r="B486" s="9" t="str">
        <f>VLOOKUP(Table13[[#This Row],[Customer ID]],'Customer Lookup'!A:B,2,0)</f>
        <v>Sharon Ellis</v>
      </c>
      <c r="C486" s="9">
        <v>91195</v>
      </c>
      <c r="D486" s="12">
        <v>42069</v>
      </c>
      <c r="E486" s="12">
        <v>42070</v>
      </c>
      <c r="F486" s="24">
        <f>Table13[[#This Row],[Ship Date]]-Table13[[#This Row],[Order Date]]</f>
        <v>1</v>
      </c>
      <c r="G486" s="18" t="str">
        <f>IF(Table13[[#This Row],[Shipping Delay (No of Days From Order to Delivery)]]&lt;=2,"Fast Delivery","Standard Delivery")</f>
        <v>Fast Delivery</v>
      </c>
      <c r="H486" s="8" t="s">
        <v>123</v>
      </c>
      <c r="I486" s="13" t="str">
        <f ca="1">TRIM(Table13[[#This Row],[Product Category]])</f>
        <v>Furniture</v>
      </c>
      <c r="J486" s="13" t="str">
        <f ca="1">PROPER(Table13[[#This Row],[Product Sub-Category]])</f>
        <v>Tables</v>
      </c>
      <c r="K486" s="14">
        <v>12</v>
      </c>
      <c r="L486" s="15">
        <v>349.45</v>
      </c>
      <c r="M486" s="15">
        <f t="shared" si="21"/>
        <v>4193.3999999999996</v>
      </c>
      <c r="N486" s="9">
        <v>0.1</v>
      </c>
      <c r="O486" s="21">
        <v>0.1</v>
      </c>
      <c r="P486" s="21" t="str">
        <f>IF(Table13[[#This Row],[Discount]]=0,"No Discount",IF(Table13[[#This Row],[Discount]]&lt;=0.05,"Low",IF(Table13[[#This Row],[Discount]]&lt;=0.1,"Medium","High")))</f>
        <v>Medium</v>
      </c>
      <c r="Q486" s="15">
        <f t="shared" si="22"/>
        <v>419.34</v>
      </c>
      <c r="R486" s="15">
        <f t="shared" si="23"/>
        <v>3774.0599999999995</v>
      </c>
      <c r="S486" s="15" t="str">
        <f>IF(Table13[[#This Row],[Total Sales After Discount (Main Total Sales)]]&gt;=1000,"High Order","Low Order")</f>
        <v>High Order</v>
      </c>
      <c r="T486" s="9" t="s">
        <v>41</v>
      </c>
      <c r="U486" s="9" t="s">
        <v>81</v>
      </c>
      <c r="V486" s="16" t="str">
        <f ca="1">PROPER(Table13[[#This Row],[Region]])</f>
        <v>West</v>
      </c>
      <c r="W486" s="9" t="s">
        <v>55</v>
      </c>
      <c r="X486" s="9" t="s">
        <v>461</v>
      </c>
      <c r="Y486" s="9" t="s">
        <v>22</v>
      </c>
      <c r="Z486" s="9" t="str">
        <f>TEXT(Table13[[#This Row],[Order Date]],"mmm")</f>
        <v>Mar</v>
      </c>
      <c r="AA486" s="1" t="str">
        <f>TEXT(Table13[[#This Row],[Order Date]],"yyyy")</f>
        <v>2015</v>
      </c>
      <c r="AB486" s="1" t="str">
        <f>TEXT(Table13[[#This Row],[Order Date]],"mmm yyyy")</f>
        <v>Mar 2015</v>
      </c>
      <c r="AC486" s="1" t="str">
        <f>TEXT(Table13[[#This Row],[Order Date]],"dddd")</f>
        <v>Friday</v>
      </c>
    </row>
    <row r="487" spans="1:29" ht="14.5">
      <c r="A487" s="9">
        <v>871</v>
      </c>
      <c r="B487" s="9" t="str">
        <f>VLOOKUP(Table13[[#This Row],[Customer ID]],'Customer Lookup'!A:B,2,0)</f>
        <v>Sandy Ellington</v>
      </c>
      <c r="C487" s="9">
        <v>90577</v>
      </c>
      <c r="D487" s="12">
        <v>42078</v>
      </c>
      <c r="E487" s="12">
        <v>42080</v>
      </c>
      <c r="F487" s="24">
        <f>Table13[[#This Row],[Ship Date]]-Table13[[#This Row],[Order Date]]</f>
        <v>2</v>
      </c>
      <c r="G487" s="18" t="str">
        <f>IF(Table13[[#This Row],[Shipping Delay (No of Days From Order to Delivery)]]&lt;=2,"Fast Delivery","Standard Delivery")</f>
        <v>Fast Delivery</v>
      </c>
      <c r="H487" s="9" t="s">
        <v>2233</v>
      </c>
      <c r="I487" s="13" t="str">
        <f ca="1">TRIM(Table13[[#This Row],[Product Category]])</f>
        <v>Office Supplies</v>
      </c>
      <c r="J487" s="13" t="str">
        <f ca="1">PROPER(Table13[[#This Row],[Product Sub-Category]])</f>
        <v>Office Furnishings</v>
      </c>
      <c r="K487" s="14">
        <v>2</v>
      </c>
      <c r="L487" s="15">
        <v>14.2</v>
      </c>
      <c r="M487" s="15">
        <f t="shared" si="21"/>
        <v>28.4</v>
      </c>
      <c r="N487" s="9">
        <v>0.05</v>
      </c>
      <c r="O487" s="20">
        <v>0.05</v>
      </c>
      <c r="P487" s="20" t="str">
        <f>IF(Table13[[#This Row],[Discount]]=0,"No Discount",IF(Table13[[#This Row],[Discount]]&lt;=0.05,"Low",IF(Table13[[#This Row],[Discount]]&lt;=0.1,"Medium","High")))</f>
        <v>Low</v>
      </c>
      <c r="Q487" s="15">
        <f t="shared" si="22"/>
        <v>1.42</v>
      </c>
      <c r="R487" s="15">
        <f t="shared" si="23"/>
        <v>26.979999999999997</v>
      </c>
      <c r="S487" s="15" t="str">
        <f>IF(Table13[[#This Row],[Total Sales After Discount (Main Total Sales)]]&gt;=1000,"High Order","Low Order")</f>
        <v>Low Order</v>
      </c>
      <c r="T487" s="9" t="s">
        <v>31</v>
      </c>
      <c r="U487" s="9" t="s">
        <v>42</v>
      </c>
      <c r="V487" s="16" t="str">
        <f ca="1">PROPER(Table13[[#This Row],[Region]])</f>
        <v>West</v>
      </c>
      <c r="W487" s="9" t="s">
        <v>317</v>
      </c>
      <c r="X487" s="9" t="s">
        <v>462</v>
      </c>
      <c r="Y487" s="9" t="s">
        <v>32</v>
      </c>
      <c r="Z487" s="9" t="str">
        <f>TEXT(Table13[[#This Row],[Order Date]],"mmm")</f>
        <v>Mar</v>
      </c>
      <c r="AA487" s="1" t="str">
        <f>TEXT(Table13[[#This Row],[Order Date]],"yyyy")</f>
        <v>2015</v>
      </c>
      <c r="AB487" s="1" t="str">
        <f>TEXT(Table13[[#This Row],[Order Date]],"mmm yyyy")</f>
        <v>Mar 2015</v>
      </c>
      <c r="AC487" s="1" t="str">
        <f>TEXT(Table13[[#This Row],[Order Date]],"dddd")</f>
        <v>Sunday</v>
      </c>
    </row>
    <row r="488" spans="1:29" ht="14.5">
      <c r="A488" s="9">
        <v>871</v>
      </c>
      <c r="B488" s="9" t="str">
        <f>VLOOKUP(Table13[[#This Row],[Customer ID]],'Customer Lookup'!A:B,2,0)</f>
        <v>Sandy Ellington</v>
      </c>
      <c r="C488" s="9">
        <v>90578</v>
      </c>
      <c r="D488" s="12">
        <v>42144</v>
      </c>
      <c r="E488" s="12">
        <v>42147</v>
      </c>
      <c r="F488" s="24">
        <f>Table13[[#This Row],[Ship Date]]-Table13[[#This Row],[Order Date]]</f>
        <v>3</v>
      </c>
      <c r="G488" s="18" t="str">
        <f>IF(Table13[[#This Row],[Shipping Delay (No of Days From Order to Delivery)]]&lt;=2,"Fast Delivery","Standard Delivery")</f>
        <v>Standard Delivery</v>
      </c>
      <c r="H488" s="8" t="s">
        <v>2237</v>
      </c>
      <c r="I488" s="13" t="str">
        <f ca="1">TRIM(Table13[[#This Row],[Product Category]])</f>
        <v>Office Supplies</v>
      </c>
      <c r="J488" s="13" t="str">
        <f ca="1">PROPER(Table13[[#This Row],[Product Sub-Category]])</f>
        <v>Binders And Binder Accessories</v>
      </c>
      <c r="K488" s="14">
        <v>12</v>
      </c>
      <c r="L488" s="15">
        <v>5.94</v>
      </c>
      <c r="M488" s="15">
        <f t="shared" si="21"/>
        <v>71.28</v>
      </c>
      <c r="N488" s="9">
        <v>0.05</v>
      </c>
      <c r="O488" s="21">
        <v>0.05</v>
      </c>
      <c r="P488" s="21" t="str">
        <f>IF(Table13[[#This Row],[Discount]]=0,"No Discount",IF(Table13[[#This Row],[Discount]]&lt;=0.05,"Low",IF(Table13[[#This Row],[Discount]]&lt;=0.1,"Medium","High")))</f>
        <v>Low</v>
      </c>
      <c r="Q488" s="15">
        <f t="shared" si="22"/>
        <v>3.5640000000000001</v>
      </c>
      <c r="R488" s="15">
        <f t="shared" si="23"/>
        <v>67.716000000000008</v>
      </c>
      <c r="S488" s="15" t="str">
        <f>IF(Table13[[#This Row],[Total Sales After Discount (Main Total Sales)]]&gt;=1000,"High Order","Low Order")</f>
        <v>Low Order</v>
      </c>
      <c r="T488" s="9" t="s">
        <v>31</v>
      </c>
      <c r="U488" s="9" t="s">
        <v>42</v>
      </c>
      <c r="V488" s="16" t="str">
        <f ca="1">PROPER(Table13[[#This Row],[Region]])</f>
        <v>West</v>
      </c>
      <c r="W488" s="9" t="s">
        <v>317</v>
      </c>
      <c r="X488" s="9" t="s">
        <v>462</v>
      </c>
      <c r="Y488" s="9" t="s">
        <v>32</v>
      </c>
      <c r="Z488" s="9" t="str">
        <f>TEXT(Table13[[#This Row],[Order Date]],"mmm")</f>
        <v>May</v>
      </c>
      <c r="AA488" s="1" t="str">
        <f>TEXT(Table13[[#This Row],[Order Date]],"yyyy")</f>
        <v>2015</v>
      </c>
      <c r="AB488" s="1" t="str">
        <f>TEXT(Table13[[#This Row],[Order Date]],"mmm yyyy")</f>
        <v>May 2015</v>
      </c>
      <c r="AC488" s="1" t="str">
        <f>TEXT(Table13[[#This Row],[Order Date]],"dddd")</f>
        <v>Wednesday</v>
      </c>
    </row>
    <row r="489" spans="1:29" ht="14.5">
      <c r="A489" s="9">
        <v>871</v>
      </c>
      <c r="B489" s="9" t="str">
        <f>VLOOKUP(Table13[[#This Row],[Customer ID]],'Customer Lookup'!A:B,2,0)</f>
        <v>Sandy Ellington</v>
      </c>
      <c r="C489" s="9">
        <v>90578</v>
      </c>
      <c r="D489" s="12">
        <v>42144</v>
      </c>
      <c r="E489" s="12">
        <v>42146</v>
      </c>
      <c r="F489" s="24">
        <f>Table13[[#This Row],[Ship Date]]-Table13[[#This Row],[Order Date]]</f>
        <v>2</v>
      </c>
      <c r="G489" s="18" t="str">
        <f>IF(Table13[[#This Row],[Shipping Delay (No of Days From Order to Delivery)]]&lt;=2,"Fast Delivery","Standard Delivery")</f>
        <v>Fast Delivery</v>
      </c>
      <c r="H489" s="9" t="s">
        <v>83</v>
      </c>
      <c r="I489" s="13" t="str">
        <f ca="1">TRIM(Table13[[#This Row],[Product Category]])</f>
        <v>Office Supplies</v>
      </c>
      <c r="J489" s="13" t="str">
        <f ca="1">PROPER(Table13[[#This Row],[Product Sub-Category]])</f>
        <v>Paper</v>
      </c>
      <c r="K489" s="14">
        <v>18</v>
      </c>
      <c r="L489" s="15">
        <v>6.48</v>
      </c>
      <c r="M489" s="15">
        <f t="shared" si="21"/>
        <v>116.64000000000001</v>
      </c>
      <c r="N489" s="9">
        <v>0.05</v>
      </c>
      <c r="O489" s="20">
        <v>0.05</v>
      </c>
      <c r="P489" s="20" t="str">
        <f>IF(Table13[[#This Row],[Discount]]=0,"No Discount",IF(Table13[[#This Row],[Discount]]&lt;=0.05,"Low",IF(Table13[[#This Row],[Discount]]&lt;=0.1,"Medium","High")))</f>
        <v>Low</v>
      </c>
      <c r="Q489" s="15">
        <f t="shared" si="22"/>
        <v>5.8320000000000007</v>
      </c>
      <c r="R489" s="15">
        <f t="shared" si="23"/>
        <v>110.80800000000002</v>
      </c>
      <c r="S489" s="15" t="str">
        <f>IF(Table13[[#This Row],[Total Sales After Discount (Main Total Sales)]]&gt;=1000,"High Order","Low Order")</f>
        <v>Low Order</v>
      </c>
      <c r="T489" s="9" t="s">
        <v>31</v>
      </c>
      <c r="U489" s="9" t="s">
        <v>42</v>
      </c>
      <c r="V489" s="16" t="str">
        <f ca="1">PROPER(Table13[[#This Row],[Region]])</f>
        <v>West</v>
      </c>
      <c r="W489" s="9" t="s">
        <v>317</v>
      </c>
      <c r="X489" s="9" t="s">
        <v>462</v>
      </c>
      <c r="Y489" s="9" t="s">
        <v>32</v>
      </c>
      <c r="Z489" s="9" t="str">
        <f>TEXT(Table13[[#This Row],[Order Date]],"mmm")</f>
        <v>May</v>
      </c>
      <c r="AA489" s="1" t="str">
        <f>TEXT(Table13[[#This Row],[Order Date]],"yyyy")</f>
        <v>2015</v>
      </c>
      <c r="AB489" s="1" t="str">
        <f>TEXT(Table13[[#This Row],[Order Date]],"mmm yyyy")</f>
        <v>May 2015</v>
      </c>
      <c r="AC489" s="1" t="str">
        <f>TEXT(Table13[[#This Row],[Order Date]],"dddd")</f>
        <v>Wednesday</v>
      </c>
    </row>
    <row r="490" spans="1:29" ht="14.5">
      <c r="A490" s="9">
        <v>875</v>
      </c>
      <c r="B490" s="9" t="str">
        <f>VLOOKUP(Table13[[#This Row],[Customer ID]],'Customer Lookup'!A:B,2,0)</f>
        <v>Erika Fink</v>
      </c>
      <c r="C490" s="9">
        <v>89059</v>
      </c>
      <c r="D490" s="12">
        <v>42056</v>
      </c>
      <c r="E490" s="12">
        <v>42057</v>
      </c>
      <c r="F490" s="24">
        <f>Table13[[#This Row],[Ship Date]]-Table13[[#This Row],[Order Date]]</f>
        <v>1</v>
      </c>
      <c r="G490" s="18" t="str">
        <f>IF(Table13[[#This Row],[Shipping Delay (No of Days From Order to Delivery)]]&lt;=2,"Fast Delivery","Standard Delivery")</f>
        <v>Fast Delivery</v>
      </c>
      <c r="H490" s="8" t="s">
        <v>196</v>
      </c>
      <c r="I490" s="13" t="str">
        <f ca="1">TRIM(Table13[[#This Row],[Product Category]])</f>
        <v>Technology</v>
      </c>
      <c r="J490" s="13" t="str">
        <f ca="1">PROPER(Table13[[#This Row],[Product Sub-Category]])</f>
        <v>Appliances</v>
      </c>
      <c r="K490" s="14">
        <v>18</v>
      </c>
      <c r="L490" s="15">
        <v>4.37</v>
      </c>
      <c r="M490" s="15">
        <f t="shared" si="21"/>
        <v>78.66</v>
      </c>
      <c r="N490" s="9">
        <v>0.05</v>
      </c>
      <c r="O490" s="21">
        <v>0.05</v>
      </c>
      <c r="P490" s="21" t="str">
        <f>IF(Table13[[#This Row],[Discount]]=0,"No Discount",IF(Table13[[#This Row],[Discount]]&lt;=0.05,"Low",IF(Table13[[#This Row],[Discount]]&lt;=0.1,"Medium","High")))</f>
        <v>Low</v>
      </c>
      <c r="Q490" s="15">
        <f t="shared" si="22"/>
        <v>3.9329999999999998</v>
      </c>
      <c r="R490" s="15">
        <f t="shared" si="23"/>
        <v>74.727000000000004</v>
      </c>
      <c r="S490" s="15" t="str">
        <f>IF(Table13[[#This Row],[Total Sales After Discount (Main Total Sales)]]&gt;=1000,"High Order","Low Order")</f>
        <v>Low Order</v>
      </c>
      <c r="T490" s="9" t="s">
        <v>21</v>
      </c>
      <c r="U490" s="9" t="s">
        <v>51</v>
      </c>
      <c r="V490" s="16" t="str">
        <f ca="1">PROPER(Table13[[#This Row],[Region]])</f>
        <v>West</v>
      </c>
      <c r="W490" s="9" t="s">
        <v>161</v>
      </c>
      <c r="X490" s="9" t="s">
        <v>463</v>
      </c>
      <c r="Y490" s="9" t="s">
        <v>32</v>
      </c>
      <c r="Z490" s="9" t="str">
        <f>TEXT(Table13[[#This Row],[Order Date]],"mmm")</f>
        <v>Feb</v>
      </c>
      <c r="AA490" s="1" t="str">
        <f>TEXT(Table13[[#This Row],[Order Date]],"yyyy")</f>
        <v>2015</v>
      </c>
      <c r="AB490" s="1" t="str">
        <f>TEXT(Table13[[#This Row],[Order Date]],"mmm yyyy")</f>
        <v>Feb 2015</v>
      </c>
      <c r="AC490" s="1" t="str">
        <f>TEXT(Table13[[#This Row],[Order Date]],"dddd")</f>
        <v>Saturday</v>
      </c>
    </row>
    <row r="491" spans="1:29" ht="14.5">
      <c r="A491" s="9">
        <v>875</v>
      </c>
      <c r="B491" s="9" t="str">
        <f>VLOOKUP(Table13[[#This Row],[Customer ID]],'Customer Lookup'!A:B,2,0)</f>
        <v>Erika Fink</v>
      </c>
      <c r="C491" s="9">
        <v>89059</v>
      </c>
      <c r="D491" s="12">
        <v>42056</v>
      </c>
      <c r="E491" s="12">
        <v>42058</v>
      </c>
      <c r="F491" s="24">
        <f>Table13[[#This Row],[Ship Date]]-Table13[[#This Row],[Order Date]]</f>
        <v>2</v>
      </c>
      <c r="G491" s="18" t="str">
        <f>IF(Table13[[#This Row],[Shipping Delay (No of Days From Order to Delivery)]]&lt;=2,"Fast Delivery","Standard Delivery")</f>
        <v>Fast Delivery</v>
      </c>
      <c r="H491" s="9" t="s">
        <v>2235</v>
      </c>
      <c r="I491" s="13" t="str">
        <f ca="1">TRIM(Table13[[#This Row],[Product Category]])</f>
        <v>Office Supplies</v>
      </c>
      <c r="J491" s="13" t="str">
        <f ca="1">PROPER(Table13[[#This Row],[Product Sub-Category]])</f>
        <v>Telephones And Communication</v>
      </c>
      <c r="K491" s="14">
        <v>4</v>
      </c>
      <c r="L491" s="15">
        <v>155.99</v>
      </c>
      <c r="M491" s="15">
        <f t="shared" si="21"/>
        <v>623.96</v>
      </c>
      <c r="N491" s="9">
        <v>0.1</v>
      </c>
      <c r="O491" s="20">
        <v>0.1</v>
      </c>
      <c r="P491" s="20" t="str">
        <f>IF(Table13[[#This Row],[Discount]]=0,"No Discount",IF(Table13[[#This Row],[Discount]]&lt;=0.05,"Low",IF(Table13[[#This Row],[Discount]]&lt;=0.1,"Medium","High")))</f>
        <v>Medium</v>
      </c>
      <c r="Q491" s="15">
        <f t="shared" si="22"/>
        <v>62.396000000000008</v>
      </c>
      <c r="R491" s="15">
        <f t="shared" si="23"/>
        <v>561.56400000000008</v>
      </c>
      <c r="S491" s="15" t="str">
        <f>IF(Table13[[#This Row],[Total Sales After Discount (Main Total Sales)]]&gt;=1000,"High Order","Low Order")</f>
        <v>Low Order</v>
      </c>
      <c r="T491" s="9" t="s">
        <v>21</v>
      </c>
      <c r="U491" s="9" t="s">
        <v>51</v>
      </c>
      <c r="V491" s="16" t="str">
        <f ca="1">PROPER(Table13[[#This Row],[Region]])</f>
        <v>West</v>
      </c>
      <c r="W491" s="9" t="s">
        <v>161</v>
      </c>
      <c r="X491" s="9" t="s">
        <v>463</v>
      </c>
      <c r="Y491" s="9" t="s">
        <v>32</v>
      </c>
      <c r="Z491" s="9" t="str">
        <f>TEXT(Table13[[#This Row],[Order Date]],"mmm")</f>
        <v>Feb</v>
      </c>
      <c r="AA491" s="1" t="str">
        <f>TEXT(Table13[[#This Row],[Order Date]],"yyyy")</f>
        <v>2015</v>
      </c>
      <c r="AB491" s="1" t="str">
        <f>TEXT(Table13[[#This Row],[Order Date]],"mmm yyyy")</f>
        <v>Feb 2015</v>
      </c>
      <c r="AC491" s="1" t="str">
        <f>TEXT(Table13[[#This Row],[Order Date]],"dddd")</f>
        <v>Saturday</v>
      </c>
    </row>
    <row r="492" spans="1:29" ht="14.5">
      <c r="A492" s="9">
        <v>880</v>
      </c>
      <c r="B492" s="9" t="str">
        <f>VLOOKUP(Table13[[#This Row],[Customer ID]],'Customer Lookup'!A:B,2,0)</f>
        <v>Ellen Beck</v>
      </c>
      <c r="C492" s="9">
        <v>86153</v>
      </c>
      <c r="D492" s="12">
        <v>42088</v>
      </c>
      <c r="E492" s="12">
        <v>42090</v>
      </c>
      <c r="F492" s="24">
        <f>Table13[[#This Row],[Ship Date]]-Table13[[#This Row],[Order Date]]</f>
        <v>2</v>
      </c>
      <c r="G492" s="18" t="str">
        <f>IF(Table13[[#This Row],[Shipping Delay (No of Days From Order to Delivery)]]&lt;=2,"Fast Delivery","Standard Delivery")</f>
        <v>Fast Delivery</v>
      </c>
      <c r="H492" s="8" t="s">
        <v>61</v>
      </c>
      <c r="I492" s="13" t="str">
        <f ca="1">TRIM(Table13[[#This Row],[Product Category]])</f>
        <v>Office Supplies</v>
      </c>
      <c r="J492" s="13" t="str">
        <f ca="1">PROPER(Table13[[#This Row],[Product Sub-Category]])</f>
        <v>Envelopes</v>
      </c>
      <c r="K492" s="14">
        <v>5</v>
      </c>
      <c r="L492" s="15">
        <v>5.68</v>
      </c>
      <c r="M492" s="15">
        <f t="shared" si="21"/>
        <v>28.4</v>
      </c>
      <c r="N492" s="9">
        <v>0.05</v>
      </c>
      <c r="O492" s="21">
        <v>0.05</v>
      </c>
      <c r="P492" s="21" t="str">
        <f>IF(Table13[[#This Row],[Discount]]=0,"No Discount",IF(Table13[[#This Row],[Discount]]&lt;=0.05,"Low",IF(Table13[[#This Row],[Discount]]&lt;=0.1,"Medium","High")))</f>
        <v>Low</v>
      </c>
      <c r="Q492" s="15">
        <f t="shared" si="22"/>
        <v>1.42</v>
      </c>
      <c r="R492" s="15">
        <f t="shared" si="23"/>
        <v>26.979999999999997</v>
      </c>
      <c r="S492" s="15" t="str">
        <f>IF(Table13[[#This Row],[Total Sales After Discount (Main Total Sales)]]&gt;=1000,"High Order","Low Order")</f>
        <v>Low Order</v>
      </c>
      <c r="T492" s="9" t="s">
        <v>41</v>
      </c>
      <c r="U492" s="9" t="s">
        <v>51</v>
      </c>
      <c r="V492" s="16" t="str">
        <f ca="1">PROPER(Table13[[#This Row],[Region]])</f>
        <v>West</v>
      </c>
      <c r="W492" s="9" t="s">
        <v>250</v>
      </c>
      <c r="X492" s="9" t="s">
        <v>464</v>
      </c>
      <c r="Y492" s="9" t="s">
        <v>32</v>
      </c>
      <c r="Z492" s="9" t="str">
        <f>TEXT(Table13[[#This Row],[Order Date]],"mmm")</f>
        <v>Mar</v>
      </c>
      <c r="AA492" s="1" t="str">
        <f>TEXT(Table13[[#This Row],[Order Date]],"yyyy")</f>
        <v>2015</v>
      </c>
      <c r="AB492" s="1" t="str">
        <f>TEXT(Table13[[#This Row],[Order Date]],"mmm yyyy")</f>
        <v>Mar 2015</v>
      </c>
      <c r="AC492" s="1" t="str">
        <f>TEXT(Table13[[#This Row],[Order Date]],"dddd")</f>
        <v>Wednesday</v>
      </c>
    </row>
    <row r="493" spans="1:29" ht="14.5">
      <c r="A493" s="9">
        <v>880</v>
      </c>
      <c r="B493" s="9" t="str">
        <f>VLOOKUP(Table13[[#This Row],[Customer ID]],'Customer Lookup'!A:B,2,0)</f>
        <v>Ellen Beck</v>
      </c>
      <c r="C493" s="9">
        <v>86153</v>
      </c>
      <c r="D493" s="12">
        <v>42088</v>
      </c>
      <c r="E493" s="12">
        <v>42090</v>
      </c>
      <c r="F493" s="24">
        <f>Table13[[#This Row],[Ship Date]]-Table13[[#This Row],[Order Date]]</f>
        <v>2</v>
      </c>
      <c r="G493" s="18" t="str">
        <f>IF(Table13[[#This Row],[Shipping Delay (No of Days From Order to Delivery)]]&lt;=2,"Fast Delivery","Standard Delivery")</f>
        <v>Fast Delivery</v>
      </c>
      <c r="H493" s="9" t="s">
        <v>83</v>
      </c>
      <c r="I493" s="13" t="str">
        <f ca="1">TRIM(Table13[[#This Row],[Product Category]])</f>
        <v>Furniture</v>
      </c>
      <c r="J493" s="13" t="str">
        <f ca="1">PROPER(Table13[[#This Row],[Product Sub-Category]])</f>
        <v>Paper</v>
      </c>
      <c r="K493" s="14">
        <v>1</v>
      </c>
      <c r="L493" s="15">
        <v>22.84</v>
      </c>
      <c r="M493" s="15">
        <f t="shared" si="21"/>
        <v>22.84</v>
      </c>
      <c r="N493" s="9">
        <v>0.05</v>
      </c>
      <c r="O493" s="20">
        <v>0.05</v>
      </c>
      <c r="P493" s="20" t="str">
        <f>IF(Table13[[#This Row],[Discount]]=0,"No Discount",IF(Table13[[#This Row],[Discount]]&lt;=0.05,"Low",IF(Table13[[#This Row],[Discount]]&lt;=0.1,"Medium","High")))</f>
        <v>Low</v>
      </c>
      <c r="Q493" s="15">
        <f t="shared" si="22"/>
        <v>1.1420000000000001</v>
      </c>
      <c r="R493" s="15">
        <f t="shared" si="23"/>
        <v>21.698</v>
      </c>
      <c r="S493" s="15" t="str">
        <f>IF(Table13[[#This Row],[Total Sales After Discount (Main Total Sales)]]&gt;=1000,"High Order","Low Order")</f>
        <v>Low Order</v>
      </c>
      <c r="T493" s="9" t="s">
        <v>41</v>
      </c>
      <c r="U493" s="9" t="s">
        <v>51</v>
      </c>
      <c r="V493" s="16" t="str">
        <f ca="1">PROPER(Table13[[#This Row],[Region]])</f>
        <v>Central</v>
      </c>
      <c r="W493" s="9" t="s">
        <v>250</v>
      </c>
      <c r="X493" s="9" t="s">
        <v>464</v>
      </c>
      <c r="Y493" s="9" t="s">
        <v>32</v>
      </c>
      <c r="Z493" s="9" t="str">
        <f>TEXT(Table13[[#This Row],[Order Date]],"mmm")</f>
        <v>Mar</v>
      </c>
      <c r="AA493" s="1" t="str">
        <f>TEXT(Table13[[#This Row],[Order Date]],"yyyy")</f>
        <v>2015</v>
      </c>
      <c r="AB493" s="1" t="str">
        <f>TEXT(Table13[[#This Row],[Order Date]],"mmm yyyy")</f>
        <v>Mar 2015</v>
      </c>
      <c r="AC493" s="1" t="str">
        <f>TEXT(Table13[[#This Row],[Order Date]],"dddd")</f>
        <v>Wednesday</v>
      </c>
    </row>
    <row r="494" spans="1:29" ht="14.5">
      <c r="A494" s="9">
        <v>885</v>
      </c>
      <c r="B494" s="9" t="str">
        <f>VLOOKUP(Table13[[#This Row],[Customer ID]],'Customer Lookup'!A:B,2,0)</f>
        <v>Malcolm Robertson</v>
      </c>
      <c r="C494" s="9">
        <v>89537</v>
      </c>
      <c r="D494" s="12">
        <v>42148</v>
      </c>
      <c r="E494" s="12">
        <v>42149</v>
      </c>
      <c r="F494" s="24">
        <f>Table13[[#This Row],[Ship Date]]-Table13[[#This Row],[Order Date]]</f>
        <v>1</v>
      </c>
      <c r="G494" s="18" t="str">
        <f>IF(Table13[[#This Row],[Shipping Delay (No of Days From Order to Delivery)]]&lt;=2,"Fast Delivery","Standard Delivery")</f>
        <v>Fast Delivery</v>
      </c>
      <c r="H494" s="8" t="s">
        <v>2232</v>
      </c>
      <c r="I494" s="13" t="str">
        <f ca="1">TRIM(Table13[[#This Row],[Product Category]])</f>
        <v>Furniture</v>
      </c>
      <c r="J494" s="13" t="str">
        <f ca="1">PROPER(Table13[[#This Row],[Product Sub-Category]])</f>
        <v>Chairs &amp; Chairmats</v>
      </c>
      <c r="K494" s="14">
        <v>41</v>
      </c>
      <c r="L494" s="15">
        <v>25.98</v>
      </c>
      <c r="M494" s="15">
        <f t="shared" si="21"/>
        <v>1065.18</v>
      </c>
      <c r="N494" s="9">
        <v>0.05</v>
      </c>
      <c r="O494" s="21">
        <v>0.05</v>
      </c>
      <c r="P494" s="21" t="str">
        <f>IF(Table13[[#This Row],[Discount]]=0,"No Discount",IF(Table13[[#This Row],[Discount]]&lt;=0.05,"Low",IF(Table13[[#This Row],[Discount]]&lt;=0.1,"Medium","High")))</f>
        <v>Low</v>
      </c>
      <c r="Q494" s="15">
        <f t="shared" si="22"/>
        <v>53.259000000000007</v>
      </c>
      <c r="R494" s="15">
        <f t="shared" si="23"/>
        <v>1011.921</v>
      </c>
      <c r="S494" s="15" t="str">
        <f>IF(Table13[[#This Row],[Total Sales After Discount (Main Total Sales)]]&gt;=1000,"High Order","Low Order")</f>
        <v>High Order</v>
      </c>
      <c r="T494" s="9" t="s">
        <v>41</v>
      </c>
      <c r="U494" s="9" t="s">
        <v>81</v>
      </c>
      <c r="V494" s="16" t="str">
        <f ca="1">PROPER(Table13[[#This Row],[Region]])</f>
        <v>Central</v>
      </c>
      <c r="W494" s="9" t="s">
        <v>112</v>
      </c>
      <c r="X494" s="9" t="s">
        <v>450</v>
      </c>
      <c r="Y494" s="9" t="s">
        <v>22</v>
      </c>
      <c r="Z494" s="9" t="str">
        <f>TEXT(Table13[[#This Row],[Order Date]],"mmm")</f>
        <v>May</v>
      </c>
      <c r="AA494" s="1" t="str">
        <f>TEXT(Table13[[#This Row],[Order Date]],"yyyy")</f>
        <v>2015</v>
      </c>
      <c r="AB494" s="1" t="str">
        <f>TEXT(Table13[[#This Row],[Order Date]],"mmm yyyy")</f>
        <v>May 2015</v>
      </c>
      <c r="AC494" s="1" t="str">
        <f>TEXT(Table13[[#This Row],[Order Date]],"dddd")</f>
        <v>Sunday</v>
      </c>
    </row>
    <row r="495" spans="1:29" ht="14.5">
      <c r="A495" s="9">
        <v>890</v>
      </c>
      <c r="B495" s="9" t="str">
        <f>VLOOKUP(Table13[[#This Row],[Customer ID]],'Customer Lookup'!A:B,2,0)</f>
        <v>Billie Fowler</v>
      </c>
      <c r="C495" s="9">
        <v>89536</v>
      </c>
      <c r="D495" s="12">
        <v>42009</v>
      </c>
      <c r="E495" s="12">
        <v>42010</v>
      </c>
      <c r="F495" s="24">
        <f>Table13[[#This Row],[Ship Date]]-Table13[[#This Row],[Order Date]]</f>
        <v>1</v>
      </c>
      <c r="G495" s="18" t="str">
        <f>IF(Table13[[#This Row],[Shipping Delay (No of Days From Order to Delivery)]]&lt;=2,"Fast Delivery","Standard Delivery")</f>
        <v>Fast Delivery</v>
      </c>
      <c r="H495" s="9" t="s">
        <v>2232</v>
      </c>
      <c r="I495" s="13" t="str">
        <f ca="1">TRIM(Table13[[#This Row],[Product Category]])</f>
        <v>Technology</v>
      </c>
      <c r="J495" s="13" t="str">
        <f ca="1">PROPER(Table13[[#This Row],[Product Sub-Category]])</f>
        <v>Chairs &amp; Chairmats</v>
      </c>
      <c r="K495" s="14">
        <v>11</v>
      </c>
      <c r="L495" s="15">
        <v>1.81</v>
      </c>
      <c r="M495" s="15">
        <f t="shared" si="21"/>
        <v>19.91</v>
      </c>
      <c r="N495" s="9">
        <v>0.05</v>
      </c>
      <c r="O495" s="20">
        <v>0.05</v>
      </c>
      <c r="P495" s="20" t="str">
        <f>IF(Table13[[#This Row],[Discount]]=0,"No Discount",IF(Table13[[#This Row],[Discount]]&lt;=0.05,"Low",IF(Table13[[#This Row],[Discount]]&lt;=0.1,"Medium","High")))</f>
        <v>Low</v>
      </c>
      <c r="Q495" s="15">
        <f t="shared" si="22"/>
        <v>0.99550000000000005</v>
      </c>
      <c r="R495" s="15">
        <f t="shared" si="23"/>
        <v>18.9145</v>
      </c>
      <c r="S495" s="15" t="str">
        <f>IF(Table13[[#This Row],[Total Sales After Discount (Main Total Sales)]]&gt;=1000,"High Order","Low Order")</f>
        <v>Low Order</v>
      </c>
      <c r="T495" s="9" t="s">
        <v>41</v>
      </c>
      <c r="U495" s="9" t="s">
        <v>104</v>
      </c>
      <c r="V495" s="16" t="str">
        <f ca="1">PROPER(Table13[[#This Row],[Region]])</f>
        <v>Central</v>
      </c>
      <c r="W495" s="9" t="s">
        <v>112</v>
      </c>
      <c r="X495" s="9" t="s">
        <v>465</v>
      </c>
      <c r="Y495" s="9" t="s">
        <v>32</v>
      </c>
      <c r="Z495" s="9" t="str">
        <f>TEXT(Table13[[#This Row],[Order Date]],"mmm")</f>
        <v>Jan</v>
      </c>
      <c r="AA495" s="1" t="str">
        <f>TEXT(Table13[[#This Row],[Order Date]],"yyyy")</f>
        <v>2015</v>
      </c>
      <c r="AB495" s="1" t="str">
        <f>TEXT(Table13[[#This Row],[Order Date]],"mmm yyyy")</f>
        <v>Jan 2015</v>
      </c>
      <c r="AC495" s="1" t="str">
        <f>TEXT(Table13[[#This Row],[Order Date]],"dddd")</f>
        <v>Monday</v>
      </c>
    </row>
    <row r="496" spans="1:29" ht="14.5">
      <c r="A496" s="9">
        <v>890</v>
      </c>
      <c r="B496" s="9" t="str">
        <f>VLOOKUP(Table13[[#This Row],[Customer ID]],'Customer Lookup'!A:B,2,0)</f>
        <v>Billie Fowler</v>
      </c>
      <c r="C496" s="9">
        <v>89536</v>
      </c>
      <c r="D496" s="12">
        <v>42009</v>
      </c>
      <c r="E496" s="12">
        <v>42009</v>
      </c>
      <c r="F496" s="24">
        <f>Table13[[#This Row],[Ship Date]]-Table13[[#This Row],[Order Date]]</f>
        <v>0</v>
      </c>
      <c r="G496" s="18" t="str">
        <f>IF(Table13[[#This Row],[Shipping Delay (No of Days From Order to Delivery)]]&lt;=2,"Fast Delivery","Standard Delivery")</f>
        <v>Fast Delivery</v>
      </c>
      <c r="H496" s="8" t="s">
        <v>2235</v>
      </c>
      <c r="I496" s="13" t="str">
        <f ca="1">TRIM(Table13[[#This Row],[Product Category]])</f>
        <v>Furniture</v>
      </c>
      <c r="J496" s="13" t="str">
        <f ca="1">PROPER(Table13[[#This Row],[Product Sub-Category]])</f>
        <v>Telephones And Communication</v>
      </c>
      <c r="K496" s="14">
        <v>6</v>
      </c>
      <c r="L496" s="15">
        <v>125.99</v>
      </c>
      <c r="M496" s="15">
        <f t="shared" si="21"/>
        <v>755.93999999999994</v>
      </c>
      <c r="N496" s="9">
        <v>0.1</v>
      </c>
      <c r="O496" s="21">
        <v>0.1</v>
      </c>
      <c r="P496" s="21" t="str">
        <f>IF(Table13[[#This Row],[Discount]]=0,"No Discount",IF(Table13[[#This Row],[Discount]]&lt;=0.05,"Low",IF(Table13[[#This Row],[Discount]]&lt;=0.1,"Medium","High")))</f>
        <v>Medium</v>
      </c>
      <c r="Q496" s="15">
        <f t="shared" si="22"/>
        <v>75.593999999999994</v>
      </c>
      <c r="R496" s="15">
        <f t="shared" si="23"/>
        <v>680.346</v>
      </c>
      <c r="S496" s="15" t="str">
        <f>IF(Table13[[#This Row],[Total Sales After Discount (Main Total Sales)]]&gt;=1000,"High Order","Low Order")</f>
        <v>Low Order</v>
      </c>
      <c r="T496" s="9" t="s">
        <v>41</v>
      </c>
      <c r="U496" s="9" t="s">
        <v>104</v>
      </c>
      <c r="V496" s="16" t="str">
        <f ca="1">PROPER(Table13[[#This Row],[Region]])</f>
        <v>East</v>
      </c>
      <c r="W496" s="9" t="s">
        <v>112</v>
      </c>
      <c r="X496" s="9" t="s">
        <v>465</v>
      </c>
      <c r="Y496" s="9" t="s">
        <v>32</v>
      </c>
      <c r="Z496" s="9" t="str">
        <f>TEXT(Table13[[#This Row],[Order Date]],"mmm")</f>
        <v>Jan</v>
      </c>
      <c r="AA496" s="1" t="str">
        <f>TEXT(Table13[[#This Row],[Order Date]],"yyyy")</f>
        <v>2015</v>
      </c>
      <c r="AB496" s="1" t="str">
        <f>TEXT(Table13[[#This Row],[Order Date]],"mmm yyyy")</f>
        <v>Jan 2015</v>
      </c>
      <c r="AC496" s="1" t="str">
        <f>TEXT(Table13[[#This Row],[Order Date]],"dddd")</f>
        <v>Monday</v>
      </c>
    </row>
    <row r="497" spans="1:29" ht="14.5">
      <c r="A497" s="9">
        <v>894</v>
      </c>
      <c r="B497" s="9" t="str">
        <f>VLOOKUP(Table13[[#This Row],[Customer ID]],'Customer Lookup'!A:B,2,0)</f>
        <v>Gail Rankin Cole</v>
      </c>
      <c r="C497" s="9">
        <v>14596</v>
      </c>
      <c r="D497" s="12">
        <v>42014</v>
      </c>
      <c r="E497" s="12">
        <v>42016</v>
      </c>
      <c r="F497" s="24">
        <f>Table13[[#This Row],[Ship Date]]-Table13[[#This Row],[Order Date]]</f>
        <v>2</v>
      </c>
      <c r="G497" s="18" t="str">
        <f>IF(Table13[[#This Row],[Shipping Delay (No of Days From Order to Delivery)]]&lt;=2,"Fast Delivery","Standard Delivery")</f>
        <v>Fast Delivery</v>
      </c>
      <c r="H497" s="9" t="s">
        <v>2233</v>
      </c>
      <c r="I497" s="13" t="str">
        <f ca="1">TRIM(Table13[[#This Row],[Product Category]])</f>
        <v>Office Supplies</v>
      </c>
      <c r="J497" s="13" t="str">
        <f ca="1">PROPER(Table13[[#This Row],[Product Sub-Category]])</f>
        <v>Office Furnishings</v>
      </c>
      <c r="K497" s="14">
        <v>24</v>
      </c>
      <c r="L497" s="15">
        <v>8.34</v>
      </c>
      <c r="M497" s="15">
        <f t="shared" si="21"/>
        <v>200.16</v>
      </c>
      <c r="N497" s="9">
        <v>0.05</v>
      </c>
      <c r="O497" s="20">
        <v>0.05</v>
      </c>
      <c r="P497" s="20" t="str">
        <f>IF(Table13[[#This Row],[Discount]]=0,"No Discount",IF(Table13[[#This Row],[Discount]]&lt;=0.05,"Low",IF(Table13[[#This Row],[Discount]]&lt;=0.1,"Medium","High")))</f>
        <v>Low</v>
      </c>
      <c r="Q497" s="15">
        <f t="shared" si="22"/>
        <v>10.008000000000001</v>
      </c>
      <c r="R497" s="15">
        <f t="shared" si="23"/>
        <v>190.15199999999999</v>
      </c>
      <c r="S497" s="15" t="str">
        <f>IF(Table13[[#This Row],[Total Sales After Discount (Main Total Sales)]]&gt;=1000,"High Order","Low Order")</f>
        <v>Low Order</v>
      </c>
      <c r="T497" s="9" t="s">
        <v>41</v>
      </c>
      <c r="U497" s="9" t="s">
        <v>81</v>
      </c>
      <c r="V497" s="16" t="str">
        <f ca="1">PROPER(Table13[[#This Row],[Region]])</f>
        <v>East</v>
      </c>
      <c r="W497" s="9" t="s">
        <v>466</v>
      </c>
      <c r="X497" s="9" t="s">
        <v>29</v>
      </c>
      <c r="Y497" s="9" t="s">
        <v>32</v>
      </c>
      <c r="Z497" s="9" t="str">
        <f>TEXT(Table13[[#This Row],[Order Date]],"mmm")</f>
        <v>Jan</v>
      </c>
      <c r="AA497" s="1" t="str">
        <f>TEXT(Table13[[#This Row],[Order Date]],"yyyy")</f>
        <v>2015</v>
      </c>
      <c r="AB497" s="1" t="str">
        <f>TEXT(Table13[[#This Row],[Order Date]],"mmm yyyy")</f>
        <v>Jan 2015</v>
      </c>
      <c r="AC497" s="1" t="str">
        <f>TEXT(Table13[[#This Row],[Order Date]],"dddd")</f>
        <v>Saturday</v>
      </c>
    </row>
    <row r="498" spans="1:29" ht="14.5">
      <c r="A498" s="9">
        <v>894</v>
      </c>
      <c r="B498" s="9" t="str">
        <f>VLOOKUP(Table13[[#This Row],[Customer ID]],'Customer Lookup'!A:B,2,0)</f>
        <v>Gail Rankin Cole</v>
      </c>
      <c r="C498" s="9">
        <v>14596</v>
      </c>
      <c r="D498" s="12">
        <v>42014</v>
      </c>
      <c r="E498" s="12">
        <v>42015</v>
      </c>
      <c r="F498" s="24">
        <f>Table13[[#This Row],[Ship Date]]-Table13[[#This Row],[Order Date]]</f>
        <v>1</v>
      </c>
      <c r="G498" s="18" t="str">
        <f>IF(Table13[[#This Row],[Shipping Delay (No of Days From Order to Delivery)]]&lt;=2,"Fast Delivery","Standard Delivery")</f>
        <v>Fast Delivery</v>
      </c>
      <c r="H498" s="8" t="s">
        <v>2231</v>
      </c>
      <c r="I498" s="13" t="str">
        <f ca="1">TRIM(Table13[[#This Row],[Product Category]])</f>
        <v>Office Supplies</v>
      </c>
      <c r="J498" s="13" t="str">
        <f ca="1">PROPER(Table13[[#This Row],[Product Sub-Category]])</f>
        <v>Pens &amp; Art Supplies</v>
      </c>
      <c r="K498" s="14">
        <v>19</v>
      </c>
      <c r="L498" s="15">
        <v>3.28</v>
      </c>
      <c r="M498" s="15">
        <f t="shared" si="21"/>
        <v>62.319999999999993</v>
      </c>
      <c r="N498" s="9">
        <v>0.05</v>
      </c>
      <c r="O498" s="21">
        <v>0.05</v>
      </c>
      <c r="P498" s="21" t="str">
        <f>IF(Table13[[#This Row],[Discount]]=0,"No Discount",IF(Table13[[#This Row],[Discount]]&lt;=0.05,"Low",IF(Table13[[#This Row],[Discount]]&lt;=0.1,"Medium","High")))</f>
        <v>Low</v>
      </c>
      <c r="Q498" s="15">
        <f t="shared" si="22"/>
        <v>3.1159999999999997</v>
      </c>
      <c r="R498" s="15">
        <f t="shared" si="23"/>
        <v>59.203999999999994</v>
      </c>
      <c r="S498" s="15" t="str">
        <f>IF(Table13[[#This Row],[Total Sales After Discount (Main Total Sales)]]&gt;=1000,"High Order","Low Order")</f>
        <v>Low Order</v>
      </c>
      <c r="T498" s="9" t="s">
        <v>41</v>
      </c>
      <c r="U498" s="9" t="s">
        <v>81</v>
      </c>
      <c r="V498" s="16" t="str">
        <f ca="1">PROPER(Table13[[#This Row],[Region]])</f>
        <v>East</v>
      </c>
      <c r="W498" s="9" t="s">
        <v>466</v>
      </c>
      <c r="X498" s="9" t="s">
        <v>29</v>
      </c>
      <c r="Y498" s="9" t="s">
        <v>32</v>
      </c>
      <c r="Z498" s="9" t="str">
        <f>TEXT(Table13[[#This Row],[Order Date]],"mmm")</f>
        <v>Jan</v>
      </c>
      <c r="AA498" s="1" t="str">
        <f>TEXT(Table13[[#This Row],[Order Date]],"yyyy")</f>
        <v>2015</v>
      </c>
      <c r="AB498" s="1" t="str">
        <f>TEXT(Table13[[#This Row],[Order Date]],"mmm yyyy")</f>
        <v>Jan 2015</v>
      </c>
      <c r="AC498" s="1" t="str">
        <f>TEXT(Table13[[#This Row],[Order Date]],"dddd")</f>
        <v>Saturday</v>
      </c>
    </row>
    <row r="499" spans="1:29" ht="14.5">
      <c r="A499" s="9">
        <v>894</v>
      </c>
      <c r="B499" s="9" t="str">
        <f>VLOOKUP(Table13[[#This Row],[Customer ID]],'Customer Lookup'!A:B,2,0)</f>
        <v>Gail Rankin Cole</v>
      </c>
      <c r="C499" s="9">
        <v>38529</v>
      </c>
      <c r="D499" s="12">
        <v>42037</v>
      </c>
      <c r="E499" s="12">
        <v>42037</v>
      </c>
      <c r="F499" s="24">
        <f>Table13[[#This Row],[Ship Date]]-Table13[[#This Row],[Order Date]]</f>
        <v>0</v>
      </c>
      <c r="G499" s="18" t="str">
        <f>IF(Table13[[#This Row],[Shipping Delay (No of Days From Order to Delivery)]]&lt;=2,"Fast Delivery","Standard Delivery")</f>
        <v>Fast Delivery</v>
      </c>
      <c r="H499" s="9" t="s">
        <v>60</v>
      </c>
      <c r="I499" s="13" t="str">
        <f ca="1">TRIM(Table13[[#This Row],[Product Category]])</f>
        <v>Furniture</v>
      </c>
      <c r="J499" s="13" t="str">
        <f ca="1">PROPER(Table13[[#This Row],[Product Sub-Category]])</f>
        <v>Rubber Bands</v>
      </c>
      <c r="K499" s="14">
        <v>38</v>
      </c>
      <c r="L499" s="15">
        <v>1.1399999999999999</v>
      </c>
      <c r="M499" s="15">
        <f t="shared" si="21"/>
        <v>43.319999999999993</v>
      </c>
      <c r="N499" s="9">
        <v>0.05</v>
      </c>
      <c r="O499" s="20">
        <v>0.05</v>
      </c>
      <c r="P499" s="20" t="str">
        <f>IF(Table13[[#This Row],[Discount]]=0,"No Discount",IF(Table13[[#This Row],[Discount]]&lt;=0.05,"Low",IF(Table13[[#This Row],[Discount]]&lt;=0.1,"Medium","High")))</f>
        <v>Low</v>
      </c>
      <c r="Q499" s="15">
        <f t="shared" si="22"/>
        <v>2.1659999999999999</v>
      </c>
      <c r="R499" s="15">
        <f t="shared" si="23"/>
        <v>41.153999999999996</v>
      </c>
      <c r="S499" s="15" t="str">
        <f>IF(Table13[[#This Row],[Total Sales After Discount (Main Total Sales)]]&gt;=1000,"High Order","Low Order")</f>
        <v>Low Order</v>
      </c>
      <c r="T499" s="9" t="s">
        <v>98</v>
      </c>
      <c r="U499" s="9" t="s">
        <v>81</v>
      </c>
      <c r="V499" s="16" t="str">
        <f ca="1">PROPER(Table13[[#This Row],[Region]])</f>
        <v>Central</v>
      </c>
      <c r="W499" s="9" t="s">
        <v>466</v>
      </c>
      <c r="X499" s="9" t="s">
        <v>29</v>
      </c>
      <c r="Y499" s="9" t="s">
        <v>32</v>
      </c>
      <c r="Z499" s="9" t="str">
        <f>TEXT(Table13[[#This Row],[Order Date]],"mmm")</f>
        <v>Feb</v>
      </c>
      <c r="AA499" s="1" t="str">
        <f>TEXT(Table13[[#This Row],[Order Date]],"yyyy")</f>
        <v>2015</v>
      </c>
      <c r="AB499" s="1" t="str">
        <f>TEXT(Table13[[#This Row],[Order Date]],"mmm yyyy")</f>
        <v>Feb 2015</v>
      </c>
      <c r="AC499" s="1" t="str">
        <f>TEXT(Table13[[#This Row],[Order Date]],"dddd")</f>
        <v>Monday</v>
      </c>
    </row>
    <row r="500" spans="1:29" ht="14.5">
      <c r="A500" s="9">
        <v>896</v>
      </c>
      <c r="B500" s="9" t="str">
        <f>VLOOKUP(Table13[[#This Row],[Customer ID]],'Customer Lookup'!A:B,2,0)</f>
        <v>Jennifer Siegel</v>
      </c>
      <c r="C500" s="9">
        <v>90166</v>
      </c>
      <c r="D500" s="12">
        <v>42014</v>
      </c>
      <c r="E500" s="12">
        <v>42016</v>
      </c>
      <c r="F500" s="24">
        <f>Table13[[#This Row],[Ship Date]]-Table13[[#This Row],[Order Date]]</f>
        <v>2</v>
      </c>
      <c r="G500" s="18" t="str">
        <f>IF(Table13[[#This Row],[Shipping Delay (No of Days From Order to Delivery)]]&lt;=2,"Fast Delivery","Standard Delivery")</f>
        <v>Fast Delivery</v>
      </c>
      <c r="H500" s="8" t="s">
        <v>2233</v>
      </c>
      <c r="I500" s="13" t="str">
        <f ca="1">TRIM(Table13[[#This Row],[Product Category]])</f>
        <v>Office Supplies</v>
      </c>
      <c r="J500" s="13" t="str">
        <f ca="1">PROPER(Table13[[#This Row],[Product Sub-Category]])</f>
        <v>Office Furnishings</v>
      </c>
      <c r="K500" s="14">
        <v>6</v>
      </c>
      <c r="L500" s="15">
        <v>8.34</v>
      </c>
      <c r="M500" s="15">
        <f t="shared" si="21"/>
        <v>50.04</v>
      </c>
      <c r="N500" s="9">
        <v>0.05</v>
      </c>
      <c r="O500" s="21">
        <v>0.05</v>
      </c>
      <c r="P500" s="21" t="str">
        <f>IF(Table13[[#This Row],[Discount]]=0,"No Discount",IF(Table13[[#This Row],[Discount]]&lt;=0.05,"Low",IF(Table13[[#This Row],[Discount]]&lt;=0.1,"Medium","High")))</f>
        <v>Low</v>
      </c>
      <c r="Q500" s="15">
        <f t="shared" si="22"/>
        <v>2.5020000000000002</v>
      </c>
      <c r="R500" s="15">
        <f t="shared" si="23"/>
        <v>47.537999999999997</v>
      </c>
      <c r="S500" s="15" t="str">
        <f>IF(Table13[[#This Row],[Total Sales After Discount (Main Total Sales)]]&gt;=1000,"High Order","Low Order")</f>
        <v>Low Order</v>
      </c>
      <c r="T500" s="9" t="s">
        <v>41</v>
      </c>
      <c r="U500" s="9" t="s">
        <v>81</v>
      </c>
      <c r="V500" s="16" t="str">
        <f ca="1">PROPER(Table13[[#This Row],[Region]])</f>
        <v>Central</v>
      </c>
      <c r="W500" s="9" t="s">
        <v>112</v>
      </c>
      <c r="X500" s="9" t="s">
        <v>467</v>
      </c>
      <c r="Y500" s="9" t="s">
        <v>32</v>
      </c>
      <c r="Z500" s="9" t="str">
        <f>TEXT(Table13[[#This Row],[Order Date]],"mmm")</f>
        <v>Jan</v>
      </c>
      <c r="AA500" s="1" t="str">
        <f>TEXT(Table13[[#This Row],[Order Date]],"yyyy")</f>
        <v>2015</v>
      </c>
      <c r="AB500" s="1" t="str">
        <f>TEXT(Table13[[#This Row],[Order Date]],"mmm yyyy")</f>
        <v>Jan 2015</v>
      </c>
      <c r="AC500" s="1" t="str">
        <f>TEXT(Table13[[#This Row],[Order Date]],"dddd")</f>
        <v>Saturday</v>
      </c>
    </row>
    <row r="501" spans="1:29" ht="14.5">
      <c r="A501" s="9">
        <v>896</v>
      </c>
      <c r="B501" s="9" t="str">
        <f>VLOOKUP(Table13[[#This Row],[Customer ID]],'Customer Lookup'!A:B,2,0)</f>
        <v>Jennifer Siegel</v>
      </c>
      <c r="C501" s="9">
        <v>90166</v>
      </c>
      <c r="D501" s="12">
        <v>42014</v>
      </c>
      <c r="E501" s="12">
        <v>42015</v>
      </c>
      <c r="F501" s="24">
        <f>Table13[[#This Row],[Ship Date]]-Table13[[#This Row],[Order Date]]</f>
        <v>1</v>
      </c>
      <c r="G501" s="18" t="str">
        <f>IF(Table13[[#This Row],[Shipping Delay (No of Days From Order to Delivery)]]&lt;=2,"Fast Delivery","Standard Delivery")</f>
        <v>Fast Delivery</v>
      </c>
      <c r="H501" s="9" t="s">
        <v>2231</v>
      </c>
      <c r="I501" s="13" t="str">
        <f ca="1">TRIM(Table13[[#This Row],[Product Category]])</f>
        <v>Technology</v>
      </c>
      <c r="J501" s="13" t="str">
        <f ca="1">PROPER(Table13[[#This Row],[Product Sub-Category]])</f>
        <v>Pens &amp; Art Supplies</v>
      </c>
      <c r="K501" s="14">
        <v>5</v>
      </c>
      <c r="L501" s="15">
        <v>3.28</v>
      </c>
      <c r="M501" s="15">
        <f t="shared" si="21"/>
        <v>16.399999999999999</v>
      </c>
      <c r="N501" s="9">
        <v>0.05</v>
      </c>
      <c r="O501" s="20">
        <v>0.05</v>
      </c>
      <c r="P501" s="20" t="str">
        <f>IF(Table13[[#This Row],[Discount]]=0,"No Discount",IF(Table13[[#This Row],[Discount]]&lt;=0.05,"Low",IF(Table13[[#This Row],[Discount]]&lt;=0.1,"Medium","High")))</f>
        <v>Low</v>
      </c>
      <c r="Q501" s="15">
        <f t="shared" si="22"/>
        <v>0.82</v>
      </c>
      <c r="R501" s="15">
        <f t="shared" si="23"/>
        <v>15.579999999999998</v>
      </c>
      <c r="S501" s="15" t="str">
        <f>IF(Table13[[#This Row],[Total Sales After Discount (Main Total Sales)]]&gt;=1000,"High Order","Low Order")</f>
        <v>Low Order</v>
      </c>
      <c r="T501" s="9" t="s">
        <v>41</v>
      </c>
      <c r="U501" s="9" t="s">
        <v>81</v>
      </c>
      <c r="V501" s="16" t="str">
        <f ca="1">PROPER(Table13[[#This Row],[Region]])</f>
        <v>Central</v>
      </c>
      <c r="W501" s="9" t="s">
        <v>112</v>
      </c>
      <c r="X501" s="9" t="s">
        <v>467</v>
      </c>
      <c r="Y501" s="9" t="s">
        <v>32</v>
      </c>
      <c r="Z501" s="9" t="str">
        <f>TEXT(Table13[[#This Row],[Order Date]],"mmm")</f>
        <v>Jan</v>
      </c>
      <c r="AA501" s="1" t="str">
        <f>TEXT(Table13[[#This Row],[Order Date]],"yyyy")</f>
        <v>2015</v>
      </c>
      <c r="AB501" s="1" t="str">
        <f>TEXT(Table13[[#This Row],[Order Date]],"mmm yyyy")</f>
        <v>Jan 2015</v>
      </c>
      <c r="AC501" s="1" t="str">
        <f>TEXT(Table13[[#This Row],[Order Date]],"dddd")</f>
        <v>Saturday</v>
      </c>
    </row>
    <row r="502" spans="1:29" ht="14.5">
      <c r="A502" s="9">
        <v>896</v>
      </c>
      <c r="B502" s="9" t="str">
        <f>VLOOKUP(Table13[[#This Row],[Customer ID]],'Customer Lookup'!A:B,2,0)</f>
        <v>Jennifer Siegel</v>
      </c>
      <c r="C502" s="9">
        <v>90167</v>
      </c>
      <c r="D502" s="12">
        <v>42175</v>
      </c>
      <c r="E502" s="12">
        <v>42177</v>
      </c>
      <c r="F502" s="24">
        <f>Table13[[#This Row],[Ship Date]]-Table13[[#This Row],[Order Date]]</f>
        <v>2</v>
      </c>
      <c r="G502" s="18" t="str">
        <f>IF(Table13[[#This Row],[Shipping Delay (No of Days From Order to Delivery)]]&lt;=2,"Fast Delivery","Standard Delivery")</f>
        <v>Fast Delivery</v>
      </c>
      <c r="H502" s="8" t="s">
        <v>144</v>
      </c>
      <c r="I502" s="13" t="str">
        <f ca="1">TRIM(Table13[[#This Row],[Product Category]])</f>
        <v>Technology</v>
      </c>
      <c r="J502" s="13" t="str">
        <f ca="1">PROPER(Table13[[#This Row],[Product Sub-Category]])</f>
        <v>Computer Peripherals</v>
      </c>
      <c r="K502" s="14">
        <v>11</v>
      </c>
      <c r="L502" s="15">
        <v>47.98</v>
      </c>
      <c r="M502" s="15">
        <f t="shared" si="21"/>
        <v>527.78</v>
      </c>
      <c r="N502" s="9">
        <v>0.05</v>
      </c>
      <c r="O502" s="21">
        <v>0.05</v>
      </c>
      <c r="P502" s="21" t="str">
        <f>IF(Table13[[#This Row],[Discount]]=0,"No Discount",IF(Table13[[#This Row],[Discount]]&lt;=0.05,"Low",IF(Table13[[#This Row],[Discount]]&lt;=0.1,"Medium","High")))</f>
        <v>Low</v>
      </c>
      <c r="Q502" s="15">
        <f t="shared" si="22"/>
        <v>26.388999999999999</v>
      </c>
      <c r="R502" s="15">
        <f t="shared" si="23"/>
        <v>501.39099999999996</v>
      </c>
      <c r="S502" s="15" t="str">
        <f>IF(Table13[[#This Row],[Total Sales After Discount (Main Total Sales)]]&gt;=1000,"High Order","Low Order")</f>
        <v>Low Order</v>
      </c>
      <c r="T502" s="9" t="s">
        <v>41</v>
      </c>
      <c r="U502" s="9" t="s">
        <v>81</v>
      </c>
      <c r="V502" s="16" t="str">
        <f ca="1">PROPER(Table13[[#This Row],[Region]])</f>
        <v>East</v>
      </c>
      <c r="W502" s="9" t="s">
        <v>112</v>
      </c>
      <c r="X502" s="9" t="s">
        <v>467</v>
      </c>
      <c r="Y502" s="9" t="s">
        <v>32</v>
      </c>
      <c r="Z502" s="9" t="str">
        <f>TEXT(Table13[[#This Row],[Order Date]],"mmm")</f>
        <v>Jun</v>
      </c>
      <c r="AA502" s="1" t="str">
        <f>TEXT(Table13[[#This Row],[Order Date]],"yyyy")</f>
        <v>2015</v>
      </c>
      <c r="AB502" s="1" t="str">
        <f>TEXT(Table13[[#This Row],[Order Date]],"mmm yyyy")</f>
        <v>Jun 2015</v>
      </c>
      <c r="AC502" s="1" t="str">
        <f>TEXT(Table13[[#This Row],[Order Date]],"dddd")</f>
        <v>Saturday</v>
      </c>
    </row>
    <row r="503" spans="1:29" ht="14.5">
      <c r="A503" s="9">
        <v>898</v>
      </c>
      <c r="B503" s="9" t="str">
        <f>VLOOKUP(Table13[[#This Row],[Customer ID]],'Customer Lookup'!A:B,2,0)</f>
        <v>Harriet Hodges</v>
      </c>
      <c r="C503" s="9">
        <v>33635</v>
      </c>
      <c r="D503" s="12">
        <v>42016</v>
      </c>
      <c r="E503" s="12">
        <v>42017</v>
      </c>
      <c r="F503" s="24">
        <f>Table13[[#This Row],[Ship Date]]-Table13[[#This Row],[Order Date]]</f>
        <v>1</v>
      </c>
      <c r="G503" s="18" t="str">
        <f>IF(Table13[[#This Row],[Shipping Delay (No of Days From Order to Delivery)]]&lt;=2,"Fast Delivery","Standard Delivery")</f>
        <v>Fast Delivery</v>
      </c>
      <c r="H503" s="9" t="s">
        <v>74</v>
      </c>
      <c r="I503" s="13" t="str">
        <f ca="1">TRIM(Table13[[#This Row],[Product Category]])</f>
        <v>Office Supplies</v>
      </c>
      <c r="J503" s="13" t="str">
        <f ca="1">PROPER(Table13[[#This Row],[Product Sub-Category]])</f>
        <v>Office Machines</v>
      </c>
      <c r="K503" s="14">
        <v>6</v>
      </c>
      <c r="L503" s="15">
        <v>90.97</v>
      </c>
      <c r="M503" s="15">
        <f t="shared" si="21"/>
        <v>545.81999999999994</v>
      </c>
      <c r="N503" s="9">
        <v>0.05</v>
      </c>
      <c r="O503" s="20">
        <v>0.05</v>
      </c>
      <c r="P503" s="20" t="str">
        <f>IF(Table13[[#This Row],[Discount]]=0,"No Discount",IF(Table13[[#This Row],[Discount]]&lt;=0.05,"Low",IF(Table13[[#This Row],[Discount]]&lt;=0.1,"Medium","High")))</f>
        <v>Low</v>
      </c>
      <c r="Q503" s="15">
        <f t="shared" si="22"/>
        <v>27.290999999999997</v>
      </c>
      <c r="R503" s="15">
        <f t="shared" si="23"/>
        <v>518.529</v>
      </c>
      <c r="S503" s="15" t="str">
        <f>IF(Table13[[#This Row],[Total Sales After Discount (Main Total Sales)]]&gt;=1000,"High Order","Low Order")</f>
        <v>Low Order</v>
      </c>
      <c r="T503" s="9" t="s">
        <v>21</v>
      </c>
      <c r="U503" s="9" t="s">
        <v>51</v>
      </c>
      <c r="V503" s="16" t="str">
        <f ca="1">PROPER(Table13[[#This Row],[Region]])</f>
        <v>East</v>
      </c>
      <c r="W503" s="9" t="s">
        <v>62</v>
      </c>
      <c r="X503" s="9" t="s">
        <v>79</v>
      </c>
      <c r="Y503" s="9" t="s">
        <v>22</v>
      </c>
      <c r="Z503" s="9" t="str">
        <f>TEXT(Table13[[#This Row],[Order Date]],"mmm")</f>
        <v>Jan</v>
      </c>
      <c r="AA503" s="1" t="str">
        <f>TEXT(Table13[[#This Row],[Order Date]],"yyyy")</f>
        <v>2015</v>
      </c>
      <c r="AB503" s="1" t="str">
        <f>TEXT(Table13[[#This Row],[Order Date]],"mmm yyyy")</f>
        <v>Jan 2015</v>
      </c>
      <c r="AC503" s="1" t="str">
        <f>TEXT(Table13[[#This Row],[Order Date]],"dddd")</f>
        <v>Monday</v>
      </c>
    </row>
    <row r="504" spans="1:29" ht="14.5">
      <c r="A504" s="9">
        <v>898</v>
      </c>
      <c r="B504" s="9" t="str">
        <f>VLOOKUP(Table13[[#This Row],[Customer ID]],'Customer Lookup'!A:B,2,0)</f>
        <v>Harriet Hodges</v>
      </c>
      <c r="C504" s="9">
        <v>33635</v>
      </c>
      <c r="D504" s="12">
        <v>42016</v>
      </c>
      <c r="E504" s="12">
        <v>42017</v>
      </c>
      <c r="F504" s="24">
        <f>Table13[[#This Row],[Ship Date]]-Table13[[#This Row],[Order Date]]</f>
        <v>1</v>
      </c>
      <c r="G504" s="18" t="str">
        <f>IF(Table13[[#This Row],[Shipping Delay (No of Days From Order to Delivery)]]&lt;=2,"Fast Delivery","Standard Delivery")</f>
        <v>Fast Delivery</v>
      </c>
      <c r="H504" s="8" t="s">
        <v>2238</v>
      </c>
      <c r="I504" s="13" t="str">
        <f ca="1">TRIM(Table13[[#This Row],[Product Category]])</f>
        <v>Office Supplies</v>
      </c>
      <c r="J504" s="13" t="str">
        <f ca="1">PROPER(Table13[[#This Row],[Product Sub-Category]])</f>
        <v>Storage &amp; Organization</v>
      </c>
      <c r="K504" s="14">
        <v>5</v>
      </c>
      <c r="L504" s="15">
        <v>20.34</v>
      </c>
      <c r="M504" s="15">
        <f t="shared" si="21"/>
        <v>101.7</v>
      </c>
      <c r="N504" s="9">
        <v>0.05</v>
      </c>
      <c r="O504" s="21">
        <v>0.05</v>
      </c>
      <c r="P504" s="21" t="str">
        <f>IF(Table13[[#This Row],[Discount]]=0,"No Discount",IF(Table13[[#This Row],[Discount]]&lt;=0.05,"Low",IF(Table13[[#This Row],[Discount]]&lt;=0.1,"Medium","High")))</f>
        <v>Low</v>
      </c>
      <c r="Q504" s="15">
        <f t="shared" si="22"/>
        <v>5.0850000000000009</v>
      </c>
      <c r="R504" s="15">
        <f t="shared" si="23"/>
        <v>96.615000000000009</v>
      </c>
      <c r="S504" s="15" t="str">
        <f>IF(Table13[[#This Row],[Total Sales After Discount (Main Total Sales)]]&gt;=1000,"High Order","Low Order")</f>
        <v>Low Order</v>
      </c>
      <c r="T504" s="9" t="s">
        <v>21</v>
      </c>
      <c r="U504" s="9" t="s">
        <v>51</v>
      </c>
      <c r="V504" s="16" t="str">
        <f ca="1">PROPER(Table13[[#This Row],[Region]])</f>
        <v>East</v>
      </c>
      <c r="W504" s="9" t="s">
        <v>62</v>
      </c>
      <c r="X504" s="9" t="s">
        <v>79</v>
      </c>
      <c r="Y504" s="9" t="s">
        <v>32</v>
      </c>
      <c r="Z504" s="9" t="str">
        <f>TEXT(Table13[[#This Row],[Order Date]],"mmm")</f>
        <v>Jan</v>
      </c>
      <c r="AA504" s="1" t="str">
        <f>TEXT(Table13[[#This Row],[Order Date]],"yyyy")</f>
        <v>2015</v>
      </c>
      <c r="AB504" s="1" t="str">
        <f>TEXT(Table13[[#This Row],[Order Date]],"mmm yyyy")</f>
        <v>Jan 2015</v>
      </c>
      <c r="AC504" s="1" t="str">
        <f>TEXT(Table13[[#This Row],[Order Date]],"dddd")</f>
        <v>Monday</v>
      </c>
    </row>
    <row r="505" spans="1:29" ht="14.5">
      <c r="A505" s="9">
        <v>898</v>
      </c>
      <c r="B505" s="9" t="str">
        <f>VLOOKUP(Table13[[#This Row],[Customer ID]],'Customer Lookup'!A:B,2,0)</f>
        <v>Harriet Hodges</v>
      </c>
      <c r="C505" s="9">
        <v>9606</v>
      </c>
      <c r="D505" s="12">
        <v>42031</v>
      </c>
      <c r="E505" s="12">
        <v>42031</v>
      </c>
      <c r="F505" s="24">
        <f>Table13[[#This Row],[Ship Date]]-Table13[[#This Row],[Order Date]]</f>
        <v>0</v>
      </c>
      <c r="G505" s="18" t="str">
        <f>IF(Table13[[#This Row],[Shipping Delay (No of Days From Order to Delivery)]]&lt;=2,"Fast Delivery","Standard Delivery")</f>
        <v>Fast Delivery</v>
      </c>
      <c r="H505" s="9" t="s">
        <v>116</v>
      </c>
      <c r="I505" s="13" t="str">
        <f ca="1">TRIM(Table13[[#This Row],[Product Category]])</f>
        <v>Office Supplies</v>
      </c>
      <c r="J505" s="13" t="str">
        <f ca="1">PROPER(Table13[[#This Row],[Product Sub-Category]])</f>
        <v>Labels</v>
      </c>
      <c r="K505" s="14">
        <v>47</v>
      </c>
      <c r="L505" s="15">
        <v>12.53</v>
      </c>
      <c r="M505" s="15">
        <f t="shared" si="21"/>
        <v>588.91</v>
      </c>
      <c r="N505" s="9">
        <v>0.05</v>
      </c>
      <c r="O505" s="20">
        <v>0.05</v>
      </c>
      <c r="P505" s="20" t="str">
        <f>IF(Table13[[#This Row],[Discount]]=0,"No Discount",IF(Table13[[#This Row],[Discount]]&lt;=0.05,"Low",IF(Table13[[#This Row],[Discount]]&lt;=0.1,"Medium","High")))</f>
        <v>Low</v>
      </c>
      <c r="Q505" s="15">
        <f t="shared" si="22"/>
        <v>29.445499999999999</v>
      </c>
      <c r="R505" s="15">
        <f t="shared" si="23"/>
        <v>559.46449999999993</v>
      </c>
      <c r="S505" s="15" t="str">
        <f>IF(Table13[[#This Row],[Total Sales After Discount (Main Total Sales)]]&gt;=1000,"High Order","Low Order")</f>
        <v>Low Order</v>
      </c>
      <c r="T505" s="9" t="s">
        <v>31</v>
      </c>
      <c r="U505" s="9" t="s">
        <v>51</v>
      </c>
      <c r="V505" s="16" t="str">
        <f ca="1">PROPER(Table13[[#This Row],[Region]])</f>
        <v>East</v>
      </c>
      <c r="W505" s="9" t="s">
        <v>62</v>
      </c>
      <c r="X505" s="9" t="s">
        <v>79</v>
      </c>
      <c r="Y505" s="9" t="s">
        <v>32</v>
      </c>
      <c r="Z505" s="9" t="str">
        <f>TEXT(Table13[[#This Row],[Order Date]],"mmm")</f>
        <v>Jan</v>
      </c>
      <c r="AA505" s="1" t="str">
        <f>TEXT(Table13[[#This Row],[Order Date]],"yyyy")</f>
        <v>2015</v>
      </c>
      <c r="AB505" s="1" t="str">
        <f>TEXT(Table13[[#This Row],[Order Date]],"mmm yyyy")</f>
        <v>Jan 2015</v>
      </c>
      <c r="AC505" s="1" t="str">
        <f>TEXT(Table13[[#This Row],[Order Date]],"dddd")</f>
        <v>Tuesday</v>
      </c>
    </row>
    <row r="506" spans="1:29" ht="14.5">
      <c r="A506" s="9">
        <v>898</v>
      </c>
      <c r="B506" s="9" t="str">
        <f>VLOOKUP(Table13[[#This Row],[Customer ID]],'Customer Lookup'!A:B,2,0)</f>
        <v>Harriet Hodges</v>
      </c>
      <c r="C506" s="9">
        <v>9606</v>
      </c>
      <c r="D506" s="12">
        <v>42031</v>
      </c>
      <c r="E506" s="12">
        <v>42033</v>
      </c>
      <c r="F506" s="24">
        <f>Table13[[#This Row],[Ship Date]]-Table13[[#This Row],[Order Date]]</f>
        <v>2</v>
      </c>
      <c r="G506" s="18" t="str">
        <f>IF(Table13[[#This Row],[Shipping Delay (No of Days From Order to Delivery)]]&lt;=2,"Fast Delivery","Standard Delivery")</f>
        <v>Fast Delivery</v>
      </c>
      <c r="H506" s="8" t="s">
        <v>83</v>
      </c>
      <c r="I506" s="13" t="str">
        <f ca="1">TRIM(Table13[[#This Row],[Product Category]])</f>
        <v>Technology</v>
      </c>
      <c r="J506" s="13" t="str">
        <f ca="1">PROPER(Table13[[#This Row],[Product Sub-Category]])</f>
        <v>Paper</v>
      </c>
      <c r="K506" s="14">
        <v>44</v>
      </c>
      <c r="L506" s="15">
        <v>5.18</v>
      </c>
      <c r="M506" s="15">
        <f t="shared" si="21"/>
        <v>227.92</v>
      </c>
      <c r="N506" s="9">
        <v>0.05</v>
      </c>
      <c r="O506" s="21">
        <v>0.05</v>
      </c>
      <c r="P506" s="21" t="str">
        <f>IF(Table13[[#This Row],[Discount]]=0,"No Discount",IF(Table13[[#This Row],[Discount]]&lt;=0.05,"Low",IF(Table13[[#This Row],[Discount]]&lt;=0.1,"Medium","High")))</f>
        <v>Low</v>
      </c>
      <c r="Q506" s="15">
        <f t="shared" si="22"/>
        <v>11.396000000000001</v>
      </c>
      <c r="R506" s="15">
        <f t="shared" si="23"/>
        <v>216.524</v>
      </c>
      <c r="S506" s="15" t="str">
        <f>IF(Table13[[#This Row],[Total Sales After Discount (Main Total Sales)]]&gt;=1000,"High Order","Low Order")</f>
        <v>Low Order</v>
      </c>
      <c r="T506" s="9" t="s">
        <v>31</v>
      </c>
      <c r="U506" s="9" t="s">
        <v>51</v>
      </c>
      <c r="V506" s="16" t="str">
        <f ca="1">PROPER(Table13[[#This Row],[Region]])</f>
        <v>East</v>
      </c>
      <c r="W506" s="9" t="s">
        <v>62</v>
      </c>
      <c r="X506" s="9" t="s">
        <v>79</v>
      </c>
      <c r="Y506" s="9" t="s">
        <v>22</v>
      </c>
      <c r="Z506" s="9" t="str">
        <f>TEXT(Table13[[#This Row],[Order Date]],"mmm")</f>
        <v>Jan</v>
      </c>
      <c r="AA506" s="1" t="str">
        <f>TEXT(Table13[[#This Row],[Order Date]],"yyyy")</f>
        <v>2015</v>
      </c>
      <c r="AB506" s="1" t="str">
        <f>TEXT(Table13[[#This Row],[Order Date]],"mmm yyyy")</f>
        <v>Jan 2015</v>
      </c>
      <c r="AC506" s="1" t="str">
        <f>TEXT(Table13[[#This Row],[Order Date]],"dddd")</f>
        <v>Tuesday</v>
      </c>
    </row>
    <row r="507" spans="1:29" ht="14.5">
      <c r="A507" s="9">
        <v>899</v>
      </c>
      <c r="B507" s="9" t="str">
        <f>VLOOKUP(Table13[[#This Row],[Customer ID]],'Customer Lookup'!A:B,2,0)</f>
        <v>Jordan Berry</v>
      </c>
      <c r="C507" s="9">
        <v>86263</v>
      </c>
      <c r="D507" s="12">
        <v>42016</v>
      </c>
      <c r="E507" s="12">
        <v>42017</v>
      </c>
      <c r="F507" s="24">
        <f>Table13[[#This Row],[Ship Date]]-Table13[[#This Row],[Order Date]]</f>
        <v>1</v>
      </c>
      <c r="G507" s="18" t="str">
        <f>IF(Table13[[#This Row],[Shipping Delay (No of Days From Order to Delivery)]]&lt;=2,"Fast Delivery","Standard Delivery")</f>
        <v>Fast Delivery</v>
      </c>
      <c r="H507" s="9" t="s">
        <v>74</v>
      </c>
      <c r="I507" s="13" t="str">
        <f ca="1">TRIM(Table13[[#This Row],[Product Category]])</f>
        <v>Office Supplies</v>
      </c>
      <c r="J507" s="13" t="str">
        <f ca="1">PROPER(Table13[[#This Row],[Product Sub-Category]])</f>
        <v>Office Machines</v>
      </c>
      <c r="K507" s="14">
        <v>2</v>
      </c>
      <c r="L507" s="15">
        <v>90.97</v>
      </c>
      <c r="M507" s="15">
        <f t="shared" si="21"/>
        <v>181.94</v>
      </c>
      <c r="N507" s="9">
        <v>0.05</v>
      </c>
      <c r="O507" s="20">
        <v>0.05</v>
      </c>
      <c r="P507" s="20" t="str">
        <f>IF(Table13[[#This Row],[Discount]]=0,"No Discount",IF(Table13[[#This Row],[Discount]]&lt;=0.05,"Low",IF(Table13[[#This Row],[Discount]]&lt;=0.1,"Medium","High")))</f>
        <v>Low</v>
      </c>
      <c r="Q507" s="15">
        <f t="shared" si="22"/>
        <v>9.0969999999999995</v>
      </c>
      <c r="R507" s="15">
        <f t="shared" si="23"/>
        <v>172.84299999999999</v>
      </c>
      <c r="S507" s="15" t="str">
        <f>IF(Table13[[#This Row],[Total Sales After Discount (Main Total Sales)]]&gt;=1000,"High Order","Low Order")</f>
        <v>Low Order</v>
      </c>
      <c r="T507" s="9" t="s">
        <v>21</v>
      </c>
      <c r="U507" s="9" t="s">
        <v>51</v>
      </c>
      <c r="V507" s="16" t="str">
        <f ca="1">PROPER(Table13[[#This Row],[Region]])</f>
        <v>East</v>
      </c>
      <c r="W507" s="9" t="s">
        <v>174</v>
      </c>
      <c r="X507" s="9" t="s">
        <v>468</v>
      </c>
      <c r="Y507" s="9" t="s">
        <v>22</v>
      </c>
      <c r="Z507" s="9" t="str">
        <f>TEXT(Table13[[#This Row],[Order Date]],"mmm")</f>
        <v>Jan</v>
      </c>
      <c r="AA507" s="1" t="str">
        <f>TEXT(Table13[[#This Row],[Order Date]],"yyyy")</f>
        <v>2015</v>
      </c>
      <c r="AB507" s="1" t="str">
        <f>TEXT(Table13[[#This Row],[Order Date]],"mmm yyyy")</f>
        <v>Jan 2015</v>
      </c>
      <c r="AC507" s="1" t="str">
        <f>TEXT(Table13[[#This Row],[Order Date]],"dddd")</f>
        <v>Monday</v>
      </c>
    </row>
    <row r="508" spans="1:29" ht="14.5">
      <c r="A508" s="9">
        <v>899</v>
      </c>
      <c r="B508" s="9" t="str">
        <f>VLOOKUP(Table13[[#This Row],[Customer ID]],'Customer Lookup'!A:B,2,0)</f>
        <v>Jordan Berry</v>
      </c>
      <c r="C508" s="9">
        <v>86263</v>
      </c>
      <c r="D508" s="12">
        <v>42016</v>
      </c>
      <c r="E508" s="12">
        <v>42017</v>
      </c>
      <c r="F508" s="24">
        <f>Table13[[#This Row],[Ship Date]]-Table13[[#This Row],[Order Date]]</f>
        <v>1</v>
      </c>
      <c r="G508" s="18" t="str">
        <f>IF(Table13[[#This Row],[Shipping Delay (No of Days From Order to Delivery)]]&lt;=2,"Fast Delivery","Standard Delivery")</f>
        <v>Fast Delivery</v>
      </c>
      <c r="H508" s="8" t="s">
        <v>2238</v>
      </c>
      <c r="I508" s="13" t="str">
        <f ca="1">TRIM(Table13[[#This Row],[Product Category]])</f>
        <v>Office Supplies</v>
      </c>
      <c r="J508" s="13" t="str">
        <f ca="1">PROPER(Table13[[#This Row],[Product Sub-Category]])</f>
        <v>Storage &amp; Organization</v>
      </c>
      <c r="K508" s="14">
        <v>1</v>
      </c>
      <c r="L508" s="15">
        <v>20.34</v>
      </c>
      <c r="M508" s="15">
        <f t="shared" si="21"/>
        <v>20.34</v>
      </c>
      <c r="N508" s="9">
        <v>0.05</v>
      </c>
      <c r="O508" s="21">
        <v>0.05</v>
      </c>
      <c r="P508" s="21" t="str">
        <f>IF(Table13[[#This Row],[Discount]]=0,"No Discount",IF(Table13[[#This Row],[Discount]]&lt;=0.05,"Low",IF(Table13[[#This Row],[Discount]]&lt;=0.1,"Medium","High")))</f>
        <v>Low</v>
      </c>
      <c r="Q508" s="15">
        <f t="shared" si="22"/>
        <v>1.0170000000000001</v>
      </c>
      <c r="R508" s="15">
        <f t="shared" si="23"/>
        <v>19.323</v>
      </c>
      <c r="S508" s="15" t="str">
        <f>IF(Table13[[#This Row],[Total Sales After Discount (Main Total Sales)]]&gt;=1000,"High Order","Low Order")</f>
        <v>Low Order</v>
      </c>
      <c r="T508" s="9" t="s">
        <v>21</v>
      </c>
      <c r="U508" s="9" t="s">
        <v>51</v>
      </c>
      <c r="V508" s="16" t="str">
        <f ca="1">PROPER(Table13[[#This Row],[Region]])</f>
        <v>East</v>
      </c>
      <c r="W508" s="9" t="s">
        <v>174</v>
      </c>
      <c r="X508" s="9" t="s">
        <v>468</v>
      </c>
      <c r="Y508" s="9" t="s">
        <v>32</v>
      </c>
      <c r="Z508" s="9" t="str">
        <f>TEXT(Table13[[#This Row],[Order Date]],"mmm")</f>
        <v>Jan</v>
      </c>
      <c r="AA508" s="1" t="str">
        <f>TEXT(Table13[[#This Row],[Order Date]],"yyyy")</f>
        <v>2015</v>
      </c>
      <c r="AB508" s="1" t="str">
        <f>TEXT(Table13[[#This Row],[Order Date]],"mmm yyyy")</f>
        <v>Jan 2015</v>
      </c>
      <c r="AC508" s="1" t="str">
        <f>TEXT(Table13[[#This Row],[Order Date]],"dddd")</f>
        <v>Monday</v>
      </c>
    </row>
    <row r="509" spans="1:29" ht="14.5">
      <c r="A509" s="9">
        <v>899</v>
      </c>
      <c r="B509" s="9" t="str">
        <f>VLOOKUP(Table13[[#This Row],[Customer ID]],'Customer Lookup'!A:B,2,0)</f>
        <v>Jordan Berry</v>
      </c>
      <c r="C509" s="9">
        <v>86264</v>
      </c>
      <c r="D509" s="12">
        <v>42031</v>
      </c>
      <c r="E509" s="12">
        <v>42031</v>
      </c>
      <c r="F509" s="24">
        <f>Table13[[#This Row],[Ship Date]]-Table13[[#This Row],[Order Date]]</f>
        <v>0</v>
      </c>
      <c r="G509" s="18" t="str">
        <f>IF(Table13[[#This Row],[Shipping Delay (No of Days From Order to Delivery)]]&lt;=2,"Fast Delivery","Standard Delivery")</f>
        <v>Fast Delivery</v>
      </c>
      <c r="H509" s="9" t="s">
        <v>116</v>
      </c>
      <c r="I509" s="13" t="str">
        <f ca="1">TRIM(Table13[[#This Row],[Product Category]])</f>
        <v>Office Supplies</v>
      </c>
      <c r="J509" s="13" t="str">
        <f ca="1">PROPER(Table13[[#This Row],[Product Sub-Category]])</f>
        <v>Labels</v>
      </c>
      <c r="K509" s="14">
        <v>12</v>
      </c>
      <c r="L509" s="15">
        <v>12.53</v>
      </c>
      <c r="M509" s="15">
        <f t="shared" si="21"/>
        <v>150.35999999999999</v>
      </c>
      <c r="N509" s="9">
        <v>0.05</v>
      </c>
      <c r="O509" s="20">
        <v>0.05</v>
      </c>
      <c r="P509" s="20" t="str">
        <f>IF(Table13[[#This Row],[Discount]]=0,"No Discount",IF(Table13[[#This Row],[Discount]]&lt;=0.05,"Low",IF(Table13[[#This Row],[Discount]]&lt;=0.1,"Medium","High")))</f>
        <v>Low</v>
      </c>
      <c r="Q509" s="15">
        <f t="shared" si="22"/>
        <v>7.5179999999999998</v>
      </c>
      <c r="R509" s="15">
        <f t="shared" si="23"/>
        <v>142.84199999999998</v>
      </c>
      <c r="S509" s="15" t="str">
        <f>IF(Table13[[#This Row],[Total Sales After Discount (Main Total Sales)]]&gt;=1000,"High Order","Low Order")</f>
        <v>Low Order</v>
      </c>
      <c r="T509" s="9" t="s">
        <v>31</v>
      </c>
      <c r="U509" s="9" t="s">
        <v>51</v>
      </c>
      <c r="V509" s="16" t="str">
        <f ca="1">PROPER(Table13[[#This Row],[Region]])</f>
        <v>East</v>
      </c>
      <c r="W509" s="9" t="s">
        <v>174</v>
      </c>
      <c r="X509" s="9" t="s">
        <v>468</v>
      </c>
      <c r="Y509" s="9" t="s">
        <v>32</v>
      </c>
      <c r="Z509" s="9" t="str">
        <f>TEXT(Table13[[#This Row],[Order Date]],"mmm")</f>
        <v>Jan</v>
      </c>
      <c r="AA509" s="1" t="str">
        <f>TEXT(Table13[[#This Row],[Order Date]],"yyyy")</f>
        <v>2015</v>
      </c>
      <c r="AB509" s="1" t="str">
        <f>TEXT(Table13[[#This Row],[Order Date]],"mmm yyyy")</f>
        <v>Jan 2015</v>
      </c>
      <c r="AC509" s="1" t="str">
        <f>TEXT(Table13[[#This Row],[Order Date]],"dddd")</f>
        <v>Tuesday</v>
      </c>
    </row>
    <row r="510" spans="1:29" ht="14.5">
      <c r="A510" s="9">
        <v>899</v>
      </c>
      <c r="B510" s="9" t="str">
        <f>VLOOKUP(Table13[[#This Row],[Customer ID]],'Customer Lookup'!A:B,2,0)</f>
        <v>Jordan Berry</v>
      </c>
      <c r="C510" s="9">
        <v>86264</v>
      </c>
      <c r="D510" s="12">
        <v>42031</v>
      </c>
      <c r="E510" s="12">
        <v>42033</v>
      </c>
      <c r="F510" s="24">
        <f>Table13[[#This Row],[Ship Date]]-Table13[[#This Row],[Order Date]]</f>
        <v>2</v>
      </c>
      <c r="G510" s="18" t="str">
        <f>IF(Table13[[#This Row],[Shipping Delay (No of Days From Order to Delivery)]]&lt;=2,"Fast Delivery","Standard Delivery")</f>
        <v>Fast Delivery</v>
      </c>
      <c r="H510" s="8" t="s">
        <v>83</v>
      </c>
      <c r="I510" s="13" t="str">
        <f ca="1">TRIM(Table13[[#This Row],[Product Category]])</f>
        <v>Office Supplies</v>
      </c>
      <c r="J510" s="13" t="str">
        <f ca="1">PROPER(Table13[[#This Row],[Product Sub-Category]])</f>
        <v>Paper</v>
      </c>
      <c r="K510" s="14">
        <v>11</v>
      </c>
      <c r="L510" s="15">
        <v>5.18</v>
      </c>
      <c r="M510" s="15">
        <f t="shared" si="21"/>
        <v>56.98</v>
      </c>
      <c r="N510" s="9">
        <v>0.05</v>
      </c>
      <c r="O510" s="21">
        <v>0.05</v>
      </c>
      <c r="P510" s="21" t="str">
        <f>IF(Table13[[#This Row],[Discount]]=0,"No Discount",IF(Table13[[#This Row],[Discount]]&lt;=0.05,"Low",IF(Table13[[#This Row],[Discount]]&lt;=0.1,"Medium","High")))</f>
        <v>Low</v>
      </c>
      <c r="Q510" s="15">
        <f t="shared" si="22"/>
        <v>2.8490000000000002</v>
      </c>
      <c r="R510" s="15">
        <f t="shared" si="23"/>
        <v>54.131</v>
      </c>
      <c r="S510" s="15" t="str">
        <f>IF(Table13[[#This Row],[Total Sales After Discount (Main Total Sales)]]&gt;=1000,"High Order","Low Order")</f>
        <v>Low Order</v>
      </c>
      <c r="T510" s="9" t="s">
        <v>31</v>
      </c>
      <c r="U510" s="9" t="s">
        <v>51</v>
      </c>
      <c r="V510" s="16" t="str">
        <f ca="1">PROPER(Table13[[#This Row],[Region]])</f>
        <v>East</v>
      </c>
      <c r="W510" s="9" t="s">
        <v>174</v>
      </c>
      <c r="X510" s="9" t="s">
        <v>468</v>
      </c>
      <c r="Y510" s="9" t="s">
        <v>22</v>
      </c>
      <c r="Z510" s="9" t="str">
        <f>TEXT(Table13[[#This Row],[Order Date]],"mmm")</f>
        <v>Jan</v>
      </c>
      <c r="AA510" s="1" t="str">
        <f>TEXT(Table13[[#This Row],[Order Date]],"yyyy")</f>
        <v>2015</v>
      </c>
      <c r="AB510" s="1" t="str">
        <f>TEXT(Table13[[#This Row],[Order Date]],"mmm yyyy")</f>
        <v>Jan 2015</v>
      </c>
      <c r="AC510" s="1" t="str">
        <f>TEXT(Table13[[#This Row],[Order Date]],"dddd")</f>
        <v>Tuesday</v>
      </c>
    </row>
    <row r="511" spans="1:29" ht="14.5">
      <c r="A511" s="9">
        <v>903</v>
      </c>
      <c r="B511" s="9" t="str">
        <f>VLOOKUP(Table13[[#This Row],[Customer ID]],'Customer Lookup'!A:B,2,0)</f>
        <v>Francis Spivey</v>
      </c>
      <c r="C511" s="9">
        <v>90806</v>
      </c>
      <c r="D511" s="12">
        <v>42075</v>
      </c>
      <c r="E511" s="12">
        <v>42077</v>
      </c>
      <c r="F511" s="24">
        <f>Table13[[#This Row],[Ship Date]]-Table13[[#This Row],[Order Date]]</f>
        <v>2</v>
      </c>
      <c r="G511" s="18" t="str">
        <f>IF(Table13[[#This Row],[Shipping Delay (No of Days From Order to Delivery)]]&lt;=2,"Fast Delivery","Standard Delivery")</f>
        <v>Fast Delivery</v>
      </c>
      <c r="H511" s="9" t="s">
        <v>2237</v>
      </c>
      <c r="I511" s="13" t="str">
        <f ca="1">TRIM(Table13[[#This Row],[Product Category]])</f>
        <v>Technology</v>
      </c>
      <c r="J511" s="13" t="str">
        <f ca="1">PROPER(Table13[[#This Row],[Product Sub-Category]])</f>
        <v>Binders And Binder Accessories</v>
      </c>
      <c r="K511" s="14">
        <v>18</v>
      </c>
      <c r="L511" s="15">
        <v>5.98</v>
      </c>
      <c r="M511" s="15">
        <f t="shared" si="21"/>
        <v>107.64000000000001</v>
      </c>
      <c r="N511" s="9">
        <v>0.05</v>
      </c>
      <c r="O511" s="20">
        <v>0.05</v>
      </c>
      <c r="P511" s="20" t="str">
        <f>IF(Table13[[#This Row],[Discount]]=0,"No Discount",IF(Table13[[#This Row],[Discount]]&lt;=0.05,"Low",IF(Table13[[#This Row],[Discount]]&lt;=0.1,"Medium","High")))</f>
        <v>Low</v>
      </c>
      <c r="Q511" s="15">
        <f t="shared" si="22"/>
        <v>5.3820000000000014</v>
      </c>
      <c r="R511" s="15">
        <f t="shared" si="23"/>
        <v>102.25800000000001</v>
      </c>
      <c r="S511" s="15" t="str">
        <f>IF(Table13[[#This Row],[Total Sales After Discount (Main Total Sales)]]&gt;=1000,"High Order","Low Order")</f>
        <v>Low Order</v>
      </c>
      <c r="T511" s="9" t="s">
        <v>31</v>
      </c>
      <c r="U511" s="9" t="s">
        <v>104</v>
      </c>
      <c r="V511" s="16" t="str">
        <f ca="1">PROPER(Table13[[#This Row],[Region]])</f>
        <v>South</v>
      </c>
      <c r="W511" s="9" t="s">
        <v>152</v>
      </c>
      <c r="X511" s="9" t="s">
        <v>469</v>
      </c>
      <c r="Y511" s="9" t="s">
        <v>32</v>
      </c>
      <c r="Z511" s="9" t="str">
        <f>TEXT(Table13[[#This Row],[Order Date]],"mmm")</f>
        <v>Mar</v>
      </c>
      <c r="AA511" s="1" t="str">
        <f>TEXT(Table13[[#This Row],[Order Date]],"yyyy")</f>
        <v>2015</v>
      </c>
      <c r="AB511" s="1" t="str">
        <f>TEXT(Table13[[#This Row],[Order Date]],"mmm yyyy")</f>
        <v>Mar 2015</v>
      </c>
      <c r="AC511" s="1" t="str">
        <f>TEXT(Table13[[#This Row],[Order Date]],"dddd")</f>
        <v>Thursday</v>
      </c>
    </row>
    <row r="512" spans="1:29" ht="14.5">
      <c r="A512" s="9">
        <v>907</v>
      </c>
      <c r="B512" s="9" t="str">
        <f>VLOOKUP(Table13[[#This Row],[Customer ID]],'Customer Lookup'!A:B,2,0)</f>
        <v>Rachel Casey</v>
      </c>
      <c r="C512" s="9">
        <v>86459</v>
      </c>
      <c r="D512" s="12">
        <v>42061</v>
      </c>
      <c r="E512" s="12">
        <v>42062</v>
      </c>
      <c r="F512" s="24">
        <f>Table13[[#This Row],[Ship Date]]-Table13[[#This Row],[Order Date]]</f>
        <v>1</v>
      </c>
      <c r="G512" s="18" t="str">
        <f>IF(Table13[[#This Row],[Shipping Delay (No of Days From Order to Delivery)]]&lt;=2,"Fast Delivery","Standard Delivery")</f>
        <v>Fast Delivery</v>
      </c>
      <c r="H512" s="8" t="s">
        <v>2235</v>
      </c>
      <c r="I512" s="13" t="str">
        <f ca="1">TRIM(Table13[[#This Row],[Product Category]])</f>
        <v>Office Supplies</v>
      </c>
      <c r="J512" s="13" t="str">
        <f ca="1">PROPER(Table13[[#This Row],[Product Sub-Category]])</f>
        <v>Telephones And Communication</v>
      </c>
      <c r="K512" s="14">
        <v>5</v>
      </c>
      <c r="L512" s="15">
        <v>35.99</v>
      </c>
      <c r="M512" s="15">
        <f t="shared" si="21"/>
        <v>179.95000000000002</v>
      </c>
      <c r="N512" s="9">
        <v>0.05</v>
      </c>
      <c r="O512" s="21">
        <v>0.05</v>
      </c>
      <c r="P512" s="21" t="str">
        <f>IF(Table13[[#This Row],[Discount]]=0,"No Discount",IF(Table13[[#This Row],[Discount]]&lt;=0.05,"Low",IF(Table13[[#This Row],[Discount]]&lt;=0.1,"Medium","High")))</f>
        <v>Low</v>
      </c>
      <c r="Q512" s="15">
        <f t="shared" si="22"/>
        <v>8.9975000000000005</v>
      </c>
      <c r="R512" s="15">
        <f t="shared" si="23"/>
        <v>170.95250000000001</v>
      </c>
      <c r="S512" s="15" t="str">
        <f>IF(Table13[[#This Row],[Total Sales After Discount (Main Total Sales)]]&gt;=1000,"High Order","Low Order")</f>
        <v>Low Order</v>
      </c>
      <c r="T512" s="9" t="s">
        <v>41</v>
      </c>
      <c r="U512" s="9" t="s">
        <v>42</v>
      </c>
      <c r="V512" s="16" t="str">
        <f ca="1">PROPER(Table13[[#This Row],[Region]])</f>
        <v>South</v>
      </c>
      <c r="W512" s="9" t="s">
        <v>347</v>
      </c>
      <c r="X512" s="9" t="s">
        <v>365</v>
      </c>
      <c r="Y512" s="9" t="s">
        <v>32</v>
      </c>
      <c r="Z512" s="9" t="str">
        <f>TEXT(Table13[[#This Row],[Order Date]],"mmm")</f>
        <v>Feb</v>
      </c>
      <c r="AA512" s="1" t="str">
        <f>TEXT(Table13[[#This Row],[Order Date]],"yyyy")</f>
        <v>2015</v>
      </c>
      <c r="AB512" s="1" t="str">
        <f>TEXT(Table13[[#This Row],[Order Date]],"mmm yyyy")</f>
        <v>Feb 2015</v>
      </c>
      <c r="AC512" s="1" t="str">
        <f>TEXT(Table13[[#This Row],[Order Date]],"dddd")</f>
        <v>Thursday</v>
      </c>
    </row>
    <row r="513" spans="1:29" ht="14.5">
      <c r="A513" s="9">
        <v>907</v>
      </c>
      <c r="B513" s="9" t="str">
        <f>VLOOKUP(Table13[[#This Row],[Customer ID]],'Customer Lookup'!A:B,2,0)</f>
        <v>Rachel Casey</v>
      </c>
      <c r="C513" s="9">
        <v>86460</v>
      </c>
      <c r="D513" s="12">
        <v>42172</v>
      </c>
      <c r="E513" s="12">
        <v>42174</v>
      </c>
      <c r="F513" s="24">
        <f>Table13[[#This Row],[Ship Date]]-Table13[[#This Row],[Order Date]]</f>
        <v>2</v>
      </c>
      <c r="G513" s="18" t="str">
        <f>IF(Table13[[#This Row],[Shipping Delay (No of Days From Order to Delivery)]]&lt;=2,"Fast Delivery","Standard Delivery")</f>
        <v>Fast Delivery</v>
      </c>
      <c r="H513" s="9" t="s">
        <v>2231</v>
      </c>
      <c r="I513" s="13" t="str">
        <f ca="1">TRIM(Table13[[#This Row],[Product Category]])</f>
        <v>Office Supplies</v>
      </c>
      <c r="J513" s="13" t="str">
        <f ca="1">PROPER(Table13[[#This Row],[Product Sub-Category]])</f>
        <v>Pens &amp; Art Supplies</v>
      </c>
      <c r="K513" s="14">
        <v>12</v>
      </c>
      <c r="L513" s="15">
        <v>2.6</v>
      </c>
      <c r="M513" s="15">
        <f t="shared" si="21"/>
        <v>31.200000000000003</v>
      </c>
      <c r="N513" s="9">
        <v>0.05</v>
      </c>
      <c r="O513" s="20">
        <v>0.05</v>
      </c>
      <c r="P513" s="20" t="str">
        <f>IF(Table13[[#This Row],[Discount]]=0,"No Discount",IF(Table13[[#This Row],[Discount]]&lt;=0.05,"Low",IF(Table13[[#This Row],[Discount]]&lt;=0.1,"Medium","High")))</f>
        <v>Low</v>
      </c>
      <c r="Q513" s="15">
        <f t="shared" si="22"/>
        <v>1.5600000000000003</v>
      </c>
      <c r="R513" s="15">
        <f t="shared" si="23"/>
        <v>29.640000000000004</v>
      </c>
      <c r="S513" s="15" t="str">
        <f>IF(Table13[[#This Row],[Total Sales After Discount (Main Total Sales)]]&gt;=1000,"High Order","Low Order")</f>
        <v>Low Order</v>
      </c>
      <c r="T513" s="9" t="s">
        <v>50</v>
      </c>
      <c r="U513" s="9" t="s">
        <v>42</v>
      </c>
      <c r="V513" s="16" t="str">
        <f ca="1">PROPER(Table13[[#This Row],[Region]])</f>
        <v>South</v>
      </c>
      <c r="W513" s="9" t="s">
        <v>347</v>
      </c>
      <c r="X513" s="9" t="s">
        <v>365</v>
      </c>
      <c r="Y513" s="9" t="s">
        <v>32</v>
      </c>
      <c r="Z513" s="9" t="str">
        <f>TEXT(Table13[[#This Row],[Order Date]],"mmm")</f>
        <v>Jun</v>
      </c>
      <c r="AA513" s="1" t="str">
        <f>TEXT(Table13[[#This Row],[Order Date]],"yyyy")</f>
        <v>2015</v>
      </c>
      <c r="AB513" s="1" t="str">
        <f>TEXT(Table13[[#This Row],[Order Date]],"mmm yyyy")</f>
        <v>Jun 2015</v>
      </c>
      <c r="AC513" s="1" t="str">
        <f>TEXT(Table13[[#This Row],[Order Date]],"dddd")</f>
        <v>Wednesday</v>
      </c>
    </row>
    <row r="514" spans="1:29" ht="14.5">
      <c r="A514" s="9">
        <v>910</v>
      </c>
      <c r="B514" s="9" t="str">
        <f>VLOOKUP(Table13[[#This Row],[Customer ID]],'Customer Lookup'!A:B,2,0)</f>
        <v>Carla Hauser</v>
      </c>
      <c r="C514" s="9">
        <v>90187</v>
      </c>
      <c r="D514" s="12">
        <v>42138</v>
      </c>
      <c r="E514" s="12">
        <v>42138</v>
      </c>
      <c r="F514" s="24">
        <f>Table13[[#This Row],[Ship Date]]-Table13[[#This Row],[Order Date]]</f>
        <v>0</v>
      </c>
      <c r="G514" s="18" t="str">
        <f>IF(Table13[[#This Row],[Shipping Delay (No of Days From Order to Delivery)]]&lt;=2,"Fast Delivery","Standard Delivery")</f>
        <v>Fast Delivery</v>
      </c>
      <c r="H514" s="8" t="s">
        <v>83</v>
      </c>
      <c r="I514" s="13" t="str">
        <f ca="1">TRIM(Table13[[#This Row],[Product Category]])</f>
        <v>Office Supplies</v>
      </c>
      <c r="J514" s="13" t="str">
        <f ca="1">PROPER(Table13[[#This Row],[Product Sub-Category]])</f>
        <v>Paper</v>
      </c>
      <c r="K514" s="14">
        <v>15</v>
      </c>
      <c r="L514" s="15">
        <v>5.28</v>
      </c>
      <c r="M514" s="15">
        <f t="shared" ref="M514:M577" si="24">L514*K514</f>
        <v>79.2</v>
      </c>
      <c r="N514" s="9">
        <v>0.05</v>
      </c>
      <c r="O514" s="21">
        <v>0.05</v>
      </c>
      <c r="P514" s="21" t="str">
        <f>IF(Table13[[#This Row],[Discount]]=0,"No Discount",IF(Table13[[#This Row],[Discount]]&lt;=0.05,"Low",IF(Table13[[#This Row],[Discount]]&lt;=0.1,"Medium","High")))</f>
        <v>Low</v>
      </c>
      <c r="Q514" s="15">
        <f t="shared" ref="Q514:Q577" si="25">N514*M514</f>
        <v>3.9600000000000004</v>
      </c>
      <c r="R514" s="15">
        <f t="shared" ref="R514:R577" si="26">M514-Q514</f>
        <v>75.240000000000009</v>
      </c>
      <c r="S514" s="15" t="str">
        <f>IF(Table13[[#This Row],[Total Sales After Discount (Main Total Sales)]]&gt;=1000,"High Order","Low Order")</f>
        <v>Low Order</v>
      </c>
      <c r="T514" s="9" t="s">
        <v>41</v>
      </c>
      <c r="U514" s="9" t="s">
        <v>81</v>
      </c>
      <c r="V514" s="16" t="str">
        <f ca="1">PROPER(Table13[[#This Row],[Region]])</f>
        <v>East</v>
      </c>
      <c r="W514" s="9" t="s">
        <v>451</v>
      </c>
      <c r="X514" s="9" t="s">
        <v>452</v>
      </c>
      <c r="Y514" s="9" t="s">
        <v>32</v>
      </c>
      <c r="Z514" s="9" t="str">
        <f>TEXT(Table13[[#This Row],[Order Date]],"mmm")</f>
        <v>May</v>
      </c>
      <c r="AA514" s="1" t="str">
        <f>TEXT(Table13[[#This Row],[Order Date]],"yyyy")</f>
        <v>2015</v>
      </c>
      <c r="AB514" s="1" t="str">
        <f>TEXT(Table13[[#This Row],[Order Date]],"mmm yyyy")</f>
        <v>May 2015</v>
      </c>
      <c r="AC514" s="1" t="str">
        <f>TEXT(Table13[[#This Row],[Order Date]],"dddd")</f>
        <v>Thursday</v>
      </c>
    </row>
    <row r="515" spans="1:29" ht="14.5">
      <c r="A515" s="9">
        <v>911</v>
      </c>
      <c r="B515" s="9" t="str">
        <f>VLOOKUP(Table13[[#This Row],[Customer ID]],'Customer Lookup'!A:B,2,0)</f>
        <v>Marsha P Joyner</v>
      </c>
      <c r="C515" s="9">
        <v>90185</v>
      </c>
      <c r="D515" s="12">
        <v>42035</v>
      </c>
      <c r="E515" s="12">
        <v>42037</v>
      </c>
      <c r="F515" s="24">
        <f>Table13[[#This Row],[Ship Date]]-Table13[[#This Row],[Order Date]]</f>
        <v>2</v>
      </c>
      <c r="G515" s="18" t="str">
        <f>IF(Table13[[#This Row],[Shipping Delay (No of Days From Order to Delivery)]]&lt;=2,"Fast Delivery","Standard Delivery")</f>
        <v>Fast Delivery</v>
      </c>
      <c r="H515" s="9" t="s">
        <v>83</v>
      </c>
      <c r="I515" s="13" t="str">
        <f ca="1">TRIM(Table13[[#This Row],[Product Category]])</f>
        <v>Furniture</v>
      </c>
      <c r="J515" s="13" t="str">
        <f ca="1">PROPER(Table13[[#This Row],[Product Sub-Category]])</f>
        <v>Paper</v>
      </c>
      <c r="K515" s="14">
        <v>2</v>
      </c>
      <c r="L515" s="15">
        <v>7.64</v>
      </c>
      <c r="M515" s="15">
        <f t="shared" si="24"/>
        <v>15.28</v>
      </c>
      <c r="N515" s="9">
        <v>0.05</v>
      </c>
      <c r="O515" s="20">
        <v>0.05</v>
      </c>
      <c r="P515" s="20" t="str">
        <f>IF(Table13[[#This Row],[Discount]]=0,"No Discount",IF(Table13[[#This Row],[Discount]]&lt;=0.05,"Low",IF(Table13[[#This Row],[Discount]]&lt;=0.1,"Medium","High")))</f>
        <v>Low</v>
      </c>
      <c r="Q515" s="15">
        <f t="shared" si="25"/>
        <v>0.76400000000000001</v>
      </c>
      <c r="R515" s="15">
        <f t="shared" si="26"/>
        <v>14.516</v>
      </c>
      <c r="S515" s="15" t="str">
        <f>IF(Table13[[#This Row],[Total Sales After Discount (Main Total Sales)]]&gt;=1000,"High Order","Low Order")</f>
        <v>Low Order</v>
      </c>
      <c r="T515" s="9" t="s">
        <v>31</v>
      </c>
      <c r="U515" s="9" t="s">
        <v>81</v>
      </c>
      <c r="V515" s="16" t="str">
        <f ca="1">PROPER(Table13[[#This Row],[Region]])</f>
        <v>East</v>
      </c>
      <c r="W515" s="9" t="s">
        <v>356</v>
      </c>
      <c r="X515" s="9" t="s">
        <v>470</v>
      </c>
      <c r="Y515" s="9" t="s">
        <v>32</v>
      </c>
      <c r="Z515" s="9" t="str">
        <f>TEXT(Table13[[#This Row],[Order Date]],"mmm")</f>
        <v>Jan</v>
      </c>
      <c r="AA515" s="1" t="str">
        <f>TEXT(Table13[[#This Row],[Order Date]],"yyyy")</f>
        <v>2015</v>
      </c>
      <c r="AB515" s="1" t="str">
        <f>TEXT(Table13[[#This Row],[Order Date]],"mmm yyyy")</f>
        <v>Jan 2015</v>
      </c>
      <c r="AC515" s="1" t="str">
        <f>TEXT(Table13[[#This Row],[Order Date]],"dddd")</f>
        <v>Saturday</v>
      </c>
    </row>
    <row r="516" spans="1:29" ht="14.5">
      <c r="A516" s="9">
        <v>911</v>
      </c>
      <c r="B516" s="9" t="str">
        <f>VLOOKUP(Table13[[#This Row],[Customer ID]],'Customer Lookup'!A:B,2,0)</f>
        <v>Marsha P Joyner</v>
      </c>
      <c r="C516" s="9">
        <v>90185</v>
      </c>
      <c r="D516" s="12">
        <v>42035</v>
      </c>
      <c r="E516" s="12">
        <v>42036</v>
      </c>
      <c r="F516" s="24">
        <f>Table13[[#This Row],[Ship Date]]-Table13[[#This Row],[Order Date]]</f>
        <v>1</v>
      </c>
      <c r="G516" s="18" t="str">
        <f>IF(Table13[[#This Row],[Shipping Delay (No of Days From Order to Delivery)]]&lt;=2,"Fast Delivery","Standard Delivery")</f>
        <v>Fast Delivery</v>
      </c>
      <c r="H516" s="8" t="s">
        <v>123</v>
      </c>
      <c r="I516" s="13" t="str">
        <f ca="1">TRIM(Table13[[#This Row],[Product Category]])</f>
        <v>Office Supplies</v>
      </c>
      <c r="J516" s="13" t="str">
        <f ca="1">PROPER(Table13[[#This Row],[Product Sub-Category]])</f>
        <v>Tables</v>
      </c>
      <c r="K516" s="14">
        <v>10</v>
      </c>
      <c r="L516" s="15">
        <v>218.75</v>
      </c>
      <c r="M516" s="15">
        <f t="shared" si="24"/>
        <v>2187.5</v>
      </c>
      <c r="N516" s="9">
        <v>0.1</v>
      </c>
      <c r="O516" s="21">
        <v>0.1</v>
      </c>
      <c r="P516" s="21" t="str">
        <f>IF(Table13[[#This Row],[Discount]]=0,"No Discount",IF(Table13[[#This Row],[Discount]]&lt;=0.05,"Low",IF(Table13[[#This Row],[Discount]]&lt;=0.1,"Medium","High")))</f>
        <v>Medium</v>
      </c>
      <c r="Q516" s="15">
        <f t="shared" si="25"/>
        <v>218.75</v>
      </c>
      <c r="R516" s="15">
        <f t="shared" si="26"/>
        <v>1968.75</v>
      </c>
      <c r="S516" s="15" t="str">
        <f>IF(Table13[[#This Row],[Total Sales After Discount (Main Total Sales)]]&gt;=1000,"High Order","Low Order")</f>
        <v>High Order</v>
      </c>
      <c r="T516" s="9" t="s">
        <v>31</v>
      </c>
      <c r="U516" s="9" t="s">
        <v>81</v>
      </c>
      <c r="V516" s="16" t="str">
        <f ca="1">PROPER(Table13[[#This Row],[Region]])</f>
        <v>East</v>
      </c>
      <c r="W516" s="9" t="s">
        <v>356</v>
      </c>
      <c r="X516" s="9" t="s">
        <v>470</v>
      </c>
      <c r="Y516" s="9" t="s">
        <v>22</v>
      </c>
      <c r="Z516" s="9" t="str">
        <f>TEXT(Table13[[#This Row],[Order Date]],"mmm")</f>
        <v>Jan</v>
      </c>
      <c r="AA516" s="1" t="str">
        <f>TEXT(Table13[[#This Row],[Order Date]],"yyyy")</f>
        <v>2015</v>
      </c>
      <c r="AB516" s="1" t="str">
        <f>TEXT(Table13[[#This Row],[Order Date]],"mmm yyyy")</f>
        <v>Jan 2015</v>
      </c>
      <c r="AC516" s="1" t="str">
        <f>TEXT(Table13[[#This Row],[Order Date]],"dddd")</f>
        <v>Saturday</v>
      </c>
    </row>
    <row r="517" spans="1:29" ht="14.5">
      <c r="A517" s="9">
        <v>911</v>
      </c>
      <c r="B517" s="9" t="str">
        <f>VLOOKUP(Table13[[#This Row],[Customer ID]],'Customer Lookup'!A:B,2,0)</f>
        <v>Marsha P Joyner</v>
      </c>
      <c r="C517" s="9">
        <v>90186</v>
      </c>
      <c r="D517" s="12">
        <v>42098</v>
      </c>
      <c r="E517" s="12">
        <v>42100</v>
      </c>
      <c r="F517" s="24">
        <f>Table13[[#This Row],[Ship Date]]-Table13[[#This Row],[Order Date]]</f>
        <v>2</v>
      </c>
      <c r="G517" s="18" t="str">
        <f>IF(Table13[[#This Row],[Shipping Delay (No of Days From Order to Delivery)]]&lt;=2,"Fast Delivery","Standard Delivery")</f>
        <v>Fast Delivery</v>
      </c>
      <c r="H517" s="9" t="s">
        <v>2238</v>
      </c>
      <c r="I517" s="13" t="str">
        <f ca="1">TRIM(Table13[[#This Row],[Product Category]])</f>
        <v>Furniture</v>
      </c>
      <c r="J517" s="13" t="str">
        <f ca="1">PROPER(Table13[[#This Row],[Product Sub-Category]])</f>
        <v>Storage &amp; Organization</v>
      </c>
      <c r="K517" s="14">
        <v>8</v>
      </c>
      <c r="L517" s="15">
        <v>59.76</v>
      </c>
      <c r="M517" s="15">
        <f t="shared" si="24"/>
        <v>478.08</v>
      </c>
      <c r="N517" s="9">
        <v>0.05</v>
      </c>
      <c r="O517" s="20">
        <v>0.05</v>
      </c>
      <c r="P517" s="20" t="str">
        <f>IF(Table13[[#This Row],[Discount]]=0,"No Discount",IF(Table13[[#This Row],[Discount]]&lt;=0.05,"Low",IF(Table13[[#This Row],[Discount]]&lt;=0.1,"Medium","High")))</f>
        <v>Low</v>
      </c>
      <c r="Q517" s="15">
        <f t="shared" si="25"/>
        <v>23.904</v>
      </c>
      <c r="R517" s="15">
        <f t="shared" si="26"/>
        <v>454.17599999999999</v>
      </c>
      <c r="S517" s="15" t="str">
        <f>IF(Table13[[#This Row],[Total Sales After Discount (Main Total Sales)]]&gt;=1000,"High Order","Low Order")</f>
        <v>Low Order</v>
      </c>
      <c r="T517" s="9" t="s">
        <v>21</v>
      </c>
      <c r="U517" s="9" t="s">
        <v>81</v>
      </c>
      <c r="V517" s="16" t="str">
        <f ca="1">PROPER(Table13[[#This Row],[Region]])</f>
        <v>Central</v>
      </c>
      <c r="W517" s="9" t="s">
        <v>356</v>
      </c>
      <c r="X517" s="9" t="s">
        <v>470</v>
      </c>
      <c r="Y517" s="9" t="s">
        <v>32</v>
      </c>
      <c r="Z517" s="9" t="str">
        <f>TEXT(Table13[[#This Row],[Order Date]],"mmm")</f>
        <v>Apr</v>
      </c>
      <c r="AA517" s="1" t="str">
        <f>TEXT(Table13[[#This Row],[Order Date]],"yyyy")</f>
        <v>2015</v>
      </c>
      <c r="AB517" s="1" t="str">
        <f>TEXT(Table13[[#This Row],[Order Date]],"mmm yyyy")</f>
        <v>Apr 2015</v>
      </c>
      <c r="AC517" s="1" t="str">
        <f>TEXT(Table13[[#This Row],[Order Date]],"dddd")</f>
        <v>Saturday</v>
      </c>
    </row>
    <row r="518" spans="1:29" ht="14.5">
      <c r="A518" s="9">
        <v>915</v>
      </c>
      <c r="B518" s="9" t="str">
        <f>VLOOKUP(Table13[[#This Row],[Customer ID]],'Customer Lookup'!A:B,2,0)</f>
        <v>Carol Sherrill</v>
      </c>
      <c r="C518" s="9">
        <v>86356</v>
      </c>
      <c r="D518" s="12">
        <v>42008</v>
      </c>
      <c r="E518" s="12">
        <v>42009</v>
      </c>
      <c r="F518" s="24">
        <f>Table13[[#This Row],[Ship Date]]-Table13[[#This Row],[Order Date]]</f>
        <v>1</v>
      </c>
      <c r="G518" s="18" t="str">
        <f>IF(Table13[[#This Row],[Shipping Delay (No of Days From Order to Delivery)]]&lt;=2,"Fast Delivery","Standard Delivery")</f>
        <v>Fast Delivery</v>
      </c>
      <c r="H518" s="8" t="s">
        <v>2232</v>
      </c>
      <c r="I518" s="13" t="str">
        <f ca="1">TRIM(Table13[[#This Row],[Product Category]])</f>
        <v>Office Supplies</v>
      </c>
      <c r="J518" s="13" t="str">
        <f ca="1">PROPER(Table13[[#This Row],[Product Sub-Category]])</f>
        <v>Chairs &amp; Chairmats</v>
      </c>
      <c r="K518" s="14">
        <v>1</v>
      </c>
      <c r="L518" s="15">
        <v>350.98</v>
      </c>
      <c r="M518" s="15">
        <f t="shared" si="24"/>
        <v>350.98</v>
      </c>
      <c r="N518" s="9">
        <v>0.1</v>
      </c>
      <c r="O518" s="21">
        <v>0.1</v>
      </c>
      <c r="P518" s="21" t="str">
        <f>IF(Table13[[#This Row],[Discount]]=0,"No Discount",IF(Table13[[#This Row],[Discount]]&lt;=0.05,"Low",IF(Table13[[#This Row],[Discount]]&lt;=0.1,"Medium","High")))</f>
        <v>Medium</v>
      </c>
      <c r="Q518" s="15">
        <f t="shared" si="25"/>
        <v>35.098000000000006</v>
      </c>
      <c r="R518" s="15">
        <f t="shared" si="26"/>
        <v>315.88200000000001</v>
      </c>
      <c r="S518" s="15" t="str">
        <f>IF(Table13[[#This Row],[Total Sales After Discount (Main Total Sales)]]&gt;=1000,"High Order","Low Order")</f>
        <v>Low Order</v>
      </c>
      <c r="T518" s="9" t="s">
        <v>21</v>
      </c>
      <c r="U518" s="9" t="s">
        <v>42</v>
      </c>
      <c r="V518" s="16" t="str">
        <f ca="1">PROPER(Table13[[#This Row],[Region]])</f>
        <v>Central</v>
      </c>
      <c r="W518" s="9" t="s">
        <v>112</v>
      </c>
      <c r="X518" s="9" t="s">
        <v>471</v>
      </c>
      <c r="Y518" s="9" t="s">
        <v>22</v>
      </c>
      <c r="Z518" s="9" t="str">
        <f>TEXT(Table13[[#This Row],[Order Date]],"mmm")</f>
        <v>Jan</v>
      </c>
      <c r="AA518" s="1" t="str">
        <f>TEXT(Table13[[#This Row],[Order Date]],"yyyy")</f>
        <v>2015</v>
      </c>
      <c r="AB518" s="1" t="str">
        <f>TEXT(Table13[[#This Row],[Order Date]],"mmm yyyy")</f>
        <v>Jan 2015</v>
      </c>
      <c r="AC518" s="1" t="str">
        <f>TEXT(Table13[[#This Row],[Order Date]],"dddd")</f>
        <v>Sunday</v>
      </c>
    </row>
    <row r="519" spans="1:29" ht="14.5">
      <c r="A519" s="9">
        <v>916</v>
      </c>
      <c r="B519" s="9" t="str">
        <f>VLOOKUP(Table13[[#This Row],[Customer ID]],'Customer Lookup'!A:B,2,0)</f>
        <v>Marion Wilcox</v>
      </c>
      <c r="C519" s="9">
        <v>86357</v>
      </c>
      <c r="D519" s="12">
        <v>42008</v>
      </c>
      <c r="E519" s="12">
        <v>42015</v>
      </c>
      <c r="F519" s="24">
        <f>Table13[[#This Row],[Ship Date]]-Table13[[#This Row],[Order Date]]</f>
        <v>7</v>
      </c>
      <c r="G519" s="18" t="str">
        <f>IF(Table13[[#This Row],[Shipping Delay (No of Days From Order to Delivery)]]&lt;=2,"Fast Delivery","Standard Delivery")</f>
        <v>Standard Delivery</v>
      </c>
      <c r="H519" s="9" t="s">
        <v>2238</v>
      </c>
      <c r="I519" s="13" t="str">
        <f ca="1">TRIM(Table13[[#This Row],[Product Category]])</f>
        <v>Office Supplies</v>
      </c>
      <c r="J519" s="13" t="str">
        <f ca="1">PROPER(Table13[[#This Row],[Product Sub-Category]])</f>
        <v>Storage &amp; Organization</v>
      </c>
      <c r="K519" s="14">
        <v>3</v>
      </c>
      <c r="L519" s="15">
        <v>161.55000000000001</v>
      </c>
      <c r="M519" s="15">
        <f t="shared" si="24"/>
        <v>484.65000000000003</v>
      </c>
      <c r="N519" s="9">
        <v>0.1</v>
      </c>
      <c r="O519" s="20">
        <v>0.1</v>
      </c>
      <c r="P519" s="20" t="str">
        <f>IF(Table13[[#This Row],[Discount]]=0,"No Discount",IF(Table13[[#This Row],[Discount]]&lt;=0.05,"Low",IF(Table13[[#This Row],[Discount]]&lt;=0.1,"Medium","High")))</f>
        <v>Medium</v>
      </c>
      <c r="Q519" s="15">
        <f t="shared" si="25"/>
        <v>48.465000000000003</v>
      </c>
      <c r="R519" s="15">
        <f t="shared" si="26"/>
        <v>436.18500000000006</v>
      </c>
      <c r="S519" s="15" t="str">
        <f>IF(Table13[[#This Row],[Total Sales After Discount (Main Total Sales)]]&gt;=1000,"High Order","Low Order")</f>
        <v>Low Order</v>
      </c>
      <c r="T519" s="9" t="s">
        <v>98</v>
      </c>
      <c r="U519" s="9" t="s">
        <v>81</v>
      </c>
      <c r="V519" s="16" t="str">
        <f ca="1">PROPER(Table13[[#This Row],[Region]])</f>
        <v>West</v>
      </c>
      <c r="W519" s="9" t="s">
        <v>112</v>
      </c>
      <c r="X519" s="9" t="s">
        <v>472</v>
      </c>
      <c r="Y519" s="9" t="s">
        <v>32</v>
      </c>
      <c r="Z519" s="9" t="str">
        <f>TEXT(Table13[[#This Row],[Order Date]],"mmm")</f>
        <v>Jan</v>
      </c>
      <c r="AA519" s="1" t="str">
        <f>TEXT(Table13[[#This Row],[Order Date]],"yyyy")</f>
        <v>2015</v>
      </c>
      <c r="AB519" s="1" t="str">
        <f>TEXT(Table13[[#This Row],[Order Date]],"mmm yyyy")</f>
        <v>Jan 2015</v>
      </c>
      <c r="AC519" s="1" t="str">
        <f>TEXT(Table13[[#This Row],[Order Date]],"dddd")</f>
        <v>Sunday</v>
      </c>
    </row>
    <row r="520" spans="1:29" ht="14.5">
      <c r="A520" s="9">
        <v>918</v>
      </c>
      <c r="B520" s="9" t="str">
        <f>VLOOKUP(Table13[[#This Row],[Customer ID]],'Customer Lookup'!A:B,2,0)</f>
        <v>Kerry Jernigan</v>
      </c>
      <c r="C520" s="9">
        <v>90492</v>
      </c>
      <c r="D520" s="12">
        <v>42106</v>
      </c>
      <c r="E520" s="12">
        <v>42108</v>
      </c>
      <c r="F520" s="24">
        <f>Table13[[#This Row],[Ship Date]]-Table13[[#This Row],[Order Date]]</f>
        <v>2</v>
      </c>
      <c r="G520" s="18" t="str">
        <f>IF(Table13[[#This Row],[Shipping Delay (No of Days From Order to Delivery)]]&lt;=2,"Fast Delivery","Standard Delivery")</f>
        <v>Fast Delivery</v>
      </c>
      <c r="H520" s="8" t="s">
        <v>2238</v>
      </c>
      <c r="I520" s="13" t="str">
        <f ca="1">TRIM(Table13[[#This Row],[Product Category]])</f>
        <v>Furniture</v>
      </c>
      <c r="J520" s="13" t="str">
        <f ca="1">PROPER(Table13[[#This Row],[Product Sub-Category]])</f>
        <v>Storage &amp; Organization</v>
      </c>
      <c r="K520" s="14">
        <v>2</v>
      </c>
      <c r="L520" s="15">
        <v>35.51</v>
      </c>
      <c r="M520" s="15">
        <f t="shared" si="24"/>
        <v>71.02</v>
      </c>
      <c r="N520" s="9">
        <v>0.05</v>
      </c>
      <c r="O520" s="21">
        <v>0.05</v>
      </c>
      <c r="P520" s="21" t="str">
        <f>IF(Table13[[#This Row],[Discount]]=0,"No Discount",IF(Table13[[#This Row],[Discount]]&lt;=0.05,"Low",IF(Table13[[#This Row],[Discount]]&lt;=0.1,"Medium","High")))</f>
        <v>Low</v>
      </c>
      <c r="Q520" s="15">
        <f t="shared" si="25"/>
        <v>3.5510000000000002</v>
      </c>
      <c r="R520" s="15">
        <f t="shared" si="26"/>
        <v>67.468999999999994</v>
      </c>
      <c r="S520" s="15" t="str">
        <f>IF(Table13[[#This Row],[Total Sales After Discount (Main Total Sales)]]&gt;=1000,"High Order","Low Order")</f>
        <v>Low Order</v>
      </c>
      <c r="T520" s="9" t="s">
        <v>21</v>
      </c>
      <c r="U520" s="9" t="s">
        <v>104</v>
      </c>
      <c r="V520" s="16" t="str">
        <f ca="1">PROPER(Table13[[#This Row],[Region]])</f>
        <v>West</v>
      </c>
      <c r="W520" s="9" t="s">
        <v>37</v>
      </c>
      <c r="X520" s="9" t="s">
        <v>399</v>
      </c>
      <c r="Y520" s="9" t="s">
        <v>32</v>
      </c>
      <c r="Z520" s="9" t="str">
        <f>TEXT(Table13[[#This Row],[Order Date]],"mmm")</f>
        <v>Apr</v>
      </c>
      <c r="AA520" s="1" t="str">
        <f>TEXT(Table13[[#This Row],[Order Date]],"yyyy")</f>
        <v>2015</v>
      </c>
      <c r="AB520" s="1" t="str">
        <f>TEXT(Table13[[#This Row],[Order Date]],"mmm yyyy")</f>
        <v>Apr 2015</v>
      </c>
      <c r="AC520" s="1" t="str">
        <f>TEXT(Table13[[#This Row],[Order Date]],"dddd")</f>
        <v>Sunday</v>
      </c>
    </row>
    <row r="521" spans="1:29" ht="14.5">
      <c r="A521" s="9">
        <v>918</v>
      </c>
      <c r="B521" s="9" t="str">
        <f>VLOOKUP(Table13[[#This Row],[Customer ID]],'Customer Lookup'!A:B,2,0)</f>
        <v>Kerry Jernigan</v>
      </c>
      <c r="C521" s="9">
        <v>90493</v>
      </c>
      <c r="D521" s="12">
        <v>42144</v>
      </c>
      <c r="E521" s="12">
        <v>42145</v>
      </c>
      <c r="F521" s="24">
        <f>Table13[[#This Row],[Ship Date]]-Table13[[#This Row],[Order Date]]</f>
        <v>1</v>
      </c>
      <c r="G521" s="18" t="str">
        <f>IF(Table13[[#This Row],[Shipping Delay (No of Days From Order to Delivery)]]&lt;=2,"Fast Delivery","Standard Delivery")</f>
        <v>Fast Delivery</v>
      </c>
      <c r="H521" s="9" t="s">
        <v>151</v>
      </c>
      <c r="I521" s="13" t="str">
        <f ca="1">TRIM(Table13[[#This Row],[Product Category]])</f>
        <v>Office Supplies</v>
      </c>
      <c r="J521" s="13" t="str">
        <f ca="1">PROPER(Table13[[#This Row],[Product Sub-Category]])</f>
        <v>Bookcases</v>
      </c>
      <c r="K521" s="14">
        <v>39</v>
      </c>
      <c r="L521" s="15">
        <v>58.14</v>
      </c>
      <c r="M521" s="15">
        <f t="shared" si="24"/>
        <v>2267.46</v>
      </c>
      <c r="N521" s="9">
        <v>0.05</v>
      </c>
      <c r="O521" s="20">
        <v>0.05</v>
      </c>
      <c r="P521" s="20" t="str">
        <f>IF(Table13[[#This Row],[Discount]]=0,"No Discount",IF(Table13[[#This Row],[Discount]]&lt;=0.05,"Low",IF(Table13[[#This Row],[Discount]]&lt;=0.1,"Medium","High")))</f>
        <v>Low</v>
      </c>
      <c r="Q521" s="15">
        <f t="shared" si="25"/>
        <v>113.373</v>
      </c>
      <c r="R521" s="15">
        <f t="shared" si="26"/>
        <v>2154.087</v>
      </c>
      <c r="S521" s="15" t="str">
        <f>IF(Table13[[#This Row],[Total Sales After Discount (Main Total Sales)]]&gt;=1000,"High Order","Low Order")</f>
        <v>High Order</v>
      </c>
      <c r="T521" s="9" t="s">
        <v>41</v>
      </c>
      <c r="U521" s="9" t="s">
        <v>81</v>
      </c>
      <c r="V521" s="16" t="str">
        <f ca="1">PROPER(Table13[[#This Row],[Region]])</f>
        <v>West</v>
      </c>
      <c r="W521" s="9" t="s">
        <v>37</v>
      </c>
      <c r="X521" s="9" t="s">
        <v>399</v>
      </c>
      <c r="Y521" s="9" t="s">
        <v>22</v>
      </c>
      <c r="Z521" s="9" t="str">
        <f>TEXT(Table13[[#This Row],[Order Date]],"mmm")</f>
        <v>May</v>
      </c>
      <c r="AA521" s="1" t="str">
        <f>TEXT(Table13[[#This Row],[Order Date]],"yyyy")</f>
        <v>2015</v>
      </c>
      <c r="AB521" s="1" t="str">
        <f>TEXT(Table13[[#This Row],[Order Date]],"mmm yyyy")</f>
        <v>May 2015</v>
      </c>
      <c r="AC521" s="1" t="str">
        <f>TEXT(Table13[[#This Row],[Order Date]],"dddd")</f>
        <v>Wednesday</v>
      </c>
    </row>
    <row r="522" spans="1:29" ht="14.5">
      <c r="A522" s="9">
        <v>919</v>
      </c>
      <c r="B522" s="9" t="str">
        <f>VLOOKUP(Table13[[#This Row],[Customer ID]],'Customer Lookup'!A:B,2,0)</f>
        <v>Tracy Livingston</v>
      </c>
      <c r="C522" s="9">
        <v>90492</v>
      </c>
      <c r="D522" s="12">
        <v>42106</v>
      </c>
      <c r="E522" s="12">
        <v>42106</v>
      </c>
      <c r="F522" s="24">
        <f>Table13[[#This Row],[Ship Date]]-Table13[[#This Row],[Order Date]]</f>
        <v>0</v>
      </c>
      <c r="G522" s="18" t="str">
        <f>IF(Table13[[#This Row],[Shipping Delay (No of Days From Order to Delivery)]]&lt;=2,"Fast Delivery","Standard Delivery")</f>
        <v>Fast Delivery</v>
      </c>
      <c r="H522" s="8" t="s">
        <v>2240</v>
      </c>
      <c r="I522" s="13" t="str">
        <f ca="1">TRIM(Table13[[#This Row],[Product Category]])</f>
        <v>Technology</v>
      </c>
      <c r="J522" s="13" t="str">
        <f ca="1">PROPER(Table13[[#This Row],[Product Sub-Category]])</f>
        <v>Scissors, Rulers And Trimmers</v>
      </c>
      <c r="K522" s="14">
        <v>6</v>
      </c>
      <c r="L522" s="15">
        <v>8.34</v>
      </c>
      <c r="M522" s="15">
        <f t="shared" si="24"/>
        <v>50.04</v>
      </c>
      <c r="N522" s="9">
        <v>0.05</v>
      </c>
      <c r="O522" s="21">
        <v>0.05</v>
      </c>
      <c r="P522" s="21" t="str">
        <f>IF(Table13[[#This Row],[Discount]]=0,"No Discount",IF(Table13[[#This Row],[Discount]]&lt;=0.05,"Low",IF(Table13[[#This Row],[Discount]]&lt;=0.1,"Medium","High")))</f>
        <v>Low</v>
      </c>
      <c r="Q522" s="15">
        <f t="shared" si="25"/>
        <v>2.5020000000000002</v>
      </c>
      <c r="R522" s="15">
        <f t="shared" si="26"/>
        <v>47.537999999999997</v>
      </c>
      <c r="S522" s="15" t="str">
        <f>IF(Table13[[#This Row],[Total Sales After Discount (Main Total Sales)]]&gt;=1000,"High Order","Low Order")</f>
        <v>Low Order</v>
      </c>
      <c r="T522" s="9" t="s">
        <v>21</v>
      </c>
      <c r="U522" s="9" t="s">
        <v>104</v>
      </c>
      <c r="V522" s="16" t="str">
        <f ca="1">PROPER(Table13[[#This Row],[Region]])</f>
        <v>West</v>
      </c>
      <c r="W522" s="9" t="s">
        <v>37</v>
      </c>
      <c r="X522" s="9" t="s">
        <v>473</v>
      </c>
      <c r="Y522" s="9" t="s">
        <v>32</v>
      </c>
      <c r="Z522" s="9" t="str">
        <f>TEXT(Table13[[#This Row],[Order Date]],"mmm")</f>
        <v>Apr</v>
      </c>
      <c r="AA522" s="1" t="str">
        <f>TEXT(Table13[[#This Row],[Order Date]],"yyyy")</f>
        <v>2015</v>
      </c>
      <c r="AB522" s="1" t="str">
        <f>TEXT(Table13[[#This Row],[Order Date]],"mmm yyyy")</f>
        <v>Apr 2015</v>
      </c>
      <c r="AC522" s="1" t="str">
        <f>TEXT(Table13[[#This Row],[Order Date]],"dddd")</f>
        <v>Sunday</v>
      </c>
    </row>
    <row r="523" spans="1:29" ht="14.5">
      <c r="A523" s="9">
        <v>920</v>
      </c>
      <c r="B523" s="9" t="str">
        <f>VLOOKUP(Table13[[#This Row],[Customer ID]],'Customer Lookup'!A:B,2,0)</f>
        <v>Jessie Kelly</v>
      </c>
      <c r="C523" s="9">
        <v>90491</v>
      </c>
      <c r="D523" s="12">
        <v>42090</v>
      </c>
      <c r="E523" s="12">
        <v>42095</v>
      </c>
      <c r="F523" s="24">
        <f>Table13[[#This Row],[Ship Date]]-Table13[[#This Row],[Order Date]]</f>
        <v>5</v>
      </c>
      <c r="G523" s="18" t="str">
        <f>IF(Table13[[#This Row],[Shipping Delay (No of Days From Order to Delivery)]]&lt;=2,"Fast Delivery","Standard Delivery")</f>
        <v>Standard Delivery</v>
      </c>
      <c r="H523" s="9" t="s">
        <v>144</v>
      </c>
      <c r="I523" s="13" t="str">
        <f ca="1">TRIM(Table13[[#This Row],[Product Category]])</f>
        <v>Office Supplies</v>
      </c>
      <c r="J523" s="13" t="str">
        <f ca="1">PROPER(Table13[[#This Row],[Product Sub-Category]])</f>
        <v>Computer Peripherals</v>
      </c>
      <c r="K523" s="14">
        <v>9</v>
      </c>
      <c r="L523" s="15">
        <v>15.98</v>
      </c>
      <c r="M523" s="15">
        <f t="shared" si="24"/>
        <v>143.82</v>
      </c>
      <c r="N523" s="9">
        <v>0.05</v>
      </c>
      <c r="O523" s="20">
        <v>0.05</v>
      </c>
      <c r="P523" s="20" t="str">
        <f>IF(Table13[[#This Row],[Discount]]=0,"No Discount",IF(Table13[[#This Row],[Discount]]&lt;=0.05,"Low",IF(Table13[[#This Row],[Discount]]&lt;=0.1,"Medium","High")))</f>
        <v>Low</v>
      </c>
      <c r="Q523" s="15">
        <f t="shared" si="25"/>
        <v>7.1909999999999998</v>
      </c>
      <c r="R523" s="15">
        <f t="shared" si="26"/>
        <v>136.62899999999999</v>
      </c>
      <c r="S523" s="15" t="str">
        <f>IF(Table13[[#This Row],[Total Sales After Discount (Main Total Sales)]]&gt;=1000,"High Order","Low Order")</f>
        <v>Low Order</v>
      </c>
      <c r="T523" s="9" t="s">
        <v>98</v>
      </c>
      <c r="U523" s="9" t="s">
        <v>81</v>
      </c>
      <c r="V523" s="16" t="str">
        <f ca="1">PROPER(Table13[[#This Row],[Region]])</f>
        <v>West</v>
      </c>
      <c r="W523" s="9" t="s">
        <v>37</v>
      </c>
      <c r="X523" s="9" t="s">
        <v>474</v>
      </c>
      <c r="Y523" s="9" t="s">
        <v>32</v>
      </c>
      <c r="Z523" s="9" t="str">
        <f>TEXT(Table13[[#This Row],[Order Date]],"mmm")</f>
        <v>Mar</v>
      </c>
      <c r="AA523" s="1" t="str">
        <f>TEXT(Table13[[#This Row],[Order Date]],"yyyy")</f>
        <v>2015</v>
      </c>
      <c r="AB523" s="1" t="str">
        <f>TEXT(Table13[[#This Row],[Order Date]],"mmm yyyy")</f>
        <v>Mar 2015</v>
      </c>
      <c r="AC523" s="1" t="str">
        <f>TEXT(Table13[[#This Row],[Order Date]],"dddd")</f>
        <v>Friday</v>
      </c>
    </row>
    <row r="524" spans="1:29" ht="14.5">
      <c r="A524" s="9">
        <v>920</v>
      </c>
      <c r="B524" s="9" t="str">
        <f>VLOOKUP(Table13[[#This Row],[Customer ID]],'Customer Lookup'!A:B,2,0)</f>
        <v>Jessie Kelly</v>
      </c>
      <c r="C524" s="9">
        <v>90492</v>
      </c>
      <c r="D524" s="12">
        <v>42106</v>
      </c>
      <c r="E524" s="12">
        <v>42108</v>
      </c>
      <c r="F524" s="24">
        <f>Table13[[#This Row],[Ship Date]]-Table13[[#This Row],[Order Date]]</f>
        <v>2</v>
      </c>
      <c r="G524" s="18" t="str">
        <f>IF(Table13[[#This Row],[Shipping Delay (No of Days From Order to Delivery)]]&lt;=2,"Fast Delivery","Standard Delivery")</f>
        <v>Fast Delivery</v>
      </c>
      <c r="H524" s="8" t="s">
        <v>2237</v>
      </c>
      <c r="I524" s="13" t="str">
        <f ca="1">TRIM(Table13[[#This Row],[Product Category]])</f>
        <v>Technology</v>
      </c>
      <c r="J524" s="13" t="str">
        <f ca="1">PROPER(Table13[[#This Row],[Product Sub-Category]])</f>
        <v>Binders And Binder Accessories</v>
      </c>
      <c r="K524" s="14">
        <v>9</v>
      </c>
      <c r="L524" s="15">
        <v>8.0399999999999991</v>
      </c>
      <c r="M524" s="15">
        <f t="shared" si="24"/>
        <v>72.359999999999985</v>
      </c>
      <c r="N524" s="9">
        <v>0.05</v>
      </c>
      <c r="O524" s="21">
        <v>0.05</v>
      </c>
      <c r="P524" s="21" t="str">
        <f>IF(Table13[[#This Row],[Discount]]=0,"No Discount",IF(Table13[[#This Row],[Discount]]&lt;=0.05,"Low",IF(Table13[[#This Row],[Discount]]&lt;=0.1,"Medium","High")))</f>
        <v>Low</v>
      </c>
      <c r="Q524" s="15">
        <f t="shared" si="25"/>
        <v>3.6179999999999994</v>
      </c>
      <c r="R524" s="15">
        <f t="shared" si="26"/>
        <v>68.74199999999999</v>
      </c>
      <c r="S524" s="15" t="str">
        <f>IF(Table13[[#This Row],[Total Sales After Discount (Main Total Sales)]]&gt;=1000,"High Order","Low Order")</f>
        <v>Low Order</v>
      </c>
      <c r="T524" s="9" t="s">
        <v>21</v>
      </c>
      <c r="U524" s="9" t="s">
        <v>104</v>
      </c>
      <c r="V524" s="16" t="str">
        <f ca="1">PROPER(Table13[[#This Row],[Region]])</f>
        <v>West</v>
      </c>
      <c r="W524" s="9" t="s">
        <v>37</v>
      </c>
      <c r="X524" s="9" t="s">
        <v>474</v>
      </c>
      <c r="Y524" s="9" t="s">
        <v>32</v>
      </c>
      <c r="Z524" s="9" t="str">
        <f>TEXT(Table13[[#This Row],[Order Date]],"mmm")</f>
        <v>Apr</v>
      </c>
      <c r="AA524" s="1" t="str">
        <f>TEXT(Table13[[#This Row],[Order Date]],"yyyy")</f>
        <v>2015</v>
      </c>
      <c r="AB524" s="1" t="str">
        <f>TEXT(Table13[[#This Row],[Order Date]],"mmm yyyy")</f>
        <v>Apr 2015</v>
      </c>
      <c r="AC524" s="1" t="str">
        <f>TEXT(Table13[[#This Row],[Order Date]],"dddd")</f>
        <v>Sunday</v>
      </c>
    </row>
    <row r="525" spans="1:29" ht="14.5">
      <c r="A525" s="9">
        <v>922</v>
      </c>
      <c r="B525" s="9" t="str">
        <f>VLOOKUP(Table13[[#This Row],[Customer ID]],'Customer Lookup'!A:B,2,0)</f>
        <v>Dolores Abrams</v>
      </c>
      <c r="C525" s="9">
        <v>87135</v>
      </c>
      <c r="D525" s="12">
        <v>42144</v>
      </c>
      <c r="E525" s="12">
        <v>42145</v>
      </c>
      <c r="F525" s="24">
        <f>Table13[[#This Row],[Ship Date]]-Table13[[#This Row],[Order Date]]</f>
        <v>1</v>
      </c>
      <c r="G525" s="18" t="str">
        <f>IF(Table13[[#This Row],[Shipping Delay (No of Days From Order to Delivery)]]&lt;=2,"Fast Delivery","Standard Delivery")</f>
        <v>Fast Delivery</v>
      </c>
      <c r="H525" s="9" t="s">
        <v>2235</v>
      </c>
      <c r="I525" s="13" t="str">
        <f ca="1">TRIM(Table13[[#This Row],[Product Category]])</f>
        <v>Office Supplies</v>
      </c>
      <c r="J525" s="13" t="str">
        <f ca="1">PROPER(Table13[[#This Row],[Product Sub-Category]])</f>
        <v>Telephones And Communication</v>
      </c>
      <c r="K525" s="14">
        <v>14</v>
      </c>
      <c r="L525" s="15">
        <v>65.989999999999995</v>
      </c>
      <c r="M525" s="15">
        <f t="shared" si="24"/>
        <v>923.8599999999999</v>
      </c>
      <c r="N525" s="9">
        <v>0.05</v>
      </c>
      <c r="O525" s="20">
        <v>0.05</v>
      </c>
      <c r="P525" s="20" t="str">
        <f>IF(Table13[[#This Row],[Discount]]=0,"No Discount",IF(Table13[[#This Row],[Discount]]&lt;=0.05,"Low",IF(Table13[[#This Row],[Discount]]&lt;=0.1,"Medium","High")))</f>
        <v>Low</v>
      </c>
      <c r="Q525" s="15">
        <f t="shared" si="25"/>
        <v>46.192999999999998</v>
      </c>
      <c r="R525" s="15">
        <f t="shared" si="26"/>
        <v>877.66699999999992</v>
      </c>
      <c r="S525" s="15" t="str">
        <f>IF(Table13[[#This Row],[Total Sales After Discount (Main Total Sales)]]&gt;=1000,"High Order","Low Order")</f>
        <v>Low Order</v>
      </c>
      <c r="T525" s="9" t="s">
        <v>31</v>
      </c>
      <c r="U525" s="9" t="s">
        <v>51</v>
      </c>
      <c r="V525" s="16" t="str">
        <f ca="1">PROPER(Table13[[#This Row],[Region]])</f>
        <v>East</v>
      </c>
      <c r="W525" s="9" t="s">
        <v>37</v>
      </c>
      <c r="X525" s="9" t="s">
        <v>399</v>
      </c>
      <c r="Y525" s="9" t="s">
        <v>22</v>
      </c>
      <c r="Z525" s="9" t="str">
        <f>TEXT(Table13[[#This Row],[Order Date]],"mmm")</f>
        <v>May</v>
      </c>
      <c r="AA525" s="1" t="str">
        <f>TEXT(Table13[[#This Row],[Order Date]],"yyyy")</f>
        <v>2015</v>
      </c>
      <c r="AB525" s="1" t="str">
        <f>TEXT(Table13[[#This Row],[Order Date]],"mmm yyyy")</f>
        <v>May 2015</v>
      </c>
      <c r="AC525" s="1" t="str">
        <f>TEXT(Table13[[#This Row],[Order Date]],"dddd")</f>
        <v>Wednesday</v>
      </c>
    </row>
    <row r="526" spans="1:29" ht="14.5">
      <c r="A526" s="9">
        <v>925</v>
      </c>
      <c r="B526" s="9" t="str">
        <f>VLOOKUP(Table13[[#This Row],[Customer ID]],'Customer Lookup'!A:B,2,0)</f>
        <v>Ruth Dudley</v>
      </c>
      <c r="C526" s="9">
        <v>87134</v>
      </c>
      <c r="D526" s="12">
        <v>42100</v>
      </c>
      <c r="E526" s="12">
        <v>42100</v>
      </c>
      <c r="F526" s="24">
        <f>Table13[[#This Row],[Ship Date]]-Table13[[#This Row],[Order Date]]</f>
        <v>0</v>
      </c>
      <c r="G526" s="18" t="str">
        <f>IF(Table13[[#This Row],[Shipping Delay (No of Days From Order to Delivery)]]&lt;=2,"Fast Delivery","Standard Delivery")</f>
        <v>Fast Delivery</v>
      </c>
      <c r="H526" s="8" t="s">
        <v>60</v>
      </c>
      <c r="I526" s="13" t="str">
        <f ca="1">TRIM(Table13[[#This Row],[Product Category]])</f>
        <v>Furniture</v>
      </c>
      <c r="J526" s="13" t="str">
        <f ca="1">PROPER(Table13[[#This Row],[Product Sub-Category]])</f>
        <v>Rubber Bands</v>
      </c>
      <c r="K526" s="14">
        <v>7</v>
      </c>
      <c r="L526" s="15">
        <v>2.1800000000000002</v>
      </c>
      <c r="M526" s="15">
        <f t="shared" si="24"/>
        <v>15.260000000000002</v>
      </c>
      <c r="N526" s="9">
        <v>0.05</v>
      </c>
      <c r="O526" s="21">
        <v>0.05</v>
      </c>
      <c r="P526" s="21" t="str">
        <f>IF(Table13[[#This Row],[Discount]]=0,"No Discount",IF(Table13[[#This Row],[Discount]]&lt;=0.05,"Low",IF(Table13[[#This Row],[Discount]]&lt;=0.1,"Medium","High")))</f>
        <v>Low</v>
      </c>
      <c r="Q526" s="15">
        <f t="shared" si="25"/>
        <v>0.76300000000000012</v>
      </c>
      <c r="R526" s="15">
        <f t="shared" si="26"/>
        <v>14.497000000000002</v>
      </c>
      <c r="S526" s="15" t="str">
        <f>IF(Table13[[#This Row],[Total Sales After Discount (Main Total Sales)]]&gt;=1000,"High Order","Low Order")</f>
        <v>Low Order</v>
      </c>
      <c r="T526" s="9" t="s">
        <v>41</v>
      </c>
      <c r="U526" s="9" t="s">
        <v>51</v>
      </c>
      <c r="V526" s="16" t="str">
        <f ca="1">PROPER(Table13[[#This Row],[Region]])</f>
        <v>East</v>
      </c>
      <c r="W526" s="9" t="s">
        <v>147</v>
      </c>
      <c r="X526" s="9" t="s">
        <v>475</v>
      </c>
      <c r="Y526" s="9" t="s">
        <v>32</v>
      </c>
      <c r="Z526" s="9" t="str">
        <f>TEXT(Table13[[#This Row],[Order Date]],"mmm")</f>
        <v>Apr</v>
      </c>
      <c r="AA526" s="1" t="str">
        <f>TEXT(Table13[[#This Row],[Order Date]],"yyyy")</f>
        <v>2015</v>
      </c>
      <c r="AB526" s="1" t="str">
        <f>TEXT(Table13[[#This Row],[Order Date]],"mmm yyyy")</f>
        <v>Apr 2015</v>
      </c>
      <c r="AC526" s="1" t="str">
        <f>TEXT(Table13[[#This Row],[Order Date]],"dddd")</f>
        <v>Monday</v>
      </c>
    </row>
    <row r="527" spans="1:29" ht="14.5">
      <c r="A527" s="9">
        <v>929</v>
      </c>
      <c r="B527" s="9" t="str">
        <f>VLOOKUP(Table13[[#This Row],[Customer ID]],'Customer Lookup'!A:B,2,0)</f>
        <v>Calvin Conway</v>
      </c>
      <c r="C527" s="9">
        <v>87134</v>
      </c>
      <c r="D527" s="12">
        <v>42100</v>
      </c>
      <c r="E527" s="12">
        <v>42102</v>
      </c>
      <c r="F527" s="24">
        <f>Table13[[#This Row],[Ship Date]]-Table13[[#This Row],[Order Date]]</f>
        <v>2</v>
      </c>
      <c r="G527" s="18" t="str">
        <f>IF(Table13[[#This Row],[Shipping Delay (No of Days From Order to Delivery)]]&lt;=2,"Fast Delivery","Standard Delivery")</f>
        <v>Fast Delivery</v>
      </c>
      <c r="H527" s="9" t="s">
        <v>151</v>
      </c>
      <c r="I527" s="13" t="str">
        <f ca="1">TRIM(Table13[[#This Row],[Product Category]])</f>
        <v>Office Supplies</v>
      </c>
      <c r="J527" s="13" t="str">
        <f ca="1">PROPER(Table13[[#This Row],[Product Sub-Category]])</f>
        <v>Bookcases</v>
      </c>
      <c r="K527" s="14">
        <v>10</v>
      </c>
      <c r="L527" s="15">
        <v>170.98</v>
      </c>
      <c r="M527" s="15">
        <f t="shared" si="24"/>
        <v>1709.8</v>
      </c>
      <c r="N527" s="9">
        <v>0.1</v>
      </c>
      <c r="O527" s="20">
        <v>0.1</v>
      </c>
      <c r="P527" s="20" t="str">
        <f>IF(Table13[[#This Row],[Discount]]=0,"No Discount",IF(Table13[[#This Row],[Discount]]&lt;=0.05,"Low",IF(Table13[[#This Row],[Discount]]&lt;=0.1,"Medium","High")))</f>
        <v>Medium</v>
      </c>
      <c r="Q527" s="15">
        <f t="shared" si="25"/>
        <v>170.98000000000002</v>
      </c>
      <c r="R527" s="15">
        <f t="shared" si="26"/>
        <v>1538.82</v>
      </c>
      <c r="S527" s="15" t="str">
        <f>IF(Table13[[#This Row],[Total Sales After Discount (Main Total Sales)]]&gt;=1000,"High Order","Low Order")</f>
        <v>High Order</v>
      </c>
      <c r="T527" s="9" t="s">
        <v>41</v>
      </c>
      <c r="U527" s="9" t="s">
        <v>51</v>
      </c>
      <c r="V527" s="16" t="str">
        <f ca="1">PROPER(Table13[[#This Row],[Region]])</f>
        <v>West</v>
      </c>
      <c r="W527" s="9" t="s">
        <v>46</v>
      </c>
      <c r="X527" s="9" t="s">
        <v>476</v>
      </c>
      <c r="Y527" s="9" t="s">
        <v>22</v>
      </c>
      <c r="Z527" s="9" t="str">
        <f>TEXT(Table13[[#This Row],[Order Date]],"mmm")</f>
        <v>Apr</v>
      </c>
      <c r="AA527" s="1" t="str">
        <f>TEXT(Table13[[#This Row],[Order Date]],"yyyy")</f>
        <v>2015</v>
      </c>
      <c r="AB527" s="1" t="str">
        <f>TEXT(Table13[[#This Row],[Order Date]],"mmm yyyy")</f>
        <v>Apr 2015</v>
      </c>
      <c r="AC527" s="1" t="str">
        <f>TEXT(Table13[[#This Row],[Order Date]],"dddd")</f>
        <v>Monday</v>
      </c>
    </row>
    <row r="528" spans="1:29" ht="14.5">
      <c r="A528" s="9">
        <v>936</v>
      </c>
      <c r="B528" s="9" t="str">
        <f>VLOOKUP(Table13[[#This Row],[Customer ID]],'Customer Lookup'!A:B,2,0)</f>
        <v>Robyn Garner</v>
      </c>
      <c r="C528" s="9">
        <v>90588</v>
      </c>
      <c r="D528" s="12">
        <v>42052</v>
      </c>
      <c r="E528" s="12">
        <v>42054</v>
      </c>
      <c r="F528" s="24">
        <f>Table13[[#This Row],[Ship Date]]-Table13[[#This Row],[Order Date]]</f>
        <v>2</v>
      </c>
      <c r="G528" s="18" t="str">
        <f>IF(Table13[[#This Row],[Shipping Delay (No of Days From Order to Delivery)]]&lt;=2,"Fast Delivery","Standard Delivery")</f>
        <v>Fast Delivery</v>
      </c>
      <c r="H528" s="8" t="s">
        <v>83</v>
      </c>
      <c r="I528" s="13" t="str">
        <f ca="1">TRIM(Table13[[#This Row],[Product Category]])</f>
        <v>Office Supplies</v>
      </c>
      <c r="J528" s="13" t="str">
        <f ca="1">PROPER(Table13[[#This Row],[Product Sub-Category]])</f>
        <v>Paper</v>
      </c>
      <c r="K528" s="14">
        <v>1</v>
      </c>
      <c r="L528" s="15">
        <v>6.04</v>
      </c>
      <c r="M528" s="15">
        <f t="shared" si="24"/>
        <v>6.04</v>
      </c>
      <c r="N528" s="9">
        <v>0.05</v>
      </c>
      <c r="O528" s="21">
        <v>0.05</v>
      </c>
      <c r="P528" s="21" t="str">
        <f>IF(Table13[[#This Row],[Discount]]=0,"No Discount",IF(Table13[[#This Row],[Discount]]&lt;=0.05,"Low",IF(Table13[[#This Row],[Discount]]&lt;=0.1,"Medium","High")))</f>
        <v>Low</v>
      </c>
      <c r="Q528" s="15">
        <f t="shared" si="25"/>
        <v>0.30200000000000005</v>
      </c>
      <c r="R528" s="15">
        <f t="shared" si="26"/>
        <v>5.7379999999999995</v>
      </c>
      <c r="S528" s="15" t="str">
        <f>IF(Table13[[#This Row],[Total Sales After Discount (Main Total Sales)]]&gt;=1000,"High Order","Low Order")</f>
        <v>Low Order</v>
      </c>
      <c r="T528" s="9" t="s">
        <v>41</v>
      </c>
      <c r="U528" s="9" t="s">
        <v>81</v>
      </c>
      <c r="V528" s="16" t="str">
        <f ca="1">PROPER(Table13[[#This Row],[Region]])</f>
        <v>West</v>
      </c>
      <c r="W528" s="9" t="s">
        <v>37</v>
      </c>
      <c r="X528" s="9" t="s">
        <v>474</v>
      </c>
      <c r="Y528" s="9" t="s">
        <v>22</v>
      </c>
      <c r="Z528" s="9" t="str">
        <f>TEXT(Table13[[#This Row],[Order Date]],"mmm")</f>
        <v>Feb</v>
      </c>
      <c r="AA528" s="1" t="str">
        <f>TEXT(Table13[[#This Row],[Order Date]],"yyyy")</f>
        <v>2015</v>
      </c>
      <c r="AB528" s="1" t="str">
        <f>TEXT(Table13[[#This Row],[Order Date]],"mmm yyyy")</f>
        <v>Feb 2015</v>
      </c>
      <c r="AC528" s="1" t="str">
        <f>TEXT(Table13[[#This Row],[Order Date]],"dddd")</f>
        <v>Tuesday</v>
      </c>
    </row>
    <row r="529" spans="1:29" ht="14.5">
      <c r="A529" s="9">
        <v>936</v>
      </c>
      <c r="B529" s="9" t="str">
        <f>VLOOKUP(Table13[[#This Row],[Customer ID]],'Customer Lookup'!A:B,2,0)</f>
        <v>Robyn Garner</v>
      </c>
      <c r="C529" s="9">
        <v>90589</v>
      </c>
      <c r="D529" s="12">
        <v>42182</v>
      </c>
      <c r="E529" s="12">
        <v>42182</v>
      </c>
      <c r="F529" s="24">
        <f>Table13[[#This Row],[Ship Date]]-Table13[[#This Row],[Order Date]]</f>
        <v>0</v>
      </c>
      <c r="G529" s="18" t="str">
        <f>IF(Table13[[#This Row],[Shipping Delay (No of Days From Order to Delivery)]]&lt;=2,"Fast Delivery","Standard Delivery")</f>
        <v>Fast Delivery</v>
      </c>
      <c r="H529" s="9" t="s">
        <v>83</v>
      </c>
      <c r="I529" s="13" t="str">
        <f ca="1">TRIM(Table13[[#This Row],[Product Category]])</f>
        <v>Technology</v>
      </c>
      <c r="J529" s="13" t="str">
        <f ca="1">PROPER(Table13[[#This Row],[Product Sub-Category]])</f>
        <v>Paper</v>
      </c>
      <c r="K529" s="14">
        <v>17</v>
      </c>
      <c r="L529" s="15">
        <v>5.98</v>
      </c>
      <c r="M529" s="15">
        <f t="shared" si="24"/>
        <v>101.66000000000001</v>
      </c>
      <c r="N529" s="9">
        <v>0.05</v>
      </c>
      <c r="O529" s="20">
        <v>0.05</v>
      </c>
      <c r="P529" s="20" t="str">
        <f>IF(Table13[[#This Row],[Discount]]=0,"No Discount",IF(Table13[[#This Row],[Discount]]&lt;=0.05,"Low",IF(Table13[[#This Row],[Discount]]&lt;=0.1,"Medium","High")))</f>
        <v>Low</v>
      </c>
      <c r="Q529" s="15">
        <f t="shared" si="25"/>
        <v>5.0830000000000011</v>
      </c>
      <c r="R529" s="15">
        <f t="shared" si="26"/>
        <v>96.577000000000012</v>
      </c>
      <c r="S529" s="15" t="str">
        <f>IF(Table13[[#This Row],[Total Sales After Discount (Main Total Sales)]]&gt;=1000,"High Order","Low Order")</f>
        <v>Low Order</v>
      </c>
      <c r="T529" s="9" t="s">
        <v>31</v>
      </c>
      <c r="U529" s="9" t="s">
        <v>81</v>
      </c>
      <c r="V529" s="16" t="str">
        <f ca="1">PROPER(Table13[[#This Row],[Region]])</f>
        <v>West</v>
      </c>
      <c r="W529" s="9" t="s">
        <v>37</v>
      </c>
      <c r="X529" s="9" t="s">
        <v>474</v>
      </c>
      <c r="Y529" s="9" t="s">
        <v>32</v>
      </c>
      <c r="Z529" s="9" t="str">
        <f>TEXT(Table13[[#This Row],[Order Date]],"mmm")</f>
        <v>Jun</v>
      </c>
      <c r="AA529" s="1" t="str">
        <f>TEXT(Table13[[#This Row],[Order Date]],"yyyy")</f>
        <v>2015</v>
      </c>
      <c r="AB529" s="1" t="str">
        <f>TEXT(Table13[[#This Row],[Order Date]],"mmm yyyy")</f>
        <v>Jun 2015</v>
      </c>
      <c r="AC529" s="1" t="str">
        <f>TEXT(Table13[[#This Row],[Order Date]],"dddd")</f>
        <v>Saturday</v>
      </c>
    </row>
    <row r="530" spans="1:29" ht="14.5">
      <c r="A530" s="9">
        <v>937</v>
      </c>
      <c r="B530" s="9" t="str">
        <f>VLOOKUP(Table13[[#This Row],[Customer ID]],'Customer Lookup'!A:B,2,0)</f>
        <v>Kelly Shaw</v>
      </c>
      <c r="C530" s="9">
        <v>90589</v>
      </c>
      <c r="D530" s="12">
        <v>42182</v>
      </c>
      <c r="E530" s="12">
        <v>42183</v>
      </c>
      <c r="F530" s="24">
        <f>Table13[[#This Row],[Ship Date]]-Table13[[#This Row],[Order Date]]</f>
        <v>1</v>
      </c>
      <c r="G530" s="18" t="str">
        <f>IF(Table13[[#This Row],[Shipping Delay (No of Days From Order to Delivery)]]&lt;=2,"Fast Delivery","Standard Delivery")</f>
        <v>Fast Delivery</v>
      </c>
      <c r="H530" s="8" t="s">
        <v>2235</v>
      </c>
      <c r="I530" s="13" t="str">
        <f ca="1">TRIM(Table13[[#This Row],[Product Category]])</f>
        <v>Furniture</v>
      </c>
      <c r="J530" s="13" t="str">
        <f ca="1">PROPER(Table13[[#This Row],[Product Sub-Category]])</f>
        <v>Telephones And Communication</v>
      </c>
      <c r="K530" s="14">
        <v>3</v>
      </c>
      <c r="L530" s="15">
        <v>65.989999999999995</v>
      </c>
      <c r="M530" s="15">
        <f t="shared" si="24"/>
        <v>197.96999999999997</v>
      </c>
      <c r="N530" s="9">
        <v>0.05</v>
      </c>
      <c r="O530" s="21">
        <v>0.05</v>
      </c>
      <c r="P530" s="21" t="str">
        <f>IF(Table13[[#This Row],[Discount]]=0,"No Discount",IF(Table13[[#This Row],[Discount]]&lt;=0.05,"Low",IF(Table13[[#This Row],[Discount]]&lt;=0.1,"Medium","High")))</f>
        <v>Low</v>
      </c>
      <c r="Q530" s="15">
        <f t="shared" si="25"/>
        <v>9.8984999999999985</v>
      </c>
      <c r="R530" s="15">
        <f t="shared" si="26"/>
        <v>188.07149999999996</v>
      </c>
      <c r="S530" s="15" t="str">
        <f>IF(Table13[[#This Row],[Total Sales After Discount (Main Total Sales)]]&gt;=1000,"High Order","Low Order")</f>
        <v>Low Order</v>
      </c>
      <c r="T530" s="9" t="s">
        <v>31</v>
      </c>
      <c r="U530" s="9" t="s">
        <v>81</v>
      </c>
      <c r="V530" s="16" t="str">
        <f ca="1">PROPER(Table13[[#This Row],[Region]])</f>
        <v>East</v>
      </c>
      <c r="W530" s="9" t="s">
        <v>37</v>
      </c>
      <c r="X530" s="9" t="s">
        <v>477</v>
      </c>
      <c r="Y530" s="9" t="s">
        <v>32</v>
      </c>
      <c r="Z530" s="9" t="str">
        <f>TEXT(Table13[[#This Row],[Order Date]],"mmm")</f>
        <v>Jun</v>
      </c>
      <c r="AA530" s="1" t="str">
        <f>TEXT(Table13[[#This Row],[Order Date]],"yyyy")</f>
        <v>2015</v>
      </c>
      <c r="AB530" s="1" t="str">
        <f>TEXT(Table13[[#This Row],[Order Date]],"mmm yyyy")</f>
        <v>Jun 2015</v>
      </c>
      <c r="AC530" s="1" t="str">
        <f>TEXT(Table13[[#This Row],[Order Date]],"dddd")</f>
        <v>Saturday</v>
      </c>
    </row>
    <row r="531" spans="1:29" ht="14.5">
      <c r="A531" s="9">
        <v>940</v>
      </c>
      <c r="B531" s="9" t="str">
        <f>VLOOKUP(Table13[[#This Row],[Customer ID]],'Customer Lookup'!A:B,2,0)</f>
        <v>Albert Maxwell</v>
      </c>
      <c r="C531" s="9">
        <v>90844</v>
      </c>
      <c r="D531" s="12">
        <v>42108</v>
      </c>
      <c r="E531" s="12">
        <v>42113</v>
      </c>
      <c r="F531" s="24">
        <f>Table13[[#This Row],[Ship Date]]-Table13[[#This Row],[Order Date]]</f>
        <v>5</v>
      </c>
      <c r="G531" s="18" t="str">
        <f>IF(Table13[[#This Row],[Shipping Delay (No of Days From Order to Delivery)]]&lt;=2,"Fast Delivery","Standard Delivery")</f>
        <v>Standard Delivery</v>
      </c>
      <c r="H531" s="9" t="s">
        <v>151</v>
      </c>
      <c r="I531" s="13" t="str">
        <f ca="1">TRIM(Table13[[#This Row],[Product Category]])</f>
        <v>Office Supplies</v>
      </c>
      <c r="J531" s="13" t="str">
        <f ca="1">PROPER(Table13[[#This Row],[Product Sub-Category]])</f>
        <v>Bookcases</v>
      </c>
      <c r="K531" s="14">
        <v>4</v>
      </c>
      <c r="L531" s="15">
        <v>100.98</v>
      </c>
      <c r="M531" s="15">
        <f t="shared" si="24"/>
        <v>403.92</v>
      </c>
      <c r="N531" s="9">
        <v>0.1</v>
      </c>
      <c r="O531" s="20">
        <v>0.1</v>
      </c>
      <c r="P531" s="20" t="str">
        <f>IF(Table13[[#This Row],[Discount]]=0,"No Discount",IF(Table13[[#This Row],[Discount]]&lt;=0.05,"Low",IF(Table13[[#This Row],[Discount]]&lt;=0.1,"Medium","High")))</f>
        <v>Medium</v>
      </c>
      <c r="Q531" s="15">
        <f t="shared" si="25"/>
        <v>40.392000000000003</v>
      </c>
      <c r="R531" s="15">
        <f t="shared" si="26"/>
        <v>363.52800000000002</v>
      </c>
      <c r="S531" s="15" t="str">
        <f>IF(Table13[[#This Row],[Total Sales After Discount (Main Total Sales)]]&gt;=1000,"High Order","Low Order")</f>
        <v>Low Order</v>
      </c>
      <c r="T531" s="9" t="s">
        <v>98</v>
      </c>
      <c r="U531" s="9" t="s">
        <v>42</v>
      </c>
      <c r="V531" s="16" t="str">
        <f ca="1">PROPER(Table13[[#This Row],[Region]])</f>
        <v>West</v>
      </c>
      <c r="W531" s="9" t="s">
        <v>171</v>
      </c>
      <c r="X531" s="9" t="s">
        <v>478</v>
      </c>
      <c r="Y531" s="9" t="s">
        <v>22</v>
      </c>
      <c r="Z531" s="9" t="str">
        <f>TEXT(Table13[[#This Row],[Order Date]],"mmm")</f>
        <v>Apr</v>
      </c>
      <c r="AA531" s="1" t="str">
        <f>TEXT(Table13[[#This Row],[Order Date]],"yyyy")</f>
        <v>2015</v>
      </c>
      <c r="AB531" s="1" t="str">
        <f>TEXT(Table13[[#This Row],[Order Date]],"mmm yyyy")</f>
        <v>Apr 2015</v>
      </c>
      <c r="AC531" s="1" t="str">
        <f>TEXT(Table13[[#This Row],[Order Date]],"dddd")</f>
        <v>Tuesday</v>
      </c>
    </row>
    <row r="532" spans="1:29" ht="14.5">
      <c r="A532" s="9">
        <v>945</v>
      </c>
      <c r="B532" s="9" t="str">
        <f>VLOOKUP(Table13[[#This Row],[Customer ID]],'Customer Lookup'!A:B,2,0)</f>
        <v>Stephanie Sun Perry</v>
      </c>
      <c r="C532" s="9">
        <v>86567</v>
      </c>
      <c r="D532" s="12">
        <v>42069</v>
      </c>
      <c r="E532" s="12">
        <v>42069</v>
      </c>
      <c r="F532" s="24">
        <f>Table13[[#This Row],[Ship Date]]-Table13[[#This Row],[Order Date]]</f>
        <v>0</v>
      </c>
      <c r="G532" s="18" t="str">
        <f>IF(Table13[[#This Row],[Shipping Delay (No of Days From Order to Delivery)]]&lt;=2,"Fast Delivery","Standard Delivery")</f>
        <v>Fast Delivery</v>
      </c>
      <c r="H532" s="8" t="s">
        <v>2237</v>
      </c>
      <c r="I532" s="13" t="str">
        <f ca="1">TRIM(Table13[[#This Row],[Product Category]])</f>
        <v>Furniture</v>
      </c>
      <c r="J532" s="13" t="str">
        <f ca="1">PROPER(Table13[[#This Row],[Product Sub-Category]])</f>
        <v>Binders And Binder Accessories</v>
      </c>
      <c r="K532" s="14">
        <v>3</v>
      </c>
      <c r="L532" s="15">
        <v>31.74</v>
      </c>
      <c r="M532" s="15">
        <f t="shared" si="24"/>
        <v>95.22</v>
      </c>
      <c r="N532" s="9">
        <v>0.05</v>
      </c>
      <c r="O532" s="21">
        <v>0.05</v>
      </c>
      <c r="P532" s="21" t="str">
        <f>IF(Table13[[#This Row],[Discount]]=0,"No Discount",IF(Table13[[#This Row],[Discount]]&lt;=0.05,"Low",IF(Table13[[#This Row],[Discount]]&lt;=0.1,"Medium","High")))</f>
        <v>Low</v>
      </c>
      <c r="Q532" s="15">
        <f t="shared" si="25"/>
        <v>4.7610000000000001</v>
      </c>
      <c r="R532" s="15">
        <f t="shared" si="26"/>
        <v>90.459000000000003</v>
      </c>
      <c r="S532" s="15" t="str">
        <f>IF(Table13[[#This Row],[Total Sales After Discount (Main Total Sales)]]&gt;=1000,"High Order","Low Order")</f>
        <v>Low Order</v>
      </c>
      <c r="T532" s="9" t="s">
        <v>31</v>
      </c>
      <c r="U532" s="9" t="s">
        <v>42</v>
      </c>
      <c r="V532" s="16" t="str">
        <f ca="1">PROPER(Table13[[#This Row],[Region]])</f>
        <v>East</v>
      </c>
      <c r="W532" s="9" t="s">
        <v>37</v>
      </c>
      <c r="X532" s="9" t="s">
        <v>479</v>
      </c>
      <c r="Y532" s="9" t="s">
        <v>32</v>
      </c>
      <c r="Z532" s="9" t="str">
        <f>TEXT(Table13[[#This Row],[Order Date]],"mmm")</f>
        <v>Mar</v>
      </c>
      <c r="AA532" s="1" t="str">
        <f>TEXT(Table13[[#This Row],[Order Date]],"yyyy")</f>
        <v>2015</v>
      </c>
      <c r="AB532" s="1" t="str">
        <f>TEXT(Table13[[#This Row],[Order Date]],"mmm yyyy")</f>
        <v>Mar 2015</v>
      </c>
      <c r="AC532" s="1" t="str">
        <f>TEXT(Table13[[#This Row],[Order Date]],"dddd")</f>
        <v>Friday</v>
      </c>
    </row>
    <row r="533" spans="1:29" ht="14.5">
      <c r="A533" s="9">
        <v>946</v>
      </c>
      <c r="B533" s="9" t="str">
        <f>VLOOKUP(Table13[[#This Row],[Customer ID]],'Customer Lookup'!A:B,2,0)</f>
        <v>Denise Parks</v>
      </c>
      <c r="C533" s="9">
        <v>86566</v>
      </c>
      <c r="D533" s="12">
        <v>42064</v>
      </c>
      <c r="E533" s="12">
        <v>42065</v>
      </c>
      <c r="F533" s="24">
        <f>Table13[[#This Row],[Ship Date]]-Table13[[#This Row],[Order Date]]</f>
        <v>1</v>
      </c>
      <c r="G533" s="18" t="str">
        <f>IF(Table13[[#This Row],[Shipping Delay (No of Days From Order to Delivery)]]&lt;=2,"Fast Delivery","Standard Delivery")</f>
        <v>Fast Delivery</v>
      </c>
      <c r="H533" s="9" t="s">
        <v>2233</v>
      </c>
      <c r="I533" s="13" t="str">
        <f ca="1">TRIM(Table13[[#This Row],[Product Category]])</f>
        <v>Furniture</v>
      </c>
      <c r="J533" s="13" t="str">
        <f ca="1">PROPER(Table13[[#This Row],[Product Sub-Category]])</f>
        <v>Office Furnishings</v>
      </c>
      <c r="K533" s="14">
        <v>20</v>
      </c>
      <c r="L533" s="15">
        <v>90.98</v>
      </c>
      <c r="M533" s="15">
        <f t="shared" si="24"/>
        <v>1819.6000000000001</v>
      </c>
      <c r="N533" s="9">
        <v>0.05</v>
      </c>
      <c r="O533" s="20">
        <v>0.05</v>
      </c>
      <c r="P533" s="20" t="str">
        <f>IF(Table13[[#This Row],[Discount]]=0,"No Discount",IF(Table13[[#This Row],[Discount]]&lt;=0.05,"Low",IF(Table13[[#This Row],[Discount]]&lt;=0.1,"Medium","High")))</f>
        <v>Low</v>
      </c>
      <c r="Q533" s="15">
        <f t="shared" si="25"/>
        <v>90.980000000000018</v>
      </c>
      <c r="R533" s="15">
        <f t="shared" si="26"/>
        <v>1728.6200000000001</v>
      </c>
      <c r="S533" s="15" t="str">
        <f>IF(Table13[[#This Row],[Total Sales After Discount (Main Total Sales)]]&gt;=1000,"High Order","Low Order")</f>
        <v>High Order</v>
      </c>
      <c r="T533" s="9" t="s">
        <v>41</v>
      </c>
      <c r="U533" s="9" t="s">
        <v>42</v>
      </c>
      <c r="V533" s="16" t="str">
        <f ca="1">PROPER(Table13[[#This Row],[Region]])</f>
        <v>East</v>
      </c>
      <c r="W533" s="9" t="s">
        <v>147</v>
      </c>
      <c r="X533" s="9" t="s">
        <v>308</v>
      </c>
      <c r="Y533" s="9" t="s">
        <v>22</v>
      </c>
      <c r="Z533" s="9" t="str">
        <f>TEXT(Table13[[#This Row],[Order Date]],"mmm")</f>
        <v>Mar</v>
      </c>
      <c r="AA533" s="1" t="str">
        <f>TEXT(Table13[[#This Row],[Order Date]],"yyyy")</f>
        <v>2015</v>
      </c>
      <c r="AB533" s="1" t="str">
        <f>TEXT(Table13[[#This Row],[Order Date]],"mmm yyyy")</f>
        <v>Mar 2015</v>
      </c>
      <c r="AC533" s="1" t="str">
        <f>TEXT(Table13[[#This Row],[Order Date]],"dddd")</f>
        <v>Sunday</v>
      </c>
    </row>
    <row r="534" spans="1:29" ht="14.5">
      <c r="A534" s="9">
        <v>947</v>
      </c>
      <c r="B534" s="9" t="str">
        <f>VLOOKUP(Table13[[#This Row],[Customer ID]],'Customer Lookup'!A:B,2,0)</f>
        <v>Dorothy Buchanan</v>
      </c>
      <c r="C534" s="9">
        <v>86565</v>
      </c>
      <c r="D534" s="12">
        <v>42015</v>
      </c>
      <c r="E534" s="12">
        <v>42017</v>
      </c>
      <c r="F534" s="24">
        <f>Table13[[#This Row],[Ship Date]]-Table13[[#This Row],[Order Date]]</f>
        <v>2</v>
      </c>
      <c r="G534" s="18" t="str">
        <f>IF(Table13[[#This Row],[Shipping Delay (No of Days From Order to Delivery)]]&lt;=2,"Fast Delivery","Standard Delivery")</f>
        <v>Fast Delivery</v>
      </c>
      <c r="H534" s="8" t="s">
        <v>2233</v>
      </c>
      <c r="I534" s="13" t="str">
        <f ca="1">TRIM(Table13[[#This Row],[Product Category]])</f>
        <v>Office Supplies</v>
      </c>
      <c r="J534" s="13" t="str">
        <f ca="1">PROPER(Table13[[#This Row],[Product Sub-Category]])</f>
        <v>Office Furnishings</v>
      </c>
      <c r="K534" s="14">
        <v>5</v>
      </c>
      <c r="L534" s="15">
        <v>14.2</v>
      </c>
      <c r="M534" s="15">
        <f t="shared" si="24"/>
        <v>71</v>
      </c>
      <c r="N534" s="9">
        <v>0.05</v>
      </c>
      <c r="O534" s="21">
        <v>0.05</v>
      </c>
      <c r="P534" s="21" t="str">
        <f>IF(Table13[[#This Row],[Discount]]=0,"No Discount",IF(Table13[[#This Row],[Discount]]&lt;=0.05,"Low",IF(Table13[[#This Row],[Discount]]&lt;=0.1,"Medium","High")))</f>
        <v>Low</v>
      </c>
      <c r="Q534" s="15">
        <f t="shared" si="25"/>
        <v>3.5500000000000003</v>
      </c>
      <c r="R534" s="15">
        <f t="shared" si="26"/>
        <v>67.45</v>
      </c>
      <c r="S534" s="15" t="str">
        <f>IF(Table13[[#This Row],[Total Sales After Discount (Main Total Sales)]]&gt;=1000,"High Order","Low Order")</f>
        <v>Low Order</v>
      </c>
      <c r="T534" s="9" t="s">
        <v>41</v>
      </c>
      <c r="U534" s="9" t="s">
        <v>42</v>
      </c>
      <c r="V534" s="16" t="str">
        <f ca="1">PROPER(Table13[[#This Row],[Region]])</f>
        <v>West</v>
      </c>
      <c r="W534" s="9" t="s">
        <v>46</v>
      </c>
      <c r="X534" s="9" t="s">
        <v>480</v>
      </c>
      <c r="Y534" s="9" t="s">
        <v>22</v>
      </c>
      <c r="Z534" s="9" t="str">
        <f>TEXT(Table13[[#This Row],[Order Date]],"mmm")</f>
        <v>Jan</v>
      </c>
      <c r="AA534" s="1" t="str">
        <f>TEXT(Table13[[#This Row],[Order Date]],"yyyy")</f>
        <v>2015</v>
      </c>
      <c r="AB534" s="1" t="str">
        <f>TEXT(Table13[[#This Row],[Order Date]],"mmm yyyy")</f>
        <v>Jan 2015</v>
      </c>
      <c r="AC534" s="1" t="str">
        <f>TEXT(Table13[[#This Row],[Order Date]],"dddd")</f>
        <v>Sunday</v>
      </c>
    </row>
    <row r="535" spans="1:29" ht="14.5">
      <c r="A535" s="9">
        <v>949</v>
      </c>
      <c r="B535" s="9" t="str">
        <f>VLOOKUP(Table13[[#This Row],[Customer ID]],'Customer Lookup'!A:B,2,0)</f>
        <v>Ernest Oh</v>
      </c>
      <c r="C535" s="9">
        <v>9285</v>
      </c>
      <c r="D535" s="12">
        <v>42006</v>
      </c>
      <c r="E535" s="12">
        <v>42008</v>
      </c>
      <c r="F535" s="24">
        <f>Table13[[#This Row],[Ship Date]]-Table13[[#This Row],[Order Date]]</f>
        <v>2</v>
      </c>
      <c r="G535" s="18" t="str">
        <f>IF(Table13[[#This Row],[Shipping Delay (No of Days From Order to Delivery)]]&lt;=2,"Fast Delivery","Standard Delivery")</f>
        <v>Fast Delivery</v>
      </c>
      <c r="H535" s="9" t="s">
        <v>2237</v>
      </c>
      <c r="I535" s="13" t="str">
        <f ca="1">TRIM(Table13[[#This Row],[Product Category]])</f>
        <v>Office Supplies</v>
      </c>
      <c r="J535" s="13" t="str">
        <f ca="1">PROPER(Table13[[#This Row],[Product Sub-Category]])</f>
        <v>Binders And Binder Accessories</v>
      </c>
      <c r="K535" s="14">
        <v>3</v>
      </c>
      <c r="L535" s="15">
        <v>40.98</v>
      </c>
      <c r="M535" s="15">
        <f t="shared" si="24"/>
        <v>122.94</v>
      </c>
      <c r="N535" s="9">
        <v>0.05</v>
      </c>
      <c r="O535" s="20">
        <v>0.05</v>
      </c>
      <c r="P535" s="20" t="str">
        <f>IF(Table13[[#This Row],[Discount]]=0,"No Discount",IF(Table13[[#This Row],[Discount]]&lt;=0.05,"Low",IF(Table13[[#This Row],[Discount]]&lt;=0.1,"Medium","High")))</f>
        <v>Low</v>
      </c>
      <c r="Q535" s="15">
        <f t="shared" si="25"/>
        <v>6.1470000000000002</v>
      </c>
      <c r="R535" s="15">
        <f t="shared" si="26"/>
        <v>116.79299999999999</v>
      </c>
      <c r="S535" s="15" t="str">
        <f>IF(Table13[[#This Row],[Total Sales After Discount (Main Total Sales)]]&gt;=1000,"High Order","Low Order")</f>
        <v>Low Order</v>
      </c>
      <c r="T535" s="9" t="s">
        <v>481</v>
      </c>
      <c r="U535" s="9" t="s">
        <v>104</v>
      </c>
      <c r="V535" s="16" t="str">
        <f ca="1">PROPER(Table13[[#This Row],[Region]])</f>
        <v>West</v>
      </c>
      <c r="W535" s="9" t="s">
        <v>37</v>
      </c>
      <c r="X535" s="9" t="s">
        <v>361</v>
      </c>
      <c r="Y535" s="9" t="s">
        <v>32</v>
      </c>
      <c r="Z535" s="9" t="str">
        <f>TEXT(Table13[[#This Row],[Order Date]],"mmm")</f>
        <v>Jan</v>
      </c>
      <c r="AA535" s="1" t="str">
        <f>TEXT(Table13[[#This Row],[Order Date]],"yyyy")</f>
        <v>2015</v>
      </c>
      <c r="AB535" s="1" t="str">
        <f>TEXT(Table13[[#This Row],[Order Date]],"mmm yyyy")</f>
        <v>Jan 2015</v>
      </c>
      <c r="AC535" s="1" t="str">
        <f>TEXT(Table13[[#This Row],[Order Date]],"dddd")</f>
        <v>Friday</v>
      </c>
    </row>
    <row r="536" spans="1:29" ht="14.5">
      <c r="A536" s="9">
        <v>949</v>
      </c>
      <c r="B536" s="9" t="str">
        <f>VLOOKUP(Table13[[#This Row],[Customer ID]],'Customer Lookup'!A:B,2,0)</f>
        <v>Ernest Oh</v>
      </c>
      <c r="C536" s="9">
        <v>8257</v>
      </c>
      <c r="D536" s="12">
        <v>42085</v>
      </c>
      <c r="E536" s="12">
        <v>42089</v>
      </c>
      <c r="F536" s="24">
        <f>Table13[[#This Row],[Ship Date]]-Table13[[#This Row],[Order Date]]</f>
        <v>4</v>
      </c>
      <c r="G536" s="18" t="str">
        <f>IF(Table13[[#This Row],[Shipping Delay (No of Days From Order to Delivery)]]&lt;=2,"Fast Delivery","Standard Delivery")</f>
        <v>Standard Delivery</v>
      </c>
      <c r="H536" s="8" t="s">
        <v>83</v>
      </c>
      <c r="I536" s="13" t="str">
        <f ca="1">TRIM(Table13[[#This Row],[Product Category]])</f>
        <v>Office Supplies</v>
      </c>
      <c r="J536" s="13" t="str">
        <f ca="1">PROPER(Table13[[#This Row],[Product Sub-Category]])</f>
        <v>Paper</v>
      </c>
      <c r="K536" s="14">
        <v>18</v>
      </c>
      <c r="L536" s="15">
        <v>48.04</v>
      </c>
      <c r="M536" s="15">
        <f t="shared" si="24"/>
        <v>864.72</v>
      </c>
      <c r="N536" s="9">
        <v>0.05</v>
      </c>
      <c r="O536" s="21">
        <v>0.05</v>
      </c>
      <c r="P536" s="21" t="str">
        <f>IF(Table13[[#This Row],[Discount]]=0,"No Discount",IF(Table13[[#This Row],[Discount]]&lt;=0.05,"Low",IF(Table13[[#This Row],[Discount]]&lt;=0.1,"Medium","High")))</f>
        <v>Low</v>
      </c>
      <c r="Q536" s="15">
        <f t="shared" si="25"/>
        <v>43.236000000000004</v>
      </c>
      <c r="R536" s="15">
        <f t="shared" si="26"/>
        <v>821.48400000000004</v>
      </c>
      <c r="S536" s="15" t="str">
        <f>IF(Table13[[#This Row],[Total Sales After Discount (Main Total Sales)]]&gt;=1000,"High Order","Low Order")</f>
        <v>Low Order</v>
      </c>
      <c r="T536" s="9" t="s">
        <v>98</v>
      </c>
      <c r="U536" s="9" t="s">
        <v>104</v>
      </c>
      <c r="V536" s="16" t="str">
        <f ca="1">PROPER(Table13[[#This Row],[Region]])</f>
        <v>Central</v>
      </c>
      <c r="W536" s="9" t="s">
        <v>37</v>
      </c>
      <c r="X536" s="9" t="s">
        <v>361</v>
      </c>
      <c r="Y536" s="9" t="s">
        <v>32</v>
      </c>
      <c r="Z536" s="9" t="str">
        <f>TEXT(Table13[[#This Row],[Order Date]],"mmm")</f>
        <v>Mar</v>
      </c>
      <c r="AA536" s="1" t="str">
        <f>TEXT(Table13[[#This Row],[Order Date]],"yyyy")</f>
        <v>2015</v>
      </c>
      <c r="AB536" s="1" t="str">
        <f>TEXT(Table13[[#This Row],[Order Date]],"mmm yyyy")</f>
        <v>Mar 2015</v>
      </c>
      <c r="AC536" s="1" t="str">
        <f>TEXT(Table13[[#This Row],[Order Date]],"dddd")</f>
        <v>Sunday</v>
      </c>
    </row>
    <row r="537" spans="1:29" ht="14.5">
      <c r="A537" s="9">
        <v>950</v>
      </c>
      <c r="B537" s="9" t="str">
        <f>VLOOKUP(Table13[[#This Row],[Customer ID]],'Customer Lookup'!A:B,2,0)</f>
        <v>Jane Shah</v>
      </c>
      <c r="C537" s="9">
        <v>89083</v>
      </c>
      <c r="D537" s="12">
        <v>42006</v>
      </c>
      <c r="E537" s="12">
        <v>42008</v>
      </c>
      <c r="F537" s="24">
        <f>Table13[[#This Row],[Ship Date]]-Table13[[#This Row],[Order Date]]</f>
        <v>2</v>
      </c>
      <c r="G537" s="18" t="str">
        <f>IF(Table13[[#This Row],[Shipping Delay (No of Days From Order to Delivery)]]&lt;=2,"Fast Delivery","Standard Delivery")</f>
        <v>Fast Delivery</v>
      </c>
      <c r="H537" s="9" t="s">
        <v>2237</v>
      </c>
      <c r="I537" s="13" t="str">
        <f ca="1">TRIM(Table13[[#This Row],[Product Category]])</f>
        <v>Technology</v>
      </c>
      <c r="J537" s="13" t="str">
        <f ca="1">PROPER(Table13[[#This Row],[Product Sub-Category]])</f>
        <v>Binders And Binder Accessories</v>
      </c>
      <c r="K537" s="14">
        <v>1</v>
      </c>
      <c r="L537" s="15">
        <v>40.98</v>
      </c>
      <c r="M537" s="15">
        <f t="shared" si="24"/>
        <v>40.98</v>
      </c>
      <c r="N537" s="9">
        <v>0.05</v>
      </c>
      <c r="O537" s="20">
        <v>0.05</v>
      </c>
      <c r="P537" s="20" t="str">
        <f>IF(Table13[[#This Row],[Discount]]=0,"No Discount",IF(Table13[[#This Row],[Discount]]&lt;=0.05,"Low",IF(Table13[[#This Row],[Discount]]&lt;=0.1,"Medium","High")))</f>
        <v>Low</v>
      </c>
      <c r="Q537" s="15">
        <f t="shared" si="25"/>
        <v>2.0489999999999999</v>
      </c>
      <c r="R537" s="15">
        <f t="shared" si="26"/>
        <v>38.930999999999997</v>
      </c>
      <c r="S537" s="15" t="str">
        <f>IF(Table13[[#This Row],[Total Sales After Discount (Main Total Sales)]]&gt;=1000,"High Order","Low Order")</f>
        <v>Low Order</v>
      </c>
      <c r="T537" s="9" t="s">
        <v>41</v>
      </c>
      <c r="U537" s="9" t="s">
        <v>104</v>
      </c>
      <c r="V537" s="16" t="str">
        <f ca="1">PROPER(Table13[[#This Row],[Region]])</f>
        <v>Central</v>
      </c>
      <c r="W537" s="9" t="s">
        <v>55</v>
      </c>
      <c r="X537" s="9" t="s">
        <v>56</v>
      </c>
      <c r="Y537" s="9" t="s">
        <v>32</v>
      </c>
      <c r="Z537" s="9" t="str">
        <f>TEXT(Table13[[#This Row],[Order Date]],"mmm")</f>
        <v>Jan</v>
      </c>
      <c r="AA537" s="1" t="str">
        <f>TEXT(Table13[[#This Row],[Order Date]],"yyyy")</f>
        <v>2015</v>
      </c>
      <c r="AB537" s="1" t="str">
        <f>TEXT(Table13[[#This Row],[Order Date]],"mmm yyyy")</f>
        <v>Jan 2015</v>
      </c>
      <c r="AC537" s="1" t="str">
        <f>TEXT(Table13[[#This Row],[Order Date]],"dddd")</f>
        <v>Friday</v>
      </c>
    </row>
    <row r="538" spans="1:29" ht="14.5">
      <c r="A538" s="9">
        <v>950</v>
      </c>
      <c r="B538" s="9" t="str">
        <f>VLOOKUP(Table13[[#This Row],[Customer ID]],'Customer Lookup'!A:B,2,0)</f>
        <v>Jane Shah</v>
      </c>
      <c r="C538" s="9">
        <v>89084</v>
      </c>
      <c r="D538" s="12">
        <v>42085</v>
      </c>
      <c r="E538" s="12">
        <v>42085</v>
      </c>
      <c r="F538" s="24">
        <f>Table13[[#This Row],[Ship Date]]-Table13[[#This Row],[Order Date]]</f>
        <v>0</v>
      </c>
      <c r="G538" s="18" t="str">
        <f>IF(Table13[[#This Row],[Shipping Delay (No of Days From Order to Delivery)]]&lt;=2,"Fast Delivery","Standard Delivery")</f>
        <v>Fast Delivery</v>
      </c>
      <c r="H538" s="8" t="s">
        <v>74</v>
      </c>
      <c r="I538" s="13" t="str">
        <f ca="1">TRIM(Table13[[#This Row],[Product Category]])</f>
        <v>Office Supplies</v>
      </c>
      <c r="J538" s="13" t="str">
        <f ca="1">PROPER(Table13[[#This Row],[Product Sub-Category]])</f>
        <v>Office Machines</v>
      </c>
      <c r="K538" s="14">
        <v>1</v>
      </c>
      <c r="L538" s="15">
        <v>1500.97</v>
      </c>
      <c r="M538" s="15">
        <f t="shared" si="24"/>
        <v>1500.97</v>
      </c>
      <c r="N538" s="9">
        <v>0.15</v>
      </c>
      <c r="O538" s="21">
        <v>0.15</v>
      </c>
      <c r="P538" s="21" t="str">
        <f>IF(Table13[[#This Row],[Discount]]=0,"No Discount",IF(Table13[[#This Row],[Discount]]&lt;=0.05,"Low",IF(Table13[[#This Row],[Discount]]&lt;=0.1,"Medium","High")))</f>
        <v>High</v>
      </c>
      <c r="Q538" s="15">
        <f t="shared" si="25"/>
        <v>225.1455</v>
      </c>
      <c r="R538" s="15">
        <f t="shared" si="26"/>
        <v>1275.8244999999999</v>
      </c>
      <c r="S538" s="15" t="str">
        <f>IF(Table13[[#This Row],[Total Sales After Discount (Main Total Sales)]]&gt;=1000,"High Order","Low Order")</f>
        <v>High Order</v>
      </c>
      <c r="T538" s="9" t="s">
        <v>98</v>
      </c>
      <c r="U538" s="9" t="s">
        <v>104</v>
      </c>
      <c r="V538" s="16" t="str">
        <f ca="1">PROPER(Table13[[#This Row],[Region]])</f>
        <v>Central</v>
      </c>
      <c r="W538" s="9" t="s">
        <v>55</v>
      </c>
      <c r="X538" s="9" t="s">
        <v>56</v>
      </c>
      <c r="Y538" s="9" t="s">
        <v>22</v>
      </c>
      <c r="Z538" s="9" t="str">
        <f>TEXT(Table13[[#This Row],[Order Date]],"mmm")</f>
        <v>Mar</v>
      </c>
      <c r="AA538" s="1" t="str">
        <f>TEXT(Table13[[#This Row],[Order Date]],"yyyy")</f>
        <v>2015</v>
      </c>
      <c r="AB538" s="1" t="str">
        <f>TEXT(Table13[[#This Row],[Order Date]],"mmm yyyy")</f>
        <v>Mar 2015</v>
      </c>
      <c r="AC538" s="1" t="str">
        <f>TEXT(Table13[[#This Row],[Order Date]],"dddd")</f>
        <v>Sunday</v>
      </c>
    </row>
    <row r="539" spans="1:29" ht="14.5">
      <c r="A539" s="9">
        <v>950</v>
      </c>
      <c r="B539" s="9" t="str">
        <f>VLOOKUP(Table13[[#This Row],[Customer ID]],'Customer Lookup'!A:B,2,0)</f>
        <v>Jane Shah</v>
      </c>
      <c r="C539" s="9">
        <v>89084</v>
      </c>
      <c r="D539" s="12">
        <v>42085</v>
      </c>
      <c r="E539" s="12">
        <v>42089</v>
      </c>
      <c r="F539" s="24">
        <f>Table13[[#This Row],[Ship Date]]-Table13[[#This Row],[Order Date]]</f>
        <v>4</v>
      </c>
      <c r="G539" s="18" t="str">
        <f>IF(Table13[[#This Row],[Shipping Delay (No of Days From Order to Delivery)]]&lt;=2,"Fast Delivery","Standard Delivery")</f>
        <v>Standard Delivery</v>
      </c>
      <c r="H539" s="9" t="s">
        <v>83</v>
      </c>
      <c r="I539" s="13" t="str">
        <f ca="1">TRIM(Table13[[#This Row],[Product Category]])</f>
        <v>Office Supplies</v>
      </c>
      <c r="J539" s="13" t="str">
        <f ca="1">PROPER(Table13[[#This Row],[Product Sub-Category]])</f>
        <v>Paper</v>
      </c>
      <c r="K539" s="14">
        <v>5</v>
      </c>
      <c r="L539" s="15">
        <v>48.04</v>
      </c>
      <c r="M539" s="15">
        <f t="shared" si="24"/>
        <v>240.2</v>
      </c>
      <c r="N539" s="9">
        <v>0.05</v>
      </c>
      <c r="O539" s="20">
        <v>0.05</v>
      </c>
      <c r="P539" s="20" t="str">
        <f>IF(Table13[[#This Row],[Discount]]=0,"No Discount",IF(Table13[[#This Row],[Discount]]&lt;=0.05,"Low",IF(Table13[[#This Row],[Discount]]&lt;=0.1,"Medium","High")))</f>
        <v>Low</v>
      </c>
      <c r="Q539" s="15">
        <f t="shared" si="25"/>
        <v>12.01</v>
      </c>
      <c r="R539" s="15">
        <f t="shared" si="26"/>
        <v>228.19</v>
      </c>
      <c r="S539" s="15" t="str">
        <f>IF(Table13[[#This Row],[Total Sales After Discount (Main Total Sales)]]&gt;=1000,"High Order","Low Order")</f>
        <v>Low Order</v>
      </c>
      <c r="T539" s="9" t="s">
        <v>98</v>
      </c>
      <c r="U539" s="9" t="s">
        <v>104</v>
      </c>
      <c r="V539" s="16" t="str">
        <f ca="1">PROPER(Table13[[#This Row],[Region]])</f>
        <v>Central</v>
      </c>
      <c r="W539" s="9" t="s">
        <v>55</v>
      </c>
      <c r="X539" s="9" t="s">
        <v>56</v>
      </c>
      <c r="Y539" s="9" t="s">
        <v>32</v>
      </c>
      <c r="Z539" s="9" t="str">
        <f>TEXT(Table13[[#This Row],[Order Date]],"mmm")</f>
        <v>Mar</v>
      </c>
      <c r="AA539" s="1" t="str">
        <f>TEXT(Table13[[#This Row],[Order Date]],"yyyy")</f>
        <v>2015</v>
      </c>
      <c r="AB539" s="1" t="str">
        <f>TEXT(Table13[[#This Row],[Order Date]],"mmm yyyy")</f>
        <v>Mar 2015</v>
      </c>
      <c r="AC539" s="1" t="str">
        <f>TEXT(Table13[[#This Row],[Order Date]],"dddd")</f>
        <v>Sunday</v>
      </c>
    </row>
    <row r="540" spans="1:29" ht="14.5">
      <c r="A540" s="9">
        <v>950</v>
      </c>
      <c r="B540" s="9" t="str">
        <f>VLOOKUP(Table13[[#This Row],[Customer ID]],'Customer Lookup'!A:B,2,0)</f>
        <v>Jane Shah</v>
      </c>
      <c r="C540" s="9">
        <v>89084</v>
      </c>
      <c r="D540" s="12">
        <v>42085</v>
      </c>
      <c r="E540" s="12">
        <v>42092</v>
      </c>
      <c r="F540" s="24">
        <f>Table13[[#This Row],[Ship Date]]-Table13[[#This Row],[Order Date]]</f>
        <v>7</v>
      </c>
      <c r="G540" s="18" t="str">
        <f>IF(Table13[[#This Row],[Shipping Delay (No of Days From Order to Delivery)]]&lt;=2,"Fast Delivery","Standard Delivery")</f>
        <v>Standard Delivery</v>
      </c>
      <c r="H540" s="8" t="s">
        <v>2231</v>
      </c>
      <c r="I540" s="13" t="str">
        <f ca="1">TRIM(Table13[[#This Row],[Product Category]])</f>
        <v>Office Supplies</v>
      </c>
      <c r="J540" s="13" t="str">
        <f ca="1">PROPER(Table13[[#This Row],[Product Sub-Category]])</f>
        <v>Pens &amp; Art Supplies</v>
      </c>
      <c r="K540" s="14">
        <v>1</v>
      </c>
      <c r="L540" s="15">
        <v>4.28</v>
      </c>
      <c r="M540" s="15">
        <f t="shared" si="24"/>
        <v>4.28</v>
      </c>
      <c r="N540" s="9">
        <v>0.05</v>
      </c>
      <c r="O540" s="21">
        <v>0.05</v>
      </c>
      <c r="P540" s="21" t="str">
        <f>IF(Table13[[#This Row],[Discount]]=0,"No Discount",IF(Table13[[#This Row],[Discount]]&lt;=0.05,"Low",IF(Table13[[#This Row],[Discount]]&lt;=0.1,"Medium","High")))</f>
        <v>Low</v>
      </c>
      <c r="Q540" s="15">
        <f t="shared" si="25"/>
        <v>0.21400000000000002</v>
      </c>
      <c r="R540" s="15">
        <f t="shared" si="26"/>
        <v>4.0659999999999998</v>
      </c>
      <c r="S540" s="15" t="str">
        <f>IF(Table13[[#This Row],[Total Sales After Discount (Main Total Sales)]]&gt;=1000,"High Order","Low Order")</f>
        <v>Low Order</v>
      </c>
      <c r="T540" s="9" t="s">
        <v>98</v>
      </c>
      <c r="U540" s="9" t="s">
        <v>104</v>
      </c>
      <c r="V540" s="16" t="str">
        <f ca="1">PROPER(Table13[[#This Row],[Region]])</f>
        <v>Central</v>
      </c>
      <c r="W540" s="9" t="s">
        <v>55</v>
      </c>
      <c r="X540" s="9" t="s">
        <v>56</v>
      </c>
      <c r="Y540" s="9" t="s">
        <v>32</v>
      </c>
      <c r="Z540" s="9" t="str">
        <f>TEXT(Table13[[#This Row],[Order Date]],"mmm")</f>
        <v>Mar</v>
      </c>
      <c r="AA540" s="1" t="str">
        <f>TEXT(Table13[[#This Row],[Order Date]],"yyyy")</f>
        <v>2015</v>
      </c>
      <c r="AB540" s="1" t="str">
        <f>TEXT(Table13[[#This Row],[Order Date]],"mmm yyyy")</f>
        <v>Mar 2015</v>
      </c>
      <c r="AC540" s="1" t="str">
        <f>TEXT(Table13[[#This Row],[Order Date]],"dddd")</f>
        <v>Sunday</v>
      </c>
    </row>
    <row r="541" spans="1:29" ht="14.5">
      <c r="A541" s="9">
        <v>954</v>
      </c>
      <c r="B541" s="9" t="str">
        <f>VLOOKUP(Table13[[#This Row],[Customer ID]],'Customer Lookup'!A:B,2,0)</f>
        <v>Tony Chandler</v>
      </c>
      <c r="C541" s="9">
        <v>90771</v>
      </c>
      <c r="D541" s="12">
        <v>42047</v>
      </c>
      <c r="E541" s="12">
        <v>42056</v>
      </c>
      <c r="F541" s="24">
        <f>Table13[[#This Row],[Ship Date]]-Table13[[#This Row],[Order Date]]</f>
        <v>9</v>
      </c>
      <c r="G541" s="18" t="str">
        <f>IF(Table13[[#This Row],[Shipping Delay (No of Days From Order to Delivery)]]&lt;=2,"Fast Delivery","Standard Delivery")</f>
        <v>Standard Delivery</v>
      </c>
      <c r="H541" s="9" t="s">
        <v>116</v>
      </c>
      <c r="I541" s="13" t="str">
        <f ca="1">TRIM(Table13[[#This Row],[Product Category]])</f>
        <v>Office Supplies</v>
      </c>
      <c r="J541" s="13" t="str">
        <f ca="1">PROPER(Table13[[#This Row],[Product Sub-Category]])</f>
        <v>Labels</v>
      </c>
      <c r="K541" s="14">
        <v>4</v>
      </c>
      <c r="L541" s="15">
        <v>7.31</v>
      </c>
      <c r="M541" s="15">
        <f t="shared" si="24"/>
        <v>29.24</v>
      </c>
      <c r="N541" s="9">
        <v>0.05</v>
      </c>
      <c r="O541" s="20">
        <v>0.05</v>
      </c>
      <c r="P541" s="20" t="str">
        <f>IF(Table13[[#This Row],[Discount]]=0,"No Discount",IF(Table13[[#This Row],[Discount]]&lt;=0.05,"Low",IF(Table13[[#This Row],[Discount]]&lt;=0.1,"Medium","High")))</f>
        <v>Low</v>
      </c>
      <c r="Q541" s="15">
        <f t="shared" si="25"/>
        <v>1.462</v>
      </c>
      <c r="R541" s="15">
        <f t="shared" si="26"/>
        <v>27.777999999999999</v>
      </c>
      <c r="S541" s="15" t="str">
        <f>IF(Table13[[#This Row],[Total Sales After Discount (Main Total Sales)]]&gt;=1000,"High Order","Low Order")</f>
        <v>Low Order</v>
      </c>
      <c r="T541" s="9" t="s">
        <v>98</v>
      </c>
      <c r="U541" s="9" t="s">
        <v>51</v>
      </c>
      <c r="V541" s="16" t="str">
        <f ca="1">PROPER(Table13[[#This Row],[Region]])</f>
        <v>Central</v>
      </c>
      <c r="W541" s="9" t="s">
        <v>112</v>
      </c>
      <c r="X541" s="9" t="s">
        <v>482</v>
      </c>
      <c r="Y541" s="9" t="s">
        <v>32</v>
      </c>
      <c r="Z541" s="9" t="str">
        <f>TEXT(Table13[[#This Row],[Order Date]],"mmm")</f>
        <v>Feb</v>
      </c>
      <c r="AA541" s="1" t="str">
        <f>TEXT(Table13[[#This Row],[Order Date]],"yyyy")</f>
        <v>2015</v>
      </c>
      <c r="AB541" s="1" t="str">
        <f>TEXT(Table13[[#This Row],[Order Date]],"mmm yyyy")</f>
        <v>Feb 2015</v>
      </c>
      <c r="AC541" s="1" t="str">
        <f>TEXT(Table13[[#This Row],[Order Date]],"dddd")</f>
        <v>Thursday</v>
      </c>
    </row>
    <row r="542" spans="1:29" ht="14.5">
      <c r="A542" s="9">
        <v>954</v>
      </c>
      <c r="B542" s="9" t="str">
        <f>VLOOKUP(Table13[[#This Row],[Customer ID]],'Customer Lookup'!A:B,2,0)</f>
        <v>Tony Chandler</v>
      </c>
      <c r="C542" s="9">
        <v>90771</v>
      </c>
      <c r="D542" s="12">
        <v>42047</v>
      </c>
      <c r="E542" s="12">
        <v>42047</v>
      </c>
      <c r="F542" s="24">
        <f>Table13[[#This Row],[Ship Date]]-Table13[[#This Row],[Order Date]]</f>
        <v>0</v>
      </c>
      <c r="G542" s="18" t="str">
        <f>IF(Table13[[#This Row],[Shipping Delay (No of Days From Order to Delivery)]]&lt;=2,"Fast Delivery","Standard Delivery")</f>
        <v>Fast Delivery</v>
      </c>
      <c r="H542" s="8" t="s">
        <v>2231</v>
      </c>
      <c r="I542" s="13" t="str">
        <f ca="1">TRIM(Table13[[#This Row],[Product Category]])</f>
        <v>Technology</v>
      </c>
      <c r="J542" s="13" t="str">
        <f ca="1">PROPER(Table13[[#This Row],[Product Sub-Category]])</f>
        <v>Pens &amp; Art Supplies</v>
      </c>
      <c r="K542" s="14">
        <v>5</v>
      </c>
      <c r="L542" s="15">
        <v>6.7</v>
      </c>
      <c r="M542" s="15">
        <f t="shared" si="24"/>
        <v>33.5</v>
      </c>
      <c r="N542" s="9">
        <v>0.05</v>
      </c>
      <c r="O542" s="21">
        <v>0.05</v>
      </c>
      <c r="P542" s="21" t="str">
        <f>IF(Table13[[#This Row],[Discount]]=0,"No Discount",IF(Table13[[#This Row],[Discount]]&lt;=0.05,"Low",IF(Table13[[#This Row],[Discount]]&lt;=0.1,"Medium","High")))</f>
        <v>Low</v>
      </c>
      <c r="Q542" s="15">
        <f t="shared" si="25"/>
        <v>1.675</v>
      </c>
      <c r="R542" s="15">
        <f t="shared" si="26"/>
        <v>31.824999999999999</v>
      </c>
      <c r="S542" s="15" t="str">
        <f>IF(Table13[[#This Row],[Total Sales After Discount (Main Total Sales)]]&gt;=1000,"High Order","Low Order")</f>
        <v>Low Order</v>
      </c>
      <c r="T542" s="9" t="s">
        <v>98</v>
      </c>
      <c r="U542" s="9" t="s">
        <v>51</v>
      </c>
      <c r="V542" s="16" t="str">
        <f ca="1">PROPER(Table13[[#This Row],[Region]])</f>
        <v>Central</v>
      </c>
      <c r="W542" s="9" t="s">
        <v>112</v>
      </c>
      <c r="X542" s="9" t="s">
        <v>482</v>
      </c>
      <c r="Y542" s="9" t="s">
        <v>32</v>
      </c>
      <c r="Z542" s="9" t="str">
        <f>TEXT(Table13[[#This Row],[Order Date]],"mmm")</f>
        <v>Feb</v>
      </c>
      <c r="AA542" s="1" t="str">
        <f>TEXT(Table13[[#This Row],[Order Date]],"yyyy")</f>
        <v>2015</v>
      </c>
      <c r="AB542" s="1" t="str">
        <f>TEXT(Table13[[#This Row],[Order Date]],"mmm yyyy")</f>
        <v>Feb 2015</v>
      </c>
      <c r="AC542" s="1" t="str">
        <f>TEXT(Table13[[#This Row],[Order Date]],"dddd")</f>
        <v>Thursday</v>
      </c>
    </row>
    <row r="543" spans="1:29" ht="14.5">
      <c r="A543" s="9">
        <v>959</v>
      </c>
      <c r="B543" s="9" t="str">
        <f>VLOOKUP(Table13[[#This Row],[Customer ID]],'Customer Lookup'!A:B,2,0)</f>
        <v>Sally House</v>
      </c>
      <c r="C543" s="9">
        <v>91581</v>
      </c>
      <c r="D543" s="12">
        <v>42085</v>
      </c>
      <c r="E543" s="12">
        <v>42086</v>
      </c>
      <c r="F543" s="24">
        <f>Table13[[#This Row],[Ship Date]]-Table13[[#This Row],[Order Date]]</f>
        <v>1</v>
      </c>
      <c r="G543" s="18" t="str">
        <f>IF(Table13[[#This Row],[Shipping Delay (No of Days From Order to Delivery)]]&lt;=2,"Fast Delivery","Standard Delivery")</f>
        <v>Fast Delivery</v>
      </c>
      <c r="H543" s="9" t="s">
        <v>74</v>
      </c>
      <c r="I543" s="13" t="str">
        <f ca="1">TRIM(Table13[[#This Row],[Product Category]])</f>
        <v>Office Supplies</v>
      </c>
      <c r="J543" s="13" t="str">
        <f ca="1">PROPER(Table13[[#This Row],[Product Sub-Category]])</f>
        <v>Office Machines</v>
      </c>
      <c r="K543" s="14">
        <v>8</v>
      </c>
      <c r="L543" s="15">
        <v>145.44999999999999</v>
      </c>
      <c r="M543" s="15">
        <f t="shared" si="24"/>
        <v>1163.5999999999999</v>
      </c>
      <c r="N543" s="9">
        <v>0.1</v>
      </c>
      <c r="O543" s="20">
        <v>0.1</v>
      </c>
      <c r="P543" s="20" t="str">
        <f>IF(Table13[[#This Row],[Discount]]=0,"No Discount",IF(Table13[[#This Row],[Discount]]&lt;=0.05,"Low",IF(Table13[[#This Row],[Discount]]&lt;=0.1,"Medium","High")))</f>
        <v>Medium</v>
      </c>
      <c r="Q543" s="15">
        <f t="shared" si="25"/>
        <v>116.36</v>
      </c>
      <c r="R543" s="15">
        <f t="shared" si="26"/>
        <v>1047.24</v>
      </c>
      <c r="S543" s="15" t="str">
        <f>IF(Table13[[#This Row],[Total Sales After Discount (Main Total Sales)]]&gt;=1000,"High Order","Low Order")</f>
        <v>High Order</v>
      </c>
      <c r="T543" s="9" t="s">
        <v>31</v>
      </c>
      <c r="U543" s="9" t="s">
        <v>81</v>
      </c>
      <c r="V543" s="16" t="str">
        <f ca="1">PROPER(Table13[[#This Row],[Region]])</f>
        <v>West</v>
      </c>
      <c r="W543" s="9" t="s">
        <v>112</v>
      </c>
      <c r="X543" s="9" t="s">
        <v>472</v>
      </c>
      <c r="Y543" s="9" t="s">
        <v>22</v>
      </c>
      <c r="Z543" s="9" t="str">
        <f>TEXT(Table13[[#This Row],[Order Date]],"mmm")</f>
        <v>Mar</v>
      </c>
      <c r="AA543" s="1" t="str">
        <f>TEXT(Table13[[#This Row],[Order Date]],"yyyy")</f>
        <v>2015</v>
      </c>
      <c r="AB543" s="1" t="str">
        <f>TEXT(Table13[[#This Row],[Order Date]],"mmm yyyy")</f>
        <v>Mar 2015</v>
      </c>
      <c r="AC543" s="1" t="str">
        <f>TEXT(Table13[[#This Row],[Order Date]],"dddd")</f>
        <v>Sunday</v>
      </c>
    </row>
    <row r="544" spans="1:29" ht="14.5">
      <c r="A544" s="9">
        <v>960</v>
      </c>
      <c r="B544" s="9" t="str">
        <f>VLOOKUP(Table13[[#This Row],[Customer ID]],'Customer Lookup'!A:B,2,0)</f>
        <v>Phillip Chappell</v>
      </c>
      <c r="C544" s="9">
        <v>89401</v>
      </c>
      <c r="D544" s="12">
        <v>42039</v>
      </c>
      <c r="E544" s="12">
        <v>42043</v>
      </c>
      <c r="F544" s="24">
        <f>Table13[[#This Row],[Ship Date]]-Table13[[#This Row],[Order Date]]</f>
        <v>4</v>
      </c>
      <c r="G544" s="18" t="str">
        <f>IF(Table13[[#This Row],[Shipping Delay (No of Days From Order to Delivery)]]&lt;=2,"Fast Delivery","Standard Delivery")</f>
        <v>Standard Delivery</v>
      </c>
      <c r="H544" s="8" t="s">
        <v>2231</v>
      </c>
      <c r="I544" s="13" t="str">
        <f ca="1">TRIM(Table13[[#This Row],[Product Category]])</f>
        <v>Furniture</v>
      </c>
      <c r="J544" s="13" t="str">
        <f ca="1">PROPER(Table13[[#This Row],[Product Sub-Category]])</f>
        <v>Pens &amp; Art Supplies</v>
      </c>
      <c r="K544" s="14">
        <v>1</v>
      </c>
      <c r="L544" s="15">
        <v>2.94</v>
      </c>
      <c r="M544" s="15">
        <f t="shared" si="24"/>
        <v>2.94</v>
      </c>
      <c r="N544" s="9">
        <v>0.05</v>
      </c>
      <c r="O544" s="21">
        <v>0.05</v>
      </c>
      <c r="P544" s="21" t="str">
        <f>IF(Table13[[#This Row],[Discount]]=0,"No Discount",IF(Table13[[#This Row],[Discount]]&lt;=0.05,"Low",IF(Table13[[#This Row],[Discount]]&lt;=0.1,"Medium","High")))</f>
        <v>Low</v>
      </c>
      <c r="Q544" s="15">
        <f t="shared" si="25"/>
        <v>0.14699999999999999</v>
      </c>
      <c r="R544" s="15">
        <f t="shared" si="26"/>
        <v>2.7930000000000001</v>
      </c>
      <c r="S544" s="15" t="str">
        <f>IF(Table13[[#This Row],[Total Sales After Discount (Main Total Sales)]]&gt;=1000,"High Order","Low Order")</f>
        <v>Low Order</v>
      </c>
      <c r="T544" s="9" t="s">
        <v>98</v>
      </c>
      <c r="U544" s="9" t="s">
        <v>42</v>
      </c>
      <c r="V544" s="16" t="str">
        <f ca="1">PROPER(Table13[[#This Row],[Region]])</f>
        <v>West</v>
      </c>
      <c r="W544" s="9" t="s">
        <v>37</v>
      </c>
      <c r="X544" s="9" t="s">
        <v>477</v>
      </c>
      <c r="Y544" s="9" t="s">
        <v>32</v>
      </c>
      <c r="Z544" s="9" t="str">
        <f>TEXT(Table13[[#This Row],[Order Date]],"mmm")</f>
        <v>Feb</v>
      </c>
      <c r="AA544" s="1" t="str">
        <f>TEXT(Table13[[#This Row],[Order Date]],"yyyy")</f>
        <v>2015</v>
      </c>
      <c r="AB544" s="1" t="str">
        <f>TEXT(Table13[[#This Row],[Order Date]],"mmm yyyy")</f>
        <v>Feb 2015</v>
      </c>
      <c r="AC544" s="1" t="str">
        <f>TEXT(Table13[[#This Row],[Order Date]],"dddd")</f>
        <v>Wednesday</v>
      </c>
    </row>
    <row r="545" spans="1:29" ht="14.5">
      <c r="A545" s="9">
        <v>961</v>
      </c>
      <c r="B545" s="9" t="str">
        <f>VLOOKUP(Table13[[#This Row],[Customer ID]],'Customer Lookup'!A:B,2,0)</f>
        <v>Benjamin Chan</v>
      </c>
      <c r="C545" s="9">
        <v>89402</v>
      </c>
      <c r="D545" s="12">
        <v>42059</v>
      </c>
      <c r="E545" s="12">
        <v>42059</v>
      </c>
      <c r="F545" s="24">
        <f>Table13[[#This Row],[Ship Date]]-Table13[[#This Row],[Order Date]]</f>
        <v>0</v>
      </c>
      <c r="G545" s="18" t="str">
        <f>IF(Table13[[#This Row],[Shipping Delay (No of Days From Order to Delivery)]]&lt;=2,"Fast Delivery","Standard Delivery")</f>
        <v>Fast Delivery</v>
      </c>
      <c r="H545" s="9" t="s">
        <v>123</v>
      </c>
      <c r="I545" s="13" t="str">
        <f ca="1">TRIM(Table13[[#This Row],[Product Category]])</f>
        <v>Office Supplies</v>
      </c>
      <c r="J545" s="13" t="str">
        <f ca="1">PROPER(Table13[[#This Row],[Product Sub-Category]])</f>
        <v>Tables</v>
      </c>
      <c r="K545" s="14">
        <v>1</v>
      </c>
      <c r="L545" s="15">
        <v>124.49</v>
      </c>
      <c r="M545" s="15">
        <f t="shared" si="24"/>
        <v>124.49</v>
      </c>
      <c r="N545" s="9">
        <v>0.1</v>
      </c>
      <c r="O545" s="20">
        <v>0.1</v>
      </c>
      <c r="P545" s="20" t="str">
        <f>IF(Table13[[#This Row],[Discount]]=0,"No Discount",IF(Table13[[#This Row],[Discount]]&lt;=0.05,"Low",IF(Table13[[#This Row],[Discount]]&lt;=0.1,"Medium","High")))</f>
        <v>Medium</v>
      </c>
      <c r="Q545" s="15">
        <f t="shared" si="25"/>
        <v>12.449</v>
      </c>
      <c r="R545" s="15">
        <f t="shared" si="26"/>
        <v>112.041</v>
      </c>
      <c r="S545" s="15" t="str">
        <f>IF(Table13[[#This Row],[Total Sales After Discount (Main Total Sales)]]&gt;=1000,"High Order","Low Order")</f>
        <v>Low Order</v>
      </c>
      <c r="T545" s="9" t="s">
        <v>31</v>
      </c>
      <c r="U545" s="9" t="s">
        <v>42</v>
      </c>
      <c r="V545" s="16" t="str">
        <f ca="1">PROPER(Table13[[#This Row],[Region]])</f>
        <v>Central</v>
      </c>
      <c r="W545" s="9" t="s">
        <v>37</v>
      </c>
      <c r="X545" s="9" t="s">
        <v>483</v>
      </c>
      <c r="Y545" s="9" t="s">
        <v>22</v>
      </c>
      <c r="Z545" s="9" t="str">
        <f>TEXT(Table13[[#This Row],[Order Date]],"mmm")</f>
        <v>Feb</v>
      </c>
      <c r="AA545" s="1" t="str">
        <f>TEXT(Table13[[#This Row],[Order Date]],"yyyy")</f>
        <v>2015</v>
      </c>
      <c r="AB545" s="1" t="str">
        <f>TEXT(Table13[[#This Row],[Order Date]],"mmm yyyy")</f>
        <v>Feb 2015</v>
      </c>
      <c r="AC545" s="1" t="str">
        <f>TEXT(Table13[[#This Row],[Order Date]],"dddd")</f>
        <v>Tuesday</v>
      </c>
    </row>
    <row r="546" spans="1:29" ht="14.5">
      <c r="A546" s="9">
        <v>962</v>
      </c>
      <c r="B546" s="9" t="str">
        <f>VLOOKUP(Table13[[#This Row],[Customer ID]],'Customer Lookup'!A:B,2,0)</f>
        <v>Yvonne Clarke</v>
      </c>
      <c r="C546" s="9">
        <v>17636</v>
      </c>
      <c r="D546" s="12">
        <v>42039</v>
      </c>
      <c r="E546" s="12">
        <v>42043</v>
      </c>
      <c r="F546" s="24">
        <f>Table13[[#This Row],[Ship Date]]-Table13[[#This Row],[Order Date]]</f>
        <v>4</v>
      </c>
      <c r="G546" s="18" t="str">
        <f>IF(Table13[[#This Row],[Shipping Delay (No of Days From Order to Delivery)]]&lt;=2,"Fast Delivery","Standard Delivery")</f>
        <v>Standard Delivery</v>
      </c>
      <c r="H546" s="8" t="s">
        <v>2231</v>
      </c>
      <c r="I546" s="13" t="str">
        <f ca="1">TRIM(Table13[[#This Row],[Product Category]])</f>
        <v>Furniture</v>
      </c>
      <c r="J546" s="13" t="str">
        <f ca="1">PROPER(Table13[[#This Row],[Product Sub-Category]])</f>
        <v>Pens &amp; Art Supplies</v>
      </c>
      <c r="K546" s="14">
        <v>2</v>
      </c>
      <c r="L546" s="15">
        <v>2.94</v>
      </c>
      <c r="M546" s="15">
        <f t="shared" si="24"/>
        <v>5.88</v>
      </c>
      <c r="N546" s="9">
        <v>0.05</v>
      </c>
      <c r="O546" s="21">
        <v>0.05</v>
      </c>
      <c r="P546" s="21" t="str">
        <f>IF(Table13[[#This Row],[Discount]]=0,"No Discount",IF(Table13[[#This Row],[Discount]]&lt;=0.05,"Low",IF(Table13[[#This Row],[Discount]]&lt;=0.1,"Medium","High")))</f>
        <v>Low</v>
      </c>
      <c r="Q546" s="15">
        <f t="shared" si="25"/>
        <v>0.29399999999999998</v>
      </c>
      <c r="R546" s="15">
        <f t="shared" si="26"/>
        <v>5.5860000000000003</v>
      </c>
      <c r="S546" s="15" t="str">
        <f>IF(Table13[[#This Row],[Total Sales After Discount (Main Total Sales)]]&gt;=1000,"High Order","Low Order")</f>
        <v>Low Order</v>
      </c>
      <c r="T546" s="9" t="s">
        <v>98</v>
      </c>
      <c r="U546" s="9" t="s">
        <v>42</v>
      </c>
      <c r="V546" s="16" t="str">
        <f ca="1">PROPER(Table13[[#This Row],[Region]])</f>
        <v>South</v>
      </c>
      <c r="W546" s="9" t="s">
        <v>142</v>
      </c>
      <c r="X546" s="9" t="s">
        <v>143</v>
      </c>
      <c r="Y546" s="9" t="s">
        <v>32</v>
      </c>
      <c r="Z546" s="9" t="str">
        <f>TEXT(Table13[[#This Row],[Order Date]],"mmm")</f>
        <v>Feb</v>
      </c>
      <c r="AA546" s="1" t="str">
        <f>TEXT(Table13[[#This Row],[Order Date]],"yyyy")</f>
        <v>2015</v>
      </c>
      <c r="AB546" s="1" t="str">
        <f>TEXT(Table13[[#This Row],[Order Date]],"mmm yyyy")</f>
        <v>Feb 2015</v>
      </c>
      <c r="AC546" s="1" t="str">
        <f>TEXT(Table13[[#This Row],[Order Date]],"dddd")</f>
        <v>Wednesday</v>
      </c>
    </row>
    <row r="547" spans="1:29" ht="14.5">
      <c r="A547" s="9">
        <v>970</v>
      </c>
      <c r="B547" s="9" t="str">
        <f>VLOOKUP(Table13[[#This Row],[Customer ID]],'Customer Lookup'!A:B,2,0)</f>
        <v>Lynn Payne</v>
      </c>
      <c r="C547" s="9">
        <v>86173</v>
      </c>
      <c r="D547" s="12">
        <v>42114</v>
      </c>
      <c r="E547" s="12">
        <v>42115</v>
      </c>
      <c r="F547" s="24">
        <f>Table13[[#This Row],[Ship Date]]-Table13[[#This Row],[Order Date]]</f>
        <v>1</v>
      </c>
      <c r="G547" s="18" t="str">
        <f>IF(Table13[[#This Row],[Shipping Delay (No of Days From Order to Delivery)]]&lt;=2,"Fast Delivery","Standard Delivery")</f>
        <v>Fast Delivery</v>
      </c>
      <c r="H547" s="9" t="s">
        <v>151</v>
      </c>
      <c r="I547" s="13" t="str">
        <f ca="1">TRIM(Table13[[#This Row],[Product Category]])</f>
        <v>Furniture</v>
      </c>
      <c r="J547" s="13" t="str">
        <f ca="1">PROPER(Table13[[#This Row],[Product Sub-Category]])</f>
        <v>Bookcases</v>
      </c>
      <c r="K547" s="14">
        <v>8</v>
      </c>
      <c r="L547" s="15">
        <v>170.98</v>
      </c>
      <c r="M547" s="15">
        <f t="shared" si="24"/>
        <v>1367.84</v>
      </c>
      <c r="N547" s="9">
        <v>0.1</v>
      </c>
      <c r="O547" s="20">
        <v>0.1</v>
      </c>
      <c r="P547" s="20" t="str">
        <f>IF(Table13[[#This Row],[Discount]]=0,"No Discount",IF(Table13[[#This Row],[Discount]]&lt;=0.05,"Low",IF(Table13[[#This Row],[Discount]]&lt;=0.1,"Medium","High")))</f>
        <v>Medium</v>
      </c>
      <c r="Q547" s="15">
        <f t="shared" si="25"/>
        <v>136.78399999999999</v>
      </c>
      <c r="R547" s="15">
        <f t="shared" si="26"/>
        <v>1231.056</v>
      </c>
      <c r="S547" s="15" t="str">
        <f>IF(Table13[[#This Row],[Total Sales After Discount (Main Total Sales)]]&gt;=1000,"High Order","Low Order")</f>
        <v>High Order</v>
      </c>
      <c r="T547" s="9" t="s">
        <v>50</v>
      </c>
      <c r="U547" s="9" t="s">
        <v>104</v>
      </c>
      <c r="V547" s="16" t="str">
        <f ca="1">PROPER(Table13[[#This Row],[Region]])</f>
        <v>West</v>
      </c>
      <c r="W547" s="9" t="s">
        <v>117</v>
      </c>
      <c r="X547" s="9" t="s">
        <v>406</v>
      </c>
      <c r="Y547" s="9" t="s">
        <v>22</v>
      </c>
      <c r="Z547" s="9" t="str">
        <f>TEXT(Table13[[#This Row],[Order Date]],"mmm")</f>
        <v>Apr</v>
      </c>
      <c r="AA547" s="1" t="str">
        <f>TEXT(Table13[[#This Row],[Order Date]],"yyyy")</f>
        <v>2015</v>
      </c>
      <c r="AB547" s="1" t="str">
        <f>TEXT(Table13[[#This Row],[Order Date]],"mmm yyyy")</f>
        <v>Apr 2015</v>
      </c>
      <c r="AC547" s="1" t="str">
        <f>TEXT(Table13[[#This Row],[Order Date]],"dddd")</f>
        <v>Monday</v>
      </c>
    </row>
    <row r="548" spans="1:29" ht="14.5">
      <c r="A548" s="9">
        <v>972</v>
      </c>
      <c r="B548" s="9" t="str">
        <f>VLOOKUP(Table13[[#This Row],[Customer ID]],'Customer Lookup'!A:B,2,0)</f>
        <v>Gregory Holden</v>
      </c>
      <c r="C548" s="9">
        <v>87259</v>
      </c>
      <c r="D548" s="12">
        <v>42063</v>
      </c>
      <c r="E548" s="12">
        <v>42068</v>
      </c>
      <c r="F548" s="24">
        <f>Table13[[#This Row],[Ship Date]]-Table13[[#This Row],[Order Date]]</f>
        <v>5</v>
      </c>
      <c r="G548" s="18" t="str">
        <f>IF(Table13[[#This Row],[Shipping Delay (No of Days From Order to Delivery)]]&lt;=2,"Fast Delivery","Standard Delivery")</f>
        <v>Standard Delivery</v>
      </c>
      <c r="H548" s="8" t="s">
        <v>2232</v>
      </c>
      <c r="I548" s="13" t="str">
        <f ca="1">TRIM(Table13[[#This Row],[Product Category]])</f>
        <v>Furniture</v>
      </c>
      <c r="J548" s="13" t="str">
        <f ca="1">PROPER(Table13[[#This Row],[Product Sub-Category]])</f>
        <v>Chairs &amp; Chairmats</v>
      </c>
      <c r="K548" s="14">
        <v>2</v>
      </c>
      <c r="L548" s="15">
        <v>284.98</v>
      </c>
      <c r="M548" s="15">
        <f t="shared" si="24"/>
        <v>569.96</v>
      </c>
      <c r="N548" s="9">
        <v>0.1</v>
      </c>
      <c r="O548" s="21">
        <v>0.1</v>
      </c>
      <c r="P548" s="21" t="str">
        <f>IF(Table13[[#This Row],[Discount]]=0,"No Discount",IF(Table13[[#This Row],[Discount]]&lt;=0.05,"Low",IF(Table13[[#This Row],[Discount]]&lt;=0.1,"Medium","High")))</f>
        <v>Medium</v>
      </c>
      <c r="Q548" s="15">
        <f t="shared" si="25"/>
        <v>56.996000000000009</v>
      </c>
      <c r="R548" s="15">
        <f t="shared" si="26"/>
        <v>512.96400000000006</v>
      </c>
      <c r="S548" s="15" t="str">
        <f>IF(Table13[[#This Row],[Total Sales After Discount (Main Total Sales)]]&gt;=1000,"High Order","Low Order")</f>
        <v>Low Order</v>
      </c>
      <c r="T548" s="9" t="s">
        <v>98</v>
      </c>
      <c r="U548" s="9" t="s">
        <v>81</v>
      </c>
      <c r="V548" s="16" t="str">
        <f ca="1">PROPER(Table13[[#This Row],[Region]])</f>
        <v>West</v>
      </c>
      <c r="W548" s="9" t="s">
        <v>37</v>
      </c>
      <c r="X548" s="9" t="s">
        <v>484</v>
      </c>
      <c r="Y548" s="9" t="s">
        <v>22</v>
      </c>
      <c r="Z548" s="9" t="str">
        <f>TEXT(Table13[[#This Row],[Order Date]],"mmm")</f>
        <v>Feb</v>
      </c>
      <c r="AA548" s="1" t="str">
        <f>TEXT(Table13[[#This Row],[Order Date]],"yyyy")</f>
        <v>2015</v>
      </c>
      <c r="AB548" s="1" t="str">
        <f>TEXT(Table13[[#This Row],[Order Date]],"mmm yyyy")</f>
        <v>Feb 2015</v>
      </c>
      <c r="AC548" s="1" t="str">
        <f>TEXT(Table13[[#This Row],[Order Date]],"dddd")</f>
        <v>Saturday</v>
      </c>
    </row>
    <row r="549" spans="1:29" ht="14.5">
      <c r="A549" s="9">
        <v>972</v>
      </c>
      <c r="B549" s="9" t="str">
        <f>VLOOKUP(Table13[[#This Row],[Customer ID]],'Customer Lookup'!A:B,2,0)</f>
        <v>Gregory Holden</v>
      </c>
      <c r="C549" s="9">
        <v>87259</v>
      </c>
      <c r="D549" s="12">
        <v>42063</v>
      </c>
      <c r="E549" s="12">
        <v>42063</v>
      </c>
      <c r="F549" s="24">
        <f>Table13[[#This Row],[Ship Date]]-Table13[[#This Row],[Order Date]]</f>
        <v>0</v>
      </c>
      <c r="G549" s="18" t="str">
        <f>IF(Table13[[#This Row],[Shipping Delay (No of Days From Order to Delivery)]]&lt;=2,"Fast Delivery","Standard Delivery")</f>
        <v>Fast Delivery</v>
      </c>
      <c r="H549" s="9" t="s">
        <v>2233</v>
      </c>
      <c r="I549" s="13" t="str">
        <f ca="1">TRIM(Table13[[#This Row],[Product Category]])</f>
        <v>Office Supplies</v>
      </c>
      <c r="J549" s="13" t="str">
        <f ca="1">PROPER(Table13[[#This Row],[Product Sub-Category]])</f>
        <v>Office Furnishings</v>
      </c>
      <c r="K549" s="14">
        <v>1</v>
      </c>
      <c r="L549" s="15">
        <v>12.99</v>
      </c>
      <c r="M549" s="15">
        <f t="shared" si="24"/>
        <v>12.99</v>
      </c>
      <c r="N549" s="9">
        <v>0.05</v>
      </c>
      <c r="O549" s="20">
        <v>0.05</v>
      </c>
      <c r="P549" s="20" t="str">
        <f>IF(Table13[[#This Row],[Discount]]=0,"No Discount",IF(Table13[[#This Row],[Discount]]&lt;=0.05,"Low",IF(Table13[[#This Row],[Discount]]&lt;=0.1,"Medium","High")))</f>
        <v>Low</v>
      </c>
      <c r="Q549" s="15">
        <f t="shared" si="25"/>
        <v>0.64950000000000008</v>
      </c>
      <c r="R549" s="15">
        <f t="shared" si="26"/>
        <v>12.3405</v>
      </c>
      <c r="S549" s="15" t="str">
        <f>IF(Table13[[#This Row],[Total Sales After Discount (Main Total Sales)]]&gt;=1000,"High Order","Low Order")</f>
        <v>Low Order</v>
      </c>
      <c r="T549" s="9" t="s">
        <v>98</v>
      </c>
      <c r="U549" s="9" t="s">
        <v>81</v>
      </c>
      <c r="V549" s="16" t="str">
        <f ca="1">PROPER(Table13[[#This Row],[Region]])</f>
        <v>East</v>
      </c>
      <c r="W549" s="9" t="s">
        <v>37</v>
      </c>
      <c r="X549" s="9" t="s">
        <v>484</v>
      </c>
      <c r="Y549" s="9" t="s">
        <v>32</v>
      </c>
      <c r="Z549" s="9" t="str">
        <f>TEXT(Table13[[#This Row],[Order Date]],"mmm")</f>
        <v>Feb</v>
      </c>
      <c r="AA549" s="1" t="str">
        <f>TEXT(Table13[[#This Row],[Order Date]],"yyyy")</f>
        <v>2015</v>
      </c>
      <c r="AB549" s="1" t="str">
        <f>TEXT(Table13[[#This Row],[Order Date]],"mmm yyyy")</f>
        <v>Feb 2015</v>
      </c>
      <c r="AC549" s="1" t="str">
        <f>TEXT(Table13[[#This Row],[Order Date]],"dddd")</f>
        <v>Saturday</v>
      </c>
    </row>
    <row r="550" spans="1:29" ht="14.5">
      <c r="A550" s="9">
        <v>975</v>
      </c>
      <c r="B550" s="9" t="str">
        <f>VLOOKUP(Table13[[#This Row],[Customer ID]],'Customer Lookup'!A:B,2,0)</f>
        <v>Francis Evans</v>
      </c>
      <c r="C550" s="9">
        <v>87260</v>
      </c>
      <c r="D550" s="12">
        <v>42098</v>
      </c>
      <c r="E550" s="12">
        <v>42103</v>
      </c>
      <c r="F550" s="24">
        <f>Table13[[#This Row],[Ship Date]]-Table13[[#This Row],[Order Date]]</f>
        <v>5</v>
      </c>
      <c r="G550" s="18" t="str">
        <f>IF(Table13[[#This Row],[Shipping Delay (No of Days From Order to Delivery)]]&lt;=2,"Fast Delivery","Standard Delivery")</f>
        <v>Standard Delivery</v>
      </c>
      <c r="H550" s="8" t="s">
        <v>196</v>
      </c>
      <c r="I550" s="13" t="str">
        <f ca="1">TRIM(Table13[[#This Row],[Product Category]])</f>
        <v>Office Supplies</v>
      </c>
      <c r="J550" s="13" t="str">
        <f ca="1">PROPER(Table13[[#This Row],[Product Sub-Category]])</f>
        <v>Appliances</v>
      </c>
      <c r="K550" s="14">
        <v>3</v>
      </c>
      <c r="L550" s="15">
        <v>2.2200000000000002</v>
      </c>
      <c r="M550" s="15">
        <f t="shared" si="24"/>
        <v>6.66</v>
      </c>
      <c r="N550" s="9">
        <v>0.05</v>
      </c>
      <c r="O550" s="21">
        <v>0.05</v>
      </c>
      <c r="P550" s="21" t="str">
        <f>IF(Table13[[#This Row],[Discount]]=0,"No Discount",IF(Table13[[#This Row],[Discount]]&lt;=0.05,"Low",IF(Table13[[#This Row],[Discount]]&lt;=0.1,"Medium","High")))</f>
        <v>Low</v>
      </c>
      <c r="Q550" s="15">
        <f t="shared" si="25"/>
        <v>0.33300000000000002</v>
      </c>
      <c r="R550" s="15">
        <f t="shared" si="26"/>
        <v>6.327</v>
      </c>
      <c r="S550" s="15" t="str">
        <f>IF(Table13[[#This Row],[Total Sales After Discount (Main Total Sales)]]&gt;=1000,"High Order","Low Order")</f>
        <v>Low Order</v>
      </c>
      <c r="T550" s="9" t="s">
        <v>98</v>
      </c>
      <c r="U550" s="9" t="s">
        <v>81</v>
      </c>
      <c r="V550" s="16" t="str">
        <f ca="1">PROPER(Table13[[#This Row],[Region]])</f>
        <v>East</v>
      </c>
      <c r="W550" s="9" t="s">
        <v>152</v>
      </c>
      <c r="X550" s="9" t="s">
        <v>153</v>
      </c>
      <c r="Y550" s="9" t="s">
        <v>32</v>
      </c>
      <c r="Z550" s="9" t="str">
        <f>TEXT(Table13[[#This Row],[Order Date]],"mmm")</f>
        <v>Apr</v>
      </c>
      <c r="AA550" s="1" t="str">
        <f>TEXT(Table13[[#This Row],[Order Date]],"yyyy")</f>
        <v>2015</v>
      </c>
      <c r="AB550" s="1" t="str">
        <f>TEXT(Table13[[#This Row],[Order Date]],"mmm yyyy")</f>
        <v>Apr 2015</v>
      </c>
      <c r="AC550" s="1" t="str">
        <f>TEXT(Table13[[#This Row],[Order Date]],"dddd")</f>
        <v>Saturday</v>
      </c>
    </row>
    <row r="551" spans="1:29" ht="14.5">
      <c r="A551" s="9">
        <v>980</v>
      </c>
      <c r="B551" s="9" t="str">
        <f>VLOOKUP(Table13[[#This Row],[Customer ID]],'Customer Lookup'!A:B,2,0)</f>
        <v>Howard Burnett</v>
      </c>
      <c r="C551" s="9">
        <v>87258</v>
      </c>
      <c r="D551" s="12">
        <v>42040</v>
      </c>
      <c r="E551" s="12">
        <v>42041</v>
      </c>
      <c r="F551" s="24">
        <f>Table13[[#This Row],[Ship Date]]-Table13[[#This Row],[Order Date]]</f>
        <v>1</v>
      </c>
      <c r="G551" s="18" t="str">
        <f>IF(Table13[[#This Row],[Shipping Delay (No of Days From Order to Delivery)]]&lt;=2,"Fast Delivery","Standard Delivery")</f>
        <v>Fast Delivery</v>
      </c>
      <c r="H551" s="9" t="s">
        <v>2238</v>
      </c>
      <c r="I551" s="13" t="str">
        <f ca="1">TRIM(Table13[[#This Row],[Product Category]])</f>
        <v>Technology</v>
      </c>
      <c r="J551" s="13" t="str">
        <f ca="1">PROPER(Table13[[#This Row],[Product Sub-Category]])</f>
        <v>Storage &amp; Organization</v>
      </c>
      <c r="K551" s="14">
        <v>12</v>
      </c>
      <c r="L551" s="15">
        <v>37.76</v>
      </c>
      <c r="M551" s="15">
        <f t="shared" si="24"/>
        <v>453.12</v>
      </c>
      <c r="N551" s="9">
        <v>0.05</v>
      </c>
      <c r="O551" s="20">
        <v>0.05</v>
      </c>
      <c r="P551" s="20" t="str">
        <f>IF(Table13[[#This Row],[Discount]]=0,"No Discount",IF(Table13[[#This Row],[Discount]]&lt;=0.05,"Low",IF(Table13[[#This Row],[Discount]]&lt;=0.1,"Medium","High")))</f>
        <v>Low</v>
      </c>
      <c r="Q551" s="15">
        <f t="shared" si="25"/>
        <v>22.656000000000002</v>
      </c>
      <c r="R551" s="15">
        <f t="shared" si="26"/>
        <v>430.464</v>
      </c>
      <c r="S551" s="15" t="str">
        <f>IF(Table13[[#This Row],[Total Sales After Discount (Main Total Sales)]]&gt;=1000,"High Order","Low Order")</f>
        <v>Low Order</v>
      </c>
      <c r="T551" s="9" t="s">
        <v>50</v>
      </c>
      <c r="U551" s="9" t="s">
        <v>81</v>
      </c>
      <c r="V551" s="16" t="str">
        <f ca="1">PROPER(Table13[[#This Row],[Region]])</f>
        <v>South</v>
      </c>
      <c r="W551" s="9" t="s">
        <v>121</v>
      </c>
      <c r="X551" s="9" t="s">
        <v>401</v>
      </c>
      <c r="Y551" s="9" t="s">
        <v>32</v>
      </c>
      <c r="Z551" s="9" t="str">
        <f>TEXT(Table13[[#This Row],[Order Date]],"mmm")</f>
        <v>Feb</v>
      </c>
      <c r="AA551" s="1" t="str">
        <f>TEXT(Table13[[#This Row],[Order Date]],"yyyy")</f>
        <v>2015</v>
      </c>
      <c r="AB551" s="1" t="str">
        <f>TEXT(Table13[[#This Row],[Order Date]],"mmm yyyy")</f>
        <v>Feb 2015</v>
      </c>
      <c r="AC551" s="1" t="str">
        <f>TEXT(Table13[[#This Row],[Order Date]],"dddd")</f>
        <v>Thursday</v>
      </c>
    </row>
    <row r="552" spans="1:29" ht="14.5">
      <c r="A552" s="9">
        <v>983</v>
      </c>
      <c r="B552" s="9" t="str">
        <f>VLOOKUP(Table13[[#This Row],[Customer ID]],'Customer Lookup'!A:B,2,0)</f>
        <v>Sue Drake</v>
      </c>
      <c r="C552" s="9">
        <v>90201</v>
      </c>
      <c r="D552" s="12">
        <v>42121</v>
      </c>
      <c r="E552" s="12">
        <v>42121</v>
      </c>
      <c r="F552" s="24">
        <f>Table13[[#This Row],[Ship Date]]-Table13[[#This Row],[Order Date]]</f>
        <v>0</v>
      </c>
      <c r="G552" s="18" t="str">
        <f>IF(Table13[[#This Row],[Shipping Delay (No of Days From Order to Delivery)]]&lt;=2,"Fast Delivery","Standard Delivery")</f>
        <v>Fast Delivery</v>
      </c>
      <c r="H552" s="8" t="s">
        <v>144</v>
      </c>
      <c r="I552" s="13" t="str">
        <f ca="1">TRIM(Table13[[#This Row],[Product Category]])</f>
        <v>Office Supplies</v>
      </c>
      <c r="J552" s="13" t="str">
        <f ca="1">PROPER(Table13[[#This Row],[Product Sub-Category]])</f>
        <v>Computer Peripherals</v>
      </c>
      <c r="K552" s="14">
        <v>10</v>
      </c>
      <c r="L552" s="15">
        <v>300.97000000000003</v>
      </c>
      <c r="M552" s="15">
        <f t="shared" si="24"/>
        <v>3009.7000000000003</v>
      </c>
      <c r="N552" s="9">
        <v>0.1</v>
      </c>
      <c r="O552" s="21">
        <v>0.1</v>
      </c>
      <c r="P552" s="21" t="str">
        <f>IF(Table13[[#This Row],[Discount]]=0,"No Discount",IF(Table13[[#This Row],[Discount]]&lt;=0.05,"Low",IF(Table13[[#This Row],[Discount]]&lt;=0.1,"Medium","High")))</f>
        <v>Medium</v>
      </c>
      <c r="Q552" s="15">
        <f t="shared" si="25"/>
        <v>300.97000000000003</v>
      </c>
      <c r="R552" s="15">
        <f t="shared" si="26"/>
        <v>2708.7300000000005</v>
      </c>
      <c r="S552" s="15" t="str">
        <f>IF(Table13[[#This Row],[Total Sales After Discount (Main Total Sales)]]&gt;=1000,"High Order","Low Order")</f>
        <v>High Order</v>
      </c>
      <c r="T552" s="9" t="s">
        <v>98</v>
      </c>
      <c r="U552" s="9" t="s">
        <v>81</v>
      </c>
      <c r="V552" s="16" t="str">
        <f ca="1">PROPER(Table13[[#This Row],[Region]])</f>
        <v>West</v>
      </c>
      <c r="W552" s="9" t="s">
        <v>451</v>
      </c>
      <c r="X552" s="9" t="s">
        <v>485</v>
      </c>
      <c r="Y552" s="9" t="s">
        <v>32</v>
      </c>
      <c r="Z552" s="9" t="str">
        <f>TEXT(Table13[[#This Row],[Order Date]],"mmm")</f>
        <v>Apr</v>
      </c>
      <c r="AA552" s="1" t="str">
        <f>TEXT(Table13[[#This Row],[Order Date]],"yyyy")</f>
        <v>2015</v>
      </c>
      <c r="AB552" s="1" t="str">
        <f>TEXT(Table13[[#This Row],[Order Date]],"mmm yyyy")</f>
        <v>Apr 2015</v>
      </c>
      <c r="AC552" s="1" t="str">
        <f>TEXT(Table13[[#This Row],[Order Date]],"dddd")</f>
        <v>Monday</v>
      </c>
    </row>
    <row r="553" spans="1:29" ht="14.5">
      <c r="A553" s="9">
        <v>993</v>
      </c>
      <c r="B553" s="9" t="str">
        <f>VLOOKUP(Table13[[#This Row],[Customer ID]],'Customer Lookup'!A:B,2,0)</f>
        <v>Gail Currin</v>
      </c>
      <c r="C553" s="9">
        <v>89432</v>
      </c>
      <c r="D553" s="12">
        <v>42054</v>
      </c>
      <c r="E553" s="12">
        <v>42054</v>
      </c>
      <c r="F553" s="24">
        <f>Table13[[#This Row],[Ship Date]]-Table13[[#This Row],[Order Date]]</f>
        <v>0</v>
      </c>
      <c r="G553" s="18" t="str">
        <f>IF(Table13[[#This Row],[Shipping Delay (No of Days From Order to Delivery)]]&lt;=2,"Fast Delivery","Standard Delivery")</f>
        <v>Fast Delivery</v>
      </c>
      <c r="H553" s="9" t="s">
        <v>83</v>
      </c>
      <c r="I553" s="13" t="str">
        <f ca="1">TRIM(Table13[[#This Row],[Product Category]])</f>
        <v>Furniture</v>
      </c>
      <c r="J553" s="13" t="str">
        <f ca="1">PROPER(Table13[[#This Row],[Product Sub-Category]])</f>
        <v>Paper</v>
      </c>
      <c r="K553" s="14">
        <v>9</v>
      </c>
      <c r="L553" s="15">
        <v>4.28</v>
      </c>
      <c r="M553" s="15">
        <f t="shared" si="24"/>
        <v>38.520000000000003</v>
      </c>
      <c r="N553" s="9">
        <v>0.05</v>
      </c>
      <c r="O553" s="20">
        <v>0.05</v>
      </c>
      <c r="P553" s="20" t="str">
        <f>IF(Table13[[#This Row],[Discount]]=0,"No Discount",IF(Table13[[#This Row],[Discount]]&lt;=0.05,"Low",IF(Table13[[#This Row],[Discount]]&lt;=0.1,"Medium","High")))</f>
        <v>Low</v>
      </c>
      <c r="Q553" s="15">
        <f t="shared" si="25"/>
        <v>1.9260000000000002</v>
      </c>
      <c r="R553" s="15">
        <f t="shared" si="26"/>
        <v>36.594000000000001</v>
      </c>
      <c r="S553" s="15" t="str">
        <f>IF(Table13[[#This Row],[Total Sales After Discount (Main Total Sales)]]&gt;=1000,"High Order","Low Order")</f>
        <v>Low Order</v>
      </c>
      <c r="T553" s="9" t="s">
        <v>21</v>
      </c>
      <c r="U553" s="9" t="s">
        <v>51</v>
      </c>
      <c r="V553" s="16" t="str">
        <f ca="1">PROPER(Table13[[#This Row],[Region]])</f>
        <v>East</v>
      </c>
      <c r="W553" s="9" t="s">
        <v>37</v>
      </c>
      <c r="X553" s="9" t="s">
        <v>486</v>
      </c>
      <c r="Y553" s="9" t="s">
        <v>32</v>
      </c>
      <c r="Z553" s="9" t="str">
        <f>TEXT(Table13[[#This Row],[Order Date]],"mmm")</f>
        <v>Feb</v>
      </c>
      <c r="AA553" s="1" t="str">
        <f>TEXT(Table13[[#This Row],[Order Date]],"yyyy")</f>
        <v>2015</v>
      </c>
      <c r="AB553" s="1" t="str">
        <f>TEXT(Table13[[#This Row],[Order Date]],"mmm yyyy")</f>
        <v>Feb 2015</v>
      </c>
      <c r="AC553" s="1" t="str">
        <f>TEXT(Table13[[#This Row],[Order Date]],"dddd")</f>
        <v>Thursday</v>
      </c>
    </row>
    <row r="554" spans="1:29" ht="14.5">
      <c r="A554" s="9">
        <v>994</v>
      </c>
      <c r="B554" s="9" t="str">
        <f>VLOOKUP(Table13[[#This Row],[Customer ID]],'Customer Lookup'!A:B,2,0)</f>
        <v>Neal Weber</v>
      </c>
      <c r="C554" s="9">
        <v>89433</v>
      </c>
      <c r="D554" s="12">
        <v>42077</v>
      </c>
      <c r="E554" s="12">
        <v>42078</v>
      </c>
      <c r="F554" s="24">
        <f>Table13[[#This Row],[Ship Date]]-Table13[[#This Row],[Order Date]]</f>
        <v>1</v>
      </c>
      <c r="G554" s="18" t="str">
        <f>IF(Table13[[#This Row],[Shipping Delay (No of Days From Order to Delivery)]]&lt;=2,"Fast Delivery","Standard Delivery")</f>
        <v>Fast Delivery</v>
      </c>
      <c r="H554" s="8" t="s">
        <v>123</v>
      </c>
      <c r="I554" s="13" t="str">
        <f ca="1">TRIM(Table13[[#This Row],[Product Category]])</f>
        <v>Office Supplies</v>
      </c>
      <c r="J554" s="13" t="str">
        <f ca="1">PROPER(Table13[[#This Row],[Product Sub-Category]])</f>
        <v>Tables</v>
      </c>
      <c r="K554" s="14">
        <v>2</v>
      </c>
      <c r="L554" s="15">
        <v>400.98</v>
      </c>
      <c r="M554" s="15">
        <f t="shared" si="24"/>
        <v>801.96</v>
      </c>
      <c r="N554" s="9">
        <v>0.1</v>
      </c>
      <c r="O554" s="21">
        <v>0.1</v>
      </c>
      <c r="P554" s="21" t="str">
        <f>IF(Table13[[#This Row],[Discount]]=0,"No Discount",IF(Table13[[#This Row],[Discount]]&lt;=0.05,"Low",IF(Table13[[#This Row],[Discount]]&lt;=0.1,"Medium","High")))</f>
        <v>Medium</v>
      </c>
      <c r="Q554" s="15">
        <f t="shared" si="25"/>
        <v>80.196000000000012</v>
      </c>
      <c r="R554" s="15">
        <f t="shared" si="26"/>
        <v>721.76400000000001</v>
      </c>
      <c r="S554" s="15" t="str">
        <f>IF(Table13[[#This Row],[Total Sales After Discount (Main Total Sales)]]&gt;=1000,"High Order","Low Order")</f>
        <v>Low Order</v>
      </c>
      <c r="T554" s="9" t="s">
        <v>21</v>
      </c>
      <c r="U554" s="9" t="s">
        <v>51</v>
      </c>
      <c r="V554" s="16" t="str">
        <f ca="1">PROPER(Table13[[#This Row],[Region]])</f>
        <v>East</v>
      </c>
      <c r="W554" s="9" t="s">
        <v>147</v>
      </c>
      <c r="X554" s="9" t="s">
        <v>276</v>
      </c>
      <c r="Y554" s="9" t="s">
        <v>22</v>
      </c>
      <c r="Z554" s="9" t="str">
        <f>TEXT(Table13[[#This Row],[Order Date]],"mmm")</f>
        <v>Mar</v>
      </c>
      <c r="AA554" s="1" t="str">
        <f>TEXT(Table13[[#This Row],[Order Date]],"yyyy")</f>
        <v>2015</v>
      </c>
      <c r="AB554" s="1" t="str">
        <f>TEXT(Table13[[#This Row],[Order Date]],"mmm yyyy")</f>
        <v>Mar 2015</v>
      </c>
      <c r="AC554" s="1" t="str">
        <f>TEXT(Table13[[#This Row],[Order Date]],"dddd")</f>
        <v>Saturday</v>
      </c>
    </row>
    <row r="555" spans="1:29" ht="14.5">
      <c r="A555" s="9">
        <v>995</v>
      </c>
      <c r="B555" s="9" t="str">
        <f>VLOOKUP(Table13[[#This Row],[Customer ID]],'Customer Lookup'!A:B,2,0)</f>
        <v>Lloyd Spencer</v>
      </c>
      <c r="C555" s="9">
        <v>89434</v>
      </c>
      <c r="D555" s="12">
        <v>42134</v>
      </c>
      <c r="E555" s="12">
        <v>42139</v>
      </c>
      <c r="F555" s="24">
        <f>Table13[[#This Row],[Ship Date]]-Table13[[#This Row],[Order Date]]</f>
        <v>5</v>
      </c>
      <c r="G555" s="18" t="str">
        <f>IF(Table13[[#This Row],[Shipping Delay (No of Days From Order to Delivery)]]&lt;=2,"Fast Delivery","Standard Delivery")</f>
        <v>Standard Delivery</v>
      </c>
      <c r="H555" s="9" t="s">
        <v>83</v>
      </c>
      <c r="I555" s="13" t="str">
        <f ca="1">TRIM(Table13[[#This Row],[Product Category]])</f>
        <v>Office Supplies</v>
      </c>
      <c r="J555" s="13" t="str">
        <f ca="1">PROPER(Table13[[#This Row],[Product Sub-Category]])</f>
        <v>Paper</v>
      </c>
      <c r="K555" s="14">
        <v>9</v>
      </c>
      <c r="L555" s="15">
        <v>7.64</v>
      </c>
      <c r="M555" s="15">
        <f t="shared" si="24"/>
        <v>68.759999999999991</v>
      </c>
      <c r="N555" s="9">
        <v>0.05</v>
      </c>
      <c r="O555" s="20">
        <v>0.05</v>
      </c>
      <c r="P555" s="20" t="str">
        <f>IF(Table13[[#This Row],[Discount]]=0,"No Discount",IF(Table13[[#This Row],[Discount]]&lt;=0.05,"Low",IF(Table13[[#This Row],[Discount]]&lt;=0.1,"Medium","High")))</f>
        <v>Low</v>
      </c>
      <c r="Q555" s="15">
        <f t="shared" si="25"/>
        <v>3.4379999999999997</v>
      </c>
      <c r="R555" s="15">
        <f t="shared" si="26"/>
        <v>65.321999999999989</v>
      </c>
      <c r="S555" s="15" t="str">
        <f>IF(Table13[[#This Row],[Total Sales After Discount (Main Total Sales)]]&gt;=1000,"High Order","Low Order")</f>
        <v>Low Order</v>
      </c>
      <c r="T555" s="9" t="s">
        <v>98</v>
      </c>
      <c r="U555" s="9" t="s">
        <v>51</v>
      </c>
      <c r="V555" s="16" t="str">
        <f ca="1">PROPER(Table13[[#This Row],[Region]])</f>
        <v>East</v>
      </c>
      <c r="W555" s="9" t="s">
        <v>147</v>
      </c>
      <c r="X555" s="9" t="s">
        <v>487</v>
      </c>
      <c r="Y555" s="9" t="s">
        <v>32</v>
      </c>
      <c r="Z555" s="9" t="str">
        <f>TEXT(Table13[[#This Row],[Order Date]],"mmm")</f>
        <v>May</v>
      </c>
      <c r="AA555" s="1" t="str">
        <f>TEXT(Table13[[#This Row],[Order Date]],"yyyy")</f>
        <v>2015</v>
      </c>
      <c r="AB555" s="1" t="str">
        <f>TEXT(Table13[[#This Row],[Order Date]],"mmm yyyy")</f>
        <v>May 2015</v>
      </c>
      <c r="AC555" s="1" t="str">
        <f>TEXT(Table13[[#This Row],[Order Date]],"dddd")</f>
        <v>Sunday</v>
      </c>
    </row>
    <row r="556" spans="1:29" ht="14.5">
      <c r="A556" s="9">
        <v>997</v>
      </c>
      <c r="B556" s="9" t="str">
        <f>VLOOKUP(Table13[[#This Row],[Customer ID]],'Customer Lookup'!A:B,2,0)</f>
        <v>Phillip Pollard</v>
      </c>
      <c r="C556" s="9">
        <v>89431</v>
      </c>
      <c r="D556" s="12">
        <v>42028</v>
      </c>
      <c r="E556" s="12">
        <v>42033</v>
      </c>
      <c r="F556" s="24">
        <f>Table13[[#This Row],[Ship Date]]-Table13[[#This Row],[Order Date]]</f>
        <v>5</v>
      </c>
      <c r="G556" s="18" t="str">
        <f>IF(Table13[[#This Row],[Shipping Delay (No of Days From Order to Delivery)]]&lt;=2,"Fast Delivery","Standard Delivery")</f>
        <v>Standard Delivery</v>
      </c>
      <c r="H556" s="8" t="s">
        <v>196</v>
      </c>
      <c r="I556" s="13" t="str">
        <f ca="1">TRIM(Table13[[#This Row],[Product Category]])</f>
        <v>Technology</v>
      </c>
      <c r="J556" s="13" t="str">
        <f ca="1">PROPER(Table13[[#This Row],[Product Sub-Category]])</f>
        <v>Appliances</v>
      </c>
      <c r="K556" s="14">
        <v>1</v>
      </c>
      <c r="L556" s="15">
        <v>67.84</v>
      </c>
      <c r="M556" s="15">
        <f t="shared" si="24"/>
        <v>67.84</v>
      </c>
      <c r="N556" s="9">
        <v>0.05</v>
      </c>
      <c r="O556" s="21">
        <v>0.05</v>
      </c>
      <c r="P556" s="21" t="str">
        <f>IF(Table13[[#This Row],[Discount]]=0,"No Discount",IF(Table13[[#This Row],[Discount]]&lt;=0.05,"Low",IF(Table13[[#This Row],[Discount]]&lt;=0.1,"Medium","High")))</f>
        <v>Low</v>
      </c>
      <c r="Q556" s="15">
        <f t="shared" si="25"/>
        <v>3.3920000000000003</v>
      </c>
      <c r="R556" s="15">
        <f t="shared" si="26"/>
        <v>64.448000000000008</v>
      </c>
      <c r="S556" s="15" t="str">
        <f>IF(Table13[[#This Row],[Total Sales After Discount (Main Total Sales)]]&gt;=1000,"High Order","Low Order")</f>
        <v>Low Order</v>
      </c>
      <c r="T556" s="9" t="s">
        <v>98</v>
      </c>
      <c r="U556" s="9" t="s">
        <v>51</v>
      </c>
      <c r="V556" s="16" t="str">
        <f ca="1">PROPER(Table13[[#This Row],[Region]])</f>
        <v>East</v>
      </c>
      <c r="W556" s="9" t="s">
        <v>46</v>
      </c>
      <c r="X556" s="9" t="s">
        <v>480</v>
      </c>
      <c r="Y556" s="9" t="s">
        <v>32</v>
      </c>
      <c r="Z556" s="9" t="str">
        <f>TEXT(Table13[[#This Row],[Order Date]],"mmm")</f>
        <v>Jan</v>
      </c>
      <c r="AA556" s="1" t="str">
        <f>TEXT(Table13[[#This Row],[Order Date]],"yyyy")</f>
        <v>2015</v>
      </c>
      <c r="AB556" s="1" t="str">
        <f>TEXT(Table13[[#This Row],[Order Date]],"mmm yyyy")</f>
        <v>Jan 2015</v>
      </c>
      <c r="AC556" s="1" t="str">
        <f>TEXT(Table13[[#This Row],[Order Date]],"dddd")</f>
        <v>Saturday</v>
      </c>
    </row>
    <row r="557" spans="1:29" ht="14.5">
      <c r="A557" s="9">
        <v>999</v>
      </c>
      <c r="B557" s="9" t="str">
        <f>VLOOKUP(Table13[[#This Row],[Customer ID]],'Customer Lookup'!A:B,2,0)</f>
        <v>Rita Barton</v>
      </c>
      <c r="C557" s="9">
        <v>89433</v>
      </c>
      <c r="D557" s="12">
        <v>42077</v>
      </c>
      <c r="E557" s="12">
        <v>42078</v>
      </c>
      <c r="F557" s="24">
        <f>Table13[[#This Row],[Ship Date]]-Table13[[#This Row],[Order Date]]</f>
        <v>1</v>
      </c>
      <c r="G557" s="18" t="str">
        <f>IF(Table13[[#This Row],[Shipping Delay (No of Days From Order to Delivery)]]&lt;=2,"Fast Delivery","Standard Delivery")</f>
        <v>Fast Delivery</v>
      </c>
      <c r="H557" s="9" t="s">
        <v>144</v>
      </c>
      <c r="I557" s="13" t="str">
        <f ca="1">TRIM(Table13[[#This Row],[Product Category]])</f>
        <v>Furniture</v>
      </c>
      <c r="J557" s="13" t="str">
        <f ca="1">PROPER(Table13[[#This Row],[Product Sub-Category]])</f>
        <v>Computer Peripherals</v>
      </c>
      <c r="K557" s="14">
        <v>3</v>
      </c>
      <c r="L557" s="15">
        <v>45.19</v>
      </c>
      <c r="M557" s="15">
        <f t="shared" si="24"/>
        <v>135.57</v>
      </c>
      <c r="N557" s="9">
        <v>0.05</v>
      </c>
      <c r="O557" s="20">
        <v>0.05</v>
      </c>
      <c r="P557" s="20" t="str">
        <f>IF(Table13[[#This Row],[Discount]]=0,"No Discount",IF(Table13[[#This Row],[Discount]]&lt;=0.05,"Low",IF(Table13[[#This Row],[Discount]]&lt;=0.1,"Medium","High")))</f>
        <v>Low</v>
      </c>
      <c r="Q557" s="15">
        <f t="shared" si="25"/>
        <v>6.7785000000000002</v>
      </c>
      <c r="R557" s="15">
        <f t="shared" si="26"/>
        <v>128.79149999999998</v>
      </c>
      <c r="S557" s="15" t="str">
        <f>IF(Table13[[#This Row],[Total Sales After Discount (Main Total Sales)]]&gt;=1000,"High Order","Low Order")</f>
        <v>Low Order</v>
      </c>
      <c r="T557" s="9" t="s">
        <v>21</v>
      </c>
      <c r="U557" s="9" t="s">
        <v>51</v>
      </c>
      <c r="V557" s="16" t="str">
        <f ca="1">PROPER(Table13[[#This Row],[Region]])</f>
        <v>East</v>
      </c>
      <c r="W557" s="9" t="s">
        <v>46</v>
      </c>
      <c r="X557" s="9" t="s">
        <v>488</v>
      </c>
      <c r="Y557" s="9" t="s">
        <v>32</v>
      </c>
      <c r="Z557" s="9" t="str">
        <f>TEXT(Table13[[#This Row],[Order Date]],"mmm")</f>
        <v>Mar</v>
      </c>
      <c r="AA557" s="1" t="str">
        <f>TEXT(Table13[[#This Row],[Order Date]],"yyyy")</f>
        <v>2015</v>
      </c>
      <c r="AB557" s="1" t="str">
        <f>TEXT(Table13[[#This Row],[Order Date]],"mmm yyyy")</f>
        <v>Mar 2015</v>
      </c>
      <c r="AC557" s="1" t="str">
        <f>TEXT(Table13[[#This Row],[Order Date]],"dddd")</f>
        <v>Saturday</v>
      </c>
    </row>
    <row r="558" spans="1:29" ht="14.5">
      <c r="A558" s="9">
        <v>1000</v>
      </c>
      <c r="B558" s="9" t="str">
        <f>VLOOKUP(Table13[[#This Row],[Customer ID]],'Customer Lookup'!A:B,2,0)</f>
        <v>Lynn Bell</v>
      </c>
      <c r="C558" s="9">
        <v>89433</v>
      </c>
      <c r="D558" s="12">
        <v>42077</v>
      </c>
      <c r="E558" s="12">
        <v>42078</v>
      </c>
      <c r="F558" s="24">
        <f>Table13[[#This Row],[Ship Date]]-Table13[[#This Row],[Order Date]]</f>
        <v>1</v>
      </c>
      <c r="G558" s="18" t="str">
        <f>IF(Table13[[#This Row],[Shipping Delay (No of Days From Order to Delivery)]]&lt;=2,"Fast Delivery","Standard Delivery")</f>
        <v>Fast Delivery</v>
      </c>
      <c r="H558" s="8" t="s">
        <v>2233</v>
      </c>
      <c r="I558" s="13" t="str">
        <f ca="1">TRIM(Table13[[#This Row],[Product Category]])</f>
        <v>Office Supplies</v>
      </c>
      <c r="J558" s="13" t="str">
        <f ca="1">PROPER(Table13[[#This Row],[Product Sub-Category]])</f>
        <v>Office Furnishings</v>
      </c>
      <c r="K558" s="14">
        <v>12</v>
      </c>
      <c r="L558" s="15">
        <v>33.979999999999997</v>
      </c>
      <c r="M558" s="15">
        <f t="shared" si="24"/>
        <v>407.76</v>
      </c>
      <c r="N558" s="9">
        <v>0.05</v>
      </c>
      <c r="O558" s="21">
        <v>0.05</v>
      </c>
      <c r="P558" s="21" t="str">
        <f>IF(Table13[[#This Row],[Discount]]=0,"No Discount",IF(Table13[[#This Row],[Discount]]&lt;=0.05,"Low",IF(Table13[[#This Row],[Discount]]&lt;=0.1,"Medium","High")))</f>
        <v>Low</v>
      </c>
      <c r="Q558" s="15">
        <f t="shared" si="25"/>
        <v>20.388000000000002</v>
      </c>
      <c r="R558" s="15">
        <f t="shared" si="26"/>
        <v>387.37200000000001</v>
      </c>
      <c r="S558" s="15" t="str">
        <f>IF(Table13[[#This Row],[Total Sales After Discount (Main Total Sales)]]&gt;=1000,"High Order","Low Order")</f>
        <v>Low Order</v>
      </c>
      <c r="T558" s="9" t="s">
        <v>21</v>
      </c>
      <c r="U558" s="9" t="s">
        <v>51</v>
      </c>
      <c r="V558" s="16" t="str">
        <f ca="1">PROPER(Table13[[#This Row],[Region]])</f>
        <v>Central</v>
      </c>
      <c r="W558" s="9" t="s">
        <v>121</v>
      </c>
      <c r="X558" s="9" t="s">
        <v>489</v>
      </c>
      <c r="Y558" s="9" t="s">
        <v>32</v>
      </c>
      <c r="Z558" s="9" t="str">
        <f>TEXT(Table13[[#This Row],[Order Date]],"mmm")</f>
        <v>Mar</v>
      </c>
      <c r="AA558" s="1" t="str">
        <f>TEXT(Table13[[#This Row],[Order Date]],"yyyy")</f>
        <v>2015</v>
      </c>
      <c r="AB558" s="1" t="str">
        <f>TEXT(Table13[[#This Row],[Order Date]],"mmm yyyy")</f>
        <v>Mar 2015</v>
      </c>
      <c r="AC558" s="1" t="str">
        <f>TEXT(Table13[[#This Row],[Order Date]],"dddd")</f>
        <v>Saturday</v>
      </c>
    </row>
    <row r="559" spans="1:29" ht="14.5">
      <c r="A559" s="9">
        <v>1005</v>
      </c>
      <c r="B559" s="9" t="str">
        <f>VLOOKUP(Table13[[#This Row],[Customer ID]],'Customer Lookup'!A:B,2,0)</f>
        <v>Lloyd Dickson</v>
      </c>
      <c r="C559" s="9">
        <v>90043</v>
      </c>
      <c r="D559" s="12">
        <v>42067</v>
      </c>
      <c r="E559" s="12">
        <v>42067</v>
      </c>
      <c r="F559" s="24">
        <f>Table13[[#This Row],[Ship Date]]-Table13[[#This Row],[Order Date]]</f>
        <v>0</v>
      </c>
      <c r="G559" s="18" t="str">
        <f>IF(Table13[[#This Row],[Shipping Delay (No of Days From Order to Delivery)]]&lt;=2,"Fast Delivery","Standard Delivery")</f>
        <v>Fast Delivery</v>
      </c>
      <c r="H559" s="9" t="s">
        <v>83</v>
      </c>
      <c r="I559" s="13" t="str">
        <f ca="1">TRIM(Table13[[#This Row],[Product Category]])</f>
        <v>Office Supplies</v>
      </c>
      <c r="J559" s="13" t="str">
        <f ca="1">PROPER(Table13[[#This Row],[Product Sub-Category]])</f>
        <v>Paper</v>
      </c>
      <c r="K559" s="14">
        <v>1</v>
      </c>
      <c r="L559" s="15">
        <v>10.14</v>
      </c>
      <c r="M559" s="15">
        <f t="shared" si="24"/>
        <v>10.14</v>
      </c>
      <c r="N559" s="9">
        <v>0.05</v>
      </c>
      <c r="O559" s="20">
        <v>0.05</v>
      </c>
      <c r="P559" s="20" t="str">
        <f>IF(Table13[[#This Row],[Discount]]=0,"No Discount",IF(Table13[[#This Row],[Discount]]&lt;=0.05,"Low",IF(Table13[[#This Row],[Discount]]&lt;=0.1,"Medium","High")))</f>
        <v>Low</v>
      </c>
      <c r="Q559" s="15">
        <f t="shared" si="25"/>
        <v>0.50700000000000001</v>
      </c>
      <c r="R559" s="15">
        <f t="shared" si="26"/>
        <v>9.6330000000000009</v>
      </c>
      <c r="S559" s="15" t="str">
        <f>IF(Table13[[#This Row],[Total Sales After Discount (Main Total Sales)]]&gt;=1000,"High Order","Low Order")</f>
        <v>Low Order</v>
      </c>
      <c r="T559" s="9" t="s">
        <v>98</v>
      </c>
      <c r="U559" s="9" t="s">
        <v>51</v>
      </c>
      <c r="V559" s="16" t="str">
        <f ca="1">PROPER(Table13[[#This Row],[Region]])</f>
        <v>Central</v>
      </c>
      <c r="W559" s="9" t="s">
        <v>142</v>
      </c>
      <c r="X559" s="9" t="s">
        <v>396</v>
      </c>
      <c r="Y559" s="9" t="s">
        <v>32</v>
      </c>
      <c r="Z559" s="9" t="str">
        <f>TEXT(Table13[[#This Row],[Order Date]],"mmm")</f>
        <v>Mar</v>
      </c>
      <c r="AA559" s="1" t="str">
        <f>TEXT(Table13[[#This Row],[Order Date]],"yyyy")</f>
        <v>2015</v>
      </c>
      <c r="AB559" s="1" t="str">
        <f>TEXT(Table13[[#This Row],[Order Date]],"mmm yyyy")</f>
        <v>Mar 2015</v>
      </c>
      <c r="AC559" s="1" t="str">
        <f>TEXT(Table13[[#This Row],[Order Date]],"dddd")</f>
        <v>Wednesday</v>
      </c>
    </row>
    <row r="560" spans="1:29" ht="14.5">
      <c r="A560" s="9">
        <v>1005</v>
      </c>
      <c r="B560" s="9" t="str">
        <f>VLOOKUP(Table13[[#This Row],[Customer ID]],'Customer Lookup'!A:B,2,0)</f>
        <v>Lloyd Dickson</v>
      </c>
      <c r="C560" s="9">
        <v>90044</v>
      </c>
      <c r="D560" s="12">
        <v>42062</v>
      </c>
      <c r="E560" s="12">
        <v>42063</v>
      </c>
      <c r="F560" s="24">
        <f>Table13[[#This Row],[Ship Date]]-Table13[[#This Row],[Order Date]]</f>
        <v>1</v>
      </c>
      <c r="G560" s="18" t="str">
        <f>IF(Table13[[#This Row],[Shipping Delay (No of Days From Order to Delivery)]]&lt;=2,"Fast Delivery","Standard Delivery")</f>
        <v>Fast Delivery</v>
      </c>
      <c r="H560" s="8" t="s">
        <v>83</v>
      </c>
      <c r="I560" s="13" t="str">
        <f ca="1">TRIM(Table13[[#This Row],[Product Category]])</f>
        <v>Office Supplies</v>
      </c>
      <c r="J560" s="13" t="str">
        <f ca="1">PROPER(Table13[[#This Row],[Product Sub-Category]])</f>
        <v>Paper</v>
      </c>
      <c r="K560" s="14">
        <v>23</v>
      </c>
      <c r="L560" s="15">
        <v>40.99</v>
      </c>
      <c r="M560" s="15">
        <f t="shared" si="24"/>
        <v>942.7700000000001</v>
      </c>
      <c r="N560" s="9">
        <v>0.05</v>
      </c>
      <c r="O560" s="21">
        <v>0.05</v>
      </c>
      <c r="P560" s="21" t="str">
        <f>IF(Table13[[#This Row],[Discount]]=0,"No Discount",IF(Table13[[#This Row],[Discount]]&lt;=0.05,"Low",IF(Table13[[#This Row],[Discount]]&lt;=0.1,"Medium","High")))</f>
        <v>Low</v>
      </c>
      <c r="Q560" s="15">
        <f t="shared" si="25"/>
        <v>47.138500000000008</v>
      </c>
      <c r="R560" s="15">
        <f t="shared" si="26"/>
        <v>895.63150000000007</v>
      </c>
      <c r="S560" s="15" t="str">
        <f>IF(Table13[[#This Row],[Total Sales After Discount (Main Total Sales)]]&gt;=1000,"High Order","Low Order")</f>
        <v>Low Order</v>
      </c>
      <c r="T560" s="9" t="s">
        <v>21</v>
      </c>
      <c r="U560" s="9" t="s">
        <v>51</v>
      </c>
      <c r="V560" s="16" t="str">
        <f ca="1">PROPER(Table13[[#This Row],[Region]])</f>
        <v>East</v>
      </c>
      <c r="W560" s="9" t="s">
        <v>142</v>
      </c>
      <c r="X560" s="9" t="s">
        <v>396</v>
      </c>
      <c r="Y560" s="9" t="s">
        <v>32</v>
      </c>
      <c r="Z560" s="9" t="str">
        <f>TEXT(Table13[[#This Row],[Order Date]],"mmm")</f>
        <v>Feb</v>
      </c>
      <c r="AA560" s="1" t="str">
        <f>TEXT(Table13[[#This Row],[Order Date]],"yyyy")</f>
        <v>2015</v>
      </c>
      <c r="AB560" s="1" t="str">
        <f>TEXT(Table13[[#This Row],[Order Date]],"mmm yyyy")</f>
        <v>Feb 2015</v>
      </c>
      <c r="AC560" s="1" t="str">
        <f>TEXT(Table13[[#This Row],[Order Date]],"dddd")</f>
        <v>Friday</v>
      </c>
    </row>
    <row r="561" spans="1:29" ht="14.5">
      <c r="A561" s="9">
        <v>1008</v>
      </c>
      <c r="B561" s="9" t="str">
        <f>VLOOKUP(Table13[[#This Row],[Customer ID]],'Customer Lookup'!A:B,2,0)</f>
        <v>Priscilla Frank</v>
      </c>
      <c r="C561" s="9">
        <v>88371</v>
      </c>
      <c r="D561" s="12">
        <v>42149</v>
      </c>
      <c r="E561" s="12">
        <v>42151</v>
      </c>
      <c r="F561" s="24">
        <f>Table13[[#This Row],[Ship Date]]-Table13[[#This Row],[Order Date]]</f>
        <v>2</v>
      </c>
      <c r="G561" s="18" t="str">
        <f>IF(Table13[[#This Row],[Shipping Delay (No of Days From Order to Delivery)]]&lt;=2,"Fast Delivery","Standard Delivery")</f>
        <v>Fast Delivery</v>
      </c>
      <c r="H561" s="9" t="s">
        <v>116</v>
      </c>
      <c r="I561" s="13" t="str">
        <f ca="1">TRIM(Table13[[#This Row],[Product Category]])</f>
        <v>Furniture</v>
      </c>
      <c r="J561" s="13" t="str">
        <f ca="1">PROPER(Table13[[#This Row],[Product Sub-Category]])</f>
        <v>Labels</v>
      </c>
      <c r="K561" s="14">
        <v>8</v>
      </c>
      <c r="L561" s="15">
        <v>3.15</v>
      </c>
      <c r="M561" s="15">
        <f t="shared" si="24"/>
        <v>25.2</v>
      </c>
      <c r="N561" s="9">
        <v>0.05</v>
      </c>
      <c r="O561" s="20">
        <v>0.05</v>
      </c>
      <c r="P561" s="20" t="str">
        <f>IF(Table13[[#This Row],[Discount]]=0,"No Discount",IF(Table13[[#This Row],[Discount]]&lt;=0.05,"Low",IF(Table13[[#This Row],[Discount]]&lt;=0.1,"Medium","High")))</f>
        <v>Low</v>
      </c>
      <c r="Q561" s="15">
        <f t="shared" si="25"/>
        <v>1.26</v>
      </c>
      <c r="R561" s="15">
        <f t="shared" si="26"/>
        <v>23.939999999999998</v>
      </c>
      <c r="S561" s="15" t="str">
        <f>IF(Table13[[#This Row],[Total Sales After Discount (Main Total Sales)]]&gt;=1000,"High Order","Low Order")</f>
        <v>Low Order</v>
      </c>
      <c r="T561" s="9" t="s">
        <v>21</v>
      </c>
      <c r="U561" s="9" t="s">
        <v>42</v>
      </c>
      <c r="V561" s="16" t="str">
        <f ca="1">PROPER(Table13[[#This Row],[Region]])</f>
        <v>East</v>
      </c>
      <c r="W561" s="9" t="s">
        <v>147</v>
      </c>
      <c r="X561" s="9" t="s">
        <v>490</v>
      </c>
      <c r="Y561" s="9" t="s">
        <v>32</v>
      </c>
      <c r="Z561" s="9" t="str">
        <f>TEXT(Table13[[#This Row],[Order Date]],"mmm")</f>
        <v>May</v>
      </c>
      <c r="AA561" s="1" t="str">
        <f>TEXT(Table13[[#This Row],[Order Date]],"yyyy")</f>
        <v>2015</v>
      </c>
      <c r="AB561" s="1" t="str">
        <f>TEXT(Table13[[#This Row],[Order Date]],"mmm yyyy")</f>
        <v>May 2015</v>
      </c>
      <c r="AC561" s="1" t="str">
        <f>TEXT(Table13[[#This Row],[Order Date]],"dddd")</f>
        <v>Monday</v>
      </c>
    </row>
    <row r="562" spans="1:29" ht="14.5">
      <c r="A562" s="9">
        <v>1009</v>
      </c>
      <c r="B562" s="9" t="str">
        <f>VLOOKUP(Table13[[#This Row],[Customer ID]],'Customer Lookup'!A:B,2,0)</f>
        <v>Kristin George</v>
      </c>
      <c r="C562" s="9">
        <v>88372</v>
      </c>
      <c r="D562" s="12">
        <v>42174</v>
      </c>
      <c r="E562" s="12">
        <v>42176</v>
      </c>
      <c r="F562" s="24">
        <f>Table13[[#This Row],[Ship Date]]-Table13[[#This Row],[Order Date]]</f>
        <v>2</v>
      </c>
      <c r="G562" s="18" t="str">
        <f>IF(Table13[[#This Row],[Shipping Delay (No of Days From Order to Delivery)]]&lt;=2,"Fast Delivery","Standard Delivery")</f>
        <v>Fast Delivery</v>
      </c>
      <c r="H562" s="8" t="s">
        <v>123</v>
      </c>
      <c r="I562" s="13" t="str">
        <f ca="1">TRIM(Table13[[#This Row],[Product Category]])</f>
        <v>Technology</v>
      </c>
      <c r="J562" s="13" t="str">
        <f ca="1">PROPER(Table13[[#This Row],[Product Sub-Category]])</f>
        <v>Tables</v>
      </c>
      <c r="K562" s="14">
        <v>14</v>
      </c>
      <c r="L562" s="15">
        <v>550.98</v>
      </c>
      <c r="M562" s="15">
        <f t="shared" si="24"/>
        <v>7713.72</v>
      </c>
      <c r="N562" s="9">
        <v>0.1</v>
      </c>
      <c r="O562" s="21">
        <v>0.1</v>
      </c>
      <c r="P562" s="21" t="str">
        <f>IF(Table13[[#This Row],[Discount]]=0,"No Discount",IF(Table13[[#This Row],[Discount]]&lt;=0.05,"Low",IF(Table13[[#This Row],[Discount]]&lt;=0.1,"Medium","High")))</f>
        <v>Medium</v>
      </c>
      <c r="Q562" s="15">
        <f t="shared" si="25"/>
        <v>771.37200000000007</v>
      </c>
      <c r="R562" s="15">
        <f t="shared" si="26"/>
        <v>6942.348</v>
      </c>
      <c r="S562" s="15" t="str">
        <f>IF(Table13[[#This Row],[Total Sales After Discount (Main Total Sales)]]&gt;=1000,"High Order","Low Order")</f>
        <v>High Order</v>
      </c>
      <c r="T562" s="9" t="s">
        <v>21</v>
      </c>
      <c r="U562" s="9" t="s">
        <v>81</v>
      </c>
      <c r="V562" s="16" t="str">
        <f ca="1">PROPER(Table13[[#This Row],[Region]])</f>
        <v>South</v>
      </c>
      <c r="W562" s="9" t="s">
        <v>147</v>
      </c>
      <c r="X562" s="9" t="s">
        <v>491</v>
      </c>
      <c r="Y562" s="9" t="s">
        <v>22</v>
      </c>
      <c r="Z562" s="9" t="str">
        <f>TEXT(Table13[[#This Row],[Order Date]],"mmm")</f>
        <v>Jun</v>
      </c>
      <c r="AA562" s="1" t="str">
        <f>TEXT(Table13[[#This Row],[Order Date]],"yyyy")</f>
        <v>2015</v>
      </c>
      <c r="AB562" s="1" t="str">
        <f>TEXT(Table13[[#This Row],[Order Date]],"mmm yyyy")</f>
        <v>Jun 2015</v>
      </c>
      <c r="AC562" s="1" t="str">
        <f>TEXT(Table13[[#This Row],[Order Date]],"dddd")</f>
        <v>Friday</v>
      </c>
    </row>
    <row r="563" spans="1:29" ht="14.5">
      <c r="A563" s="9">
        <v>1014</v>
      </c>
      <c r="B563" s="9" t="str">
        <f>VLOOKUP(Table13[[#This Row],[Customer ID]],'Customer Lookup'!A:B,2,0)</f>
        <v>Theresa Winters</v>
      </c>
      <c r="C563" s="9">
        <v>88387</v>
      </c>
      <c r="D563" s="12">
        <v>42064</v>
      </c>
      <c r="E563" s="12">
        <v>42065</v>
      </c>
      <c r="F563" s="24">
        <f>Table13[[#This Row],[Ship Date]]-Table13[[#This Row],[Order Date]]</f>
        <v>1</v>
      </c>
      <c r="G563" s="18" t="str">
        <f>IF(Table13[[#This Row],[Shipping Delay (No of Days From Order to Delivery)]]&lt;=2,"Fast Delivery","Standard Delivery")</f>
        <v>Fast Delivery</v>
      </c>
      <c r="H563" s="9" t="s">
        <v>144</v>
      </c>
      <c r="I563" s="13" t="str">
        <f ca="1">TRIM(Table13[[#This Row],[Product Category]])</f>
        <v>Furniture</v>
      </c>
      <c r="J563" s="13" t="str">
        <f ca="1">PROPER(Table13[[#This Row],[Product Sub-Category]])</f>
        <v>Computer Peripherals</v>
      </c>
      <c r="K563" s="14">
        <v>6</v>
      </c>
      <c r="L563" s="15">
        <v>28.48</v>
      </c>
      <c r="M563" s="15">
        <f t="shared" si="24"/>
        <v>170.88</v>
      </c>
      <c r="N563" s="9">
        <v>0.05</v>
      </c>
      <c r="O563" s="20">
        <v>0.05</v>
      </c>
      <c r="P563" s="20" t="str">
        <f>IF(Table13[[#This Row],[Discount]]=0,"No Discount",IF(Table13[[#This Row],[Discount]]&lt;=0.05,"Low",IF(Table13[[#This Row],[Discount]]&lt;=0.1,"Medium","High")))</f>
        <v>Low</v>
      </c>
      <c r="Q563" s="15">
        <f t="shared" si="25"/>
        <v>8.5440000000000005</v>
      </c>
      <c r="R563" s="15">
        <f t="shared" si="26"/>
        <v>162.33599999999998</v>
      </c>
      <c r="S563" s="15" t="str">
        <f>IF(Table13[[#This Row],[Total Sales After Discount (Main Total Sales)]]&gt;=1000,"High Order","Low Order")</f>
        <v>Low Order</v>
      </c>
      <c r="T563" s="9" t="s">
        <v>41</v>
      </c>
      <c r="U563" s="9" t="s">
        <v>42</v>
      </c>
      <c r="V563" s="16" t="str">
        <f ca="1">PROPER(Table13[[#This Row],[Region]])</f>
        <v>South</v>
      </c>
      <c r="W563" s="9" t="s">
        <v>451</v>
      </c>
      <c r="X563" s="9" t="s">
        <v>492</v>
      </c>
      <c r="Y563" s="9" t="s">
        <v>32</v>
      </c>
      <c r="Z563" s="9" t="str">
        <f>TEXT(Table13[[#This Row],[Order Date]],"mmm")</f>
        <v>Mar</v>
      </c>
      <c r="AA563" s="1" t="str">
        <f>TEXT(Table13[[#This Row],[Order Date]],"yyyy")</f>
        <v>2015</v>
      </c>
      <c r="AB563" s="1" t="str">
        <f>TEXT(Table13[[#This Row],[Order Date]],"mmm yyyy")</f>
        <v>Mar 2015</v>
      </c>
      <c r="AC563" s="1" t="str">
        <f>TEXT(Table13[[#This Row],[Order Date]],"dddd")</f>
        <v>Sunday</v>
      </c>
    </row>
    <row r="564" spans="1:29" ht="14.5">
      <c r="A564" s="9">
        <v>1014</v>
      </c>
      <c r="B564" s="9" t="str">
        <f>VLOOKUP(Table13[[#This Row],[Customer ID]],'Customer Lookup'!A:B,2,0)</f>
        <v>Theresa Winters</v>
      </c>
      <c r="C564" s="9">
        <v>88387</v>
      </c>
      <c r="D564" s="12">
        <v>42064</v>
      </c>
      <c r="E564" s="12">
        <v>42066</v>
      </c>
      <c r="F564" s="24">
        <f>Table13[[#This Row],[Ship Date]]-Table13[[#This Row],[Order Date]]</f>
        <v>2</v>
      </c>
      <c r="G564" s="18" t="str">
        <f>IF(Table13[[#This Row],[Shipping Delay (No of Days From Order to Delivery)]]&lt;=2,"Fast Delivery","Standard Delivery")</f>
        <v>Fast Delivery</v>
      </c>
      <c r="H564" s="8" t="s">
        <v>2233</v>
      </c>
      <c r="I564" s="13" t="str">
        <f ca="1">TRIM(Table13[[#This Row],[Product Category]])</f>
        <v>Technology</v>
      </c>
      <c r="J564" s="13" t="str">
        <f ca="1">PROPER(Table13[[#This Row],[Product Sub-Category]])</f>
        <v>Office Furnishings</v>
      </c>
      <c r="K564" s="14">
        <v>3</v>
      </c>
      <c r="L564" s="15">
        <v>2.08</v>
      </c>
      <c r="M564" s="15">
        <f t="shared" si="24"/>
        <v>6.24</v>
      </c>
      <c r="N564" s="9">
        <v>0.05</v>
      </c>
      <c r="O564" s="21">
        <v>0.05</v>
      </c>
      <c r="P564" s="21" t="str">
        <f>IF(Table13[[#This Row],[Discount]]=0,"No Discount",IF(Table13[[#This Row],[Discount]]&lt;=0.05,"Low",IF(Table13[[#This Row],[Discount]]&lt;=0.1,"Medium","High")))</f>
        <v>Low</v>
      </c>
      <c r="Q564" s="15">
        <f t="shared" si="25"/>
        <v>0.31200000000000006</v>
      </c>
      <c r="R564" s="15">
        <f t="shared" si="26"/>
        <v>5.9279999999999999</v>
      </c>
      <c r="S564" s="15" t="str">
        <f>IF(Table13[[#This Row],[Total Sales After Discount (Main Total Sales)]]&gt;=1000,"High Order","Low Order")</f>
        <v>Low Order</v>
      </c>
      <c r="T564" s="9" t="s">
        <v>41</v>
      </c>
      <c r="U564" s="9" t="s">
        <v>42</v>
      </c>
      <c r="V564" s="16" t="str">
        <f ca="1">PROPER(Table13[[#This Row],[Region]])</f>
        <v>South</v>
      </c>
      <c r="W564" s="9" t="s">
        <v>451</v>
      </c>
      <c r="X564" s="9" t="s">
        <v>492</v>
      </c>
      <c r="Y564" s="9" t="s">
        <v>32</v>
      </c>
      <c r="Z564" s="9" t="str">
        <f>TEXT(Table13[[#This Row],[Order Date]],"mmm")</f>
        <v>Mar</v>
      </c>
      <c r="AA564" s="1" t="str">
        <f>TEXT(Table13[[#This Row],[Order Date]],"yyyy")</f>
        <v>2015</v>
      </c>
      <c r="AB564" s="1" t="str">
        <f>TEXT(Table13[[#This Row],[Order Date]],"mmm yyyy")</f>
        <v>Mar 2015</v>
      </c>
      <c r="AC564" s="1" t="str">
        <f>TEXT(Table13[[#This Row],[Order Date]],"dddd")</f>
        <v>Sunday</v>
      </c>
    </row>
    <row r="565" spans="1:29" ht="14.5">
      <c r="A565" s="9">
        <v>1014</v>
      </c>
      <c r="B565" s="9" t="str">
        <f>VLOOKUP(Table13[[#This Row],[Customer ID]],'Customer Lookup'!A:B,2,0)</f>
        <v>Theresa Winters</v>
      </c>
      <c r="C565" s="9">
        <v>88387</v>
      </c>
      <c r="D565" s="12">
        <v>42064</v>
      </c>
      <c r="E565" s="12">
        <v>42065</v>
      </c>
      <c r="F565" s="24">
        <f>Table13[[#This Row],[Ship Date]]-Table13[[#This Row],[Order Date]]</f>
        <v>1</v>
      </c>
      <c r="G565" s="18" t="str">
        <f>IF(Table13[[#This Row],[Shipping Delay (No of Days From Order to Delivery)]]&lt;=2,"Fast Delivery","Standard Delivery")</f>
        <v>Fast Delivery</v>
      </c>
      <c r="H565" s="9" t="s">
        <v>2235</v>
      </c>
      <c r="I565" s="13" t="str">
        <f ca="1">TRIM(Table13[[#This Row],[Product Category]])</f>
        <v>Office Supplies</v>
      </c>
      <c r="J565" s="13" t="str">
        <f ca="1">PROPER(Table13[[#This Row],[Product Sub-Category]])</f>
        <v>Telephones And Communication</v>
      </c>
      <c r="K565" s="14">
        <v>10</v>
      </c>
      <c r="L565" s="15">
        <v>45.99</v>
      </c>
      <c r="M565" s="15">
        <f t="shared" si="24"/>
        <v>459.90000000000003</v>
      </c>
      <c r="N565" s="9">
        <v>0.05</v>
      </c>
      <c r="O565" s="20">
        <v>0.05</v>
      </c>
      <c r="P565" s="20" t="str">
        <f>IF(Table13[[#This Row],[Discount]]=0,"No Discount",IF(Table13[[#This Row],[Discount]]&lt;=0.05,"Low",IF(Table13[[#This Row],[Discount]]&lt;=0.1,"Medium","High")))</f>
        <v>Low</v>
      </c>
      <c r="Q565" s="15">
        <f t="shared" si="25"/>
        <v>22.995000000000005</v>
      </c>
      <c r="R565" s="15">
        <f t="shared" si="26"/>
        <v>436.90500000000003</v>
      </c>
      <c r="S565" s="15" t="str">
        <f>IF(Table13[[#This Row],[Total Sales After Discount (Main Total Sales)]]&gt;=1000,"High Order","Low Order")</f>
        <v>Low Order</v>
      </c>
      <c r="T565" s="9" t="s">
        <v>41</v>
      </c>
      <c r="U565" s="9" t="s">
        <v>42</v>
      </c>
      <c r="V565" s="16" t="str">
        <f ca="1">PROPER(Table13[[#This Row],[Region]])</f>
        <v>South</v>
      </c>
      <c r="W565" s="9" t="s">
        <v>451</v>
      </c>
      <c r="X565" s="9" t="s">
        <v>492</v>
      </c>
      <c r="Y565" s="9" t="s">
        <v>22</v>
      </c>
      <c r="Z565" s="9" t="str">
        <f>TEXT(Table13[[#This Row],[Order Date]],"mmm")</f>
        <v>Mar</v>
      </c>
      <c r="AA565" s="1" t="str">
        <f>TEXT(Table13[[#This Row],[Order Date]],"yyyy")</f>
        <v>2015</v>
      </c>
      <c r="AB565" s="1" t="str">
        <f>TEXT(Table13[[#This Row],[Order Date]],"mmm yyyy")</f>
        <v>Mar 2015</v>
      </c>
      <c r="AC565" s="1" t="str">
        <f>TEXT(Table13[[#This Row],[Order Date]],"dddd")</f>
        <v>Sunday</v>
      </c>
    </row>
    <row r="566" spans="1:29" ht="14.5">
      <c r="A566" s="9">
        <v>1014</v>
      </c>
      <c r="B566" s="9" t="str">
        <f>VLOOKUP(Table13[[#This Row],[Customer ID]],'Customer Lookup'!A:B,2,0)</f>
        <v>Theresa Winters</v>
      </c>
      <c r="C566" s="9">
        <v>88388</v>
      </c>
      <c r="D566" s="12">
        <v>42068</v>
      </c>
      <c r="E566" s="12">
        <v>42069</v>
      </c>
      <c r="F566" s="24">
        <f>Table13[[#This Row],[Ship Date]]-Table13[[#This Row],[Order Date]]</f>
        <v>1</v>
      </c>
      <c r="G566" s="18" t="str">
        <f>IF(Table13[[#This Row],[Shipping Delay (No of Days From Order to Delivery)]]&lt;=2,"Fast Delivery","Standard Delivery")</f>
        <v>Fast Delivery</v>
      </c>
      <c r="H566" s="8" t="s">
        <v>2237</v>
      </c>
      <c r="I566" s="13" t="str">
        <f ca="1">TRIM(Table13[[#This Row],[Product Category]])</f>
        <v>Office Supplies</v>
      </c>
      <c r="J566" s="13" t="str">
        <f ca="1">PROPER(Table13[[#This Row],[Product Sub-Category]])</f>
        <v>Binders And Binder Accessories</v>
      </c>
      <c r="K566" s="14">
        <v>11</v>
      </c>
      <c r="L566" s="15">
        <v>10.91</v>
      </c>
      <c r="M566" s="15">
        <f t="shared" si="24"/>
        <v>120.01</v>
      </c>
      <c r="N566" s="9">
        <v>0.05</v>
      </c>
      <c r="O566" s="21">
        <v>0.05</v>
      </c>
      <c r="P566" s="21" t="str">
        <f>IF(Table13[[#This Row],[Discount]]=0,"No Discount",IF(Table13[[#This Row],[Discount]]&lt;=0.05,"Low",IF(Table13[[#This Row],[Discount]]&lt;=0.1,"Medium","High")))</f>
        <v>Low</v>
      </c>
      <c r="Q566" s="15">
        <f t="shared" si="25"/>
        <v>6.0005000000000006</v>
      </c>
      <c r="R566" s="15">
        <f t="shared" si="26"/>
        <v>114.0095</v>
      </c>
      <c r="S566" s="15" t="str">
        <f>IF(Table13[[#This Row],[Total Sales After Discount (Main Total Sales)]]&gt;=1000,"High Order","Low Order")</f>
        <v>Low Order</v>
      </c>
      <c r="T566" s="9" t="s">
        <v>31</v>
      </c>
      <c r="U566" s="9" t="s">
        <v>42</v>
      </c>
      <c r="V566" s="16" t="str">
        <f ca="1">PROPER(Table13[[#This Row],[Region]])</f>
        <v>South</v>
      </c>
      <c r="W566" s="9" t="s">
        <v>451</v>
      </c>
      <c r="X566" s="9" t="s">
        <v>492</v>
      </c>
      <c r="Y566" s="9" t="s">
        <v>32</v>
      </c>
      <c r="Z566" s="9" t="str">
        <f>TEXT(Table13[[#This Row],[Order Date]],"mmm")</f>
        <v>Mar</v>
      </c>
      <c r="AA566" s="1" t="str">
        <f>TEXT(Table13[[#This Row],[Order Date]],"yyyy")</f>
        <v>2015</v>
      </c>
      <c r="AB566" s="1" t="str">
        <f>TEXT(Table13[[#This Row],[Order Date]],"mmm yyyy")</f>
        <v>Mar 2015</v>
      </c>
      <c r="AC566" s="1" t="str">
        <f>TEXT(Table13[[#This Row],[Order Date]],"dddd")</f>
        <v>Thursday</v>
      </c>
    </row>
    <row r="567" spans="1:29" ht="14.5">
      <c r="A567" s="9">
        <v>1015</v>
      </c>
      <c r="B567" s="9" t="str">
        <f>VLOOKUP(Table13[[#This Row],[Customer ID]],'Customer Lookup'!A:B,2,0)</f>
        <v>Beverly Cameron</v>
      </c>
      <c r="C567" s="9">
        <v>88390</v>
      </c>
      <c r="D567" s="12">
        <v>42081</v>
      </c>
      <c r="E567" s="12">
        <v>42081</v>
      </c>
      <c r="F567" s="24">
        <f>Table13[[#This Row],[Ship Date]]-Table13[[#This Row],[Order Date]]</f>
        <v>0</v>
      </c>
      <c r="G567" s="18" t="str">
        <f>IF(Table13[[#This Row],[Shipping Delay (No of Days From Order to Delivery)]]&lt;=2,"Fast Delivery","Standard Delivery")</f>
        <v>Fast Delivery</v>
      </c>
      <c r="H567" s="9" t="s">
        <v>2231</v>
      </c>
      <c r="I567" s="13" t="str">
        <f ca="1">TRIM(Table13[[#This Row],[Product Category]])</f>
        <v>Office Supplies</v>
      </c>
      <c r="J567" s="13" t="str">
        <f ca="1">PROPER(Table13[[#This Row],[Product Sub-Category]])</f>
        <v>Pens &amp; Art Supplies</v>
      </c>
      <c r="K567" s="14">
        <v>14</v>
      </c>
      <c r="L567" s="15">
        <v>43.98</v>
      </c>
      <c r="M567" s="15">
        <f t="shared" si="24"/>
        <v>615.71999999999991</v>
      </c>
      <c r="N567" s="9">
        <v>0.05</v>
      </c>
      <c r="O567" s="20">
        <v>0.05</v>
      </c>
      <c r="P567" s="20" t="str">
        <f>IF(Table13[[#This Row],[Discount]]=0,"No Discount",IF(Table13[[#This Row],[Discount]]&lt;=0.05,"Low",IF(Table13[[#This Row],[Discount]]&lt;=0.1,"Medium","High")))</f>
        <v>Low</v>
      </c>
      <c r="Q567" s="15">
        <f t="shared" si="25"/>
        <v>30.785999999999998</v>
      </c>
      <c r="R567" s="15">
        <f t="shared" si="26"/>
        <v>584.93399999999997</v>
      </c>
      <c r="S567" s="15" t="str">
        <f>IF(Table13[[#This Row],[Total Sales After Discount (Main Total Sales)]]&gt;=1000,"High Order","Low Order")</f>
        <v>Low Order</v>
      </c>
      <c r="T567" s="9" t="s">
        <v>50</v>
      </c>
      <c r="U567" s="9" t="s">
        <v>42</v>
      </c>
      <c r="V567" s="16" t="str">
        <f ca="1">PROPER(Table13[[#This Row],[Region]])</f>
        <v>South</v>
      </c>
      <c r="W567" s="9" t="s">
        <v>225</v>
      </c>
      <c r="X567" s="9" t="s">
        <v>493</v>
      </c>
      <c r="Y567" s="9" t="s">
        <v>32</v>
      </c>
      <c r="Z567" s="9" t="str">
        <f>TEXT(Table13[[#This Row],[Order Date]],"mmm")</f>
        <v>Mar</v>
      </c>
      <c r="AA567" s="1" t="str">
        <f>TEXT(Table13[[#This Row],[Order Date]],"yyyy")</f>
        <v>2015</v>
      </c>
      <c r="AB567" s="1" t="str">
        <f>TEXT(Table13[[#This Row],[Order Date]],"mmm yyyy")</f>
        <v>Mar 2015</v>
      </c>
      <c r="AC567" s="1" t="str">
        <f>TEXT(Table13[[#This Row],[Order Date]],"dddd")</f>
        <v>Wednesday</v>
      </c>
    </row>
    <row r="568" spans="1:29" ht="14.5">
      <c r="A568" s="9">
        <v>1016</v>
      </c>
      <c r="B568" s="9" t="str">
        <f>VLOOKUP(Table13[[#This Row],[Customer ID]],'Customer Lookup'!A:B,2,0)</f>
        <v>Francis Sherrill</v>
      </c>
      <c r="C568" s="9">
        <v>88389</v>
      </c>
      <c r="D568" s="12">
        <v>42167</v>
      </c>
      <c r="E568" s="12">
        <v>42168</v>
      </c>
      <c r="F568" s="24">
        <f>Table13[[#This Row],[Ship Date]]-Table13[[#This Row],[Order Date]]</f>
        <v>1</v>
      </c>
      <c r="G568" s="18" t="str">
        <f>IF(Table13[[#This Row],[Shipping Delay (No of Days From Order to Delivery)]]&lt;=2,"Fast Delivery","Standard Delivery")</f>
        <v>Fast Delivery</v>
      </c>
      <c r="H568" s="8" t="s">
        <v>83</v>
      </c>
      <c r="I568" s="13" t="str">
        <f ca="1">TRIM(Table13[[#This Row],[Product Category]])</f>
        <v>Office Supplies</v>
      </c>
      <c r="J568" s="13" t="str">
        <f ca="1">PROPER(Table13[[#This Row],[Product Sub-Category]])</f>
        <v>Paper</v>
      </c>
      <c r="K568" s="14">
        <v>1</v>
      </c>
      <c r="L568" s="15">
        <v>6.48</v>
      </c>
      <c r="M568" s="15">
        <f t="shared" si="24"/>
        <v>6.48</v>
      </c>
      <c r="N568" s="9">
        <v>0.05</v>
      </c>
      <c r="O568" s="21">
        <v>0.05</v>
      </c>
      <c r="P568" s="21" t="str">
        <f>IF(Table13[[#This Row],[Discount]]=0,"No Discount",IF(Table13[[#This Row],[Discount]]&lt;=0.05,"Low",IF(Table13[[#This Row],[Discount]]&lt;=0.1,"Medium","High")))</f>
        <v>Low</v>
      </c>
      <c r="Q568" s="15">
        <f t="shared" si="25"/>
        <v>0.32400000000000007</v>
      </c>
      <c r="R568" s="15">
        <f t="shared" si="26"/>
        <v>6.1560000000000006</v>
      </c>
      <c r="S568" s="15" t="str">
        <f>IF(Table13[[#This Row],[Total Sales After Discount (Main Total Sales)]]&gt;=1000,"High Order","Low Order")</f>
        <v>Low Order</v>
      </c>
      <c r="T568" s="9" t="s">
        <v>21</v>
      </c>
      <c r="U568" s="9" t="s">
        <v>42</v>
      </c>
      <c r="V568" s="16" t="str">
        <f ca="1">PROPER(Table13[[#This Row],[Region]])</f>
        <v>South</v>
      </c>
      <c r="W568" s="9" t="s">
        <v>225</v>
      </c>
      <c r="X568" s="9" t="s">
        <v>494</v>
      </c>
      <c r="Y568" s="9" t="s">
        <v>22</v>
      </c>
      <c r="Z568" s="9" t="str">
        <f>TEXT(Table13[[#This Row],[Order Date]],"mmm")</f>
        <v>Jun</v>
      </c>
      <c r="AA568" s="1" t="str">
        <f>TEXT(Table13[[#This Row],[Order Date]],"yyyy")</f>
        <v>2015</v>
      </c>
      <c r="AB568" s="1" t="str">
        <f>TEXT(Table13[[#This Row],[Order Date]],"mmm yyyy")</f>
        <v>Jun 2015</v>
      </c>
      <c r="AC568" s="1" t="str">
        <f>TEXT(Table13[[#This Row],[Order Date]],"dddd")</f>
        <v>Friday</v>
      </c>
    </row>
    <row r="569" spans="1:29" ht="14.5">
      <c r="A569" s="9">
        <v>1018</v>
      </c>
      <c r="B569" s="9" t="str">
        <f>VLOOKUP(Table13[[#This Row],[Customer ID]],'Customer Lookup'!A:B,2,0)</f>
        <v>Meredith Humphrey</v>
      </c>
      <c r="C569" s="9">
        <v>88391</v>
      </c>
      <c r="D569" s="12">
        <v>42102</v>
      </c>
      <c r="E569" s="12">
        <v>42103</v>
      </c>
      <c r="F569" s="24">
        <f>Table13[[#This Row],[Ship Date]]-Table13[[#This Row],[Order Date]]</f>
        <v>1</v>
      </c>
      <c r="G569" s="18" t="str">
        <f>IF(Table13[[#This Row],[Shipping Delay (No of Days From Order to Delivery)]]&lt;=2,"Fast Delivery","Standard Delivery")</f>
        <v>Fast Delivery</v>
      </c>
      <c r="H569" s="9" t="s">
        <v>61</v>
      </c>
      <c r="I569" s="13" t="str">
        <f ca="1">TRIM(Table13[[#This Row],[Product Category]])</f>
        <v>Office Supplies</v>
      </c>
      <c r="J569" s="13" t="str">
        <f ca="1">PROPER(Table13[[#This Row],[Product Sub-Category]])</f>
        <v>Envelopes</v>
      </c>
      <c r="K569" s="14">
        <v>19</v>
      </c>
      <c r="L569" s="15">
        <v>35.89</v>
      </c>
      <c r="M569" s="15">
        <f t="shared" si="24"/>
        <v>681.91</v>
      </c>
      <c r="N569" s="9">
        <v>0.05</v>
      </c>
      <c r="O569" s="20">
        <v>0.05</v>
      </c>
      <c r="P569" s="20" t="str">
        <f>IF(Table13[[#This Row],[Discount]]=0,"No Discount",IF(Table13[[#This Row],[Discount]]&lt;=0.05,"Low",IF(Table13[[#This Row],[Discount]]&lt;=0.1,"Medium","High")))</f>
        <v>Low</v>
      </c>
      <c r="Q569" s="15">
        <f t="shared" si="25"/>
        <v>34.095500000000001</v>
      </c>
      <c r="R569" s="15">
        <f t="shared" si="26"/>
        <v>647.81449999999995</v>
      </c>
      <c r="S569" s="15" t="str">
        <f>IF(Table13[[#This Row],[Total Sales After Discount (Main Total Sales)]]&gt;=1000,"High Order","Low Order")</f>
        <v>Low Order</v>
      </c>
      <c r="T569" s="9" t="s">
        <v>50</v>
      </c>
      <c r="U569" s="9" t="s">
        <v>42</v>
      </c>
      <c r="V569" s="16" t="str">
        <f ca="1">PROPER(Table13[[#This Row],[Region]])</f>
        <v>South</v>
      </c>
      <c r="W569" s="9" t="s">
        <v>225</v>
      </c>
      <c r="X569" s="9" t="s">
        <v>495</v>
      </c>
      <c r="Y569" s="9" t="s">
        <v>32</v>
      </c>
      <c r="Z569" s="9" t="str">
        <f>TEXT(Table13[[#This Row],[Order Date]],"mmm")</f>
        <v>Apr</v>
      </c>
      <c r="AA569" s="1" t="str">
        <f>TEXT(Table13[[#This Row],[Order Date]],"yyyy")</f>
        <v>2015</v>
      </c>
      <c r="AB569" s="1" t="str">
        <f>TEXT(Table13[[#This Row],[Order Date]],"mmm yyyy")</f>
        <v>Apr 2015</v>
      </c>
      <c r="AC569" s="1" t="str">
        <f>TEXT(Table13[[#This Row],[Order Date]],"dddd")</f>
        <v>Wednesday</v>
      </c>
    </row>
    <row r="570" spans="1:29" ht="14.5">
      <c r="A570" s="9">
        <v>1018</v>
      </c>
      <c r="B570" s="9" t="str">
        <f>VLOOKUP(Table13[[#This Row],[Customer ID]],'Customer Lookup'!A:B,2,0)</f>
        <v>Meredith Humphrey</v>
      </c>
      <c r="C570" s="9">
        <v>88391</v>
      </c>
      <c r="D570" s="12">
        <v>42102</v>
      </c>
      <c r="E570" s="12">
        <v>42102</v>
      </c>
      <c r="F570" s="24">
        <f>Table13[[#This Row],[Ship Date]]-Table13[[#This Row],[Order Date]]</f>
        <v>0</v>
      </c>
      <c r="G570" s="18" t="str">
        <f>IF(Table13[[#This Row],[Shipping Delay (No of Days From Order to Delivery)]]&lt;=2,"Fast Delivery","Standard Delivery")</f>
        <v>Fast Delivery</v>
      </c>
      <c r="H570" s="8" t="s">
        <v>83</v>
      </c>
      <c r="I570" s="13" t="str">
        <f ca="1">TRIM(Table13[[#This Row],[Product Category]])</f>
        <v>Technology</v>
      </c>
      <c r="J570" s="13" t="str">
        <f ca="1">PROPER(Table13[[#This Row],[Product Sub-Category]])</f>
        <v>Paper</v>
      </c>
      <c r="K570" s="14">
        <v>6</v>
      </c>
      <c r="L570" s="15">
        <v>11.48</v>
      </c>
      <c r="M570" s="15">
        <f t="shared" si="24"/>
        <v>68.88</v>
      </c>
      <c r="N570" s="9">
        <v>0.05</v>
      </c>
      <c r="O570" s="21">
        <v>0.05</v>
      </c>
      <c r="P570" s="21" t="str">
        <f>IF(Table13[[#This Row],[Discount]]=0,"No Discount",IF(Table13[[#This Row],[Discount]]&lt;=0.05,"Low",IF(Table13[[#This Row],[Discount]]&lt;=0.1,"Medium","High")))</f>
        <v>Low</v>
      </c>
      <c r="Q570" s="15">
        <f t="shared" si="25"/>
        <v>3.444</v>
      </c>
      <c r="R570" s="15">
        <f t="shared" si="26"/>
        <v>65.435999999999993</v>
      </c>
      <c r="S570" s="15" t="str">
        <f>IF(Table13[[#This Row],[Total Sales After Discount (Main Total Sales)]]&gt;=1000,"High Order","Low Order")</f>
        <v>Low Order</v>
      </c>
      <c r="T570" s="9" t="s">
        <v>50</v>
      </c>
      <c r="U570" s="9" t="s">
        <v>42</v>
      </c>
      <c r="V570" s="16" t="str">
        <f ca="1">PROPER(Table13[[#This Row],[Region]])</f>
        <v>Central</v>
      </c>
      <c r="W570" s="9" t="s">
        <v>225</v>
      </c>
      <c r="X570" s="9" t="s">
        <v>495</v>
      </c>
      <c r="Y570" s="9" t="s">
        <v>32</v>
      </c>
      <c r="Z570" s="9" t="str">
        <f>TEXT(Table13[[#This Row],[Order Date]],"mmm")</f>
        <v>Apr</v>
      </c>
      <c r="AA570" s="1" t="str">
        <f>TEXT(Table13[[#This Row],[Order Date]],"yyyy")</f>
        <v>2015</v>
      </c>
      <c r="AB570" s="1" t="str">
        <f>TEXT(Table13[[#This Row],[Order Date]],"mmm yyyy")</f>
        <v>Apr 2015</v>
      </c>
      <c r="AC570" s="1" t="str">
        <f>TEXT(Table13[[#This Row],[Order Date]],"dddd")</f>
        <v>Wednesday</v>
      </c>
    </row>
    <row r="571" spans="1:29" ht="14.5">
      <c r="A571" s="9">
        <v>1020</v>
      </c>
      <c r="B571" s="9" t="str">
        <f>VLOOKUP(Table13[[#This Row],[Customer ID]],'Customer Lookup'!A:B,2,0)</f>
        <v>Julie Porter</v>
      </c>
      <c r="C571" s="9">
        <v>88632</v>
      </c>
      <c r="D571" s="12">
        <v>42070</v>
      </c>
      <c r="E571" s="12">
        <v>42070</v>
      </c>
      <c r="F571" s="24">
        <f>Table13[[#This Row],[Ship Date]]-Table13[[#This Row],[Order Date]]</f>
        <v>0</v>
      </c>
      <c r="G571" s="18" t="str">
        <f>IF(Table13[[#This Row],[Shipping Delay (No of Days From Order to Delivery)]]&lt;=2,"Fast Delivery","Standard Delivery")</f>
        <v>Fast Delivery</v>
      </c>
      <c r="H571" s="9" t="s">
        <v>74</v>
      </c>
      <c r="I571" s="13" t="str">
        <f ca="1">TRIM(Table13[[#This Row],[Product Category]])</f>
        <v>Office Supplies</v>
      </c>
      <c r="J571" s="13" t="str">
        <f ca="1">PROPER(Table13[[#This Row],[Product Sub-Category]])</f>
        <v>Office Machines</v>
      </c>
      <c r="K571" s="14">
        <v>5</v>
      </c>
      <c r="L571" s="15">
        <v>517.48</v>
      </c>
      <c r="M571" s="15">
        <f t="shared" si="24"/>
        <v>2587.4</v>
      </c>
      <c r="N571" s="9">
        <v>0.1</v>
      </c>
      <c r="O571" s="20">
        <v>0.1</v>
      </c>
      <c r="P571" s="20" t="str">
        <f>IF(Table13[[#This Row],[Discount]]=0,"No Discount",IF(Table13[[#This Row],[Discount]]&lt;=0.05,"Low",IF(Table13[[#This Row],[Discount]]&lt;=0.1,"Medium","High")))</f>
        <v>Medium</v>
      </c>
      <c r="Q571" s="15">
        <f t="shared" si="25"/>
        <v>258.74</v>
      </c>
      <c r="R571" s="15">
        <f t="shared" si="26"/>
        <v>2328.66</v>
      </c>
      <c r="S571" s="15" t="str">
        <f>IF(Table13[[#This Row],[Total Sales After Discount (Main Total Sales)]]&gt;=1000,"High Order","Low Order")</f>
        <v>High Order</v>
      </c>
      <c r="T571" s="9" t="s">
        <v>41</v>
      </c>
      <c r="U571" s="9" t="s">
        <v>51</v>
      </c>
      <c r="V571" s="16" t="str">
        <f ca="1">PROPER(Table13[[#This Row],[Region]])</f>
        <v>Central</v>
      </c>
      <c r="W571" s="9" t="s">
        <v>145</v>
      </c>
      <c r="X571" s="9" t="s">
        <v>496</v>
      </c>
      <c r="Y571" s="9" t="s">
        <v>22</v>
      </c>
      <c r="Z571" s="9" t="str">
        <f>TEXT(Table13[[#This Row],[Order Date]],"mmm")</f>
        <v>Mar</v>
      </c>
      <c r="AA571" s="1" t="str">
        <f>TEXT(Table13[[#This Row],[Order Date]],"yyyy")</f>
        <v>2015</v>
      </c>
      <c r="AB571" s="1" t="str">
        <f>TEXT(Table13[[#This Row],[Order Date]],"mmm yyyy")</f>
        <v>Mar 2015</v>
      </c>
      <c r="AC571" s="1" t="str">
        <f>TEXT(Table13[[#This Row],[Order Date]],"dddd")</f>
        <v>Saturday</v>
      </c>
    </row>
    <row r="572" spans="1:29" ht="14.5">
      <c r="A572" s="9">
        <v>1020</v>
      </c>
      <c r="B572" s="9" t="str">
        <f>VLOOKUP(Table13[[#This Row],[Customer ID]],'Customer Lookup'!A:B,2,0)</f>
        <v>Julie Porter</v>
      </c>
      <c r="C572" s="9">
        <v>88634</v>
      </c>
      <c r="D572" s="12">
        <v>42041</v>
      </c>
      <c r="E572" s="12">
        <v>42042</v>
      </c>
      <c r="F572" s="24">
        <f>Table13[[#This Row],[Ship Date]]-Table13[[#This Row],[Order Date]]</f>
        <v>1</v>
      </c>
      <c r="G572" s="18" t="str">
        <f>IF(Table13[[#This Row],[Shipping Delay (No of Days From Order to Delivery)]]&lt;=2,"Fast Delivery","Standard Delivery")</f>
        <v>Fast Delivery</v>
      </c>
      <c r="H572" s="8" t="s">
        <v>2237</v>
      </c>
      <c r="I572" s="13" t="str">
        <f ca="1">TRIM(Table13[[#This Row],[Product Category]])</f>
        <v>Office Supplies</v>
      </c>
      <c r="J572" s="13" t="str">
        <f ca="1">PROPER(Table13[[#This Row],[Product Sub-Category]])</f>
        <v>Binders And Binder Accessories</v>
      </c>
      <c r="K572" s="14">
        <v>20</v>
      </c>
      <c r="L572" s="15">
        <v>4.13</v>
      </c>
      <c r="M572" s="15">
        <f t="shared" si="24"/>
        <v>82.6</v>
      </c>
      <c r="N572" s="9">
        <v>0.05</v>
      </c>
      <c r="O572" s="21">
        <v>0.05</v>
      </c>
      <c r="P572" s="21" t="str">
        <f>IF(Table13[[#This Row],[Discount]]=0,"No Discount",IF(Table13[[#This Row],[Discount]]&lt;=0.05,"Low",IF(Table13[[#This Row],[Discount]]&lt;=0.1,"Medium","High")))</f>
        <v>Low</v>
      </c>
      <c r="Q572" s="15">
        <f t="shared" si="25"/>
        <v>4.13</v>
      </c>
      <c r="R572" s="15">
        <f t="shared" si="26"/>
        <v>78.47</v>
      </c>
      <c r="S572" s="15" t="str">
        <f>IF(Table13[[#This Row],[Total Sales After Discount (Main Total Sales)]]&gt;=1000,"High Order","Low Order")</f>
        <v>Low Order</v>
      </c>
      <c r="T572" s="9" t="s">
        <v>41</v>
      </c>
      <c r="U572" s="9" t="s">
        <v>51</v>
      </c>
      <c r="V572" s="16" t="str">
        <f ca="1">PROPER(Table13[[#This Row],[Region]])</f>
        <v>Central</v>
      </c>
      <c r="W572" s="9" t="s">
        <v>145</v>
      </c>
      <c r="X572" s="9" t="s">
        <v>496</v>
      </c>
      <c r="Y572" s="9" t="s">
        <v>32</v>
      </c>
      <c r="Z572" s="9" t="str">
        <f>TEXT(Table13[[#This Row],[Order Date]],"mmm")</f>
        <v>Feb</v>
      </c>
      <c r="AA572" s="1" t="str">
        <f>TEXT(Table13[[#This Row],[Order Date]],"yyyy")</f>
        <v>2015</v>
      </c>
      <c r="AB572" s="1" t="str">
        <f>TEXT(Table13[[#This Row],[Order Date]],"mmm yyyy")</f>
        <v>Feb 2015</v>
      </c>
      <c r="AC572" s="1" t="str">
        <f>TEXT(Table13[[#This Row],[Order Date]],"dddd")</f>
        <v>Friday</v>
      </c>
    </row>
    <row r="573" spans="1:29" ht="14.5">
      <c r="A573" s="9">
        <v>1020</v>
      </c>
      <c r="B573" s="9" t="str">
        <f>VLOOKUP(Table13[[#This Row],[Customer ID]],'Customer Lookup'!A:B,2,0)</f>
        <v>Julie Porter</v>
      </c>
      <c r="C573" s="9">
        <v>88634</v>
      </c>
      <c r="D573" s="12">
        <v>42041</v>
      </c>
      <c r="E573" s="12">
        <v>42043</v>
      </c>
      <c r="F573" s="24">
        <f>Table13[[#This Row],[Ship Date]]-Table13[[#This Row],[Order Date]]</f>
        <v>2</v>
      </c>
      <c r="G573" s="18" t="str">
        <f>IF(Table13[[#This Row],[Shipping Delay (No of Days From Order to Delivery)]]&lt;=2,"Fast Delivery","Standard Delivery")</f>
        <v>Fast Delivery</v>
      </c>
      <c r="H573" s="9" t="s">
        <v>61</v>
      </c>
      <c r="I573" s="13" t="str">
        <f ca="1">TRIM(Table13[[#This Row],[Product Category]])</f>
        <v>Office Supplies</v>
      </c>
      <c r="J573" s="13" t="str">
        <f ca="1">PROPER(Table13[[#This Row],[Product Sub-Category]])</f>
        <v>Envelopes</v>
      </c>
      <c r="K573" s="14">
        <v>14</v>
      </c>
      <c r="L573" s="15">
        <v>4.4800000000000004</v>
      </c>
      <c r="M573" s="15">
        <f t="shared" si="24"/>
        <v>62.720000000000006</v>
      </c>
      <c r="N573" s="9">
        <v>0.05</v>
      </c>
      <c r="O573" s="20">
        <v>0.05</v>
      </c>
      <c r="P573" s="20" t="str">
        <f>IF(Table13[[#This Row],[Discount]]=0,"No Discount",IF(Table13[[#This Row],[Discount]]&lt;=0.05,"Low",IF(Table13[[#This Row],[Discount]]&lt;=0.1,"Medium","High")))</f>
        <v>Low</v>
      </c>
      <c r="Q573" s="15">
        <f t="shared" si="25"/>
        <v>3.1360000000000006</v>
      </c>
      <c r="R573" s="15">
        <f t="shared" si="26"/>
        <v>59.584000000000003</v>
      </c>
      <c r="S573" s="15" t="str">
        <f>IF(Table13[[#This Row],[Total Sales After Discount (Main Total Sales)]]&gt;=1000,"High Order","Low Order")</f>
        <v>Low Order</v>
      </c>
      <c r="T573" s="9" t="s">
        <v>41</v>
      </c>
      <c r="U573" s="9" t="s">
        <v>51</v>
      </c>
      <c r="V573" s="16" t="str">
        <f ca="1">PROPER(Table13[[#This Row],[Region]])</f>
        <v>East</v>
      </c>
      <c r="W573" s="9" t="s">
        <v>145</v>
      </c>
      <c r="X573" s="9" t="s">
        <v>496</v>
      </c>
      <c r="Y573" s="9" t="s">
        <v>32</v>
      </c>
      <c r="Z573" s="9" t="str">
        <f>TEXT(Table13[[#This Row],[Order Date]],"mmm")</f>
        <v>Feb</v>
      </c>
      <c r="AA573" s="1" t="str">
        <f>TEXT(Table13[[#This Row],[Order Date]],"yyyy")</f>
        <v>2015</v>
      </c>
      <c r="AB573" s="1" t="str">
        <f>TEXT(Table13[[#This Row],[Order Date]],"mmm yyyy")</f>
        <v>Feb 2015</v>
      </c>
      <c r="AC573" s="1" t="str">
        <f>TEXT(Table13[[#This Row],[Order Date]],"dddd")</f>
        <v>Friday</v>
      </c>
    </row>
    <row r="574" spans="1:29" ht="14.5">
      <c r="A574" s="9">
        <v>1023</v>
      </c>
      <c r="B574" s="9" t="str">
        <f>VLOOKUP(Table13[[#This Row],[Customer ID]],'Customer Lookup'!A:B,2,0)</f>
        <v>Glen Newman</v>
      </c>
      <c r="C574" s="9">
        <v>88633</v>
      </c>
      <c r="D574" s="12">
        <v>42139</v>
      </c>
      <c r="E574" s="12">
        <v>42139</v>
      </c>
      <c r="F574" s="24">
        <f>Table13[[#This Row],[Ship Date]]-Table13[[#This Row],[Order Date]]</f>
        <v>0</v>
      </c>
      <c r="G574" s="18" t="str">
        <f>IF(Table13[[#This Row],[Shipping Delay (No of Days From Order to Delivery)]]&lt;=2,"Fast Delivery","Standard Delivery")</f>
        <v>Fast Delivery</v>
      </c>
      <c r="H574" s="8" t="s">
        <v>2237</v>
      </c>
      <c r="I574" s="13" t="str">
        <f ca="1">TRIM(Table13[[#This Row],[Product Category]])</f>
        <v>Office Supplies</v>
      </c>
      <c r="J574" s="13" t="str">
        <f ca="1">PROPER(Table13[[#This Row],[Product Sub-Category]])</f>
        <v>Binders And Binder Accessories</v>
      </c>
      <c r="K574" s="14">
        <v>16</v>
      </c>
      <c r="L574" s="15">
        <v>39.06</v>
      </c>
      <c r="M574" s="15">
        <f t="shared" si="24"/>
        <v>624.96</v>
      </c>
      <c r="N574" s="9">
        <v>0.05</v>
      </c>
      <c r="O574" s="21">
        <v>0.05</v>
      </c>
      <c r="P574" s="21" t="str">
        <f>IF(Table13[[#This Row],[Discount]]=0,"No Discount",IF(Table13[[#This Row],[Discount]]&lt;=0.05,"Low",IF(Table13[[#This Row],[Discount]]&lt;=0.1,"Medium","High")))</f>
        <v>Low</v>
      </c>
      <c r="Q574" s="15">
        <f t="shared" si="25"/>
        <v>31.248000000000005</v>
      </c>
      <c r="R574" s="15">
        <f t="shared" si="26"/>
        <v>593.71199999999999</v>
      </c>
      <c r="S574" s="15" t="str">
        <f>IF(Table13[[#This Row],[Total Sales After Discount (Main Total Sales)]]&gt;=1000,"High Order","Low Order")</f>
        <v>Low Order</v>
      </c>
      <c r="T574" s="9" t="s">
        <v>41</v>
      </c>
      <c r="U574" s="9" t="s">
        <v>51</v>
      </c>
      <c r="V574" s="16" t="str">
        <f ca="1">PROPER(Table13[[#This Row],[Region]])</f>
        <v>East</v>
      </c>
      <c r="W574" s="9" t="s">
        <v>174</v>
      </c>
      <c r="X574" s="9" t="s">
        <v>497</v>
      </c>
      <c r="Y574" s="9" t="s">
        <v>32</v>
      </c>
      <c r="Z574" s="9" t="str">
        <f>TEXT(Table13[[#This Row],[Order Date]],"mmm")</f>
        <v>May</v>
      </c>
      <c r="AA574" s="1" t="str">
        <f>TEXT(Table13[[#This Row],[Order Date]],"yyyy")</f>
        <v>2015</v>
      </c>
      <c r="AB574" s="1" t="str">
        <f>TEXT(Table13[[#This Row],[Order Date]],"mmm yyyy")</f>
        <v>May 2015</v>
      </c>
      <c r="AC574" s="1" t="str">
        <f>TEXT(Table13[[#This Row],[Order Date]],"dddd")</f>
        <v>Friday</v>
      </c>
    </row>
    <row r="575" spans="1:29" ht="14.5">
      <c r="A575" s="9">
        <v>1023</v>
      </c>
      <c r="B575" s="9" t="str">
        <f>VLOOKUP(Table13[[#This Row],[Customer ID]],'Customer Lookup'!A:B,2,0)</f>
        <v>Glen Newman</v>
      </c>
      <c r="C575" s="9">
        <v>88633</v>
      </c>
      <c r="D575" s="12">
        <v>42139</v>
      </c>
      <c r="E575" s="12">
        <v>42140</v>
      </c>
      <c r="F575" s="24">
        <f>Table13[[#This Row],[Ship Date]]-Table13[[#This Row],[Order Date]]</f>
        <v>1</v>
      </c>
      <c r="G575" s="18" t="str">
        <f>IF(Table13[[#This Row],[Shipping Delay (No of Days From Order to Delivery)]]&lt;=2,"Fast Delivery","Standard Delivery")</f>
        <v>Fast Delivery</v>
      </c>
      <c r="H575" s="9" t="s">
        <v>2237</v>
      </c>
      <c r="I575" s="13" t="str">
        <f ca="1">TRIM(Table13[[#This Row],[Product Category]])</f>
        <v>Technology</v>
      </c>
      <c r="J575" s="13" t="str">
        <f ca="1">PROPER(Table13[[#This Row],[Product Sub-Category]])</f>
        <v>Binders And Binder Accessories</v>
      </c>
      <c r="K575" s="14">
        <v>18</v>
      </c>
      <c r="L575" s="15">
        <v>37.700000000000003</v>
      </c>
      <c r="M575" s="15">
        <f t="shared" si="24"/>
        <v>678.6</v>
      </c>
      <c r="N575" s="9">
        <v>0.05</v>
      </c>
      <c r="O575" s="20">
        <v>0.05</v>
      </c>
      <c r="P575" s="20" t="str">
        <f>IF(Table13[[#This Row],[Discount]]=0,"No Discount",IF(Table13[[#This Row],[Discount]]&lt;=0.05,"Low",IF(Table13[[#This Row],[Discount]]&lt;=0.1,"Medium","High")))</f>
        <v>Low</v>
      </c>
      <c r="Q575" s="15">
        <f t="shared" si="25"/>
        <v>33.93</v>
      </c>
      <c r="R575" s="15">
        <f t="shared" si="26"/>
        <v>644.67000000000007</v>
      </c>
      <c r="S575" s="15" t="str">
        <f>IF(Table13[[#This Row],[Total Sales After Discount (Main Total Sales)]]&gt;=1000,"High Order","Low Order")</f>
        <v>Low Order</v>
      </c>
      <c r="T575" s="9" t="s">
        <v>41</v>
      </c>
      <c r="U575" s="9" t="s">
        <v>51</v>
      </c>
      <c r="V575" s="16" t="str">
        <f ca="1">PROPER(Table13[[#This Row],[Region]])</f>
        <v>East</v>
      </c>
      <c r="W575" s="9" t="s">
        <v>174</v>
      </c>
      <c r="X575" s="9" t="s">
        <v>497</v>
      </c>
      <c r="Y575" s="9" t="s">
        <v>32</v>
      </c>
      <c r="Z575" s="9" t="str">
        <f>TEXT(Table13[[#This Row],[Order Date]],"mmm")</f>
        <v>May</v>
      </c>
      <c r="AA575" s="1" t="str">
        <f>TEXT(Table13[[#This Row],[Order Date]],"yyyy")</f>
        <v>2015</v>
      </c>
      <c r="AB575" s="1" t="str">
        <f>TEXT(Table13[[#This Row],[Order Date]],"mmm yyyy")</f>
        <v>May 2015</v>
      </c>
      <c r="AC575" s="1" t="str">
        <f>TEXT(Table13[[#This Row],[Order Date]],"dddd")</f>
        <v>Friday</v>
      </c>
    </row>
    <row r="576" spans="1:29" ht="14.5">
      <c r="A576" s="9">
        <v>1026</v>
      </c>
      <c r="B576" s="9" t="str">
        <f>VLOOKUP(Table13[[#This Row],[Customer ID]],'Customer Lookup'!A:B,2,0)</f>
        <v>Eugene Kerr</v>
      </c>
      <c r="C576" s="9">
        <v>89005</v>
      </c>
      <c r="D576" s="12">
        <v>42042</v>
      </c>
      <c r="E576" s="12">
        <v>42042</v>
      </c>
      <c r="F576" s="24">
        <f>Table13[[#This Row],[Ship Date]]-Table13[[#This Row],[Order Date]]</f>
        <v>0</v>
      </c>
      <c r="G576" s="18" t="str">
        <f>IF(Table13[[#This Row],[Shipping Delay (No of Days From Order to Delivery)]]&lt;=2,"Fast Delivery","Standard Delivery")</f>
        <v>Fast Delivery</v>
      </c>
      <c r="H576" s="8" t="s">
        <v>2235</v>
      </c>
      <c r="I576" s="13" t="str">
        <f ca="1">TRIM(Table13[[#This Row],[Product Category]])</f>
        <v>Technology</v>
      </c>
      <c r="J576" s="13" t="str">
        <f ca="1">PROPER(Table13[[#This Row],[Product Sub-Category]])</f>
        <v>Telephones And Communication</v>
      </c>
      <c r="K576" s="14">
        <v>22</v>
      </c>
      <c r="L576" s="15">
        <v>65.989999999999995</v>
      </c>
      <c r="M576" s="15">
        <f t="shared" si="24"/>
        <v>1451.78</v>
      </c>
      <c r="N576" s="9">
        <v>0.05</v>
      </c>
      <c r="O576" s="21">
        <v>0.05</v>
      </c>
      <c r="P576" s="21" t="str">
        <f>IF(Table13[[#This Row],[Discount]]=0,"No Discount",IF(Table13[[#This Row],[Discount]]&lt;=0.05,"Low",IF(Table13[[#This Row],[Discount]]&lt;=0.1,"Medium","High")))</f>
        <v>Low</v>
      </c>
      <c r="Q576" s="15">
        <f t="shared" si="25"/>
        <v>72.588999999999999</v>
      </c>
      <c r="R576" s="15">
        <f t="shared" si="26"/>
        <v>1379.191</v>
      </c>
      <c r="S576" s="15" t="str">
        <f>IF(Table13[[#This Row],[Total Sales After Discount (Main Total Sales)]]&gt;=1000,"High Order","Low Order")</f>
        <v>High Order</v>
      </c>
      <c r="T576" s="9" t="s">
        <v>31</v>
      </c>
      <c r="U576" s="9" t="s">
        <v>51</v>
      </c>
      <c r="V576" s="16" t="str">
        <f ca="1">PROPER(Table13[[#This Row],[Region]])</f>
        <v>East</v>
      </c>
      <c r="W576" s="9" t="s">
        <v>62</v>
      </c>
      <c r="X576" s="9" t="s">
        <v>498</v>
      </c>
      <c r="Y576" s="9" t="s">
        <v>32</v>
      </c>
      <c r="Z576" s="9" t="str">
        <f>TEXT(Table13[[#This Row],[Order Date]],"mmm")</f>
        <v>Feb</v>
      </c>
      <c r="AA576" s="1" t="str">
        <f>TEXT(Table13[[#This Row],[Order Date]],"yyyy")</f>
        <v>2015</v>
      </c>
      <c r="AB576" s="1" t="str">
        <f>TEXT(Table13[[#This Row],[Order Date]],"mmm yyyy")</f>
        <v>Feb 2015</v>
      </c>
      <c r="AC576" s="1" t="str">
        <f>TEXT(Table13[[#This Row],[Order Date]],"dddd")</f>
        <v>Saturday</v>
      </c>
    </row>
    <row r="577" spans="1:29" ht="14.5">
      <c r="A577" s="9">
        <v>1026</v>
      </c>
      <c r="B577" s="9" t="str">
        <f>VLOOKUP(Table13[[#This Row],[Customer ID]],'Customer Lookup'!A:B,2,0)</f>
        <v>Eugene Kerr</v>
      </c>
      <c r="C577" s="9">
        <v>89008</v>
      </c>
      <c r="D577" s="12">
        <v>42153</v>
      </c>
      <c r="E577" s="12">
        <v>42154</v>
      </c>
      <c r="F577" s="24">
        <f>Table13[[#This Row],[Ship Date]]-Table13[[#This Row],[Order Date]]</f>
        <v>1</v>
      </c>
      <c r="G577" s="18" t="str">
        <f>IF(Table13[[#This Row],[Shipping Delay (No of Days From Order to Delivery)]]&lt;=2,"Fast Delivery","Standard Delivery")</f>
        <v>Fast Delivery</v>
      </c>
      <c r="H577" s="9" t="s">
        <v>144</v>
      </c>
      <c r="I577" s="13" t="str">
        <f ca="1">TRIM(Table13[[#This Row],[Product Category]])</f>
        <v>Office Supplies</v>
      </c>
      <c r="J577" s="13" t="str">
        <f ca="1">PROPER(Table13[[#This Row],[Product Sub-Category]])</f>
        <v>Computer Peripherals</v>
      </c>
      <c r="K577" s="14">
        <v>26</v>
      </c>
      <c r="L577" s="15">
        <v>5.98</v>
      </c>
      <c r="M577" s="15">
        <f t="shared" si="24"/>
        <v>155.48000000000002</v>
      </c>
      <c r="N577" s="9">
        <v>0.05</v>
      </c>
      <c r="O577" s="20">
        <v>0.05</v>
      </c>
      <c r="P577" s="20" t="str">
        <f>IF(Table13[[#This Row],[Discount]]=0,"No Discount",IF(Table13[[#This Row],[Discount]]&lt;=0.05,"Low",IF(Table13[[#This Row],[Discount]]&lt;=0.1,"Medium","High")))</f>
        <v>Low</v>
      </c>
      <c r="Q577" s="15">
        <f t="shared" si="25"/>
        <v>7.7740000000000009</v>
      </c>
      <c r="R577" s="15">
        <f t="shared" si="26"/>
        <v>147.70600000000002</v>
      </c>
      <c r="S577" s="15" t="str">
        <f>IF(Table13[[#This Row],[Total Sales After Discount (Main Total Sales)]]&gt;=1000,"High Order","Low Order")</f>
        <v>Low Order</v>
      </c>
      <c r="T577" s="9" t="s">
        <v>21</v>
      </c>
      <c r="U577" s="9" t="s">
        <v>51</v>
      </c>
      <c r="V577" s="16" t="str">
        <f ca="1">PROPER(Table13[[#This Row],[Region]])</f>
        <v>East</v>
      </c>
      <c r="W577" s="9" t="s">
        <v>62</v>
      </c>
      <c r="X577" s="9" t="s">
        <v>498</v>
      </c>
      <c r="Y577" s="9" t="s">
        <v>32</v>
      </c>
      <c r="Z577" s="9" t="str">
        <f>TEXT(Table13[[#This Row],[Order Date]],"mmm")</f>
        <v>May</v>
      </c>
      <c r="AA577" s="1" t="str">
        <f>TEXT(Table13[[#This Row],[Order Date]],"yyyy")</f>
        <v>2015</v>
      </c>
      <c r="AB577" s="1" t="str">
        <f>TEXT(Table13[[#This Row],[Order Date]],"mmm yyyy")</f>
        <v>May 2015</v>
      </c>
      <c r="AC577" s="1" t="str">
        <f>TEXT(Table13[[#This Row],[Order Date]],"dddd")</f>
        <v>Friday</v>
      </c>
    </row>
    <row r="578" spans="1:29" ht="14.5">
      <c r="A578" s="9">
        <v>1026</v>
      </c>
      <c r="B578" s="9" t="str">
        <f>VLOOKUP(Table13[[#This Row],[Customer ID]],'Customer Lookup'!A:B,2,0)</f>
        <v>Eugene Kerr</v>
      </c>
      <c r="C578" s="9">
        <v>89008</v>
      </c>
      <c r="D578" s="12">
        <v>42153</v>
      </c>
      <c r="E578" s="12">
        <v>42156</v>
      </c>
      <c r="F578" s="24">
        <f>Table13[[#This Row],[Ship Date]]-Table13[[#This Row],[Order Date]]</f>
        <v>3</v>
      </c>
      <c r="G578" s="18" t="str">
        <f>IF(Table13[[#This Row],[Shipping Delay (No of Days From Order to Delivery)]]&lt;=2,"Fast Delivery","Standard Delivery")</f>
        <v>Standard Delivery</v>
      </c>
      <c r="H578" s="8" t="s">
        <v>116</v>
      </c>
      <c r="I578" s="13" t="str">
        <f ca="1">TRIM(Table13[[#This Row],[Product Category]])</f>
        <v>Technology</v>
      </c>
      <c r="J578" s="13" t="str">
        <f ca="1">PROPER(Table13[[#This Row],[Product Sub-Category]])</f>
        <v>Labels</v>
      </c>
      <c r="K578" s="14">
        <v>22</v>
      </c>
      <c r="L578" s="15">
        <v>2.61</v>
      </c>
      <c r="M578" s="15">
        <f t="shared" ref="M578:M641" si="27">L578*K578</f>
        <v>57.419999999999995</v>
      </c>
      <c r="N578" s="9">
        <v>0.05</v>
      </c>
      <c r="O578" s="21">
        <v>0.05</v>
      </c>
      <c r="P578" s="21" t="str">
        <f>IF(Table13[[#This Row],[Discount]]=0,"No Discount",IF(Table13[[#This Row],[Discount]]&lt;=0.05,"Low",IF(Table13[[#This Row],[Discount]]&lt;=0.1,"Medium","High")))</f>
        <v>Low</v>
      </c>
      <c r="Q578" s="15">
        <f t="shared" ref="Q578:Q641" si="28">N578*M578</f>
        <v>2.871</v>
      </c>
      <c r="R578" s="15">
        <f t="shared" ref="R578:R641" si="29">M578-Q578</f>
        <v>54.548999999999992</v>
      </c>
      <c r="S578" s="15" t="str">
        <f>IF(Table13[[#This Row],[Total Sales After Discount (Main Total Sales)]]&gt;=1000,"High Order","Low Order")</f>
        <v>Low Order</v>
      </c>
      <c r="T578" s="9" t="s">
        <v>21</v>
      </c>
      <c r="U578" s="9" t="s">
        <v>51</v>
      </c>
      <c r="V578" s="16" t="str">
        <f ca="1">PROPER(Table13[[#This Row],[Region]])</f>
        <v>East</v>
      </c>
      <c r="W578" s="9" t="s">
        <v>62</v>
      </c>
      <c r="X578" s="9" t="s">
        <v>498</v>
      </c>
      <c r="Y578" s="9" t="s">
        <v>32</v>
      </c>
      <c r="Z578" s="9" t="str">
        <f>TEXT(Table13[[#This Row],[Order Date]],"mmm")</f>
        <v>May</v>
      </c>
      <c r="AA578" s="1" t="str">
        <f>TEXT(Table13[[#This Row],[Order Date]],"yyyy")</f>
        <v>2015</v>
      </c>
      <c r="AB578" s="1" t="str">
        <f>TEXT(Table13[[#This Row],[Order Date]],"mmm yyyy")</f>
        <v>May 2015</v>
      </c>
      <c r="AC578" s="1" t="str">
        <f>TEXT(Table13[[#This Row],[Order Date]],"dddd")</f>
        <v>Friday</v>
      </c>
    </row>
    <row r="579" spans="1:29" ht="14.5">
      <c r="A579" s="9">
        <v>1027</v>
      </c>
      <c r="B579" s="9" t="str">
        <f>VLOOKUP(Table13[[#This Row],[Customer ID]],'Customer Lookup'!A:B,2,0)</f>
        <v>Brian Bennett</v>
      </c>
      <c r="C579" s="9">
        <v>89004</v>
      </c>
      <c r="D579" s="12">
        <v>42075</v>
      </c>
      <c r="E579" s="12">
        <v>42076</v>
      </c>
      <c r="F579" s="24">
        <f>Table13[[#This Row],[Ship Date]]-Table13[[#This Row],[Order Date]]</f>
        <v>1</v>
      </c>
      <c r="G579" s="18" t="str">
        <f>IF(Table13[[#This Row],[Shipping Delay (No of Days From Order to Delivery)]]&lt;=2,"Fast Delivery","Standard Delivery")</f>
        <v>Fast Delivery</v>
      </c>
      <c r="H579" s="9" t="s">
        <v>144</v>
      </c>
      <c r="I579" s="13" t="str">
        <f ca="1">TRIM(Table13[[#This Row],[Product Category]])</f>
        <v>Technology</v>
      </c>
      <c r="J579" s="13" t="str">
        <f ca="1">PROPER(Table13[[#This Row],[Product Sub-Category]])</f>
        <v>Computer Peripherals</v>
      </c>
      <c r="K579" s="14">
        <v>5</v>
      </c>
      <c r="L579" s="15">
        <v>73.98</v>
      </c>
      <c r="M579" s="15">
        <f t="shared" si="27"/>
        <v>369.90000000000003</v>
      </c>
      <c r="N579" s="9">
        <v>0.05</v>
      </c>
      <c r="O579" s="20">
        <v>0.05</v>
      </c>
      <c r="P579" s="20" t="str">
        <f>IF(Table13[[#This Row],[Discount]]=0,"No Discount",IF(Table13[[#This Row],[Discount]]&lt;=0.05,"Low",IF(Table13[[#This Row],[Discount]]&lt;=0.1,"Medium","High")))</f>
        <v>Low</v>
      </c>
      <c r="Q579" s="15">
        <f t="shared" si="28"/>
        <v>18.495000000000001</v>
      </c>
      <c r="R579" s="15">
        <f t="shared" si="29"/>
        <v>351.40500000000003</v>
      </c>
      <c r="S579" s="15" t="str">
        <f>IF(Table13[[#This Row],[Total Sales After Discount (Main Total Sales)]]&gt;=1000,"High Order","Low Order")</f>
        <v>Low Order</v>
      </c>
      <c r="T579" s="9" t="s">
        <v>21</v>
      </c>
      <c r="U579" s="9" t="s">
        <v>51</v>
      </c>
      <c r="V579" s="16" t="str">
        <f ca="1">PROPER(Table13[[#This Row],[Region]])</f>
        <v>East</v>
      </c>
      <c r="W579" s="9" t="s">
        <v>62</v>
      </c>
      <c r="X579" s="9" t="s">
        <v>499</v>
      </c>
      <c r="Y579" s="9" t="s">
        <v>32</v>
      </c>
      <c r="Z579" s="9" t="str">
        <f>TEXT(Table13[[#This Row],[Order Date]],"mmm")</f>
        <v>Mar</v>
      </c>
      <c r="AA579" s="1" t="str">
        <f>TEXT(Table13[[#This Row],[Order Date]],"yyyy")</f>
        <v>2015</v>
      </c>
      <c r="AB579" s="1" t="str">
        <f>TEXT(Table13[[#This Row],[Order Date]],"mmm yyyy")</f>
        <v>Mar 2015</v>
      </c>
      <c r="AC579" s="1" t="str">
        <f>TEXT(Table13[[#This Row],[Order Date]],"dddd")</f>
        <v>Thursday</v>
      </c>
    </row>
    <row r="580" spans="1:29" ht="14.5">
      <c r="A580" s="9">
        <v>1027</v>
      </c>
      <c r="B580" s="9" t="str">
        <f>VLOOKUP(Table13[[#This Row],[Customer ID]],'Customer Lookup'!A:B,2,0)</f>
        <v>Brian Bennett</v>
      </c>
      <c r="C580" s="9">
        <v>89004</v>
      </c>
      <c r="D580" s="12">
        <v>42075</v>
      </c>
      <c r="E580" s="12">
        <v>42076</v>
      </c>
      <c r="F580" s="24">
        <f>Table13[[#This Row],[Ship Date]]-Table13[[#This Row],[Order Date]]</f>
        <v>1</v>
      </c>
      <c r="G580" s="18" t="str">
        <f>IF(Table13[[#This Row],[Shipping Delay (No of Days From Order to Delivery)]]&lt;=2,"Fast Delivery","Standard Delivery")</f>
        <v>Fast Delivery</v>
      </c>
      <c r="H580" s="8" t="s">
        <v>74</v>
      </c>
      <c r="I580" s="13" t="str">
        <f ca="1">TRIM(Table13[[#This Row],[Product Category]])</f>
        <v>Office Supplies</v>
      </c>
      <c r="J580" s="13" t="str">
        <f ca="1">PROPER(Table13[[#This Row],[Product Sub-Category]])</f>
        <v>Office Machines</v>
      </c>
      <c r="K580" s="14">
        <v>9</v>
      </c>
      <c r="L580" s="15">
        <v>51.98</v>
      </c>
      <c r="M580" s="15">
        <f t="shared" si="27"/>
        <v>467.82</v>
      </c>
      <c r="N580" s="9">
        <v>0.05</v>
      </c>
      <c r="O580" s="21">
        <v>0.05</v>
      </c>
      <c r="P580" s="21" t="str">
        <f>IF(Table13[[#This Row],[Discount]]=0,"No Discount",IF(Table13[[#This Row],[Discount]]&lt;=0.05,"Low",IF(Table13[[#This Row],[Discount]]&lt;=0.1,"Medium","High")))</f>
        <v>Low</v>
      </c>
      <c r="Q580" s="15">
        <f t="shared" si="28"/>
        <v>23.391000000000002</v>
      </c>
      <c r="R580" s="15">
        <f t="shared" si="29"/>
        <v>444.42899999999997</v>
      </c>
      <c r="S580" s="15" t="str">
        <f>IF(Table13[[#This Row],[Total Sales After Discount (Main Total Sales)]]&gt;=1000,"High Order","Low Order")</f>
        <v>Low Order</v>
      </c>
      <c r="T580" s="9" t="s">
        <v>21</v>
      </c>
      <c r="U580" s="9" t="s">
        <v>51</v>
      </c>
      <c r="V580" s="16" t="str">
        <f ca="1">PROPER(Table13[[#This Row],[Region]])</f>
        <v>East</v>
      </c>
      <c r="W580" s="9" t="s">
        <v>62</v>
      </c>
      <c r="X580" s="9" t="s">
        <v>499</v>
      </c>
      <c r="Y580" s="9" t="s">
        <v>32</v>
      </c>
      <c r="Z580" s="9" t="str">
        <f>TEXT(Table13[[#This Row],[Order Date]],"mmm")</f>
        <v>Mar</v>
      </c>
      <c r="AA580" s="1" t="str">
        <f>TEXT(Table13[[#This Row],[Order Date]],"yyyy")</f>
        <v>2015</v>
      </c>
      <c r="AB580" s="1" t="str">
        <f>TEXT(Table13[[#This Row],[Order Date]],"mmm yyyy")</f>
        <v>Mar 2015</v>
      </c>
      <c r="AC580" s="1" t="str">
        <f>TEXT(Table13[[#This Row],[Order Date]],"dddd")</f>
        <v>Thursday</v>
      </c>
    </row>
    <row r="581" spans="1:29" ht="14.5">
      <c r="A581" s="9">
        <v>1028</v>
      </c>
      <c r="B581" s="9" t="str">
        <f>VLOOKUP(Table13[[#This Row],[Customer ID]],'Customer Lookup'!A:B,2,0)</f>
        <v>Marguerite Rodgers</v>
      </c>
      <c r="C581" s="9">
        <v>89006</v>
      </c>
      <c r="D581" s="12">
        <v>42092</v>
      </c>
      <c r="E581" s="12">
        <v>42093</v>
      </c>
      <c r="F581" s="24">
        <f>Table13[[#This Row],[Ship Date]]-Table13[[#This Row],[Order Date]]</f>
        <v>1</v>
      </c>
      <c r="G581" s="18" t="str">
        <f>IF(Table13[[#This Row],[Shipping Delay (No of Days From Order to Delivery)]]&lt;=2,"Fast Delivery","Standard Delivery")</f>
        <v>Fast Delivery</v>
      </c>
      <c r="H581" s="9" t="s">
        <v>2231</v>
      </c>
      <c r="I581" s="13" t="str">
        <f ca="1">TRIM(Table13[[#This Row],[Product Category]])</f>
        <v>Technology</v>
      </c>
      <c r="J581" s="13" t="str">
        <f ca="1">PROPER(Table13[[#This Row],[Product Sub-Category]])</f>
        <v>Pens &amp; Art Supplies</v>
      </c>
      <c r="K581" s="14">
        <v>13</v>
      </c>
      <c r="L581" s="15">
        <v>7.08</v>
      </c>
      <c r="M581" s="15">
        <f t="shared" si="27"/>
        <v>92.04</v>
      </c>
      <c r="N581" s="9">
        <v>0.05</v>
      </c>
      <c r="O581" s="20">
        <v>0.05</v>
      </c>
      <c r="P581" s="20" t="str">
        <f>IF(Table13[[#This Row],[Discount]]=0,"No Discount",IF(Table13[[#This Row],[Discount]]&lt;=0.05,"Low",IF(Table13[[#This Row],[Discount]]&lt;=0.1,"Medium","High")))</f>
        <v>Low</v>
      </c>
      <c r="Q581" s="15">
        <f t="shared" si="28"/>
        <v>4.6020000000000003</v>
      </c>
      <c r="R581" s="15">
        <f t="shared" si="29"/>
        <v>87.438000000000002</v>
      </c>
      <c r="S581" s="15" t="str">
        <f>IF(Table13[[#This Row],[Total Sales After Discount (Main Total Sales)]]&gt;=1000,"High Order","Low Order")</f>
        <v>Low Order</v>
      </c>
      <c r="T581" s="9" t="s">
        <v>50</v>
      </c>
      <c r="U581" s="9" t="s">
        <v>51</v>
      </c>
      <c r="V581" s="16" t="str">
        <f ca="1">PROPER(Table13[[#This Row],[Region]])</f>
        <v>East</v>
      </c>
      <c r="W581" s="9" t="s">
        <v>62</v>
      </c>
      <c r="X581" s="9" t="s">
        <v>500</v>
      </c>
      <c r="Y581" s="9" t="s">
        <v>22</v>
      </c>
      <c r="Z581" s="9" t="str">
        <f>TEXT(Table13[[#This Row],[Order Date]],"mmm")</f>
        <v>Mar</v>
      </c>
      <c r="AA581" s="1" t="str">
        <f>TEXT(Table13[[#This Row],[Order Date]],"yyyy")</f>
        <v>2015</v>
      </c>
      <c r="AB581" s="1" t="str">
        <f>TEXT(Table13[[#This Row],[Order Date]],"mmm yyyy")</f>
        <v>Mar 2015</v>
      </c>
      <c r="AC581" s="1" t="str">
        <f>TEXT(Table13[[#This Row],[Order Date]],"dddd")</f>
        <v>Sunday</v>
      </c>
    </row>
    <row r="582" spans="1:29" ht="14.5">
      <c r="A582" s="9">
        <v>1028</v>
      </c>
      <c r="B582" s="9" t="str">
        <f>VLOOKUP(Table13[[#This Row],[Customer ID]],'Customer Lookup'!A:B,2,0)</f>
        <v>Marguerite Rodgers</v>
      </c>
      <c r="C582" s="9">
        <v>89007</v>
      </c>
      <c r="D582" s="12">
        <v>42132</v>
      </c>
      <c r="E582" s="12">
        <v>42133</v>
      </c>
      <c r="F582" s="24">
        <f>Table13[[#This Row],[Ship Date]]-Table13[[#This Row],[Order Date]]</f>
        <v>1</v>
      </c>
      <c r="G582" s="18" t="str">
        <f>IF(Table13[[#This Row],[Shipping Delay (No of Days From Order to Delivery)]]&lt;=2,"Fast Delivery","Standard Delivery")</f>
        <v>Fast Delivery</v>
      </c>
      <c r="H582" s="8" t="s">
        <v>144</v>
      </c>
      <c r="I582" s="13" t="str">
        <f ca="1">TRIM(Table13[[#This Row],[Product Category]])</f>
        <v>Technology</v>
      </c>
      <c r="J582" s="13" t="str">
        <f ca="1">PROPER(Table13[[#This Row],[Product Sub-Category]])</f>
        <v>Computer Peripherals</v>
      </c>
      <c r="K582" s="14">
        <v>20</v>
      </c>
      <c r="L582" s="15">
        <v>83.1</v>
      </c>
      <c r="M582" s="15">
        <f t="shared" si="27"/>
        <v>1662</v>
      </c>
      <c r="N582" s="9">
        <v>0.05</v>
      </c>
      <c r="O582" s="21">
        <v>0.05</v>
      </c>
      <c r="P582" s="21" t="str">
        <f>IF(Table13[[#This Row],[Discount]]=0,"No Discount",IF(Table13[[#This Row],[Discount]]&lt;=0.05,"Low",IF(Table13[[#This Row],[Discount]]&lt;=0.1,"Medium","High")))</f>
        <v>Low</v>
      </c>
      <c r="Q582" s="15">
        <f t="shared" si="28"/>
        <v>83.100000000000009</v>
      </c>
      <c r="R582" s="15">
        <f t="shared" si="29"/>
        <v>1578.9</v>
      </c>
      <c r="S582" s="15" t="str">
        <f>IF(Table13[[#This Row],[Total Sales After Discount (Main Total Sales)]]&gt;=1000,"High Order","Low Order")</f>
        <v>High Order</v>
      </c>
      <c r="T582" s="9" t="s">
        <v>31</v>
      </c>
      <c r="U582" s="9" t="s">
        <v>51</v>
      </c>
      <c r="V582" s="16" t="str">
        <f ca="1">PROPER(Table13[[#This Row],[Region]])</f>
        <v>East</v>
      </c>
      <c r="W582" s="9" t="s">
        <v>62</v>
      </c>
      <c r="X582" s="9" t="s">
        <v>500</v>
      </c>
      <c r="Y582" s="9" t="s">
        <v>22</v>
      </c>
      <c r="Z582" s="9" t="str">
        <f>TEXT(Table13[[#This Row],[Order Date]],"mmm")</f>
        <v>May</v>
      </c>
      <c r="AA582" s="1" t="str">
        <f>TEXT(Table13[[#This Row],[Order Date]],"yyyy")</f>
        <v>2015</v>
      </c>
      <c r="AB582" s="1" t="str">
        <f>TEXT(Table13[[#This Row],[Order Date]],"mmm yyyy")</f>
        <v>May 2015</v>
      </c>
      <c r="AC582" s="1" t="str">
        <f>TEXT(Table13[[#This Row],[Order Date]],"dddd")</f>
        <v>Friday</v>
      </c>
    </row>
    <row r="583" spans="1:29" ht="14.5">
      <c r="A583" s="9">
        <v>1035</v>
      </c>
      <c r="B583" s="9" t="str">
        <f>VLOOKUP(Table13[[#This Row],[Customer ID]],'Customer Lookup'!A:B,2,0)</f>
        <v>Kent Burton</v>
      </c>
      <c r="C583" s="9">
        <v>90710</v>
      </c>
      <c r="D583" s="12">
        <v>42076</v>
      </c>
      <c r="E583" s="12">
        <v>42076</v>
      </c>
      <c r="F583" s="24">
        <f>Table13[[#This Row],[Ship Date]]-Table13[[#This Row],[Order Date]]</f>
        <v>0</v>
      </c>
      <c r="G583" s="18" t="str">
        <f>IF(Table13[[#This Row],[Shipping Delay (No of Days From Order to Delivery)]]&lt;=2,"Fast Delivery","Standard Delivery")</f>
        <v>Fast Delivery</v>
      </c>
      <c r="H583" s="9" t="s">
        <v>2235</v>
      </c>
      <c r="I583" s="13" t="str">
        <f ca="1">TRIM(Table13[[#This Row],[Product Category]])</f>
        <v>Technology</v>
      </c>
      <c r="J583" s="13" t="str">
        <f ca="1">PROPER(Table13[[#This Row],[Product Sub-Category]])</f>
        <v>Telephones And Communication</v>
      </c>
      <c r="K583" s="14">
        <v>1</v>
      </c>
      <c r="L583" s="15">
        <v>125.99</v>
      </c>
      <c r="M583" s="15">
        <f t="shared" si="27"/>
        <v>125.99</v>
      </c>
      <c r="N583" s="9">
        <v>0.1</v>
      </c>
      <c r="O583" s="20">
        <v>0.1</v>
      </c>
      <c r="P583" s="20" t="str">
        <f>IF(Table13[[#This Row],[Discount]]=0,"No Discount",IF(Table13[[#This Row],[Discount]]&lt;=0.05,"Low",IF(Table13[[#This Row],[Discount]]&lt;=0.1,"Medium","High")))</f>
        <v>Medium</v>
      </c>
      <c r="Q583" s="15">
        <f t="shared" si="28"/>
        <v>12.599</v>
      </c>
      <c r="R583" s="15">
        <f t="shared" si="29"/>
        <v>113.39099999999999</v>
      </c>
      <c r="S583" s="15" t="str">
        <f>IF(Table13[[#This Row],[Total Sales After Discount (Main Total Sales)]]&gt;=1000,"High Order","Low Order")</f>
        <v>Low Order</v>
      </c>
      <c r="T583" s="9" t="s">
        <v>41</v>
      </c>
      <c r="U583" s="9" t="s">
        <v>42</v>
      </c>
      <c r="V583" s="16" t="str">
        <f ca="1">PROPER(Table13[[#This Row],[Region]])</f>
        <v>East</v>
      </c>
      <c r="W583" s="9" t="s">
        <v>124</v>
      </c>
      <c r="X583" s="9" t="s">
        <v>501</v>
      </c>
      <c r="Y583" s="9" t="s">
        <v>32</v>
      </c>
      <c r="Z583" s="9" t="str">
        <f>TEXT(Table13[[#This Row],[Order Date]],"mmm")</f>
        <v>Mar</v>
      </c>
      <c r="AA583" s="1" t="str">
        <f>TEXT(Table13[[#This Row],[Order Date]],"yyyy")</f>
        <v>2015</v>
      </c>
      <c r="AB583" s="1" t="str">
        <f>TEXT(Table13[[#This Row],[Order Date]],"mmm yyyy")</f>
        <v>Mar 2015</v>
      </c>
      <c r="AC583" s="1" t="str">
        <f>TEXT(Table13[[#This Row],[Order Date]],"dddd")</f>
        <v>Friday</v>
      </c>
    </row>
    <row r="584" spans="1:29" ht="14.5">
      <c r="A584" s="9">
        <v>1036</v>
      </c>
      <c r="B584" s="9" t="str">
        <f>VLOOKUP(Table13[[#This Row],[Customer ID]],'Customer Lookup'!A:B,2,0)</f>
        <v>Jessica Huffman</v>
      </c>
      <c r="C584" s="9">
        <v>90710</v>
      </c>
      <c r="D584" s="12">
        <v>42076</v>
      </c>
      <c r="E584" s="12">
        <v>42077</v>
      </c>
      <c r="F584" s="24">
        <f>Table13[[#This Row],[Ship Date]]-Table13[[#This Row],[Order Date]]</f>
        <v>1</v>
      </c>
      <c r="G584" s="18" t="str">
        <f>IF(Table13[[#This Row],[Shipping Delay (No of Days From Order to Delivery)]]&lt;=2,"Fast Delivery","Standard Delivery")</f>
        <v>Fast Delivery</v>
      </c>
      <c r="H584" s="8" t="s">
        <v>144</v>
      </c>
      <c r="I584" s="13" t="str">
        <f ca="1">TRIM(Table13[[#This Row],[Product Category]])</f>
        <v>Office Supplies</v>
      </c>
      <c r="J584" s="13" t="str">
        <f ca="1">PROPER(Table13[[#This Row],[Product Sub-Category]])</f>
        <v>Computer Peripherals</v>
      </c>
      <c r="K584" s="14">
        <v>6</v>
      </c>
      <c r="L584" s="15">
        <v>99.99</v>
      </c>
      <c r="M584" s="15">
        <f t="shared" si="27"/>
        <v>599.93999999999994</v>
      </c>
      <c r="N584" s="9">
        <v>0.05</v>
      </c>
      <c r="O584" s="21">
        <v>0.05</v>
      </c>
      <c r="P584" s="21" t="str">
        <f>IF(Table13[[#This Row],[Discount]]=0,"No Discount",IF(Table13[[#This Row],[Discount]]&lt;=0.05,"Low",IF(Table13[[#This Row],[Discount]]&lt;=0.1,"Medium","High")))</f>
        <v>Low</v>
      </c>
      <c r="Q584" s="15">
        <f t="shared" si="28"/>
        <v>29.997</v>
      </c>
      <c r="R584" s="15">
        <f t="shared" si="29"/>
        <v>569.94299999999998</v>
      </c>
      <c r="S584" s="15" t="str">
        <f>IF(Table13[[#This Row],[Total Sales After Discount (Main Total Sales)]]&gt;=1000,"High Order","Low Order")</f>
        <v>Low Order</v>
      </c>
      <c r="T584" s="9" t="s">
        <v>41</v>
      </c>
      <c r="U584" s="9" t="s">
        <v>42</v>
      </c>
      <c r="V584" s="16" t="str">
        <f ca="1">PROPER(Table13[[#This Row],[Region]])</f>
        <v>South</v>
      </c>
      <c r="W584" s="9" t="s">
        <v>124</v>
      </c>
      <c r="X584" s="9" t="s">
        <v>502</v>
      </c>
      <c r="Y584" s="9" t="s">
        <v>32</v>
      </c>
      <c r="Z584" s="9" t="str">
        <f>TEXT(Table13[[#This Row],[Order Date]],"mmm")</f>
        <v>Mar</v>
      </c>
      <c r="AA584" s="1" t="str">
        <f>TEXT(Table13[[#This Row],[Order Date]],"yyyy")</f>
        <v>2015</v>
      </c>
      <c r="AB584" s="1" t="str">
        <f>TEXT(Table13[[#This Row],[Order Date]],"mmm yyyy")</f>
        <v>Mar 2015</v>
      </c>
      <c r="AC584" s="1" t="str">
        <f>TEXT(Table13[[#This Row],[Order Date]],"dddd")</f>
        <v>Friday</v>
      </c>
    </row>
    <row r="585" spans="1:29" ht="14.5">
      <c r="A585" s="9">
        <v>1038</v>
      </c>
      <c r="B585" s="9" t="str">
        <f>VLOOKUP(Table13[[#This Row],[Customer ID]],'Customer Lookup'!A:B,2,0)</f>
        <v>Jon Hale</v>
      </c>
      <c r="C585" s="9">
        <v>90641</v>
      </c>
      <c r="D585" s="12">
        <v>42171</v>
      </c>
      <c r="E585" s="12">
        <v>42172</v>
      </c>
      <c r="F585" s="24">
        <f>Table13[[#This Row],[Ship Date]]-Table13[[#This Row],[Order Date]]</f>
        <v>1</v>
      </c>
      <c r="G585" s="18" t="str">
        <f>IF(Table13[[#This Row],[Shipping Delay (No of Days From Order to Delivery)]]&lt;=2,"Fast Delivery","Standard Delivery")</f>
        <v>Fast Delivery</v>
      </c>
      <c r="H585" s="9" t="s">
        <v>83</v>
      </c>
      <c r="I585" s="13" t="str">
        <f ca="1">TRIM(Table13[[#This Row],[Product Category]])</f>
        <v>Technology</v>
      </c>
      <c r="J585" s="13" t="str">
        <f ca="1">PROPER(Table13[[#This Row],[Product Sub-Category]])</f>
        <v>Paper</v>
      </c>
      <c r="K585" s="14">
        <v>5</v>
      </c>
      <c r="L585" s="15">
        <v>7.64</v>
      </c>
      <c r="M585" s="15">
        <f t="shared" si="27"/>
        <v>38.199999999999996</v>
      </c>
      <c r="N585" s="9">
        <v>0.05</v>
      </c>
      <c r="O585" s="20">
        <v>0.05</v>
      </c>
      <c r="P585" s="20" t="str">
        <f>IF(Table13[[#This Row],[Discount]]=0,"No Discount",IF(Table13[[#This Row],[Discount]]&lt;=0.05,"Low",IF(Table13[[#This Row],[Discount]]&lt;=0.1,"Medium","High")))</f>
        <v>Low</v>
      </c>
      <c r="Q585" s="15">
        <f t="shared" si="28"/>
        <v>1.91</v>
      </c>
      <c r="R585" s="15">
        <f t="shared" si="29"/>
        <v>36.29</v>
      </c>
      <c r="S585" s="15" t="str">
        <f>IF(Table13[[#This Row],[Total Sales After Discount (Main Total Sales)]]&gt;=1000,"High Order","Low Order")</f>
        <v>Low Order</v>
      </c>
      <c r="T585" s="9" t="s">
        <v>41</v>
      </c>
      <c r="U585" s="9" t="s">
        <v>81</v>
      </c>
      <c r="V585" s="16" t="str">
        <f ca="1">PROPER(Table13[[#This Row],[Region]])</f>
        <v>West</v>
      </c>
      <c r="W585" s="9" t="s">
        <v>242</v>
      </c>
      <c r="X585" s="9" t="s">
        <v>503</v>
      </c>
      <c r="Y585" s="9" t="s">
        <v>32</v>
      </c>
      <c r="Z585" s="9" t="str">
        <f>TEXT(Table13[[#This Row],[Order Date]],"mmm")</f>
        <v>Jun</v>
      </c>
      <c r="AA585" s="1" t="str">
        <f>TEXT(Table13[[#This Row],[Order Date]],"yyyy")</f>
        <v>2015</v>
      </c>
      <c r="AB585" s="1" t="str">
        <f>TEXT(Table13[[#This Row],[Order Date]],"mmm yyyy")</f>
        <v>Jun 2015</v>
      </c>
      <c r="AC585" s="1" t="str">
        <f>TEXT(Table13[[#This Row],[Order Date]],"dddd")</f>
        <v>Tuesday</v>
      </c>
    </row>
    <row r="586" spans="1:29" ht="14.5">
      <c r="A586" s="9">
        <v>1041</v>
      </c>
      <c r="B586" s="9" t="str">
        <f>VLOOKUP(Table13[[#This Row],[Customer ID]],'Customer Lookup'!A:B,2,0)</f>
        <v>Mildred Chase</v>
      </c>
      <c r="C586" s="9">
        <v>87846</v>
      </c>
      <c r="D586" s="12">
        <v>42111</v>
      </c>
      <c r="E586" s="12">
        <v>42112</v>
      </c>
      <c r="F586" s="24">
        <f>Table13[[#This Row],[Ship Date]]-Table13[[#This Row],[Order Date]]</f>
        <v>1</v>
      </c>
      <c r="G586" s="18" t="str">
        <f>IF(Table13[[#This Row],[Shipping Delay (No of Days From Order to Delivery)]]&lt;=2,"Fast Delivery","Standard Delivery")</f>
        <v>Fast Delivery</v>
      </c>
      <c r="H586" s="8" t="s">
        <v>144</v>
      </c>
      <c r="I586" s="13" t="str">
        <f ca="1">TRIM(Table13[[#This Row],[Product Category]])</f>
        <v>Office Supplies</v>
      </c>
      <c r="J586" s="13" t="str">
        <f ca="1">PROPER(Table13[[#This Row],[Product Sub-Category]])</f>
        <v>Computer Peripherals</v>
      </c>
      <c r="K586" s="14">
        <v>6</v>
      </c>
      <c r="L586" s="15">
        <v>55.94</v>
      </c>
      <c r="M586" s="15">
        <f t="shared" si="27"/>
        <v>335.64</v>
      </c>
      <c r="N586" s="9">
        <v>0.05</v>
      </c>
      <c r="O586" s="21">
        <v>0.05</v>
      </c>
      <c r="P586" s="21" t="str">
        <f>IF(Table13[[#This Row],[Discount]]=0,"No Discount",IF(Table13[[#This Row],[Discount]]&lt;=0.05,"Low",IF(Table13[[#This Row],[Discount]]&lt;=0.1,"Medium","High")))</f>
        <v>Low</v>
      </c>
      <c r="Q586" s="15">
        <f t="shared" si="28"/>
        <v>16.782</v>
      </c>
      <c r="R586" s="15">
        <f t="shared" si="29"/>
        <v>318.858</v>
      </c>
      <c r="S586" s="15" t="str">
        <f>IF(Table13[[#This Row],[Total Sales After Discount (Main Total Sales)]]&gt;=1000,"High Order","Low Order")</f>
        <v>Low Order</v>
      </c>
      <c r="T586" s="9" t="s">
        <v>41</v>
      </c>
      <c r="U586" s="9" t="s">
        <v>51</v>
      </c>
      <c r="V586" s="16" t="str">
        <f ca="1">PROPER(Table13[[#This Row],[Region]])</f>
        <v>West</v>
      </c>
      <c r="W586" s="9" t="s">
        <v>37</v>
      </c>
      <c r="X586" s="9" t="s">
        <v>504</v>
      </c>
      <c r="Y586" s="9" t="s">
        <v>32</v>
      </c>
      <c r="Z586" s="9" t="str">
        <f>TEXT(Table13[[#This Row],[Order Date]],"mmm")</f>
        <v>Apr</v>
      </c>
      <c r="AA586" s="1" t="str">
        <f>TEXT(Table13[[#This Row],[Order Date]],"yyyy")</f>
        <v>2015</v>
      </c>
      <c r="AB586" s="1" t="str">
        <f>TEXT(Table13[[#This Row],[Order Date]],"mmm yyyy")</f>
        <v>Apr 2015</v>
      </c>
      <c r="AC586" s="1" t="str">
        <f>TEXT(Table13[[#This Row],[Order Date]],"dddd")</f>
        <v>Friday</v>
      </c>
    </row>
    <row r="587" spans="1:29" ht="14.5">
      <c r="A587" s="9">
        <v>1041</v>
      </c>
      <c r="B587" s="9" t="str">
        <f>VLOOKUP(Table13[[#This Row],[Customer ID]],'Customer Lookup'!A:B,2,0)</f>
        <v>Mildred Chase</v>
      </c>
      <c r="C587" s="9">
        <v>87846</v>
      </c>
      <c r="D587" s="12">
        <v>42111</v>
      </c>
      <c r="E587" s="12">
        <v>42111</v>
      </c>
      <c r="F587" s="24">
        <f>Table13[[#This Row],[Ship Date]]-Table13[[#This Row],[Order Date]]</f>
        <v>0</v>
      </c>
      <c r="G587" s="18" t="str">
        <f>IF(Table13[[#This Row],[Shipping Delay (No of Days From Order to Delivery)]]&lt;=2,"Fast Delivery","Standard Delivery")</f>
        <v>Fast Delivery</v>
      </c>
      <c r="H587" s="9" t="s">
        <v>116</v>
      </c>
      <c r="I587" s="13" t="str">
        <f ca="1">TRIM(Table13[[#This Row],[Product Category]])</f>
        <v>Office Supplies</v>
      </c>
      <c r="J587" s="13" t="str">
        <f ca="1">PROPER(Table13[[#This Row],[Product Sub-Category]])</f>
        <v>Labels</v>
      </c>
      <c r="K587" s="14">
        <v>11</v>
      </c>
      <c r="L587" s="15">
        <v>6.3</v>
      </c>
      <c r="M587" s="15">
        <f t="shared" si="27"/>
        <v>69.3</v>
      </c>
      <c r="N587" s="9">
        <v>0.05</v>
      </c>
      <c r="O587" s="20">
        <v>0.05</v>
      </c>
      <c r="P587" s="20" t="str">
        <f>IF(Table13[[#This Row],[Discount]]=0,"No Discount",IF(Table13[[#This Row],[Discount]]&lt;=0.05,"Low",IF(Table13[[#This Row],[Discount]]&lt;=0.1,"Medium","High")))</f>
        <v>Low</v>
      </c>
      <c r="Q587" s="15">
        <f t="shared" si="28"/>
        <v>3.4649999999999999</v>
      </c>
      <c r="R587" s="15">
        <f t="shared" si="29"/>
        <v>65.834999999999994</v>
      </c>
      <c r="S587" s="15" t="str">
        <f>IF(Table13[[#This Row],[Total Sales After Discount (Main Total Sales)]]&gt;=1000,"High Order","Low Order")</f>
        <v>Low Order</v>
      </c>
      <c r="T587" s="9" t="s">
        <v>41</v>
      </c>
      <c r="U587" s="9" t="s">
        <v>51</v>
      </c>
      <c r="V587" s="16" t="str">
        <f ca="1">PROPER(Table13[[#This Row],[Region]])</f>
        <v>West</v>
      </c>
      <c r="W587" s="9" t="s">
        <v>37</v>
      </c>
      <c r="X587" s="9" t="s">
        <v>504</v>
      </c>
      <c r="Y587" s="9" t="s">
        <v>32</v>
      </c>
      <c r="Z587" s="9" t="str">
        <f>TEXT(Table13[[#This Row],[Order Date]],"mmm")</f>
        <v>Apr</v>
      </c>
      <c r="AA587" s="1" t="str">
        <f>TEXT(Table13[[#This Row],[Order Date]],"yyyy")</f>
        <v>2015</v>
      </c>
      <c r="AB587" s="1" t="str">
        <f>TEXT(Table13[[#This Row],[Order Date]],"mmm yyyy")</f>
        <v>Apr 2015</v>
      </c>
      <c r="AC587" s="1" t="str">
        <f>TEXT(Table13[[#This Row],[Order Date]],"dddd")</f>
        <v>Friday</v>
      </c>
    </row>
    <row r="588" spans="1:29" ht="14.5">
      <c r="A588" s="9">
        <v>1042</v>
      </c>
      <c r="B588" s="9" t="str">
        <f>VLOOKUP(Table13[[#This Row],[Customer ID]],'Customer Lookup'!A:B,2,0)</f>
        <v>Jerome Burch</v>
      </c>
      <c r="C588" s="9">
        <v>87847</v>
      </c>
      <c r="D588" s="12">
        <v>42140</v>
      </c>
      <c r="E588" s="12">
        <v>42141</v>
      </c>
      <c r="F588" s="24">
        <f>Table13[[#This Row],[Ship Date]]-Table13[[#This Row],[Order Date]]</f>
        <v>1</v>
      </c>
      <c r="G588" s="18" t="str">
        <f>IF(Table13[[#This Row],[Shipping Delay (No of Days From Order to Delivery)]]&lt;=2,"Fast Delivery","Standard Delivery")</f>
        <v>Fast Delivery</v>
      </c>
      <c r="H588" s="8" t="s">
        <v>196</v>
      </c>
      <c r="I588" s="13" t="str">
        <f ca="1">TRIM(Table13[[#This Row],[Product Category]])</f>
        <v>Furniture</v>
      </c>
      <c r="J588" s="13" t="str">
        <f ca="1">PROPER(Table13[[#This Row],[Product Sub-Category]])</f>
        <v>Appliances</v>
      </c>
      <c r="K588" s="14">
        <v>6</v>
      </c>
      <c r="L588" s="15">
        <v>14.42</v>
      </c>
      <c r="M588" s="15">
        <f t="shared" si="27"/>
        <v>86.52</v>
      </c>
      <c r="N588" s="9">
        <v>0.05</v>
      </c>
      <c r="O588" s="21">
        <v>0.05</v>
      </c>
      <c r="P588" s="21" t="str">
        <f>IF(Table13[[#This Row],[Discount]]=0,"No Discount",IF(Table13[[#This Row],[Discount]]&lt;=0.05,"Low",IF(Table13[[#This Row],[Discount]]&lt;=0.1,"Medium","High")))</f>
        <v>Low</v>
      </c>
      <c r="Q588" s="15">
        <f t="shared" si="28"/>
        <v>4.3259999999999996</v>
      </c>
      <c r="R588" s="15">
        <f t="shared" si="29"/>
        <v>82.194000000000003</v>
      </c>
      <c r="S588" s="15" t="str">
        <f>IF(Table13[[#This Row],[Total Sales After Discount (Main Total Sales)]]&gt;=1000,"High Order","Low Order")</f>
        <v>Low Order</v>
      </c>
      <c r="T588" s="9" t="s">
        <v>41</v>
      </c>
      <c r="U588" s="9" t="s">
        <v>51</v>
      </c>
      <c r="V588" s="16" t="str">
        <f ca="1">PROPER(Table13[[#This Row],[Region]])</f>
        <v>West</v>
      </c>
      <c r="W588" s="9" t="s">
        <v>37</v>
      </c>
      <c r="X588" s="9" t="s">
        <v>505</v>
      </c>
      <c r="Y588" s="9" t="s">
        <v>22</v>
      </c>
      <c r="Z588" s="9" t="str">
        <f>TEXT(Table13[[#This Row],[Order Date]],"mmm")</f>
        <v>May</v>
      </c>
      <c r="AA588" s="1" t="str">
        <f>TEXT(Table13[[#This Row],[Order Date]],"yyyy")</f>
        <v>2015</v>
      </c>
      <c r="AB588" s="1" t="str">
        <f>TEXT(Table13[[#This Row],[Order Date]],"mmm yyyy")</f>
        <v>May 2015</v>
      </c>
      <c r="AC588" s="1" t="str">
        <f>TEXT(Table13[[#This Row],[Order Date]],"dddd")</f>
        <v>Saturday</v>
      </c>
    </row>
    <row r="589" spans="1:29" ht="14.5">
      <c r="A589" s="9">
        <v>1044</v>
      </c>
      <c r="B589" s="9" t="str">
        <f>VLOOKUP(Table13[[#This Row],[Customer ID]],'Customer Lookup'!A:B,2,0)</f>
        <v>Erin Ballard</v>
      </c>
      <c r="C589" s="9">
        <v>28001</v>
      </c>
      <c r="D589" s="12">
        <v>42169</v>
      </c>
      <c r="E589" s="12">
        <v>42169</v>
      </c>
      <c r="F589" s="24">
        <f>Table13[[#This Row],[Ship Date]]-Table13[[#This Row],[Order Date]]</f>
        <v>0</v>
      </c>
      <c r="G589" s="18" t="str">
        <f>IF(Table13[[#This Row],[Shipping Delay (No of Days From Order to Delivery)]]&lt;=2,"Fast Delivery","Standard Delivery")</f>
        <v>Fast Delivery</v>
      </c>
      <c r="H589" s="9" t="s">
        <v>2233</v>
      </c>
      <c r="I589" s="13" t="str">
        <f ca="1">TRIM(Table13[[#This Row],[Product Category]])</f>
        <v>Furniture</v>
      </c>
      <c r="J589" s="13" t="str">
        <f ca="1">PROPER(Table13[[#This Row],[Product Sub-Category]])</f>
        <v>Office Furnishings</v>
      </c>
      <c r="K589" s="14">
        <v>62</v>
      </c>
      <c r="L589" s="15">
        <v>209.84</v>
      </c>
      <c r="M589" s="15">
        <f t="shared" si="27"/>
        <v>13010.08</v>
      </c>
      <c r="N589" s="9">
        <v>0.1</v>
      </c>
      <c r="O589" s="20">
        <v>0.1</v>
      </c>
      <c r="P589" s="20" t="str">
        <f>IF(Table13[[#This Row],[Discount]]=0,"No Discount",IF(Table13[[#This Row],[Discount]]&lt;=0.05,"Low",IF(Table13[[#This Row],[Discount]]&lt;=0.1,"Medium","High")))</f>
        <v>Medium</v>
      </c>
      <c r="Q589" s="15">
        <f t="shared" si="28"/>
        <v>1301.008</v>
      </c>
      <c r="R589" s="15">
        <f t="shared" si="29"/>
        <v>11709.072</v>
      </c>
      <c r="S589" s="15" t="str">
        <f>IF(Table13[[#This Row],[Total Sales After Discount (Main Total Sales)]]&gt;=1000,"High Order","Low Order")</f>
        <v>High Order</v>
      </c>
      <c r="T589" s="9" t="s">
        <v>41</v>
      </c>
      <c r="U589" s="9" t="s">
        <v>42</v>
      </c>
      <c r="V589" s="16" t="str">
        <f ca="1">PROPER(Table13[[#This Row],[Region]])</f>
        <v>West</v>
      </c>
      <c r="W589" s="9" t="s">
        <v>37</v>
      </c>
      <c r="X589" s="9" t="s">
        <v>361</v>
      </c>
      <c r="Y589" s="9" t="s">
        <v>32</v>
      </c>
      <c r="Z589" s="9" t="str">
        <f>TEXT(Table13[[#This Row],[Order Date]],"mmm")</f>
        <v>Jun</v>
      </c>
      <c r="AA589" s="1" t="str">
        <f>TEXT(Table13[[#This Row],[Order Date]],"yyyy")</f>
        <v>2015</v>
      </c>
      <c r="AB589" s="1" t="str">
        <f>TEXT(Table13[[#This Row],[Order Date]],"mmm yyyy")</f>
        <v>Jun 2015</v>
      </c>
      <c r="AC589" s="1" t="str">
        <f>TEXT(Table13[[#This Row],[Order Date]],"dddd")</f>
        <v>Sunday</v>
      </c>
    </row>
    <row r="590" spans="1:29" ht="14.5">
      <c r="A590" s="9">
        <v>1044</v>
      </c>
      <c r="B590" s="9" t="str">
        <f>VLOOKUP(Table13[[#This Row],[Customer ID]],'Customer Lookup'!A:B,2,0)</f>
        <v>Erin Ballard</v>
      </c>
      <c r="C590" s="9">
        <v>28001</v>
      </c>
      <c r="D590" s="12">
        <v>42169</v>
      </c>
      <c r="E590" s="12">
        <v>42171</v>
      </c>
      <c r="F590" s="24">
        <f>Table13[[#This Row],[Ship Date]]-Table13[[#This Row],[Order Date]]</f>
        <v>2</v>
      </c>
      <c r="G590" s="18" t="str">
        <f>IF(Table13[[#This Row],[Shipping Delay (No of Days From Order to Delivery)]]&lt;=2,"Fast Delivery","Standard Delivery")</f>
        <v>Fast Delivery</v>
      </c>
      <c r="H590" s="8" t="s">
        <v>2233</v>
      </c>
      <c r="I590" s="13" t="str">
        <f ca="1">TRIM(Table13[[#This Row],[Product Category]])</f>
        <v>Office Supplies</v>
      </c>
      <c r="J590" s="13" t="str">
        <f ca="1">PROPER(Table13[[#This Row],[Product Sub-Category]])</f>
        <v>Office Furnishings</v>
      </c>
      <c r="K590" s="14">
        <v>32</v>
      </c>
      <c r="L590" s="15">
        <v>194.3</v>
      </c>
      <c r="M590" s="15">
        <f t="shared" si="27"/>
        <v>6217.6</v>
      </c>
      <c r="N590" s="9">
        <v>0.1</v>
      </c>
      <c r="O590" s="21">
        <v>0.1</v>
      </c>
      <c r="P590" s="21" t="str">
        <f>IF(Table13[[#This Row],[Discount]]=0,"No Discount",IF(Table13[[#This Row],[Discount]]&lt;=0.05,"Low",IF(Table13[[#This Row],[Discount]]&lt;=0.1,"Medium","High")))</f>
        <v>Medium</v>
      </c>
      <c r="Q590" s="15">
        <f t="shared" si="28"/>
        <v>621.7600000000001</v>
      </c>
      <c r="R590" s="15">
        <f t="shared" si="29"/>
        <v>5595.84</v>
      </c>
      <c r="S590" s="15" t="str">
        <f>IF(Table13[[#This Row],[Total Sales After Discount (Main Total Sales)]]&gt;=1000,"High Order","Low Order")</f>
        <v>High Order</v>
      </c>
      <c r="T590" s="9" t="s">
        <v>41</v>
      </c>
      <c r="U590" s="9" t="s">
        <v>42</v>
      </c>
      <c r="V590" s="16" t="str">
        <f ca="1">PROPER(Table13[[#This Row],[Region]])</f>
        <v>West</v>
      </c>
      <c r="W590" s="9" t="s">
        <v>37</v>
      </c>
      <c r="X590" s="9" t="s">
        <v>361</v>
      </c>
      <c r="Y590" s="9" t="s">
        <v>32</v>
      </c>
      <c r="Z590" s="9" t="str">
        <f>TEXT(Table13[[#This Row],[Order Date]],"mmm")</f>
        <v>Jun</v>
      </c>
      <c r="AA590" s="1" t="str">
        <f>TEXT(Table13[[#This Row],[Order Date]],"yyyy")</f>
        <v>2015</v>
      </c>
      <c r="AB590" s="1" t="str">
        <f>TEXT(Table13[[#This Row],[Order Date]],"mmm yyyy")</f>
        <v>Jun 2015</v>
      </c>
      <c r="AC590" s="1" t="str">
        <f>TEXT(Table13[[#This Row],[Order Date]],"dddd")</f>
        <v>Sunday</v>
      </c>
    </row>
    <row r="591" spans="1:29" ht="14.5">
      <c r="A591" s="9">
        <v>1044</v>
      </c>
      <c r="B591" s="9" t="str">
        <f>VLOOKUP(Table13[[#This Row],[Customer ID]],'Customer Lookup'!A:B,2,0)</f>
        <v>Erin Ballard</v>
      </c>
      <c r="C591" s="9">
        <v>47813</v>
      </c>
      <c r="D591" s="12">
        <v>42062</v>
      </c>
      <c r="E591" s="12">
        <v>42063</v>
      </c>
      <c r="F591" s="24">
        <f>Table13[[#This Row],[Ship Date]]-Table13[[#This Row],[Order Date]]</f>
        <v>1</v>
      </c>
      <c r="G591" s="18" t="str">
        <f>IF(Table13[[#This Row],[Shipping Delay (No of Days From Order to Delivery)]]&lt;=2,"Fast Delivery","Standard Delivery")</f>
        <v>Fast Delivery</v>
      </c>
      <c r="H591" s="9" t="s">
        <v>83</v>
      </c>
      <c r="I591" s="13" t="str">
        <f ca="1">TRIM(Table13[[#This Row],[Product Category]])</f>
        <v>Office Supplies</v>
      </c>
      <c r="J591" s="13" t="str">
        <f ca="1">PROPER(Table13[[#This Row],[Product Sub-Category]])</f>
        <v>Paper</v>
      </c>
      <c r="K591" s="14">
        <v>90</v>
      </c>
      <c r="L591" s="15">
        <v>6.68</v>
      </c>
      <c r="M591" s="15">
        <f t="shared" si="27"/>
        <v>601.19999999999993</v>
      </c>
      <c r="N591" s="9">
        <v>0.05</v>
      </c>
      <c r="O591" s="20">
        <v>0.05</v>
      </c>
      <c r="P591" s="20" t="str">
        <f>IF(Table13[[#This Row],[Discount]]=0,"No Discount",IF(Table13[[#This Row],[Discount]]&lt;=0.05,"Low",IF(Table13[[#This Row],[Discount]]&lt;=0.1,"Medium","High")))</f>
        <v>Low</v>
      </c>
      <c r="Q591" s="15">
        <f t="shared" si="28"/>
        <v>30.06</v>
      </c>
      <c r="R591" s="15">
        <f t="shared" si="29"/>
        <v>571.14</v>
      </c>
      <c r="S591" s="15" t="str">
        <f>IF(Table13[[#This Row],[Total Sales After Discount (Main Total Sales)]]&gt;=1000,"High Order","Low Order")</f>
        <v>Low Order</v>
      </c>
      <c r="T591" s="9" t="s">
        <v>21</v>
      </c>
      <c r="U591" s="9" t="s">
        <v>42</v>
      </c>
      <c r="V591" s="16" t="str">
        <f ca="1">PROPER(Table13[[#This Row],[Region]])</f>
        <v>East</v>
      </c>
      <c r="W591" s="9" t="s">
        <v>37</v>
      </c>
      <c r="X591" s="9" t="s">
        <v>361</v>
      </c>
      <c r="Y591" s="9" t="s">
        <v>32</v>
      </c>
      <c r="Z591" s="9" t="str">
        <f>TEXT(Table13[[#This Row],[Order Date]],"mmm")</f>
        <v>Feb</v>
      </c>
      <c r="AA591" s="1" t="str">
        <f>TEXT(Table13[[#This Row],[Order Date]],"yyyy")</f>
        <v>2015</v>
      </c>
      <c r="AB591" s="1" t="str">
        <f>TEXT(Table13[[#This Row],[Order Date]],"mmm yyyy")</f>
        <v>Feb 2015</v>
      </c>
      <c r="AC591" s="1" t="str">
        <f>TEXT(Table13[[#This Row],[Order Date]],"dddd")</f>
        <v>Friday</v>
      </c>
    </row>
    <row r="592" spans="1:29" ht="14.5">
      <c r="A592" s="9">
        <v>1047</v>
      </c>
      <c r="B592" s="9" t="str">
        <f>VLOOKUP(Table13[[#This Row],[Customer ID]],'Customer Lookup'!A:B,2,0)</f>
        <v>Gayle Pearson</v>
      </c>
      <c r="C592" s="9">
        <v>89389</v>
      </c>
      <c r="D592" s="12">
        <v>42062</v>
      </c>
      <c r="E592" s="12">
        <v>42063</v>
      </c>
      <c r="F592" s="24">
        <f>Table13[[#This Row],[Ship Date]]-Table13[[#This Row],[Order Date]]</f>
        <v>1</v>
      </c>
      <c r="G592" s="18" t="str">
        <f>IF(Table13[[#This Row],[Shipping Delay (No of Days From Order to Delivery)]]&lt;=2,"Fast Delivery","Standard Delivery")</f>
        <v>Fast Delivery</v>
      </c>
      <c r="H592" s="8" t="s">
        <v>83</v>
      </c>
      <c r="I592" s="13" t="str">
        <f ca="1">TRIM(Table13[[#This Row],[Product Category]])</f>
        <v>Office Supplies</v>
      </c>
      <c r="J592" s="13" t="str">
        <f ca="1">PROPER(Table13[[#This Row],[Product Sub-Category]])</f>
        <v>Paper</v>
      </c>
      <c r="K592" s="14">
        <v>23</v>
      </c>
      <c r="L592" s="15">
        <v>6.68</v>
      </c>
      <c r="M592" s="15">
        <f t="shared" si="27"/>
        <v>153.63999999999999</v>
      </c>
      <c r="N592" s="9">
        <v>0.05</v>
      </c>
      <c r="O592" s="21">
        <v>0.05</v>
      </c>
      <c r="P592" s="21" t="str">
        <f>IF(Table13[[#This Row],[Discount]]=0,"No Discount",IF(Table13[[#This Row],[Discount]]&lt;=0.05,"Low",IF(Table13[[#This Row],[Discount]]&lt;=0.1,"Medium","High")))</f>
        <v>Low</v>
      </c>
      <c r="Q592" s="15">
        <f t="shared" si="28"/>
        <v>7.6819999999999995</v>
      </c>
      <c r="R592" s="15">
        <f t="shared" si="29"/>
        <v>145.958</v>
      </c>
      <c r="S592" s="15" t="str">
        <f>IF(Table13[[#This Row],[Total Sales After Discount (Main Total Sales)]]&gt;=1000,"High Order","Low Order")</f>
        <v>Low Order</v>
      </c>
      <c r="T592" s="9" t="s">
        <v>21</v>
      </c>
      <c r="U592" s="9" t="s">
        <v>42</v>
      </c>
      <c r="V592" s="16" t="str">
        <f ca="1">PROPER(Table13[[#This Row],[Region]])</f>
        <v>West</v>
      </c>
      <c r="W592" s="9" t="s">
        <v>152</v>
      </c>
      <c r="X592" s="9" t="s">
        <v>153</v>
      </c>
      <c r="Y592" s="9" t="s">
        <v>32</v>
      </c>
      <c r="Z592" s="9" t="str">
        <f>TEXT(Table13[[#This Row],[Order Date]],"mmm")</f>
        <v>Feb</v>
      </c>
      <c r="AA592" s="1" t="str">
        <f>TEXT(Table13[[#This Row],[Order Date]],"yyyy")</f>
        <v>2015</v>
      </c>
      <c r="AB592" s="1" t="str">
        <f>TEXT(Table13[[#This Row],[Order Date]],"mmm yyyy")</f>
        <v>Feb 2015</v>
      </c>
      <c r="AC592" s="1" t="str">
        <f>TEXT(Table13[[#This Row],[Order Date]],"dddd")</f>
        <v>Friday</v>
      </c>
    </row>
    <row r="593" spans="1:29" ht="14.5">
      <c r="A593" s="9">
        <v>1054</v>
      </c>
      <c r="B593" s="9" t="str">
        <f>VLOOKUP(Table13[[#This Row],[Customer ID]],'Customer Lookup'!A:B,2,0)</f>
        <v>Keith R Atkinson</v>
      </c>
      <c r="C593" s="9">
        <v>90069</v>
      </c>
      <c r="D593" s="12">
        <v>42149</v>
      </c>
      <c r="E593" s="12">
        <v>42151</v>
      </c>
      <c r="F593" s="24">
        <f>Table13[[#This Row],[Ship Date]]-Table13[[#This Row],[Order Date]]</f>
        <v>2</v>
      </c>
      <c r="G593" s="18" t="str">
        <f>IF(Table13[[#This Row],[Shipping Delay (No of Days From Order to Delivery)]]&lt;=2,"Fast Delivery","Standard Delivery")</f>
        <v>Fast Delivery</v>
      </c>
      <c r="H593" s="9" t="s">
        <v>2237</v>
      </c>
      <c r="I593" s="13" t="str">
        <f ca="1">TRIM(Table13[[#This Row],[Product Category]])</f>
        <v>Office Supplies</v>
      </c>
      <c r="J593" s="13" t="str">
        <f ca="1">PROPER(Table13[[#This Row],[Product Sub-Category]])</f>
        <v>Binders And Binder Accessories</v>
      </c>
      <c r="K593" s="14">
        <v>4</v>
      </c>
      <c r="L593" s="15">
        <v>5.44</v>
      </c>
      <c r="M593" s="15">
        <f t="shared" si="27"/>
        <v>21.76</v>
      </c>
      <c r="N593" s="9">
        <v>0.05</v>
      </c>
      <c r="O593" s="20">
        <v>0.05</v>
      </c>
      <c r="P593" s="20" t="str">
        <f>IF(Table13[[#This Row],[Discount]]=0,"No Discount",IF(Table13[[#This Row],[Discount]]&lt;=0.05,"Low",IF(Table13[[#This Row],[Discount]]&lt;=0.1,"Medium","High")))</f>
        <v>Low</v>
      </c>
      <c r="Q593" s="15">
        <f t="shared" si="28"/>
        <v>1.0880000000000001</v>
      </c>
      <c r="R593" s="15">
        <f t="shared" si="29"/>
        <v>20.672000000000001</v>
      </c>
      <c r="S593" s="15" t="str">
        <f>IF(Table13[[#This Row],[Total Sales After Discount (Main Total Sales)]]&gt;=1000,"High Order","Low Order")</f>
        <v>Low Order</v>
      </c>
      <c r="T593" s="9" t="s">
        <v>31</v>
      </c>
      <c r="U593" s="9" t="s">
        <v>81</v>
      </c>
      <c r="V593" s="16" t="str">
        <f ca="1">PROPER(Table13[[#This Row],[Region]])</f>
        <v>West</v>
      </c>
      <c r="W593" s="9" t="s">
        <v>250</v>
      </c>
      <c r="X593" s="9" t="s">
        <v>506</v>
      </c>
      <c r="Y593" s="9" t="s">
        <v>22</v>
      </c>
      <c r="Z593" s="9" t="str">
        <f>TEXT(Table13[[#This Row],[Order Date]],"mmm")</f>
        <v>May</v>
      </c>
      <c r="AA593" s="1" t="str">
        <f>TEXT(Table13[[#This Row],[Order Date]],"yyyy")</f>
        <v>2015</v>
      </c>
      <c r="AB593" s="1" t="str">
        <f>TEXT(Table13[[#This Row],[Order Date]],"mmm yyyy")</f>
        <v>May 2015</v>
      </c>
      <c r="AC593" s="1" t="str">
        <f>TEXT(Table13[[#This Row],[Order Date]],"dddd")</f>
        <v>Monday</v>
      </c>
    </row>
    <row r="594" spans="1:29" ht="14.5">
      <c r="A594" s="9">
        <v>1054</v>
      </c>
      <c r="B594" s="9" t="str">
        <f>VLOOKUP(Table13[[#This Row],[Customer ID]],'Customer Lookup'!A:B,2,0)</f>
        <v>Keith R Atkinson</v>
      </c>
      <c r="C594" s="9">
        <v>90069</v>
      </c>
      <c r="D594" s="12">
        <v>42149</v>
      </c>
      <c r="E594" s="12">
        <v>42150</v>
      </c>
      <c r="F594" s="24">
        <f>Table13[[#This Row],[Ship Date]]-Table13[[#This Row],[Order Date]]</f>
        <v>1</v>
      </c>
      <c r="G594" s="18" t="str">
        <f>IF(Table13[[#This Row],[Shipping Delay (No of Days From Order to Delivery)]]&lt;=2,"Fast Delivery","Standard Delivery")</f>
        <v>Fast Delivery</v>
      </c>
      <c r="H594" s="8" t="s">
        <v>83</v>
      </c>
      <c r="I594" s="13" t="str">
        <f ca="1">TRIM(Table13[[#This Row],[Product Category]])</f>
        <v>Technology</v>
      </c>
      <c r="J594" s="13" t="str">
        <f ca="1">PROPER(Table13[[#This Row],[Product Sub-Category]])</f>
        <v>Paper</v>
      </c>
      <c r="K594" s="14">
        <v>8</v>
      </c>
      <c r="L594" s="15">
        <v>26.38</v>
      </c>
      <c r="M594" s="15">
        <f t="shared" si="27"/>
        <v>211.04</v>
      </c>
      <c r="N594" s="9">
        <v>0.05</v>
      </c>
      <c r="O594" s="21">
        <v>0.05</v>
      </c>
      <c r="P594" s="21" t="str">
        <f>IF(Table13[[#This Row],[Discount]]=0,"No Discount",IF(Table13[[#This Row],[Discount]]&lt;=0.05,"Low",IF(Table13[[#This Row],[Discount]]&lt;=0.1,"Medium","High")))</f>
        <v>Low</v>
      </c>
      <c r="Q594" s="15">
        <f t="shared" si="28"/>
        <v>10.552</v>
      </c>
      <c r="R594" s="15">
        <f t="shared" si="29"/>
        <v>200.488</v>
      </c>
      <c r="S594" s="15" t="str">
        <f>IF(Table13[[#This Row],[Total Sales After Discount (Main Total Sales)]]&gt;=1000,"High Order","Low Order")</f>
        <v>Low Order</v>
      </c>
      <c r="T594" s="9" t="s">
        <v>31</v>
      </c>
      <c r="U594" s="9" t="s">
        <v>81</v>
      </c>
      <c r="V594" s="16" t="str">
        <f ca="1">PROPER(Table13[[#This Row],[Region]])</f>
        <v>West</v>
      </c>
      <c r="W594" s="9" t="s">
        <v>250</v>
      </c>
      <c r="X594" s="9" t="s">
        <v>506</v>
      </c>
      <c r="Y594" s="9" t="s">
        <v>32</v>
      </c>
      <c r="Z594" s="9" t="str">
        <f>TEXT(Table13[[#This Row],[Order Date]],"mmm")</f>
        <v>May</v>
      </c>
      <c r="AA594" s="1" t="str">
        <f>TEXT(Table13[[#This Row],[Order Date]],"yyyy")</f>
        <v>2015</v>
      </c>
      <c r="AB594" s="1" t="str">
        <f>TEXT(Table13[[#This Row],[Order Date]],"mmm yyyy")</f>
        <v>May 2015</v>
      </c>
      <c r="AC594" s="1" t="str">
        <f>TEXT(Table13[[#This Row],[Order Date]],"dddd")</f>
        <v>Monday</v>
      </c>
    </row>
    <row r="595" spans="1:29" ht="14.5">
      <c r="A595" s="9">
        <v>1054</v>
      </c>
      <c r="B595" s="9" t="str">
        <f>VLOOKUP(Table13[[#This Row],[Customer ID]],'Customer Lookup'!A:B,2,0)</f>
        <v>Keith R Atkinson</v>
      </c>
      <c r="C595" s="9">
        <v>90069</v>
      </c>
      <c r="D595" s="12">
        <v>42149</v>
      </c>
      <c r="E595" s="12">
        <v>42151</v>
      </c>
      <c r="F595" s="24">
        <f>Table13[[#This Row],[Ship Date]]-Table13[[#This Row],[Order Date]]</f>
        <v>2</v>
      </c>
      <c r="G595" s="18" t="str">
        <f>IF(Table13[[#This Row],[Shipping Delay (No of Days From Order to Delivery)]]&lt;=2,"Fast Delivery","Standard Delivery")</f>
        <v>Fast Delivery</v>
      </c>
      <c r="H595" s="9" t="s">
        <v>2235</v>
      </c>
      <c r="I595" s="13" t="str">
        <f ca="1">TRIM(Table13[[#This Row],[Product Category]])</f>
        <v>Furniture</v>
      </c>
      <c r="J595" s="13" t="str">
        <f ca="1">PROPER(Table13[[#This Row],[Product Sub-Category]])</f>
        <v>Telephones And Communication</v>
      </c>
      <c r="K595" s="14">
        <v>1</v>
      </c>
      <c r="L595" s="15">
        <v>20.99</v>
      </c>
      <c r="M595" s="15">
        <f t="shared" si="27"/>
        <v>20.99</v>
      </c>
      <c r="N595" s="9">
        <v>0.05</v>
      </c>
      <c r="O595" s="20">
        <v>0.05</v>
      </c>
      <c r="P595" s="20" t="str">
        <f>IF(Table13[[#This Row],[Discount]]=0,"No Discount",IF(Table13[[#This Row],[Discount]]&lt;=0.05,"Low",IF(Table13[[#This Row],[Discount]]&lt;=0.1,"Medium","High")))</f>
        <v>Low</v>
      </c>
      <c r="Q595" s="15">
        <f t="shared" si="28"/>
        <v>1.0494999999999999</v>
      </c>
      <c r="R595" s="15">
        <f t="shared" si="29"/>
        <v>19.9405</v>
      </c>
      <c r="S595" s="15" t="str">
        <f>IF(Table13[[#This Row],[Total Sales After Discount (Main Total Sales)]]&gt;=1000,"High Order","Low Order")</f>
        <v>Low Order</v>
      </c>
      <c r="T595" s="9" t="s">
        <v>31</v>
      </c>
      <c r="U595" s="9" t="s">
        <v>81</v>
      </c>
      <c r="V595" s="16" t="str">
        <f ca="1">PROPER(Table13[[#This Row],[Region]])</f>
        <v>South</v>
      </c>
      <c r="W595" s="9" t="s">
        <v>250</v>
      </c>
      <c r="X595" s="9" t="s">
        <v>506</v>
      </c>
      <c r="Y595" s="9" t="s">
        <v>32</v>
      </c>
      <c r="Z595" s="9" t="str">
        <f>TEXT(Table13[[#This Row],[Order Date]],"mmm")</f>
        <v>May</v>
      </c>
      <c r="AA595" s="1" t="str">
        <f>TEXT(Table13[[#This Row],[Order Date]],"yyyy")</f>
        <v>2015</v>
      </c>
      <c r="AB595" s="1" t="str">
        <f>TEXT(Table13[[#This Row],[Order Date]],"mmm yyyy")</f>
        <v>May 2015</v>
      </c>
      <c r="AC595" s="1" t="str">
        <f>TEXT(Table13[[#This Row],[Order Date]],"dddd")</f>
        <v>Monday</v>
      </c>
    </row>
    <row r="596" spans="1:29" ht="14.5">
      <c r="A596" s="9">
        <v>1060</v>
      </c>
      <c r="B596" s="9" t="str">
        <f>VLOOKUP(Table13[[#This Row],[Customer ID]],'Customer Lookup'!A:B,2,0)</f>
        <v>Gene Gilliam</v>
      </c>
      <c r="C596" s="9">
        <v>58628</v>
      </c>
      <c r="D596" s="12">
        <v>42087</v>
      </c>
      <c r="E596" s="12">
        <v>42088</v>
      </c>
      <c r="F596" s="24">
        <f>Table13[[#This Row],[Ship Date]]-Table13[[#This Row],[Order Date]]</f>
        <v>1</v>
      </c>
      <c r="G596" s="18" t="str">
        <f>IF(Table13[[#This Row],[Shipping Delay (No of Days From Order to Delivery)]]&lt;=2,"Fast Delivery","Standard Delivery")</f>
        <v>Fast Delivery</v>
      </c>
      <c r="H596" s="8" t="s">
        <v>123</v>
      </c>
      <c r="I596" s="13" t="str">
        <f ca="1">TRIM(Table13[[#This Row],[Product Category]])</f>
        <v>Office Supplies</v>
      </c>
      <c r="J596" s="13" t="str">
        <f ca="1">PROPER(Table13[[#This Row],[Product Sub-Category]])</f>
        <v>Tables</v>
      </c>
      <c r="K596" s="14">
        <v>23</v>
      </c>
      <c r="L596" s="15">
        <v>138.75</v>
      </c>
      <c r="M596" s="15">
        <f t="shared" si="27"/>
        <v>3191.25</v>
      </c>
      <c r="N596" s="9">
        <v>0.1</v>
      </c>
      <c r="O596" s="21">
        <v>0.1</v>
      </c>
      <c r="P596" s="21" t="str">
        <f>IF(Table13[[#This Row],[Discount]]=0,"No Discount",IF(Table13[[#This Row],[Discount]]&lt;=0.05,"Low",IF(Table13[[#This Row],[Discount]]&lt;=0.1,"Medium","High")))</f>
        <v>Medium</v>
      </c>
      <c r="Q596" s="15">
        <f t="shared" si="28"/>
        <v>319.125</v>
      </c>
      <c r="R596" s="15">
        <f t="shared" si="29"/>
        <v>2872.125</v>
      </c>
      <c r="S596" s="15" t="str">
        <f>IF(Table13[[#This Row],[Total Sales After Discount (Main Total Sales)]]&gt;=1000,"High Order","Low Order")</f>
        <v>High Order</v>
      </c>
      <c r="T596" s="9" t="s">
        <v>50</v>
      </c>
      <c r="U596" s="9" t="s">
        <v>51</v>
      </c>
      <c r="V596" s="16" t="str">
        <f ca="1">PROPER(Table13[[#This Row],[Region]])</f>
        <v>South</v>
      </c>
      <c r="W596" s="9" t="s">
        <v>254</v>
      </c>
      <c r="X596" s="9" t="s">
        <v>337</v>
      </c>
      <c r="Y596" s="9" t="s">
        <v>22</v>
      </c>
      <c r="Z596" s="9" t="str">
        <f>TEXT(Table13[[#This Row],[Order Date]],"mmm")</f>
        <v>Mar</v>
      </c>
      <c r="AA596" s="1" t="str">
        <f>TEXT(Table13[[#This Row],[Order Date]],"yyyy")</f>
        <v>2015</v>
      </c>
      <c r="AB596" s="1" t="str">
        <f>TEXT(Table13[[#This Row],[Order Date]],"mmm yyyy")</f>
        <v>Mar 2015</v>
      </c>
      <c r="AC596" s="1" t="str">
        <f>TEXT(Table13[[#This Row],[Order Date]],"dddd")</f>
        <v>Tuesday</v>
      </c>
    </row>
    <row r="597" spans="1:29" ht="14.5">
      <c r="A597" s="9">
        <v>1060</v>
      </c>
      <c r="B597" s="9" t="str">
        <f>VLOOKUP(Table13[[#This Row],[Customer ID]],'Customer Lookup'!A:B,2,0)</f>
        <v>Gene Gilliam</v>
      </c>
      <c r="C597" s="9">
        <v>57061</v>
      </c>
      <c r="D597" s="12">
        <v>42154</v>
      </c>
      <c r="E597" s="12">
        <v>42154</v>
      </c>
      <c r="F597" s="24">
        <f>Table13[[#This Row],[Ship Date]]-Table13[[#This Row],[Order Date]]</f>
        <v>0</v>
      </c>
      <c r="G597" s="18" t="str">
        <f>IF(Table13[[#This Row],[Shipping Delay (No of Days From Order to Delivery)]]&lt;=2,"Fast Delivery","Standard Delivery")</f>
        <v>Fast Delivery</v>
      </c>
      <c r="H597" s="9" t="s">
        <v>116</v>
      </c>
      <c r="I597" s="13" t="str">
        <f ca="1">TRIM(Table13[[#This Row],[Product Category]])</f>
        <v>Furniture</v>
      </c>
      <c r="J597" s="13" t="str">
        <f ca="1">PROPER(Table13[[#This Row],[Product Sub-Category]])</f>
        <v>Labels</v>
      </c>
      <c r="K597" s="14">
        <v>20</v>
      </c>
      <c r="L597" s="15">
        <v>6.3</v>
      </c>
      <c r="M597" s="15">
        <f t="shared" si="27"/>
        <v>126</v>
      </c>
      <c r="N597" s="9">
        <v>0.05</v>
      </c>
      <c r="O597" s="20">
        <v>0.05</v>
      </c>
      <c r="P597" s="20" t="str">
        <f>IF(Table13[[#This Row],[Discount]]=0,"No Discount",IF(Table13[[#This Row],[Discount]]&lt;=0.05,"Low",IF(Table13[[#This Row],[Discount]]&lt;=0.1,"Medium","High")))</f>
        <v>Low</v>
      </c>
      <c r="Q597" s="15">
        <f t="shared" si="28"/>
        <v>6.3000000000000007</v>
      </c>
      <c r="R597" s="15">
        <f t="shared" si="29"/>
        <v>119.7</v>
      </c>
      <c r="S597" s="15" t="str">
        <f>IF(Table13[[#This Row],[Total Sales After Discount (Main Total Sales)]]&gt;=1000,"High Order","Low Order")</f>
        <v>Low Order</v>
      </c>
      <c r="T597" s="9" t="s">
        <v>98</v>
      </c>
      <c r="U597" s="9" t="s">
        <v>51</v>
      </c>
      <c r="V597" s="16" t="str">
        <f ca="1">PROPER(Table13[[#This Row],[Region]])</f>
        <v>East</v>
      </c>
      <c r="W597" s="9" t="s">
        <v>254</v>
      </c>
      <c r="X597" s="9" t="s">
        <v>337</v>
      </c>
      <c r="Y597" s="9" t="s">
        <v>32</v>
      </c>
      <c r="Z597" s="9" t="str">
        <f>TEXT(Table13[[#This Row],[Order Date]],"mmm")</f>
        <v>May</v>
      </c>
      <c r="AA597" s="1" t="str">
        <f>TEXT(Table13[[#This Row],[Order Date]],"yyyy")</f>
        <v>2015</v>
      </c>
      <c r="AB597" s="1" t="str">
        <f>TEXT(Table13[[#This Row],[Order Date]],"mmm yyyy")</f>
        <v>May 2015</v>
      </c>
      <c r="AC597" s="1" t="str">
        <f>TEXT(Table13[[#This Row],[Order Date]],"dddd")</f>
        <v>Saturday</v>
      </c>
    </row>
    <row r="598" spans="1:29" ht="14.5">
      <c r="A598" s="9">
        <v>1062</v>
      </c>
      <c r="B598" s="9" t="str">
        <f>VLOOKUP(Table13[[#This Row],[Customer ID]],'Customer Lookup'!A:B,2,0)</f>
        <v>Willie Robinson</v>
      </c>
      <c r="C598" s="9">
        <v>91354</v>
      </c>
      <c r="D598" s="12">
        <v>42087</v>
      </c>
      <c r="E598" s="12">
        <v>42088</v>
      </c>
      <c r="F598" s="24">
        <f>Table13[[#This Row],[Ship Date]]-Table13[[#This Row],[Order Date]]</f>
        <v>1</v>
      </c>
      <c r="G598" s="18" t="str">
        <f>IF(Table13[[#This Row],[Shipping Delay (No of Days From Order to Delivery)]]&lt;=2,"Fast Delivery","Standard Delivery")</f>
        <v>Fast Delivery</v>
      </c>
      <c r="H598" s="8" t="s">
        <v>123</v>
      </c>
      <c r="I598" s="13" t="str">
        <f ca="1">TRIM(Table13[[#This Row],[Product Category]])</f>
        <v>Office Supplies</v>
      </c>
      <c r="J598" s="13" t="str">
        <f ca="1">PROPER(Table13[[#This Row],[Product Sub-Category]])</f>
        <v>Tables</v>
      </c>
      <c r="K598" s="14">
        <v>6</v>
      </c>
      <c r="L598" s="15">
        <v>138.75</v>
      </c>
      <c r="M598" s="15">
        <f t="shared" si="27"/>
        <v>832.5</v>
      </c>
      <c r="N598" s="9">
        <v>0.1</v>
      </c>
      <c r="O598" s="21">
        <v>0.1</v>
      </c>
      <c r="P598" s="21" t="str">
        <f>IF(Table13[[#This Row],[Discount]]=0,"No Discount",IF(Table13[[#This Row],[Discount]]&lt;=0.05,"Low",IF(Table13[[#This Row],[Discount]]&lt;=0.1,"Medium","High")))</f>
        <v>Medium</v>
      </c>
      <c r="Q598" s="15">
        <f t="shared" si="28"/>
        <v>83.25</v>
      </c>
      <c r="R598" s="15">
        <f t="shared" si="29"/>
        <v>749.25</v>
      </c>
      <c r="S598" s="15" t="str">
        <f>IF(Table13[[#This Row],[Total Sales After Discount (Main Total Sales)]]&gt;=1000,"High Order","Low Order")</f>
        <v>Low Order</v>
      </c>
      <c r="T598" s="9" t="s">
        <v>50</v>
      </c>
      <c r="U598" s="9" t="s">
        <v>51</v>
      </c>
      <c r="V598" s="16" t="str">
        <f ca="1">PROPER(Table13[[#This Row],[Region]])</f>
        <v>East</v>
      </c>
      <c r="W598" s="9" t="s">
        <v>62</v>
      </c>
      <c r="X598" s="9" t="s">
        <v>507</v>
      </c>
      <c r="Y598" s="9" t="s">
        <v>22</v>
      </c>
      <c r="Z598" s="9" t="str">
        <f>TEXT(Table13[[#This Row],[Order Date]],"mmm")</f>
        <v>Mar</v>
      </c>
      <c r="AA598" s="1" t="str">
        <f>TEXT(Table13[[#This Row],[Order Date]],"yyyy")</f>
        <v>2015</v>
      </c>
      <c r="AB598" s="1" t="str">
        <f>TEXT(Table13[[#This Row],[Order Date]],"mmm yyyy")</f>
        <v>Mar 2015</v>
      </c>
      <c r="AC598" s="1" t="str">
        <f>TEXT(Table13[[#This Row],[Order Date]],"dddd")</f>
        <v>Tuesday</v>
      </c>
    </row>
    <row r="599" spans="1:29" ht="14.5">
      <c r="A599" s="9">
        <v>1062</v>
      </c>
      <c r="B599" s="9" t="str">
        <f>VLOOKUP(Table13[[#This Row],[Customer ID]],'Customer Lookup'!A:B,2,0)</f>
        <v>Willie Robinson</v>
      </c>
      <c r="C599" s="9">
        <v>91355</v>
      </c>
      <c r="D599" s="12">
        <v>42154</v>
      </c>
      <c r="E599" s="12">
        <v>42162</v>
      </c>
      <c r="F599" s="24">
        <f>Table13[[#This Row],[Ship Date]]-Table13[[#This Row],[Order Date]]</f>
        <v>8</v>
      </c>
      <c r="G599" s="18" t="str">
        <f>IF(Table13[[#This Row],[Shipping Delay (No of Days From Order to Delivery)]]&lt;=2,"Fast Delivery","Standard Delivery")</f>
        <v>Standard Delivery</v>
      </c>
      <c r="H599" s="9" t="s">
        <v>2237</v>
      </c>
      <c r="I599" s="13" t="str">
        <f ca="1">TRIM(Table13[[#This Row],[Product Category]])</f>
        <v>Furniture</v>
      </c>
      <c r="J599" s="13" t="str">
        <f ca="1">PROPER(Table13[[#This Row],[Product Sub-Category]])</f>
        <v>Binders And Binder Accessories</v>
      </c>
      <c r="K599" s="14">
        <v>18</v>
      </c>
      <c r="L599" s="15">
        <v>22.38</v>
      </c>
      <c r="M599" s="15">
        <f t="shared" si="27"/>
        <v>402.84</v>
      </c>
      <c r="N599" s="9">
        <v>0.05</v>
      </c>
      <c r="O599" s="20">
        <v>0.05</v>
      </c>
      <c r="P599" s="20" t="str">
        <f>IF(Table13[[#This Row],[Discount]]=0,"No Discount",IF(Table13[[#This Row],[Discount]]&lt;=0.05,"Low",IF(Table13[[#This Row],[Discount]]&lt;=0.1,"Medium","High")))</f>
        <v>Low</v>
      </c>
      <c r="Q599" s="15">
        <f t="shared" si="28"/>
        <v>20.141999999999999</v>
      </c>
      <c r="R599" s="15">
        <f t="shared" si="29"/>
        <v>382.69799999999998</v>
      </c>
      <c r="S599" s="15" t="str">
        <f>IF(Table13[[#This Row],[Total Sales After Discount (Main Total Sales)]]&gt;=1000,"High Order","Low Order")</f>
        <v>Low Order</v>
      </c>
      <c r="T599" s="9" t="s">
        <v>98</v>
      </c>
      <c r="U599" s="9" t="s">
        <v>51</v>
      </c>
      <c r="V599" s="16" t="str">
        <f ca="1">PROPER(Table13[[#This Row],[Region]])</f>
        <v>East</v>
      </c>
      <c r="W599" s="9" t="s">
        <v>62</v>
      </c>
      <c r="X599" s="9" t="s">
        <v>507</v>
      </c>
      <c r="Y599" s="9" t="s">
        <v>32</v>
      </c>
      <c r="Z599" s="9" t="str">
        <f>TEXT(Table13[[#This Row],[Order Date]],"mmm")</f>
        <v>May</v>
      </c>
      <c r="AA599" s="1" t="str">
        <f>TEXT(Table13[[#This Row],[Order Date]],"yyyy")</f>
        <v>2015</v>
      </c>
      <c r="AB599" s="1" t="str">
        <f>TEXT(Table13[[#This Row],[Order Date]],"mmm yyyy")</f>
        <v>May 2015</v>
      </c>
      <c r="AC599" s="1" t="str">
        <f>TEXT(Table13[[#This Row],[Order Date]],"dddd")</f>
        <v>Saturday</v>
      </c>
    </row>
    <row r="600" spans="1:29" ht="14.5">
      <c r="A600" s="9">
        <v>1062</v>
      </c>
      <c r="B600" s="9" t="str">
        <f>VLOOKUP(Table13[[#This Row],[Customer ID]],'Customer Lookup'!A:B,2,0)</f>
        <v>Willie Robinson</v>
      </c>
      <c r="C600" s="9">
        <v>91355</v>
      </c>
      <c r="D600" s="12">
        <v>42154</v>
      </c>
      <c r="E600" s="12">
        <v>42157</v>
      </c>
      <c r="F600" s="24">
        <f>Table13[[#This Row],[Ship Date]]-Table13[[#This Row],[Order Date]]</f>
        <v>3</v>
      </c>
      <c r="G600" s="18" t="str">
        <f>IF(Table13[[#This Row],[Shipping Delay (No of Days From Order to Delivery)]]&lt;=2,"Fast Delivery","Standard Delivery")</f>
        <v>Standard Delivery</v>
      </c>
      <c r="H600" s="8" t="s">
        <v>2233</v>
      </c>
      <c r="I600" s="13" t="str">
        <f ca="1">TRIM(Table13[[#This Row],[Product Category]])</f>
        <v>Office Supplies</v>
      </c>
      <c r="J600" s="13" t="str">
        <f ca="1">PROPER(Table13[[#This Row],[Product Sub-Category]])</f>
        <v>Office Furnishings</v>
      </c>
      <c r="K600" s="14">
        <v>3</v>
      </c>
      <c r="L600" s="15">
        <v>17.78</v>
      </c>
      <c r="M600" s="15">
        <f t="shared" si="27"/>
        <v>53.34</v>
      </c>
      <c r="N600" s="9">
        <v>0.05</v>
      </c>
      <c r="O600" s="21">
        <v>0.05</v>
      </c>
      <c r="P600" s="21" t="str">
        <f>IF(Table13[[#This Row],[Discount]]=0,"No Discount",IF(Table13[[#This Row],[Discount]]&lt;=0.05,"Low",IF(Table13[[#This Row],[Discount]]&lt;=0.1,"Medium","High")))</f>
        <v>Low</v>
      </c>
      <c r="Q600" s="15">
        <f t="shared" si="28"/>
        <v>2.6670000000000003</v>
      </c>
      <c r="R600" s="15">
        <f t="shared" si="29"/>
        <v>50.673000000000002</v>
      </c>
      <c r="S600" s="15" t="str">
        <f>IF(Table13[[#This Row],[Total Sales After Discount (Main Total Sales)]]&gt;=1000,"High Order","Low Order")</f>
        <v>Low Order</v>
      </c>
      <c r="T600" s="9" t="s">
        <v>98</v>
      </c>
      <c r="U600" s="9" t="s">
        <v>51</v>
      </c>
      <c r="V600" s="16" t="str">
        <f ca="1">PROPER(Table13[[#This Row],[Region]])</f>
        <v>Central</v>
      </c>
      <c r="W600" s="9" t="s">
        <v>62</v>
      </c>
      <c r="X600" s="9" t="s">
        <v>507</v>
      </c>
      <c r="Y600" s="9" t="s">
        <v>32</v>
      </c>
      <c r="Z600" s="9" t="str">
        <f>TEXT(Table13[[#This Row],[Order Date]],"mmm")</f>
        <v>May</v>
      </c>
      <c r="AA600" s="1" t="str">
        <f>TEXT(Table13[[#This Row],[Order Date]],"yyyy")</f>
        <v>2015</v>
      </c>
      <c r="AB600" s="1" t="str">
        <f>TEXT(Table13[[#This Row],[Order Date]],"mmm yyyy")</f>
        <v>May 2015</v>
      </c>
      <c r="AC600" s="1" t="str">
        <f>TEXT(Table13[[#This Row],[Order Date]],"dddd")</f>
        <v>Saturday</v>
      </c>
    </row>
    <row r="601" spans="1:29" ht="14.5">
      <c r="A601" s="9">
        <v>1065</v>
      </c>
      <c r="B601" s="9" t="str">
        <f>VLOOKUP(Table13[[#This Row],[Customer ID]],'Customer Lookup'!A:B,2,0)</f>
        <v>Vicki Bond</v>
      </c>
      <c r="C601" s="9">
        <v>88899</v>
      </c>
      <c r="D601" s="12">
        <v>42053</v>
      </c>
      <c r="E601" s="12">
        <v>42055</v>
      </c>
      <c r="F601" s="24">
        <f>Table13[[#This Row],[Ship Date]]-Table13[[#This Row],[Order Date]]</f>
        <v>2</v>
      </c>
      <c r="G601" s="18" t="str">
        <f>IF(Table13[[#This Row],[Shipping Delay (No of Days From Order to Delivery)]]&lt;=2,"Fast Delivery","Standard Delivery")</f>
        <v>Fast Delivery</v>
      </c>
      <c r="H601" s="9" t="s">
        <v>2237</v>
      </c>
      <c r="I601" s="13" t="str">
        <f ca="1">TRIM(Table13[[#This Row],[Product Category]])</f>
        <v>Office Supplies</v>
      </c>
      <c r="J601" s="13" t="str">
        <f ca="1">PROPER(Table13[[#This Row],[Product Sub-Category]])</f>
        <v>Binders And Binder Accessories</v>
      </c>
      <c r="K601" s="14">
        <v>23</v>
      </c>
      <c r="L601" s="15">
        <v>15.99</v>
      </c>
      <c r="M601" s="15">
        <f t="shared" si="27"/>
        <v>367.77</v>
      </c>
      <c r="N601" s="9">
        <v>0.05</v>
      </c>
      <c r="O601" s="20">
        <v>0.05</v>
      </c>
      <c r="P601" s="20" t="str">
        <f>IF(Table13[[#This Row],[Discount]]=0,"No Discount",IF(Table13[[#This Row],[Discount]]&lt;=0.05,"Low",IF(Table13[[#This Row],[Discount]]&lt;=0.1,"Medium","High")))</f>
        <v>Low</v>
      </c>
      <c r="Q601" s="15">
        <f t="shared" si="28"/>
        <v>18.388500000000001</v>
      </c>
      <c r="R601" s="15">
        <f t="shared" si="29"/>
        <v>349.38149999999996</v>
      </c>
      <c r="S601" s="15" t="str">
        <f>IF(Table13[[#This Row],[Total Sales After Discount (Main Total Sales)]]&gt;=1000,"High Order","Low Order")</f>
        <v>Low Order</v>
      </c>
      <c r="T601" s="9" t="s">
        <v>41</v>
      </c>
      <c r="U601" s="9" t="s">
        <v>81</v>
      </c>
      <c r="V601" s="16" t="str">
        <f ca="1">PROPER(Table13[[#This Row],[Region]])</f>
        <v>Central</v>
      </c>
      <c r="W601" s="9" t="s">
        <v>142</v>
      </c>
      <c r="X601" s="9" t="s">
        <v>508</v>
      </c>
      <c r="Y601" s="9" t="s">
        <v>32</v>
      </c>
      <c r="Z601" s="9" t="str">
        <f>TEXT(Table13[[#This Row],[Order Date]],"mmm")</f>
        <v>Feb</v>
      </c>
      <c r="AA601" s="1" t="str">
        <f>TEXT(Table13[[#This Row],[Order Date]],"yyyy")</f>
        <v>2015</v>
      </c>
      <c r="AB601" s="1" t="str">
        <f>TEXT(Table13[[#This Row],[Order Date]],"mmm yyyy")</f>
        <v>Feb 2015</v>
      </c>
      <c r="AC601" s="1" t="str">
        <f>TEXT(Table13[[#This Row],[Order Date]],"dddd")</f>
        <v>Wednesday</v>
      </c>
    </row>
    <row r="602" spans="1:29" ht="14.5">
      <c r="A602" s="9">
        <v>1068</v>
      </c>
      <c r="B602" s="9" t="str">
        <f>VLOOKUP(Table13[[#This Row],[Customer ID]],'Customer Lookup'!A:B,2,0)</f>
        <v>Erik Barr</v>
      </c>
      <c r="C602" s="9">
        <v>87109</v>
      </c>
      <c r="D602" s="12">
        <v>42079</v>
      </c>
      <c r="E602" s="12">
        <v>42079</v>
      </c>
      <c r="F602" s="24">
        <f>Table13[[#This Row],[Ship Date]]-Table13[[#This Row],[Order Date]]</f>
        <v>0</v>
      </c>
      <c r="G602" s="18" t="str">
        <f>IF(Table13[[#This Row],[Shipping Delay (No of Days From Order to Delivery)]]&lt;=2,"Fast Delivery","Standard Delivery")</f>
        <v>Fast Delivery</v>
      </c>
      <c r="H602" s="8" t="s">
        <v>83</v>
      </c>
      <c r="I602" s="13" t="str">
        <f ca="1">TRIM(Table13[[#This Row],[Product Category]])</f>
        <v>Office Supplies</v>
      </c>
      <c r="J602" s="13" t="str">
        <f ca="1">PROPER(Table13[[#This Row],[Product Sub-Category]])</f>
        <v>Paper</v>
      </c>
      <c r="K602" s="14">
        <v>12</v>
      </c>
      <c r="L602" s="15">
        <v>22.84</v>
      </c>
      <c r="M602" s="15">
        <f t="shared" si="27"/>
        <v>274.08</v>
      </c>
      <c r="N602" s="9">
        <v>0.05</v>
      </c>
      <c r="O602" s="21">
        <v>0.05</v>
      </c>
      <c r="P602" s="21" t="str">
        <f>IF(Table13[[#This Row],[Discount]]=0,"No Discount",IF(Table13[[#This Row],[Discount]]&lt;=0.05,"Low",IF(Table13[[#This Row],[Discount]]&lt;=0.1,"Medium","High")))</f>
        <v>Low</v>
      </c>
      <c r="Q602" s="15">
        <f t="shared" si="28"/>
        <v>13.704000000000001</v>
      </c>
      <c r="R602" s="15">
        <f t="shared" si="29"/>
        <v>260.37599999999998</v>
      </c>
      <c r="S602" s="15" t="str">
        <f>IF(Table13[[#This Row],[Total Sales After Discount (Main Total Sales)]]&gt;=1000,"High Order","Low Order")</f>
        <v>Low Order</v>
      </c>
      <c r="T602" s="9" t="s">
        <v>98</v>
      </c>
      <c r="U602" s="9" t="s">
        <v>42</v>
      </c>
      <c r="V602" s="16" t="str">
        <f ca="1">PROPER(Table13[[#This Row],[Region]])</f>
        <v>Central</v>
      </c>
      <c r="W602" s="9" t="s">
        <v>142</v>
      </c>
      <c r="X602" s="9" t="s">
        <v>509</v>
      </c>
      <c r="Y602" s="9" t="s">
        <v>32</v>
      </c>
      <c r="Z602" s="9" t="str">
        <f>TEXT(Table13[[#This Row],[Order Date]],"mmm")</f>
        <v>Mar</v>
      </c>
      <c r="AA602" s="1" t="str">
        <f>TEXT(Table13[[#This Row],[Order Date]],"yyyy")</f>
        <v>2015</v>
      </c>
      <c r="AB602" s="1" t="str">
        <f>TEXT(Table13[[#This Row],[Order Date]],"mmm yyyy")</f>
        <v>Mar 2015</v>
      </c>
      <c r="AC602" s="1" t="str">
        <f>TEXT(Table13[[#This Row],[Order Date]],"dddd")</f>
        <v>Monday</v>
      </c>
    </row>
    <row r="603" spans="1:29" ht="14.5">
      <c r="A603" s="9">
        <v>1069</v>
      </c>
      <c r="B603" s="9" t="str">
        <f>VLOOKUP(Table13[[#This Row],[Customer ID]],'Customer Lookup'!A:B,2,0)</f>
        <v>Pam Bennett</v>
      </c>
      <c r="C603" s="9">
        <v>87110</v>
      </c>
      <c r="D603" s="12">
        <v>42138</v>
      </c>
      <c r="E603" s="12">
        <v>42139</v>
      </c>
      <c r="F603" s="24">
        <f>Table13[[#This Row],[Ship Date]]-Table13[[#This Row],[Order Date]]</f>
        <v>1</v>
      </c>
      <c r="G603" s="18" t="str">
        <f>IF(Table13[[#This Row],[Shipping Delay (No of Days From Order to Delivery)]]&lt;=2,"Fast Delivery","Standard Delivery")</f>
        <v>Fast Delivery</v>
      </c>
      <c r="H603" s="9" t="s">
        <v>2231</v>
      </c>
      <c r="I603" s="13" t="str">
        <f ca="1">TRIM(Table13[[#This Row],[Product Category]])</f>
        <v>Furniture</v>
      </c>
      <c r="J603" s="13" t="str">
        <f ca="1">PROPER(Table13[[#This Row],[Product Sub-Category]])</f>
        <v>Pens &amp; Art Supplies</v>
      </c>
      <c r="K603" s="14">
        <v>41</v>
      </c>
      <c r="L603" s="15">
        <v>15.94</v>
      </c>
      <c r="M603" s="15">
        <f t="shared" si="27"/>
        <v>653.54</v>
      </c>
      <c r="N603" s="9">
        <v>0.05</v>
      </c>
      <c r="O603" s="20">
        <v>0.05</v>
      </c>
      <c r="P603" s="20" t="str">
        <f>IF(Table13[[#This Row],[Discount]]=0,"No Discount",IF(Table13[[#This Row],[Discount]]&lt;=0.05,"Low",IF(Table13[[#This Row],[Discount]]&lt;=0.1,"Medium","High")))</f>
        <v>Low</v>
      </c>
      <c r="Q603" s="15">
        <f t="shared" si="28"/>
        <v>32.677</v>
      </c>
      <c r="R603" s="15">
        <f t="shared" si="29"/>
        <v>620.86299999999994</v>
      </c>
      <c r="S603" s="15" t="str">
        <f>IF(Table13[[#This Row],[Total Sales After Discount (Main Total Sales)]]&gt;=1000,"High Order","Low Order")</f>
        <v>Low Order</v>
      </c>
      <c r="T603" s="9" t="s">
        <v>50</v>
      </c>
      <c r="U603" s="9" t="s">
        <v>42</v>
      </c>
      <c r="V603" s="16" t="str">
        <f ca="1">PROPER(Table13[[#This Row],[Region]])</f>
        <v>East</v>
      </c>
      <c r="W603" s="9" t="s">
        <v>142</v>
      </c>
      <c r="X603" s="9" t="s">
        <v>510</v>
      </c>
      <c r="Y603" s="9" t="s">
        <v>32</v>
      </c>
      <c r="Z603" s="9" t="str">
        <f>TEXT(Table13[[#This Row],[Order Date]],"mmm")</f>
        <v>May</v>
      </c>
      <c r="AA603" s="1" t="str">
        <f>TEXT(Table13[[#This Row],[Order Date]],"yyyy")</f>
        <v>2015</v>
      </c>
      <c r="AB603" s="1" t="str">
        <f>TEXT(Table13[[#This Row],[Order Date]],"mmm yyyy")</f>
        <v>May 2015</v>
      </c>
      <c r="AC603" s="1" t="str">
        <f>TEXT(Table13[[#This Row],[Order Date]],"dddd")</f>
        <v>Thursday</v>
      </c>
    </row>
    <row r="604" spans="1:29" ht="14.5">
      <c r="A604" s="9">
        <v>1072</v>
      </c>
      <c r="B604" s="9" t="str">
        <f>VLOOKUP(Table13[[#This Row],[Customer ID]],'Customer Lookup'!A:B,2,0)</f>
        <v>Marion Owens</v>
      </c>
      <c r="C604" s="9">
        <v>89631</v>
      </c>
      <c r="D604" s="12">
        <v>42090</v>
      </c>
      <c r="E604" s="12">
        <v>42093</v>
      </c>
      <c r="F604" s="24">
        <f>Table13[[#This Row],[Ship Date]]-Table13[[#This Row],[Order Date]]</f>
        <v>3</v>
      </c>
      <c r="G604" s="18" t="str">
        <f>IF(Table13[[#This Row],[Shipping Delay (No of Days From Order to Delivery)]]&lt;=2,"Fast Delivery","Standard Delivery")</f>
        <v>Standard Delivery</v>
      </c>
      <c r="H604" s="8" t="s">
        <v>2232</v>
      </c>
      <c r="I604" s="13" t="str">
        <f ca="1">TRIM(Table13[[#This Row],[Product Category]])</f>
        <v>Furniture</v>
      </c>
      <c r="J604" s="13" t="str">
        <f ca="1">PROPER(Table13[[#This Row],[Product Sub-Category]])</f>
        <v>Chairs &amp; Chairmats</v>
      </c>
      <c r="K604" s="14">
        <v>3</v>
      </c>
      <c r="L604" s="15">
        <v>150.88999999999999</v>
      </c>
      <c r="M604" s="15">
        <f t="shared" si="27"/>
        <v>452.66999999999996</v>
      </c>
      <c r="N604" s="9">
        <v>0.1</v>
      </c>
      <c r="O604" s="21">
        <v>0.1</v>
      </c>
      <c r="P604" s="21" t="str">
        <f>IF(Table13[[#This Row],[Discount]]=0,"No Discount",IF(Table13[[#This Row],[Discount]]&lt;=0.05,"Low",IF(Table13[[#This Row],[Discount]]&lt;=0.1,"Medium","High")))</f>
        <v>Medium</v>
      </c>
      <c r="Q604" s="15">
        <f t="shared" si="28"/>
        <v>45.266999999999996</v>
      </c>
      <c r="R604" s="15">
        <f t="shared" si="29"/>
        <v>407.40299999999996</v>
      </c>
      <c r="S604" s="15" t="str">
        <f>IF(Table13[[#This Row],[Total Sales After Discount (Main Total Sales)]]&gt;=1000,"High Order","Low Order")</f>
        <v>Low Order</v>
      </c>
      <c r="T604" s="9" t="s">
        <v>31</v>
      </c>
      <c r="U604" s="9" t="s">
        <v>81</v>
      </c>
      <c r="V604" s="16" t="str">
        <f ca="1">PROPER(Table13[[#This Row],[Region]])</f>
        <v>Central</v>
      </c>
      <c r="W604" s="9" t="s">
        <v>174</v>
      </c>
      <c r="X604" s="9" t="s">
        <v>511</v>
      </c>
      <c r="Y604" s="9" t="s">
        <v>22</v>
      </c>
      <c r="Z604" s="9" t="str">
        <f>TEXT(Table13[[#This Row],[Order Date]],"mmm")</f>
        <v>Mar</v>
      </c>
      <c r="AA604" s="1" t="str">
        <f>TEXT(Table13[[#This Row],[Order Date]],"yyyy")</f>
        <v>2015</v>
      </c>
      <c r="AB604" s="1" t="str">
        <f>TEXT(Table13[[#This Row],[Order Date]],"mmm yyyy")</f>
        <v>Mar 2015</v>
      </c>
      <c r="AC604" s="1" t="str">
        <f>TEXT(Table13[[#This Row],[Order Date]],"dddd")</f>
        <v>Friday</v>
      </c>
    </row>
    <row r="605" spans="1:29" ht="14.5">
      <c r="A605" s="9">
        <v>1075</v>
      </c>
      <c r="B605" s="9" t="str">
        <f>VLOOKUP(Table13[[#This Row],[Customer ID]],'Customer Lookup'!A:B,2,0)</f>
        <v>Theodore Tyson</v>
      </c>
      <c r="C605" s="9">
        <v>86422</v>
      </c>
      <c r="D605" s="12">
        <v>42072</v>
      </c>
      <c r="E605" s="12">
        <v>42073</v>
      </c>
      <c r="F605" s="24">
        <f>Table13[[#This Row],[Ship Date]]-Table13[[#This Row],[Order Date]]</f>
        <v>1</v>
      </c>
      <c r="G605" s="18" t="str">
        <f>IF(Table13[[#This Row],[Shipping Delay (No of Days From Order to Delivery)]]&lt;=2,"Fast Delivery","Standard Delivery")</f>
        <v>Fast Delivery</v>
      </c>
      <c r="H605" s="9" t="s">
        <v>2233</v>
      </c>
      <c r="I605" s="13" t="str">
        <f ca="1">TRIM(Table13[[#This Row],[Product Category]])</f>
        <v>Office Supplies</v>
      </c>
      <c r="J605" s="13" t="str">
        <f ca="1">PROPER(Table13[[#This Row],[Product Sub-Category]])</f>
        <v>Office Furnishings</v>
      </c>
      <c r="K605" s="14">
        <v>11</v>
      </c>
      <c r="L605" s="15">
        <v>19.23</v>
      </c>
      <c r="M605" s="15">
        <f t="shared" si="27"/>
        <v>211.53</v>
      </c>
      <c r="N605" s="9">
        <v>0.05</v>
      </c>
      <c r="O605" s="20">
        <v>0.05</v>
      </c>
      <c r="P605" s="20" t="str">
        <f>IF(Table13[[#This Row],[Discount]]=0,"No Discount",IF(Table13[[#This Row],[Discount]]&lt;=0.05,"Low",IF(Table13[[#This Row],[Discount]]&lt;=0.1,"Medium","High")))</f>
        <v>Low</v>
      </c>
      <c r="Q605" s="15">
        <f t="shared" si="28"/>
        <v>10.576500000000001</v>
      </c>
      <c r="R605" s="15">
        <f t="shared" si="29"/>
        <v>200.95349999999999</v>
      </c>
      <c r="S605" s="15" t="str">
        <f>IF(Table13[[#This Row],[Total Sales After Discount (Main Total Sales)]]&gt;=1000,"High Order","Low Order")</f>
        <v>Low Order</v>
      </c>
      <c r="T605" s="9" t="s">
        <v>21</v>
      </c>
      <c r="U605" s="9" t="s">
        <v>42</v>
      </c>
      <c r="V605" s="16" t="str">
        <f ca="1">PROPER(Table13[[#This Row],[Region]])</f>
        <v>Central</v>
      </c>
      <c r="W605" s="9" t="s">
        <v>142</v>
      </c>
      <c r="X605" s="9" t="s">
        <v>512</v>
      </c>
      <c r="Y605" s="9" t="s">
        <v>32</v>
      </c>
      <c r="Z605" s="9" t="str">
        <f>TEXT(Table13[[#This Row],[Order Date]],"mmm")</f>
        <v>Mar</v>
      </c>
      <c r="AA605" s="1" t="str">
        <f>TEXT(Table13[[#This Row],[Order Date]],"yyyy")</f>
        <v>2015</v>
      </c>
      <c r="AB605" s="1" t="str">
        <f>TEXT(Table13[[#This Row],[Order Date]],"mmm yyyy")</f>
        <v>Mar 2015</v>
      </c>
      <c r="AC605" s="1" t="str">
        <f>TEXT(Table13[[#This Row],[Order Date]],"dddd")</f>
        <v>Monday</v>
      </c>
    </row>
    <row r="606" spans="1:29" ht="14.5">
      <c r="A606" s="9">
        <v>1080</v>
      </c>
      <c r="B606" s="9" t="str">
        <f>VLOOKUP(Table13[[#This Row],[Customer ID]],'Customer Lookup'!A:B,2,0)</f>
        <v>Colleen Fletcher</v>
      </c>
      <c r="C606" s="9">
        <v>88461</v>
      </c>
      <c r="D606" s="12">
        <v>42132</v>
      </c>
      <c r="E606" s="12">
        <v>42133</v>
      </c>
      <c r="F606" s="24">
        <f>Table13[[#This Row],[Ship Date]]-Table13[[#This Row],[Order Date]]</f>
        <v>1</v>
      </c>
      <c r="G606" s="18" t="str">
        <f>IF(Table13[[#This Row],[Shipping Delay (No of Days From Order to Delivery)]]&lt;=2,"Fast Delivery","Standard Delivery")</f>
        <v>Fast Delivery</v>
      </c>
      <c r="H606" s="8" t="s">
        <v>2240</v>
      </c>
      <c r="I606" s="13" t="str">
        <f ca="1">TRIM(Table13[[#This Row],[Product Category]])</f>
        <v>Technology</v>
      </c>
      <c r="J606" s="13" t="str">
        <f ca="1">PROPER(Table13[[#This Row],[Product Sub-Category]])</f>
        <v>Scissors, Rulers And Trimmers</v>
      </c>
      <c r="K606" s="14">
        <v>14</v>
      </c>
      <c r="L606" s="15">
        <v>13.9</v>
      </c>
      <c r="M606" s="15">
        <f t="shared" si="27"/>
        <v>194.6</v>
      </c>
      <c r="N606" s="9">
        <v>0.05</v>
      </c>
      <c r="O606" s="21">
        <v>0.05</v>
      </c>
      <c r="P606" s="21" t="str">
        <f>IF(Table13[[#This Row],[Discount]]=0,"No Discount",IF(Table13[[#This Row],[Discount]]&lt;=0.05,"Low",IF(Table13[[#This Row],[Discount]]&lt;=0.1,"Medium","High")))</f>
        <v>Low</v>
      </c>
      <c r="Q606" s="15">
        <f t="shared" si="28"/>
        <v>9.73</v>
      </c>
      <c r="R606" s="15">
        <f t="shared" si="29"/>
        <v>184.87</v>
      </c>
      <c r="S606" s="15" t="str">
        <f>IF(Table13[[#This Row],[Total Sales After Discount (Main Total Sales)]]&gt;=1000,"High Order","Low Order")</f>
        <v>Low Order</v>
      </c>
      <c r="T606" s="9" t="s">
        <v>31</v>
      </c>
      <c r="U606" s="9" t="s">
        <v>81</v>
      </c>
      <c r="V606" s="16" t="str">
        <f ca="1">PROPER(Table13[[#This Row],[Region]])</f>
        <v>Central</v>
      </c>
      <c r="W606" s="9" t="s">
        <v>142</v>
      </c>
      <c r="X606" s="9" t="s">
        <v>513</v>
      </c>
      <c r="Y606" s="9" t="s">
        <v>32</v>
      </c>
      <c r="Z606" s="9" t="str">
        <f>TEXT(Table13[[#This Row],[Order Date]],"mmm")</f>
        <v>May</v>
      </c>
      <c r="AA606" s="1" t="str">
        <f>TEXT(Table13[[#This Row],[Order Date]],"yyyy")</f>
        <v>2015</v>
      </c>
      <c r="AB606" s="1" t="str">
        <f>TEXT(Table13[[#This Row],[Order Date]],"mmm yyyy")</f>
        <v>May 2015</v>
      </c>
      <c r="AC606" s="1" t="str">
        <f>TEXT(Table13[[#This Row],[Order Date]],"dddd")</f>
        <v>Friday</v>
      </c>
    </row>
    <row r="607" spans="1:29" ht="14.5">
      <c r="A607" s="9">
        <v>1083</v>
      </c>
      <c r="B607" s="9" t="str">
        <f>VLOOKUP(Table13[[#This Row],[Customer ID]],'Customer Lookup'!A:B,2,0)</f>
        <v>Hazel Dale</v>
      </c>
      <c r="C607" s="9">
        <v>88460</v>
      </c>
      <c r="D607" s="12">
        <v>42094</v>
      </c>
      <c r="E607" s="12">
        <v>42096</v>
      </c>
      <c r="F607" s="24">
        <f>Table13[[#This Row],[Ship Date]]-Table13[[#This Row],[Order Date]]</f>
        <v>2</v>
      </c>
      <c r="G607" s="18" t="str">
        <f>IF(Table13[[#This Row],[Shipping Delay (No of Days From Order to Delivery)]]&lt;=2,"Fast Delivery","Standard Delivery")</f>
        <v>Fast Delivery</v>
      </c>
      <c r="H607" s="9" t="s">
        <v>2235</v>
      </c>
      <c r="I607" s="13" t="str">
        <f ca="1">TRIM(Table13[[#This Row],[Product Category]])</f>
        <v>Office Supplies</v>
      </c>
      <c r="J607" s="13" t="str">
        <f ca="1">PROPER(Table13[[#This Row],[Product Sub-Category]])</f>
        <v>Telephones And Communication</v>
      </c>
      <c r="K607" s="14">
        <v>1</v>
      </c>
      <c r="L607" s="15">
        <v>55.99</v>
      </c>
      <c r="M607" s="15">
        <f t="shared" si="27"/>
        <v>55.99</v>
      </c>
      <c r="N607" s="9">
        <v>0.05</v>
      </c>
      <c r="O607" s="20">
        <v>0.05</v>
      </c>
      <c r="P607" s="20" t="str">
        <f>IF(Table13[[#This Row],[Discount]]=0,"No Discount",IF(Table13[[#This Row],[Discount]]&lt;=0.05,"Low",IF(Table13[[#This Row],[Discount]]&lt;=0.1,"Medium","High")))</f>
        <v>Low</v>
      </c>
      <c r="Q607" s="15">
        <f t="shared" si="28"/>
        <v>2.7995000000000001</v>
      </c>
      <c r="R607" s="15">
        <f t="shared" si="29"/>
        <v>53.1905</v>
      </c>
      <c r="S607" s="15" t="str">
        <f>IF(Table13[[#This Row],[Total Sales After Discount (Main Total Sales)]]&gt;=1000,"High Order","Low Order")</f>
        <v>Low Order</v>
      </c>
      <c r="T607" s="9" t="s">
        <v>31</v>
      </c>
      <c r="U607" s="9" t="s">
        <v>81</v>
      </c>
      <c r="V607" s="16" t="str">
        <f ca="1">PROPER(Table13[[#This Row],[Region]])</f>
        <v>East</v>
      </c>
      <c r="W607" s="9" t="s">
        <v>142</v>
      </c>
      <c r="X607" s="9" t="s">
        <v>514</v>
      </c>
      <c r="Y607" s="9" t="s">
        <v>22</v>
      </c>
      <c r="Z607" s="9" t="str">
        <f>TEXT(Table13[[#This Row],[Order Date]],"mmm")</f>
        <v>Mar</v>
      </c>
      <c r="AA607" s="1" t="str">
        <f>TEXT(Table13[[#This Row],[Order Date]],"yyyy")</f>
        <v>2015</v>
      </c>
      <c r="AB607" s="1" t="str">
        <f>TEXT(Table13[[#This Row],[Order Date]],"mmm yyyy")</f>
        <v>Mar 2015</v>
      </c>
      <c r="AC607" s="1" t="str">
        <f>TEXT(Table13[[#This Row],[Order Date]],"dddd")</f>
        <v>Tuesday</v>
      </c>
    </row>
    <row r="608" spans="1:29" ht="14.5">
      <c r="A608" s="9">
        <v>1085</v>
      </c>
      <c r="B608" s="9" t="str">
        <f>VLOOKUP(Table13[[#This Row],[Customer ID]],'Customer Lookup'!A:B,2,0)</f>
        <v>Ted Dunlap</v>
      </c>
      <c r="C608" s="9">
        <v>86122</v>
      </c>
      <c r="D608" s="12">
        <v>42009</v>
      </c>
      <c r="E608" s="12">
        <v>42010</v>
      </c>
      <c r="F608" s="24">
        <f>Table13[[#This Row],[Ship Date]]-Table13[[#This Row],[Order Date]]</f>
        <v>1</v>
      </c>
      <c r="G608" s="18" t="str">
        <f>IF(Table13[[#This Row],[Shipping Delay (No of Days From Order to Delivery)]]&lt;=2,"Fast Delivery","Standard Delivery")</f>
        <v>Fast Delivery</v>
      </c>
      <c r="H608" s="8" t="s">
        <v>83</v>
      </c>
      <c r="I608" s="13" t="str">
        <f ca="1">TRIM(Table13[[#This Row],[Product Category]])</f>
        <v>Office Supplies</v>
      </c>
      <c r="J608" s="13" t="str">
        <f ca="1">PROPER(Table13[[#This Row],[Product Sub-Category]])</f>
        <v>Paper</v>
      </c>
      <c r="K608" s="14">
        <v>6</v>
      </c>
      <c r="L608" s="15">
        <v>7.64</v>
      </c>
      <c r="M608" s="15">
        <f t="shared" si="27"/>
        <v>45.839999999999996</v>
      </c>
      <c r="N608" s="9">
        <v>0.05</v>
      </c>
      <c r="O608" s="21">
        <v>0.05</v>
      </c>
      <c r="P608" s="21" t="str">
        <f>IF(Table13[[#This Row],[Discount]]=0,"No Discount",IF(Table13[[#This Row],[Discount]]&lt;=0.05,"Low",IF(Table13[[#This Row],[Discount]]&lt;=0.1,"Medium","High")))</f>
        <v>Low</v>
      </c>
      <c r="Q608" s="15">
        <f t="shared" si="28"/>
        <v>2.2919999999999998</v>
      </c>
      <c r="R608" s="15">
        <f t="shared" si="29"/>
        <v>43.547999999999995</v>
      </c>
      <c r="S608" s="15" t="str">
        <f>IF(Table13[[#This Row],[Total Sales After Discount (Main Total Sales)]]&gt;=1000,"High Order","Low Order")</f>
        <v>Low Order</v>
      </c>
      <c r="T608" s="9" t="s">
        <v>31</v>
      </c>
      <c r="U608" s="9" t="s">
        <v>42</v>
      </c>
      <c r="V608" s="16" t="str">
        <f ca="1">PROPER(Table13[[#This Row],[Region]])</f>
        <v>East</v>
      </c>
      <c r="W608" s="9" t="s">
        <v>62</v>
      </c>
      <c r="X608" s="9" t="s">
        <v>515</v>
      </c>
      <c r="Y608" s="9" t="s">
        <v>32</v>
      </c>
      <c r="Z608" s="9" t="str">
        <f>TEXT(Table13[[#This Row],[Order Date]],"mmm")</f>
        <v>Jan</v>
      </c>
      <c r="AA608" s="1" t="str">
        <f>TEXT(Table13[[#This Row],[Order Date]],"yyyy")</f>
        <v>2015</v>
      </c>
      <c r="AB608" s="1" t="str">
        <f>TEXT(Table13[[#This Row],[Order Date]],"mmm yyyy")</f>
        <v>Jan 2015</v>
      </c>
      <c r="AC608" s="1" t="str">
        <f>TEXT(Table13[[#This Row],[Order Date]],"dddd")</f>
        <v>Monday</v>
      </c>
    </row>
    <row r="609" spans="1:29" ht="14.5">
      <c r="A609" s="9">
        <v>1085</v>
      </c>
      <c r="B609" s="9" t="str">
        <f>VLOOKUP(Table13[[#This Row],[Customer ID]],'Customer Lookup'!A:B,2,0)</f>
        <v>Ted Dunlap</v>
      </c>
      <c r="C609" s="9">
        <v>86123</v>
      </c>
      <c r="D609" s="12">
        <v>42118</v>
      </c>
      <c r="E609" s="12">
        <v>42119</v>
      </c>
      <c r="F609" s="24">
        <f>Table13[[#This Row],[Ship Date]]-Table13[[#This Row],[Order Date]]</f>
        <v>1</v>
      </c>
      <c r="G609" s="18" t="str">
        <f>IF(Table13[[#This Row],[Shipping Delay (No of Days From Order to Delivery)]]&lt;=2,"Fast Delivery","Standard Delivery")</f>
        <v>Fast Delivery</v>
      </c>
      <c r="H609" s="9" t="s">
        <v>83</v>
      </c>
      <c r="I609" s="13" t="str">
        <f ca="1">TRIM(Table13[[#This Row],[Product Category]])</f>
        <v>Technology</v>
      </c>
      <c r="J609" s="13" t="str">
        <f ca="1">PROPER(Table13[[#This Row],[Product Sub-Category]])</f>
        <v>Paper</v>
      </c>
      <c r="K609" s="14">
        <v>3</v>
      </c>
      <c r="L609" s="15">
        <v>9.06</v>
      </c>
      <c r="M609" s="15">
        <f t="shared" si="27"/>
        <v>27.18</v>
      </c>
      <c r="N609" s="9">
        <v>0.05</v>
      </c>
      <c r="O609" s="20">
        <v>0.05</v>
      </c>
      <c r="P609" s="20" t="str">
        <f>IF(Table13[[#This Row],[Discount]]=0,"No Discount",IF(Table13[[#This Row],[Discount]]&lt;=0.05,"Low",IF(Table13[[#This Row],[Discount]]&lt;=0.1,"Medium","High")))</f>
        <v>Low</v>
      </c>
      <c r="Q609" s="15">
        <f t="shared" si="28"/>
        <v>1.359</v>
      </c>
      <c r="R609" s="15">
        <f t="shared" si="29"/>
        <v>25.820999999999998</v>
      </c>
      <c r="S609" s="15" t="str">
        <f>IF(Table13[[#This Row],[Total Sales After Discount (Main Total Sales)]]&gt;=1000,"High Order","Low Order")</f>
        <v>Low Order</v>
      </c>
      <c r="T609" s="9" t="s">
        <v>21</v>
      </c>
      <c r="U609" s="9" t="s">
        <v>42</v>
      </c>
      <c r="V609" s="16" t="str">
        <f ca="1">PROPER(Table13[[#This Row],[Region]])</f>
        <v>East</v>
      </c>
      <c r="W609" s="9" t="s">
        <v>62</v>
      </c>
      <c r="X609" s="9" t="s">
        <v>515</v>
      </c>
      <c r="Y609" s="9" t="s">
        <v>32</v>
      </c>
      <c r="Z609" s="9" t="str">
        <f>TEXT(Table13[[#This Row],[Order Date]],"mmm")</f>
        <v>Apr</v>
      </c>
      <c r="AA609" s="1" t="str">
        <f>TEXT(Table13[[#This Row],[Order Date]],"yyyy")</f>
        <v>2015</v>
      </c>
      <c r="AB609" s="1" t="str">
        <f>TEXT(Table13[[#This Row],[Order Date]],"mmm yyyy")</f>
        <v>Apr 2015</v>
      </c>
      <c r="AC609" s="1" t="str">
        <f>TEXT(Table13[[#This Row],[Order Date]],"dddd")</f>
        <v>Friday</v>
      </c>
    </row>
    <row r="610" spans="1:29" ht="14.5">
      <c r="A610" s="9">
        <v>1085</v>
      </c>
      <c r="B610" s="9" t="str">
        <f>VLOOKUP(Table13[[#This Row],[Customer ID]],'Customer Lookup'!A:B,2,0)</f>
        <v>Ted Dunlap</v>
      </c>
      <c r="C610" s="9">
        <v>86124</v>
      </c>
      <c r="D610" s="12">
        <v>42137</v>
      </c>
      <c r="E610" s="12">
        <v>42139</v>
      </c>
      <c r="F610" s="24">
        <f>Table13[[#This Row],[Ship Date]]-Table13[[#This Row],[Order Date]]</f>
        <v>2</v>
      </c>
      <c r="G610" s="18" t="str">
        <f>IF(Table13[[#This Row],[Shipping Delay (No of Days From Order to Delivery)]]&lt;=2,"Fast Delivery","Standard Delivery")</f>
        <v>Fast Delivery</v>
      </c>
      <c r="H610" s="8" t="s">
        <v>144</v>
      </c>
      <c r="I610" s="13" t="str">
        <f ca="1">TRIM(Table13[[#This Row],[Product Category]])</f>
        <v>Office Supplies</v>
      </c>
      <c r="J610" s="13" t="str">
        <f ca="1">PROPER(Table13[[#This Row],[Product Sub-Category]])</f>
        <v>Computer Peripherals</v>
      </c>
      <c r="K610" s="14">
        <v>10</v>
      </c>
      <c r="L610" s="15">
        <v>30.42</v>
      </c>
      <c r="M610" s="15">
        <f t="shared" si="27"/>
        <v>304.20000000000005</v>
      </c>
      <c r="N610" s="9">
        <v>0.05</v>
      </c>
      <c r="O610" s="21">
        <v>0.05</v>
      </c>
      <c r="P610" s="21" t="str">
        <f>IF(Table13[[#This Row],[Discount]]=0,"No Discount",IF(Table13[[#This Row],[Discount]]&lt;=0.05,"Low",IF(Table13[[#This Row],[Discount]]&lt;=0.1,"Medium","High")))</f>
        <v>Low</v>
      </c>
      <c r="Q610" s="15">
        <f t="shared" si="28"/>
        <v>15.210000000000003</v>
      </c>
      <c r="R610" s="15">
        <f t="shared" si="29"/>
        <v>288.99000000000007</v>
      </c>
      <c r="S610" s="15" t="str">
        <f>IF(Table13[[#This Row],[Total Sales After Discount (Main Total Sales)]]&gt;=1000,"High Order","Low Order")</f>
        <v>Low Order</v>
      </c>
      <c r="T610" s="9" t="s">
        <v>31</v>
      </c>
      <c r="U610" s="9" t="s">
        <v>81</v>
      </c>
      <c r="V610" s="16" t="str">
        <f ca="1">PROPER(Table13[[#This Row],[Region]])</f>
        <v>East</v>
      </c>
      <c r="W610" s="9" t="s">
        <v>62</v>
      </c>
      <c r="X610" s="9" t="s">
        <v>515</v>
      </c>
      <c r="Y610" s="9" t="s">
        <v>32</v>
      </c>
      <c r="Z610" s="9" t="str">
        <f>TEXT(Table13[[#This Row],[Order Date]],"mmm")</f>
        <v>May</v>
      </c>
      <c r="AA610" s="1" t="str">
        <f>TEXT(Table13[[#This Row],[Order Date]],"yyyy")</f>
        <v>2015</v>
      </c>
      <c r="AB610" s="1" t="str">
        <f>TEXT(Table13[[#This Row],[Order Date]],"mmm yyyy")</f>
        <v>May 2015</v>
      </c>
      <c r="AC610" s="1" t="str">
        <f>TEXT(Table13[[#This Row],[Order Date]],"dddd")</f>
        <v>Wednesday</v>
      </c>
    </row>
    <row r="611" spans="1:29" ht="14.5">
      <c r="A611" s="9">
        <v>1085</v>
      </c>
      <c r="B611" s="9" t="str">
        <f>VLOOKUP(Table13[[#This Row],[Customer ID]],'Customer Lookup'!A:B,2,0)</f>
        <v>Ted Dunlap</v>
      </c>
      <c r="C611" s="9">
        <v>86124</v>
      </c>
      <c r="D611" s="12">
        <v>42137</v>
      </c>
      <c r="E611" s="12">
        <v>42138</v>
      </c>
      <c r="F611" s="24">
        <f>Table13[[#This Row],[Ship Date]]-Table13[[#This Row],[Order Date]]</f>
        <v>1</v>
      </c>
      <c r="G611" s="18" t="str">
        <f>IF(Table13[[#This Row],[Shipping Delay (No of Days From Order to Delivery)]]&lt;=2,"Fast Delivery","Standard Delivery")</f>
        <v>Fast Delivery</v>
      </c>
      <c r="H611" s="9" t="s">
        <v>83</v>
      </c>
      <c r="I611" s="13" t="str">
        <f ca="1">TRIM(Table13[[#This Row],[Product Category]])</f>
        <v>Office Supplies</v>
      </c>
      <c r="J611" s="13" t="str">
        <f ca="1">PROPER(Table13[[#This Row],[Product Sub-Category]])</f>
        <v>Paper</v>
      </c>
      <c r="K611" s="14">
        <v>8</v>
      </c>
      <c r="L611" s="15">
        <v>37.94</v>
      </c>
      <c r="M611" s="15">
        <f t="shared" si="27"/>
        <v>303.52</v>
      </c>
      <c r="N611" s="9">
        <v>0.05</v>
      </c>
      <c r="O611" s="20">
        <v>0.05</v>
      </c>
      <c r="P611" s="20" t="str">
        <f>IF(Table13[[#This Row],[Discount]]=0,"No Discount",IF(Table13[[#This Row],[Discount]]&lt;=0.05,"Low",IF(Table13[[#This Row],[Discount]]&lt;=0.1,"Medium","High")))</f>
        <v>Low</v>
      </c>
      <c r="Q611" s="15">
        <f t="shared" si="28"/>
        <v>15.176</v>
      </c>
      <c r="R611" s="15">
        <f t="shared" si="29"/>
        <v>288.34399999999999</v>
      </c>
      <c r="S611" s="15" t="str">
        <f>IF(Table13[[#This Row],[Total Sales After Discount (Main Total Sales)]]&gt;=1000,"High Order","Low Order")</f>
        <v>Low Order</v>
      </c>
      <c r="T611" s="9" t="s">
        <v>31</v>
      </c>
      <c r="U611" s="9" t="s">
        <v>81</v>
      </c>
      <c r="V611" s="16" t="str">
        <f ca="1">PROPER(Table13[[#This Row],[Region]])</f>
        <v>East</v>
      </c>
      <c r="W611" s="9" t="s">
        <v>62</v>
      </c>
      <c r="X611" s="9" t="s">
        <v>515</v>
      </c>
      <c r="Y611" s="9" t="s">
        <v>32</v>
      </c>
      <c r="Z611" s="9" t="str">
        <f>TEXT(Table13[[#This Row],[Order Date]],"mmm")</f>
        <v>May</v>
      </c>
      <c r="AA611" s="1" t="str">
        <f>TEXT(Table13[[#This Row],[Order Date]],"yyyy")</f>
        <v>2015</v>
      </c>
      <c r="AB611" s="1" t="str">
        <f>TEXT(Table13[[#This Row],[Order Date]],"mmm yyyy")</f>
        <v>May 2015</v>
      </c>
      <c r="AC611" s="1" t="str">
        <f>TEXT(Table13[[#This Row],[Order Date]],"dddd")</f>
        <v>Wednesday</v>
      </c>
    </row>
    <row r="612" spans="1:29" ht="14.5">
      <c r="A612" s="9">
        <v>1086</v>
      </c>
      <c r="B612" s="9" t="str">
        <f>VLOOKUP(Table13[[#This Row],[Customer ID]],'Customer Lookup'!A:B,2,0)</f>
        <v>Leon Peele</v>
      </c>
      <c r="C612" s="9">
        <v>86123</v>
      </c>
      <c r="D612" s="12">
        <v>42118</v>
      </c>
      <c r="E612" s="12">
        <v>42119</v>
      </c>
      <c r="F612" s="24">
        <f>Table13[[#This Row],[Ship Date]]-Table13[[#This Row],[Order Date]]</f>
        <v>1</v>
      </c>
      <c r="G612" s="18" t="str">
        <f>IF(Table13[[#This Row],[Shipping Delay (No of Days From Order to Delivery)]]&lt;=2,"Fast Delivery","Standard Delivery")</f>
        <v>Fast Delivery</v>
      </c>
      <c r="H612" s="8" t="s">
        <v>2237</v>
      </c>
      <c r="I612" s="13" t="str">
        <f ca="1">TRIM(Table13[[#This Row],[Product Category]])</f>
        <v>Office Supplies</v>
      </c>
      <c r="J612" s="13" t="str">
        <f ca="1">PROPER(Table13[[#This Row],[Product Sub-Category]])</f>
        <v>Binders And Binder Accessories</v>
      </c>
      <c r="K612" s="14">
        <v>3</v>
      </c>
      <c r="L612" s="15">
        <v>14.27</v>
      </c>
      <c r="M612" s="15">
        <f t="shared" si="27"/>
        <v>42.81</v>
      </c>
      <c r="N612" s="9">
        <v>0.05</v>
      </c>
      <c r="O612" s="21">
        <v>0.05</v>
      </c>
      <c r="P612" s="21" t="str">
        <f>IF(Table13[[#This Row],[Discount]]=0,"No Discount",IF(Table13[[#This Row],[Discount]]&lt;=0.05,"Low",IF(Table13[[#This Row],[Discount]]&lt;=0.1,"Medium","High")))</f>
        <v>Low</v>
      </c>
      <c r="Q612" s="15">
        <f t="shared" si="28"/>
        <v>2.1405000000000003</v>
      </c>
      <c r="R612" s="15">
        <f t="shared" si="29"/>
        <v>40.669499999999999</v>
      </c>
      <c r="S612" s="15" t="str">
        <f>IF(Table13[[#This Row],[Total Sales After Discount (Main Total Sales)]]&gt;=1000,"High Order","Low Order")</f>
        <v>Low Order</v>
      </c>
      <c r="T612" s="9" t="s">
        <v>21</v>
      </c>
      <c r="U612" s="9" t="s">
        <v>42</v>
      </c>
      <c r="V612" s="16" t="str">
        <f ca="1">PROPER(Table13[[#This Row],[Region]])</f>
        <v>West</v>
      </c>
      <c r="W612" s="9" t="s">
        <v>62</v>
      </c>
      <c r="X612" s="9" t="s">
        <v>516</v>
      </c>
      <c r="Y612" s="9" t="s">
        <v>32</v>
      </c>
      <c r="Z612" s="9" t="str">
        <f>TEXT(Table13[[#This Row],[Order Date]],"mmm")</f>
        <v>Apr</v>
      </c>
      <c r="AA612" s="1" t="str">
        <f>TEXT(Table13[[#This Row],[Order Date]],"yyyy")</f>
        <v>2015</v>
      </c>
      <c r="AB612" s="1" t="str">
        <f>TEXT(Table13[[#This Row],[Order Date]],"mmm yyyy")</f>
        <v>Apr 2015</v>
      </c>
      <c r="AC612" s="1" t="str">
        <f>TEXT(Table13[[#This Row],[Order Date]],"dddd")</f>
        <v>Friday</v>
      </c>
    </row>
    <row r="613" spans="1:29" ht="14.5">
      <c r="A613" s="9">
        <v>1101</v>
      </c>
      <c r="B613" s="9" t="str">
        <f>VLOOKUP(Table13[[#This Row],[Customer ID]],'Customer Lookup'!A:B,2,0)</f>
        <v>Kimberly McCarthy</v>
      </c>
      <c r="C613" s="9">
        <v>91488</v>
      </c>
      <c r="D613" s="12">
        <v>42129</v>
      </c>
      <c r="E613" s="12">
        <v>42130</v>
      </c>
      <c r="F613" s="24">
        <f>Table13[[#This Row],[Ship Date]]-Table13[[#This Row],[Order Date]]</f>
        <v>1</v>
      </c>
      <c r="G613" s="18" t="str">
        <f>IF(Table13[[#This Row],[Shipping Delay (No of Days From Order to Delivery)]]&lt;=2,"Fast Delivery","Standard Delivery")</f>
        <v>Fast Delivery</v>
      </c>
      <c r="H613" s="9" t="s">
        <v>2238</v>
      </c>
      <c r="I613" s="13" t="str">
        <f ca="1">TRIM(Table13[[#This Row],[Product Category]])</f>
        <v>Office Supplies</v>
      </c>
      <c r="J613" s="13" t="str">
        <f ca="1">PROPER(Table13[[#This Row],[Product Sub-Category]])</f>
        <v>Storage &amp; Organization</v>
      </c>
      <c r="K613" s="14">
        <v>3</v>
      </c>
      <c r="L613" s="15">
        <v>15.14</v>
      </c>
      <c r="M613" s="15">
        <f t="shared" si="27"/>
        <v>45.42</v>
      </c>
      <c r="N613" s="9">
        <v>0.05</v>
      </c>
      <c r="O613" s="20">
        <v>0.05</v>
      </c>
      <c r="P613" s="20" t="str">
        <f>IF(Table13[[#This Row],[Discount]]=0,"No Discount",IF(Table13[[#This Row],[Discount]]&lt;=0.05,"Low",IF(Table13[[#This Row],[Discount]]&lt;=0.1,"Medium","High")))</f>
        <v>Low</v>
      </c>
      <c r="Q613" s="15">
        <f t="shared" si="28"/>
        <v>2.2710000000000004</v>
      </c>
      <c r="R613" s="15">
        <f t="shared" si="29"/>
        <v>43.149000000000001</v>
      </c>
      <c r="S613" s="15" t="str">
        <f>IF(Table13[[#This Row],[Total Sales After Discount (Main Total Sales)]]&gt;=1000,"High Order","Low Order")</f>
        <v>Low Order</v>
      </c>
      <c r="T613" s="9" t="s">
        <v>50</v>
      </c>
      <c r="U613" s="9" t="s">
        <v>51</v>
      </c>
      <c r="V613" s="16" t="str">
        <f ca="1">PROPER(Table13[[#This Row],[Region]])</f>
        <v>Central</v>
      </c>
      <c r="W613" s="9" t="s">
        <v>37</v>
      </c>
      <c r="X613" s="9" t="s">
        <v>486</v>
      </c>
      <c r="Y613" s="9" t="s">
        <v>32</v>
      </c>
      <c r="Z613" s="9" t="str">
        <f>TEXT(Table13[[#This Row],[Order Date]],"mmm")</f>
        <v>May</v>
      </c>
      <c r="AA613" s="1" t="str">
        <f>TEXT(Table13[[#This Row],[Order Date]],"yyyy")</f>
        <v>2015</v>
      </c>
      <c r="AB613" s="1" t="str">
        <f>TEXT(Table13[[#This Row],[Order Date]],"mmm yyyy")</f>
        <v>May 2015</v>
      </c>
      <c r="AC613" s="1" t="str">
        <f>TEXT(Table13[[#This Row],[Order Date]],"dddd")</f>
        <v>Tuesday</v>
      </c>
    </row>
    <row r="614" spans="1:29" ht="14.5">
      <c r="A614" s="9">
        <v>1103</v>
      </c>
      <c r="B614" s="9" t="str">
        <f>VLOOKUP(Table13[[#This Row],[Customer ID]],'Customer Lookup'!A:B,2,0)</f>
        <v>Sidney Bowling</v>
      </c>
      <c r="C614" s="9">
        <v>90977</v>
      </c>
      <c r="D614" s="12">
        <v>42104</v>
      </c>
      <c r="E614" s="12">
        <v>42105</v>
      </c>
      <c r="F614" s="24">
        <f>Table13[[#This Row],[Ship Date]]-Table13[[#This Row],[Order Date]]</f>
        <v>1</v>
      </c>
      <c r="G614" s="18" t="str">
        <f>IF(Table13[[#This Row],[Shipping Delay (No of Days From Order to Delivery)]]&lt;=2,"Fast Delivery","Standard Delivery")</f>
        <v>Fast Delivery</v>
      </c>
      <c r="H614" s="8" t="s">
        <v>196</v>
      </c>
      <c r="I614" s="13" t="str">
        <f ca="1">TRIM(Table13[[#This Row],[Product Category]])</f>
        <v>Office Supplies</v>
      </c>
      <c r="J614" s="13" t="str">
        <f ca="1">PROPER(Table13[[#This Row],[Product Sub-Category]])</f>
        <v>Appliances</v>
      </c>
      <c r="K614" s="14">
        <v>7</v>
      </c>
      <c r="L614" s="15">
        <v>328.14</v>
      </c>
      <c r="M614" s="15">
        <f t="shared" si="27"/>
        <v>2296.98</v>
      </c>
      <c r="N614" s="9">
        <v>0.1</v>
      </c>
      <c r="O614" s="21">
        <v>0.1</v>
      </c>
      <c r="P614" s="21" t="str">
        <f>IF(Table13[[#This Row],[Discount]]=0,"No Discount",IF(Table13[[#This Row],[Discount]]&lt;=0.05,"Low",IF(Table13[[#This Row],[Discount]]&lt;=0.1,"Medium","High")))</f>
        <v>Medium</v>
      </c>
      <c r="Q614" s="15">
        <f t="shared" si="28"/>
        <v>229.69800000000001</v>
      </c>
      <c r="R614" s="15">
        <f t="shared" si="29"/>
        <v>2067.2820000000002</v>
      </c>
      <c r="S614" s="15" t="str">
        <f>IF(Table13[[#This Row],[Total Sales After Discount (Main Total Sales)]]&gt;=1000,"High Order","Low Order")</f>
        <v>High Order</v>
      </c>
      <c r="T614" s="9" t="s">
        <v>31</v>
      </c>
      <c r="U614" s="9" t="s">
        <v>42</v>
      </c>
      <c r="V614" s="16" t="str">
        <f ca="1">PROPER(Table13[[#This Row],[Region]])</f>
        <v>East</v>
      </c>
      <c r="W614" s="9" t="s">
        <v>302</v>
      </c>
      <c r="X614" s="9" t="s">
        <v>517</v>
      </c>
      <c r="Y614" s="9" t="s">
        <v>22</v>
      </c>
      <c r="Z614" s="9" t="str">
        <f>TEXT(Table13[[#This Row],[Order Date]],"mmm")</f>
        <v>Apr</v>
      </c>
      <c r="AA614" s="1" t="str">
        <f>TEXT(Table13[[#This Row],[Order Date]],"yyyy")</f>
        <v>2015</v>
      </c>
      <c r="AB614" s="1" t="str">
        <f>TEXT(Table13[[#This Row],[Order Date]],"mmm yyyy")</f>
        <v>Apr 2015</v>
      </c>
      <c r="AC614" s="1" t="str">
        <f>TEXT(Table13[[#This Row],[Order Date]],"dddd")</f>
        <v>Friday</v>
      </c>
    </row>
    <row r="615" spans="1:29" ht="14.5">
      <c r="A615" s="9">
        <v>1104</v>
      </c>
      <c r="B615" s="9" t="str">
        <f>VLOOKUP(Table13[[#This Row],[Customer ID]],'Customer Lookup'!A:B,2,0)</f>
        <v>Timothy Ross</v>
      </c>
      <c r="C615" s="9">
        <v>27456</v>
      </c>
      <c r="D615" s="12">
        <v>42104</v>
      </c>
      <c r="E615" s="12">
        <v>42105</v>
      </c>
      <c r="F615" s="24">
        <f>Table13[[#This Row],[Ship Date]]-Table13[[#This Row],[Order Date]]</f>
        <v>1</v>
      </c>
      <c r="G615" s="18" t="str">
        <f>IF(Table13[[#This Row],[Shipping Delay (No of Days From Order to Delivery)]]&lt;=2,"Fast Delivery","Standard Delivery")</f>
        <v>Fast Delivery</v>
      </c>
      <c r="H615" s="9" t="s">
        <v>196</v>
      </c>
      <c r="I615" s="13" t="str">
        <f ca="1">TRIM(Table13[[#This Row],[Product Category]])</f>
        <v>Office Supplies</v>
      </c>
      <c r="J615" s="13" t="str">
        <f ca="1">PROPER(Table13[[#This Row],[Product Sub-Category]])</f>
        <v>Appliances</v>
      </c>
      <c r="K615" s="14">
        <v>29</v>
      </c>
      <c r="L615" s="15">
        <v>328.14</v>
      </c>
      <c r="M615" s="15">
        <f t="shared" si="27"/>
        <v>9516.06</v>
      </c>
      <c r="N615" s="9">
        <v>0.1</v>
      </c>
      <c r="O615" s="20">
        <v>0.1</v>
      </c>
      <c r="P615" s="20" t="str">
        <f>IF(Table13[[#This Row],[Discount]]=0,"No Discount",IF(Table13[[#This Row],[Discount]]&lt;=0.05,"Low",IF(Table13[[#This Row],[Discount]]&lt;=0.1,"Medium","High")))</f>
        <v>Medium</v>
      </c>
      <c r="Q615" s="15">
        <f t="shared" si="28"/>
        <v>951.60599999999999</v>
      </c>
      <c r="R615" s="15">
        <f t="shared" si="29"/>
        <v>8564.4539999999997</v>
      </c>
      <c r="S615" s="15" t="str">
        <f>IF(Table13[[#This Row],[Total Sales After Discount (Main Total Sales)]]&gt;=1000,"High Order","Low Order")</f>
        <v>High Order</v>
      </c>
      <c r="T615" s="9" t="s">
        <v>31</v>
      </c>
      <c r="U615" s="9" t="s">
        <v>42</v>
      </c>
      <c r="V615" s="16" t="str">
        <f ca="1">PROPER(Table13[[#This Row],[Region]])</f>
        <v>Central</v>
      </c>
      <c r="W615" s="9" t="s">
        <v>62</v>
      </c>
      <c r="X615" s="9" t="s">
        <v>79</v>
      </c>
      <c r="Y615" s="9" t="s">
        <v>22</v>
      </c>
      <c r="Z615" s="9" t="str">
        <f>TEXT(Table13[[#This Row],[Order Date]],"mmm")</f>
        <v>Apr</v>
      </c>
      <c r="AA615" s="1" t="str">
        <f>TEXT(Table13[[#This Row],[Order Date]],"yyyy")</f>
        <v>2015</v>
      </c>
      <c r="AB615" s="1" t="str">
        <f>TEXT(Table13[[#This Row],[Order Date]],"mmm yyyy")</f>
        <v>Apr 2015</v>
      </c>
      <c r="AC615" s="1" t="str">
        <f>TEXT(Table13[[#This Row],[Order Date]],"dddd")</f>
        <v>Friday</v>
      </c>
    </row>
    <row r="616" spans="1:29" ht="14.5">
      <c r="A616" s="9">
        <v>1106</v>
      </c>
      <c r="B616" s="9" t="str">
        <f>VLOOKUP(Table13[[#This Row],[Customer ID]],'Customer Lookup'!A:B,2,0)</f>
        <v>Maxine Collier Grady</v>
      </c>
      <c r="C616" s="9">
        <v>20261</v>
      </c>
      <c r="D616" s="12">
        <v>42144</v>
      </c>
      <c r="E616" s="12">
        <v>42147</v>
      </c>
      <c r="F616" s="24">
        <f>Table13[[#This Row],[Ship Date]]-Table13[[#This Row],[Order Date]]</f>
        <v>3</v>
      </c>
      <c r="G616" s="18" t="str">
        <f>IF(Table13[[#This Row],[Shipping Delay (No of Days From Order to Delivery)]]&lt;=2,"Fast Delivery","Standard Delivery")</f>
        <v>Standard Delivery</v>
      </c>
      <c r="H616" s="8" t="s">
        <v>83</v>
      </c>
      <c r="I616" s="13" t="str">
        <f ca="1">TRIM(Table13[[#This Row],[Product Category]])</f>
        <v>Office Supplies</v>
      </c>
      <c r="J616" s="13" t="str">
        <f ca="1">PROPER(Table13[[#This Row],[Product Sub-Category]])</f>
        <v>Paper</v>
      </c>
      <c r="K616" s="14">
        <v>52</v>
      </c>
      <c r="L616" s="15">
        <v>6.35</v>
      </c>
      <c r="M616" s="15">
        <f t="shared" si="27"/>
        <v>330.2</v>
      </c>
      <c r="N616" s="9">
        <v>0.05</v>
      </c>
      <c r="O616" s="21">
        <v>0.05</v>
      </c>
      <c r="P616" s="21" t="str">
        <f>IF(Table13[[#This Row],[Discount]]=0,"No Discount",IF(Table13[[#This Row],[Discount]]&lt;=0.05,"Low",IF(Table13[[#This Row],[Discount]]&lt;=0.1,"Medium","High")))</f>
        <v>Low</v>
      </c>
      <c r="Q616" s="15">
        <f t="shared" si="28"/>
        <v>16.510000000000002</v>
      </c>
      <c r="R616" s="15">
        <f t="shared" si="29"/>
        <v>313.69</v>
      </c>
      <c r="S616" s="15" t="str">
        <f>IF(Table13[[#This Row],[Total Sales After Discount (Main Total Sales)]]&gt;=1000,"High Order","Low Order")</f>
        <v>Low Order</v>
      </c>
      <c r="T616" s="9" t="s">
        <v>50</v>
      </c>
      <c r="U616" s="9" t="s">
        <v>51</v>
      </c>
      <c r="V616" s="16" t="str">
        <f ca="1">PROPER(Table13[[#This Row],[Region]])</f>
        <v>Central</v>
      </c>
      <c r="W616" s="9" t="s">
        <v>112</v>
      </c>
      <c r="X616" s="9" t="s">
        <v>403</v>
      </c>
      <c r="Y616" s="9" t="s">
        <v>32</v>
      </c>
      <c r="Z616" s="9" t="str">
        <f>TEXT(Table13[[#This Row],[Order Date]],"mmm")</f>
        <v>May</v>
      </c>
      <c r="AA616" s="1" t="str">
        <f>TEXT(Table13[[#This Row],[Order Date]],"yyyy")</f>
        <v>2015</v>
      </c>
      <c r="AB616" s="1" t="str">
        <f>TEXT(Table13[[#This Row],[Order Date]],"mmm yyyy")</f>
        <v>May 2015</v>
      </c>
      <c r="AC616" s="1" t="str">
        <f>TEXT(Table13[[#This Row],[Order Date]],"dddd")</f>
        <v>Wednesday</v>
      </c>
    </row>
    <row r="617" spans="1:29" ht="14.5">
      <c r="A617" s="9">
        <v>1106</v>
      </c>
      <c r="B617" s="9" t="str">
        <f>VLOOKUP(Table13[[#This Row],[Customer ID]],'Customer Lookup'!A:B,2,0)</f>
        <v>Maxine Collier Grady</v>
      </c>
      <c r="C617" s="9">
        <v>646</v>
      </c>
      <c r="D617" s="12">
        <v>42145</v>
      </c>
      <c r="E617" s="12">
        <v>42146</v>
      </c>
      <c r="F617" s="24">
        <f>Table13[[#This Row],[Ship Date]]-Table13[[#This Row],[Order Date]]</f>
        <v>1</v>
      </c>
      <c r="G617" s="18" t="str">
        <f>IF(Table13[[#This Row],[Shipping Delay (No of Days From Order to Delivery)]]&lt;=2,"Fast Delivery","Standard Delivery")</f>
        <v>Fast Delivery</v>
      </c>
      <c r="H617" s="9" t="s">
        <v>2240</v>
      </c>
      <c r="I617" s="13" t="str">
        <f ca="1">TRIM(Table13[[#This Row],[Product Category]])</f>
        <v>Furniture</v>
      </c>
      <c r="J617" s="13" t="str">
        <f ca="1">PROPER(Table13[[#This Row],[Product Sub-Category]])</f>
        <v>Scissors, Rulers And Trimmers</v>
      </c>
      <c r="K617" s="14">
        <v>61</v>
      </c>
      <c r="L617" s="15">
        <v>9.31</v>
      </c>
      <c r="M617" s="15">
        <f t="shared" si="27"/>
        <v>567.91000000000008</v>
      </c>
      <c r="N617" s="9">
        <v>0.05</v>
      </c>
      <c r="O617" s="20">
        <v>0.05</v>
      </c>
      <c r="P617" s="20" t="str">
        <f>IF(Table13[[#This Row],[Discount]]=0,"No Discount",IF(Table13[[#This Row],[Discount]]&lt;=0.05,"Low",IF(Table13[[#This Row],[Discount]]&lt;=0.1,"Medium","High")))</f>
        <v>Low</v>
      </c>
      <c r="Q617" s="15">
        <f t="shared" si="28"/>
        <v>28.395500000000006</v>
      </c>
      <c r="R617" s="15">
        <f t="shared" si="29"/>
        <v>539.51450000000011</v>
      </c>
      <c r="S617" s="15" t="str">
        <f>IF(Table13[[#This Row],[Total Sales After Discount (Main Total Sales)]]&gt;=1000,"High Order","Low Order")</f>
        <v>Low Order</v>
      </c>
      <c r="T617" s="9" t="s">
        <v>21</v>
      </c>
      <c r="U617" s="9" t="s">
        <v>51</v>
      </c>
      <c r="V617" s="16" t="str">
        <f ca="1">PROPER(Table13[[#This Row],[Region]])</f>
        <v>Central</v>
      </c>
      <c r="W617" s="9" t="s">
        <v>112</v>
      </c>
      <c r="X617" s="9" t="s">
        <v>403</v>
      </c>
      <c r="Y617" s="9" t="s">
        <v>32</v>
      </c>
      <c r="Z617" s="9" t="str">
        <f>TEXT(Table13[[#This Row],[Order Date]],"mmm")</f>
        <v>May</v>
      </c>
      <c r="AA617" s="1" t="str">
        <f>TEXT(Table13[[#This Row],[Order Date]],"yyyy")</f>
        <v>2015</v>
      </c>
      <c r="AB617" s="1" t="str">
        <f>TEXT(Table13[[#This Row],[Order Date]],"mmm yyyy")</f>
        <v>May 2015</v>
      </c>
      <c r="AC617" s="1" t="str">
        <f>TEXT(Table13[[#This Row],[Order Date]],"dddd")</f>
        <v>Thursday</v>
      </c>
    </row>
    <row r="618" spans="1:29" ht="14.5">
      <c r="A618" s="9">
        <v>1106</v>
      </c>
      <c r="B618" s="9" t="str">
        <f>VLOOKUP(Table13[[#This Row],[Customer ID]],'Customer Lookup'!A:B,2,0)</f>
        <v>Maxine Collier Grady</v>
      </c>
      <c r="C618" s="9">
        <v>45824</v>
      </c>
      <c r="D618" s="12">
        <v>42161</v>
      </c>
      <c r="E618" s="12">
        <v>42163</v>
      </c>
      <c r="F618" s="24">
        <f>Table13[[#This Row],[Ship Date]]-Table13[[#This Row],[Order Date]]</f>
        <v>2</v>
      </c>
      <c r="G618" s="18" t="str">
        <f>IF(Table13[[#This Row],[Shipping Delay (No of Days From Order to Delivery)]]&lt;=2,"Fast Delivery","Standard Delivery")</f>
        <v>Fast Delivery</v>
      </c>
      <c r="H618" s="8" t="s">
        <v>2232</v>
      </c>
      <c r="I618" s="13" t="str">
        <f ca="1">TRIM(Table13[[#This Row],[Product Category]])</f>
        <v>Office Supplies</v>
      </c>
      <c r="J618" s="13" t="str">
        <f ca="1">PROPER(Table13[[#This Row],[Product Sub-Category]])</f>
        <v>Chairs &amp; Chairmats</v>
      </c>
      <c r="K618" s="14">
        <v>81</v>
      </c>
      <c r="L618" s="15">
        <v>140.81</v>
      </c>
      <c r="M618" s="15">
        <f t="shared" si="27"/>
        <v>11405.61</v>
      </c>
      <c r="N618" s="9">
        <v>0.1</v>
      </c>
      <c r="O618" s="21">
        <v>0.1</v>
      </c>
      <c r="P618" s="21" t="str">
        <f>IF(Table13[[#This Row],[Discount]]=0,"No Discount",IF(Table13[[#This Row],[Discount]]&lt;=0.05,"Low",IF(Table13[[#This Row],[Discount]]&lt;=0.1,"Medium","High")))</f>
        <v>Medium</v>
      </c>
      <c r="Q618" s="15">
        <f t="shared" si="28"/>
        <v>1140.5610000000001</v>
      </c>
      <c r="R618" s="15">
        <f t="shared" si="29"/>
        <v>10265.049000000001</v>
      </c>
      <c r="S618" s="15" t="str">
        <f>IF(Table13[[#This Row],[Total Sales After Discount (Main Total Sales)]]&gt;=1000,"High Order","Low Order")</f>
        <v>High Order</v>
      </c>
      <c r="T618" s="9" t="s">
        <v>31</v>
      </c>
      <c r="U618" s="9" t="s">
        <v>104</v>
      </c>
      <c r="V618" s="16" t="str">
        <f ca="1">PROPER(Table13[[#This Row],[Region]])</f>
        <v>Central</v>
      </c>
      <c r="W618" s="9" t="s">
        <v>112</v>
      </c>
      <c r="X618" s="9" t="s">
        <v>403</v>
      </c>
      <c r="Y618" s="9" t="s">
        <v>32</v>
      </c>
      <c r="Z618" s="9" t="str">
        <f>TEXT(Table13[[#This Row],[Order Date]],"mmm")</f>
        <v>Jun</v>
      </c>
      <c r="AA618" s="1" t="str">
        <f>TEXT(Table13[[#This Row],[Order Date]],"yyyy")</f>
        <v>2015</v>
      </c>
      <c r="AB618" s="1" t="str">
        <f>TEXT(Table13[[#This Row],[Order Date]],"mmm yyyy")</f>
        <v>Jun 2015</v>
      </c>
      <c r="AC618" s="1" t="str">
        <f>TEXT(Table13[[#This Row],[Order Date]],"dddd")</f>
        <v>Saturday</v>
      </c>
    </row>
    <row r="619" spans="1:29" ht="14.5">
      <c r="A619" s="9">
        <v>1107</v>
      </c>
      <c r="B619" s="9" t="str">
        <f>VLOOKUP(Table13[[#This Row],[Customer ID]],'Customer Lookup'!A:B,2,0)</f>
        <v>Joanna Keith</v>
      </c>
      <c r="C619" s="9">
        <v>86411</v>
      </c>
      <c r="D619" s="12">
        <v>42145</v>
      </c>
      <c r="E619" s="12">
        <v>42146</v>
      </c>
      <c r="F619" s="24">
        <f>Table13[[#This Row],[Ship Date]]-Table13[[#This Row],[Order Date]]</f>
        <v>1</v>
      </c>
      <c r="G619" s="18" t="str">
        <f>IF(Table13[[#This Row],[Shipping Delay (No of Days From Order to Delivery)]]&lt;=2,"Fast Delivery","Standard Delivery")</f>
        <v>Fast Delivery</v>
      </c>
      <c r="H619" s="9" t="s">
        <v>2240</v>
      </c>
      <c r="I619" s="13" t="str">
        <f ca="1">TRIM(Table13[[#This Row],[Product Category]])</f>
        <v>Office Supplies</v>
      </c>
      <c r="J619" s="13" t="str">
        <f ca="1">PROPER(Table13[[#This Row],[Product Sub-Category]])</f>
        <v>Scissors, Rulers And Trimmers</v>
      </c>
      <c r="K619" s="14">
        <v>15</v>
      </c>
      <c r="L619" s="15">
        <v>9.31</v>
      </c>
      <c r="M619" s="15">
        <f t="shared" si="27"/>
        <v>139.65</v>
      </c>
      <c r="N619" s="9">
        <v>0.05</v>
      </c>
      <c r="O619" s="20">
        <v>0.05</v>
      </c>
      <c r="P619" s="20" t="str">
        <f>IF(Table13[[#This Row],[Discount]]=0,"No Discount",IF(Table13[[#This Row],[Discount]]&lt;=0.05,"Low",IF(Table13[[#This Row],[Discount]]&lt;=0.1,"Medium","High")))</f>
        <v>Low</v>
      </c>
      <c r="Q619" s="15">
        <f t="shared" si="28"/>
        <v>6.9825000000000008</v>
      </c>
      <c r="R619" s="15">
        <f t="shared" si="29"/>
        <v>132.66750000000002</v>
      </c>
      <c r="S619" s="15" t="str">
        <f>IF(Table13[[#This Row],[Total Sales After Discount (Main Total Sales)]]&gt;=1000,"High Order","Low Order")</f>
        <v>Low Order</v>
      </c>
      <c r="T619" s="9" t="s">
        <v>21</v>
      </c>
      <c r="U619" s="9" t="s">
        <v>51</v>
      </c>
      <c r="V619" s="16" t="str">
        <f ca="1">PROPER(Table13[[#This Row],[Region]])</f>
        <v>Central</v>
      </c>
      <c r="W619" s="9" t="s">
        <v>112</v>
      </c>
      <c r="X619" s="9" t="s">
        <v>518</v>
      </c>
      <c r="Y619" s="9" t="s">
        <v>32</v>
      </c>
      <c r="Z619" s="9" t="str">
        <f>TEXT(Table13[[#This Row],[Order Date]],"mmm")</f>
        <v>May</v>
      </c>
      <c r="AA619" s="1" t="str">
        <f>TEXT(Table13[[#This Row],[Order Date]],"yyyy")</f>
        <v>2015</v>
      </c>
      <c r="AB619" s="1" t="str">
        <f>TEXT(Table13[[#This Row],[Order Date]],"mmm yyyy")</f>
        <v>May 2015</v>
      </c>
      <c r="AC619" s="1" t="str">
        <f>TEXT(Table13[[#This Row],[Order Date]],"dddd")</f>
        <v>Thursday</v>
      </c>
    </row>
    <row r="620" spans="1:29" ht="14.5">
      <c r="A620" s="9">
        <v>1108</v>
      </c>
      <c r="B620" s="9" t="str">
        <f>VLOOKUP(Table13[[#This Row],[Customer ID]],'Customer Lookup'!A:B,2,0)</f>
        <v>Dwight Bishop</v>
      </c>
      <c r="C620" s="9">
        <v>86409</v>
      </c>
      <c r="D620" s="12">
        <v>42144</v>
      </c>
      <c r="E620" s="12">
        <v>42144</v>
      </c>
      <c r="F620" s="24">
        <f>Table13[[#This Row],[Ship Date]]-Table13[[#This Row],[Order Date]]</f>
        <v>0</v>
      </c>
      <c r="G620" s="18" t="str">
        <f>IF(Table13[[#This Row],[Shipping Delay (No of Days From Order to Delivery)]]&lt;=2,"Fast Delivery","Standard Delivery")</f>
        <v>Fast Delivery</v>
      </c>
      <c r="H620" s="8" t="s">
        <v>2237</v>
      </c>
      <c r="I620" s="13" t="str">
        <f ca="1">TRIM(Table13[[#This Row],[Product Category]])</f>
        <v>Office Supplies</v>
      </c>
      <c r="J620" s="13" t="str">
        <f ca="1">PROPER(Table13[[#This Row],[Product Sub-Category]])</f>
        <v>Binders And Binder Accessories</v>
      </c>
      <c r="K620" s="14">
        <v>9</v>
      </c>
      <c r="L620" s="15">
        <v>31.74</v>
      </c>
      <c r="M620" s="15">
        <f t="shared" si="27"/>
        <v>285.65999999999997</v>
      </c>
      <c r="N620" s="9">
        <v>0.05</v>
      </c>
      <c r="O620" s="21">
        <v>0.05</v>
      </c>
      <c r="P620" s="21" t="str">
        <f>IF(Table13[[#This Row],[Discount]]=0,"No Discount",IF(Table13[[#This Row],[Discount]]&lt;=0.05,"Low",IF(Table13[[#This Row],[Discount]]&lt;=0.1,"Medium","High")))</f>
        <v>Low</v>
      </c>
      <c r="Q620" s="15">
        <f t="shared" si="28"/>
        <v>14.282999999999999</v>
      </c>
      <c r="R620" s="15">
        <f t="shared" si="29"/>
        <v>271.37699999999995</v>
      </c>
      <c r="S620" s="15" t="str">
        <f>IF(Table13[[#This Row],[Total Sales After Discount (Main Total Sales)]]&gt;=1000,"High Order","Low Order")</f>
        <v>Low Order</v>
      </c>
      <c r="T620" s="9" t="s">
        <v>50</v>
      </c>
      <c r="U620" s="9" t="s">
        <v>51</v>
      </c>
      <c r="V620" s="16" t="str">
        <f ca="1">PROPER(Table13[[#This Row],[Region]])</f>
        <v>Central</v>
      </c>
      <c r="W620" s="9" t="s">
        <v>112</v>
      </c>
      <c r="X620" s="9" t="s">
        <v>519</v>
      </c>
      <c r="Y620" s="9" t="s">
        <v>22</v>
      </c>
      <c r="Z620" s="9" t="str">
        <f>TEXT(Table13[[#This Row],[Order Date]],"mmm")</f>
        <v>May</v>
      </c>
      <c r="AA620" s="1" t="str">
        <f>TEXT(Table13[[#This Row],[Order Date]],"yyyy")</f>
        <v>2015</v>
      </c>
      <c r="AB620" s="1" t="str">
        <f>TEXT(Table13[[#This Row],[Order Date]],"mmm yyyy")</f>
        <v>May 2015</v>
      </c>
      <c r="AC620" s="1" t="str">
        <f>TEXT(Table13[[#This Row],[Order Date]],"dddd")</f>
        <v>Wednesday</v>
      </c>
    </row>
    <row r="621" spans="1:29" ht="14.5">
      <c r="A621" s="9">
        <v>1108</v>
      </c>
      <c r="B621" s="9" t="str">
        <f>VLOOKUP(Table13[[#This Row],[Customer ID]],'Customer Lookup'!A:B,2,0)</f>
        <v>Dwight Bishop</v>
      </c>
      <c r="C621" s="9">
        <v>86409</v>
      </c>
      <c r="D621" s="12">
        <v>42144</v>
      </c>
      <c r="E621" s="12">
        <v>42147</v>
      </c>
      <c r="F621" s="24">
        <f>Table13[[#This Row],[Ship Date]]-Table13[[#This Row],[Order Date]]</f>
        <v>3</v>
      </c>
      <c r="G621" s="18" t="str">
        <f>IF(Table13[[#This Row],[Shipping Delay (No of Days From Order to Delivery)]]&lt;=2,"Fast Delivery","Standard Delivery")</f>
        <v>Standard Delivery</v>
      </c>
      <c r="H621" s="9" t="s">
        <v>83</v>
      </c>
      <c r="I621" s="13" t="str">
        <f ca="1">TRIM(Table13[[#This Row],[Product Category]])</f>
        <v>Technology</v>
      </c>
      <c r="J621" s="13" t="str">
        <f ca="1">PROPER(Table13[[#This Row],[Product Sub-Category]])</f>
        <v>Paper</v>
      </c>
      <c r="K621" s="14">
        <v>13</v>
      </c>
      <c r="L621" s="15">
        <v>6.35</v>
      </c>
      <c r="M621" s="15">
        <f t="shared" si="27"/>
        <v>82.55</v>
      </c>
      <c r="N621" s="9">
        <v>0.05</v>
      </c>
      <c r="O621" s="20">
        <v>0.05</v>
      </c>
      <c r="P621" s="20" t="str">
        <f>IF(Table13[[#This Row],[Discount]]=0,"No Discount",IF(Table13[[#This Row],[Discount]]&lt;=0.05,"Low",IF(Table13[[#This Row],[Discount]]&lt;=0.1,"Medium","High")))</f>
        <v>Low</v>
      </c>
      <c r="Q621" s="15">
        <f t="shared" si="28"/>
        <v>4.1275000000000004</v>
      </c>
      <c r="R621" s="15">
        <f t="shared" si="29"/>
        <v>78.422499999999999</v>
      </c>
      <c r="S621" s="15" t="str">
        <f>IF(Table13[[#This Row],[Total Sales After Discount (Main Total Sales)]]&gt;=1000,"High Order","Low Order")</f>
        <v>Low Order</v>
      </c>
      <c r="T621" s="9" t="s">
        <v>50</v>
      </c>
      <c r="U621" s="9" t="s">
        <v>51</v>
      </c>
      <c r="V621" s="16" t="str">
        <f ca="1">PROPER(Table13[[#This Row],[Region]])</f>
        <v>Central</v>
      </c>
      <c r="W621" s="9" t="s">
        <v>112</v>
      </c>
      <c r="X621" s="9" t="s">
        <v>519</v>
      </c>
      <c r="Y621" s="9" t="s">
        <v>32</v>
      </c>
      <c r="Z621" s="9" t="str">
        <f>TEXT(Table13[[#This Row],[Order Date]],"mmm")</f>
        <v>May</v>
      </c>
      <c r="AA621" s="1" t="str">
        <f>TEXT(Table13[[#This Row],[Order Date]],"yyyy")</f>
        <v>2015</v>
      </c>
      <c r="AB621" s="1" t="str">
        <f>TEXT(Table13[[#This Row],[Order Date]],"mmm yyyy")</f>
        <v>May 2015</v>
      </c>
      <c r="AC621" s="1" t="str">
        <f>TEXT(Table13[[#This Row],[Order Date]],"dddd")</f>
        <v>Wednesday</v>
      </c>
    </row>
    <row r="622" spans="1:29" ht="14.5">
      <c r="A622" s="9">
        <v>1108</v>
      </c>
      <c r="B622" s="9" t="str">
        <f>VLOOKUP(Table13[[#This Row],[Customer ID]],'Customer Lookup'!A:B,2,0)</f>
        <v>Dwight Bishop</v>
      </c>
      <c r="C622" s="9">
        <v>86409</v>
      </c>
      <c r="D622" s="12">
        <v>42144</v>
      </c>
      <c r="E622" s="12">
        <v>42145</v>
      </c>
      <c r="F622" s="24">
        <f>Table13[[#This Row],[Ship Date]]-Table13[[#This Row],[Order Date]]</f>
        <v>1</v>
      </c>
      <c r="G622" s="18" t="str">
        <f>IF(Table13[[#This Row],[Shipping Delay (No of Days From Order to Delivery)]]&lt;=2,"Fast Delivery","Standard Delivery")</f>
        <v>Fast Delivery</v>
      </c>
      <c r="H622" s="8" t="s">
        <v>2235</v>
      </c>
      <c r="I622" s="13" t="str">
        <f ca="1">TRIM(Table13[[#This Row],[Product Category]])</f>
        <v>Furniture</v>
      </c>
      <c r="J622" s="13" t="str">
        <f ca="1">PROPER(Table13[[#This Row],[Product Sub-Category]])</f>
        <v>Telephones And Communication</v>
      </c>
      <c r="K622" s="14">
        <v>8</v>
      </c>
      <c r="L622" s="15">
        <v>65.989999999999995</v>
      </c>
      <c r="M622" s="15">
        <f t="shared" si="27"/>
        <v>527.91999999999996</v>
      </c>
      <c r="N622" s="9">
        <v>0.05</v>
      </c>
      <c r="O622" s="21">
        <v>0.05</v>
      </c>
      <c r="P622" s="21" t="str">
        <f>IF(Table13[[#This Row],[Discount]]=0,"No Discount",IF(Table13[[#This Row],[Discount]]&lt;=0.05,"Low",IF(Table13[[#This Row],[Discount]]&lt;=0.1,"Medium","High")))</f>
        <v>Low</v>
      </c>
      <c r="Q622" s="15">
        <f t="shared" si="28"/>
        <v>26.396000000000001</v>
      </c>
      <c r="R622" s="15">
        <f t="shared" si="29"/>
        <v>501.52399999999994</v>
      </c>
      <c r="S622" s="15" t="str">
        <f>IF(Table13[[#This Row],[Total Sales After Discount (Main Total Sales)]]&gt;=1000,"High Order","Low Order")</f>
        <v>Low Order</v>
      </c>
      <c r="T622" s="9" t="s">
        <v>50</v>
      </c>
      <c r="U622" s="9" t="s">
        <v>51</v>
      </c>
      <c r="V622" s="16" t="str">
        <f ca="1">PROPER(Table13[[#This Row],[Region]])</f>
        <v>Central</v>
      </c>
      <c r="W622" s="9" t="s">
        <v>112</v>
      </c>
      <c r="X622" s="9" t="s">
        <v>519</v>
      </c>
      <c r="Y622" s="9" t="s">
        <v>22</v>
      </c>
      <c r="Z622" s="9" t="str">
        <f>TEXT(Table13[[#This Row],[Order Date]],"mmm")</f>
        <v>May</v>
      </c>
      <c r="AA622" s="1" t="str">
        <f>TEXT(Table13[[#This Row],[Order Date]],"yyyy")</f>
        <v>2015</v>
      </c>
      <c r="AB622" s="1" t="str">
        <f>TEXT(Table13[[#This Row],[Order Date]],"mmm yyyy")</f>
        <v>May 2015</v>
      </c>
      <c r="AC622" s="1" t="str">
        <f>TEXT(Table13[[#This Row],[Order Date]],"dddd")</f>
        <v>Wednesday</v>
      </c>
    </row>
    <row r="623" spans="1:29" ht="14.5">
      <c r="A623" s="9">
        <v>1109</v>
      </c>
      <c r="B623" s="9" t="str">
        <f>VLOOKUP(Table13[[#This Row],[Customer ID]],'Customer Lookup'!A:B,2,0)</f>
        <v>Dennis Welch</v>
      </c>
      <c r="C623" s="9">
        <v>86410</v>
      </c>
      <c r="D623" s="12">
        <v>42184</v>
      </c>
      <c r="E623" s="12">
        <v>42184</v>
      </c>
      <c r="F623" s="24">
        <f>Table13[[#This Row],[Ship Date]]-Table13[[#This Row],[Order Date]]</f>
        <v>0</v>
      </c>
      <c r="G623" s="18" t="str">
        <f>IF(Table13[[#This Row],[Shipping Delay (No of Days From Order to Delivery)]]&lt;=2,"Fast Delivery","Standard Delivery")</f>
        <v>Fast Delivery</v>
      </c>
      <c r="H623" s="9" t="s">
        <v>2233</v>
      </c>
      <c r="I623" s="13" t="str">
        <f ca="1">TRIM(Table13[[#This Row],[Product Category]])</f>
        <v>Furniture</v>
      </c>
      <c r="J623" s="13" t="str">
        <f ca="1">PROPER(Table13[[#This Row],[Product Sub-Category]])</f>
        <v>Office Furnishings</v>
      </c>
      <c r="K623" s="14">
        <v>13</v>
      </c>
      <c r="L623" s="15">
        <v>8.3699999999999992</v>
      </c>
      <c r="M623" s="15">
        <f t="shared" si="27"/>
        <v>108.80999999999999</v>
      </c>
      <c r="N623" s="9">
        <v>0.05</v>
      </c>
      <c r="O623" s="20">
        <v>0.05</v>
      </c>
      <c r="P623" s="20" t="str">
        <f>IF(Table13[[#This Row],[Discount]]=0,"No Discount",IF(Table13[[#This Row],[Discount]]&lt;=0.05,"Low",IF(Table13[[#This Row],[Discount]]&lt;=0.1,"Medium","High")))</f>
        <v>Low</v>
      </c>
      <c r="Q623" s="15">
        <f t="shared" si="28"/>
        <v>5.4405000000000001</v>
      </c>
      <c r="R623" s="15">
        <f t="shared" si="29"/>
        <v>103.36949999999999</v>
      </c>
      <c r="S623" s="15" t="str">
        <f>IF(Table13[[#This Row],[Total Sales After Discount (Main Total Sales)]]&gt;=1000,"High Order","Low Order")</f>
        <v>Low Order</v>
      </c>
      <c r="T623" s="9" t="s">
        <v>50</v>
      </c>
      <c r="U623" s="9" t="s">
        <v>104</v>
      </c>
      <c r="V623" s="16" t="str">
        <f ca="1">PROPER(Table13[[#This Row],[Region]])</f>
        <v>West</v>
      </c>
      <c r="W623" s="9" t="s">
        <v>112</v>
      </c>
      <c r="X623" s="9" t="s">
        <v>520</v>
      </c>
      <c r="Y623" s="9" t="s">
        <v>32</v>
      </c>
      <c r="Z623" s="9" t="str">
        <f>TEXT(Table13[[#This Row],[Order Date]],"mmm")</f>
        <v>Jun</v>
      </c>
      <c r="AA623" s="1" t="str">
        <f>TEXT(Table13[[#This Row],[Order Date]],"yyyy")</f>
        <v>2015</v>
      </c>
      <c r="AB623" s="1" t="str">
        <f>TEXT(Table13[[#This Row],[Order Date]],"mmm yyyy")</f>
        <v>Jun 2015</v>
      </c>
      <c r="AC623" s="1" t="str">
        <f>TEXT(Table13[[#This Row],[Order Date]],"dddd")</f>
        <v>Monday</v>
      </c>
    </row>
    <row r="624" spans="1:29" ht="14.5">
      <c r="A624" s="9">
        <v>1112</v>
      </c>
      <c r="B624" s="9" t="str">
        <f>VLOOKUP(Table13[[#This Row],[Customer ID]],'Customer Lookup'!A:B,2,0)</f>
        <v>Luis Kerr</v>
      </c>
      <c r="C624" s="9">
        <v>90832</v>
      </c>
      <c r="D624" s="12">
        <v>42096</v>
      </c>
      <c r="E624" s="12">
        <v>42098</v>
      </c>
      <c r="F624" s="24">
        <f>Table13[[#This Row],[Ship Date]]-Table13[[#This Row],[Order Date]]</f>
        <v>2</v>
      </c>
      <c r="G624" s="18" t="str">
        <f>IF(Table13[[#This Row],[Shipping Delay (No of Days From Order to Delivery)]]&lt;=2,"Fast Delivery","Standard Delivery")</f>
        <v>Fast Delivery</v>
      </c>
      <c r="H624" s="8" t="s">
        <v>151</v>
      </c>
      <c r="I624" s="13" t="str">
        <f ca="1">TRIM(Table13[[#This Row],[Product Category]])</f>
        <v>Technology</v>
      </c>
      <c r="J624" s="13" t="str">
        <f ca="1">PROPER(Table13[[#This Row],[Product Sub-Category]])</f>
        <v>Bookcases</v>
      </c>
      <c r="K624" s="14">
        <v>12</v>
      </c>
      <c r="L624" s="15">
        <v>300.98</v>
      </c>
      <c r="M624" s="15">
        <f t="shared" si="27"/>
        <v>3611.76</v>
      </c>
      <c r="N624" s="9">
        <v>0.1</v>
      </c>
      <c r="O624" s="21">
        <v>0.1</v>
      </c>
      <c r="P624" s="21" t="str">
        <f>IF(Table13[[#This Row],[Discount]]=0,"No Discount",IF(Table13[[#This Row],[Discount]]&lt;=0.05,"Low",IF(Table13[[#This Row],[Discount]]&lt;=0.1,"Medium","High")))</f>
        <v>Medium</v>
      </c>
      <c r="Q624" s="15">
        <f t="shared" si="28"/>
        <v>361.17600000000004</v>
      </c>
      <c r="R624" s="15">
        <f t="shared" si="29"/>
        <v>3250.5840000000003</v>
      </c>
      <c r="S624" s="15" t="str">
        <f>IF(Table13[[#This Row],[Total Sales After Discount (Main Total Sales)]]&gt;=1000,"High Order","Low Order")</f>
        <v>High Order</v>
      </c>
      <c r="T624" s="9" t="s">
        <v>31</v>
      </c>
      <c r="U624" s="9" t="s">
        <v>81</v>
      </c>
      <c r="V624" s="16" t="str">
        <f ca="1">PROPER(Table13[[#This Row],[Region]])</f>
        <v>West</v>
      </c>
      <c r="W624" s="9" t="s">
        <v>37</v>
      </c>
      <c r="X624" s="9" t="s">
        <v>522</v>
      </c>
      <c r="Y624" s="9" t="s">
        <v>22</v>
      </c>
      <c r="Z624" s="9" t="str">
        <f>TEXT(Table13[[#This Row],[Order Date]],"mmm")</f>
        <v>Apr</v>
      </c>
      <c r="AA624" s="1" t="str">
        <f>TEXT(Table13[[#This Row],[Order Date]],"yyyy")</f>
        <v>2015</v>
      </c>
      <c r="AB624" s="1" t="str">
        <f>TEXT(Table13[[#This Row],[Order Date]],"mmm yyyy")</f>
        <v>Apr 2015</v>
      </c>
      <c r="AC624" s="1" t="str">
        <f>TEXT(Table13[[#This Row],[Order Date]],"dddd")</f>
        <v>Thursday</v>
      </c>
    </row>
    <row r="625" spans="1:29" ht="14.5">
      <c r="A625" s="9">
        <v>1112</v>
      </c>
      <c r="B625" s="9" t="str">
        <f>VLOOKUP(Table13[[#This Row],[Customer ID]],'Customer Lookup'!A:B,2,0)</f>
        <v>Luis Kerr</v>
      </c>
      <c r="C625" s="9">
        <v>90832</v>
      </c>
      <c r="D625" s="12">
        <v>42096</v>
      </c>
      <c r="E625" s="12">
        <v>42098</v>
      </c>
      <c r="F625" s="24">
        <f>Table13[[#This Row],[Ship Date]]-Table13[[#This Row],[Order Date]]</f>
        <v>2</v>
      </c>
      <c r="G625" s="18" t="str">
        <f>IF(Table13[[#This Row],[Shipping Delay (No of Days From Order to Delivery)]]&lt;=2,"Fast Delivery","Standard Delivery")</f>
        <v>Fast Delivery</v>
      </c>
      <c r="H625" s="9" t="s">
        <v>74</v>
      </c>
      <c r="I625" s="13" t="str">
        <f ca="1">TRIM(Table13[[#This Row],[Product Category]])</f>
        <v>Office Supplies</v>
      </c>
      <c r="J625" s="13" t="str">
        <f ca="1">PROPER(Table13[[#This Row],[Product Sub-Category]])</f>
        <v>Office Machines</v>
      </c>
      <c r="K625" s="14">
        <v>2</v>
      </c>
      <c r="L625" s="15">
        <v>2550.14</v>
      </c>
      <c r="M625" s="15">
        <f t="shared" si="27"/>
        <v>5100.28</v>
      </c>
      <c r="N625" s="9">
        <v>0.15</v>
      </c>
      <c r="O625" s="20">
        <v>0.15</v>
      </c>
      <c r="P625" s="20" t="str">
        <f>IF(Table13[[#This Row],[Discount]]=0,"No Discount",IF(Table13[[#This Row],[Discount]]&lt;=0.05,"Low",IF(Table13[[#This Row],[Discount]]&lt;=0.1,"Medium","High")))</f>
        <v>High</v>
      </c>
      <c r="Q625" s="15">
        <f t="shared" si="28"/>
        <v>765.04199999999992</v>
      </c>
      <c r="R625" s="15">
        <f t="shared" si="29"/>
        <v>4335.2379999999994</v>
      </c>
      <c r="S625" s="15" t="str">
        <f>IF(Table13[[#This Row],[Total Sales After Discount (Main Total Sales)]]&gt;=1000,"High Order","Low Order")</f>
        <v>High Order</v>
      </c>
      <c r="T625" s="9" t="s">
        <v>31</v>
      </c>
      <c r="U625" s="9" t="s">
        <v>81</v>
      </c>
      <c r="V625" s="16" t="str">
        <f ca="1">PROPER(Table13[[#This Row],[Region]])</f>
        <v>West</v>
      </c>
      <c r="W625" s="9" t="s">
        <v>37</v>
      </c>
      <c r="X625" s="9" t="s">
        <v>522</v>
      </c>
      <c r="Y625" s="9" t="s">
        <v>22</v>
      </c>
      <c r="Z625" s="9" t="str">
        <f>TEXT(Table13[[#This Row],[Order Date]],"mmm")</f>
        <v>Apr</v>
      </c>
      <c r="AA625" s="1" t="str">
        <f>TEXT(Table13[[#This Row],[Order Date]],"yyyy")</f>
        <v>2015</v>
      </c>
      <c r="AB625" s="1" t="str">
        <f>TEXT(Table13[[#This Row],[Order Date]],"mmm yyyy")</f>
        <v>Apr 2015</v>
      </c>
      <c r="AC625" s="1" t="str">
        <f>TEXT(Table13[[#This Row],[Order Date]],"dddd")</f>
        <v>Thursday</v>
      </c>
    </row>
    <row r="626" spans="1:29" ht="14.5">
      <c r="A626" s="9">
        <v>1113</v>
      </c>
      <c r="B626" s="9" t="str">
        <f>VLOOKUP(Table13[[#This Row],[Customer ID]],'Customer Lookup'!A:B,2,0)</f>
        <v>Julia Reynolds</v>
      </c>
      <c r="C626" s="9">
        <v>90833</v>
      </c>
      <c r="D626" s="12">
        <v>42100</v>
      </c>
      <c r="E626" s="12">
        <v>42101</v>
      </c>
      <c r="F626" s="24">
        <f>Table13[[#This Row],[Ship Date]]-Table13[[#This Row],[Order Date]]</f>
        <v>1</v>
      </c>
      <c r="G626" s="18" t="str">
        <f>IF(Table13[[#This Row],[Shipping Delay (No of Days From Order to Delivery)]]&lt;=2,"Fast Delivery","Standard Delivery")</f>
        <v>Fast Delivery</v>
      </c>
      <c r="H626" s="8" t="s">
        <v>116</v>
      </c>
      <c r="I626" s="13" t="str">
        <f ca="1">TRIM(Table13[[#This Row],[Product Category]])</f>
        <v>Technology</v>
      </c>
      <c r="J626" s="13" t="str">
        <f ca="1">PROPER(Table13[[#This Row],[Product Sub-Category]])</f>
        <v>Labels</v>
      </c>
      <c r="K626" s="14">
        <v>14</v>
      </c>
      <c r="L626" s="15">
        <v>2.89</v>
      </c>
      <c r="M626" s="15">
        <f t="shared" si="27"/>
        <v>40.46</v>
      </c>
      <c r="N626" s="9">
        <v>0.05</v>
      </c>
      <c r="O626" s="21">
        <v>0.05</v>
      </c>
      <c r="P626" s="21" t="str">
        <f>IF(Table13[[#This Row],[Discount]]=0,"No Discount",IF(Table13[[#This Row],[Discount]]&lt;=0.05,"Low",IF(Table13[[#This Row],[Discount]]&lt;=0.1,"Medium","High")))</f>
        <v>Low</v>
      </c>
      <c r="Q626" s="15">
        <f t="shared" si="28"/>
        <v>2.0230000000000001</v>
      </c>
      <c r="R626" s="15">
        <f t="shared" si="29"/>
        <v>38.436999999999998</v>
      </c>
      <c r="S626" s="15" t="str">
        <f>IF(Table13[[#This Row],[Total Sales After Discount (Main Total Sales)]]&gt;=1000,"High Order","Low Order")</f>
        <v>Low Order</v>
      </c>
      <c r="T626" s="9" t="s">
        <v>41</v>
      </c>
      <c r="U626" s="9" t="s">
        <v>81</v>
      </c>
      <c r="V626" s="16" t="str">
        <f ca="1">PROPER(Table13[[#This Row],[Region]])</f>
        <v>West</v>
      </c>
      <c r="W626" s="9" t="s">
        <v>194</v>
      </c>
      <c r="X626" s="9" t="s">
        <v>523</v>
      </c>
      <c r="Y626" s="9" t="s">
        <v>32</v>
      </c>
      <c r="Z626" s="9" t="str">
        <f>TEXT(Table13[[#This Row],[Order Date]],"mmm")</f>
        <v>Apr</v>
      </c>
      <c r="AA626" s="1" t="str">
        <f>TEXT(Table13[[#This Row],[Order Date]],"yyyy")</f>
        <v>2015</v>
      </c>
      <c r="AB626" s="1" t="str">
        <f>TEXT(Table13[[#This Row],[Order Date]],"mmm yyyy")</f>
        <v>Apr 2015</v>
      </c>
      <c r="AC626" s="1" t="str">
        <f>TEXT(Table13[[#This Row],[Order Date]],"dddd")</f>
        <v>Monday</v>
      </c>
    </row>
    <row r="627" spans="1:29" ht="14.5">
      <c r="A627" s="9">
        <v>1113</v>
      </c>
      <c r="B627" s="9" t="str">
        <f>VLOOKUP(Table13[[#This Row],[Customer ID]],'Customer Lookup'!A:B,2,0)</f>
        <v>Julia Reynolds</v>
      </c>
      <c r="C627" s="9">
        <v>90833</v>
      </c>
      <c r="D627" s="12">
        <v>42100</v>
      </c>
      <c r="E627" s="12">
        <v>42102</v>
      </c>
      <c r="F627" s="24">
        <f>Table13[[#This Row],[Ship Date]]-Table13[[#This Row],[Order Date]]</f>
        <v>2</v>
      </c>
      <c r="G627" s="18" t="str">
        <f>IF(Table13[[#This Row],[Shipping Delay (No of Days From Order to Delivery)]]&lt;=2,"Fast Delivery","Standard Delivery")</f>
        <v>Fast Delivery</v>
      </c>
      <c r="H627" s="9" t="s">
        <v>2235</v>
      </c>
      <c r="I627" s="13" t="str">
        <f ca="1">TRIM(Table13[[#This Row],[Product Category]])</f>
        <v>Office Supplies</v>
      </c>
      <c r="J627" s="13" t="str">
        <f ca="1">PROPER(Table13[[#This Row],[Product Sub-Category]])</f>
        <v>Telephones And Communication</v>
      </c>
      <c r="K627" s="14">
        <v>5</v>
      </c>
      <c r="L627" s="15">
        <v>55.99</v>
      </c>
      <c r="M627" s="15">
        <f t="shared" si="27"/>
        <v>279.95</v>
      </c>
      <c r="N627" s="9">
        <v>0.05</v>
      </c>
      <c r="O627" s="20">
        <v>0.05</v>
      </c>
      <c r="P627" s="20" t="str">
        <f>IF(Table13[[#This Row],[Discount]]=0,"No Discount",IF(Table13[[#This Row],[Discount]]&lt;=0.05,"Low",IF(Table13[[#This Row],[Discount]]&lt;=0.1,"Medium","High")))</f>
        <v>Low</v>
      </c>
      <c r="Q627" s="15">
        <f t="shared" si="28"/>
        <v>13.9975</v>
      </c>
      <c r="R627" s="15">
        <f t="shared" si="29"/>
        <v>265.95249999999999</v>
      </c>
      <c r="S627" s="15" t="str">
        <f>IF(Table13[[#This Row],[Total Sales After Discount (Main Total Sales)]]&gt;=1000,"High Order","Low Order")</f>
        <v>Low Order</v>
      </c>
      <c r="T627" s="9" t="s">
        <v>41</v>
      </c>
      <c r="U627" s="9" t="s">
        <v>81</v>
      </c>
      <c r="V627" s="16" t="str">
        <f ca="1">PROPER(Table13[[#This Row],[Region]])</f>
        <v>West</v>
      </c>
      <c r="W627" s="9" t="s">
        <v>194</v>
      </c>
      <c r="X627" s="9" t="s">
        <v>523</v>
      </c>
      <c r="Y627" s="9" t="s">
        <v>32</v>
      </c>
      <c r="Z627" s="9" t="str">
        <f>TEXT(Table13[[#This Row],[Order Date]],"mmm")</f>
        <v>Apr</v>
      </c>
      <c r="AA627" s="1" t="str">
        <f>TEXT(Table13[[#This Row],[Order Date]],"yyyy")</f>
        <v>2015</v>
      </c>
      <c r="AB627" s="1" t="str">
        <f>TEXT(Table13[[#This Row],[Order Date]],"mmm yyyy")</f>
        <v>Apr 2015</v>
      </c>
      <c r="AC627" s="1" t="str">
        <f>TEXT(Table13[[#This Row],[Order Date]],"dddd")</f>
        <v>Monday</v>
      </c>
    </row>
    <row r="628" spans="1:29" ht="14.5">
      <c r="A628" s="9">
        <v>1117</v>
      </c>
      <c r="B628" s="9" t="str">
        <f>VLOOKUP(Table13[[#This Row],[Customer ID]],'Customer Lookup'!A:B,2,0)</f>
        <v>Samantha Koch</v>
      </c>
      <c r="C628" s="9">
        <v>86768</v>
      </c>
      <c r="D628" s="12">
        <v>42040</v>
      </c>
      <c r="E628" s="12">
        <v>42041</v>
      </c>
      <c r="F628" s="24">
        <f>Table13[[#This Row],[Ship Date]]-Table13[[#This Row],[Order Date]]</f>
        <v>1</v>
      </c>
      <c r="G628" s="18" t="str">
        <f>IF(Table13[[#This Row],[Shipping Delay (No of Days From Order to Delivery)]]&lt;=2,"Fast Delivery","Standard Delivery")</f>
        <v>Fast Delivery</v>
      </c>
      <c r="H628" s="8" t="s">
        <v>2238</v>
      </c>
      <c r="I628" s="13" t="str">
        <f ca="1">TRIM(Table13[[#This Row],[Product Category]])</f>
        <v>Office Supplies</v>
      </c>
      <c r="J628" s="13" t="str">
        <f ca="1">PROPER(Table13[[#This Row],[Product Sub-Category]])</f>
        <v>Storage &amp; Organization</v>
      </c>
      <c r="K628" s="14">
        <v>4</v>
      </c>
      <c r="L628" s="15">
        <v>64.650000000000006</v>
      </c>
      <c r="M628" s="15">
        <f t="shared" si="27"/>
        <v>258.60000000000002</v>
      </c>
      <c r="N628" s="9">
        <v>0.05</v>
      </c>
      <c r="O628" s="21">
        <v>0.05</v>
      </c>
      <c r="P628" s="21" t="str">
        <f>IF(Table13[[#This Row],[Discount]]=0,"No Discount",IF(Table13[[#This Row],[Discount]]&lt;=0.05,"Low",IF(Table13[[#This Row],[Discount]]&lt;=0.1,"Medium","High")))</f>
        <v>Low</v>
      </c>
      <c r="Q628" s="15">
        <f t="shared" si="28"/>
        <v>12.930000000000001</v>
      </c>
      <c r="R628" s="15">
        <f t="shared" si="29"/>
        <v>245.67000000000002</v>
      </c>
      <c r="S628" s="15" t="str">
        <f>IF(Table13[[#This Row],[Total Sales After Discount (Main Total Sales)]]&gt;=1000,"High Order","Low Order")</f>
        <v>Low Order</v>
      </c>
      <c r="T628" s="9" t="s">
        <v>31</v>
      </c>
      <c r="U628" s="9" t="s">
        <v>42</v>
      </c>
      <c r="V628" s="16" t="str">
        <f ca="1">PROPER(Table13[[#This Row],[Region]])</f>
        <v>West</v>
      </c>
      <c r="W628" s="9" t="s">
        <v>250</v>
      </c>
      <c r="X628" s="9" t="s">
        <v>524</v>
      </c>
      <c r="Y628" s="9" t="s">
        <v>32</v>
      </c>
      <c r="Z628" s="9" t="str">
        <f>TEXT(Table13[[#This Row],[Order Date]],"mmm")</f>
        <v>Feb</v>
      </c>
      <c r="AA628" s="1" t="str">
        <f>TEXT(Table13[[#This Row],[Order Date]],"yyyy")</f>
        <v>2015</v>
      </c>
      <c r="AB628" s="1" t="str">
        <f>TEXT(Table13[[#This Row],[Order Date]],"mmm yyyy")</f>
        <v>Feb 2015</v>
      </c>
      <c r="AC628" s="1" t="str">
        <f>TEXT(Table13[[#This Row],[Order Date]],"dddd")</f>
        <v>Thursday</v>
      </c>
    </row>
    <row r="629" spans="1:29" ht="14.5">
      <c r="A629" s="9">
        <v>1121</v>
      </c>
      <c r="B629" s="9" t="str">
        <f>VLOOKUP(Table13[[#This Row],[Customer ID]],'Customer Lookup'!A:B,2,0)</f>
        <v>Tonya Proctor</v>
      </c>
      <c r="C629" s="9">
        <v>86767</v>
      </c>
      <c r="D629" s="12">
        <v>42042</v>
      </c>
      <c r="E629" s="12">
        <v>42049</v>
      </c>
      <c r="F629" s="24">
        <f>Table13[[#This Row],[Ship Date]]-Table13[[#This Row],[Order Date]]</f>
        <v>7</v>
      </c>
      <c r="G629" s="18" t="str">
        <f>IF(Table13[[#This Row],[Shipping Delay (No of Days From Order to Delivery)]]&lt;=2,"Fast Delivery","Standard Delivery")</f>
        <v>Standard Delivery</v>
      </c>
      <c r="H629" s="9" t="s">
        <v>83</v>
      </c>
      <c r="I629" s="13" t="str">
        <f ca="1">TRIM(Table13[[#This Row],[Product Category]])</f>
        <v>Technology</v>
      </c>
      <c r="J629" s="13" t="str">
        <f ca="1">PROPER(Table13[[#This Row],[Product Sub-Category]])</f>
        <v>Paper</v>
      </c>
      <c r="K629" s="14">
        <v>8</v>
      </c>
      <c r="L629" s="15">
        <v>19.98</v>
      </c>
      <c r="M629" s="15">
        <f t="shared" si="27"/>
        <v>159.84</v>
      </c>
      <c r="N629" s="9">
        <v>0.05</v>
      </c>
      <c r="O629" s="20">
        <v>0.05</v>
      </c>
      <c r="P629" s="20" t="str">
        <f>IF(Table13[[#This Row],[Discount]]=0,"No Discount",IF(Table13[[#This Row],[Discount]]&lt;=0.05,"Low",IF(Table13[[#This Row],[Discount]]&lt;=0.1,"Medium","High")))</f>
        <v>Low</v>
      </c>
      <c r="Q629" s="15">
        <f t="shared" si="28"/>
        <v>7.9920000000000009</v>
      </c>
      <c r="R629" s="15">
        <f t="shared" si="29"/>
        <v>151.84800000000001</v>
      </c>
      <c r="S629" s="15" t="str">
        <f>IF(Table13[[#This Row],[Total Sales After Discount (Main Total Sales)]]&gt;=1000,"High Order","Low Order")</f>
        <v>Low Order</v>
      </c>
      <c r="T629" s="9" t="s">
        <v>98</v>
      </c>
      <c r="U629" s="9" t="s">
        <v>104</v>
      </c>
      <c r="V629" s="16" t="str">
        <f ca="1">PROPER(Table13[[#This Row],[Region]])</f>
        <v>West</v>
      </c>
      <c r="W629" s="9" t="s">
        <v>37</v>
      </c>
      <c r="X629" s="9" t="s">
        <v>525</v>
      </c>
      <c r="Y629" s="9" t="s">
        <v>32</v>
      </c>
      <c r="Z629" s="9" t="str">
        <f>TEXT(Table13[[#This Row],[Order Date]],"mmm")</f>
        <v>Feb</v>
      </c>
      <c r="AA629" s="1" t="str">
        <f>TEXT(Table13[[#This Row],[Order Date]],"yyyy")</f>
        <v>2015</v>
      </c>
      <c r="AB629" s="1" t="str">
        <f>TEXT(Table13[[#This Row],[Order Date]],"mmm yyyy")</f>
        <v>Feb 2015</v>
      </c>
      <c r="AC629" s="1" t="str">
        <f>TEXT(Table13[[#This Row],[Order Date]],"dddd")</f>
        <v>Saturday</v>
      </c>
    </row>
    <row r="630" spans="1:29" ht="14.5">
      <c r="A630" s="9">
        <v>1121</v>
      </c>
      <c r="B630" s="9" t="str">
        <f>VLOOKUP(Table13[[#This Row],[Customer ID]],'Customer Lookup'!A:B,2,0)</f>
        <v>Tonya Proctor</v>
      </c>
      <c r="C630" s="9">
        <v>86767</v>
      </c>
      <c r="D630" s="12">
        <v>42042</v>
      </c>
      <c r="E630" s="12">
        <v>42044</v>
      </c>
      <c r="F630" s="24">
        <f>Table13[[#This Row],[Ship Date]]-Table13[[#This Row],[Order Date]]</f>
        <v>2</v>
      </c>
      <c r="G630" s="18" t="str">
        <f>IF(Table13[[#This Row],[Shipping Delay (No of Days From Order to Delivery)]]&lt;=2,"Fast Delivery","Standard Delivery")</f>
        <v>Fast Delivery</v>
      </c>
      <c r="H630" s="8" t="s">
        <v>2235</v>
      </c>
      <c r="I630" s="13" t="str">
        <f ca="1">TRIM(Table13[[#This Row],[Product Category]])</f>
        <v>Office Supplies</v>
      </c>
      <c r="J630" s="13" t="str">
        <f ca="1">PROPER(Table13[[#This Row],[Product Sub-Category]])</f>
        <v>Telephones And Communication</v>
      </c>
      <c r="K630" s="14">
        <v>7</v>
      </c>
      <c r="L630" s="15">
        <v>125.99</v>
      </c>
      <c r="M630" s="15">
        <f t="shared" si="27"/>
        <v>881.93</v>
      </c>
      <c r="N630" s="9">
        <v>0.1</v>
      </c>
      <c r="O630" s="21">
        <v>0.1</v>
      </c>
      <c r="P630" s="21" t="str">
        <f>IF(Table13[[#This Row],[Discount]]=0,"No Discount",IF(Table13[[#This Row],[Discount]]&lt;=0.05,"Low",IF(Table13[[#This Row],[Discount]]&lt;=0.1,"Medium","High")))</f>
        <v>Medium</v>
      </c>
      <c r="Q630" s="15">
        <f t="shared" si="28"/>
        <v>88.192999999999998</v>
      </c>
      <c r="R630" s="15">
        <f t="shared" si="29"/>
        <v>793.73699999999997</v>
      </c>
      <c r="S630" s="15" t="str">
        <f>IF(Table13[[#This Row],[Total Sales After Discount (Main Total Sales)]]&gt;=1000,"High Order","Low Order")</f>
        <v>Low Order</v>
      </c>
      <c r="T630" s="9" t="s">
        <v>98</v>
      </c>
      <c r="U630" s="9" t="s">
        <v>104</v>
      </c>
      <c r="V630" s="16" t="str">
        <f ca="1">PROPER(Table13[[#This Row],[Region]])</f>
        <v>West</v>
      </c>
      <c r="W630" s="9" t="s">
        <v>37</v>
      </c>
      <c r="X630" s="9" t="s">
        <v>525</v>
      </c>
      <c r="Y630" s="9" t="s">
        <v>32</v>
      </c>
      <c r="Z630" s="9" t="str">
        <f>TEXT(Table13[[#This Row],[Order Date]],"mmm")</f>
        <v>Feb</v>
      </c>
      <c r="AA630" s="1" t="str">
        <f>TEXT(Table13[[#This Row],[Order Date]],"yyyy")</f>
        <v>2015</v>
      </c>
      <c r="AB630" s="1" t="str">
        <f>TEXT(Table13[[#This Row],[Order Date]],"mmm yyyy")</f>
        <v>Feb 2015</v>
      </c>
      <c r="AC630" s="1" t="str">
        <f>TEXT(Table13[[#This Row],[Order Date]],"dddd")</f>
        <v>Saturday</v>
      </c>
    </row>
    <row r="631" spans="1:29" ht="14.5">
      <c r="A631" s="9">
        <v>1123</v>
      </c>
      <c r="B631" s="9" t="str">
        <f>VLOOKUP(Table13[[#This Row],[Customer ID]],'Customer Lookup'!A:B,2,0)</f>
        <v>Peggy Lanier</v>
      </c>
      <c r="C631" s="9">
        <v>87015</v>
      </c>
      <c r="D631" s="12">
        <v>42078</v>
      </c>
      <c r="E631" s="12">
        <v>42081</v>
      </c>
      <c r="F631" s="24">
        <f>Table13[[#This Row],[Ship Date]]-Table13[[#This Row],[Order Date]]</f>
        <v>3</v>
      </c>
      <c r="G631" s="18" t="str">
        <f>IF(Table13[[#This Row],[Shipping Delay (No of Days From Order to Delivery)]]&lt;=2,"Fast Delivery","Standard Delivery")</f>
        <v>Standard Delivery</v>
      </c>
      <c r="H631" s="9" t="s">
        <v>2237</v>
      </c>
      <c r="I631" s="13" t="str">
        <f ca="1">TRIM(Table13[[#This Row],[Product Category]])</f>
        <v>Technology</v>
      </c>
      <c r="J631" s="13" t="str">
        <f ca="1">PROPER(Table13[[#This Row],[Product Sub-Category]])</f>
        <v>Binders And Binder Accessories</v>
      </c>
      <c r="K631" s="14">
        <v>14</v>
      </c>
      <c r="L631" s="15">
        <v>7.3</v>
      </c>
      <c r="M631" s="15">
        <f t="shared" si="27"/>
        <v>102.2</v>
      </c>
      <c r="N631" s="9">
        <v>0.05</v>
      </c>
      <c r="O631" s="20">
        <v>0.05</v>
      </c>
      <c r="P631" s="20" t="str">
        <f>IF(Table13[[#This Row],[Discount]]=0,"No Discount",IF(Table13[[#This Row],[Discount]]&lt;=0.05,"Low",IF(Table13[[#This Row],[Discount]]&lt;=0.1,"Medium","High")))</f>
        <v>Low</v>
      </c>
      <c r="Q631" s="15">
        <f t="shared" si="28"/>
        <v>5.1100000000000003</v>
      </c>
      <c r="R631" s="15">
        <f t="shared" si="29"/>
        <v>97.09</v>
      </c>
      <c r="S631" s="15" t="str">
        <f>IF(Table13[[#This Row],[Total Sales After Discount (Main Total Sales)]]&gt;=1000,"High Order","Low Order")</f>
        <v>Low Order</v>
      </c>
      <c r="T631" s="9" t="s">
        <v>21</v>
      </c>
      <c r="U631" s="9" t="s">
        <v>51</v>
      </c>
      <c r="V631" s="16" t="str">
        <f ca="1">PROPER(Table13[[#This Row],[Region]])</f>
        <v>West</v>
      </c>
      <c r="W631" s="9" t="s">
        <v>37</v>
      </c>
      <c r="X631" s="9" t="s">
        <v>323</v>
      </c>
      <c r="Y631" s="9" t="s">
        <v>32</v>
      </c>
      <c r="Z631" s="9" t="str">
        <f>TEXT(Table13[[#This Row],[Order Date]],"mmm")</f>
        <v>Mar</v>
      </c>
      <c r="AA631" s="1" t="str">
        <f>TEXT(Table13[[#This Row],[Order Date]],"yyyy")</f>
        <v>2015</v>
      </c>
      <c r="AB631" s="1" t="str">
        <f>TEXT(Table13[[#This Row],[Order Date]],"mmm yyyy")</f>
        <v>Mar 2015</v>
      </c>
      <c r="AC631" s="1" t="str">
        <f>TEXT(Table13[[#This Row],[Order Date]],"dddd")</f>
        <v>Sunday</v>
      </c>
    </row>
    <row r="632" spans="1:29" ht="14.5">
      <c r="A632" s="9">
        <v>1123</v>
      </c>
      <c r="B632" s="9" t="str">
        <f>VLOOKUP(Table13[[#This Row],[Customer ID]],'Customer Lookup'!A:B,2,0)</f>
        <v>Peggy Lanier</v>
      </c>
      <c r="C632" s="9">
        <v>87016</v>
      </c>
      <c r="D632" s="12">
        <v>42175</v>
      </c>
      <c r="E632" s="12">
        <v>42177</v>
      </c>
      <c r="F632" s="24">
        <f>Table13[[#This Row],[Ship Date]]-Table13[[#This Row],[Order Date]]</f>
        <v>2</v>
      </c>
      <c r="G632" s="18" t="str">
        <f>IF(Table13[[#This Row],[Shipping Delay (No of Days From Order to Delivery)]]&lt;=2,"Fast Delivery","Standard Delivery")</f>
        <v>Fast Delivery</v>
      </c>
      <c r="H632" s="8" t="s">
        <v>2235</v>
      </c>
      <c r="I632" s="13" t="str">
        <f ca="1">TRIM(Table13[[#This Row],[Product Category]])</f>
        <v>Furniture</v>
      </c>
      <c r="J632" s="13" t="str">
        <f ca="1">PROPER(Table13[[#This Row],[Product Sub-Category]])</f>
        <v>Telephones And Communication</v>
      </c>
      <c r="K632" s="14">
        <v>22</v>
      </c>
      <c r="L632" s="15">
        <v>175.99</v>
      </c>
      <c r="M632" s="15">
        <f t="shared" si="27"/>
        <v>3871.78</v>
      </c>
      <c r="N632" s="9">
        <v>0.1</v>
      </c>
      <c r="O632" s="21">
        <v>0.1</v>
      </c>
      <c r="P632" s="21" t="str">
        <f>IF(Table13[[#This Row],[Discount]]=0,"No Discount",IF(Table13[[#This Row],[Discount]]&lt;=0.05,"Low",IF(Table13[[#This Row],[Discount]]&lt;=0.1,"Medium","High")))</f>
        <v>Medium</v>
      </c>
      <c r="Q632" s="15">
        <f t="shared" si="28"/>
        <v>387.17800000000005</v>
      </c>
      <c r="R632" s="15">
        <f t="shared" si="29"/>
        <v>3484.6020000000003</v>
      </c>
      <c r="S632" s="15" t="str">
        <f>IF(Table13[[#This Row],[Total Sales After Discount (Main Total Sales)]]&gt;=1000,"High Order","Low Order")</f>
        <v>High Order</v>
      </c>
      <c r="T632" s="9" t="s">
        <v>21</v>
      </c>
      <c r="U632" s="9" t="s">
        <v>51</v>
      </c>
      <c r="V632" s="16" t="str">
        <f ca="1">PROPER(Table13[[#This Row],[Region]])</f>
        <v>East</v>
      </c>
      <c r="W632" s="9" t="s">
        <v>37</v>
      </c>
      <c r="X632" s="9" t="s">
        <v>323</v>
      </c>
      <c r="Y632" s="9" t="s">
        <v>32</v>
      </c>
      <c r="Z632" s="9" t="str">
        <f>TEXT(Table13[[#This Row],[Order Date]],"mmm")</f>
        <v>Jun</v>
      </c>
      <c r="AA632" s="1" t="str">
        <f>TEXT(Table13[[#This Row],[Order Date]],"yyyy")</f>
        <v>2015</v>
      </c>
      <c r="AB632" s="1" t="str">
        <f>TEXT(Table13[[#This Row],[Order Date]],"mmm yyyy")</f>
        <v>Jun 2015</v>
      </c>
      <c r="AC632" s="1" t="str">
        <f>TEXT(Table13[[#This Row],[Order Date]],"dddd")</f>
        <v>Saturday</v>
      </c>
    </row>
    <row r="633" spans="1:29" ht="14.5">
      <c r="A633" s="9">
        <v>1124</v>
      </c>
      <c r="B633" s="9" t="str">
        <f>VLOOKUP(Table13[[#This Row],[Customer ID]],'Customer Lookup'!A:B,2,0)</f>
        <v>Randy Jiang</v>
      </c>
      <c r="C633" s="9">
        <v>87016</v>
      </c>
      <c r="D633" s="12">
        <v>42175</v>
      </c>
      <c r="E633" s="12">
        <v>42176</v>
      </c>
      <c r="F633" s="24">
        <f>Table13[[#This Row],[Ship Date]]-Table13[[#This Row],[Order Date]]</f>
        <v>1</v>
      </c>
      <c r="G633" s="18" t="str">
        <f>IF(Table13[[#This Row],[Shipping Delay (No of Days From Order to Delivery)]]&lt;=2,"Fast Delivery","Standard Delivery")</f>
        <v>Fast Delivery</v>
      </c>
      <c r="H633" s="9" t="s">
        <v>151</v>
      </c>
      <c r="I633" s="13" t="str">
        <f ca="1">TRIM(Table13[[#This Row],[Product Category]])</f>
        <v>Office Supplies</v>
      </c>
      <c r="J633" s="13" t="str">
        <f ca="1">PROPER(Table13[[#This Row],[Product Sub-Category]])</f>
        <v>Bookcases</v>
      </c>
      <c r="K633" s="14">
        <v>18</v>
      </c>
      <c r="L633" s="15">
        <v>160.97999999999999</v>
      </c>
      <c r="M633" s="15">
        <f t="shared" si="27"/>
        <v>2897.64</v>
      </c>
      <c r="N633" s="9">
        <v>0.1</v>
      </c>
      <c r="O633" s="20">
        <v>0.1</v>
      </c>
      <c r="P633" s="20" t="str">
        <f>IF(Table13[[#This Row],[Discount]]=0,"No Discount",IF(Table13[[#This Row],[Discount]]&lt;=0.05,"Low",IF(Table13[[#This Row],[Discount]]&lt;=0.1,"Medium","High")))</f>
        <v>Medium</v>
      </c>
      <c r="Q633" s="15">
        <f t="shared" si="28"/>
        <v>289.76400000000001</v>
      </c>
      <c r="R633" s="15">
        <f t="shared" si="29"/>
        <v>2607.8759999999997</v>
      </c>
      <c r="S633" s="15" t="str">
        <f>IF(Table13[[#This Row],[Total Sales After Discount (Main Total Sales)]]&gt;=1000,"High Order","Low Order")</f>
        <v>High Order</v>
      </c>
      <c r="T633" s="9" t="s">
        <v>21</v>
      </c>
      <c r="U633" s="9" t="s">
        <v>51</v>
      </c>
      <c r="V633" s="16" t="str">
        <f ca="1">PROPER(Table13[[#This Row],[Region]])</f>
        <v>Central</v>
      </c>
      <c r="W633" s="9" t="s">
        <v>171</v>
      </c>
      <c r="X633" s="9" t="s">
        <v>526</v>
      </c>
      <c r="Y633" s="9" t="s">
        <v>22</v>
      </c>
      <c r="Z633" s="9" t="str">
        <f>TEXT(Table13[[#This Row],[Order Date]],"mmm")</f>
        <v>Jun</v>
      </c>
      <c r="AA633" s="1" t="str">
        <f>TEXT(Table13[[#This Row],[Order Date]],"yyyy")</f>
        <v>2015</v>
      </c>
      <c r="AB633" s="1" t="str">
        <f>TEXT(Table13[[#This Row],[Order Date]],"mmm yyyy")</f>
        <v>Jun 2015</v>
      </c>
      <c r="AC633" s="1" t="str">
        <f>TEXT(Table13[[#This Row],[Order Date]],"dddd")</f>
        <v>Saturday</v>
      </c>
    </row>
    <row r="634" spans="1:29" ht="14.5">
      <c r="A634" s="9">
        <v>1127</v>
      </c>
      <c r="B634" s="9" t="str">
        <f>VLOOKUP(Table13[[#This Row],[Customer ID]],'Customer Lookup'!A:B,2,0)</f>
        <v>Ray Grady</v>
      </c>
      <c r="C634" s="9">
        <v>87221</v>
      </c>
      <c r="D634" s="12">
        <v>42059</v>
      </c>
      <c r="E634" s="12">
        <v>42061</v>
      </c>
      <c r="F634" s="24">
        <f>Table13[[#This Row],[Ship Date]]-Table13[[#This Row],[Order Date]]</f>
        <v>2</v>
      </c>
      <c r="G634" s="18" t="str">
        <f>IF(Table13[[#This Row],[Shipping Delay (No of Days From Order to Delivery)]]&lt;=2,"Fast Delivery","Standard Delivery")</f>
        <v>Fast Delivery</v>
      </c>
      <c r="H634" s="8" t="s">
        <v>196</v>
      </c>
      <c r="I634" s="13" t="str">
        <f ca="1">TRIM(Table13[[#This Row],[Product Category]])</f>
        <v>Office Supplies</v>
      </c>
      <c r="J634" s="13" t="str">
        <f ca="1">PROPER(Table13[[#This Row],[Product Sub-Category]])</f>
        <v>Appliances</v>
      </c>
      <c r="K634" s="14">
        <v>16</v>
      </c>
      <c r="L634" s="15">
        <v>4.0599999999999996</v>
      </c>
      <c r="M634" s="15">
        <f t="shared" si="27"/>
        <v>64.959999999999994</v>
      </c>
      <c r="N634" s="9">
        <v>0.05</v>
      </c>
      <c r="O634" s="21">
        <v>0.05</v>
      </c>
      <c r="P634" s="21" t="str">
        <f>IF(Table13[[#This Row],[Discount]]=0,"No Discount",IF(Table13[[#This Row],[Discount]]&lt;=0.05,"Low",IF(Table13[[#This Row],[Discount]]&lt;=0.1,"Medium","High")))</f>
        <v>Low</v>
      </c>
      <c r="Q634" s="15">
        <f t="shared" si="28"/>
        <v>3.2479999999999998</v>
      </c>
      <c r="R634" s="15">
        <f t="shared" si="29"/>
        <v>61.711999999999996</v>
      </c>
      <c r="S634" s="15" t="str">
        <f>IF(Table13[[#This Row],[Total Sales After Discount (Main Total Sales)]]&gt;=1000,"High Order","Low Order")</f>
        <v>Low Order</v>
      </c>
      <c r="T634" s="9" t="s">
        <v>50</v>
      </c>
      <c r="U634" s="9" t="s">
        <v>104</v>
      </c>
      <c r="V634" s="16" t="str">
        <f ca="1">PROPER(Table13[[#This Row],[Region]])</f>
        <v>Central</v>
      </c>
      <c r="W634" s="9" t="s">
        <v>112</v>
      </c>
      <c r="X634" s="9" t="s">
        <v>527</v>
      </c>
      <c r="Y634" s="9" t="s">
        <v>32</v>
      </c>
      <c r="Z634" s="9" t="str">
        <f>TEXT(Table13[[#This Row],[Order Date]],"mmm")</f>
        <v>Feb</v>
      </c>
      <c r="AA634" s="1" t="str">
        <f>TEXT(Table13[[#This Row],[Order Date]],"yyyy")</f>
        <v>2015</v>
      </c>
      <c r="AB634" s="1" t="str">
        <f>TEXT(Table13[[#This Row],[Order Date]],"mmm yyyy")</f>
        <v>Feb 2015</v>
      </c>
      <c r="AC634" s="1" t="str">
        <f>TEXT(Table13[[#This Row],[Order Date]],"dddd")</f>
        <v>Tuesday</v>
      </c>
    </row>
    <row r="635" spans="1:29" ht="14.5">
      <c r="A635" s="9">
        <v>1127</v>
      </c>
      <c r="B635" s="9" t="str">
        <f>VLOOKUP(Table13[[#This Row],[Customer ID]],'Customer Lookup'!A:B,2,0)</f>
        <v>Ray Grady</v>
      </c>
      <c r="C635" s="9">
        <v>87222</v>
      </c>
      <c r="D635" s="12">
        <v>42177</v>
      </c>
      <c r="E635" s="12">
        <v>42181</v>
      </c>
      <c r="F635" s="24">
        <f>Table13[[#This Row],[Ship Date]]-Table13[[#This Row],[Order Date]]</f>
        <v>4</v>
      </c>
      <c r="G635" s="18" t="str">
        <f>IF(Table13[[#This Row],[Shipping Delay (No of Days From Order to Delivery)]]&lt;=2,"Fast Delivery","Standard Delivery")</f>
        <v>Standard Delivery</v>
      </c>
      <c r="H635" s="9" t="s">
        <v>60</v>
      </c>
      <c r="I635" s="13" t="str">
        <f ca="1">TRIM(Table13[[#This Row],[Product Category]])</f>
        <v>Office Supplies</v>
      </c>
      <c r="J635" s="13" t="str">
        <f ca="1">PROPER(Table13[[#This Row],[Product Sub-Category]])</f>
        <v>Rubber Bands</v>
      </c>
      <c r="K635" s="14">
        <v>19</v>
      </c>
      <c r="L635" s="15">
        <v>4.71</v>
      </c>
      <c r="M635" s="15">
        <f t="shared" si="27"/>
        <v>89.49</v>
      </c>
      <c r="N635" s="9">
        <v>0.05</v>
      </c>
      <c r="O635" s="20">
        <v>0.05</v>
      </c>
      <c r="P635" s="20" t="str">
        <f>IF(Table13[[#This Row],[Discount]]=0,"No Discount",IF(Table13[[#This Row],[Discount]]&lt;=0.05,"Low",IF(Table13[[#This Row],[Discount]]&lt;=0.1,"Medium","High")))</f>
        <v>Low</v>
      </c>
      <c r="Q635" s="15">
        <f t="shared" si="28"/>
        <v>4.4744999999999999</v>
      </c>
      <c r="R635" s="15">
        <f t="shared" si="29"/>
        <v>85.015499999999989</v>
      </c>
      <c r="S635" s="15" t="str">
        <f>IF(Table13[[#This Row],[Total Sales After Discount (Main Total Sales)]]&gt;=1000,"High Order","Low Order")</f>
        <v>Low Order</v>
      </c>
      <c r="T635" s="9" t="s">
        <v>98</v>
      </c>
      <c r="U635" s="9" t="s">
        <v>104</v>
      </c>
      <c r="V635" s="16" t="str">
        <f ca="1">PROPER(Table13[[#This Row],[Region]])</f>
        <v>Central</v>
      </c>
      <c r="W635" s="9" t="s">
        <v>112</v>
      </c>
      <c r="X635" s="9" t="s">
        <v>527</v>
      </c>
      <c r="Y635" s="9" t="s">
        <v>32</v>
      </c>
      <c r="Z635" s="9" t="str">
        <f>TEXT(Table13[[#This Row],[Order Date]],"mmm")</f>
        <v>Jun</v>
      </c>
      <c r="AA635" s="1" t="str">
        <f>TEXT(Table13[[#This Row],[Order Date]],"yyyy")</f>
        <v>2015</v>
      </c>
      <c r="AB635" s="1" t="str">
        <f>TEXT(Table13[[#This Row],[Order Date]],"mmm yyyy")</f>
        <v>Jun 2015</v>
      </c>
      <c r="AC635" s="1" t="str">
        <f>TEXT(Table13[[#This Row],[Order Date]],"dddd")</f>
        <v>Monday</v>
      </c>
    </row>
    <row r="636" spans="1:29" ht="14.5">
      <c r="A636" s="9">
        <v>1128</v>
      </c>
      <c r="B636" s="9" t="str">
        <f>VLOOKUP(Table13[[#This Row],[Customer ID]],'Customer Lookup'!A:B,2,0)</f>
        <v>Kurt O'Connor</v>
      </c>
      <c r="C636" s="9">
        <v>87222</v>
      </c>
      <c r="D636" s="12">
        <v>42177</v>
      </c>
      <c r="E636" s="12">
        <v>42182</v>
      </c>
      <c r="F636" s="24">
        <f>Table13[[#This Row],[Ship Date]]-Table13[[#This Row],[Order Date]]</f>
        <v>5</v>
      </c>
      <c r="G636" s="18" t="str">
        <f>IF(Table13[[#This Row],[Shipping Delay (No of Days From Order to Delivery)]]&lt;=2,"Fast Delivery","Standard Delivery")</f>
        <v>Standard Delivery</v>
      </c>
      <c r="H636" s="8" t="s">
        <v>83</v>
      </c>
      <c r="I636" s="13" t="str">
        <f ca="1">TRIM(Table13[[#This Row],[Product Category]])</f>
        <v>Office Supplies</v>
      </c>
      <c r="J636" s="13" t="str">
        <f ca="1">PROPER(Table13[[#This Row],[Product Sub-Category]])</f>
        <v>Paper</v>
      </c>
      <c r="K636" s="14">
        <v>13</v>
      </c>
      <c r="L636" s="15">
        <v>4.2</v>
      </c>
      <c r="M636" s="15">
        <f t="shared" si="27"/>
        <v>54.6</v>
      </c>
      <c r="N636" s="9">
        <v>0.05</v>
      </c>
      <c r="O636" s="21">
        <v>0.05</v>
      </c>
      <c r="P636" s="21" t="str">
        <f>IF(Table13[[#This Row],[Discount]]=0,"No Discount",IF(Table13[[#This Row],[Discount]]&lt;=0.05,"Low",IF(Table13[[#This Row],[Discount]]&lt;=0.1,"Medium","High")))</f>
        <v>Low</v>
      </c>
      <c r="Q636" s="15">
        <f t="shared" si="28"/>
        <v>2.7300000000000004</v>
      </c>
      <c r="R636" s="15">
        <f t="shared" si="29"/>
        <v>51.870000000000005</v>
      </c>
      <c r="S636" s="15" t="str">
        <f>IF(Table13[[#This Row],[Total Sales After Discount (Main Total Sales)]]&gt;=1000,"High Order","Low Order")</f>
        <v>Low Order</v>
      </c>
      <c r="T636" s="9" t="s">
        <v>98</v>
      </c>
      <c r="U636" s="9" t="s">
        <v>104</v>
      </c>
      <c r="V636" s="16" t="str">
        <f ca="1">PROPER(Table13[[#This Row],[Region]])</f>
        <v>East</v>
      </c>
      <c r="W636" s="9" t="s">
        <v>112</v>
      </c>
      <c r="X636" s="9" t="s">
        <v>528</v>
      </c>
      <c r="Y636" s="9" t="s">
        <v>32</v>
      </c>
      <c r="Z636" s="9" t="str">
        <f>TEXT(Table13[[#This Row],[Order Date]],"mmm")</f>
        <v>Jun</v>
      </c>
      <c r="AA636" s="1" t="str">
        <f>TEXT(Table13[[#This Row],[Order Date]],"yyyy")</f>
        <v>2015</v>
      </c>
      <c r="AB636" s="1" t="str">
        <f>TEXT(Table13[[#This Row],[Order Date]],"mmm yyyy")</f>
        <v>Jun 2015</v>
      </c>
      <c r="AC636" s="1" t="str">
        <f>TEXT(Table13[[#This Row],[Order Date]],"dddd")</f>
        <v>Monday</v>
      </c>
    </row>
    <row r="637" spans="1:29" ht="14.5">
      <c r="A637" s="9">
        <v>1129</v>
      </c>
      <c r="B637" s="9" t="str">
        <f>VLOOKUP(Table13[[#This Row],[Customer ID]],'Customer Lookup'!A:B,2,0)</f>
        <v>Pam Patton</v>
      </c>
      <c r="C637" s="9">
        <v>32037</v>
      </c>
      <c r="D637" s="12">
        <v>42051</v>
      </c>
      <c r="E637" s="12">
        <v>42058</v>
      </c>
      <c r="F637" s="24">
        <f>Table13[[#This Row],[Ship Date]]-Table13[[#This Row],[Order Date]]</f>
        <v>7</v>
      </c>
      <c r="G637" s="18" t="str">
        <f>IF(Table13[[#This Row],[Shipping Delay (No of Days From Order to Delivery)]]&lt;=2,"Fast Delivery","Standard Delivery")</f>
        <v>Standard Delivery</v>
      </c>
      <c r="H637" s="9" t="s">
        <v>2237</v>
      </c>
      <c r="I637" s="13" t="str">
        <f ca="1">TRIM(Table13[[#This Row],[Product Category]])</f>
        <v>Technology</v>
      </c>
      <c r="J637" s="13" t="str">
        <f ca="1">PROPER(Table13[[#This Row],[Product Sub-Category]])</f>
        <v>Binders And Binder Accessories</v>
      </c>
      <c r="K637" s="14">
        <v>37</v>
      </c>
      <c r="L637" s="15">
        <v>8.6</v>
      </c>
      <c r="M637" s="15">
        <f t="shared" si="27"/>
        <v>318.2</v>
      </c>
      <c r="N637" s="9">
        <v>0.05</v>
      </c>
      <c r="O637" s="20">
        <v>0.05</v>
      </c>
      <c r="P637" s="20" t="str">
        <f>IF(Table13[[#This Row],[Discount]]=0,"No Discount",IF(Table13[[#This Row],[Discount]]&lt;=0.05,"Low",IF(Table13[[#This Row],[Discount]]&lt;=0.1,"Medium","High")))</f>
        <v>Low</v>
      </c>
      <c r="Q637" s="15">
        <f t="shared" si="28"/>
        <v>15.91</v>
      </c>
      <c r="R637" s="15">
        <f t="shared" si="29"/>
        <v>302.28999999999996</v>
      </c>
      <c r="S637" s="15" t="str">
        <f>IF(Table13[[#This Row],[Total Sales After Discount (Main Total Sales)]]&gt;=1000,"High Order","Low Order")</f>
        <v>Low Order</v>
      </c>
      <c r="T637" s="9" t="s">
        <v>98</v>
      </c>
      <c r="U637" s="9" t="s">
        <v>42</v>
      </c>
      <c r="V637" s="16" t="str">
        <f ca="1">PROPER(Table13[[#This Row],[Region]])</f>
        <v>East</v>
      </c>
      <c r="W637" s="9" t="s">
        <v>152</v>
      </c>
      <c r="X637" s="9" t="s">
        <v>153</v>
      </c>
      <c r="Y637" s="9" t="s">
        <v>32</v>
      </c>
      <c r="Z637" s="9" t="str">
        <f>TEXT(Table13[[#This Row],[Order Date]],"mmm")</f>
        <v>Feb</v>
      </c>
      <c r="AA637" s="1" t="str">
        <f>TEXT(Table13[[#This Row],[Order Date]],"yyyy")</f>
        <v>2015</v>
      </c>
      <c r="AB637" s="1" t="str">
        <f>TEXT(Table13[[#This Row],[Order Date]],"mmm yyyy")</f>
        <v>Feb 2015</v>
      </c>
      <c r="AC637" s="1" t="str">
        <f>TEXT(Table13[[#This Row],[Order Date]],"dddd")</f>
        <v>Monday</v>
      </c>
    </row>
    <row r="638" spans="1:29" ht="14.5">
      <c r="A638" s="9">
        <v>1129</v>
      </c>
      <c r="B638" s="9" t="str">
        <f>VLOOKUP(Table13[[#This Row],[Customer ID]],'Customer Lookup'!A:B,2,0)</f>
        <v>Pam Patton</v>
      </c>
      <c r="C638" s="9">
        <v>32037</v>
      </c>
      <c r="D638" s="12">
        <v>42051</v>
      </c>
      <c r="E638" s="12">
        <v>42055</v>
      </c>
      <c r="F638" s="24">
        <f>Table13[[#This Row],[Ship Date]]-Table13[[#This Row],[Order Date]]</f>
        <v>4</v>
      </c>
      <c r="G638" s="18" t="str">
        <f>IF(Table13[[#This Row],[Shipping Delay (No of Days From Order to Delivery)]]&lt;=2,"Fast Delivery","Standard Delivery")</f>
        <v>Standard Delivery</v>
      </c>
      <c r="H638" s="8" t="s">
        <v>2242</v>
      </c>
      <c r="I638" s="13" t="str">
        <f ca="1">TRIM(Table13[[#This Row],[Product Category]])</f>
        <v>Office Supplies</v>
      </c>
      <c r="J638" s="13" t="str">
        <f ca="1">PROPER(Table13[[#This Row],[Product Sub-Category]])</f>
        <v>Copiers And Fax</v>
      </c>
      <c r="K638" s="14">
        <v>15</v>
      </c>
      <c r="L638" s="15">
        <v>699.99</v>
      </c>
      <c r="M638" s="15">
        <f t="shared" si="27"/>
        <v>10499.85</v>
      </c>
      <c r="N638" s="9">
        <v>0.1</v>
      </c>
      <c r="O638" s="21">
        <v>0.1</v>
      </c>
      <c r="P638" s="21" t="str">
        <f>IF(Table13[[#This Row],[Discount]]=0,"No Discount",IF(Table13[[#This Row],[Discount]]&lt;=0.05,"Low",IF(Table13[[#This Row],[Discount]]&lt;=0.1,"Medium","High")))</f>
        <v>Medium</v>
      </c>
      <c r="Q638" s="15">
        <f t="shared" si="28"/>
        <v>1049.9850000000001</v>
      </c>
      <c r="R638" s="15">
        <f t="shared" si="29"/>
        <v>9449.8649999999998</v>
      </c>
      <c r="S638" s="15" t="str">
        <f>IF(Table13[[#This Row],[Total Sales After Discount (Main Total Sales)]]&gt;=1000,"High Order","Low Order")</f>
        <v>High Order</v>
      </c>
      <c r="T638" s="9" t="s">
        <v>98</v>
      </c>
      <c r="U638" s="9" t="s">
        <v>42</v>
      </c>
      <c r="V638" s="16" t="str">
        <f ca="1">PROPER(Table13[[#This Row],[Region]])</f>
        <v>East</v>
      </c>
      <c r="W638" s="9" t="s">
        <v>152</v>
      </c>
      <c r="X638" s="9" t="s">
        <v>153</v>
      </c>
      <c r="Y638" s="9" t="s">
        <v>32</v>
      </c>
      <c r="Z638" s="9" t="str">
        <f>TEXT(Table13[[#This Row],[Order Date]],"mmm")</f>
        <v>Feb</v>
      </c>
      <c r="AA638" s="1" t="str">
        <f>TEXT(Table13[[#This Row],[Order Date]],"yyyy")</f>
        <v>2015</v>
      </c>
      <c r="AB638" s="1" t="str">
        <f>TEXT(Table13[[#This Row],[Order Date]],"mmm yyyy")</f>
        <v>Feb 2015</v>
      </c>
      <c r="AC638" s="1" t="str">
        <f>TEXT(Table13[[#This Row],[Order Date]],"dddd")</f>
        <v>Monday</v>
      </c>
    </row>
    <row r="639" spans="1:29" ht="14.5">
      <c r="A639" s="9">
        <v>1129</v>
      </c>
      <c r="B639" s="9" t="str">
        <f>VLOOKUP(Table13[[#This Row],[Customer ID]],'Customer Lookup'!A:B,2,0)</f>
        <v>Pam Patton</v>
      </c>
      <c r="C639" s="9">
        <v>49125</v>
      </c>
      <c r="D639" s="12">
        <v>42092</v>
      </c>
      <c r="E639" s="12">
        <v>42094</v>
      </c>
      <c r="F639" s="24">
        <f>Table13[[#This Row],[Ship Date]]-Table13[[#This Row],[Order Date]]</f>
        <v>2</v>
      </c>
      <c r="G639" s="18" t="str">
        <f>IF(Table13[[#This Row],[Shipping Delay (No of Days From Order to Delivery)]]&lt;=2,"Fast Delivery","Standard Delivery")</f>
        <v>Fast Delivery</v>
      </c>
      <c r="H639" s="9" t="s">
        <v>83</v>
      </c>
      <c r="I639" s="13" t="str">
        <f ca="1">TRIM(Table13[[#This Row],[Product Category]])</f>
        <v>Office Supplies</v>
      </c>
      <c r="J639" s="13" t="str">
        <f ca="1">PROPER(Table13[[#This Row],[Product Sub-Category]])</f>
        <v>Paper</v>
      </c>
      <c r="K639" s="14">
        <v>29</v>
      </c>
      <c r="L639" s="15">
        <v>5.78</v>
      </c>
      <c r="M639" s="15">
        <f t="shared" si="27"/>
        <v>167.62</v>
      </c>
      <c r="N639" s="9">
        <v>0.05</v>
      </c>
      <c r="O639" s="20">
        <v>0.05</v>
      </c>
      <c r="P639" s="20" t="str">
        <f>IF(Table13[[#This Row],[Discount]]=0,"No Discount",IF(Table13[[#This Row],[Discount]]&lt;=0.05,"Low",IF(Table13[[#This Row],[Discount]]&lt;=0.1,"Medium","High")))</f>
        <v>Low</v>
      </c>
      <c r="Q639" s="15">
        <f t="shared" si="28"/>
        <v>8.3810000000000002</v>
      </c>
      <c r="R639" s="15">
        <f t="shared" si="29"/>
        <v>159.239</v>
      </c>
      <c r="S639" s="15" t="str">
        <f>IF(Table13[[#This Row],[Total Sales After Discount (Main Total Sales)]]&gt;=1000,"High Order","Low Order")</f>
        <v>Low Order</v>
      </c>
      <c r="T639" s="9" t="s">
        <v>31</v>
      </c>
      <c r="U639" s="9" t="s">
        <v>81</v>
      </c>
      <c r="V639" s="16" t="str">
        <f ca="1">PROPER(Table13[[#This Row],[Region]])</f>
        <v>East</v>
      </c>
      <c r="W639" s="9" t="s">
        <v>152</v>
      </c>
      <c r="X639" s="9" t="s">
        <v>153</v>
      </c>
      <c r="Y639" s="9" t="s">
        <v>22</v>
      </c>
      <c r="Z639" s="9" t="str">
        <f>TEXT(Table13[[#This Row],[Order Date]],"mmm")</f>
        <v>Mar</v>
      </c>
      <c r="AA639" s="1" t="str">
        <f>TEXT(Table13[[#This Row],[Order Date]],"yyyy")</f>
        <v>2015</v>
      </c>
      <c r="AB639" s="1" t="str">
        <f>TEXT(Table13[[#This Row],[Order Date]],"mmm yyyy")</f>
        <v>Mar 2015</v>
      </c>
      <c r="AC639" s="1" t="str">
        <f>TEXT(Table13[[#This Row],[Order Date]],"dddd")</f>
        <v>Sunday</v>
      </c>
    </row>
    <row r="640" spans="1:29" ht="14.5">
      <c r="A640" s="9">
        <v>1129</v>
      </c>
      <c r="B640" s="9" t="str">
        <f>VLOOKUP(Table13[[#This Row],[Customer ID]],'Customer Lookup'!A:B,2,0)</f>
        <v>Pam Patton</v>
      </c>
      <c r="C640" s="9">
        <v>13735</v>
      </c>
      <c r="D640" s="12">
        <v>42145</v>
      </c>
      <c r="E640" s="12">
        <v>42147</v>
      </c>
      <c r="F640" s="24">
        <f>Table13[[#This Row],[Ship Date]]-Table13[[#This Row],[Order Date]]</f>
        <v>2</v>
      </c>
      <c r="G640" s="18" t="str">
        <f>IF(Table13[[#This Row],[Shipping Delay (No of Days From Order to Delivery)]]&lt;=2,"Fast Delivery","Standard Delivery")</f>
        <v>Fast Delivery</v>
      </c>
      <c r="H640" s="8" t="s">
        <v>61</v>
      </c>
      <c r="I640" s="13" t="str">
        <f ca="1">TRIM(Table13[[#This Row],[Product Category]])</f>
        <v>Technology</v>
      </c>
      <c r="J640" s="13" t="str">
        <f ca="1">PROPER(Table13[[#This Row],[Product Sub-Category]])</f>
        <v>Envelopes</v>
      </c>
      <c r="K640" s="14">
        <v>52</v>
      </c>
      <c r="L640" s="15">
        <v>7.64</v>
      </c>
      <c r="M640" s="15">
        <f t="shared" si="27"/>
        <v>397.28</v>
      </c>
      <c r="N640" s="9">
        <v>0.05</v>
      </c>
      <c r="O640" s="21">
        <v>0.05</v>
      </c>
      <c r="P640" s="21" t="str">
        <f>IF(Table13[[#This Row],[Discount]]=0,"No Discount",IF(Table13[[#This Row],[Discount]]&lt;=0.05,"Low",IF(Table13[[#This Row],[Discount]]&lt;=0.1,"Medium","High")))</f>
        <v>Low</v>
      </c>
      <c r="Q640" s="15">
        <f t="shared" si="28"/>
        <v>19.864000000000001</v>
      </c>
      <c r="R640" s="15">
        <f t="shared" si="29"/>
        <v>377.416</v>
      </c>
      <c r="S640" s="15" t="str">
        <f>IF(Table13[[#This Row],[Total Sales After Discount (Main Total Sales)]]&gt;=1000,"High Order","Low Order")</f>
        <v>Low Order</v>
      </c>
      <c r="T640" s="9" t="s">
        <v>50</v>
      </c>
      <c r="U640" s="9" t="s">
        <v>42</v>
      </c>
      <c r="V640" s="16" t="str">
        <f ca="1">PROPER(Table13[[#This Row],[Region]])</f>
        <v>East</v>
      </c>
      <c r="W640" s="9" t="s">
        <v>152</v>
      </c>
      <c r="X640" s="9" t="s">
        <v>153</v>
      </c>
      <c r="Y640" s="9" t="s">
        <v>32</v>
      </c>
      <c r="Z640" s="9" t="str">
        <f>TEXT(Table13[[#This Row],[Order Date]],"mmm")</f>
        <v>May</v>
      </c>
      <c r="AA640" s="1" t="str">
        <f>TEXT(Table13[[#This Row],[Order Date]],"yyyy")</f>
        <v>2015</v>
      </c>
      <c r="AB640" s="1" t="str">
        <f>TEXT(Table13[[#This Row],[Order Date]],"mmm yyyy")</f>
        <v>May 2015</v>
      </c>
      <c r="AC640" s="1" t="str">
        <f>TEXT(Table13[[#This Row],[Order Date]],"dddd")</f>
        <v>Thursday</v>
      </c>
    </row>
    <row r="641" spans="1:29" ht="14.5">
      <c r="A641" s="9">
        <v>1129</v>
      </c>
      <c r="B641" s="9" t="str">
        <f>VLOOKUP(Table13[[#This Row],[Customer ID]],'Customer Lookup'!A:B,2,0)</f>
        <v>Pam Patton</v>
      </c>
      <c r="C641" s="9">
        <v>39430</v>
      </c>
      <c r="D641" s="12">
        <v>42168</v>
      </c>
      <c r="E641" s="12">
        <v>42172</v>
      </c>
      <c r="F641" s="24">
        <f>Table13[[#This Row],[Ship Date]]-Table13[[#This Row],[Order Date]]</f>
        <v>4</v>
      </c>
      <c r="G641" s="18" t="str">
        <f>IF(Table13[[#This Row],[Shipping Delay (No of Days From Order to Delivery)]]&lt;=2,"Fast Delivery","Standard Delivery")</f>
        <v>Standard Delivery</v>
      </c>
      <c r="H641" s="9" t="s">
        <v>144</v>
      </c>
      <c r="I641" s="13" t="str">
        <f ca="1">TRIM(Table13[[#This Row],[Product Category]])</f>
        <v>Office Supplies</v>
      </c>
      <c r="J641" s="13" t="str">
        <f ca="1">PROPER(Table13[[#This Row],[Product Sub-Category]])</f>
        <v>Computer Peripherals</v>
      </c>
      <c r="K641" s="14">
        <v>44</v>
      </c>
      <c r="L641" s="15">
        <v>30.98</v>
      </c>
      <c r="M641" s="15">
        <f t="shared" si="27"/>
        <v>1363.1200000000001</v>
      </c>
      <c r="N641" s="9">
        <v>0.05</v>
      </c>
      <c r="O641" s="20">
        <v>0.05</v>
      </c>
      <c r="P641" s="20" t="str">
        <f>IF(Table13[[#This Row],[Discount]]=0,"No Discount",IF(Table13[[#This Row],[Discount]]&lt;=0.05,"Low",IF(Table13[[#This Row],[Discount]]&lt;=0.1,"Medium","High")))</f>
        <v>Low</v>
      </c>
      <c r="Q641" s="15">
        <f t="shared" si="28"/>
        <v>68.156000000000006</v>
      </c>
      <c r="R641" s="15">
        <f t="shared" si="29"/>
        <v>1294.9640000000002</v>
      </c>
      <c r="S641" s="15" t="str">
        <f>IF(Table13[[#This Row],[Total Sales After Discount (Main Total Sales)]]&gt;=1000,"High Order","Low Order")</f>
        <v>High Order</v>
      </c>
      <c r="T641" s="9" t="s">
        <v>98</v>
      </c>
      <c r="U641" s="9" t="s">
        <v>81</v>
      </c>
      <c r="V641" s="16" t="str">
        <f ca="1">PROPER(Table13[[#This Row],[Region]])</f>
        <v>East</v>
      </c>
      <c r="W641" s="9" t="s">
        <v>152</v>
      </c>
      <c r="X641" s="9" t="s">
        <v>153</v>
      </c>
      <c r="Y641" s="9" t="s">
        <v>32</v>
      </c>
      <c r="Z641" s="9" t="str">
        <f>TEXT(Table13[[#This Row],[Order Date]],"mmm")</f>
        <v>Jun</v>
      </c>
      <c r="AA641" s="1" t="str">
        <f>TEXT(Table13[[#This Row],[Order Date]],"yyyy")</f>
        <v>2015</v>
      </c>
      <c r="AB641" s="1" t="str">
        <f>TEXT(Table13[[#This Row],[Order Date]],"mmm yyyy")</f>
        <v>Jun 2015</v>
      </c>
      <c r="AC641" s="1" t="str">
        <f>TEXT(Table13[[#This Row],[Order Date]],"dddd")</f>
        <v>Saturday</v>
      </c>
    </row>
    <row r="642" spans="1:29" ht="14.5">
      <c r="A642" s="9">
        <v>1129</v>
      </c>
      <c r="B642" s="9" t="str">
        <f>VLOOKUP(Table13[[#This Row],[Customer ID]],'Customer Lookup'!A:B,2,0)</f>
        <v>Pam Patton</v>
      </c>
      <c r="C642" s="9">
        <v>57794</v>
      </c>
      <c r="D642" s="12">
        <v>42030</v>
      </c>
      <c r="E642" s="12">
        <v>42032</v>
      </c>
      <c r="F642" s="24">
        <f>Table13[[#This Row],[Ship Date]]-Table13[[#This Row],[Order Date]]</f>
        <v>2</v>
      </c>
      <c r="G642" s="18" t="str">
        <f>IF(Table13[[#This Row],[Shipping Delay (No of Days From Order to Delivery)]]&lt;=2,"Fast Delivery","Standard Delivery")</f>
        <v>Fast Delivery</v>
      </c>
      <c r="H642" s="8" t="s">
        <v>83</v>
      </c>
      <c r="I642" s="13" t="str">
        <f ca="1">TRIM(Table13[[#This Row],[Product Category]])</f>
        <v>Office Supplies</v>
      </c>
      <c r="J642" s="13" t="str">
        <f ca="1">PROPER(Table13[[#This Row],[Product Sub-Category]])</f>
        <v>Paper</v>
      </c>
      <c r="K642" s="14">
        <v>19</v>
      </c>
      <c r="L642" s="15">
        <v>4.9800000000000004</v>
      </c>
      <c r="M642" s="15">
        <f t="shared" ref="M642:M705" si="30">L642*K642</f>
        <v>94.62</v>
      </c>
      <c r="N642" s="9">
        <v>0.05</v>
      </c>
      <c r="O642" s="21">
        <v>0.05</v>
      </c>
      <c r="P642" s="21" t="str">
        <f>IF(Table13[[#This Row],[Discount]]=0,"No Discount",IF(Table13[[#This Row],[Discount]]&lt;=0.05,"Low",IF(Table13[[#This Row],[Discount]]&lt;=0.1,"Medium","High")))</f>
        <v>Low</v>
      </c>
      <c r="Q642" s="15">
        <f t="shared" ref="Q642:Q705" si="31">N642*M642</f>
        <v>4.7310000000000008</v>
      </c>
      <c r="R642" s="15">
        <f t="shared" ref="R642:R705" si="32">M642-Q642</f>
        <v>89.88900000000001</v>
      </c>
      <c r="S642" s="15" t="str">
        <f>IF(Table13[[#This Row],[Total Sales After Discount (Main Total Sales)]]&gt;=1000,"High Order","Low Order")</f>
        <v>Low Order</v>
      </c>
      <c r="T642" s="9" t="s">
        <v>98</v>
      </c>
      <c r="U642" s="9" t="s">
        <v>42</v>
      </c>
      <c r="V642" s="16" t="str">
        <f ca="1">PROPER(Table13[[#This Row],[Region]])</f>
        <v>Central</v>
      </c>
      <c r="W642" s="9" t="s">
        <v>152</v>
      </c>
      <c r="X642" s="9" t="s">
        <v>153</v>
      </c>
      <c r="Y642" s="9" t="s">
        <v>32</v>
      </c>
      <c r="Z642" s="9" t="str">
        <f>TEXT(Table13[[#This Row],[Order Date]],"mmm")</f>
        <v>Jan</v>
      </c>
      <c r="AA642" s="1" t="str">
        <f>TEXT(Table13[[#This Row],[Order Date]],"yyyy")</f>
        <v>2015</v>
      </c>
      <c r="AB642" s="1" t="str">
        <f>TEXT(Table13[[#This Row],[Order Date]],"mmm yyyy")</f>
        <v>Jan 2015</v>
      </c>
      <c r="AC642" s="1" t="str">
        <f>TEXT(Table13[[#This Row],[Order Date]],"dddd")</f>
        <v>Monday</v>
      </c>
    </row>
    <row r="643" spans="1:29" ht="14.5">
      <c r="A643" s="9">
        <v>1131</v>
      </c>
      <c r="B643" s="9" t="str">
        <f>VLOOKUP(Table13[[#This Row],[Customer ID]],'Customer Lookup'!A:B,2,0)</f>
        <v>Benjamin Strauss</v>
      </c>
      <c r="C643" s="9">
        <v>88103</v>
      </c>
      <c r="D643" s="12">
        <v>42145</v>
      </c>
      <c r="E643" s="12">
        <v>42147</v>
      </c>
      <c r="F643" s="24">
        <f>Table13[[#This Row],[Ship Date]]-Table13[[#This Row],[Order Date]]</f>
        <v>2</v>
      </c>
      <c r="G643" s="18" t="str">
        <f>IF(Table13[[#This Row],[Shipping Delay (No of Days From Order to Delivery)]]&lt;=2,"Fast Delivery","Standard Delivery")</f>
        <v>Fast Delivery</v>
      </c>
      <c r="H643" s="9" t="s">
        <v>61</v>
      </c>
      <c r="I643" s="13" t="str">
        <f ca="1">TRIM(Table13[[#This Row],[Product Category]])</f>
        <v>Office Supplies</v>
      </c>
      <c r="J643" s="13" t="str">
        <f ca="1">PROPER(Table13[[#This Row],[Product Sub-Category]])</f>
        <v>Envelopes</v>
      </c>
      <c r="K643" s="14">
        <v>13</v>
      </c>
      <c r="L643" s="15">
        <v>7.64</v>
      </c>
      <c r="M643" s="15">
        <f t="shared" si="30"/>
        <v>99.32</v>
      </c>
      <c r="N643" s="9">
        <v>0.05</v>
      </c>
      <c r="O643" s="20">
        <v>0.05</v>
      </c>
      <c r="P643" s="20" t="str">
        <f>IF(Table13[[#This Row],[Discount]]=0,"No Discount",IF(Table13[[#This Row],[Discount]]&lt;=0.05,"Low",IF(Table13[[#This Row],[Discount]]&lt;=0.1,"Medium","High")))</f>
        <v>Low</v>
      </c>
      <c r="Q643" s="15">
        <f t="shared" si="31"/>
        <v>4.9660000000000002</v>
      </c>
      <c r="R643" s="15">
        <f t="shared" si="32"/>
        <v>94.353999999999999</v>
      </c>
      <c r="S643" s="15" t="str">
        <f>IF(Table13[[#This Row],[Total Sales After Discount (Main Total Sales)]]&gt;=1000,"High Order","Low Order")</f>
        <v>Low Order</v>
      </c>
      <c r="T643" s="9" t="s">
        <v>50</v>
      </c>
      <c r="U643" s="9" t="s">
        <v>42</v>
      </c>
      <c r="V643" s="16" t="str">
        <f ca="1">PROPER(Table13[[#This Row],[Region]])</f>
        <v>Central</v>
      </c>
      <c r="W643" s="9" t="s">
        <v>112</v>
      </c>
      <c r="X643" s="9" t="s">
        <v>529</v>
      </c>
      <c r="Y643" s="9" t="s">
        <v>32</v>
      </c>
      <c r="Z643" s="9" t="str">
        <f>TEXT(Table13[[#This Row],[Order Date]],"mmm")</f>
        <v>May</v>
      </c>
      <c r="AA643" s="1" t="str">
        <f>TEXT(Table13[[#This Row],[Order Date]],"yyyy")</f>
        <v>2015</v>
      </c>
      <c r="AB643" s="1" t="str">
        <f>TEXT(Table13[[#This Row],[Order Date]],"mmm yyyy")</f>
        <v>May 2015</v>
      </c>
      <c r="AC643" s="1" t="str">
        <f>TEXT(Table13[[#This Row],[Order Date]],"dddd")</f>
        <v>Thursday</v>
      </c>
    </row>
    <row r="644" spans="1:29" ht="14.5">
      <c r="A644" s="9">
        <v>1132</v>
      </c>
      <c r="B644" s="9" t="str">
        <f>VLOOKUP(Table13[[#This Row],[Customer ID]],'Customer Lookup'!A:B,2,0)</f>
        <v>Michael Robbins</v>
      </c>
      <c r="C644" s="9">
        <v>88101</v>
      </c>
      <c r="D644" s="12">
        <v>42045</v>
      </c>
      <c r="E644" s="12">
        <v>42046</v>
      </c>
      <c r="F644" s="24">
        <f>Table13[[#This Row],[Ship Date]]-Table13[[#This Row],[Order Date]]</f>
        <v>1</v>
      </c>
      <c r="G644" s="18" t="str">
        <f>IF(Table13[[#This Row],[Shipping Delay (No of Days From Order to Delivery)]]&lt;=2,"Fast Delivery","Standard Delivery")</f>
        <v>Fast Delivery</v>
      </c>
      <c r="H644" s="8" t="s">
        <v>2237</v>
      </c>
      <c r="I644" s="13" t="str">
        <f ca="1">TRIM(Table13[[#This Row],[Product Category]])</f>
        <v>Office Supplies</v>
      </c>
      <c r="J644" s="13" t="str">
        <f ca="1">PROPER(Table13[[#This Row],[Product Sub-Category]])</f>
        <v>Binders And Binder Accessories</v>
      </c>
      <c r="K644" s="14">
        <v>6</v>
      </c>
      <c r="L644" s="15">
        <v>6.37</v>
      </c>
      <c r="M644" s="15">
        <f t="shared" si="30"/>
        <v>38.22</v>
      </c>
      <c r="N644" s="9">
        <v>0.05</v>
      </c>
      <c r="O644" s="21">
        <v>0.05</v>
      </c>
      <c r="P644" s="21" t="str">
        <f>IF(Table13[[#This Row],[Discount]]=0,"No Discount",IF(Table13[[#This Row],[Discount]]&lt;=0.05,"Low",IF(Table13[[#This Row],[Discount]]&lt;=0.1,"Medium","High")))</f>
        <v>Low</v>
      </c>
      <c r="Q644" s="15">
        <f t="shared" si="31"/>
        <v>1.911</v>
      </c>
      <c r="R644" s="15">
        <f t="shared" si="32"/>
        <v>36.308999999999997</v>
      </c>
      <c r="S644" s="15" t="str">
        <f>IF(Table13[[#This Row],[Total Sales After Discount (Main Total Sales)]]&gt;=1000,"High Order","Low Order")</f>
        <v>Low Order</v>
      </c>
      <c r="T644" s="9" t="s">
        <v>50</v>
      </c>
      <c r="U644" s="9" t="s">
        <v>81</v>
      </c>
      <c r="V644" s="16" t="str">
        <f ca="1">PROPER(Table13[[#This Row],[Region]])</f>
        <v>Central</v>
      </c>
      <c r="W644" s="9" t="s">
        <v>112</v>
      </c>
      <c r="X644" s="9" t="s">
        <v>530</v>
      </c>
      <c r="Y644" s="9" t="s">
        <v>32</v>
      </c>
      <c r="Z644" s="9" t="str">
        <f>TEXT(Table13[[#This Row],[Order Date]],"mmm")</f>
        <v>Feb</v>
      </c>
      <c r="AA644" s="1" t="str">
        <f>TEXT(Table13[[#This Row],[Order Date]],"yyyy")</f>
        <v>2015</v>
      </c>
      <c r="AB644" s="1" t="str">
        <f>TEXT(Table13[[#This Row],[Order Date]],"mmm yyyy")</f>
        <v>Feb 2015</v>
      </c>
      <c r="AC644" s="1" t="str">
        <f>TEXT(Table13[[#This Row],[Order Date]],"dddd")</f>
        <v>Tuesday</v>
      </c>
    </row>
    <row r="645" spans="1:29" ht="14.5">
      <c r="A645" s="9">
        <v>1132</v>
      </c>
      <c r="B645" s="9" t="str">
        <f>VLOOKUP(Table13[[#This Row],[Customer ID]],'Customer Lookup'!A:B,2,0)</f>
        <v>Michael Robbins</v>
      </c>
      <c r="C645" s="9">
        <v>88102</v>
      </c>
      <c r="D645" s="12">
        <v>42051</v>
      </c>
      <c r="E645" s="12">
        <v>42058</v>
      </c>
      <c r="F645" s="24">
        <f>Table13[[#This Row],[Ship Date]]-Table13[[#This Row],[Order Date]]</f>
        <v>7</v>
      </c>
      <c r="G645" s="18" t="str">
        <f>IF(Table13[[#This Row],[Shipping Delay (No of Days From Order to Delivery)]]&lt;=2,"Fast Delivery","Standard Delivery")</f>
        <v>Standard Delivery</v>
      </c>
      <c r="H645" s="9" t="s">
        <v>2237</v>
      </c>
      <c r="I645" s="13" t="str">
        <f ca="1">TRIM(Table13[[#This Row],[Product Category]])</f>
        <v>Technology</v>
      </c>
      <c r="J645" s="13" t="str">
        <f ca="1">PROPER(Table13[[#This Row],[Product Sub-Category]])</f>
        <v>Binders And Binder Accessories</v>
      </c>
      <c r="K645" s="14">
        <v>9</v>
      </c>
      <c r="L645" s="15">
        <v>8.6</v>
      </c>
      <c r="M645" s="15">
        <f t="shared" si="30"/>
        <v>77.399999999999991</v>
      </c>
      <c r="N645" s="9">
        <v>0.05</v>
      </c>
      <c r="O645" s="20">
        <v>0.05</v>
      </c>
      <c r="P645" s="20" t="str">
        <f>IF(Table13[[#This Row],[Discount]]=0,"No Discount",IF(Table13[[#This Row],[Discount]]&lt;=0.05,"Low",IF(Table13[[#This Row],[Discount]]&lt;=0.1,"Medium","High")))</f>
        <v>Low</v>
      </c>
      <c r="Q645" s="15">
        <f t="shared" si="31"/>
        <v>3.8699999999999997</v>
      </c>
      <c r="R645" s="15">
        <f t="shared" si="32"/>
        <v>73.529999999999987</v>
      </c>
      <c r="S645" s="15" t="str">
        <f>IF(Table13[[#This Row],[Total Sales After Discount (Main Total Sales)]]&gt;=1000,"High Order","Low Order")</f>
        <v>Low Order</v>
      </c>
      <c r="T645" s="9" t="s">
        <v>98</v>
      </c>
      <c r="U645" s="9" t="s">
        <v>42</v>
      </c>
      <c r="V645" s="16" t="str">
        <f ca="1">PROPER(Table13[[#This Row],[Region]])</f>
        <v>Central</v>
      </c>
      <c r="W645" s="9" t="s">
        <v>112</v>
      </c>
      <c r="X645" s="9" t="s">
        <v>530</v>
      </c>
      <c r="Y645" s="9" t="s">
        <v>32</v>
      </c>
      <c r="Z645" s="9" t="str">
        <f>TEXT(Table13[[#This Row],[Order Date]],"mmm")</f>
        <v>Feb</v>
      </c>
      <c r="AA645" s="1" t="str">
        <f>TEXT(Table13[[#This Row],[Order Date]],"yyyy")</f>
        <v>2015</v>
      </c>
      <c r="AB645" s="1" t="str">
        <f>TEXT(Table13[[#This Row],[Order Date]],"mmm yyyy")</f>
        <v>Feb 2015</v>
      </c>
      <c r="AC645" s="1" t="str">
        <f>TEXT(Table13[[#This Row],[Order Date]],"dddd")</f>
        <v>Monday</v>
      </c>
    </row>
    <row r="646" spans="1:29" ht="14.5">
      <c r="A646" s="9">
        <v>1132</v>
      </c>
      <c r="B646" s="9" t="str">
        <f>VLOOKUP(Table13[[#This Row],[Customer ID]],'Customer Lookup'!A:B,2,0)</f>
        <v>Michael Robbins</v>
      </c>
      <c r="C646" s="9">
        <v>88102</v>
      </c>
      <c r="D646" s="12">
        <v>42051</v>
      </c>
      <c r="E646" s="12">
        <v>42055</v>
      </c>
      <c r="F646" s="24">
        <f>Table13[[#This Row],[Ship Date]]-Table13[[#This Row],[Order Date]]</f>
        <v>4</v>
      </c>
      <c r="G646" s="18" t="str">
        <f>IF(Table13[[#This Row],[Shipping Delay (No of Days From Order to Delivery)]]&lt;=2,"Fast Delivery","Standard Delivery")</f>
        <v>Standard Delivery</v>
      </c>
      <c r="H646" s="8" t="s">
        <v>2242</v>
      </c>
      <c r="I646" s="13" t="str">
        <f ca="1">TRIM(Table13[[#This Row],[Product Category]])</f>
        <v>Technology</v>
      </c>
      <c r="J646" s="13" t="str">
        <f ca="1">PROPER(Table13[[#This Row],[Product Sub-Category]])</f>
        <v>Copiers And Fax</v>
      </c>
      <c r="K646" s="14">
        <v>4</v>
      </c>
      <c r="L646" s="15">
        <v>699.99</v>
      </c>
      <c r="M646" s="15">
        <f t="shared" si="30"/>
        <v>2799.96</v>
      </c>
      <c r="N646" s="9">
        <v>0.1</v>
      </c>
      <c r="O646" s="21">
        <v>0.1</v>
      </c>
      <c r="P646" s="21" t="str">
        <f>IF(Table13[[#This Row],[Discount]]=0,"No Discount",IF(Table13[[#This Row],[Discount]]&lt;=0.05,"Low",IF(Table13[[#This Row],[Discount]]&lt;=0.1,"Medium","High")))</f>
        <v>Medium</v>
      </c>
      <c r="Q646" s="15">
        <f t="shared" si="31"/>
        <v>279.99600000000004</v>
      </c>
      <c r="R646" s="15">
        <f t="shared" si="32"/>
        <v>2519.9639999999999</v>
      </c>
      <c r="S646" s="15" t="str">
        <f>IF(Table13[[#This Row],[Total Sales After Discount (Main Total Sales)]]&gt;=1000,"High Order","Low Order")</f>
        <v>High Order</v>
      </c>
      <c r="T646" s="9" t="s">
        <v>98</v>
      </c>
      <c r="U646" s="9" t="s">
        <v>42</v>
      </c>
      <c r="V646" s="16" t="str">
        <f ca="1">PROPER(Table13[[#This Row],[Region]])</f>
        <v>Central</v>
      </c>
      <c r="W646" s="9" t="s">
        <v>112</v>
      </c>
      <c r="X646" s="9" t="s">
        <v>530</v>
      </c>
      <c r="Y646" s="9" t="s">
        <v>32</v>
      </c>
      <c r="Z646" s="9" t="str">
        <f>TEXT(Table13[[#This Row],[Order Date]],"mmm")</f>
        <v>Feb</v>
      </c>
      <c r="AA646" s="1" t="str">
        <f>TEXT(Table13[[#This Row],[Order Date]],"yyyy")</f>
        <v>2015</v>
      </c>
      <c r="AB646" s="1" t="str">
        <f>TEXT(Table13[[#This Row],[Order Date]],"mmm yyyy")</f>
        <v>Feb 2015</v>
      </c>
      <c r="AC646" s="1" t="str">
        <f>TEXT(Table13[[#This Row],[Order Date]],"dddd")</f>
        <v>Monday</v>
      </c>
    </row>
    <row r="647" spans="1:29" ht="14.5">
      <c r="A647" s="9">
        <v>1132</v>
      </c>
      <c r="B647" s="9" t="str">
        <f>VLOOKUP(Table13[[#This Row],[Customer ID]],'Customer Lookup'!A:B,2,0)</f>
        <v>Michael Robbins</v>
      </c>
      <c r="C647" s="9">
        <v>88104</v>
      </c>
      <c r="D647" s="12">
        <v>42168</v>
      </c>
      <c r="E647" s="12">
        <v>42172</v>
      </c>
      <c r="F647" s="24">
        <f>Table13[[#This Row],[Ship Date]]-Table13[[#This Row],[Order Date]]</f>
        <v>4</v>
      </c>
      <c r="G647" s="18" t="str">
        <f>IF(Table13[[#This Row],[Shipping Delay (No of Days From Order to Delivery)]]&lt;=2,"Fast Delivery","Standard Delivery")</f>
        <v>Standard Delivery</v>
      </c>
      <c r="H647" s="9" t="s">
        <v>144</v>
      </c>
      <c r="I647" s="13" t="str">
        <f ca="1">TRIM(Table13[[#This Row],[Product Category]])</f>
        <v>Office Supplies</v>
      </c>
      <c r="J647" s="13" t="str">
        <f ca="1">PROPER(Table13[[#This Row],[Product Sub-Category]])</f>
        <v>Computer Peripherals</v>
      </c>
      <c r="K647" s="14">
        <v>11</v>
      </c>
      <c r="L647" s="15">
        <v>30.98</v>
      </c>
      <c r="M647" s="15">
        <f t="shared" si="30"/>
        <v>340.78000000000003</v>
      </c>
      <c r="N647" s="9">
        <v>0.05</v>
      </c>
      <c r="O647" s="20">
        <v>0.05</v>
      </c>
      <c r="P647" s="20" t="str">
        <f>IF(Table13[[#This Row],[Discount]]=0,"No Discount",IF(Table13[[#This Row],[Discount]]&lt;=0.05,"Low",IF(Table13[[#This Row],[Discount]]&lt;=0.1,"Medium","High")))</f>
        <v>Low</v>
      </c>
      <c r="Q647" s="15">
        <f t="shared" si="31"/>
        <v>17.039000000000001</v>
      </c>
      <c r="R647" s="15">
        <f t="shared" si="32"/>
        <v>323.74100000000004</v>
      </c>
      <c r="S647" s="15" t="str">
        <f>IF(Table13[[#This Row],[Total Sales After Discount (Main Total Sales)]]&gt;=1000,"High Order","Low Order")</f>
        <v>Low Order</v>
      </c>
      <c r="T647" s="9" t="s">
        <v>98</v>
      </c>
      <c r="U647" s="9" t="s">
        <v>81</v>
      </c>
      <c r="V647" s="16" t="str">
        <f ca="1">PROPER(Table13[[#This Row],[Region]])</f>
        <v>Central</v>
      </c>
      <c r="W647" s="9" t="s">
        <v>112</v>
      </c>
      <c r="X647" s="9" t="s">
        <v>530</v>
      </c>
      <c r="Y647" s="9" t="s">
        <v>32</v>
      </c>
      <c r="Z647" s="9" t="str">
        <f>TEXT(Table13[[#This Row],[Order Date]],"mmm")</f>
        <v>Jun</v>
      </c>
      <c r="AA647" s="1" t="str">
        <f>TEXT(Table13[[#This Row],[Order Date]],"yyyy")</f>
        <v>2015</v>
      </c>
      <c r="AB647" s="1" t="str">
        <f>TEXT(Table13[[#This Row],[Order Date]],"mmm yyyy")</f>
        <v>Jun 2015</v>
      </c>
      <c r="AC647" s="1" t="str">
        <f>TEXT(Table13[[#This Row],[Order Date]],"dddd")</f>
        <v>Saturday</v>
      </c>
    </row>
    <row r="648" spans="1:29" ht="14.5">
      <c r="A648" s="9">
        <v>1133</v>
      </c>
      <c r="B648" s="9" t="str">
        <f>VLOOKUP(Table13[[#This Row],[Customer ID]],'Customer Lookup'!A:B,2,0)</f>
        <v>Marjorie Owens</v>
      </c>
      <c r="C648" s="9">
        <v>88105</v>
      </c>
      <c r="D648" s="12">
        <v>42030</v>
      </c>
      <c r="E648" s="12">
        <v>42032</v>
      </c>
      <c r="F648" s="24">
        <f>Table13[[#This Row],[Ship Date]]-Table13[[#This Row],[Order Date]]</f>
        <v>2</v>
      </c>
      <c r="G648" s="18" t="str">
        <f>IF(Table13[[#This Row],[Shipping Delay (No of Days From Order to Delivery)]]&lt;=2,"Fast Delivery","Standard Delivery")</f>
        <v>Fast Delivery</v>
      </c>
      <c r="H648" s="8" t="s">
        <v>83</v>
      </c>
      <c r="I648" s="13" t="str">
        <f ca="1">TRIM(Table13[[#This Row],[Product Category]])</f>
        <v>Technology</v>
      </c>
      <c r="J648" s="13" t="str">
        <f ca="1">PROPER(Table13[[#This Row],[Product Sub-Category]])</f>
        <v>Paper</v>
      </c>
      <c r="K648" s="14">
        <v>5</v>
      </c>
      <c r="L648" s="15">
        <v>4.9800000000000004</v>
      </c>
      <c r="M648" s="15">
        <f t="shared" si="30"/>
        <v>24.900000000000002</v>
      </c>
      <c r="N648" s="9">
        <v>0.05</v>
      </c>
      <c r="O648" s="21">
        <v>0.05</v>
      </c>
      <c r="P648" s="21" t="str">
        <f>IF(Table13[[#This Row],[Discount]]=0,"No Discount",IF(Table13[[#This Row],[Discount]]&lt;=0.05,"Low",IF(Table13[[#This Row],[Discount]]&lt;=0.1,"Medium","High")))</f>
        <v>Low</v>
      </c>
      <c r="Q648" s="15">
        <f t="shared" si="31"/>
        <v>1.2450000000000001</v>
      </c>
      <c r="R648" s="15">
        <f t="shared" si="32"/>
        <v>23.655000000000001</v>
      </c>
      <c r="S648" s="15" t="str">
        <f>IF(Table13[[#This Row],[Total Sales After Discount (Main Total Sales)]]&gt;=1000,"High Order","Low Order")</f>
        <v>Low Order</v>
      </c>
      <c r="T648" s="9" t="s">
        <v>98</v>
      </c>
      <c r="U648" s="9" t="s">
        <v>42</v>
      </c>
      <c r="V648" s="16" t="str">
        <f ca="1">PROPER(Table13[[#This Row],[Region]])</f>
        <v>Central</v>
      </c>
      <c r="W648" s="9" t="s">
        <v>112</v>
      </c>
      <c r="X648" s="9" t="s">
        <v>531</v>
      </c>
      <c r="Y648" s="9" t="s">
        <v>32</v>
      </c>
      <c r="Z648" s="9" t="str">
        <f>TEXT(Table13[[#This Row],[Order Date]],"mmm")</f>
        <v>Jan</v>
      </c>
      <c r="AA648" s="1" t="str">
        <f>TEXT(Table13[[#This Row],[Order Date]],"yyyy")</f>
        <v>2015</v>
      </c>
      <c r="AB648" s="1" t="str">
        <f>TEXT(Table13[[#This Row],[Order Date]],"mmm yyyy")</f>
        <v>Jan 2015</v>
      </c>
      <c r="AC648" s="1" t="str">
        <f>TEXT(Table13[[#This Row],[Order Date]],"dddd")</f>
        <v>Monday</v>
      </c>
    </row>
    <row r="649" spans="1:29" ht="14.5">
      <c r="A649" s="9">
        <v>1136</v>
      </c>
      <c r="B649" s="9" t="str">
        <f>VLOOKUP(Table13[[#This Row],[Customer ID]],'Customer Lookup'!A:B,2,0)</f>
        <v>Carmen McPherson</v>
      </c>
      <c r="C649" s="9">
        <v>87940</v>
      </c>
      <c r="D649" s="12">
        <v>42006</v>
      </c>
      <c r="E649" s="12">
        <v>42008</v>
      </c>
      <c r="F649" s="24">
        <f>Table13[[#This Row],[Ship Date]]-Table13[[#This Row],[Order Date]]</f>
        <v>2</v>
      </c>
      <c r="G649" s="18" t="str">
        <f>IF(Table13[[#This Row],[Shipping Delay (No of Days From Order to Delivery)]]&lt;=2,"Fast Delivery","Standard Delivery")</f>
        <v>Fast Delivery</v>
      </c>
      <c r="H649" s="9" t="s">
        <v>74</v>
      </c>
      <c r="I649" s="13" t="str">
        <f ca="1">TRIM(Table13[[#This Row],[Product Category]])</f>
        <v>Furniture</v>
      </c>
      <c r="J649" s="13" t="str">
        <f ca="1">PROPER(Table13[[#This Row],[Product Sub-Category]])</f>
        <v>Office Machines</v>
      </c>
      <c r="K649" s="14">
        <v>15</v>
      </c>
      <c r="L649" s="15">
        <v>270.97000000000003</v>
      </c>
      <c r="M649" s="15">
        <f t="shared" si="30"/>
        <v>4064.55</v>
      </c>
      <c r="N649" s="9">
        <v>0.1</v>
      </c>
      <c r="O649" s="20">
        <v>0.1</v>
      </c>
      <c r="P649" s="20" t="str">
        <f>IF(Table13[[#This Row],[Discount]]=0,"No Discount",IF(Table13[[#This Row],[Discount]]&lt;=0.05,"Low",IF(Table13[[#This Row],[Discount]]&lt;=0.1,"Medium","High")))</f>
        <v>Medium</v>
      </c>
      <c r="Q649" s="15">
        <f t="shared" si="31"/>
        <v>406.45500000000004</v>
      </c>
      <c r="R649" s="15">
        <f t="shared" si="32"/>
        <v>3658.0950000000003</v>
      </c>
      <c r="S649" s="15" t="str">
        <f>IF(Table13[[#This Row],[Total Sales After Discount (Main Total Sales)]]&gt;=1000,"High Order","Low Order")</f>
        <v>High Order</v>
      </c>
      <c r="T649" s="9" t="s">
        <v>21</v>
      </c>
      <c r="U649" s="9" t="s">
        <v>104</v>
      </c>
      <c r="V649" s="16" t="str">
        <f ca="1">PROPER(Table13[[#This Row],[Region]])</f>
        <v>Central</v>
      </c>
      <c r="W649" s="9" t="s">
        <v>142</v>
      </c>
      <c r="X649" s="9" t="s">
        <v>532</v>
      </c>
      <c r="Y649" s="9" t="s">
        <v>22</v>
      </c>
      <c r="Z649" s="9" t="str">
        <f>TEXT(Table13[[#This Row],[Order Date]],"mmm")</f>
        <v>Jan</v>
      </c>
      <c r="AA649" s="1" t="str">
        <f>TEXT(Table13[[#This Row],[Order Date]],"yyyy")</f>
        <v>2015</v>
      </c>
      <c r="AB649" s="1" t="str">
        <f>TEXT(Table13[[#This Row],[Order Date]],"mmm yyyy")</f>
        <v>Jan 2015</v>
      </c>
      <c r="AC649" s="1" t="str">
        <f>TEXT(Table13[[#This Row],[Order Date]],"dddd")</f>
        <v>Friday</v>
      </c>
    </row>
    <row r="650" spans="1:29" ht="14.5">
      <c r="A650" s="9">
        <v>1138</v>
      </c>
      <c r="B650" s="9" t="str">
        <f>VLOOKUP(Table13[[#This Row],[Customer ID]],'Customer Lookup'!A:B,2,0)</f>
        <v>Malcolm Floyd</v>
      </c>
      <c r="C650" s="9">
        <v>86574</v>
      </c>
      <c r="D650" s="12">
        <v>42051</v>
      </c>
      <c r="E650" s="12">
        <v>42054</v>
      </c>
      <c r="F650" s="24">
        <f>Table13[[#This Row],[Ship Date]]-Table13[[#This Row],[Order Date]]</f>
        <v>3</v>
      </c>
      <c r="G650" s="18" t="str">
        <f>IF(Table13[[#This Row],[Shipping Delay (No of Days From Order to Delivery)]]&lt;=2,"Fast Delivery","Standard Delivery")</f>
        <v>Standard Delivery</v>
      </c>
      <c r="H650" s="8" t="s">
        <v>2232</v>
      </c>
      <c r="I650" s="13" t="str">
        <f ca="1">TRIM(Table13[[#This Row],[Product Category]])</f>
        <v>Office Supplies</v>
      </c>
      <c r="J650" s="13" t="str">
        <f ca="1">PROPER(Table13[[#This Row],[Product Sub-Category]])</f>
        <v>Chairs &amp; Chairmats</v>
      </c>
      <c r="K650" s="14">
        <v>1</v>
      </c>
      <c r="L650" s="15">
        <v>160.97999999999999</v>
      </c>
      <c r="M650" s="15">
        <f t="shared" si="30"/>
        <v>160.97999999999999</v>
      </c>
      <c r="N650" s="9">
        <v>0.1</v>
      </c>
      <c r="O650" s="21">
        <v>0.1</v>
      </c>
      <c r="P650" s="21" t="str">
        <f>IF(Table13[[#This Row],[Discount]]=0,"No Discount",IF(Table13[[#This Row],[Discount]]&lt;=0.05,"Low",IF(Table13[[#This Row],[Discount]]&lt;=0.1,"Medium","High")))</f>
        <v>Medium</v>
      </c>
      <c r="Q650" s="15">
        <f t="shared" si="31"/>
        <v>16.097999999999999</v>
      </c>
      <c r="R650" s="15">
        <f t="shared" si="32"/>
        <v>144.88200000000001</v>
      </c>
      <c r="S650" s="15" t="str">
        <f>IF(Table13[[#This Row],[Total Sales After Discount (Main Total Sales)]]&gt;=1000,"High Order","Low Order")</f>
        <v>Low Order</v>
      </c>
      <c r="T650" s="9" t="s">
        <v>50</v>
      </c>
      <c r="U650" s="9" t="s">
        <v>42</v>
      </c>
      <c r="V650" s="16" t="str">
        <f ca="1">PROPER(Table13[[#This Row],[Region]])</f>
        <v>Central</v>
      </c>
      <c r="W650" s="9" t="s">
        <v>112</v>
      </c>
      <c r="X650" s="9" t="s">
        <v>533</v>
      </c>
      <c r="Y650" s="9" t="s">
        <v>22</v>
      </c>
      <c r="Z650" s="9" t="str">
        <f>TEXT(Table13[[#This Row],[Order Date]],"mmm")</f>
        <v>Feb</v>
      </c>
      <c r="AA650" s="1" t="str">
        <f>TEXT(Table13[[#This Row],[Order Date]],"yyyy")</f>
        <v>2015</v>
      </c>
      <c r="AB650" s="1" t="str">
        <f>TEXT(Table13[[#This Row],[Order Date]],"mmm yyyy")</f>
        <v>Feb 2015</v>
      </c>
      <c r="AC650" s="1" t="str">
        <f>TEXT(Table13[[#This Row],[Order Date]],"dddd")</f>
        <v>Monday</v>
      </c>
    </row>
    <row r="651" spans="1:29" ht="14.5">
      <c r="A651" s="9">
        <v>1142</v>
      </c>
      <c r="B651" s="9" t="str">
        <f>VLOOKUP(Table13[[#This Row],[Customer ID]],'Customer Lookup'!A:B,2,0)</f>
        <v>Russell Chan</v>
      </c>
      <c r="C651" s="9">
        <v>86573</v>
      </c>
      <c r="D651" s="12">
        <v>42008</v>
      </c>
      <c r="E651" s="12">
        <v>42010</v>
      </c>
      <c r="F651" s="24">
        <f>Table13[[#This Row],[Ship Date]]-Table13[[#This Row],[Order Date]]</f>
        <v>2</v>
      </c>
      <c r="G651" s="18" t="str">
        <f>IF(Table13[[#This Row],[Shipping Delay (No of Days From Order to Delivery)]]&lt;=2,"Fast Delivery","Standard Delivery")</f>
        <v>Fast Delivery</v>
      </c>
      <c r="H651" s="9" t="s">
        <v>196</v>
      </c>
      <c r="I651" s="13" t="str">
        <f ca="1">TRIM(Table13[[#This Row],[Product Category]])</f>
        <v>Office Supplies</v>
      </c>
      <c r="J651" s="13" t="str">
        <f ca="1">PROPER(Table13[[#This Row],[Product Sub-Category]])</f>
        <v>Appliances</v>
      </c>
      <c r="K651" s="14">
        <v>7</v>
      </c>
      <c r="L651" s="15">
        <v>363.25</v>
      </c>
      <c r="M651" s="15">
        <f t="shared" si="30"/>
        <v>2542.75</v>
      </c>
      <c r="N651" s="9">
        <v>0.1</v>
      </c>
      <c r="O651" s="20">
        <v>0.1</v>
      </c>
      <c r="P651" s="20" t="str">
        <f>IF(Table13[[#This Row],[Discount]]=0,"No Discount",IF(Table13[[#This Row],[Discount]]&lt;=0.05,"Low",IF(Table13[[#This Row],[Discount]]&lt;=0.1,"Medium","High")))</f>
        <v>Medium</v>
      </c>
      <c r="Q651" s="15">
        <f t="shared" si="31"/>
        <v>254.27500000000001</v>
      </c>
      <c r="R651" s="15">
        <f t="shared" si="32"/>
        <v>2288.4749999999999</v>
      </c>
      <c r="S651" s="15" t="str">
        <f>IF(Table13[[#This Row],[Total Sales After Discount (Main Total Sales)]]&gt;=1000,"High Order","Low Order")</f>
        <v>High Order</v>
      </c>
      <c r="T651" s="9" t="s">
        <v>50</v>
      </c>
      <c r="U651" s="9" t="s">
        <v>42</v>
      </c>
      <c r="V651" s="16" t="str">
        <f ca="1">PROPER(Table13[[#This Row],[Region]])</f>
        <v>Central</v>
      </c>
      <c r="W651" s="9" t="s">
        <v>112</v>
      </c>
      <c r="X651" s="9" t="s">
        <v>534</v>
      </c>
      <c r="Y651" s="9" t="s">
        <v>32</v>
      </c>
      <c r="Z651" s="9" t="str">
        <f>TEXT(Table13[[#This Row],[Order Date]],"mmm")</f>
        <v>Jan</v>
      </c>
      <c r="AA651" s="1" t="str">
        <f>TEXT(Table13[[#This Row],[Order Date]],"yyyy")</f>
        <v>2015</v>
      </c>
      <c r="AB651" s="1" t="str">
        <f>TEXT(Table13[[#This Row],[Order Date]],"mmm yyyy")</f>
        <v>Jan 2015</v>
      </c>
      <c r="AC651" s="1" t="str">
        <f>TEXT(Table13[[#This Row],[Order Date]],"dddd")</f>
        <v>Sunday</v>
      </c>
    </row>
    <row r="652" spans="1:29" ht="14.5">
      <c r="A652" s="9">
        <v>1142</v>
      </c>
      <c r="B652" s="9" t="str">
        <f>VLOOKUP(Table13[[#This Row],[Customer ID]],'Customer Lookup'!A:B,2,0)</f>
        <v>Russell Chan</v>
      </c>
      <c r="C652" s="9">
        <v>86575</v>
      </c>
      <c r="D652" s="12">
        <v>42161</v>
      </c>
      <c r="E652" s="12">
        <v>42164</v>
      </c>
      <c r="F652" s="24">
        <f>Table13[[#This Row],[Ship Date]]-Table13[[#This Row],[Order Date]]</f>
        <v>3</v>
      </c>
      <c r="G652" s="18" t="str">
        <f>IF(Table13[[#This Row],[Shipping Delay (No of Days From Order to Delivery)]]&lt;=2,"Fast Delivery","Standard Delivery")</f>
        <v>Standard Delivery</v>
      </c>
      <c r="H652" s="8" t="s">
        <v>83</v>
      </c>
      <c r="I652" s="13" t="str">
        <f ca="1">TRIM(Table13[[#This Row],[Product Category]])</f>
        <v>Furniture</v>
      </c>
      <c r="J652" s="13" t="str">
        <f ca="1">PROPER(Table13[[#This Row],[Product Sub-Category]])</f>
        <v>Paper</v>
      </c>
      <c r="K652" s="14">
        <v>11</v>
      </c>
      <c r="L652" s="15">
        <v>18.97</v>
      </c>
      <c r="M652" s="15">
        <f t="shared" si="30"/>
        <v>208.67</v>
      </c>
      <c r="N652" s="9">
        <v>0.05</v>
      </c>
      <c r="O652" s="21">
        <v>0.05</v>
      </c>
      <c r="P652" s="21" t="str">
        <f>IF(Table13[[#This Row],[Discount]]=0,"No Discount",IF(Table13[[#This Row],[Discount]]&lt;=0.05,"Low",IF(Table13[[#This Row],[Discount]]&lt;=0.1,"Medium","High")))</f>
        <v>Low</v>
      </c>
      <c r="Q652" s="15">
        <f t="shared" si="31"/>
        <v>10.4335</v>
      </c>
      <c r="R652" s="15">
        <f t="shared" si="32"/>
        <v>198.23649999999998</v>
      </c>
      <c r="S652" s="15" t="str">
        <f>IF(Table13[[#This Row],[Total Sales After Discount (Main Total Sales)]]&gt;=1000,"High Order","Low Order")</f>
        <v>Low Order</v>
      </c>
      <c r="T652" s="9" t="s">
        <v>50</v>
      </c>
      <c r="U652" s="9" t="s">
        <v>42</v>
      </c>
      <c r="V652" s="16" t="str">
        <f ca="1">PROPER(Table13[[#This Row],[Region]])</f>
        <v>East</v>
      </c>
      <c r="W652" s="9" t="s">
        <v>112</v>
      </c>
      <c r="X652" s="9" t="s">
        <v>534</v>
      </c>
      <c r="Y652" s="9" t="s">
        <v>32</v>
      </c>
      <c r="Z652" s="9" t="str">
        <f>TEXT(Table13[[#This Row],[Order Date]],"mmm")</f>
        <v>Jun</v>
      </c>
      <c r="AA652" s="1" t="str">
        <f>TEXT(Table13[[#This Row],[Order Date]],"yyyy")</f>
        <v>2015</v>
      </c>
      <c r="AB652" s="1" t="str">
        <f>TEXT(Table13[[#This Row],[Order Date]],"mmm yyyy")</f>
        <v>Jun 2015</v>
      </c>
      <c r="AC652" s="1" t="str">
        <f>TEXT(Table13[[#This Row],[Order Date]],"dddd")</f>
        <v>Saturday</v>
      </c>
    </row>
    <row r="653" spans="1:29" ht="14.5">
      <c r="A653" s="9">
        <v>1151</v>
      </c>
      <c r="B653" s="9" t="str">
        <f>VLOOKUP(Table13[[#This Row],[Customer ID]],'Customer Lookup'!A:B,2,0)</f>
        <v>Edna Huang</v>
      </c>
      <c r="C653" s="9">
        <v>91344</v>
      </c>
      <c r="D653" s="12">
        <v>42164</v>
      </c>
      <c r="E653" s="12">
        <v>42164</v>
      </c>
      <c r="F653" s="24">
        <f>Table13[[#This Row],[Ship Date]]-Table13[[#This Row],[Order Date]]</f>
        <v>0</v>
      </c>
      <c r="G653" s="18" t="str">
        <f>IF(Table13[[#This Row],[Shipping Delay (No of Days From Order to Delivery)]]&lt;=2,"Fast Delivery","Standard Delivery")</f>
        <v>Fast Delivery</v>
      </c>
      <c r="H653" s="9" t="s">
        <v>2233</v>
      </c>
      <c r="I653" s="13" t="str">
        <f ca="1">TRIM(Table13[[#This Row],[Product Category]])</f>
        <v>Office Supplies</v>
      </c>
      <c r="J653" s="13" t="str">
        <f ca="1">PROPER(Table13[[#This Row],[Product Sub-Category]])</f>
        <v>Office Furnishings</v>
      </c>
      <c r="K653" s="14">
        <v>1</v>
      </c>
      <c r="L653" s="15">
        <v>7.59</v>
      </c>
      <c r="M653" s="15">
        <f t="shared" si="30"/>
        <v>7.59</v>
      </c>
      <c r="N653" s="9">
        <v>0.05</v>
      </c>
      <c r="O653" s="20">
        <v>0.05</v>
      </c>
      <c r="P653" s="20" t="str">
        <f>IF(Table13[[#This Row],[Discount]]=0,"No Discount",IF(Table13[[#This Row],[Discount]]&lt;=0.05,"Low",IF(Table13[[#This Row],[Discount]]&lt;=0.1,"Medium","High")))</f>
        <v>Low</v>
      </c>
      <c r="Q653" s="15">
        <f t="shared" si="31"/>
        <v>0.3795</v>
      </c>
      <c r="R653" s="15">
        <f t="shared" si="32"/>
        <v>7.2104999999999997</v>
      </c>
      <c r="S653" s="15" t="str">
        <f>IF(Table13[[#This Row],[Total Sales After Discount (Main Total Sales)]]&gt;=1000,"High Order","Low Order")</f>
        <v>Low Order</v>
      </c>
      <c r="T653" s="9" t="s">
        <v>98</v>
      </c>
      <c r="U653" s="9" t="s">
        <v>81</v>
      </c>
      <c r="V653" s="16" t="str">
        <f ca="1">PROPER(Table13[[#This Row],[Region]])</f>
        <v>West</v>
      </c>
      <c r="W653" s="9" t="s">
        <v>152</v>
      </c>
      <c r="X653" s="9" t="s">
        <v>535</v>
      </c>
      <c r="Y653" s="9" t="s">
        <v>32</v>
      </c>
      <c r="Z653" s="9" t="str">
        <f>TEXT(Table13[[#This Row],[Order Date]],"mmm")</f>
        <v>Jun</v>
      </c>
      <c r="AA653" s="1" t="str">
        <f>TEXT(Table13[[#This Row],[Order Date]],"yyyy")</f>
        <v>2015</v>
      </c>
      <c r="AB653" s="1" t="str">
        <f>TEXT(Table13[[#This Row],[Order Date]],"mmm yyyy")</f>
        <v>Jun 2015</v>
      </c>
      <c r="AC653" s="1" t="str">
        <f>TEXT(Table13[[#This Row],[Order Date]],"dddd")</f>
        <v>Tuesday</v>
      </c>
    </row>
    <row r="654" spans="1:29" ht="14.5">
      <c r="A654" s="9">
        <v>1155</v>
      </c>
      <c r="B654" s="9" t="str">
        <f>VLOOKUP(Table13[[#This Row],[Customer ID]],'Customer Lookup'!A:B,2,0)</f>
        <v>Alex Nicholson</v>
      </c>
      <c r="C654" s="9">
        <v>90853</v>
      </c>
      <c r="D654" s="12">
        <v>42006</v>
      </c>
      <c r="E654" s="12">
        <v>42008</v>
      </c>
      <c r="F654" s="24">
        <f>Table13[[#This Row],[Ship Date]]-Table13[[#This Row],[Order Date]]</f>
        <v>2</v>
      </c>
      <c r="G654" s="18" t="str">
        <f>IF(Table13[[#This Row],[Shipping Delay (No of Days From Order to Delivery)]]&lt;=2,"Fast Delivery","Standard Delivery")</f>
        <v>Fast Delivery</v>
      </c>
      <c r="H654" s="8" t="s">
        <v>83</v>
      </c>
      <c r="I654" s="13" t="str">
        <f ca="1">TRIM(Table13[[#This Row],[Product Category]])</f>
        <v>Office Supplies</v>
      </c>
      <c r="J654" s="13" t="str">
        <f ca="1">PROPER(Table13[[#This Row],[Product Sub-Category]])</f>
        <v>Paper</v>
      </c>
      <c r="K654" s="14">
        <v>4</v>
      </c>
      <c r="L654" s="15">
        <v>9.11</v>
      </c>
      <c r="M654" s="15">
        <f t="shared" si="30"/>
        <v>36.44</v>
      </c>
      <c r="N654" s="9">
        <v>0.05</v>
      </c>
      <c r="O654" s="21">
        <v>0.05</v>
      </c>
      <c r="P654" s="21" t="str">
        <f>IF(Table13[[#This Row],[Discount]]=0,"No Discount",IF(Table13[[#This Row],[Discount]]&lt;=0.05,"Low",IF(Table13[[#This Row],[Discount]]&lt;=0.1,"Medium","High")))</f>
        <v>Low</v>
      </c>
      <c r="Q654" s="15">
        <f t="shared" si="31"/>
        <v>1.8220000000000001</v>
      </c>
      <c r="R654" s="15">
        <f t="shared" si="32"/>
        <v>34.617999999999995</v>
      </c>
      <c r="S654" s="15" t="str">
        <f>IF(Table13[[#This Row],[Total Sales After Discount (Main Total Sales)]]&gt;=1000,"High Order","Low Order")</f>
        <v>Low Order</v>
      </c>
      <c r="T654" s="9" t="s">
        <v>41</v>
      </c>
      <c r="U654" s="9" t="s">
        <v>104</v>
      </c>
      <c r="V654" s="16" t="str">
        <f ca="1">PROPER(Table13[[#This Row],[Region]])</f>
        <v>West</v>
      </c>
      <c r="W654" s="9" t="s">
        <v>37</v>
      </c>
      <c r="X654" s="9" t="s">
        <v>536</v>
      </c>
      <c r="Y654" s="9" t="s">
        <v>22</v>
      </c>
      <c r="Z654" s="9" t="str">
        <f>TEXT(Table13[[#This Row],[Order Date]],"mmm")</f>
        <v>Jan</v>
      </c>
      <c r="AA654" s="1" t="str">
        <f>TEXT(Table13[[#This Row],[Order Date]],"yyyy")</f>
        <v>2015</v>
      </c>
      <c r="AB654" s="1" t="str">
        <f>TEXT(Table13[[#This Row],[Order Date]],"mmm yyyy")</f>
        <v>Jan 2015</v>
      </c>
      <c r="AC654" s="1" t="str">
        <f>TEXT(Table13[[#This Row],[Order Date]],"dddd")</f>
        <v>Friday</v>
      </c>
    </row>
    <row r="655" spans="1:29" ht="14.5">
      <c r="A655" s="9">
        <v>1155</v>
      </c>
      <c r="B655" s="9" t="str">
        <f>VLOOKUP(Table13[[#This Row],[Customer ID]],'Customer Lookup'!A:B,2,0)</f>
        <v>Alex Nicholson</v>
      </c>
      <c r="C655" s="9">
        <v>90853</v>
      </c>
      <c r="D655" s="12">
        <v>42006</v>
      </c>
      <c r="E655" s="12">
        <v>42006</v>
      </c>
      <c r="F655" s="24">
        <f>Table13[[#This Row],[Ship Date]]-Table13[[#This Row],[Order Date]]</f>
        <v>0</v>
      </c>
      <c r="G655" s="18" t="str">
        <f>IF(Table13[[#This Row],[Shipping Delay (No of Days From Order to Delivery)]]&lt;=2,"Fast Delivery","Standard Delivery")</f>
        <v>Fast Delivery</v>
      </c>
      <c r="H655" s="9" t="s">
        <v>83</v>
      </c>
      <c r="I655" s="13" t="str">
        <f ca="1">TRIM(Table13[[#This Row],[Product Category]])</f>
        <v>Technology</v>
      </c>
      <c r="J655" s="13" t="str">
        <f ca="1">PROPER(Table13[[#This Row],[Product Sub-Category]])</f>
        <v>Paper</v>
      </c>
      <c r="K655" s="14">
        <v>11</v>
      </c>
      <c r="L655" s="15">
        <v>15.04</v>
      </c>
      <c r="M655" s="15">
        <f t="shared" si="30"/>
        <v>165.44</v>
      </c>
      <c r="N655" s="9">
        <v>0.05</v>
      </c>
      <c r="O655" s="20">
        <v>0.05</v>
      </c>
      <c r="P655" s="20" t="str">
        <f>IF(Table13[[#This Row],[Discount]]=0,"No Discount",IF(Table13[[#This Row],[Discount]]&lt;=0.05,"Low",IF(Table13[[#This Row],[Discount]]&lt;=0.1,"Medium","High")))</f>
        <v>Low</v>
      </c>
      <c r="Q655" s="15">
        <f t="shared" si="31"/>
        <v>8.2720000000000002</v>
      </c>
      <c r="R655" s="15">
        <f t="shared" si="32"/>
        <v>157.16800000000001</v>
      </c>
      <c r="S655" s="15" t="str">
        <f>IF(Table13[[#This Row],[Total Sales After Discount (Main Total Sales)]]&gt;=1000,"High Order","Low Order")</f>
        <v>Low Order</v>
      </c>
      <c r="T655" s="9" t="s">
        <v>41</v>
      </c>
      <c r="U655" s="9" t="s">
        <v>104</v>
      </c>
      <c r="V655" s="16" t="str">
        <f ca="1">PROPER(Table13[[#This Row],[Region]])</f>
        <v>East</v>
      </c>
      <c r="W655" s="9" t="s">
        <v>37</v>
      </c>
      <c r="X655" s="9" t="s">
        <v>536</v>
      </c>
      <c r="Y655" s="9" t="s">
        <v>32</v>
      </c>
      <c r="Z655" s="9" t="str">
        <f>TEXT(Table13[[#This Row],[Order Date]],"mmm")</f>
        <v>Jan</v>
      </c>
      <c r="AA655" s="1" t="str">
        <f>TEXT(Table13[[#This Row],[Order Date]],"yyyy")</f>
        <v>2015</v>
      </c>
      <c r="AB655" s="1" t="str">
        <f>TEXT(Table13[[#This Row],[Order Date]],"mmm yyyy")</f>
        <v>Jan 2015</v>
      </c>
      <c r="AC655" s="1" t="str">
        <f>TEXT(Table13[[#This Row],[Order Date]],"dddd")</f>
        <v>Friday</v>
      </c>
    </row>
    <row r="656" spans="1:29" ht="14.5">
      <c r="A656" s="9">
        <v>1156</v>
      </c>
      <c r="B656" s="9" t="str">
        <f>VLOOKUP(Table13[[#This Row],[Customer ID]],'Customer Lookup'!A:B,2,0)</f>
        <v>Edith Forbes</v>
      </c>
      <c r="C656" s="9">
        <v>90855</v>
      </c>
      <c r="D656" s="12">
        <v>42049</v>
      </c>
      <c r="E656" s="12">
        <v>42050</v>
      </c>
      <c r="F656" s="24">
        <f>Table13[[#This Row],[Ship Date]]-Table13[[#This Row],[Order Date]]</f>
        <v>1</v>
      </c>
      <c r="G656" s="18" t="str">
        <f>IF(Table13[[#This Row],[Shipping Delay (No of Days From Order to Delivery)]]&lt;=2,"Fast Delivery","Standard Delivery")</f>
        <v>Fast Delivery</v>
      </c>
      <c r="H656" s="8" t="s">
        <v>2235</v>
      </c>
      <c r="I656" s="13" t="str">
        <f ca="1">TRIM(Table13[[#This Row],[Product Category]])</f>
        <v>Furniture</v>
      </c>
      <c r="J656" s="13" t="str">
        <f ca="1">PROPER(Table13[[#This Row],[Product Sub-Category]])</f>
        <v>Telephones And Communication</v>
      </c>
      <c r="K656" s="14">
        <v>7</v>
      </c>
      <c r="L656" s="15">
        <v>175.99</v>
      </c>
      <c r="M656" s="15">
        <f t="shared" si="30"/>
        <v>1231.93</v>
      </c>
      <c r="N656" s="9">
        <v>0.1</v>
      </c>
      <c r="O656" s="21">
        <v>0.1</v>
      </c>
      <c r="P656" s="21" t="str">
        <f>IF(Table13[[#This Row],[Discount]]=0,"No Discount",IF(Table13[[#This Row],[Discount]]&lt;=0.05,"Low",IF(Table13[[#This Row],[Discount]]&lt;=0.1,"Medium","High")))</f>
        <v>Medium</v>
      </c>
      <c r="Q656" s="15">
        <f t="shared" si="31"/>
        <v>123.19300000000001</v>
      </c>
      <c r="R656" s="15">
        <f t="shared" si="32"/>
        <v>1108.7370000000001</v>
      </c>
      <c r="S656" s="15" t="str">
        <f>IF(Table13[[#This Row],[Total Sales After Discount (Main Total Sales)]]&gt;=1000,"High Order","Low Order")</f>
        <v>High Order</v>
      </c>
      <c r="T656" s="9" t="s">
        <v>21</v>
      </c>
      <c r="U656" s="9" t="s">
        <v>104</v>
      </c>
      <c r="V656" s="16" t="str">
        <f ca="1">PROPER(Table13[[#This Row],[Region]])</f>
        <v>East</v>
      </c>
      <c r="W656" s="9" t="s">
        <v>152</v>
      </c>
      <c r="X656" s="9" t="s">
        <v>537</v>
      </c>
      <c r="Y656" s="9" t="s">
        <v>32</v>
      </c>
      <c r="Z656" s="9" t="str">
        <f>TEXT(Table13[[#This Row],[Order Date]],"mmm")</f>
        <v>Feb</v>
      </c>
      <c r="AA656" s="1" t="str">
        <f>TEXT(Table13[[#This Row],[Order Date]],"yyyy")</f>
        <v>2015</v>
      </c>
      <c r="AB656" s="1" t="str">
        <f>TEXT(Table13[[#This Row],[Order Date]],"mmm yyyy")</f>
        <v>Feb 2015</v>
      </c>
      <c r="AC656" s="1" t="str">
        <f>TEXT(Table13[[#This Row],[Order Date]],"dddd")</f>
        <v>Saturday</v>
      </c>
    </row>
    <row r="657" spans="1:29" ht="14.5">
      <c r="A657" s="9">
        <v>1159</v>
      </c>
      <c r="B657" s="9" t="str">
        <f>VLOOKUP(Table13[[#This Row],[Customer ID]],'Customer Lookup'!A:B,2,0)</f>
        <v>Arlene Weeks</v>
      </c>
      <c r="C657" s="9">
        <v>90854</v>
      </c>
      <c r="D657" s="12">
        <v>42144</v>
      </c>
      <c r="E657" s="12">
        <v>42145</v>
      </c>
      <c r="F657" s="24">
        <f>Table13[[#This Row],[Ship Date]]-Table13[[#This Row],[Order Date]]</f>
        <v>1</v>
      </c>
      <c r="G657" s="18" t="str">
        <f>IF(Table13[[#This Row],[Shipping Delay (No of Days From Order to Delivery)]]&lt;=2,"Fast Delivery","Standard Delivery")</f>
        <v>Fast Delivery</v>
      </c>
      <c r="H657" s="9" t="s">
        <v>151</v>
      </c>
      <c r="I657" s="13" t="str">
        <f ca="1">TRIM(Table13[[#This Row],[Product Category]])</f>
        <v>Office Supplies</v>
      </c>
      <c r="J657" s="13" t="str">
        <f ca="1">PROPER(Table13[[#This Row],[Product Sub-Category]])</f>
        <v>Bookcases</v>
      </c>
      <c r="K657" s="14">
        <v>1</v>
      </c>
      <c r="L657" s="15">
        <v>100.98</v>
      </c>
      <c r="M657" s="15">
        <f t="shared" si="30"/>
        <v>100.98</v>
      </c>
      <c r="N657" s="9">
        <v>0.1</v>
      </c>
      <c r="O657" s="20">
        <v>0.1</v>
      </c>
      <c r="P657" s="20" t="str">
        <f>IF(Table13[[#This Row],[Discount]]=0,"No Discount",IF(Table13[[#This Row],[Discount]]&lt;=0.05,"Low",IF(Table13[[#This Row],[Discount]]&lt;=0.1,"Medium","High")))</f>
        <v>Medium</v>
      </c>
      <c r="Q657" s="15">
        <f t="shared" si="31"/>
        <v>10.098000000000001</v>
      </c>
      <c r="R657" s="15">
        <f t="shared" si="32"/>
        <v>90.882000000000005</v>
      </c>
      <c r="S657" s="15" t="str">
        <f>IF(Table13[[#This Row],[Total Sales After Discount (Main Total Sales)]]&gt;=1000,"High Order","Low Order")</f>
        <v>Low Order</v>
      </c>
      <c r="T657" s="9" t="s">
        <v>21</v>
      </c>
      <c r="U657" s="9" t="s">
        <v>104</v>
      </c>
      <c r="V657" s="16" t="str">
        <f ca="1">PROPER(Table13[[#This Row],[Region]])</f>
        <v>East</v>
      </c>
      <c r="W657" s="9" t="s">
        <v>46</v>
      </c>
      <c r="X657" s="9" t="s">
        <v>538</v>
      </c>
      <c r="Y657" s="9" t="s">
        <v>22</v>
      </c>
      <c r="Z657" s="9" t="str">
        <f>TEXT(Table13[[#This Row],[Order Date]],"mmm")</f>
        <v>May</v>
      </c>
      <c r="AA657" s="1" t="str">
        <f>TEXT(Table13[[#This Row],[Order Date]],"yyyy")</f>
        <v>2015</v>
      </c>
      <c r="AB657" s="1" t="str">
        <f>TEXT(Table13[[#This Row],[Order Date]],"mmm yyyy")</f>
        <v>May 2015</v>
      </c>
      <c r="AC657" s="1" t="str">
        <f>TEXT(Table13[[#This Row],[Order Date]],"dddd")</f>
        <v>Wednesday</v>
      </c>
    </row>
    <row r="658" spans="1:29" ht="14.5">
      <c r="A658" s="9">
        <v>1170</v>
      </c>
      <c r="B658" s="9" t="str">
        <f>VLOOKUP(Table13[[#This Row],[Customer ID]],'Customer Lookup'!A:B,2,0)</f>
        <v>Jessie Houston</v>
      </c>
      <c r="C658" s="9">
        <v>87520</v>
      </c>
      <c r="D658" s="12">
        <v>42157</v>
      </c>
      <c r="E658" s="12">
        <v>42158</v>
      </c>
      <c r="F658" s="24">
        <f>Table13[[#This Row],[Ship Date]]-Table13[[#This Row],[Order Date]]</f>
        <v>1</v>
      </c>
      <c r="G658" s="18" t="str">
        <f>IF(Table13[[#This Row],[Shipping Delay (No of Days From Order to Delivery)]]&lt;=2,"Fast Delivery","Standard Delivery")</f>
        <v>Fast Delivery</v>
      </c>
      <c r="H658" s="8" t="s">
        <v>61</v>
      </c>
      <c r="I658" s="13" t="str">
        <f ca="1">TRIM(Table13[[#This Row],[Product Category]])</f>
        <v>Technology</v>
      </c>
      <c r="J658" s="13" t="str">
        <f ca="1">PROPER(Table13[[#This Row],[Product Sub-Category]])</f>
        <v>Envelopes</v>
      </c>
      <c r="K658" s="14">
        <v>19</v>
      </c>
      <c r="L658" s="15">
        <v>9.7799999999999994</v>
      </c>
      <c r="M658" s="15">
        <f t="shared" si="30"/>
        <v>185.82</v>
      </c>
      <c r="N658" s="9">
        <v>0.05</v>
      </c>
      <c r="O658" s="21">
        <v>0.05</v>
      </c>
      <c r="P658" s="21" t="str">
        <f>IF(Table13[[#This Row],[Discount]]=0,"No Discount",IF(Table13[[#This Row],[Discount]]&lt;=0.05,"Low",IF(Table13[[#This Row],[Discount]]&lt;=0.1,"Medium","High")))</f>
        <v>Low</v>
      </c>
      <c r="Q658" s="15">
        <f t="shared" si="31"/>
        <v>9.2910000000000004</v>
      </c>
      <c r="R658" s="15">
        <f t="shared" si="32"/>
        <v>176.529</v>
      </c>
      <c r="S658" s="15" t="str">
        <f>IF(Table13[[#This Row],[Total Sales After Discount (Main Total Sales)]]&gt;=1000,"High Order","Low Order")</f>
        <v>Low Order</v>
      </c>
      <c r="T658" s="9" t="s">
        <v>31</v>
      </c>
      <c r="U658" s="9" t="s">
        <v>104</v>
      </c>
      <c r="V658" s="16" t="str">
        <f ca="1">PROPER(Table13[[#This Row],[Region]])</f>
        <v>East</v>
      </c>
      <c r="W658" s="9" t="s">
        <v>501</v>
      </c>
      <c r="X658" s="9" t="s">
        <v>262</v>
      </c>
      <c r="Y658" s="9" t="s">
        <v>32</v>
      </c>
      <c r="Z658" s="9" t="str">
        <f>TEXT(Table13[[#This Row],[Order Date]],"mmm")</f>
        <v>Jun</v>
      </c>
      <c r="AA658" s="1" t="str">
        <f>TEXT(Table13[[#This Row],[Order Date]],"yyyy")</f>
        <v>2015</v>
      </c>
      <c r="AB658" s="1" t="str">
        <f>TEXT(Table13[[#This Row],[Order Date]],"mmm yyyy")</f>
        <v>Jun 2015</v>
      </c>
      <c r="AC658" s="1" t="str">
        <f>TEXT(Table13[[#This Row],[Order Date]],"dddd")</f>
        <v>Tuesday</v>
      </c>
    </row>
    <row r="659" spans="1:29" ht="14.5">
      <c r="A659" s="9">
        <v>1170</v>
      </c>
      <c r="B659" s="9" t="str">
        <f>VLOOKUP(Table13[[#This Row],[Customer ID]],'Customer Lookup'!A:B,2,0)</f>
        <v>Jessie Houston</v>
      </c>
      <c r="C659" s="9">
        <v>87520</v>
      </c>
      <c r="D659" s="12">
        <v>42157</v>
      </c>
      <c r="E659" s="12">
        <v>42159</v>
      </c>
      <c r="F659" s="24">
        <f>Table13[[#This Row],[Ship Date]]-Table13[[#This Row],[Order Date]]</f>
        <v>2</v>
      </c>
      <c r="G659" s="18" t="str">
        <f>IF(Table13[[#This Row],[Shipping Delay (No of Days From Order to Delivery)]]&lt;=2,"Fast Delivery","Standard Delivery")</f>
        <v>Fast Delivery</v>
      </c>
      <c r="H659" s="9" t="s">
        <v>2235</v>
      </c>
      <c r="I659" s="13" t="str">
        <f ca="1">TRIM(Table13[[#This Row],[Product Category]])</f>
        <v>Office Supplies</v>
      </c>
      <c r="J659" s="13" t="str">
        <f ca="1">PROPER(Table13[[#This Row],[Product Sub-Category]])</f>
        <v>Telephones And Communication</v>
      </c>
      <c r="K659" s="14">
        <v>6</v>
      </c>
      <c r="L659" s="15">
        <v>200.99</v>
      </c>
      <c r="M659" s="15">
        <f t="shared" si="30"/>
        <v>1205.94</v>
      </c>
      <c r="N659" s="9">
        <v>0.1</v>
      </c>
      <c r="O659" s="20">
        <v>0.1</v>
      </c>
      <c r="P659" s="20" t="str">
        <f>IF(Table13[[#This Row],[Discount]]=0,"No Discount",IF(Table13[[#This Row],[Discount]]&lt;=0.05,"Low",IF(Table13[[#This Row],[Discount]]&lt;=0.1,"Medium","High")))</f>
        <v>Medium</v>
      </c>
      <c r="Q659" s="15">
        <f t="shared" si="31"/>
        <v>120.59400000000001</v>
      </c>
      <c r="R659" s="15">
        <f t="shared" si="32"/>
        <v>1085.346</v>
      </c>
      <c r="S659" s="15" t="str">
        <f>IF(Table13[[#This Row],[Total Sales After Discount (Main Total Sales)]]&gt;=1000,"High Order","Low Order")</f>
        <v>High Order</v>
      </c>
      <c r="T659" s="9" t="s">
        <v>31</v>
      </c>
      <c r="U659" s="9" t="s">
        <v>104</v>
      </c>
      <c r="V659" s="16" t="str">
        <f ca="1">PROPER(Table13[[#This Row],[Region]])</f>
        <v>South</v>
      </c>
      <c r="W659" s="9" t="s">
        <v>501</v>
      </c>
      <c r="X659" s="9" t="s">
        <v>262</v>
      </c>
      <c r="Y659" s="9" t="s">
        <v>32</v>
      </c>
      <c r="Z659" s="9" t="str">
        <f>TEXT(Table13[[#This Row],[Order Date]],"mmm")</f>
        <v>Jun</v>
      </c>
      <c r="AA659" s="1" t="str">
        <f>TEXT(Table13[[#This Row],[Order Date]],"yyyy")</f>
        <v>2015</v>
      </c>
      <c r="AB659" s="1" t="str">
        <f>TEXT(Table13[[#This Row],[Order Date]],"mmm yyyy")</f>
        <v>Jun 2015</v>
      </c>
      <c r="AC659" s="1" t="str">
        <f>TEXT(Table13[[#This Row],[Order Date]],"dddd")</f>
        <v>Tuesday</v>
      </c>
    </row>
    <row r="660" spans="1:29" ht="14.5">
      <c r="A660" s="9">
        <v>1178</v>
      </c>
      <c r="B660" s="9" t="str">
        <f>VLOOKUP(Table13[[#This Row],[Customer ID]],'Customer Lookup'!A:B,2,0)</f>
        <v>Sandy Hunt</v>
      </c>
      <c r="C660" s="9">
        <v>89787</v>
      </c>
      <c r="D660" s="12">
        <v>42103</v>
      </c>
      <c r="E660" s="12">
        <v>42105</v>
      </c>
      <c r="F660" s="24">
        <f>Table13[[#This Row],[Ship Date]]-Table13[[#This Row],[Order Date]]</f>
        <v>2</v>
      </c>
      <c r="G660" s="18" t="str">
        <f>IF(Table13[[#This Row],[Shipping Delay (No of Days From Order to Delivery)]]&lt;=2,"Fast Delivery","Standard Delivery")</f>
        <v>Fast Delivery</v>
      </c>
      <c r="H660" s="8" t="s">
        <v>196</v>
      </c>
      <c r="I660" s="13" t="str">
        <f ca="1">TRIM(Table13[[#This Row],[Product Category]])</f>
        <v>Furniture</v>
      </c>
      <c r="J660" s="13" t="str">
        <f ca="1">PROPER(Table13[[#This Row],[Product Sub-Category]])</f>
        <v>Appliances</v>
      </c>
      <c r="K660" s="14">
        <v>2</v>
      </c>
      <c r="L660" s="15">
        <v>4.4800000000000004</v>
      </c>
      <c r="M660" s="15">
        <f t="shared" si="30"/>
        <v>8.9600000000000009</v>
      </c>
      <c r="N660" s="9">
        <v>0.05</v>
      </c>
      <c r="O660" s="21">
        <v>0.05</v>
      </c>
      <c r="P660" s="21" t="str">
        <f>IF(Table13[[#This Row],[Discount]]=0,"No Discount",IF(Table13[[#This Row],[Discount]]&lt;=0.05,"Low",IF(Table13[[#This Row],[Discount]]&lt;=0.1,"Medium","High")))</f>
        <v>Low</v>
      </c>
      <c r="Q660" s="15">
        <f t="shared" si="31"/>
        <v>0.44800000000000006</v>
      </c>
      <c r="R660" s="15">
        <f t="shared" si="32"/>
        <v>8.5120000000000005</v>
      </c>
      <c r="S660" s="15" t="str">
        <f>IF(Table13[[#This Row],[Total Sales After Discount (Main Total Sales)]]&gt;=1000,"High Order","Low Order")</f>
        <v>Low Order</v>
      </c>
      <c r="T660" s="9" t="s">
        <v>21</v>
      </c>
      <c r="U660" s="9" t="s">
        <v>104</v>
      </c>
      <c r="V660" s="16" t="str">
        <f ca="1">PROPER(Table13[[#This Row],[Region]])</f>
        <v>South</v>
      </c>
      <c r="W660" s="9" t="s">
        <v>242</v>
      </c>
      <c r="X660" s="9" t="s">
        <v>539</v>
      </c>
      <c r="Y660" s="9" t="s">
        <v>32</v>
      </c>
      <c r="Z660" s="9" t="str">
        <f>TEXT(Table13[[#This Row],[Order Date]],"mmm")</f>
        <v>Apr</v>
      </c>
      <c r="AA660" s="1" t="str">
        <f>TEXT(Table13[[#This Row],[Order Date]],"yyyy")</f>
        <v>2015</v>
      </c>
      <c r="AB660" s="1" t="str">
        <f>TEXT(Table13[[#This Row],[Order Date]],"mmm yyyy")</f>
        <v>Apr 2015</v>
      </c>
      <c r="AC660" s="1" t="str">
        <f>TEXT(Table13[[#This Row],[Order Date]],"dddd")</f>
        <v>Thursday</v>
      </c>
    </row>
    <row r="661" spans="1:29" ht="14.5">
      <c r="A661" s="9">
        <v>1178</v>
      </c>
      <c r="B661" s="9" t="str">
        <f>VLOOKUP(Table13[[#This Row],[Customer ID]],'Customer Lookup'!A:B,2,0)</f>
        <v>Sandy Hunt</v>
      </c>
      <c r="C661" s="9">
        <v>89787</v>
      </c>
      <c r="D661" s="12">
        <v>42103</v>
      </c>
      <c r="E661" s="12">
        <v>42105</v>
      </c>
      <c r="F661" s="24">
        <f>Table13[[#This Row],[Ship Date]]-Table13[[#This Row],[Order Date]]</f>
        <v>2</v>
      </c>
      <c r="G661" s="18" t="str">
        <f>IF(Table13[[#This Row],[Shipping Delay (No of Days From Order to Delivery)]]&lt;=2,"Fast Delivery","Standard Delivery")</f>
        <v>Fast Delivery</v>
      </c>
      <c r="H661" s="9" t="s">
        <v>2232</v>
      </c>
      <c r="I661" s="13" t="str">
        <f ca="1">TRIM(Table13[[#This Row],[Product Category]])</f>
        <v>Technology</v>
      </c>
      <c r="J661" s="13" t="str">
        <f ca="1">PROPER(Table13[[#This Row],[Product Sub-Category]])</f>
        <v>Chairs &amp; Chairmats</v>
      </c>
      <c r="K661" s="14">
        <v>10</v>
      </c>
      <c r="L661" s="15">
        <v>350.99</v>
      </c>
      <c r="M661" s="15">
        <f t="shared" si="30"/>
        <v>3509.9</v>
      </c>
      <c r="N661" s="9">
        <v>0.1</v>
      </c>
      <c r="O661" s="20">
        <v>0.1</v>
      </c>
      <c r="P661" s="20" t="str">
        <f>IF(Table13[[#This Row],[Discount]]=0,"No Discount",IF(Table13[[#This Row],[Discount]]&lt;=0.05,"Low",IF(Table13[[#This Row],[Discount]]&lt;=0.1,"Medium","High")))</f>
        <v>Medium</v>
      </c>
      <c r="Q661" s="15">
        <f t="shared" si="31"/>
        <v>350.99</v>
      </c>
      <c r="R661" s="15">
        <f t="shared" si="32"/>
        <v>3158.91</v>
      </c>
      <c r="S661" s="15" t="str">
        <f>IF(Table13[[#This Row],[Total Sales After Discount (Main Total Sales)]]&gt;=1000,"High Order","Low Order")</f>
        <v>High Order</v>
      </c>
      <c r="T661" s="9" t="s">
        <v>21</v>
      </c>
      <c r="U661" s="9" t="s">
        <v>104</v>
      </c>
      <c r="V661" s="16" t="str">
        <f ca="1">PROPER(Table13[[#This Row],[Region]])</f>
        <v>South</v>
      </c>
      <c r="W661" s="9" t="s">
        <v>242</v>
      </c>
      <c r="X661" s="9" t="s">
        <v>539</v>
      </c>
      <c r="Y661" s="9" t="s">
        <v>22</v>
      </c>
      <c r="Z661" s="9" t="str">
        <f>TEXT(Table13[[#This Row],[Order Date]],"mmm")</f>
        <v>Apr</v>
      </c>
      <c r="AA661" s="1" t="str">
        <f>TEXT(Table13[[#This Row],[Order Date]],"yyyy")</f>
        <v>2015</v>
      </c>
      <c r="AB661" s="1" t="str">
        <f>TEXT(Table13[[#This Row],[Order Date]],"mmm yyyy")</f>
        <v>Apr 2015</v>
      </c>
      <c r="AC661" s="1" t="str">
        <f>TEXT(Table13[[#This Row],[Order Date]],"dddd")</f>
        <v>Thursday</v>
      </c>
    </row>
    <row r="662" spans="1:29" ht="14.5">
      <c r="A662" s="9">
        <v>1178</v>
      </c>
      <c r="B662" s="9" t="str">
        <f>VLOOKUP(Table13[[#This Row],[Customer ID]],'Customer Lookup'!A:B,2,0)</f>
        <v>Sandy Hunt</v>
      </c>
      <c r="C662" s="9">
        <v>89787</v>
      </c>
      <c r="D662" s="12">
        <v>42103</v>
      </c>
      <c r="E662" s="12">
        <v>42105</v>
      </c>
      <c r="F662" s="24">
        <f>Table13[[#This Row],[Ship Date]]-Table13[[#This Row],[Order Date]]</f>
        <v>2</v>
      </c>
      <c r="G662" s="18" t="str">
        <f>IF(Table13[[#This Row],[Shipping Delay (No of Days From Order to Delivery)]]&lt;=2,"Fast Delivery","Standard Delivery")</f>
        <v>Fast Delivery</v>
      </c>
      <c r="H662" s="8" t="s">
        <v>144</v>
      </c>
      <c r="I662" s="13" t="str">
        <f ca="1">TRIM(Table13[[#This Row],[Product Category]])</f>
        <v>Furniture</v>
      </c>
      <c r="J662" s="13" t="str">
        <f ca="1">PROPER(Table13[[#This Row],[Product Sub-Category]])</f>
        <v>Computer Peripherals</v>
      </c>
      <c r="K662" s="14">
        <v>7</v>
      </c>
      <c r="L662" s="15">
        <v>40.98</v>
      </c>
      <c r="M662" s="15">
        <f t="shared" si="30"/>
        <v>286.85999999999996</v>
      </c>
      <c r="N662" s="9">
        <v>0.05</v>
      </c>
      <c r="O662" s="21">
        <v>0.05</v>
      </c>
      <c r="P662" s="21" t="str">
        <f>IF(Table13[[#This Row],[Discount]]=0,"No Discount",IF(Table13[[#This Row],[Discount]]&lt;=0.05,"Low",IF(Table13[[#This Row],[Discount]]&lt;=0.1,"Medium","High")))</f>
        <v>Low</v>
      </c>
      <c r="Q662" s="15">
        <f t="shared" si="31"/>
        <v>14.342999999999998</v>
      </c>
      <c r="R662" s="15">
        <f t="shared" si="32"/>
        <v>272.51699999999994</v>
      </c>
      <c r="S662" s="15" t="str">
        <f>IF(Table13[[#This Row],[Total Sales After Discount (Main Total Sales)]]&gt;=1000,"High Order","Low Order")</f>
        <v>Low Order</v>
      </c>
      <c r="T662" s="9" t="s">
        <v>21</v>
      </c>
      <c r="U662" s="9" t="s">
        <v>104</v>
      </c>
      <c r="V662" s="16" t="str">
        <f ca="1">PROPER(Table13[[#This Row],[Region]])</f>
        <v>South</v>
      </c>
      <c r="W662" s="9" t="s">
        <v>242</v>
      </c>
      <c r="X662" s="9" t="s">
        <v>539</v>
      </c>
      <c r="Y662" s="9" t="s">
        <v>22</v>
      </c>
      <c r="Z662" s="9" t="str">
        <f>TEXT(Table13[[#This Row],[Order Date]],"mmm")</f>
        <v>Apr</v>
      </c>
      <c r="AA662" s="1" t="str">
        <f>TEXT(Table13[[#This Row],[Order Date]],"yyyy")</f>
        <v>2015</v>
      </c>
      <c r="AB662" s="1" t="str">
        <f>TEXT(Table13[[#This Row],[Order Date]],"mmm yyyy")</f>
        <v>Apr 2015</v>
      </c>
      <c r="AC662" s="1" t="str">
        <f>TEXT(Table13[[#This Row],[Order Date]],"dddd")</f>
        <v>Thursday</v>
      </c>
    </row>
    <row r="663" spans="1:29" ht="14.5">
      <c r="A663" s="9">
        <v>1178</v>
      </c>
      <c r="B663" s="9" t="str">
        <f>VLOOKUP(Table13[[#This Row],[Customer ID]],'Customer Lookup'!A:B,2,0)</f>
        <v>Sandy Hunt</v>
      </c>
      <c r="C663" s="9">
        <v>89787</v>
      </c>
      <c r="D663" s="12">
        <v>42103</v>
      </c>
      <c r="E663" s="12">
        <v>42104</v>
      </c>
      <c r="F663" s="24">
        <f>Table13[[#This Row],[Ship Date]]-Table13[[#This Row],[Order Date]]</f>
        <v>1</v>
      </c>
      <c r="G663" s="18" t="str">
        <f>IF(Table13[[#This Row],[Shipping Delay (No of Days From Order to Delivery)]]&lt;=2,"Fast Delivery","Standard Delivery")</f>
        <v>Fast Delivery</v>
      </c>
      <c r="H663" s="9" t="s">
        <v>123</v>
      </c>
      <c r="I663" s="13" t="str">
        <f ca="1">TRIM(Table13[[#This Row],[Product Category]])</f>
        <v>Office Supplies</v>
      </c>
      <c r="J663" s="13" t="str">
        <f ca="1">PROPER(Table13[[#This Row],[Product Sub-Category]])</f>
        <v>Tables</v>
      </c>
      <c r="K663" s="14">
        <v>7</v>
      </c>
      <c r="L663" s="15">
        <v>349.45</v>
      </c>
      <c r="M663" s="15">
        <f t="shared" si="30"/>
        <v>2446.15</v>
      </c>
      <c r="N663" s="9">
        <v>0.1</v>
      </c>
      <c r="O663" s="20">
        <v>0.1</v>
      </c>
      <c r="P663" s="20" t="str">
        <f>IF(Table13[[#This Row],[Discount]]=0,"No Discount",IF(Table13[[#This Row],[Discount]]&lt;=0.05,"Low",IF(Table13[[#This Row],[Discount]]&lt;=0.1,"Medium","High")))</f>
        <v>Medium</v>
      </c>
      <c r="Q663" s="15">
        <f t="shared" si="31"/>
        <v>244.61500000000001</v>
      </c>
      <c r="R663" s="15">
        <f t="shared" si="32"/>
        <v>2201.5349999999999</v>
      </c>
      <c r="S663" s="15" t="str">
        <f>IF(Table13[[#This Row],[Total Sales After Discount (Main Total Sales)]]&gt;=1000,"High Order","Low Order")</f>
        <v>High Order</v>
      </c>
      <c r="T663" s="9" t="s">
        <v>21</v>
      </c>
      <c r="U663" s="9" t="s">
        <v>104</v>
      </c>
      <c r="V663" s="16" t="str">
        <f ca="1">PROPER(Table13[[#This Row],[Region]])</f>
        <v>West</v>
      </c>
      <c r="W663" s="9" t="s">
        <v>242</v>
      </c>
      <c r="X663" s="9" t="s">
        <v>539</v>
      </c>
      <c r="Y663" s="9" t="s">
        <v>22</v>
      </c>
      <c r="Z663" s="9" t="str">
        <f>TEXT(Table13[[#This Row],[Order Date]],"mmm")</f>
        <v>Apr</v>
      </c>
      <c r="AA663" s="1" t="str">
        <f>TEXT(Table13[[#This Row],[Order Date]],"yyyy")</f>
        <v>2015</v>
      </c>
      <c r="AB663" s="1" t="str">
        <f>TEXT(Table13[[#This Row],[Order Date]],"mmm yyyy")</f>
        <v>Apr 2015</v>
      </c>
      <c r="AC663" s="1" t="str">
        <f>TEXT(Table13[[#This Row],[Order Date]],"dddd")</f>
        <v>Thursday</v>
      </c>
    </row>
    <row r="664" spans="1:29" ht="14.5">
      <c r="A664" s="9">
        <v>1182</v>
      </c>
      <c r="B664" s="9" t="str">
        <f>VLOOKUP(Table13[[#This Row],[Customer ID]],'Customer Lookup'!A:B,2,0)</f>
        <v>Jesse Williamson</v>
      </c>
      <c r="C664" s="9">
        <v>86913</v>
      </c>
      <c r="D664" s="12">
        <v>42147</v>
      </c>
      <c r="E664" s="12">
        <v>42147</v>
      </c>
      <c r="F664" s="24">
        <f>Table13[[#This Row],[Ship Date]]-Table13[[#This Row],[Order Date]]</f>
        <v>0</v>
      </c>
      <c r="G664" s="18" t="str">
        <f>IF(Table13[[#This Row],[Shipping Delay (No of Days From Order to Delivery)]]&lt;=2,"Fast Delivery","Standard Delivery")</f>
        <v>Fast Delivery</v>
      </c>
      <c r="H664" s="8" t="s">
        <v>116</v>
      </c>
      <c r="I664" s="13" t="str">
        <f ca="1">TRIM(Table13[[#This Row],[Product Category]])</f>
        <v>Technology</v>
      </c>
      <c r="J664" s="13" t="str">
        <f ca="1">PROPER(Table13[[#This Row],[Product Sub-Category]])</f>
        <v>Labels</v>
      </c>
      <c r="K664" s="14">
        <v>15</v>
      </c>
      <c r="L664" s="15">
        <v>2.61</v>
      </c>
      <c r="M664" s="15">
        <f t="shared" si="30"/>
        <v>39.15</v>
      </c>
      <c r="N664" s="9">
        <v>0.05</v>
      </c>
      <c r="O664" s="21">
        <v>0.05</v>
      </c>
      <c r="P664" s="21" t="str">
        <f>IF(Table13[[#This Row],[Discount]]=0,"No Discount",IF(Table13[[#This Row],[Discount]]&lt;=0.05,"Low",IF(Table13[[#This Row],[Discount]]&lt;=0.1,"Medium","High")))</f>
        <v>Low</v>
      </c>
      <c r="Q664" s="15">
        <f t="shared" si="31"/>
        <v>1.9575</v>
      </c>
      <c r="R664" s="15">
        <f t="shared" si="32"/>
        <v>37.192499999999995</v>
      </c>
      <c r="S664" s="15" t="str">
        <f>IF(Table13[[#This Row],[Total Sales After Discount (Main Total Sales)]]&gt;=1000,"High Order","Low Order")</f>
        <v>Low Order</v>
      </c>
      <c r="T664" s="9" t="s">
        <v>21</v>
      </c>
      <c r="U664" s="9" t="s">
        <v>42</v>
      </c>
      <c r="V664" s="16" t="str">
        <f ca="1">PROPER(Table13[[#This Row],[Region]])</f>
        <v>West</v>
      </c>
      <c r="W664" s="9" t="s">
        <v>161</v>
      </c>
      <c r="X664" s="9" t="s">
        <v>540</v>
      </c>
      <c r="Y664" s="9" t="s">
        <v>32</v>
      </c>
      <c r="Z664" s="9" t="str">
        <f>TEXT(Table13[[#This Row],[Order Date]],"mmm")</f>
        <v>May</v>
      </c>
      <c r="AA664" s="1" t="str">
        <f>TEXT(Table13[[#This Row],[Order Date]],"yyyy")</f>
        <v>2015</v>
      </c>
      <c r="AB664" s="1" t="str">
        <f>TEXT(Table13[[#This Row],[Order Date]],"mmm yyyy")</f>
        <v>May 2015</v>
      </c>
      <c r="AC664" s="1" t="str">
        <f>TEXT(Table13[[#This Row],[Order Date]],"dddd")</f>
        <v>Saturday</v>
      </c>
    </row>
    <row r="665" spans="1:29" ht="14.5">
      <c r="A665" s="9">
        <v>1183</v>
      </c>
      <c r="B665" s="9" t="str">
        <f>VLOOKUP(Table13[[#This Row],[Customer ID]],'Customer Lookup'!A:B,2,0)</f>
        <v>Becky O'Brien</v>
      </c>
      <c r="C665" s="9">
        <v>86914</v>
      </c>
      <c r="D665" s="12">
        <v>42184</v>
      </c>
      <c r="E665" s="12">
        <v>42184</v>
      </c>
      <c r="F665" s="24">
        <f>Table13[[#This Row],[Ship Date]]-Table13[[#This Row],[Order Date]]</f>
        <v>0</v>
      </c>
      <c r="G665" s="18" t="str">
        <f>IF(Table13[[#This Row],[Shipping Delay (No of Days From Order to Delivery)]]&lt;=2,"Fast Delivery","Standard Delivery")</f>
        <v>Fast Delivery</v>
      </c>
      <c r="H665" s="9" t="s">
        <v>2235</v>
      </c>
      <c r="I665" s="13" t="str">
        <f ca="1">TRIM(Table13[[#This Row],[Product Category]])</f>
        <v>Technology</v>
      </c>
      <c r="J665" s="13" t="str">
        <f ca="1">PROPER(Table13[[#This Row],[Product Sub-Category]])</f>
        <v>Telephones And Communication</v>
      </c>
      <c r="K665" s="14">
        <v>9</v>
      </c>
      <c r="L665" s="15">
        <v>35.99</v>
      </c>
      <c r="M665" s="15">
        <f t="shared" si="30"/>
        <v>323.91000000000003</v>
      </c>
      <c r="N665" s="9">
        <v>0.05</v>
      </c>
      <c r="O665" s="20">
        <v>0.05</v>
      </c>
      <c r="P665" s="20" t="str">
        <f>IF(Table13[[#This Row],[Discount]]=0,"No Discount",IF(Table13[[#This Row],[Discount]]&lt;=0.05,"Low",IF(Table13[[#This Row],[Discount]]&lt;=0.1,"Medium","High")))</f>
        <v>Low</v>
      </c>
      <c r="Q665" s="15">
        <f t="shared" si="31"/>
        <v>16.195500000000003</v>
      </c>
      <c r="R665" s="15">
        <f t="shared" si="32"/>
        <v>307.71450000000004</v>
      </c>
      <c r="S665" s="15" t="str">
        <f>IF(Table13[[#This Row],[Total Sales After Discount (Main Total Sales)]]&gt;=1000,"High Order","Low Order")</f>
        <v>Low Order</v>
      </c>
      <c r="T665" s="9" t="s">
        <v>31</v>
      </c>
      <c r="U665" s="9" t="s">
        <v>42</v>
      </c>
      <c r="V665" s="16" t="str">
        <f ca="1">PROPER(Table13[[#This Row],[Region]])</f>
        <v>South</v>
      </c>
      <c r="W665" s="9" t="s">
        <v>161</v>
      </c>
      <c r="X665" s="9" t="s">
        <v>541</v>
      </c>
      <c r="Y665" s="9" t="s">
        <v>32</v>
      </c>
      <c r="Z665" s="9" t="str">
        <f>TEXT(Table13[[#This Row],[Order Date]],"mmm")</f>
        <v>Jun</v>
      </c>
      <c r="AA665" s="1" t="str">
        <f>TEXT(Table13[[#This Row],[Order Date]],"yyyy")</f>
        <v>2015</v>
      </c>
      <c r="AB665" s="1" t="str">
        <f>TEXT(Table13[[#This Row],[Order Date]],"mmm yyyy")</f>
        <v>Jun 2015</v>
      </c>
      <c r="AC665" s="1" t="str">
        <f>TEXT(Table13[[#This Row],[Order Date]],"dddd")</f>
        <v>Monday</v>
      </c>
    </row>
    <row r="666" spans="1:29" ht="14.5">
      <c r="A666" s="9">
        <v>1185</v>
      </c>
      <c r="B666" s="9" t="str">
        <f>VLOOKUP(Table13[[#This Row],[Customer ID]],'Customer Lookup'!A:B,2,0)</f>
        <v>Lee Xu</v>
      </c>
      <c r="C666" s="9">
        <v>85938</v>
      </c>
      <c r="D666" s="12">
        <v>42084</v>
      </c>
      <c r="E666" s="12">
        <v>42085</v>
      </c>
      <c r="F666" s="24">
        <f>Table13[[#This Row],[Ship Date]]-Table13[[#This Row],[Order Date]]</f>
        <v>1</v>
      </c>
      <c r="G666" s="18" t="str">
        <f>IF(Table13[[#This Row],[Shipping Delay (No of Days From Order to Delivery)]]&lt;=2,"Fast Delivery","Standard Delivery")</f>
        <v>Fast Delivery</v>
      </c>
      <c r="H666" s="8" t="s">
        <v>74</v>
      </c>
      <c r="I666" s="13" t="str">
        <f ca="1">TRIM(Table13[[#This Row],[Product Category]])</f>
        <v>Office Supplies</v>
      </c>
      <c r="J666" s="13" t="str">
        <f ca="1">PROPER(Table13[[#This Row],[Product Sub-Category]])</f>
        <v>Office Machines</v>
      </c>
      <c r="K666" s="14">
        <v>3</v>
      </c>
      <c r="L666" s="15">
        <v>6783.02</v>
      </c>
      <c r="M666" s="15">
        <f t="shared" si="30"/>
        <v>20349.060000000001</v>
      </c>
      <c r="N666" s="9">
        <v>0.15</v>
      </c>
      <c r="O666" s="21">
        <v>0.15</v>
      </c>
      <c r="P666" s="21" t="str">
        <f>IF(Table13[[#This Row],[Discount]]=0,"No Discount",IF(Table13[[#This Row],[Discount]]&lt;=0.05,"Low",IF(Table13[[#This Row],[Discount]]&lt;=0.1,"Medium","High")))</f>
        <v>High</v>
      </c>
      <c r="Q666" s="15">
        <f t="shared" si="31"/>
        <v>3052.3589999999999</v>
      </c>
      <c r="R666" s="15">
        <f t="shared" si="32"/>
        <v>17296.701000000001</v>
      </c>
      <c r="S666" s="15" t="str">
        <f>IF(Table13[[#This Row],[Total Sales After Discount (Main Total Sales)]]&gt;=1000,"High Order","Low Order")</f>
        <v>High Order</v>
      </c>
      <c r="T666" s="9" t="s">
        <v>50</v>
      </c>
      <c r="U666" s="9" t="s">
        <v>104</v>
      </c>
      <c r="V666" s="16" t="str">
        <f ca="1">PROPER(Table13[[#This Row],[Region]])</f>
        <v>South</v>
      </c>
      <c r="W666" s="9" t="s">
        <v>542</v>
      </c>
      <c r="X666" s="9" t="s">
        <v>543</v>
      </c>
      <c r="Y666" s="9" t="s">
        <v>32</v>
      </c>
      <c r="Z666" s="9" t="str">
        <f>TEXT(Table13[[#This Row],[Order Date]],"mmm")</f>
        <v>Mar</v>
      </c>
      <c r="AA666" s="1" t="str">
        <f>TEXT(Table13[[#This Row],[Order Date]],"yyyy")</f>
        <v>2015</v>
      </c>
      <c r="AB666" s="1" t="str">
        <f>TEXT(Table13[[#This Row],[Order Date]],"mmm yyyy")</f>
        <v>Mar 2015</v>
      </c>
      <c r="AC666" s="1" t="str">
        <f>TEXT(Table13[[#This Row],[Order Date]],"dddd")</f>
        <v>Saturday</v>
      </c>
    </row>
    <row r="667" spans="1:29" ht="14.5">
      <c r="A667" s="9">
        <v>1185</v>
      </c>
      <c r="B667" s="9" t="str">
        <f>VLOOKUP(Table13[[#This Row],[Customer ID]],'Customer Lookup'!A:B,2,0)</f>
        <v>Lee Xu</v>
      </c>
      <c r="C667" s="9">
        <v>85940</v>
      </c>
      <c r="D667" s="12">
        <v>42104</v>
      </c>
      <c r="E667" s="12">
        <v>42107</v>
      </c>
      <c r="F667" s="24">
        <f>Table13[[#This Row],[Ship Date]]-Table13[[#This Row],[Order Date]]</f>
        <v>3</v>
      </c>
      <c r="G667" s="18" t="str">
        <f>IF(Table13[[#This Row],[Shipping Delay (No of Days From Order to Delivery)]]&lt;=2,"Fast Delivery","Standard Delivery")</f>
        <v>Standard Delivery</v>
      </c>
      <c r="H667" s="9" t="s">
        <v>196</v>
      </c>
      <c r="I667" s="13" t="str">
        <f ca="1">TRIM(Table13[[#This Row],[Product Category]])</f>
        <v>Technology</v>
      </c>
      <c r="J667" s="13" t="str">
        <f ca="1">PROPER(Table13[[#This Row],[Product Sub-Category]])</f>
        <v>Appliances</v>
      </c>
      <c r="K667" s="14">
        <v>8</v>
      </c>
      <c r="L667" s="15">
        <v>11.7</v>
      </c>
      <c r="M667" s="15">
        <f t="shared" si="30"/>
        <v>93.6</v>
      </c>
      <c r="N667" s="9">
        <v>0.05</v>
      </c>
      <c r="O667" s="20">
        <v>0.05</v>
      </c>
      <c r="P667" s="20" t="str">
        <f>IF(Table13[[#This Row],[Discount]]=0,"No Discount",IF(Table13[[#This Row],[Discount]]&lt;=0.05,"Low",IF(Table13[[#This Row],[Discount]]&lt;=0.1,"Medium","High")))</f>
        <v>Low</v>
      </c>
      <c r="Q667" s="15">
        <f t="shared" si="31"/>
        <v>4.68</v>
      </c>
      <c r="R667" s="15">
        <f t="shared" si="32"/>
        <v>88.919999999999987</v>
      </c>
      <c r="S667" s="15" t="str">
        <f>IF(Table13[[#This Row],[Total Sales After Discount (Main Total Sales)]]&gt;=1000,"High Order","Low Order")</f>
        <v>Low Order</v>
      </c>
      <c r="T667" s="9" t="s">
        <v>31</v>
      </c>
      <c r="U667" s="9" t="s">
        <v>104</v>
      </c>
      <c r="V667" s="16" t="str">
        <f ca="1">PROPER(Table13[[#This Row],[Region]])</f>
        <v>West</v>
      </c>
      <c r="W667" s="9" t="s">
        <v>542</v>
      </c>
      <c r="X667" s="9" t="s">
        <v>543</v>
      </c>
      <c r="Y667" s="9" t="s">
        <v>32</v>
      </c>
      <c r="Z667" s="9" t="str">
        <f>TEXT(Table13[[#This Row],[Order Date]],"mmm")</f>
        <v>Apr</v>
      </c>
      <c r="AA667" s="1" t="str">
        <f>TEXT(Table13[[#This Row],[Order Date]],"yyyy")</f>
        <v>2015</v>
      </c>
      <c r="AB667" s="1" t="str">
        <f>TEXT(Table13[[#This Row],[Order Date]],"mmm yyyy")</f>
        <v>Apr 2015</v>
      </c>
      <c r="AC667" s="1" t="str">
        <f>TEXT(Table13[[#This Row],[Order Date]],"dddd")</f>
        <v>Friday</v>
      </c>
    </row>
    <row r="668" spans="1:29" ht="14.5">
      <c r="A668" s="9">
        <v>1186</v>
      </c>
      <c r="B668" s="9" t="str">
        <f>VLOOKUP(Table13[[#This Row],[Customer ID]],'Customer Lookup'!A:B,2,0)</f>
        <v>Glenda Herbert</v>
      </c>
      <c r="C668" s="9">
        <v>85939</v>
      </c>
      <c r="D668" s="12">
        <v>42103</v>
      </c>
      <c r="E668" s="12">
        <v>42104</v>
      </c>
      <c r="F668" s="24">
        <f>Table13[[#This Row],[Ship Date]]-Table13[[#This Row],[Order Date]]</f>
        <v>1</v>
      </c>
      <c r="G668" s="18" t="str">
        <f>IF(Table13[[#This Row],[Shipping Delay (No of Days From Order to Delivery)]]&lt;=2,"Fast Delivery","Standard Delivery")</f>
        <v>Fast Delivery</v>
      </c>
      <c r="H668" s="8" t="s">
        <v>74</v>
      </c>
      <c r="I668" s="13" t="str">
        <f ca="1">TRIM(Table13[[#This Row],[Product Category]])</f>
        <v>Office Supplies</v>
      </c>
      <c r="J668" s="13" t="str">
        <f ca="1">PROPER(Table13[[#This Row],[Product Sub-Category]])</f>
        <v>Office Machines</v>
      </c>
      <c r="K668" s="14">
        <v>10</v>
      </c>
      <c r="L668" s="15">
        <v>400.97</v>
      </c>
      <c r="M668" s="15">
        <f t="shared" si="30"/>
        <v>4009.7000000000003</v>
      </c>
      <c r="N668" s="9">
        <v>0.1</v>
      </c>
      <c r="O668" s="21">
        <v>0.1</v>
      </c>
      <c r="P668" s="21" t="str">
        <f>IF(Table13[[#This Row],[Discount]]=0,"No Discount",IF(Table13[[#This Row],[Discount]]&lt;=0.05,"Low",IF(Table13[[#This Row],[Discount]]&lt;=0.1,"Medium","High")))</f>
        <v>Medium</v>
      </c>
      <c r="Q668" s="15">
        <f t="shared" si="31"/>
        <v>400.97</v>
      </c>
      <c r="R668" s="15">
        <f t="shared" si="32"/>
        <v>3608.7300000000005</v>
      </c>
      <c r="S668" s="15" t="str">
        <f>IF(Table13[[#This Row],[Total Sales After Discount (Main Total Sales)]]&gt;=1000,"High Order","Low Order")</f>
        <v>High Order</v>
      </c>
      <c r="T668" s="9" t="s">
        <v>41</v>
      </c>
      <c r="U668" s="9" t="s">
        <v>104</v>
      </c>
      <c r="V668" s="16" t="str">
        <f ca="1">PROPER(Table13[[#This Row],[Region]])</f>
        <v>West</v>
      </c>
      <c r="W668" s="9" t="s">
        <v>37</v>
      </c>
      <c r="X668" s="9" t="s">
        <v>544</v>
      </c>
      <c r="Y668" s="9" t="s">
        <v>22</v>
      </c>
      <c r="Z668" s="9" t="str">
        <f>TEXT(Table13[[#This Row],[Order Date]],"mmm")</f>
        <v>Apr</v>
      </c>
      <c r="AA668" s="1" t="str">
        <f>TEXT(Table13[[#This Row],[Order Date]],"yyyy")</f>
        <v>2015</v>
      </c>
      <c r="AB668" s="1" t="str">
        <f>TEXT(Table13[[#This Row],[Order Date]],"mmm yyyy")</f>
        <v>Apr 2015</v>
      </c>
      <c r="AC668" s="1" t="str">
        <f>TEXT(Table13[[#This Row],[Order Date]],"dddd")</f>
        <v>Thursday</v>
      </c>
    </row>
    <row r="669" spans="1:29" ht="14.5">
      <c r="A669" s="9">
        <v>1189</v>
      </c>
      <c r="B669" s="9" t="str">
        <f>VLOOKUP(Table13[[#This Row],[Customer ID]],'Customer Lookup'!A:B,2,0)</f>
        <v>Dwight Stephenson</v>
      </c>
      <c r="C669" s="9">
        <v>87584</v>
      </c>
      <c r="D669" s="12">
        <v>42172</v>
      </c>
      <c r="E669" s="12">
        <v>42177</v>
      </c>
      <c r="F669" s="24">
        <f>Table13[[#This Row],[Ship Date]]-Table13[[#This Row],[Order Date]]</f>
        <v>5</v>
      </c>
      <c r="G669" s="18" t="str">
        <f>IF(Table13[[#This Row],[Shipping Delay (No of Days From Order to Delivery)]]&lt;=2,"Fast Delivery","Standard Delivery")</f>
        <v>Standard Delivery</v>
      </c>
      <c r="H669" s="9" t="s">
        <v>196</v>
      </c>
      <c r="I669" s="13" t="str">
        <f ca="1">TRIM(Table13[[#This Row],[Product Category]])</f>
        <v>Furniture</v>
      </c>
      <c r="J669" s="13" t="str">
        <f ca="1">PROPER(Table13[[#This Row],[Product Sub-Category]])</f>
        <v>Appliances</v>
      </c>
      <c r="K669" s="14">
        <v>14</v>
      </c>
      <c r="L669" s="15">
        <v>10.89</v>
      </c>
      <c r="M669" s="15">
        <f t="shared" si="30"/>
        <v>152.46</v>
      </c>
      <c r="N669" s="9">
        <v>0.05</v>
      </c>
      <c r="O669" s="20">
        <v>0.05</v>
      </c>
      <c r="P669" s="20" t="str">
        <f>IF(Table13[[#This Row],[Discount]]=0,"No Discount",IF(Table13[[#This Row],[Discount]]&lt;=0.05,"Low",IF(Table13[[#This Row],[Discount]]&lt;=0.1,"Medium","High")))</f>
        <v>Low</v>
      </c>
      <c r="Q669" s="15">
        <f t="shared" si="31"/>
        <v>7.6230000000000011</v>
      </c>
      <c r="R669" s="15">
        <f t="shared" si="32"/>
        <v>144.83700000000002</v>
      </c>
      <c r="S669" s="15" t="str">
        <f>IF(Table13[[#This Row],[Total Sales After Discount (Main Total Sales)]]&gt;=1000,"High Order","Low Order")</f>
        <v>Low Order</v>
      </c>
      <c r="T669" s="9" t="s">
        <v>98</v>
      </c>
      <c r="U669" s="9" t="s">
        <v>104</v>
      </c>
      <c r="V669" s="16" t="str">
        <f ca="1">PROPER(Table13[[#This Row],[Region]])</f>
        <v>West</v>
      </c>
      <c r="W669" s="9" t="s">
        <v>37</v>
      </c>
      <c r="X669" s="9" t="s">
        <v>544</v>
      </c>
      <c r="Y669" s="9" t="s">
        <v>32</v>
      </c>
      <c r="Z669" s="9" t="str">
        <f>TEXT(Table13[[#This Row],[Order Date]],"mmm")</f>
        <v>Jun</v>
      </c>
      <c r="AA669" s="1" t="str">
        <f>TEXT(Table13[[#This Row],[Order Date]],"yyyy")</f>
        <v>2015</v>
      </c>
      <c r="AB669" s="1" t="str">
        <f>TEXT(Table13[[#This Row],[Order Date]],"mmm yyyy")</f>
        <v>Jun 2015</v>
      </c>
      <c r="AC669" s="1" t="str">
        <f>TEXT(Table13[[#This Row],[Order Date]],"dddd")</f>
        <v>Wednesday</v>
      </c>
    </row>
    <row r="670" spans="1:29" ht="14.5">
      <c r="A670" s="9">
        <v>1189</v>
      </c>
      <c r="B670" s="9" t="str">
        <f>VLOOKUP(Table13[[#This Row],[Customer ID]],'Customer Lookup'!A:B,2,0)</f>
        <v>Dwight Stephenson</v>
      </c>
      <c r="C670" s="9">
        <v>87584</v>
      </c>
      <c r="D670" s="12">
        <v>42172</v>
      </c>
      <c r="E670" s="12">
        <v>42177</v>
      </c>
      <c r="F670" s="24">
        <f>Table13[[#This Row],[Ship Date]]-Table13[[#This Row],[Order Date]]</f>
        <v>5</v>
      </c>
      <c r="G670" s="18" t="str">
        <f>IF(Table13[[#This Row],[Shipping Delay (No of Days From Order to Delivery)]]&lt;=2,"Fast Delivery","Standard Delivery")</f>
        <v>Standard Delivery</v>
      </c>
      <c r="H670" s="8" t="s">
        <v>2233</v>
      </c>
      <c r="I670" s="13" t="str">
        <f ca="1">TRIM(Table13[[#This Row],[Product Category]])</f>
        <v>Furniture</v>
      </c>
      <c r="J670" s="13" t="str">
        <f ca="1">PROPER(Table13[[#This Row],[Product Sub-Category]])</f>
        <v>Office Furnishings</v>
      </c>
      <c r="K670" s="14">
        <v>16</v>
      </c>
      <c r="L670" s="15">
        <v>10.64</v>
      </c>
      <c r="M670" s="15">
        <f t="shared" si="30"/>
        <v>170.24</v>
      </c>
      <c r="N670" s="9">
        <v>0.05</v>
      </c>
      <c r="O670" s="21">
        <v>0.05</v>
      </c>
      <c r="P670" s="21" t="str">
        <f>IF(Table13[[#This Row],[Discount]]=0,"No Discount",IF(Table13[[#This Row],[Discount]]&lt;=0.05,"Low",IF(Table13[[#This Row],[Discount]]&lt;=0.1,"Medium","High")))</f>
        <v>Low</v>
      </c>
      <c r="Q670" s="15">
        <f t="shared" si="31"/>
        <v>8.5120000000000005</v>
      </c>
      <c r="R670" s="15">
        <f t="shared" si="32"/>
        <v>161.72800000000001</v>
      </c>
      <c r="S670" s="15" t="str">
        <f>IF(Table13[[#This Row],[Total Sales After Discount (Main Total Sales)]]&gt;=1000,"High Order","Low Order")</f>
        <v>Low Order</v>
      </c>
      <c r="T670" s="9" t="s">
        <v>98</v>
      </c>
      <c r="U670" s="9" t="s">
        <v>104</v>
      </c>
      <c r="V670" s="16" t="str">
        <f ca="1">PROPER(Table13[[#This Row],[Region]])</f>
        <v>West</v>
      </c>
      <c r="W670" s="9" t="s">
        <v>37</v>
      </c>
      <c r="X670" s="9" t="s">
        <v>544</v>
      </c>
      <c r="Y670" s="9" t="s">
        <v>32</v>
      </c>
      <c r="Z670" s="9" t="str">
        <f>TEXT(Table13[[#This Row],[Order Date]],"mmm")</f>
        <v>Jun</v>
      </c>
      <c r="AA670" s="1" t="str">
        <f>TEXT(Table13[[#This Row],[Order Date]],"yyyy")</f>
        <v>2015</v>
      </c>
      <c r="AB670" s="1" t="str">
        <f>TEXT(Table13[[#This Row],[Order Date]],"mmm yyyy")</f>
        <v>Jun 2015</v>
      </c>
      <c r="AC670" s="1" t="str">
        <f>TEXT(Table13[[#This Row],[Order Date]],"dddd")</f>
        <v>Wednesday</v>
      </c>
    </row>
    <row r="671" spans="1:29" ht="14.5">
      <c r="A671" s="9">
        <v>1189</v>
      </c>
      <c r="B671" s="9" t="str">
        <f>VLOOKUP(Table13[[#This Row],[Customer ID]],'Customer Lookup'!A:B,2,0)</f>
        <v>Dwight Stephenson</v>
      </c>
      <c r="C671" s="9">
        <v>87584</v>
      </c>
      <c r="D671" s="12">
        <v>42172</v>
      </c>
      <c r="E671" s="12">
        <v>42174</v>
      </c>
      <c r="F671" s="24">
        <f>Table13[[#This Row],[Ship Date]]-Table13[[#This Row],[Order Date]]</f>
        <v>2</v>
      </c>
      <c r="G671" s="18" t="str">
        <f>IF(Table13[[#This Row],[Shipping Delay (No of Days From Order to Delivery)]]&lt;=2,"Fast Delivery","Standard Delivery")</f>
        <v>Fast Delivery</v>
      </c>
      <c r="H671" s="9" t="s">
        <v>2233</v>
      </c>
      <c r="I671" s="13" t="str">
        <f ca="1">TRIM(Table13[[#This Row],[Product Category]])</f>
        <v>Office Supplies</v>
      </c>
      <c r="J671" s="13" t="str">
        <f ca="1">PROPER(Table13[[#This Row],[Product Sub-Category]])</f>
        <v>Office Furnishings</v>
      </c>
      <c r="K671" s="14">
        <v>4</v>
      </c>
      <c r="L671" s="15">
        <v>7.96</v>
      </c>
      <c r="M671" s="15">
        <f t="shared" si="30"/>
        <v>31.84</v>
      </c>
      <c r="N671" s="9">
        <v>0.05</v>
      </c>
      <c r="O671" s="20">
        <v>0.05</v>
      </c>
      <c r="P671" s="20" t="str">
        <f>IF(Table13[[#This Row],[Discount]]=0,"No Discount",IF(Table13[[#This Row],[Discount]]&lt;=0.05,"Low",IF(Table13[[#This Row],[Discount]]&lt;=0.1,"Medium","High")))</f>
        <v>Low</v>
      </c>
      <c r="Q671" s="15">
        <f t="shared" si="31"/>
        <v>1.5920000000000001</v>
      </c>
      <c r="R671" s="15">
        <f t="shared" si="32"/>
        <v>30.248000000000001</v>
      </c>
      <c r="S671" s="15" t="str">
        <f>IF(Table13[[#This Row],[Total Sales After Discount (Main Total Sales)]]&gt;=1000,"High Order","Low Order")</f>
        <v>Low Order</v>
      </c>
      <c r="T671" s="9" t="s">
        <v>98</v>
      </c>
      <c r="U671" s="9" t="s">
        <v>104</v>
      </c>
      <c r="V671" s="16" t="str">
        <f ca="1">PROPER(Table13[[#This Row],[Region]])</f>
        <v>East</v>
      </c>
      <c r="W671" s="9" t="s">
        <v>37</v>
      </c>
      <c r="X671" s="9" t="s">
        <v>544</v>
      </c>
      <c r="Y671" s="9" t="s">
        <v>32</v>
      </c>
      <c r="Z671" s="9" t="str">
        <f>TEXT(Table13[[#This Row],[Order Date]],"mmm")</f>
        <v>Jun</v>
      </c>
      <c r="AA671" s="1" t="str">
        <f>TEXT(Table13[[#This Row],[Order Date]],"yyyy")</f>
        <v>2015</v>
      </c>
      <c r="AB671" s="1" t="str">
        <f>TEXT(Table13[[#This Row],[Order Date]],"mmm yyyy")</f>
        <v>Jun 2015</v>
      </c>
      <c r="AC671" s="1" t="str">
        <f>TEXT(Table13[[#This Row],[Order Date]],"dddd")</f>
        <v>Wednesday</v>
      </c>
    </row>
    <row r="672" spans="1:29" ht="14.5">
      <c r="A672" s="9">
        <v>1191</v>
      </c>
      <c r="B672" s="9" t="str">
        <f>VLOOKUP(Table13[[#This Row],[Customer ID]],'Customer Lookup'!A:B,2,0)</f>
        <v>John Morse</v>
      </c>
      <c r="C672" s="9">
        <v>87587</v>
      </c>
      <c r="D672" s="12">
        <v>42183</v>
      </c>
      <c r="E672" s="12">
        <v>42186</v>
      </c>
      <c r="F672" s="24">
        <f>Table13[[#This Row],[Ship Date]]-Table13[[#This Row],[Order Date]]</f>
        <v>3</v>
      </c>
      <c r="G672" s="18" t="str">
        <f>IF(Table13[[#This Row],[Shipping Delay (No of Days From Order to Delivery)]]&lt;=2,"Fast Delivery","Standard Delivery")</f>
        <v>Standard Delivery</v>
      </c>
      <c r="H672" s="8" t="s">
        <v>2237</v>
      </c>
      <c r="I672" s="13" t="str">
        <f ca="1">TRIM(Table13[[#This Row],[Product Category]])</f>
        <v>Furniture</v>
      </c>
      <c r="J672" s="13" t="str">
        <f ca="1">PROPER(Table13[[#This Row],[Product Sub-Category]])</f>
        <v>Binders And Binder Accessories</v>
      </c>
      <c r="K672" s="14">
        <v>3</v>
      </c>
      <c r="L672" s="15">
        <v>28.53</v>
      </c>
      <c r="M672" s="15">
        <f t="shared" si="30"/>
        <v>85.59</v>
      </c>
      <c r="N672" s="9">
        <v>0.05</v>
      </c>
      <c r="O672" s="21">
        <v>0.05</v>
      </c>
      <c r="P672" s="21" t="str">
        <f>IF(Table13[[#This Row],[Discount]]=0,"No Discount",IF(Table13[[#This Row],[Discount]]&lt;=0.05,"Low",IF(Table13[[#This Row],[Discount]]&lt;=0.1,"Medium","High")))</f>
        <v>Low</v>
      </c>
      <c r="Q672" s="15">
        <f t="shared" si="31"/>
        <v>4.2795000000000005</v>
      </c>
      <c r="R672" s="15">
        <f t="shared" si="32"/>
        <v>81.310500000000005</v>
      </c>
      <c r="S672" s="15" t="str">
        <f>IF(Table13[[#This Row],[Total Sales After Discount (Main Total Sales)]]&gt;=1000,"High Order","Low Order")</f>
        <v>Low Order</v>
      </c>
      <c r="T672" s="9" t="s">
        <v>98</v>
      </c>
      <c r="U672" s="9" t="s">
        <v>51</v>
      </c>
      <c r="V672" s="16" t="str">
        <f ca="1">PROPER(Table13[[#This Row],[Region]])</f>
        <v>East</v>
      </c>
      <c r="W672" s="9" t="s">
        <v>171</v>
      </c>
      <c r="X672" s="9" t="s">
        <v>545</v>
      </c>
      <c r="Y672" s="9" t="s">
        <v>32</v>
      </c>
      <c r="Z672" s="9" t="str">
        <f>TEXT(Table13[[#This Row],[Order Date]],"mmm")</f>
        <v>Jun</v>
      </c>
      <c r="AA672" s="1" t="str">
        <f>TEXT(Table13[[#This Row],[Order Date]],"yyyy")</f>
        <v>2015</v>
      </c>
      <c r="AB672" s="1" t="str">
        <f>TEXT(Table13[[#This Row],[Order Date]],"mmm yyyy")</f>
        <v>Jun 2015</v>
      </c>
      <c r="AC672" s="1" t="str">
        <f>TEXT(Table13[[#This Row],[Order Date]],"dddd")</f>
        <v>Sunday</v>
      </c>
    </row>
    <row r="673" spans="1:29" ht="14.5">
      <c r="A673" s="9">
        <v>1193</v>
      </c>
      <c r="B673" s="9" t="str">
        <f>VLOOKUP(Table13[[#This Row],[Customer ID]],'Customer Lookup'!A:B,2,0)</f>
        <v>Louis Parrish</v>
      </c>
      <c r="C673" s="9">
        <v>5984</v>
      </c>
      <c r="D673" s="12">
        <v>42172</v>
      </c>
      <c r="E673" s="12">
        <v>42177</v>
      </c>
      <c r="F673" s="24">
        <f>Table13[[#This Row],[Ship Date]]-Table13[[#This Row],[Order Date]]</f>
        <v>5</v>
      </c>
      <c r="G673" s="18" t="str">
        <f>IF(Table13[[#This Row],[Shipping Delay (No of Days From Order to Delivery)]]&lt;=2,"Fast Delivery","Standard Delivery")</f>
        <v>Standard Delivery</v>
      </c>
      <c r="H673" s="9" t="s">
        <v>2233</v>
      </c>
      <c r="I673" s="13" t="str">
        <f ca="1">TRIM(Table13[[#This Row],[Product Category]])</f>
        <v>Furniture</v>
      </c>
      <c r="J673" s="13" t="str">
        <f ca="1">PROPER(Table13[[#This Row],[Product Sub-Category]])</f>
        <v>Office Furnishings</v>
      </c>
      <c r="K673" s="14">
        <v>63</v>
      </c>
      <c r="L673" s="15">
        <v>10.64</v>
      </c>
      <c r="M673" s="15">
        <f t="shared" si="30"/>
        <v>670.32</v>
      </c>
      <c r="N673" s="9">
        <v>0.05</v>
      </c>
      <c r="O673" s="20">
        <v>0.05</v>
      </c>
      <c r="P673" s="20" t="str">
        <f>IF(Table13[[#This Row],[Discount]]=0,"No Discount",IF(Table13[[#This Row],[Discount]]&lt;=0.05,"Low",IF(Table13[[#This Row],[Discount]]&lt;=0.1,"Medium","High")))</f>
        <v>Low</v>
      </c>
      <c r="Q673" s="15">
        <f t="shared" si="31"/>
        <v>33.516000000000005</v>
      </c>
      <c r="R673" s="15">
        <f t="shared" si="32"/>
        <v>636.80400000000009</v>
      </c>
      <c r="S673" s="15" t="str">
        <f>IF(Table13[[#This Row],[Total Sales After Discount (Main Total Sales)]]&gt;=1000,"High Order","Low Order")</f>
        <v>Low Order</v>
      </c>
      <c r="T673" s="9" t="s">
        <v>98</v>
      </c>
      <c r="U673" s="9" t="s">
        <v>104</v>
      </c>
      <c r="V673" s="16" t="str">
        <f ca="1">PROPER(Table13[[#This Row],[Region]])</f>
        <v>East</v>
      </c>
      <c r="W673" s="9" t="s">
        <v>466</v>
      </c>
      <c r="X673" s="9" t="s">
        <v>29</v>
      </c>
      <c r="Y673" s="9" t="s">
        <v>32</v>
      </c>
      <c r="Z673" s="9" t="str">
        <f>TEXT(Table13[[#This Row],[Order Date]],"mmm")</f>
        <v>Jun</v>
      </c>
      <c r="AA673" s="1" t="str">
        <f>TEXT(Table13[[#This Row],[Order Date]],"yyyy")</f>
        <v>2015</v>
      </c>
      <c r="AB673" s="1" t="str">
        <f>TEXT(Table13[[#This Row],[Order Date]],"mmm yyyy")</f>
        <v>Jun 2015</v>
      </c>
      <c r="AC673" s="1" t="str">
        <f>TEXT(Table13[[#This Row],[Order Date]],"dddd")</f>
        <v>Wednesday</v>
      </c>
    </row>
    <row r="674" spans="1:29" ht="14.5">
      <c r="A674" s="9">
        <v>1193</v>
      </c>
      <c r="B674" s="9" t="str">
        <f>VLOOKUP(Table13[[#This Row],[Customer ID]],'Customer Lookup'!A:B,2,0)</f>
        <v>Louis Parrish</v>
      </c>
      <c r="C674" s="9">
        <v>5984</v>
      </c>
      <c r="D674" s="12">
        <v>42172</v>
      </c>
      <c r="E674" s="12">
        <v>42174</v>
      </c>
      <c r="F674" s="24">
        <f>Table13[[#This Row],[Ship Date]]-Table13[[#This Row],[Order Date]]</f>
        <v>2</v>
      </c>
      <c r="G674" s="18" t="str">
        <f>IF(Table13[[#This Row],[Shipping Delay (No of Days From Order to Delivery)]]&lt;=2,"Fast Delivery","Standard Delivery")</f>
        <v>Fast Delivery</v>
      </c>
      <c r="H674" s="8" t="s">
        <v>2233</v>
      </c>
      <c r="I674" s="13" t="str">
        <f ca="1">TRIM(Table13[[#This Row],[Product Category]])</f>
        <v>Office Supplies</v>
      </c>
      <c r="J674" s="13" t="str">
        <f ca="1">PROPER(Table13[[#This Row],[Product Sub-Category]])</f>
        <v>Office Furnishings</v>
      </c>
      <c r="K674" s="14">
        <v>17</v>
      </c>
      <c r="L674" s="15">
        <v>7.96</v>
      </c>
      <c r="M674" s="15">
        <f t="shared" si="30"/>
        <v>135.32</v>
      </c>
      <c r="N674" s="9">
        <v>0.05</v>
      </c>
      <c r="O674" s="21">
        <v>0.05</v>
      </c>
      <c r="P674" s="21" t="str">
        <f>IF(Table13[[#This Row],[Discount]]=0,"No Discount",IF(Table13[[#This Row],[Discount]]&lt;=0.05,"Low",IF(Table13[[#This Row],[Discount]]&lt;=0.1,"Medium","High")))</f>
        <v>Low</v>
      </c>
      <c r="Q674" s="15">
        <f t="shared" si="31"/>
        <v>6.766</v>
      </c>
      <c r="R674" s="15">
        <f t="shared" si="32"/>
        <v>128.554</v>
      </c>
      <c r="S674" s="15" t="str">
        <f>IF(Table13[[#This Row],[Total Sales After Discount (Main Total Sales)]]&gt;=1000,"High Order","Low Order")</f>
        <v>Low Order</v>
      </c>
      <c r="T674" s="9" t="s">
        <v>98</v>
      </c>
      <c r="U674" s="9" t="s">
        <v>104</v>
      </c>
      <c r="V674" s="16" t="str">
        <f ca="1">PROPER(Table13[[#This Row],[Region]])</f>
        <v>East</v>
      </c>
      <c r="W674" s="9" t="s">
        <v>466</v>
      </c>
      <c r="X674" s="9" t="s">
        <v>29</v>
      </c>
      <c r="Y674" s="9" t="s">
        <v>32</v>
      </c>
      <c r="Z674" s="9" t="str">
        <f>TEXT(Table13[[#This Row],[Order Date]],"mmm")</f>
        <v>Jun</v>
      </c>
      <c r="AA674" s="1" t="str">
        <f>TEXT(Table13[[#This Row],[Order Date]],"yyyy")</f>
        <v>2015</v>
      </c>
      <c r="AB674" s="1" t="str">
        <f>TEXT(Table13[[#This Row],[Order Date]],"mmm yyyy")</f>
        <v>Jun 2015</v>
      </c>
      <c r="AC674" s="1" t="str">
        <f>TEXT(Table13[[#This Row],[Order Date]],"dddd")</f>
        <v>Wednesday</v>
      </c>
    </row>
    <row r="675" spans="1:29" ht="14.5">
      <c r="A675" s="9">
        <v>1193</v>
      </c>
      <c r="B675" s="9" t="str">
        <f>VLOOKUP(Table13[[#This Row],[Customer ID]],'Customer Lookup'!A:B,2,0)</f>
        <v>Louis Parrish</v>
      </c>
      <c r="C675" s="9">
        <v>29350</v>
      </c>
      <c r="D675" s="12">
        <v>42060</v>
      </c>
      <c r="E675" s="12">
        <v>42062</v>
      </c>
      <c r="F675" s="24">
        <f>Table13[[#This Row],[Ship Date]]-Table13[[#This Row],[Order Date]]</f>
        <v>2</v>
      </c>
      <c r="G675" s="18" t="str">
        <f>IF(Table13[[#This Row],[Shipping Delay (No of Days From Order to Delivery)]]&lt;=2,"Fast Delivery","Standard Delivery")</f>
        <v>Fast Delivery</v>
      </c>
      <c r="H675" s="9" t="s">
        <v>2237</v>
      </c>
      <c r="I675" s="13" t="str">
        <f ca="1">TRIM(Table13[[#This Row],[Product Category]])</f>
        <v>Office Supplies</v>
      </c>
      <c r="J675" s="13" t="str">
        <f ca="1">PROPER(Table13[[#This Row],[Product Sub-Category]])</f>
        <v>Binders And Binder Accessories</v>
      </c>
      <c r="K675" s="14">
        <v>85</v>
      </c>
      <c r="L675" s="15">
        <v>52.4</v>
      </c>
      <c r="M675" s="15">
        <f t="shared" si="30"/>
        <v>4454</v>
      </c>
      <c r="N675" s="9">
        <v>0.05</v>
      </c>
      <c r="O675" s="20">
        <v>0.05</v>
      </c>
      <c r="P675" s="20" t="str">
        <f>IF(Table13[[#This Row],[Discount]]=0,"No Discount",IF(Table13[[#This Row],[Discount]]&lt;=0.05,"Low",IF(Table13[[#This Row],[Discount]]&lt;=0.1,"Medium","High")))</f>
        <v>Low</v>
      </c>
      <c r="Q675" s="15">
        <f t="shared" si="31"/>
        <v>222.70000000000002</v>
      </c>
      <c r="R675" s="15">
        <f t="shared" si="32"/>
        <v>4231.3</v>
      </c>
      <c r="S675" s="15" t="str">
        <f>IF(Table13[[#This Row],[Total Sales After Discount (Main Total Sales)]]&gt;=1000,"High Order","Low Order")</f>
        <v>High Order</v>
      </c>
      <c r="T675" s="9" t="s">
        <v>21</v>
      </c>
      <c r="U675" s="9" t="s">
        <v>104</v>
      </c>
      <c r="V675" s="16" t="str">
        <f ca="1">PROPER(Table13[[#This Row],[Region]])</f>
        <v>East</v>
      </c>
      <c r="W675" s="9" t="s">
        <v>466</v>
      </c>
      <c r="X675" s="9" t="s">
        <v>29</v>
      </c>
      <c r="Y675" s="9" t="s">
        <v>32</v>
      </c>
      <c r="Z675" s="9" t="str">
        <f>TEXT(Table13[[#This Row],[Order Date]],"mmm")</f>
        <v>Feb</v>
      </c>
      <c r="AA675" s="1" t="str">
        <f>TEXT(Table13[[#This Row],[Order Date]],"yyyy")</f>
        <v>2015</v>
      </c>
      <c r="AB675" s="1" t="str">
        <f>TEXT(Table13[[#This Row],[Order Date]],"mmm yyyy")</f>
        <v>Feb 2015</v>
      </c>
      <c r="AC675" s="1" t="str">
        <f>TEXT(Table13[[#This Row],[Order Date]],"dddd")</f>
        <v>Wednesday</v>
      </c>
    </row>
    <row r="676" spans="1:29" ht="14.5">
      <c r="A676" s="9">
        <v>1193</v>
      </c>
      <c r="B676" s="9" t="str">
        <f>VLOOKUP(Table13[[#This Row],[Customer ID]],'Customer Lookup'!A:B,2,0)</f>
        <v>Louis Parrish</v>
      </c>
      <c r="C676" s="9">
        <v>29350</v>
      </c>
      <c r="D676" s="12">
        <v>42060</v>
      </c>
      <c r="E676" s="12">
        <v>42061</v>
      </c>
      <c r="F676" s="24">
        <f>Table13[[#This Row],[Ship Date]]-Table13[[#This Row],[Order Date]]</f>
        <v>1</v>
      </c>
      <c r="G676" s="18" t="str">
        <f>IF(Table13[[#This Row],[Shipping Delay (No of Days From Order to Delivery)]]&lt;=2,"Fast Delivery","Standard Delivery")</f>
        <v>Fast Delivery</v>
      </c>
      <c r="H676" s="8" t="s">
        <v>2231</v>
      </c>
      <c r="I676" s="13" t="str">
        <f ca="1">TRIM(Table13[[#This Row],[Product Category]])</f>
        <v>Office Supplies</v>
      </c>
      <c r="J676" s="13" t="str">
        <f ca="1">PROPER(Table13[[#This Row],[Product Sub-Category]])</f>
        <v>Pens &amp; Art Supplies</v>
      </c>
      <c r="K676" s="14">
        <v>83</v>
      </c>
      <c r="L676" s="15">
        <v>36.549999999999997</v>
      </c>
      <c r="M676" s="15">
        <f t="shared" si="30"/>
        <v>3033.6499999999996</v>
      </c>
      <c r="N676" s="9">
        <v>0.05</v>
      </c>
      <c r="O676" s="21">
        <v>0.05</v>
      </c>
      <c r="P676" s="21" t="str">
        <f>IF(Table13[[#This Row],[Discount]]=0,"No Discount",IF(Table13[[#This Row],[Discount]]&lt;=0.05,"Low",IF(Table13[[#This Row],[Discount]]&lt;=0.1,"Medium","High")))</f>
        <v>Low</v>
      </c>
      <c r="Q676" s="15">
        <f t="shared" si="31"/>
        <v>151.68249999999998</v>
      </c>
      <c r="R676" s="15">
        <f t="shared" si="32"/>
        <v>2881.9674999999997</v>
      </c>
      <c r="S676" s="15" t="str">
        <f>IF(Table13[[#This Row],[Total Sales After Discount (Main Total Sales)]]&gt;=1000,"High Order","Low Order")</f>
        <v>High Order</v>
      </c>
      <c r="T676" s="9" t="s">
        <v>21</v>
      </c>
      <c r="U676" s="9" t="s">
        <v>104</v>
      </c>
      <c r="V676" s="16" t="str">
        <f ca="1">PROPER(Table13[[#This Row],[Region]])</f>
        <v>East</v>
      </c>
      <c r="W676" s="9" t="s">
        <v>466</v>
      </c>
      <c r="X676" s="9" t="s">
        <v>29</v>
      </c>
      <c r="Y676" s="9" t="s">
        <v>22</v>
      </c>
      <c r="Z676" s="9" t="str">
        <f>TEXT(Table13[[#This Row],[Order Date]],"mmm")</f>
        <v>Feb</v>
      </c>
      <c r="AA676" s="1" t="str">
        <f>TEXT(Table13[[#This Row],[Order Date]],"yyyy")</f>
        <v>2015</v>
      </c>
      <c r="AB676" s="1" t="str">
        <f>TEXT(Table13[[#This Row],[Order Date]],"mmm yyyy")</f>
        <v>Feb 2015</v>
      </c>
      <c r="AC676" s="1" t="str">
        <f>TEXT(Table13[[#This Row],[Order Date]],"dddd")</f>
        <v>Wednesday</v>
      </c>
    </row>
    <row r="677" spans="1:29" ht="14.5">
      <c r="A677" s="9">
        <v>1193</v>
      </c>
      <c r="B677" s="9" t="str">
        <f>VLOOKUP(Table13[[#This Row],[Customer ID]],'Customer Lookup'!A:B,2,0)</f>
        <v>Louis Parrish</v>
      </c>
      <c r="C677" s="9">
        <v>38852</v>
      </c>
      <c r="D677" s="12">
        <v>42125</v>
      </c>
      <c r="E677" s="12">
        <v>42127</v>
      </c>
      <c r="F677" s="24">
        <f>Table13[[#This Row],[Ship Date]]-Table13[[#This Row],[Order Date]]</f>
        <v>2</v>
      </c>
      <c r="G677" s="18" t="str">
        <f>IF(Table13[[#This Row],[Shipping Delay (No of Days From Order to Delivery)]]&lt;=2,"Fast Delivery","Standard Delivery")</f>
        <v>Fast Delivery</v>
      </c>
      <c r="H677" s="9" t="s">
        <v>2237</v>
      </c>
      <c r="I677" s="13" t="str">
        <f ca="1">TRIM(Table13[[#This Row],[Product Category]])</f>
        <v>Technology</v>
      </c>
      <c r="J677" s="13" t="str">
        <f ca="1">PROPER(Table13[[#This Row],[Product Sub-Category]])</f>
        <v>Binders And Binder Accessories</v>
      </c>
      <c r="K677" s="14">
        <v>85</v>
      </c>
      <c r="L677" s="15">
        <v>5.98</v>
      </c>
      <c r="M677" s="15">
        <f t="shared" si="30"/>
        <v>508.3</v>
      </c>
      <c r="N677" s="9">
        <v>0.05</v>
      </c>
      <c r="O677" s="20">
        <v>0.05</v>
      </c>
      <c r="P677" s="20" t="str">
        <f>IF(Table13[[#This Row],[Discount]]=0,"No Discount",IF(Table13[[#This Row],[Discount]]&lt;=0.05,"Low",IF(Table13[[#This Row],[Discount]]&lt;=0.1,"Medium","High")))</f>
        <v>Low</v>
      </c>
      <c r="Q677" s="15">
        <f t="shared" si="31"/>
        <v>25.415000000000003</v>
      </c>
      <c r="R677" s="15">
        <f t="shared" si="32"/>
        <v>482.88499999999999</v>
      </c>
      <c r="S677" s="15" t="str">
        <f>IF(Table13[[#This Row],[Total Sales After Discount (Main Total Sales)]]&gt;=1000,"High Order","Low Order")</f>
        <v>Low Order</v>
      </c>
      <c r="T677" s="9" t="s">
        <v>31</v>
      </c>
      <c r="U677" s="9" t="s">
        <v>51</v>
      </c>
      <c r="V677" s="16" t="str">
        <f ca="1">PROPER(Table13[[#This Row],[Region]])</f>
        <v>East</v>
      </c>
      <c r="W677" s="9" t="s">
        <v>466</v>
      </c>
      <c r="X677" s="9" t="s">
        <v>29</v>
      </c>
      <c r="Y677" s="9" t="s">
        <v>32</v>
      </c>
      <c r="Z677" s="9" t="str">
        <f>TEXT(Table13[[#This Row],[Order Date]],"mmm")</f>
        <v>May</v>
      </c>
      <c r="AA677" s="1" t="str">
        <f>TEXT(Table13[[#This Row],[Order Date]],"yyyy")</f>
        <v>2015</v>
      </c>
      <c r="AB677" s="1" t="str">
        <f>TEXT(Table13[[#This Row],[Order Date]],"mmm yyyy")</f>
        <v>May 2015</v>
      </c>
      <c r="AC677" s="1" t="str">
        <f>TEXT(Table13[[#This Row],[Order Date]],"dddd")</f>
        <v>Friday</v>
      </c>
    </row>
    <row r="678" spans="1:29" ht="14.5">
      <c r="A678" s="9">
        <v>1193</v>
      </c>
      <c r="B678" s="9" t="str">
        <f>VLOOKUP(Table13[[#This Row],[Customer ID]],'Customer Lookup'!A:B,2,0)</f>
        <v>Louis Parrish</v>
      </c>
      <c r="C678" s="9">
        <v>11206</v>
      </c>
      <c r="D678" s="12">
        <v>42183</v>
      </c>
      <c r="E678" s="12">
        <v>42185</v>
      </c>
      <c r="F678" s="24">
        <f>Table13[[#This Row],[Ship Date]]-Table13[[#This Row],[Order Date]]</f>
        <v>2</v>
      </c>
      <c r="G678" s="18" t="str">
        <f>IF(Table13[[#This Row],[Shipping Delay (No of Days From Order to Delivery)]]&lt;=2,"Fast Delivery","Standard Delivery")</f>
        <v>Fast Delivery</v>
      </c>
      <c r="H678" s="8" t="s">
        <v>144</v>
      </c>
      <c r="I678" s="13" t="str">
        <f ca="1">TRIM(Table13[[#This Row],[Product Category]])</f>
        <v>Office Supplies</v>
      </c>
      <c r="J678" s="13" t="str">
        <f ca="1">PROPER(Table13[[#This Row],[Product Sub-Category]])</f>
        <v>Computer Peripherals</v>
      </c>
      <c r="K678" s="14">
        <v>48</v>
      </c>
      <c r="L678" s="15">
        <v>49.99</v>
      </c>
      <c r="M678" s="15">
        <f t="shared" si="30"/>
        <v>2399.52</v>
      </c>
      <c r="N678" s="9">
        <v>0.05</v>
      </c>
      <c r="O678" s="21">
        <v>0.05</v>
      </c>
      <c r="P678" s="21" t="str">
        <f>IF(Table13[[#This Row],[Discount]]=0,"No Discount",IF(Table13[[#This Row],[Discount]]&lt;=0.05,"Low",IF(Table13[[#This Row],[Discount]]&lt;=0.1,"Medium","High")))</f>
        <v>Low</v>
      </c>
      <c r="Q678" s="15">
        <f t="shared" si="31"/>
        <v>119.976</v>
      </c>
      <c r="R678" s="15">
        <f t="shared" si="32"/>
        <v>2279.5439999999999</v>
      </c>
      <c r="S678" s="15" t="str">
        <f>IF(Table13[[#This Row],[Total Sales After Discount (Main Total Sales)]]&gt;=1000,"High Order","Low Order")</f>
        <v>High Order</v>
      </c>
      <c r="T678" s="9" t="s">
        <v>98</v>
      </c>
      <c r="U678" s="9" t="s">
        <v>51</v>
      </c>
      <c r="V678" s="16" t="str">
        <f ca="1">PROPER(Table13[[#This Row],[Region]])</f>
        <v>East</v>
      </c>
      <c r="W678" s="9" t="s">
        <v>466</v>
      </c>
      <c r="X678" s="9" t="s">
        <v>29</v>
      </c>
      <c r="Y678" s="9" t="s">
        <v>32</v>
      </c>
      <c r="Z678" s="9" t="str">
        <f>TEXT(Table13[[#This Row],[Order Date]],"mmm")</f>
        <v>Jun</v>
      </c>
      <c r="AA678" s="1" t="str">
        <f>TEXT(Table13[[#This Row],[Order Date]],"yyyy")</f>
        <v>2015</v>
      </c>
      <c r="AB678" s="1" t="str">
        <f>TEXT(Table13[[#This Row],[Order Date]],"mmm yyyy")</f>
        <v>Jun 2015</v>
      </c>
      <c r="AC678" s="1" t="str">
        <f>TEXT(Table13[[#This Row],[Order Date]],"dddd")</f>
        <v>Sunday</v>
      </c>
    </row>
    <row r="679" spans="1:29" ht="14.5">
      <c r="A679" s="9">
        <v>1193</v>
      </c>
      <c r="B679" s="9" t="str">
        <f>VLOOKUP(Table13[[#This Row],[Customer ID]],'Customer Lookup'!A:B,2,0)</f>
        <v>Louis Parrish</v>
      </c>
      <c r="C679" s="9">
        <v>11206</v>
      </c>
      <c r="D679" s="12">
        <v>42183</v>
      </c>
      <c r="E679" s="12">
        <v>42186</v>
      </c>
      <c r="F679" s="24">
        <f>Table13[[#This Row],[Ship Date]]-Table13[[#This Row],[Order Date]]</f>
        <v>3</v>
      </c>
      <c r="G679" s="18" t="str">
        <f>IF(Table13[[#This Row],[Shipping Delay (No of Days From Order to Delivery)]]&lt;=2,"Fast Delivery","Standard Delivery")</f>
        <v>Standard Delivery</v>
      </c>
      <c r="H679" s="9" t="s">
        <v>2237</v>
      </c>
      <c r="I679" s="13" t="str">
        <f ca="1">TRIM(Table13[[#This Row],[Product Category]])</f>
        <v>Office Supplies</v>
      </c>
      <c r="J679" s="13" t="str">
        <f ca="1">PROPER(Table13[[#This Row],[Product Sub-Category]])</f>
        <v>Binders And Binder Accessories</v>
      </c>
      <c r="K679" s="14">
        <v>11</v>
      </c>
      <c r="L679" s="15">
        <v>28.53</v>
      </c>
      <c r="M679" s="15">
        <f t="shared" si="30"/>
        <v>313.83000000000004</v>
      </c>
      <c r="N679" s="9">
        <v>0.05</v>
      </c>
      <c r="O679" s="20">
        <v>0.05</v>
      </c>
      <c r="P679" s="20" t="str">
        <f>IF(Table13[[#This Row],[Discount]]=0,"No Discount",IF(Table13[[#This Row],[Discount]]&lt;=0.05,"Low",IF(Table13[[#This Row],[Discount]]&lt;=0.1,"Medium","High")))</f>
        <v>Low</v>
      </c>
      <c r="Q679" s="15">
        <f t="shared" si="31"/>
        <v>15.691500000000003</v>
      </c>
      <c r="R679" s="15">
        <f t="shared" si="32"/>
        <v>298.13850000000002</v>
      </c>
      <c r="S679" s="15" t="str">
        <f>IF(Table13[[#This Row],[Total Sales After Discount (Main Total Sales)]]&gt;=1000,"High Order","Low Order")</f>
        <v>Low Order</v>
      </c>
      <c r="T679" s="9" t="s">
        <v>98</v>
      </c>
      <c r="U679" s="9" t="s">
        <v>51</v>
      </c>
      <c r="V679" s="16" t="str">
        <f ca="1">PROPER(Table13[[#This Row],[Region]])</f>
        <v>South</v>
      </c>
      <c r="W679" s="9" t="s">
        <v>466</v>
      </c>
      <c r="X679" s="9" t="s">
        <v>29</v>
      </c>
      <c r="Y679" s="9" t="s">
        <v>32</v>
      </c>
      <c r="Z679" s="9" t="str">
        <f>TEXT(Table13[[#This Row],[Order Date]],"mmm")</f>
        <v>Jun</v>
      </c>
      <c r="AA679" s="1" t="str">
        <f>TEXT(Table13[[#This Row],[Order Date]],"yyyy")</f>
        <v>2015</v>
      </c>
      <c r="AB679" s="1" t="str">
        <f>TEXT(Table13[[#This Row],[Order Date]],"mmm yyyy")</f>
        <v>Jun 2015</v>
      </c>
      <c r="AC679" s="1" t="str">
        <f>TEXT(Table13[[#This Row],[Order Date]],"dddd")</f>
        <v>Sunday</v>
      </c>
    </row>
    <row r="680" spans="1:29" ht="14.5">
      <c r="A680" s="9">
        <v>1194</v>
      </c>
      <c r="B680" s="9" t="str">
        <f>VLOOKUP(Table13[[#This Row],[Customer ID]],'Customer Lookup'!A:B,2,0)</f>
        <v>Sidney Brewer</v>
      </c>
      <c r="C680" s="9">
        <v>87586</v>
      </c>
      <c r="D680" s="12">
        <v>42125</v>
      </c>
      <c r="E680" s="12">
        <v>42127</v>
      </c>
      <c r="F680" s="24">
        <f>Table13[[#This Row],[Ship Date]]-Table13[[#This Row],[Order Date]]</f>
        <v>2</v>
      </c>
      <c r="G680" s="18" t="str">
        <f>IF(Table13[[#This Row],[Shipping Delay (No of Days From Order to Delivery)]]&lt;=2,"Fast Delivery","Standard Delivery")</f>
        <v>Fast Delivery</v>
      </c>
      <c r="H680" s="8" t="s">
        <v>2237</v>
      </c>
      <c r="I680" s="13" t="str">
        <f ca="1">TRIM(Table13[[#This Row],[Product Category]])</f>
        <v>Furniture</v>
      </c>
      <c r="J680" s="13" t="str">
        <f ca="1">PROPER(Table13[[#This Row],[Product Sub-Category]])</f>
        <v>Binders And Binder Accessories</v>
      </c>
      <c r="K680" s="14">
        <v>21</v>
      </c>
      <c r="L680" s="15">
        <v>5.98</v>
      </c>
      <c r="M680" s="15">
        <f t="shared" si="30"/>
        <v>125.58000000000001</v>
      </c>
      <c r="N680" s="9">
        <v>0.05</v>
      </c>
      <c r="O680" s="21">
        <v>0.05</v>
      </c>
      <c r="P680" s="21" t="str">
        <f>IF(Table13[[#This Row],[Discount]]=0,"No Discount",IF(Table13[[#This Row],[Discount]]&lt;=0.05,"Low",IF(Table13[[#This Row],[Discount]]&lt;=0.1,"Medium","High")))</f>
        <v>Low</v>
      </c>
      <c r="Q680" s="15">
        <f t="shared" si="31"/>
        <v>6.2790000000000008</v>
      </c>
      <c r="R680" s="15">
        <f t="shared" si="32"/>
        <v>119.30100000000002</v>
      </c>
      <c r="S680" s="15" t="str">
        <f>IF(Table13[[#This Row],[Total Sales After Discount (Main Total Sales)]]&gt;=1000,"High Order","Low Order")</f>
        <v>Low Order</v>
      </c>
      <c r="T680" s="9" t="s">
        <v>31</v>
      </c>
      <c r="U680" s="9" t="s">
        <v>51</v>
      </c>
      <c r="V680" s="16" t="str">
        <f ca="1">PROPER(Table13[[#This Row],[Region]])</f>
        <v>East</v>
      </c>
      <c r="W680" s="9" t="s">
        <v>242</v>
      </c>
      <c r="X680" s="9" t="s">
        <v>546</v>
      </c>
      <c r="Y680" s="9" t="s">
        <v>32</v>
      </c>
      <c r="Z680" s="9" t="str">
        <f>TEXT(Table13[[#This Row],[Order Date]],"mmm")</f>
        <v>May</v>
      </c>
      <c r="AA680" s="1" t="str">
        <f>TEXT(Table13[[#This Row],[Order Date]],"yyyy")</f>
        <v>2015</v>
      </c>
      <c r="AB680" s="1" t="str">
        <f>TEXT(Table13[[#This Row],[Order Date]],"mmm yyyy")</f>
        <v>May 2015</v>
      </c>
      <c r="AC680" s="1" t="str">
        <f>TEXT(Table13[[#This Row],[Order Date]],"dddd")</f>
        <v>Friday</v>
      </c>
    </row>
    <row r="681" spans="1:29" ht="14.5">
      <c r="A681" s="9">
        <v>1197</v>
      </c>
      <c r="B681" s="9" t="str">
        <f>VLOOKUP(Table13[[#This Row],[Customer ID]],'Customer Lookup'!A:B,2,0)</f>
        <v>Grace McNeill Hunt</v>
      </c>
      <c r="C681" s="9">
        <v>87583</v>
      </c>
      <c r="D681" s="12">
        <v>42081</v>
      </c>
      <c r="E681" s="12">
        <v>42083</v>
      </c>
      <c r="F681" s="24">
        <f>Table13[[#This Row],[Ship Date]]-Table13[[#This Row],[Order Date]]</f>
        <v>2</v>
      </c>
      <c r="G681" s="18" t="str">
        <f>IF(Table13[[#This Row],[Shipping Delay (No of Days From Order to Delivery)]]&lt;=2,"Fast Delivery","Standard Delivery")</f>
        <v>Fast Delivery</v>
      </c>
      <c r="H681" s="9" t="s">
        <v>2232</v>
      </c>
      <c r="I681" s="13" t="str">
        <f ca="1">TRIM(Table13[[#This Row],[Product Category]])</f>
        <v>Office Supplies</v>
      </c>
      <c r="J681" s="13" t="str">
        <f ca="1">PROPER(Table13[[#This Row],[Product Sub-Category]])</f>
        <v>Chairs &amp; Chairmats</v>
      </c>
      <c r="K681" s="14">
        <v>4</v>
      </c>
      <c r="L681" s="15">
        <v>355.98</v>
      </c>
      <c r="M681" s="15">
        <f t="shared" si="30"/>
        <v>1423.92</v>
      </c>
      <c r="N681" s="9">
        <v>0.1</v>
      </c>
      <c r="O681" s="20">
        <v>0.1</v>
      </c>
      <c r="P681" s="20" t="str">
        <f>IF(Table13[[#This Row],[Discount]]=0,"No Discount",IF(Table13[[#This Row],[Discount]]&lt;=0.05,"Low",IF(Table13[[#This Row],[Discount]]&lt;=0.1,"Medium","High")))</f>
        <v>Medium</v>
      </c>
      <c r="Q681" s="15">
        <f t="shared" si="31"/>
        <v>142.39200000000002</v>
      </c>
      <c r="R681" s="15">
        <f t="shared" si="32"/>
        <v>1281.528</v>
      </c>
      <c r="S681" s="15" t="str">
        <f>IF(Table13[[#This Row],[Total Sales After Discount (Main Total Sales)]]&gt;=1000,"High Order","Low Order")</f>
        <v>High Order</v>
      </c>
      <c r="T681" s="9" t="s">
        <v>21</v>
      </c>
      <c r="U681" s="9" t="s">
        <v>51</v>
      </c>
      <c r="V681" s="16" t="str">
        <f ca="1">PROPER(Table13[[#This Row],[Region]])</f>
        <v>East</v>
      </c>
      <c r="W681" s="9" t="s">
        <v>152</v>
      </c>
      <c r="X681" s="9" t="s">
        <v>547</v>
      </c>
      <c r="Y681" s="9" t="s">
        <v>22</v>
      </c>
      <c r="Z681" s="9" t="str">
        <f>TEXT(Table13[[#This Row],[Order Date]],"mmm")</f>
        <v>Mar</v>
      </c>
      <c r="AA681" s="1" t="str">
        <f>TEXT(Table13[[#This Row],[Order Date]],"yyyy")</f>
        <v>2015</v>
      </c>
      <c r="AB681" s="1" t="str">
        <f>TEXT(Table13[[#This Row],[Order Date]],"mmm yyyy")</f>
        <v>Mar 2015</v>
      </c>
      <c r="AC681" s="1" t="str">
        <f>TEXT(Table13[[#This Row],[Order Date]],"dddd")</f>
        <v>Wednesday</v>
      </c>
    </row>
    <row r="682" spans="1:29" ht="14.5">
      <c r="A682" s="9">
        <v>1199</v>
      </c>
      <c r="B682" s="9" t="str">
        <f>VLOOKUP(Table13[[#This Row],[Customer ID]],'Customer Lookup'!A:B,2,0)</f>
        <v>Edward Lamm</v>
      </c>
      <c r="C682" s="9">
        <v>87585</v>
      </c>
      <c r="D682" s="12">
        <v>42060</v>
      </c>
      <c r="E682" s="12">
        <v>42063</v>
      </c>
      <c r="F682" s="24">
        <f>Table13[[#This Row],[Ship Date]]-Table13[[#This Row],[Order Date]]</f>
        <v>3</v>
      </c>
      <c r="G682" s="18" t="str">
        <f>IF(Table13[[#This Row],[Shipping Delay (No of Days From Order to Delivery)]]&lt;=2,"Fast Delivery","Standard Delivery")</f>
        <v>Standard Delivery</v>
      </c>
      <c r="H682" s="8" t="s">
        <v>2238</v>
      </c>
      <c r="I682" s="13" t="str">
        <f ca="1">TRIM(Table13[[#This Row],[Product Category]])</f>
        <v>Office Supplies</v>
      </c>
      <c r="J682" s="13" t="str">
        <f ca="1">PROPER(Table13[[#This Row],[Product Sub-Category]])</f>
        <v>Storage &amp; Organization</v>
      </c>
      <c r="K682" s="14">
        <v>5</v>
      </c>
      <c r="L682" s="15">
        <v>15.14</v>
      </c>
      <c r="M682" s="15">
        <f t="shared" si="30"/>
        <v>75.7</v>
      </c>
      <c r="N682" s="9">
        <v>0.05</v>
      </c>
      <c r="O682" s="21">
        <v>0.05</v>
      </c>
      <c r="P682" s="21" t="str">
        <f>IF(Table13[[#This Row],[Discount]]=0,"No Discount",IF(Table13[[#This Row],[Discount]]&lt;=0.05,"Low",IF(Table13[[#This Row],[Discount]]&lt;=0.1,"Medium","High")))</f>
        <v>Low</v>
      </c>
      <c r="Q682" s="15">
        <f t="shared" si="31"/>
        <v>3.7850000000000001</v>
      </c>
      <c r="R682" s="15">
        <f t="shared" si="32"/>
        <v>71.915000000000006</v>
      </c>
      <c r="S682" s="15" t="str">
        <f>IF(Table13[[#This Row],[Total Sales After Discount (Main Total Sales)]]&gt;=1000,"High Order","Low Order")</f>
        <v>Low Order</v>
      </c>
      <c r="T682" s="9" t="s">
        <v>21</v>
      </c>
      <c r="U682" s="9" t="s">
        <v>104</v>
      </c>
      <c r="V682" s="16" t="str">
        <f ca="1">PROPER(Table13[[#This Row],[Region]])</f>
        <v>East</v>
      </c>
      <c r="W682" s="9" t="s">
        <v>155</v>
      </c>
      <c r="X682" s="9" t="s">
        <v>548</v>
      </c>
      <c r="Y682" s="9" t="s">
        <v>32</v>
      </c>
      <c r="Z682" s="9" t="str">
        <f>TEXT(Table13[[#This Row],[Order Date]],"mmm")</f>
        <v>Feb</v>
      </c>
      <c r="AA682" s="1" t="str">
        <f>TEXT(Table13[[#This Row],[Order Date]],"yyyy")</f>
        <v>2015</v>
      </c>
      <c r="AB682" s="1" t="str">
        <f>TEXT(Table13[[#This Row],[Order Date]],"mmm yyyy")</f>
        <v>Feb 2015</v>
      </c>
      <c r="AC682" s="1" t="str">
        <f>TEXT(Table13[[#This Row],[Order Date]],"dddd")</f>
        <v>Wednesday</v>
      </c>
    </row>
    <row r="683" spans="1:29" ht="14.5">
      <c r="A683" s="9">
        <v>1200</v>
      </c>
      <c r="B683" s="9" t="str">
        <f>VLOOKUP(Table13[[#This Row],[Customer ID]],'Customer Lookup'!A:B,2,0)</f>
        <v>Beth English</v>
      </c>
      <c r="C683" s="9">
        <v>87585</v>
      </c>
      <c r="D683" s="12">
        <v>42060</v>
      </c>
      <c r="E683" s="12">
        <v>42062</v>
      </c>
      <c r="F683" s="24">
        <f>Table13[[#This Row],[Ship Date]]-Table13[[#This Row],[Order Date]]</f>
        <v>2</v>
      </c>
      <c r="G683" s="18" t="str">
        <f>IF(Table13[[#This Row],[Shipping Delay (No of Days From Order to Delivery)]]&lt;=2,"Fast Delivery","Standard Delivery")</f>
        <v>Fast Delivery</v>
      </c>
      <c r="H683" s="9" t="s">
        <v>2237</v>
      </c>
      <c r="I683" s="13" t="str">
        <f ca="1">TRIM(Table13[[#This Row],[Product Category]])</f>
        <v>Office Supplies</v>
      </c>
      <c r="J683" s="13" t="str">
        <f ca="1">PROPER(Table13[[#This Row],[Product Sub-Category]])</f>
        <v>Binders And Binder Accessories</v>
      </c>
      <c r="K683" s="14">
        <v>21</v>
      </c>
      <c r="L683" s="15">
        <v>52.4</v>
      </c>
      <c r="M683" s="15">
        <f t="shared" si="30"/>
        <v>1100.3999999999999</v>
      </c>
      <c r="N683" s="9">
        <v>0.05</v>
      </c>
      <c r="O683" s="20">
        <v>0.05</v>
      </c>
      <c r="P683" s="20" t="str">
        <f>IF(Table13[[#This Row],[Discount]]=0,"No Discount",IF(Table13[[#This Row],[Discount]]&lt;=0.05,"Low",IF(Table13[[#This Row],[Discount]]&lt;=0.1,"Medium","High")))</f>
        <v>Low</v>
      </c>
      <c r="Q683" s="15">
        <f t="shared" si="31"/>
        <v>55.019999999999996</v>
      </c>
      <c r="R683" s="15">
        <f t="shared" si="32"/>
        <v>1045.3799999999999</v>
      </c>
      <c r="S683" s="15" t="str">
        <f>IF(Table13[[#This Row],[Total Sales After Discount (Main Total Sales)]]&gt;=1000,"High Order","Low Order")</f>
        <v>High Order</v>
      </c>
      <c r="T683" s="9" t="s">
        <v>21</v>
      </c>
      <c r="U683" s="9" t="s">
        <v>104</v>
      </c>
      <c r="V683" s="16" t="str">
        <f ca="1">PROPER(Table13[[#This Row],[Region]])</f>
        <v>East</v>
      </c>
      <c r="W683" s="9" t="s">
        <v>46</v>
      </c>
      <c r="X683" s="9" t="s">
        <v>549</v>
      </c>
      <c r="Y683" s="9" t="s">
        <v>32</v>
      </c>
      <c r="Z683" s="9" t="str">
        <f>TEXT(Table13[[#This Row],[Order Date]],"mmm")</f>
        <v>Feb</v>
      </c>
      <c r="AA683" s="1" t="str">
        <f>TEXT(Table13[[#This Row],[Order Date]],"yyyy")</f>
        <v>2015</v>
      </c>
      <c r="AB683" s="1" t="str">
        <f>TEXT(Table13[[#This Row],[Order Date]],"mmm yyyy")</f>
        <v>Feb 2015</v>
      </c>
      <c r="AC683" s="1" t="str">
        <f>TEXT(Table13[[#This Row],[Order Date]],"dddd")</f>
        <v>Wednesday</v>
      </c>
    </row>
    <row r="684" spans="1:29" ht="14.5">
      <c r="A684" s="9">
        <v>1202</v>
      </c>
      <c r="B684" s="9" t="str">
        <f>VLOOKUP(Table13[[#This Row],[Customer ID]],'Customer Lookup'!A:B,2,0)</f>
        <v>Faye Wolf</v>
      </c>
      <c r="C684" s="9">
        <v>87585</v>
      </c>
      <c r="D684" s="12">
        <v>42060</v>
      </c>
      <c r="E684" s="12">
        <v>42061</v>
      </c>
      <c r="F684" s="24">
        <f>Table13[[#This Row],[Ship Date]]-Table13[[#This Row],[Order Date]]</f>
        <v>1</v>
      </c>
      <c r="G684" s="18" t="str">
        <f>IF(Table13[[#This Row],[Shipping Delay (No of Days From Order to Delivery)]]&lt;=2,"Fast Delivery","Standard Delivery")</f>
        <v>Fast Delivery</v>
      </c>
      <c r="H684" s="8" t="s">
        <v>2231</v>
      </c>
      <c r="I684" s="13" t="str">
        <f ca="1">TRIM(Table13[[#This Row],[Product Category]])</f>
        <v>Technology</v>
      </c>
      <c r="J684" s="13" t="str">
        <f ca="1">PROPER(Table13[[#This Row],[Product Sub-Category]])</f>
        <v>Pens &amp; Art Supplies</v>
      </c>
      <c r="K684" s="14">
        <v>21</v>
      </c>
      <c r="L684" s="15">
        <v>36.549999999999997</v>
      </c>
      <c r="M684" s="15">
        <f t="shared" si="30"/>
        <v>767.55</v>
      </c>
      <c r="N684" s="9">
        <v>0.05</v>
      </c>
      <c r="O684" s="21">
        <v>0.05</v>
      </c>
      <c r="P684" s="21" t="str">
        <f>IF(Table13[[#This Row],[Discount]]=0,"No Discount",IF(Table13[[#This Row],[Discount]]&lt;=0.05,"Low",IF(Table13[[#This Row],[Discount]]&lt;=0.1,"Medium","High")))</f>
        <v>Low</v>
      </c>
      <c r="Q684" s="15">
        <f t="shared" si="31"/>
        <v>38.377499999999998</v>
      </c>
      <c r="R684" s="15">
        <f t="shared" si="32"/>
        <v>729.1724999999999</v>
      </c>
      <c r="S684" s="15" t="str">
        <f>IF(Table13[[#This Row],[Total Sales After Discount (Main Total Sales)]]&gt;=1000,"High Order","Low Order")</f>
        <v>Low Order</v>
      </c>
      <c r="T684" s="9" t="s">
        <v>21</v>
      </c>
      <c r="U684" s="9" t="s">
        <v>104</v>
      </c>
      <c r="V684" s="16" t="str">
        <f ca="1">PROPER(Table13[[#This Row],[Region]])</f>
        <v>East</v>
      </c>
      <c r="W684" s="9" t="s">
        <v>46</v>
      </c>
      <c r="X684" s="9" t="s">
        <v>550</v>
      </c>
      <c r="Y684" s="9" t="s">
        <v>22</v>
      </c>
      <c r="Z684" s="9" t="str">
        <f>TEXT(Table13[[#This Row],[Order Date]],"mmm")</f>
        <v>Feb</v>
      </c>
      <c r="AA684" s="1" t="str">
        <f>TEXT(Table13[[#This Row],[Order Date]],"yyyy")</f>
        <v>2015</v>
      </c>
      <c r="AB684" s="1" t="str">
        <f>TEXT(Table13[[#This Row],[Order Date]],"mmm yyyy")</f>
        <v>Feb 2015</v>
      </c>
      <c r="AC684" s="1" t="str">
        <f>TEXT(Table13[[#This Row],[Order Date]],"dddd")</f>
        <v>Wednesday</v>
      </c>
    </row>
    <row r="685" spans="1:29" ht="14.5">
      <c r="A685" s="9">
        <v>1203</v>
      </c>
      <c r="B685" s="9" t="str">
        <f>VLOOKUP(Table13[[#This Row],[Customer ID]],'Customer Lookup'!A:B,2,0)</f>
        <v>Judy Merritt</v>
      </c>
      <c r="C685" s="9">
        <v>87587</v>
      </c>
      <c r="D685" s="12">
        <v>42183</v>
      </c>
      <c r="E685" s="12">
        <v>42185</v>
      </c>
      <c r="F685" s="24">
        <f>Table13[[#This Row],[Ship Date]]-Table13[[#This Row],[Order Date]]</f>
        <v>2</v>
      </c>
      <c r="G685" s="18" t="str">
        <f>IF(Table13[[#This Row],[Shipping Delay (No of Days From Order to Delivery)]]&lt;=2,"Fast Delivery","Standard Delivery")</f>
        <v>Fast Delivery</v>
      </c>
      <c r="H685" s="9" t="s">
        <v>144</v>
      </c>
      <c r="I685" s="13" t="str">
        <f ca="1">TRIM(Table13[[#This Row],[Product Category]])</f>
        <v>Office Supplies</v>
      </c>
      <c r="J685" s="13" t="str">
        <f ca="1">PROPER(Table13[[#This Row],[Product Sub-Category]])</f>
        <v>Computer Peripherals</v>
      </c>
      <c r="K685" s="14">
        <v>12</v>
      </c>
      <c r="L685" s="15">
        <v>49.99</v>
      </c>
      <c r="M685" s="15">
        <f t="shared" si="30"/>
        <v>599.88</v>
      </c>
      <c r="N685" s="9">
        <v>0.05</v>
      </c>
      <c r="O685" s="20">
        <v>0.05</v>
      </c>
      <c r="P685" s="20" t="str">
        <f>IF(Table13[[#This Row],[Discount]]=0,"No Discount",IF(Table13[[#This Row],[Discount]]&lt;=0.05,"Low",IF(Table13[[#This Row],[Discount]]&lt;=0.1,"Medium","High")))</f>
        <v>Low</v>
      </c>
      <c r="Q685" s="15">
        <f t="shared" si="31"/>
        <v>29.994</v>
      </c>
      <c r="R685" s="15">
        <f t="shared" si="32"/>
        <v>569.88599999999997</v>
      </c>
      <c r="S685" s="15" t="str">
        <f>IF(Table13[[#This Row],[Total Sales After Discount (Main Total Sales)]]&gt;=1000,"High Order","Low Order")</f>
        <v>Low Order</v>
      </c>
      <c r="T685" s="9" t="s">
        <v>98</v>
      </c>
      <c r="U685" s="9" t="s">
        <v>51</v>
      </c>
      <c r="V685" s="16" t="str">
        <f ca="1">PROPER(Table13[[#This Row],[Region]])</f>
        <v>Central</v>
      </c>
      <c r="W685" s="9" t="s">
        <v>291</v>
      </c>
      <c r="X685" s="9" t="s">
        <v>292</v>
      </c>
      <c r="Y685" s="9" t="s">
        <v>32</v>
      </c>
      <c r="Z685" s="9" t="str">
        <f>TEXT(Table13[[#This Row],[Order Date]],"mmm")</f>
        <v>Jun</v>
      </c>
      <c r="AA685" s="1" t="str">
        <f>TEXT(Table13[[#This Row],[Order Date]],"yyyy")</f>
        <v>2015</v>
      </c>
      <c r="AB685" s="1" t="str">
        <f>TEXT(Table13[[#This Row],[Order Date]],"mmm yyyy")</f>
        <v>Jun 2015</v>
      </c>
      <c r="AC685" s="1" t="str">
        <f>TEXT(Table13[[#This Row],[Order Date]],"dddd")</f>
        <v>Sunday</v>
      </c>
    </row>
    <row r="686" spans="1:29" ht="14.5">
      <c r="A686" s="9">
        <v>1211</v>
      </c>
      <c r="B686" s="9" t="str">
        <f>VLOOKUP(Table13[[#This Row],[Customer ID]],'Customer Lookup'!A:B,2,0)</f>
        <v>Debra Proctor</v>
      </c>
      <c r="C686" s="9">
        <v>88598</v>
      </c>
      <c r="D686" s="12">
        <v>42036</v>
      </c>
      <c r="E686" s="12">
        <v>42041</v>
      </c>
      <c r="F686" s="24">
        <f>Table13[[#This Row],[Ship Date]]-Table13[[#This Row],[Order Date]]</f>
        <v>5</v>
      </c>
      <c r="G686" s="18" t="str">
        <f>IF(Table13[[#This Row],[Shipping Delay (No of Days From Order to Delivery)]]&lt;=2,"Fast Delivery","Standard Delivery")</f>
        <v>Standard Delivery</v>
      </c>
      <c r="H686" s="8" t="s">
        <v>116</v>
      </c>
      <c r="I686" s="13" t="str">
        <f ca="1">TRIM(Table13[[#This Row],[Product Category]])</f>
        <v>Office Supplies</v>
      </c>
      <c r="J686" s="13" t="str">
        <f ca="1">PROPER(Table13[[#This Row],[Product Sub-Category]])</f>
        <v>Labels</v>
      </c>
      <c r="K686" s="14">
        <v>4</v>
      </c>
      <c r="L686" s="15">
        <v>3.08</v>
      </c>
      <c r="M686" s="15">
        <f t="shared" si="30"/>
        <v>12.32</v>
      </c>
      <c r="N686" s="9">
        <v>0.05</v>
      </c>
      <c r="O686" s="21">
        <v>0.05</v>
      </c>
      <c r="P686" s="21" t="str">
        <f>IF(Table13[[#This Row],[Discount]]=0,"No Discount",IF(Table13[[#This Row],[Discount]]&lt;=0.05,"Low",IF(Table13[[#This Row],[Discount]]&lt;=0.1,"Medium","High")))</f>
        <v>Low</v>
      </c>
      <c r="Q686" s="15">
        <f t="shared" si="31"/>
        <v>0.6160000000000001</v>
      </c>
      <c r="R686" s="15">
        <f t="shared" si="32"/>
        <v>11.704000000000001</v>
      </c>
      <c r="S686" s="15" t="str">
        <f>IF(Table13[[#This Row],[Total Sales After Discount (Main Total Sales)]]&gt;=1000,"High Order","Low Order")</f>
        <v>Low Order</v>
      </c>
      <c r="T686" s="9" t="s">
        <v>98</v>
      </c>
      <c r="U686" s="9" t="s">
        <v>81</v>
      </c>
      <c r="V686" s="16" t="str">
        <f ca="1">PROPER(Table13[[#This Row],[Region]])</f>
        <v>Central</v>
      </c>
      <c r="W686" s="9" t="s">
        <v>376</v>
      </c>
      <c r="X686" s="9" t="s">
        <v>551</v>
      </c>
      <c r="Y686" s="9" t="s">
        <v>32</v>
      </c>
      <c r="Z686" s="9" t="str">
        <f>TEXT(Table13[[#This Row],[Order Date]],"mmm")</f>
        <v>Feb</v>
      </c>
      <c r="AA686" s="1" t="str">
        <f>TEXT(Table13[[#This Row],[Order Date]],"yyyy")</f>
        <v>2015</v>
      </c>
      <c r="AB686" s="1" t="str">
        <f>TEXT(Table13[[#This Row],[Order Date]],"mmm yyyy")</f>
        <v>Feb 2015</v>
      </c>
      <c r="AC686" s="1" t="str">
        <f>TEXT(Table13[[#This Row],[Order Date]],"dddd")</f>
        <v>Sunday</v>
      </c>
    </row>
    <row r="687" spans="1:29" ht="14.5">
      <c r="A687" s="9">
        <v>1212</v>
      </c>
      <c r="B687" s="9" t="str">
        <f>VLOOKUP(Table13[[#This Row],[Customer ID]],'Customer Lookup'!A:B,2,0)</f>
        <v>Eileen Fletcher</v>
      </c>
      <c r="C687" s="9">
        <v>88600</v>
      </c>
      <c r="D687" s="12">
        <v>42019</v>
      </c>
      <c r="E687" s="12">
        <v>42020</v>
      </c>
      <c r="F687" s="24">
        <f>Table13[[#This Row],[Ship Date]]-Table13[[#This Row],[Order Date]]</f>
        <v>1</v>
      </c>
      <c r="G687" s="18" t="str">
        <f>IF(Table13[[#This Row],[Shipping Delay (No of Days From Order to Delivery)]]&lt;=2,"Fast Delivery","Standard Delivery")</f>
        <v>Fast Delivery</v>
      </c>
      <c r="H687" s="9" t="s">
        <v>2237</v>
      </c>
      <c r="I687" s="13" t="str">
        <f ca="1">TRIM(Table13[[#This Row],[Product Category]])</f>
        <v>Technology</v>
      </c>
      <c r="J687" s="13" t="str">
        <f ca="1">PROPER(Table13[[#This Row],[Product Sub-Category]])</f>
        <v>Binders And Binder Accessories</v>
      </c>
      <c r="K687" s="14">
        <v>12</v>
      </c>
      <c r="L687" s="15">
        <v>4.91</v>
      </c>
      <c r="M687" s="15">
        <f t="shared" si="30"/>
        <v>58.92</v>
      </c>
      <c r="N687" s="9">
        <v>0.05</v>
      </c>
      <c r="O687" s="20">
        <v>0.05</v>
      </c>
      <c r="P687" s="20" t="str">
        <f>IF(Table13[[#This Row],[Discount]]=0,"No Discount",IF(Table13[[#This Row],[Discount]]&lt;=0.05,"Low",IF(Table13[[#This Row],[Discount]]&lt;=0.1,"Medium","High")))</f>
        <v>Low</v>
      </c>
      <c r="Q687" s="15">
        <f t="shared" si="31"/>
        <v>2.9460000000000002</v>
      </c>
      <c r="R687" s="15">
        <f t="shared" si="32"/>
        <v>55.974000000000004</v>
      </c>
      <c r="S687" s="15" t="str">
        <f>IF(Table13[[#This Row],[Total Sales After Discount (Main Total Sales)]]&gt;=1000,"High Order","Low Order")</f>
        <v>Low Order</v>
      </c>
      <c r="T687" s="9" t="s">
        <v>21</v>
      </c>
      <c r="U687" s="9" t="s">
        <v>81</v>
      </c>
      <c r="V687" s="16" t="str">
        <f ca="1">PROPER(Table13[[#This Row],[Region]])</f>
        <v>Central</v>
      </c>
      <c r="W687" s="9" t="s">
        <v>376</v>
      </c>
      <c r="X687" s="9" t="s">
        <v>552</v>
      </c>
      <c r="Y687" s="9" t="s">
        <v>32</v>
      </c>
      <c r="Z687" s="9" t="str">
        <f>TEXT(Table13[[#This Row],[Order Date]],"mmm")</f>
        <v>Jan</v>
      </c>
      <c r="AA687" s="1" t="str">
        <f>TEXT(Table13[[#This Row],[Order Date]],"yyyy")</f>
        <v>2015</v>
      </c>
      <c r="AB687" s="1" t="str">
        <f>TEXT(Table13[[#This Row],[Order Date]],"mmm yyyy")</f>
        <v>Jan 2015</v>
      </c>
      <c r="AC687" s="1" t="str">
        <f>TEXT(Table13[[#This Row],[Order Date]],"dddd")</f>
        <v>Thursday</v>
      </c>
    </row>
    <row r="688" spans="1:29" ht="14.5">
      <c r="A688" s="9">
        <v>1212</v>
      </c>
      <c r="B688" s="9" t="str">
        <f>VLOOKUP(Table13[[#This Row],[Customer ID]],'Customer Lookup'!A:B,2,0)</f>
        <v>Eileen Fletcher</v>
      </c>
      <c r="C688" s="9">
        <v>88600</v>
      </c>
      <c r="D688" s="12">
        <v>42019</v>
      </c>
      <c r="E688" s="12">
        <v>42020</v>
      </c>
      <c r="F688" s="24">
        <f>Table13[[#This Row],[Ship Date]]-Table13[[#This Row],[Order Date]]</f>
        <v>1</v>
      </c>
      <c r="G688" s="18" t="str">
        <f>IF(Table13[[#This Row],[Shipping Delay (No of Days From Order to Delivery)]]&lt;=2,"Fast Delivery","Standard Delivery")</f>
        <v>Fast Delivery</v>
      </c>
      <c r="H688" s="8" t="s">
        <v>2242</v>
      </c>
      <c r="I688" s="13" t="str">
        <f ca="1">TRIM(Table13[[#This Row],[Product Category]])</f>
        <v>Technology</v>
      </c>
      <c r="J688" s="13" t="str">
        <f ca="1">PROPER(Table13[[#This Row],[Product Sub-Category]])</f>
        <v>Copiers And Fax</v>
      </c>
      <c r="K688" s="14">
        <v>1</v>
      </c>
      <c r="L688" s="15">
        <v>3499.99</v>
      </c>
      <c r="M688" s="15">
        <f t="shared" si="30"/>
        <v>3499.99</v>
      </c>
      <c r="N688" s="9">
        <v>0.15</v>
      </c>
      <c r="O688" s="21">
        <v>0.15</v>
      </c>
      <c r="P688" s="21" t="str">
        <f>IF(Table13[[#This Row],[Discount]]=0,"No Discount",IF(Table13[[#This Row],[Discount]]&lt;=0.05,"Low",IF(Table13[[#This Row],[Discount]]&lt;=0.1,"Medium","High")))</f>
        <v>High</v>
      </c>
      <c r="Q688" s="15">
        <f t="shared" si="31"/>
        <v>524.99849999999992</v>
      </c>
      <c r="R688" s="15">
        <f t="shared" si="32"/>
        <v>2974.9915000000001</v>
      </c>
      <c r="S688" s="15" t="str">
        <f>IF(Table13[[#This Row],[Total Sales After Discount (Main Total Sales)]]&gt;=1000,"High Order","Low Order")</f>
        <v>High Order</v>
      </c>
      <c r="T688" s="9" t="s">
        <v>21</v>
      </c>
      <c r="U688" s="9" t="s">
        <v>81</v>
      </c>
      <c r="V688" s="16" t="str">
        <f ca="1">PROPER(Table13[[#This Row],[Region]])</f>
        <v>Central</v>
      </c>
      <c r="W688" s="9" t="s">
        <v>376</v>
      </c>
      <c r="X688" s="9" t="s">
        <v>552</v>
      </c>
      <c r="Y688" s="9" t="s">
        <v>32</v>
      </c>
      <c r="Z688" s="9" t="str">
        <f>TEXT(Table13[[#This Row],[Order Date]],"mmm")</f>
        <v>Jan</v>
      </c>
      <c r="AA688" s="1" t="str">
        <f>TEXT(Table13[[#This Row],[Order Date]],"yyyy")</f>
        <v>2015</v>
      </c>
      <c r="AB688" s="1" t="str">
        <f>TEXT(Table13[[#This Row],[Order Date]],"mmm yyyy")</f>
        <v>Jan 2015</v>
      </c>
      <c r="AC688" s="1" t="str">
        <f>TEXT(Table13[[#This Row],[Order Date]],"dddd")</f>
        <v>Thursday</v>
      </c>
    </row>
    <row r="689" spans="1:29" ht="14.5">
      <c r="A689" s="9">
        <v>1213</v>
      </c>
      <c r="B689" s="9" t="str">
        <f>VLOOKUP(Table13[[#This Row],[Customer ID]],'Customer Lookup'!A:B,2,0)</f>
        <v>Jeremy Pratt</v>
      </c>
      <c r="C689" s="9">
        <v>88599</v>
      </c>
      <c r="D689" s="12">
        <v>42039</v>
      </c>
      <c r="E689" s="12">
        <v>42044</v>
      </c>
      <c r="F689" s="24">
        <f>Table13[[#This Row],[Ship Date]]-Table13[[#This Row],[Order Date]]</f>
        <v>5</v>
      </c>
      <c r="G689" s="18" t="str">
        <f>IF(Table13[[#This Row],[Shipping Delay (No of Days From Order to Delivery)]]&lt;=2,"Fast Delivery","Standard Delivery")</f>
        <v>Standard Delivery</v>
      </c>
      <c r="H689" s="9" t="s">
        <v>144</v>
      </c>
      <c r="I689" s="13" t="str">
        <f ca="1">TRIM(Table13[[#This Row],[Product Category]])</f>
        <v>Office Supplies</v>
      </c>
      <c r="J689" s="13" t="str">
        <f ca="1">PROPER(Table13[[#This Row],[Product Sub-Category]])</f>
        <v>Computer Peripherals</v>
      </c>
      <c r="K689" s="14">
        <v>13</v>
      </c>
      <c r="L689" s="15">
        <v>29.89</v>
      </c>
      <c r="M689" s="15">
        <f t="shared" si="30"/>
        <v>388.57</v>
      </c>
      <c r="N689" s="9">
        <v>0.05</v>
      </c>
      <c r="O689" s="20">
        <v>0.05</v>
      </c>
      <c r="P689" s="20" t="str">
        <f>IF(Table13[[#This Row],[Discount]]=0,"No Discount",IF(Table13[[#This Row],[Discount]]&lt;=0.05,"Low",IF(Table13[[#This Row],[Discount]]&lt;=0.1,"Medium","High")))</f>
        <v>Low</v>
      </c>
      <c r="Q689" s="15">
        <f t="shared" si="31"/>
        <v>19.4285</v>
      </c>
      <c r="R689" s="15">
        <f t="shared" si="32"/>
        <v>369.14150000000001</v>
      </c>
      <c r="S689" s="15" t="str">
        <f>IF(Table13[[#This Row],[Total Sales After Discount (Main Total Sales)]]&gt;=1000,"High Order","Low Order")</f>
        <v>Low Order</v>
      </c>
      <c r="T689" s="9" t="s">
        <v>98</v>
      </c>
      <c r="U689" s="9" t="s">
        <v>81</v>
      </c>
      <c r="V689" s="16" t="str">
        <f ca="1">PROPER(Table13[[#This Row],[Region]])</f>
        <v>Central</v>
      </c>
      <c r="W689" s="9" t="s">
        <v>376</v>
      </c>
      <c r="X689" s="9" t="s">
        <v>553</v>
      </c>
      <c r="Y689" s="9" t="s">
        <v>22</v>
      </c>
      <c r="Z689" s="9" t="str">
        <f>TEXT(Table13[[#This Row],[Order Date]],"mmm")</f>
        <v>Feb</v>
      </c>
      <c r="AA689" s="1" t="str">
        <f>TEXT(Table13[[#This Row],[Order Date]],"yyyy")</f>
        <v>2015</v>
      </c>
      <c r="AB689" s="1" t="str">
        <f>TEXT(Table13[[#This Row],[Order Date]],"mmm yyyy")</f>
        <v>Feb 2015</v>
      </c>
      <c r="AC689" s="1" t="str">
        <f>TEXT(Table13[[#This Row],[Order Date]],"dddd")</f>
        <v>Wednesday</v>
      </c>
    </row>
    <row r="690" spans="1:29" ht="14.5">
      <c r="A690" s="9">
        <v>1213</v>
      </c>
      <c r="B690" s="9" t="str">
        <f>VLOOKUP(Table13[[#This Row],[Customer ID]],'Customer Lookup'!A:B,2,0)</f>
        <v>Jeremy Pratt</v>
      </c>
      <c r="C690" s="9">
        <v>88599</v>
      </c>
      <c r="D690" s="12">
        <v>42039</v>
      </c>
      <c r="E690" s="12">
        <v>42043</v>
      </c>
      <c r="F690" s="24">
        <f>Table13[[#This Row],[Ship Date]]-Table13[[#This Row],[Order Date]]</f>
        <v>4</v>
      </c>
      <c r="G690" s="18" t="str">
        <f>IF(Table13[[#This Row],[Shipping Delay (No of Days From Order to Delivery)]]&lt;=2,"Fast Delivery","Standard Delivery")</f>
        <v>Standard Delivery</v>
      </c>
      <c r="H690" s="8" t="s">
        <v>83</v>
      </c>
      <c r="I690" s="13" t="str">
        <f ca="1">TRIM(Table13[[#This Row],[Product Category]])</f>
        <v>Office Supplies</v>
      </c>
      <c r="J690" s="13" t="str">
        <f ca="1">PROPER(Table13[[#This Row],[Product Sub-Category]])</f>
        <v>Paper</v>
      </c>
      <c r="K690" s="14">
        <v>5</v>
      </c>
      <c r="L690" s="15">
        <v>8.34</v>
      </c>
      <c r="M690" s="15">
        <f t="shared" si="30"/>
        <v>41.7</v>
      </c>
      <c r="N690" s="9">
        <v>0.05</v>
      </c>
      <c r="O690" s="21">
        <v>0.05</v>
      </c>
      <c r="P690" s="21" t="str">
        <f>IF(Table13[[#This Row],[Discount]]=0,"No Discount",IF(Table13[[#This Row],[Discount]]&lt;=0.05,"Low",IF(Table13[[#This Row],[Discount]]&lt;=0.1,"Medium","High")))</f>
        <v>Low</v>
      </c>
      <c r="Q690" s="15">
        <f t="shared" si="31"/>
        <v>2.0850000000000004</v>
      </c>
      <c r="R690" s="15">
        <f t="shared" si="32"/>
        <v>39.615000000000002</v>
      </c>
      <c r="S690" s="15" t="str">
        <f>IF(Table13[[#This Row],[Total Sales After Discount (Main Total Sales)]]&gt;=1000,"High Order","Low Order")</f>
        <v>Low Order</v>
      </c>
      <c r="T690" s="9" t="s">
        <v>98</v>
      </c>
      <c r="U690" s="9" t="s">
        <v>81</v>
      </c>
      <c r="V690" s="16" t="str">
        <f ca="1">PROPER(Table13[[#This Row],[Region]])</f>
        <v>Central</v>
      </c>
      <c r="W690" s="9" t="s">
        <v>376</v>
      </c>
      <c r="X690" s="9" t="s">
        <v>553</v>
      </c>
      <c r="Y690" s="9" t="s">
        <v>32</v>
      </c>
      <c r="Z690" s="9" t="str">
        <f>TEXT(Table13[[#This Row],[Order Date]],"mmm")</f>
        <v>Feb</v>
      </c>
      <c r="AA690" s="1" t="str">
        <f>TEXT(Table13[[#This Row],[Order Date]],"yyyy")</f>
        <v>2015</v>
      </c>
      <c r="AB690" s="1" t="str">
        <f>TEXT(Table13[[#This Row],[Order Date]],"mmm yyyy")</f>
        <v>Feb 2015</v>
      </c>
      <c r="AC690" s="1" t="str">
        <f>TEXT(Table13[[#This Row],[Order Date]],"dddd")</f>
        <v>Wednesday</v>
      </c>
    </row>
    <row r="691" spans="1:29" ht="14.5">
      <c r="A691" s="9">
        <v>1213</v>
      </c>
      <c r="B691" s="9" t="str">
        <f>VLOOKUP(Table13[[#This Row],[Customer ID]],'Customer Lookup'!A:B,2,0)</f>
        <v>Jeremy Pratt</v>
      </c>
      <c r="C691" s="9">
        <v>88600</v>
      </c>
      <c r="D691" s="12">
        <v>42019</v>
      </c>
      <c r="E691" s="12">
        <v>42021</v>
      </c>
      <c r="F691" s="24">
        <f>Table13[[#This Row],[Ship Date]]-Table13[[#This Row],[Order Date]]</f>
        <v>2</v>
      </c>
      <c r="G691" s="18" t="str">
        <f>IF(Table13[[#This Row],[Shipping Delay (No of Days From Order to Delivery)]]&lt;=2,"Fast Delivery","Standard Delivery")</f>
        <v>Fast Delivery</v>
      </c>
      <c r="H691" s="9" t="s">
        <v>2231</v>
      </c>
      <c r="I691" s="13" t="str">
        <f ca="1">TRIM(Table13[[#This Row],[Product Category]])</f>
        <v>Furniture</v>
      </c>
      <c r="J691" s="13" t="str">
        <f ca="1">PROPER(Table13[[#This Row],[Product Sub-Category]])</f>
        <v>Pens &amp; Art Supplies</v>
      </c>
      <c r="K691" s="14">
        <v>2</v>
      </c>
      <c r="L691" s="15">
        <v>5.84</v>
      </c>
      <c r="M691" s="15">
        <f t="shared" si="30"/>
        <v>11.68</v>
      </c>
      <c r="N691" s="9">
        <v>0.05</v>
      </c>
      <c r="O691" s="20">
        <v>0.05</v>
      </c>
      <c r="P691" s="20" t="str">
        <f>IF(Table13[[#This Row],[Discount]]=0,"No Discount",IF(Table13[[#This Row],[Discount]]&lt;=0.05,"Low",IF(Table13[[#This Row],[Discount]]&lt;=0.1,"Medium","High")))</f>
        <v>Low</v>
      </c>
      <c r="Q691" s="15">
        <f t="shared" si="31"/>
        <v>0.58399999999999996</v>
      </c>
      <c r="R691" s="15">
        <f t="shared" si="32"/>
        <v>11.096</v>
      </c>
      <c r="S691" s="15" t="str">
        <f>IF(Table13[[#This Row],[Total Sales After Discount (Main Total Sales)]]&gt;=1000,"High Order","Low Order")</f>
        <v>Low Order</v>
      </c>
      <c r="T691" s="9" t="s">
        <v>21</v>
      </c>
      <c r="U691" s="9" t="s">
        <v>81</v>
      </c>
      <c r="V691" s="16" t="str">
        <f ca="1">PROPER(Table13[[#This Row],[Region]])</f>
        <v>East</v>
      </c>
      <c r="W691" s="9" t="s">
        <v>376</v>
      </c>
      <c r="X691" s="9" t="s">
        <v>553</v>
      </c>
      <c r="Y691" s="9" t="s">
        <v>32</v>
      </c>
      <c r="Z691" s="9" t="str">
        <f>TEXT(Table13[[#This Row],[Order Date]],"mmm")</f>
        <v>Jan</v>
      </c>
      <c r="AA691" s="1" t="str">
        <f>TEXT(Table13[[#This Row],[Order Date]],"yyyy")</f>
        <v>2015</v>
      </c>
      <c r="AB691" s="1" t="str">
        <f>TEXT(Table13[[#This Row],[Order Date]],"mmm yyyy")</f>
        <v>Jan 2015</v>
      </c>
      <c r="AC691" s="1" t="str">
        <f>TEXT(Table13[[#This Row],[Order Date]],"dddd")</f>
        <v>Thursday</v>
      </c>
    </row>
    <row r="692" spans="1:29" ht="14.5">
      <c r="A692" s="9">
        <v>1217</v>
      </c>
      <c r="B692" s="9" t="str">
        <f>VLOOKUP(Table13[[#This Row],[Customer ID]],'Customer Lookup'!A:B,2,0)</f>
        <v>Billy Perry Browning</v>
      </c>
      <c r="C692" s="9">
        <v>54595</v>
      </c>
      <c r="D692" s="12">
        <v>42122</v>
      </c>
      <c r="E692" s="12">
        <v>42125</v>
      </c>
      <c r="F692" s="24">
        <f>Table13[[#This Row],[Ship Date]]-Table13[[#This Row],[Order Date]]</f>
        <v>3</v>
      </c>
      <c r="G692" s="18" t="str">
        <f>IF(Table13[[#This Row],[Shipping Delay (No of Days From Order to Delivery)]]&lt;=2,"Fast Delivery","Standard Delivery")</f>
        <v>Standard Delivery</v>
      </c>
      <c r="H692" s="8" t="s">
        <v>2232</v>
      </c>
      <c r="I692" s="13" t="str">
        <f ca="1">TRIM(Table13[[#This Row],[Product Category]])</f>
        <v>Office Supplies</v>
      </c>
      <c r="J692" s="13" t="str">
        <f ca="1">PROPER(Table13[[#This Row],[Product Sub-Category]])</f>
        <v>Chairs &amp; Chairmats</v>
      </c>
      <c r="K692" s="14">
        <v>41</v>
      </c>
      <c r="L692" s="15">
        <v>130.97999999999999</v>
      </c>
      <c r="M692" s="15">
        <f t="shared" si="30"/>
        <v>5370.1799999999994</v>
      </c>
      <c r="N692" s="9">
        <v>0.1</v>
      </c>
      <c r="O692" s="21">
        <v>0.1</v>
      </c>
      <c r="P692" s="21" t="str">
        <f>IF(Table13[[#This Row],[Discount]]=0,"No Discount",IF(Table13[[#This Row],[Discount]]&lt;=0.05,"Low",IF(Table13[[#This Row],[Discount]]&lt;=0.1,"Medium","High")))</f>
        <v>Medium</v>
      </c>
      <c r="Q692" s="15">
        <f t="shared" si="31"/>
        <v>537.01799999999992</v>
      </c>
      <c r="R692" s="15">
        <f t="shared" si="32"/>
        <v>4833.1619999999994</v>
      </c>
      <c r="S692" s="15" t="str">
        <f>IF(Table13[[#This Row],[Total Sales After Discount (Main Total Sales)]]&gt;=1000,"High Order","Low Order")</f>
        <v>High Order</v>
      </c>
      <c r="T692" s="9" t="s">
        <v>50</v>
      </c>
      <c r="U692" s="9" t="s">
        <v>51</v>
      </c>
      <c r="V692" s="16" t="str">
        <f ca="1">PROPER(Table13[[#This Row],[Region]])</f>
        <v>East</v>
      </c>
      <c r="W692" s="9" t="s">
        <v>152</v>
      </c>
      <c r="X692" s="9" t="s">
        <v>153</v>
      </c>
      <c r="Y692" s="9" t="s">
        <v>22</v>
      </c>
      <c r="Z692" s="9" t="str">
        <f>TEXT(Table13[[#This Row],[Order Date]],"mmm")</f>
        <v>Apr</v>
      </c>
      <c r="AA692" s="1" t="str">
        <f>TEXT(Table13[[#This Row],[Order Date]],"yyyy")</f>
        <v>2015</v>
      </c>
      <c r="AB692" s="1" t="str">
        <f>TEXT(Table13[[#This Row],[Order Date]],"mmm yyyy")</f>
        <v>Apr 2015</v>
      </c>
      <c r="AC692" s="1" t="str">
        <f>TEXT(Table13[[#This Row],[Order Date]],"dddd")</f>
        <v>Tuesday</v>
      </c>
    </row>
    <row r="693" spans="1:29" ht="14.5">
      <c r="A693" s="9">
        <v>1226</v>
      </c>
      <c r="B693" s="9" t="str">
        <f>VLOOKUP(Table13[[#This Row],[Customer ID]],'Customer Lookup'!A:B,2,0)</f>
        <v>Ken Cash</v>
      </c>
      <c r="C693" s="9">
        <v>90800</v>
      </c>
      <c r="D693" s="12">
        <v>42122</v>
      </c>
      <c r="E693" s="12">
        <v>42124</v>
      </c>
      <c r="F693" s="24">
        <f>Table13[[#This Row],[Ship Date]]-Table13[[#This Row],[Order Date]]</f>
        <v>2</v>
      </c>
      <c r="G693" s="18" t="str">
        <f>IF(Table13[[#This Row],[Shipping Delay (No of Days From Order to Delivery)]]&lt;=2,"Fast Delivery","Standard Delivery")</f>
        <v>Fast Delivery</v>
      </c>
      <c r="H693" s="9" t="s">
        <v>2240</v>
      </c>
      <c r="I693" s="13" t="str">
        <f ca="1">TRIM(Table13[[#This Row],[Product Category]])</f>
        <v>Furniture</v>
      </c>
      <c r="J693" s="13" t="str">
        <f ca="1">PROPER(Table13[[#This Row],[Product Sub-Category]])</f>
        <v>Scissors, Rulers And Trimmers</v>
      </c>
      <c r="K693" s="14">
        <v>8</v>
      </c>
      <c r="L693" s="15">
        <v>8.34</v>
      </c>
      <c r="M693" s="15">
        <f t="shared" si="30"/>
        <v>66.72</v>
      </c>
      <c r="N693" s="9">
        <v>0.05</v>
      </c>
      <c r="O693" s="20">
        <v>0.05</v>
      </c>
      <c r="P693" s="20" t="str">
        <f>IF(Table13[[#This Row],[Discount]]=0,"No Discount",IF(Table13[[#This Row],[Discount]]&lt;=0.05,"Low",IF(Table13[[#This Row],[Discount]]&lt;=0.1,"Medium","High")))</f>
        <v>Low</v>
      </c>
      <c r="Q693" s="15">
        <f t="shared" si="31"/>
        <v>3.3360000000000003</v>
      </c>
      <c r="R693" s="15">
        <f t="shared" si="32"/>
        <v>63.384</v>
      </c>
      <c r="S693" s="15" t="str">
        <f>IF(Table13[[#This Row],[Total Sales After Discount (Main Total Sales)]]&gt;=1000,"High Order","Low Order")</f>
        <v>Low Order</v>
      </c>
      <c r="T693" s="9" t="s">
        <v>50</v>
      </c>
      <c r="U693" s="9" t="s">
        <v>51</v>
      </c>
      <c r="V693" s="16" t="str">
        <f ca="1">PROPER(Table13[[#This Row],[Region]])</f>
        <v>East</v>
      </c>
      <c r="W693" s="9" t="s">
        <v>291</v>
      </c>
      <c r="X693" s="9" t="s">
        <v>554</v>
      </c>
      <c r="Y693" s="9" t="s">
        <v>32</v>
      </c>
      <c r="Z693" s="9" t="str">
        <f>TEXT(Table13[[#This Row],[Order Date]],"mmm")</f>
        <v>Apr</v>
      </c>
      <c r="AA693" s="1" t="str">
        <f>TEXT(Table13[[#This Row],[Order Date]],"yyyy")</f>
        <v>2015</v>
      </c>
      <c r="AB693" s="1" t="str">
        <f>TEXT(Table13[[#This Row],[Order Date]],"mmm yyyy")</f>
        <v>Apr 2015</v>
      </c>
      <c r="AC693" s="1" t="str">
        <f>TEXT(Table13[[#This Row],[Order Date]],"dddd")</f>
        <v>Tuesday</v>
      </c>
    </row>
    <row r="694" spans="1:29" ht="14.5">
      <c r="A694" s="9">
        <v>1227</v>
      </c>
      <c r="B694" s="9" t="str">
        <f>VLOOKUP(Table13[[#This Row],[Customer ID]],'Customer Lookup'!A:B,2,0)</f>
        <v>Elsie Hwang</v>
      </c>
      <c r="C694" s="9">
        <v>90800</v>
      </c>
      <c r="D694" s="12">
        <v>42122</v>
      </c>
      <c r="E694" s="12">
        <v>42125</v>
      </c>
      <c r="F694" s="24">
        <f>Table13[[#This Row],[Ship Date]]-Table13[[#This Row],[Order Date]]</f>
        <v>3</v>
      </c>
      <c r="G694" s="18" t="str">
        <f>IF(Table13[[#This Row],[Shipping Delay (No of Days From Order to Delivery)]]&lt;=2,"Fast Delivery","Standard Delivery")</f>
        <v>Standard Delivery</v>
      </c>
      <c r="H694" s="8" t="s">
        <v>2232</v>
      </c>
      <c r="I694" s="13" t="str">
        <f ca="1">TRIM(Table13[[#This Row],[Product Category]])</f>
        <v>Office Supplies</v>
      </c>
      <c r="J694" s="13" t="str">
        <f ca="1">PROPER(Table13[[#This Row],[Product Sub-Category]])</f>
        <v>Chairs &amp; Chairmats</v>
      </c>
      <c r="K694" s="14">
        <v>10</v>
      </c>
      <c r="L694" s="15">
        <v>130.97999999999999</v>
      </c>
      <c r="M694" s="15">
        <f t="shared" si="30"/>
        <v>1309.8</v>
      </c>
      <c r="N694" s="9">
        <v>0.1</v>
      </c>
      <c r="O694" s="21">
        <v>0.1</v>
      </c>
      <c r="P694" s="21" t="str">
        <f>IF(Table13[[#This Row],[Discount]]=0,"No Discount",IF(Table13[[#This Row],[Discount]]&lt;=0.05,"Low",IF(Table13[[#This Row],[Discount]]&lt;=0.1,"Medium","High")))</f>
        <v>Medium</v>
      </c>
      <c r="Q694" s="15">
        <f t="shared" si="31"/>
        <v>130.97999999999999</v>
      </c>
      <c r="R694" s="15">
        <f t="shared" si="32"/>
        <v>1178.82</v>
      </c>
      <c r="S694" s="15" t="str">
        <f>IF(Table13[[#This Row],[Total Sales After Discount (Main Total Sales)]]&gt;=1000,"High Order","Low Order")</f>
        <v>High Order</v>
      </c>
      <c r="T694" s="9" t="s">
        <v>50</v>
      </c>
      <c r="U694" s="9" t="s">
        <v>51</v>
      </c>
      <c r="V694" s="16" t="str">
        <f ca="1">PROPER(Table13[[#This Row],[Region]])</f>
        <v>East</v>
      </c>
      <c r="W694" s="9" t="s">
        <v>121</v>
      </c>
      <c r="X694" s="9" t="s">
        <v>401</v>
      </c>
      <c r="Y694" s="9" t="s">
        <v>22</v>
      </c>
      <c r="Z694" s="9" t="str">
        <f>TEXT(Table13[[#This Row],[Order Date]],"mmm")</f>
        <v>Apr</v>
      </c>
      <c r="AA694" s="1" t="str">
        <f>TEXT(Table13[[#This Row],[Order Date]],"yyyy")</f>
        <v>2015</v>
      </c>
      <c r="AB694" s="1" t="str">
        <f>TEXT(Table13[[#This Row],[Order Date]],"mmm yyyy")</f>
        <v>Apr 2015</v>
      </c>
      <c r="AC694" s="1" t="str">
        <f>TEXT(Table13[[#This Row],[Order Date]],"dddd")</f>
        <v>Tuesday</v>
      </c>
    </row>
    <row r="695" spans="1:29" ht="14.5">
      <c r="A695" s="9">
        <v>1228</v>
      </c>
      <c r="B695" s="9" t="str">
        <f>VLOOKUP(Table13[[#This Row],[Customer ID]],'Customer Lookup'!A:B,2,0)</f>
        <v>Hazel Jennings</v>
      </c>
      <c r="C695" s="9">
        <v>55874</v>
      </c>
      <c r="D695" s="12">
        <v>42051</v>
      </c>
      <c r="E695" s="12">
        <v>42052</v>
      </c>
      <c r="F695" s="24">
        <f>Table13[[#This Row],[Ship Date]]-Table13[[#This Row],[Order Date]]</f>
        <v>1</v>
      </c>
      <c r="G695" s="18" t="str">
        <f>IF(Table13[[#This Row],[Shipping Delay (No of Days From Order to Delivery)]]&lt;=2,"Fast Delivery","Standard Delivery")</f>
        <v>Fast Delivery</v>
      </c>
      <c r="H695" s="9" t="s">
        <v>2237</v>
      </c>
      <c r="I695" s="13" t="str">
        <f ca="1">TRIM(Table13[[#This Row],[Product Category]])</f>
        <v>Technology</v>
      </c>
      <c r="J695" s="13" t="str">
        <f ca="1">PROPER(Table13[[#This Row],[Product Sub-Category]])</f>
        <v>Binders And Binder Accessories</v>
      </c>
      <c r="K695" s="14">
        <v>28</v>
      </c>
      <c r="L695" s="15">
        <v>7.1</v>
      </c>
      <c r="M695" s="15">
        <f t="shared" si="30"/>
        <v>198.79999999999998</v>
      </c>
      <c r="N695" s="9">
        <v>0.05</v>
      </c>
      <c r="O695" s="20">
        <v>0.05</v>
      </c>
      <c r="P695" s="20" t="str">
        <f>IF(Table13[[#This Row],[Discount]]=0,"No Discount",IF(Table13[[#This Row],[Discount]]&lt;=0.05,"Low",IF(Table13[[#This Row],[Discount]]&lt;=0.1,"Medium","High")))</f>
        <v>Low</v>
      </c>
      <c r="Q695" s="15">
        <f t="shared" si="31"/>
        <v>9.94</v>
      </c>
      <c r="R695" s="15">
        <f t="shared" si="32"/>
        <v>188.85999999999999</v>
      </c>
      <c r="S695" s="15" t="str">
        <f>IF(Table13[[#This Row],[Total Sales After Discount (Main Total Sales)]]&gt;=1000,"High Order","Low Order")</f>
        <v>Low Order</v>
      </c>
      <c r="T695" s="9" t="s">
        <v>50</v>
      </c>
      <c r="U695" s="9" t="s">
        <v>51</v>
      </c>
      <c r="V695" s="16" t="str">
        <f ca="1">PROPER(Table13[[#This Row],[Region]])</f>
        <v>East</v>
      </c>
      <c r="W695" s="9" t="s">
        <v>174</v>
      </c>
      <c r="X695" s="9" t="s">
        <v>555</v>
      </c>
      <c r="Y695" s="9" t="s">
        <v>32</v>
      </c>
      <c r="Z695" s="9" t="str">
        <f>TEXT(Table13[[#This Row],[Order Date]],"mmm")</f>
        <v>Feb</v>
      </c>
      <c r="AA695" s="1" t="str">
        <f>TEXT(Table13[[#This Row],[Order Date]],"yyyy")</f>
        <v>2015</v>
      </c>
      <c r="AB695" s="1" t="str">
        <f>TEXT(Table13[[#This Row],[Order Date]],"mmm yyyy")</f>
        <v>Feb 2015</v>
      </c>
      <c r="AC695" s="1" t="str">
        <f>TEXT(Table13[[#This Row],[Order Date]],"dddd")</f>
        <v>Monday</v>
      </c>
    </row>
    <row r="696" spans="1:29" ht="14.5">
      <c r="A696" s="9">
        <v>1228</v>
      </c>
      <c r="B696" s="9" t="str">
        <f>VLOOKUP(Table13[[#This Row],[Customer ID]],'Customer Lookup'!A:B,2,0)</f>
        <v>Hazel Jennings</v>
      </c>
      <c r="C696" s="9">
        <v>55874</v>
      </c>
      <c r="D696" s="12">
        <v>42051</v>
      </c>
      <c r="E696" s="12">
        <v>42053</v>
      </c>
      <c r="F696" s="24">
        <f>Table13[[#This Row],[Ship Date]]-Table13[[#This Row],[Order Date]]</f>
        <v>2</v>
      </c>
      <c r="G696" s="18" t="str">
        <f>IF(Table13[[#This Row],[Shipping Delay (No of Days From Order to Delivery)]]&lt;=2,"Fast Delivery","Standard Delivery")</f>
        <v>Fast Delivery</v>
      </c>
      <c r="H696" s="8" t="s">
        <v>144</v>
      </c>
      <c r="I696" s="13" t="str">
        <f ca="1">TRIM(Table13[[#This Row],[Product Category]])</f>
        <v>Office Supplies</v>
      </c>
      <c r="J696" s="13" t="str">
        <f ca="1">PROPER(Table13[[#This Row],[Product Sub-Category]])</f>
        <v>Computer Peripherals</v>
      </c>
      <c r="K696" s="14">
        <v>41</v>
      </c>
      <c r="L696" s="15">
        <v>4.9800000000000004</v>
      </c>
      <c r="M696" s="15">
        <f t="shared" si="30"/>
        <v>204.18</v>
      </c>
      <c r="N696" s="9">
        <v>0.05</v>
      </c>
      <c r="O696" s="21">
        <v>0.05</v>
      </c>
      <c r="P696" s="21" t="str">
        <f>IF(Table13[[#This Row],[Discount]]=0,"No Discount",IF(Table13[[#This Row],[Discount]]&lt;=0.05,"Low",IF(Table13[[#This Row],[Discount]]&lt;=0.1,"Medium","High")))</f>
        <v>Low</v>
      </c>
      <c r="Q696" s="15">
        <f t="shared" si="31"/>
        <v>10.209000000000001</v>
      </c>
      <c r="R696" s="15">
        <f t="shared" si="32"/>
        <v>193.971</v>
      </c>
      <c r="S696" s="15" t="str">
        <f>IF(Table13[[#This Row],[Total Sales After Discount (Main Total Sales)]]&gt;=1000,"High Order","Low Order")</f>
        <v>Low Order</v>
      </c>
      <c r="T696" s="9" t="s">
        <v>50</v>
      </c>
      <c r="U696" s="9" t="s">
        <v>51</v>
      </c>
      <c r="V696" s="16" t="str">
        <f ca="1">PROPER(Table13[[#This Row],[Region]])</f>
        <v>East</v>
      </c>
      <c r="W696" s="9" t="s">
        <v>174</v>
      </c>
      <c r="X696" s="9" t="s">
        <v>555</v>
      </c>
      <c r="Y696" s="9" t="s">
        <v>22</v>
      </c>
      <c r="Z696" s="9" t="str">
        <f>TEXT(Table13[[#This Row],[Order Date]],"mmm")</f>
        <v>Feb</v>
      </c>
      <c r="AA696" s="1" t="str">
        <f>TEXT(Table13[[#This Row],[Order Date]],"yyyy")</f>
        <v>2015</v>
      </c>
      <c r="AB696" s="1" t="str">
        <f>TEXT(Table13[[#This Row],[Order Date]],"mmm yyyy")</f>
        <v>Feb 2015</v>
      </c>
      <c r="AC696" s="1" t="str">
        <f>TEXT(Table13[[#This Row],[Order Date]],"dddd")</f>
        <v>Monday</v>
      </c>
    </row>
    <row r="697" spans="1:29" ht="14.5">
      <c r="A697" s="9">
        <v>1228</v>
      </c>
      <c r="B697" s="9" t="str">
        <f>VLOOKUP(Table13[[#This Row],[Customer ID]],'Customer Lookup'!A:B,2,0)</f>
        <v>Hazel Jennings</v>
      </c>
      <c r="C697" s="9">
        <v>55874</v>
      </c>
      <c r="D697" s="12">
        <v>42051</v>
      </c>
      <c r="E697" s="12">
        <v>42051</v>
      </c>
      <c r="F697" s="24">
        <f>Table13[[#This Row],[Ship Date]]-Table13[[#This Row],[Order Date]]</f>
        <v>0</v>
      </c>
      <c r="G697" s="18" t="str">
        <f>IF(Table13[[#This Row],[Shipping Delay (No of Days From Order to Delivery)]]&lt;=2,"Fast Delivery","Standard Delivery")</f>
        <v>Fast Delivery</v>
      </c>
      <c r="H697" s="9" t="s">
        <v>61</v>
      </c>
      <c r="I697" s="13" t="str">
        <f ca="1">TRIM(Table13[[#This Row],[Product Category]])</f>
        <v>Technology</v>
      </c>
      <c r="J697" s="13" t="str">
        <f ca="1">PROPER(Table13[[#This Row],[Product Sub-Category]])</f>
        <v>Envelopes</v>
      </c>
      <c r="K697" s="14">
        <v>24</v>
      </c>
      <c r="L697" s="15">
        <v>5.68</v>
      </c>
      <c r="M697" s="15">
        <f t="shared" si="30"/>
        <v>136.32</v>
      </c>
      <c r="N697" s="9">
        <v>0.05</v>
      </c>
      <c r="O697" s="20">
        <v>0.05</v>
      </c>
      <c r="P697" s="20" t="str">
        <f>IF(Table13[[#This Row],[Discount]]=0,"No Discount",IF(Table13[[#This Row],[Discount]]&lt;=0.05,"Low",IF(Table13[[#This Row],[Discount]]&lt;=0.1,"Medium","High")))</f>
        <v>Low</v>
      </c>
      <c r="Q697" s="15">
        <f t="shared" si="31"/>
        <v>6.8159999999999998</v>
      </c>
      <c r="R697" s="15">
        <f t="shared" si="32"/>
        <v>129.50399999999999</v>
      </c>
      <c r="S697" s="15" t="str">
        <f>IF(Table13[[#This Row],[Total Sales After Discount (Main Total Sales)]]&gt;=1000,"High Order","Low Order")</f>
        <v>Low Order</v>
      </c>
      <c r="T697" s="9" t="s">
        <v>50</v>
      </c>
      <c r="U697" s="9" t="s">
        <v>51</v>
      </c>
      <c r="V697" s="16" t="str">
        <f ca="1">PROPER(Table13[[#This Row],[Region]])</f>
        <v>Central</v>
      </c>
      <c r="W697" s="9" t="s">
        <v>174</v>
      </c>
      <c r="X697" s="9" t="s">
        <v>555</v>
      </c>
      <c r="Y697" s="9" t="s">
        <v>32</v>
      </c>
      <c r="Z697" s="9" t="str">
        <f>TEXT(Table13[[#This Row],[Order Date]],"mmm")</f>
        <v>Feb</v>
      </c>
      <c r="AA697" s="1" t="str">
        <f>TEXT(Table13[[#This Row],[Order Date]],"yyyy")</f>
        <v>2015</v>
      </c>
      <c r="AB697" s="1" t="str">
        <f>TEXT(Table13[[#This Row],[Order Date]],"mmm yyyy")</f>
        <v>Feb 2015</v>
      </c>
      <c r="AC697" s="1" t="str">
        <f>TEXT(Table13[[#This Row],[Order Date]],"dddd")</f>
        <v>Monday</v>
      </c>
    </row>
    <row r="698" spans="1:29" ht="14.5">
      <c r="A698" s="9">
        <v>1229</v>
      </c>
      <c r="B698" s="9" t="str">
        <f>VLOOKUP(Table13[[#This Row],[Customer ID]],'Customer Lookup'!A:B,2,0)</f>
        <v>Patrick Byrne</v>
      </c>
      <c r="C698" s="9">
        <v>90378</v>
      </c>
      <c r="D698" s="12">
        <v>42051</v>
      </c>
      <c r="E698" s="12">
        <v>42053</v>
      </c>
      <c r="F698" s="24">
        <f>Table13[[#This Row],[Ship Date]]-Table13[[#This Row],[Order Date]]</f>
        <v>2</v>
      </c>
      <c r="G698" s="18" t="str">
        <f>IF(Table13[[#This Row],[Shipping Delay (No of Days From Order to Delivery)]]&lt;=2,"Fast Delivery","Standard Delivery")</f>
        <v>Fast Delivery</v>
      </c>
      <c r="H698" s="8" t="s">
        <v>144</v>
      </c>
      <c r="I698" s="13" t="str">
        <f ca="1">TRIM(Table13[[#This Row],[Product Category]])</f>
        <v>Office Supplies</v>
      </c>
      <c r="J698" s="13" t="str">
        <f ca="1">PROPER(Table13[[#This Row],[Product Sub-Category]])</f>
        <v>Computer Peripherals</v>
      </c>
      <c r="K698" s="14">
        <v>10</v>
      </c>
      <c r="L698" s="15">
        <v>4.9800000000000004</v>
      </c>
      <c r="M698" s="15">
        <f t="shared" si="30"/>
        <v>49.800000000000004</v>
      </c>
      <c r="N698" s="9">
        <v>0.05</v>
      </c>
      <c r="O698" s="21">
        <v>0.05</v>
      </c>
      <c r="P698" s="21" t="str">
        <f>IF(Table13[[#This Row],[Discount]]=0,"No Discount",IF(Table13[[#This Row],[Discount]]&lt;=0.05,"Low",IF(Table13[[#This Row],[Discount]]&lt;=0.1,"Medium","High")))</f>
        <v>Low</v>
      </c>
      <c r="Q698" s="15">
        <f t="shared" si="31"/>
        <v>2.4900000000000002</v>
      </c>
      <c r="R698" s="15">
        <f t="shared" si="32"/>
        <v>47.31</v>
      </c>
      <c r="S698" s="15" t="str">
        <f>IF(Table13[[#This Row],[Total Sales After Discount (Main Total Sales)]]&gt;=1000,"High Order","Low Order")</f>
        <v>Low Order</v>
      </c>
      <c r="T698" s="9" t="s">
        <v>50</v>
      </c>
      <c r="U698" s="9" t="s">
        <v>51</v>
      </c>
      <c r="V698" s="16" t="str">
        <f ca="1">PROPER(Table13[[#This Row],[Region]])</f>
        <v>Central</v>
      </c>
      <c r="W698" s="9" t="s">
        <v>112</v>
      </c>
      <c r="X698" s="9" t="s">
        <v>556</v>
      </c>
      <c r="Y698" s="9" t="s">
        <v>22</v>
      </c>
      <c r="Z698" s="9" t="str">
        <f>TEXT(Table13[[#This Row],[Order Date]],"mmm")</f>
        <v>Feb</v>
      </c>
      <c r="AA698" s="1" t="str">
        <f>TEXT(Table13[[#This Row],[Order Date]],"yyyy")</f>
        <v>2015</v>
      </c>
      <c r="AB698" s="1" t="str">
        <f>TEXT(Table13[[#This Row],[Order Date]],"mmm yyyy")</f>
        <v>Feb 2015</v>
      </c>
      <c r="AC698" s="1" t="str">
        <f>TEXT(Table13[[#This Row],[Order Date]],"dddd")</f>
        <v>Monday</v>
      </c>
    </row>
    <row r="699" spans="1:29" ht="14.5">
      <c r="A699" s="9">
        <v>1233</v>
      </c>
      <c r="B699" s="9" t="str">
        <f>VLOOKUP(Table13[[#This Row],[Customer ID]],'Customer Lookup'!A:B,2,0)</f>
        <v>Gary Hester</v>
      </c>
      <c r="C699" s="9">
        <v>89375</v>
      </c>
      <c r="D699" s="12">
        <v>42103</v>
      </c>
      <c r="E699" s="12">
        <v>42105</v>
      </c>
      <c r="F699" s="24">
        <f>Table13[[#This Row],[Ship Date]]-Table13[[#This Row],[Order Date]]</f>
        <v>2</v>
      </c>
      <c r="G699" s="18" t="str">
        <f>IF(Table13[[#This Row],[Shipping Delay (No of Days From Order to Delivery)]]&lt;=2,"Fast Delivery","Standard Delivery")</f>
        <v>Fast Delivery</v>
      </c>
      <c r="H699" s="9" t="s">
        <v>2237</v>
      </c>
      <c r="I699" s="13" t="str">
        <f ca="1">TRIM(Table13[[#This Row],[Product Category]])</f>
        <v>Technology</v>
      </c>
      <c r="J699" s="13" t="str">
        <f ca="1">PROPER(Table13[[#This Row],[Product Sub-Category]])</f>
        <v>Binders And Binder Accessories</v>
      </c>
      <c r="K699" s="14">
        <v>5</v>
      </c>
      <c r="L699" s="15">
        <v>120.98</v>
      </c>
      <c r="M699" s="15">
        <f t="shared" si="30"/>
        <v>604.9</v>
      </c>
      <c r="N699" s="9">
        <v>0.1</v>
      </c>
      <c r="O699" s="20">
        <v>0.1</v>
      </c>
      <c r="P699" s="20" t="str">
        <f>IF(Table13[[#This Row],[Discount]]=0,"No Discount",IF(Table13[[#This Row],[Discount]]&lt;=0.05,"Low",IF(Table13[[#This Row],[Discount]]&lt;=0.1,"Medium","High")))</f>
        <v>Medium</v>
      </c>
      <c r="Q699" s="15">
        <f t="shared" si="31"/>
        <v>60.49</v>
      </c>
      <c r="R699" s="15">
        <f t="shared" si="32"/>
        <v>544.41</v>
      </c>
      <c r="S699" s="15" t="str">
        <f>IF(Table13[[#This Row],[Total Sales After Discount (Main Total Sales)]]&gt;=1000,"High Order","Low Order")</f>
        <v>Low Order</v>
      </c>
      <c r="T699" s="9" t="s">
        <v>41</v>
      </c>
      <c r="U699" s="9" t="s">
        <v>104</v>
      </c>
      <c r="V699" s="16" t="str">
        <f ca="1">PROPER(Table13[[#This Row],[Region]])</f>
        <v>Central</v>
      </c>
      <c r="W699" s="9" t="s">
        <v>112</v>
      </c>
      <c r="X699" s="9" t="s">
        <v>557</v>
      </c>
      <c r="Y699" s="9" t="s">
        <v>22</v>
      </c>
      <c r="Z699" s="9" t="str">
        <f>TEXT(Table13[[#This Row],[Order Date]],"mmm")</f>
        <v>Apr</v>
      </c>
      <c r="AA699" s="1" t="str">
        <f>TEXT(Table13[[#This Row],[Order Date]],"yyyy")</f>
        <v>2015</v>
      </c>
      <c r="AB699" s="1" t="str">
        <f>TEXT(Table13[[#This Row],[Order Date]],"mmm yyyy")</f>
        <v>Apr 2015</v>
      </c>
      <c r="AC699" s="1" t="str">
        <f>TEXT(Table13[[#This Row],[Order Date]],"dddd")</f>
        <v>Thursday</v>
      </c>
    </row>
    <row r="700" spans="1:29" ht="14.5">
      <c r="A700" s="9">
        <v>1233</v>
      </c>
      <c r="B700" s="9" t="str">
        <f>VLOOKUP(Table13[[#This Row],[Customer ID]],'Customer Lookup'!A:B,2,0)</f>
        <v>Gary Hester</v>
      </c>
      <c r="C700" s="9">
        <v>89375</v>
      </c>
      <c r="D700" s="12">
        <v>42103</v>
      </c>
      <c r="E700" s="12">
        <v>42105</v>
      </c>
      <c r="F700" s="24">
        <f>Table13[[#This Row],[Ship Date]]-Table13[[#This Row],[Order Date]]</f>
        <v>2</v>
      </c>
      <c r="G700" s="18" t="str">
        <f>IF(Table13[[#This Row],[Shipping Delay (No of Days From Order to Delivery)]]&lt;=2,"Fast Delivery","Standard Delivery")</f>
        <v>Fast Delivery</v>
      </c>
      <c r="H700" s="8" t="s">
        <v>144</v>
      </c>
      <c r="I700" s="13" t="str">
        <f ca="1">TRIM(Table13[[#This Row],[Product Category]])</f>
        <v>Technology</v>
      </c>
      <c r="J700" s="13" t="str">
        <f ca="1">PROPER(Table13[[#This Row],[Product Sub-Category]])</f>
        <v>Computer Peripherals</v>
      </c>
      <c r="K700" s="14">
        <v>1</v>
      </c>
      <c r="L700" s="15">
        <v>152.47999999999999</v>
      </c>
      <c r="M700" s="15">
        <f t="shared" si="30"/>
        <v>152.47999999999999</v>
      </c>
      <c r="N700" s="9">
        <v>0.1</v>
      </c>
      <c r="O700" s="21">
        <v>0.1</v>
      </c>
      <c r="P700" s="21" t="str">
        <f>IF(Table13[[#This Row],[Discount]]=0,"No Discount",IF(Table13[[#This Row],[Discount]]&lt;=0.05,"Low",IF(Table13[[#This Row],[Discount]]&lt;=0.1,"Medium","High")))</f>
        <v>Medium</v>
      </c>
      <c r="Q700" s="15">
        <f t="shared" si="31"/>
        <v>15.247999999999999</v>
      </c>
      <c r="R700" s="15">
        <f t="shared" si="32"/>
        <v>137.232</v>
      </c>
      <c r="S700" s="15" t="str">
        <f>IF(Table13[[#This Row],[Total Sales After Discount (Main Total Sales)]]&gt;=1000,"High Order","Low Order")</f>
        <v>Low Order</v>
      </c>
      <c r="T700" s="9" t="s">
        <v>41</v>
      </c>
      <c r="U700" s="9" t="s">
        <v>104</v>
      </c>
      <c r="V700" s="16" t="str">
        <f ca="1">PROPER(Table13[[#This Row],[Region]])</f>
        <v>Central</v>
      </c>
      <c r="W700" s="9" t="s">
        <v>112</v>
      </c>
      <c r="X700" s="9" t="s">
        <v>557</v>
      </c>
      <c r="Y700" s="9" t="s">
        <v>22</v>
      </c>
      <c r="Z700" s="9" t="str">
        <f>TEXT(Table13[[#This Row],[Order Date]],"mmm")</f>
        <v>Apr</v>
      </c>
      <c r="AA700" s="1" t="str">
        <f>TEXT(Table13[[#This Row],[Order Date]],"yyyy")</f>
        <v>2015</v>
      </c>
      <c r="AB700" s="1" t="str">
        <f>TEXT(Table13[[#This Row],[Order Date]],"mmm yyyy")</f>
        <v>Apr 2015</v>
      </c>
      <c r="AC700" s="1" t="str">
        <f>TEXT(Table13[[#This Row],[Order Date]],"dddd")</f>
        <v>Thursday</v>
      </c>
    </row>
    <row r="701" spans="1:29" ht="14.5">
      <c r="A701" s="9">
        <v>1233</v>
      </c>
      <c r="B701" s="9" t="str">
        <f>VLOOKUP(Table13[[#This Row],[Customer ID]],'Customer Lookup'!A:B,2,0)</f>
        <v>Gary Hester</v>
      </c>
      <c r="C701" s="9">
        <v>89376</v>
      </c>
      <c r="D701" s="12">
        <v>42159</v>
      </c>
      <c r="E701" s="12">
        <v>42161</v>
      </c>
      <c r="F701" s="24">
        <f>Table13[[#This Row],[Ship Date]]-Table13[[#This Row],[Order Date]]</f>
        <v>2</v>
      </c>
      <c r="G701" s="18" t="str">
        <f>IF(Table13[[#This Row],[Shipping Delay (No of Days From Order to Delivery)]]&lt;=2,"Fast Delivery","Standard Delivery")</f>
        <v>Fast Delivery</v>
      </c>
      <c r="H701" s="9" t="s">
        <v>144</v>
      </c>
      <c r="I701" s="13" t="str">
        <f ca="1">TRIM(Table13[[#This Row],[Product Category]])</f>
        <v>Technology</v>
      </c>
      <c r="J701" s="13" t="str">
        <f ca="1">PROPER(Table13[[#This Row],[Product Sub-Category]])</f>
        <v>Computer Peripherals</v>
      </c>
      <c r="K701" s="14">
        <v>1</v>
      </c>
      <c r="L701" s="15">
        <v>99.99</v>
      </c>
      <c r="M701" s="15">
        <f t="shared" si="30"/>
        <v>99.99</v>
      </c>
      <c r="N701" s="9">
        <v>0.05</v>
      </c>
      <c r="O701" s="20">
        <v>0.05</v>
      </c>
      <c r="P701" s="20" t="str">
        <f>IF(Table13[[#This Row],[Discount]]=0,"No Discount",IF(Table13[[#This Row],[Discount]]&lt;=0.05,"Low",IF(Table13[[#This Row],[Discount]]&lt;=0.1,"Medium","High")))</f>
        <v>Low</v>
      </c>
      <c r="Q701" s="15">
        <f t="shared" si="31"/>
        <v>4.9995000000000003</v>
      </c>
      <c r="R701" s="15">
        <f t="shared" si="32"/>
        <v>94.990499999999997</v>
      </c>
      <c r="S701" s="15" t="str">
        <f>IF(Table13[[#This Row],[Total Sales After Discount (Main Total Sales)]]&gt;=1000,"High Order","Low Order")</f>
        <v>Low Order</v>
      </c>
      <c r="T701" s="9" t="s">
        <v>21</v>
      </c>
      <c r="U701" s="9" t="s">
        <v>104</v>
      </c>
      <c r="V701" s="16" t="str">
        <f ca="1">PROPER(Table13[[#This Row],[Region]])</f>
        <v>Central</v>
      </c>
      <c r="W701" s="9" t="s">
        <v>112</v>
      </c>
      <c r="X701" s="9" t="s">
        <v>557</v>
      </c>
      <c r="Y701" s="9" t="s">
        <v>32</v>
      </c>
      <c r="Z701" s="9" t="str">
        <f>TEXT(Table13[[#This Row],[Order Date]],"mmm")</f>
        <v>Jun</v>
      </c>
      <c r="AA701" s="1" t="str">
        <f>TEXT(Table13[[#This Row],[Order Date]],"yyyy")</f>
        <v>2015</v>
      </c>
      <c r="AB701" s="1" t="str">
        <f>TEXT(Table13[[#This Row],[Order Date]],"mmm yyyy")</f>
        <v>Jun 2015</v>
      </c>
      <c r="AC701" s="1" t="str">
        <f>TEXT(Table13[[#This Row],[Order Date]],"dddd")</f>
        <v>Thursday</v>
      </c>
    </row>
    <row r="702" spans="1:29" ht="14.5">
      <c r="A702" s="9">
        <v>1233</v>
      </c>
      <c r="B702" s="9" t="str">
        <f>VLOOKUP(Table13[[#This Row],[Customer ID]],'Customer Lookup'!A:B,2,0)</f>
        <v>Gary Hester</v>
      </c>
      <c r="C702" s="9">
        <v>89376</v>
      </c>
      <c r="D702" s="12">
        <v>42159</v>
      </c>
      <c r="E702" s="12">
        <v>42160</v>
      </c>
      <c r="F702" s="24">
        <f>Table13[[#This Row],[Ship Date]]-Table13[[#This Row],[Order Date]]</f>
        <v>1</v>
      </c>
      <c r="G702" s="18" t="str">
        <f>IF(Table13[[#This Row],[Shipping Delay (No of Days From Order to Delivery)]]&lt;=2,"Fast Delivery","Standard Delivery")</f>
        <v>Fast Delivery</v>
      </c>
      <c r="H702" s="8" t="s">
        <v>2235</v>
      </c>
      <c r="I702" s="13" t="str">
        <f ca="1">TRIM(Table13[[#This Row],[Product Category]])</f>
        <v>Furniture</v>
      </c>
      <c r="J702" s="13" t="str">
        <f ca="1">PROPER(Table13[[#This Row],[Product Sub-Category]])</f>
        <v>Telephones And Communication</v>
      </c>
      <c r="K702" s="14">
        <v>6</v>
      </c>
      <c r="L702" s="15">
        <v>205.99</v>
      </c>
      <c r="M702" s="15">
        <f t="shared" si="30"/>
        <v>1235.94</v>
      </c>
      <c r="N702" s="9">
        <v>0.1</v>
      </c>
      <c r="O702" s="21">
        <v>0.1</v>
      </c>
      <c r="P702" s="21" t="str">
        <f>IF(Table13[[#This Row],[Discount]]=0,"No Discount",IF(Table13[[#This Row],[Discount]]&lt;=0.05,"Low",IF(Table13[[#This Row],[Discount]]&lt;=0.1,"Medium","High")))</f>
        <v>Medium</v>
      </c>
      <c r="Q702" s="15">
        <f t="shared" si="31"/>
        <v>123.59400000000001</v>
      </c>
      <c r="R702" s="15">
        <f t="shared" si="32"/>
        <v>1112.346</v>
      </c>
      <c r="S702" s="15" t="str">
        <f>IF(Table13[[#This Row],[Total Sales After Discount (Main Total Sales)]]&gt;=1000,"High Order","Low Order")</f>
        <v>High Order</v>
      </c>
      <c r="T702" s="9" t="s">
        <v>21</v>
      </c>
      <c r="U702" s="9" t="s">
        <v>104</v>
      </c>
      <c r="V702" s="16" t="str">
        <f ca="1">PROPER(Table13[[#This Row],[Region]])</f>
        <v>Central</v>
      </c>
      <c r="W702" s="9" t="s">
        <v>112</v>
      </c>
      <c r="X702" s="9" t="s">
        <v>557</v>
      </c>
      <c r="Y702" s="9" t="s">
        <v>32</v>
      </c>
      <c r="Z702" s="9" t="str">
        <f>TEXT(Table13[[#This Row],[Order Date]],"mmm")</f>
        <v>Jun</v>
      </c>
      <c r="AA702" s="1" t="str">
        <f>TEXT(Table13[[#This Row],[Order Date]],"yyyy")</f>
        <v>2015</v>
      </c>
      <c r="AB702" s="1" t="str">
        <f>TEXT(Table13[[#This Row],[Order Date]],"mmm yyyy")</f>
        <v>Jun 2015</v>
      </c>
      <c r="AC702" s="1" t="str">
        <f>TEXT(Table13[[#This Row],[Order Date]],"dddd")</f>
        <v>Thursday</v>
      </c>
    </row>
    <row r="703" spans="1:29" ht="14.5">
      <c r="A703" s="9">
        <v>1237</v>
      </c>
      <c r="B703" s="9" t="str">
        <f>VLOOKUP(Table13[[#This Row],[Customer ID]],'Customer Lookup'!A:B,2,0)</f>
        <v>Eva Simpson</v>
      </c>
      <c r="C703" s="9">
        <v>86075</v>
      </c>
      <c r="D703" s="12">
        <v>42035</v>
      </c>
      <c r="E703" s="12">
        <v>42037</v>
      </c>
      <c r="F703" s="24">
        <f>Table13[[#This Row],[Ship Date]]-Table13[[#This Row],[Order Date]]</f>
        <v>2</v>
      </c>
      <c r="G703" s="18" t="str">
        <f>IF(Table13[[#This Row],[Shipping Delay (No of Days From Order to Delivery)]]&lt;=2,"Fast Delivery","Standard Delivery")</f>
        <v>Fast Delivery</v>
      </c>
      <c r="H703" s="9" t="s">
        <v>2232</v>
      </c>
      <c r="I703" s="13" t="str">
        <f ca="1">TRIM(Table13[[#This Row],[Product Category]])</f>
        <v>Furniture</v>
      </c>
      <c r="J703" s="13" t="str">
        <f ca="1">PROPER(Table13[[#This Row],[Product Sub-Category]])</f>
        <v>Chairs &amp; Chairmats</v>
      </c>
      <c r="K703" s="14">
        <v>9</v>
      </c>
      <c r="L703" s="15">
        <v>128.24</v>
      </c>
      <c r="M703" s="15">
        <f t="shared" si="30"/>
        <v>1154.1600000000001</v>
      </c>
      <c r="N703" s="9">
        <v>0.1</v>
      </c>
      <c r="O703" s="20">
        <v>0.1</v>
      </c>
      <c r="P703" s="20" t="str">
        <f>IF(Table13[[#This Row],[Discount]]=0,"No Discount",IF(Table13[[#This Row],[Discount]]&lt;=0.05,"Low",IF(Table13[[#This Row],[Discount]]&lt;=0.1,"Medium","High")))</f>
        <v>Medium</v>
      </c>
      <c r="Q703" s="15">
        <f t="shared" si="31"/>
        <v>115.41600000000001</v>
      </c>
      <c r="R703" s="15">
        <f t="shared" si="32"/>
        <v>1038.7440000000001</v>
      </c>
      <c r="S703" s="15" t="str">
        <f>IF(Table13[[#This Row],[Total Sales After Discount (Main Total Sales)]]&gt;=1000,"High Order","Low Order")</f>
        <v>High Order</v>
      </c>
      <c r="T703" s="9" t="s">
        <v>50</v>
      </c>
      <c r="U703" s="9" t="s">
        <v>81</v>
      </c>
      <c r="V703" s="16" t="str">
        <f ca="1">PROPER(Table13[[#This Row],[Region]])</f>
        <v>Central</v>
      </c>
      <c r="W703" s="9" t="s">
        <v>112</v>
      </c>
      <c r="X703" s="9" t="s">
        <v>558</v>
      </c>
      <c r="Y703" s="9" t="s">
        <v>32</v>
      </c>
      <c r="Z703" s="9" t="str">
        <f>TEXT(Table13[[#This Row],[Order Date]],"mmm")</f>
        <v>Jan</v>
      </c>
      <c r="AA703" s="1" t="str">
        <f>TEXT(Table13[[#This Row],[Order Date]],"yyyy")</f>
        <v>2015</v>
      </c>
      <c r="AB703" s="1" t="str">
        <f>TEXT(Table13[[#This Row],[Order Date]],"mmm yyyy")</f>
        <v>Jan 2015</v>
      </c>
      <c r="AC703" s="1" t="str">
        <f>TEXT(Table13[[#This Row],[Order Date]],"dddd")</f>
        <v>Saturday</v>
      </c>
    </row>
    <row r="704" spans="1:29" ht="14.5">
      <c r="A704" s="9">
        <v>1237</v>
      </c>
      <c r="B704" s="9" t="str">
        <f>VLOOKUP(Table13[[#This Row],[Customer ID]],'Customer Lookup'!A:B,2,0)</f>
        <v>Eva Simpson</v>
      </c>
      <c r="C704" s="9">
        <v>86076</v>
      </c>
      <c r="D704" s="12">
        <v>42092</v>
      </c>
      <c r="E704" s="12">
        <v>42093</v>
      </c>
      <c r="F704" s="24">
        <f>Table13[[#This Row],[Ship Date]]-Table13[[#This Row],[Order Date]]</f>
        <v>1</v>
      </c>
      <c r="G704" s="18" t="str">
        <f>IF(Table13[[#This Row],[Shipping Delay (No of Days From Order to Delivery)]]&lt;=2,"Fast Delivery","Standard Delivery")</f>
        <v>Fast Delivery</v>
      </c>
      <c r="H704" s="8" t="s">
        <v>2233</v>
      </c>
      <c r="I704" s="13" t="str">
        <f ca="1">TRIM(Table13[[#This Row],[Product Category]])</f>
        <v>Technology</v>
      </c>
      <c r="J704" s="13" t="str">
        <f ca="1">PROPER(Table13[[#This Row],[Product Sub-Category]])</f>
        <v>Office Furnishings</v>
      </c>
      <c r="K704" s="14">
        <v>3</v>
      </c>
      <c r="L704" s="15">
        <v>7.38</v>
      </c>
      <c r="M704" s="15">
        <f t="shared" si="30"/>
        <v>22.14</v>
      </c>
      <c r="N704" s="9">
        <v>0.05</v>
      </c>
      <c r="O704" s="21">
        <v>0.05</v>
      </c>
      <c r="P704" s="21" t="str">
        <f>IF(Table13[[#This Row],[Discount]]=0,"No Discount",IF(Table13[[#This Row],[Discount]]&lt;=0.05,"Low",IF(Table13[[#This Row],[Discount]]&lt;=0.1,"Medium","High")))</f>
        <v>Low</v>
      </c>
      <c r="Q704" s="15">
        <f t="shared" si="31"/>
        <v>1.107</v>
      </c>
      <c r="R704" s="15">
        <f t="shared" si="32"/>
        <v>21.033000000000001</v>
      </c>
      <c r="S704" s="15" t="str">
        <f>IF(Table13[[#This Row],[Total Sales After Discount (Main Total Sales)]]&gt;=1000,"High Order","Low Order")</f>
        <v>Low Order</v>
      </c>
      <c r="T704" s="9" t="s">
        <v>31</v>
      </c>
      <c r="U704" s="9" t="s">
        <v>81</v>
      </c>
      <c r="V704" s="16" t="str">
        <f ca="1">PROPER(Table13[[#This Row],[Region]])</f>
        <v>Central</v>
      </c>
      <c r="W704" s="9" t="s">
        <v>112</v>
      </c>
      <c r="X704" s="9" t="s">
        <v>558</v>
      </c>
      <c r="Y704" s="9" t="s">
        <v>32</v>
      </c>
      <c r="Z704" s="9" t="str">
        <f>TEXT(Table13[[#This Row],[Order Date]],"mmm")</f>
        <v>Mar</v>
      </c>
      <c r="AA704" s="1" t="str">
        <f>TEXT(Table13[[#This Row],[Order Date]],"yyyy")</f>
        <v>2015</v>
      </c>
      <c r="AB704" s="1" t="str">
        <f>TEXT(Table13[[#This Row],[Order Date]],"mmm yyyy")</f>
        <v>Mar 2015</v>
      </c>
      <c r="AC704" s="1" t="str">
        <f>TEXT(Table13[[#This Row],[Order Date]],"dddd")</f>
        <v>Sunday</v>
      </c>
    </row>
    <row r="705" spans="1:29" ht="14.5">
      <c r="A705" s="9">
        <v>1237</v>
      </c>
      <c r="B705" s="9" t="str">
        <f>VLOOKUP(Table13[[#This Row],[Customer ID]],'Customer Lookup'!A:B,2,0)</f>
        <v>Eva Simpson</v>
      </c>
      <c r="C705" s="9">
        <v>86077</v>
      </c>
      <c r="D705" s="12">
        <v>42149</v>
      </c>
      <c r="E705" s="12">
        <v>42150</v>
      </c>
      <c r="F705" s="24">
        <f>Table13[[#This Row],[Ship Date]]-Table13[[#This Row],[Order Date]]</f>
        <v>1</v>
      </c>
      <c r="G705" s="18" t="str">
        <f>IF(Table13[[#This Row],[Shipping Delay (No of Days From Order to Delivery)]]&lt;=2,"Fast Delivery","Standard Delivery")</f>
        <v>Fast Delivery</v>
      </c>
      <c r="H705" s="9" t="s">
        <v>74</v>
      </c>
      <c r="I705" s="13" t="str">
        <f ca="1">TRIM(Table13[[#This Row],[Product Category]])</f>
        <v>Technology</v>
      </c>
      <c r="J705" s="13" t="str">
        <f ca="1">PROPER(Table13[[#This Row],[Product Sub-Category]])</f>
        <v>Office Machines</v>
      </c>
      <c r="K705" s="14">
        <v>20</v>
      </c>
      <c r="L705" s="15">
        <v>300.98</v>
      </c>
      <c r="M705" s="15">
        <f t="shared" si="30"/>
        <v>6019.6</v>
      </c>
      <c r="N705" s="9">
        <v>0.1</v>
      </c>
      <c r="O705" s="20">
        <v>0.1</v>
      </c>
      <c r="P705" s="20" t="str">
        <f>IF(Table13[[#This Row],[Discount]]=0,"No Discount",IF(Table13[[#This Row],[Discount]]&lt;=0.05,"Low",IF(Table13[[#This Row],[Discount]]&lt;=0.1,"Medium","High")))</f>
        <v>Medium</v>
      </c>
      <c r="Q705" s="15">
        <f t="shared" si="31"/>
        <v>601.96</v>
      </c>
      <c r="R705" s="15">
        <f t="shared" si="32"/>
        <v>5417.64</v>
      </c>
      <c r="S705" s="15" t="str">
        <f>IF(Table13[[#This Row],[Total Sales After Discount (Main Total Sales)]]&gt;=1000,"High Order","Low Order")</f>
        <v>High Order</v>
      </c>
      <c r="T705" s="9" t="s">
        <v>50</v>
      </c>
      <c r="U705" s="9" t="s">
        <v>81</v>
      </c>
      <c r="V705" s="16" t="str">
        <f ca="1">PROPER(Table13[[#This Row],[Region]])</f>
        <v>Central</v>
      </c>
      <c r="W705" s="9" t="s">
        <v>112</v>
      </c>
      <c r="X705" s="9" t="s">
        <v>558</v>
      </c>
      <c r="Y705" s="9" t="s">
        <v>32</v>
      </c>
      <c r="Z705" s="9" t="str">
        <f>TEXT(Table13[[#This Row],[Order Date]],"mmm")</f>
        <v>May</v>
      </c>
      <c r="AA705" s="1" t="str">
        <f>TEXT(Table13[[#This Row],[Order Date]],"yyyy")</f>
        <v>2015</v>
      </c>
      <c r="AB705" s="1" t="str">
        <f>TEXT(Table13[[#This Row],[Order Date]],"mmm yyyy")</f>
        <v>May 2015</v>
      </c>
      <c r="AC705" s="1" t="str">
        <f>TEXT(Table13[[#This Row],[Order Date]],"dddd")</f>
        <v>Monday</v>
      </c>
    </row>
    <row r="706" spans="1:29" ht="14.5">
      <c r="A706" s="9">
        <v>1237</v>
      </c>
      <c r="B706" s="9" t="str">
        <f>VLOOKUP(Table13[[#This Row],[Customer ID]],'Customer Lookup'!A:B,2,0)</f>
        <v>Eva Simpson</v>
      </c>
      <c r="C706" s="9">
        <v>86077</v>
      </c>
      <c r="D706" s="12">
        <v>42149</v>
      </c>
      <c r="E706" s="12">
        <v>42150</v>
      </c>
      <c r="F706" s="24">
        <f>Table13[[#This Row],[Ship Date]]-Table13[[#This Row],[Order Date]]</f>
        <v>1</v>
      </c>
      <c r="G706" s="18" t="str">
        <f>IF(Table13[[#This Row],[Shipping Delay (No of Days From Order to Delivery)]]&lt;=2,"Fast Delivery","Standard Delivery")</f>
        <v>Fast Delivery</v>
      </c>
      <c r="H706" s="8" t="s">
        <v>2235</v>
      </c>
      <c r="I706" s="13" t="str">
        <f ca="1">TRIM(Table13[[#This Row],[Product Category]])</f>
        <v>Furniture</v>
      </c>
      <c r="J706" s="13" t="str">
        <f ca="1">PROPER(Table13[[#This Row],[Product Sub-Category]])</f>
        <v>Telephones And Communication</v>
      </c>
      <c r="K706" s="14">
        <v>11</v>
      </c>
      <c r="L706" s="15">
        <v>205.99</v>
      </c>
      <c r="M706" s="15">
        <f t="shared" ref="M706:M769" si="33">L706*K706</f>
        <v>2265.8900000000003</v>
      </c>
      <c r="N706" s="9">
        <v>0.1</v>
      </c>
      <c r="O706" s="21">
        <v>0.1</v>
      </c>
      <c r="P706" s="21" t="str">
        <f>IF(Table13[[#This Row],[Discount]]=0,"No Discount",IF(Table13[[#This Row],[Discount]]&lt;=0.05,"Low",IF(Table13[[#This Row],[Discount]]&lt;=0.1,"Medium","High")))</f>
        <v>Medium</v>
      </c>
      <c r="Q706" s="15">
        <f t="shared" ref="Q706:Q769" si="34">N706*M706</f>
        <v>226.58900000000006</v>
      </c>
      <c r="R706" s="15">
        <f t="shared" ref="R706:R769" si="35">M706-Q706</f>
        <v>2039.3010000000004</v>
      </c>
      <c r="S706" s="15" t="str">
        <f>IF(Table13[[#This Row],[Total Sales After Discount (Main Total Sales)]]&gt;=1000,"High Order","Low Order")</f>
        <v>High Order</v>
      </c>
      <c r="T706" s="9" t="s">
        <v>50</v>
      </c>
      <c r="U706" s="9" t="s">
        <v>81</v>
      </c>
      <c r="V706" s="16" t="str">
        <f ca="1">PROPER(Table13[[#This Row],[Region]])</f>
        <v>Central</v>
      </c>
      <c r="W706" s="9" t="s">
        <v>112</v>
      </c>
      <c r="X706" s="9" t="s">
        <v>558</v>
      </c>
      <c r="Y706" s="9" t="s">
        <v>22</v>
      </c>
      <c r="Z706" s="9" t="str">
        <f>TEXT(Table13[[#This Row],[Order Date]],"mmm")</f>
        <v>May</v>
      </c>
      <c r="AA706" s="1" t="str">
        <f>TEXT(Table13[[#This Row],[Order Date]],"yyyy")</f>
        <v>2015</v>
      </c>
      <c r="AB706" s="1" t="str">
        <f>TEXT(Table13[[#This Row],[Order Date]],"mmm yyyy")</f>
        <v>May 2015</v>
      </c>
      <c r="AC706" s="1" t="str">
        <f>TEXT(Table13[[#This Row],[Order Date]],"dddd")</f>
        <v>Monday</v>
      </c>
    </row>
    <row r="707" spans="1:29" ht="14.5">
      <c r="A707" s="9">
        <v>1238</v>
      </c>
      <c r="B707" s="9" t="str">
        <f>VLOOKUP(Table13[[#This Row],[Customer ID]],'Customer Lookup'!A:B,2,0)</f>
        <v>April Bowers</v>
      </c>
      <c r="C707" s="9">
        <v>86075</v>
      </c>
      <c r="D707" s="12">
        <v>42035</v>
      </c>
      <c r="E707" s="12">
        <v>42037</v>
      </c>
      <c r="F707" s="24">
        <f>Table13[[#This Row],[Ship Date]]-Table13[[#This Row],[Order Date]]</f>
        <v>2</v>
      </c>
      <c r="G707" s="18" t="str">
        <f>IF(Table13[[#This Row],[Shipping Delay (No of Days From Order to Delivery)]]&lt;=2,"Fast Delivery","Standard Delivery")</f>
        <v>Fast Delivery</v>
      </c>
      <c r="H707" s="9" t="s">
        <v>2232</v>
      </c>
      <c r="I707" s="13" t="str">
        <f ca="1">TRIM(Table13[[#This Row],[Product Category]])</f>
        <v>Office Supplies</v>
      </c>
      <c r="J707" s="13" t="str">
        <f ca="1">PROPER(Table13[[#This Row],[Product Sub-Category]])</f>
        <v>Chairs &amp; Chairmats</v>
      </c>
      <c r="K707" s="14">
        <v>10</v>
      </c>
      <c r="L707" s="15">
        <v>160.97999999999999</v>
      </c>
      <c r="M707" s="15">
        <f t="shared" si="33"/>
        <v>1609.8</v>
      </c>
      <c r="N707" s="9">
        <v>0.1</v>
      </c>
      <c r="O707" s="20">
        <v>0.1</v>
      </c>
      <c r="P707" s="20" t="str">
        <f>IF(Table13[[#This Row],[Discount]]=0,"No Discount",IF(Table13[[#This Row],[Discount]]&lt;=0.05,"Low",IF(Table13[[#This Row],[Discount]]&lt;=0.1,"Medium","High")))</f>
        <v>Medium</v>
      </c>
      <c r="Q707" s="15">
        <f t="shared" si="34"/>
        <v>160.98000000000002</v>
      </c>
      <c r="R707" s="15">
        <f t="shared" si="35"/>
        <v>1448.82</v>
      </c>
      <c r="S707" s="15" t="str">
        <f>IF(Table13[[#This Row],[Total Sales After Discount (Main Total Sales)]]&gt;=1000,"High Order","Low Order")</f>
        <v>High Order</v>
      </c>
      <c r="T707" s="9" t="s">
        <v>50</v>
      </c>
      <c r="U707" s="9" t="s">
        <v>81</v>
      </c>
      <c r="V707" s="16" t="str">
        <f ca="1">PROPER(Table13[[#This Row],[Region]])</f>
        <v>South</v>
      </c>
      <c r="W707" s="9" t="s">
        <v>112</v>
      </c>
      <c r="X707" s="9" t="s">
        <v>559</v>
      </c>
      <c r="Y707" s="9" t="s">
        <v>22</v>
      </c>
      <c r="Z707" s="9" t="str">
        <f>TEXT(Table13[[#This Row],[Order Date]],"mmm")</f>
        <v>Jan</v>
      </c>
      <c r="AA707" s="1" t="str">
        <f>TEXT(Table13[[#This Row],[Order Date]],"yyyy")</f>
        <v>2015</v>
      </c>
      <c r="AB707" s="1" t="str">
        <f>TEXT(Table13[[#This Row],[Order Date]],"mmm yyyy")</f>
        <v>Jan 2015</v>
      </c>
      <c r="AC707" s="1" t="str">
        <f>TEXT(Table13[[#This Row],[Order Date]],"dddd")</f>
        <v>Saturday</v>
      </c>
    </row>
    <row r="708" spans="1:29" ht="14.5">
      <c r="A708" s="9">
        <v>1241</v>
      </c>
      <c r="B708" s="9" t="str">
        <f>VLOOKUP(Table13[[#This Row],[Customer ID]],'Customer Lookup'!A:B,2,0)</f>
        <v>Bradley Schroeder</v>
      </c>
      <c r="C708" s="9">
        <v>90880</v>
      </c>
      <c r="D708" s="12">
        <v>42079</v>
      </c>
      <c r="E708" s="12">
        <v>42080</v>
      </c>
      <c r="F708" s="24">
        <f>Table13[[#This Row],[Ship Date]]-Table13[[#This Row],[Order Date]]</f>
        <v>1</v>
      </c>
      <c r="G708" s="18" t="str">
        <f>IF(Table13[[#This Row],[Shipping Delay (No of Days From Order to Delivery)]]&lt;=2,"Fast Delivery","Standard Delivery")</f>
        <v>Fast Delivery</v>
      </c>
      <c r="H708" s="8" t="s">
        <v>2237</v>
      </c>
      <c r="I708" s="13" t="str">
        <f ca="1">TRIM(Table13[[#This Row],[Product Category]])</f>
        <v>Technology</v>
      </c>
      <c r="J708" s="13" t="str">
        <f ca="1">PROPER(Table13[[#This Row],[Product Sub-Category]])</f>
        <v>Binders And Binder Accessories</v>
      </c>
      <c r="K708" s="14">
        <v>23</v>
      </c>
      <c r="L708" s="15">
        <v>387.99</v>
      </c>
      <c r="M708" s="15">
        <f t="shared" si="33"/>
        <v>8923.77</v>
      </c>
      <c r="N708" s="9">
        <v>0.1</v>
      </c>
      <c r="O708" s="21">
        <v>0.1</v>
      </c>
      <c r="P708" s="21" t="str">
        <f>IF(Table13[[#This Row],[Discount]]=0,"No Discount",IF(Table13[[#This Row],[Discount]]&lt;=0.05,"Low",IF(Table13[[#This Row],[Discount]]&lt;=0.1,"Medium","High")))</f>
        <v>Medium</v>
      </c>
      <c r="Q708" s="15">
        <f t="shared" si="34"/>
        <v>892.37700000000007</v>
      </c>
      <c r="R708" s="15">
        <f t="shared" si="35"/>
        <v>8031.393</v>
      </c>
      <c r="S708" s="15" t="str">
        <f>IF(Table13[[#This Row],[Total Sales After Discount (Main Total Sales)]]&gt;=1000,"High Order","Low Order")</f>
        <v>High Order</v>
      </c>
      <c r="T708" s="9" t="s">
        <v>31</v>
      </c>
      <c r="U708" s="9" t="s">
        <v>81</v>
      </c>
      <c r="V708" s="16" t="str">
        <f ca="1">PROPER(Table13[[#This Row],[Region]])</f>
        <v>South</v>
      </c>
      <c r="W708" s="9" t="s">
        <v>542</v>
      </c>
      <c r="X708" s="9" t="s">
        <v>308</v>
      </c>
      <c r="Y708" s="9" t="s">
        <v>32</v>
      </c>
      <c r="Z708" s="9" t="str">
        <f>TEXT(Table13[[#This Row],[Order Date]],"mmm")</f>
        <v>Mar</v>
      </c>
      <c r="AA708" s="1" t="str">
        <f>TEXT(Table13[[#This Row],[Order Date]],"yyyy")</f>
        <v>2015</v>
      </c>
      <c r="AB708" s="1" t="str">
        <f>TEXT(Table13[[#This Row],[Order Date]],"mmm yyyy")</f>
        <v>Mar 2015</v>
      </c>
      <c r="AC708" s="1" t="str">
        <f>TEXT(Table13[[#This Row],[Order Date]],"dddd")</f>
        <v>Monday</v>
      </c>
    </row>
    <row r="709" spans="1:29" ht="14.5">
      <c r="A709" s="9">
        <v>1241</v>
      </c>
      <c r="B709" s="9" t="str">
        <f>VLOOKUP(Table13[[#This Row],[Customer ID]],'Customer Lookup'!A:B,2,0)</f>
        <v>Bradley Schroeder</v>
      </c>
      <c r="C709" s="9">
        <v>90881</v>
      </c>
      <c r="D709" s="12">
        <v>42088</v>
      </c>
      <c r="E709" s="12">
        <v>42088</v>
      </c>
      <c r="F709" s="24">
        <f>Table13[[#This Row],[Ship Date]]-Table13[[#This Row],[Order Date]]</f>
        <v>0</v>
      </c>
      <c r="G709" s="18" t="str">
        <f>IF(Table13[[#This Row],[Shipping Delay (No of Days From Order to Delivery)]]&lt;=2,"Fast Delivery","Standard Delivery")</f>
        <v>Fast Delivery</v>
      </c>
      <c r="H709" s="9" t="s">
        <v>74</v>
      </c>
      <c r="I709" s="13" t="str">
        <f ca="1">TRIM(Table13[[#This Row],[Product Category]])</f>
        <v>Office Supplies</v>
      </c>
      <c r="J709" s="13" t="str">
        <f ca="1">PROPER(Table13[[#This Row],[Product Sub-Category]])</f>
        <v>Office Machines</v>
      </c>
      <c r="K709" s="14">
        <v>7</v>
      </c>
      <c r="L709" s="15">
        <v>200.97</v>
      </c>
      <c r="M709" s="15">
        <f t="shared" si="33"/>
        <v>1406.79</v>
      </c>
      <c r="N709" s="9">
        <v>0.1</v>
      </c>
      <c r="O709" s="20">
        <v>0.1</v>
      </c>
      <c r="P709" s="20" t="str">
        <f>IF(Table13[[#This Row],[Discount]]=0,"No Discount",IF(Table13[[#This Row],[Discount]]&lt;=0.05,"Low",IF(Table13[[#This Row],[Discount]]&lt;=0.1,"Medium","High")))</f>
        <v>Medium</v>
      </c>
      <c r="Q709" s="15">
        <f t="shared" si="34"/>
        <v>140.679</v>
      </c>
      <c r="R709" s="15">
        <f t="shared" si="35"/>
        <v>1266.1109999999999</v>
      </c>
      <c r="S709" s="15" t="str">
        <f>IF(Table13[[#This Row],[Total Sales After Discount (Main Total Sales)]]&gt;=1000,"High Order","Low Order")</f>
        <v>High Order</v>
      </c>
      <c r="T709" s="9" t="s">
        <v>41</v>
      </c>
      <c r="U709" s="9" t="s">
        <v>51</v>
      </c>
      <c r="V709" s="16" t="str">
        <f ca="1">PROPER(Table13[[#This Row],[Region]])</f>
        <v>East</v>
      </c>
      <c r="W709" s="9" t="s">
        <v>542</v>
      </c>
      <c r="X709" s="9" t="s">
        <v>308</v>
      </c>
      <c r="Y709" s="9" t="s">
        <v>22</v>
      </c>
      <c r="Z709" s="9" t="str">
        <f>TEXT(Table13[[#This Row],[Order Date]],"mmm")</f>
        <v>Mar</v>
      </c>
      <c r="AA709" s="1" t="str">
        <f>TEXT(Table13[[#This Row],[Order Date]],"yyyy")</f>
        <v>2015</v>
      </c>
      <c r="AB709" s="1" t="str">
        <f>TEXT(Table13[[#This Row],[Order Date]],"mmm yyyy")</f>
        <v>Mar 2015</v>
      </c>
      <c r="AC709" s="1" t="str">
        <f>TEXT(Table13[[#This Row],[Order Date]],"dddd")</f>
        <v>Wednesday</v>
      </c>
    </row>
    <row r="710" spans="1:29" ht="14.5">
      <c r="A710" s="9">
        <v>1246</v>
      </c>
      <c r="B710" s="9" t="str">
        <f>VLOOKUP(Table13[[#This Row],[Customer ID]],'Customer Lookup'!A:B,2,0)</f>
        <v>Lois Hansen</v>
      </c>
      <c r="C710" s="9">
        <v>36452</v>
      </c>
      <c r="D710" s="12">
        <v>42099</v>
      </c>
      <c r="E710" s="12">
        <v>42100</v>
      </c>
      <c r="F710" s="24">
        <f>Table13[[#This Row],[Ship Date]]-Table13[[#This Row],[Order Date]]</f>
        <v>1</v>
      </c>
      <c r="G710" s="18" t="str">
        <f>IF(Table13[[#This Row],[Shipping Delay (No of Days From Order to Delivery)]]&lt;=2,"Fast Delivery","Standard Delivery")</f>
        <v>Fast Delivery</v>
      </c>
      <c r="H710" s="8" t="s">
        <v>2237</v>
      </c>
      <c r="I710" s="13" t="str">
        <f ca="1">TRIM(Table13[[#This Row],[Product Category]])</f>
        <v>Furniture</v>
      </c>
      <c r="J710" s="13" t="str">
        <f ca="1">PROPER(Table13[[#This Row],[Product Sub-Category]])</f>
        <v>Binders And Binder Accessories</v>
      </c>
      <c r="K710" s="14">
        <v>26</v>
      </c>
      <c r="L710" s="15">
        <v>22.38</v>
      </c>
      <c r="M710" s="15">
        <f t="shared" si="33"/>
        <v>581.88</v>
      </c>
      <c r="N710" s="9">
        <v>0.05</v>
      </c>
      <c r="O710" s="21">
        <v>0.05</v>
      </c>
      <c r="P710" s="21" t="str">
        <f>IF(Table13[[#This Row],[Discount]]=0,"No Discount",IF(Table13[[#This Row],[Discount]]&lt;=0.05,"Low",IF(Table13[[#This Row],[Discount]]&lt;=0.1,"Medium","High")))</f>
        <v>Low</v>
      </c>
      <c r="Q710" s="15">
        <f t="shared" si="34"/>
        <v>29.094000000000001</v>
      </c>
      <c r="R710" s="15">
        <f t="shared" si="35"/>
        <v>552.78599999999994</v>
      </c>
      <c r="S710" s="15" t="str">
        <f>IF(Table13[[#This Row],[Total Sales After Discount (Main Total Sales)]]&gt;=1000,"High Order","Low Order")</f>
        <v>Low Order</v>
      </c>
      <c r="T710" s="9" t="s">
        <v>21</v>
      </c>
      <c r="U710" s="9" t="s">
        <v>42</v>
      </c>
      <c r="V710" s="16" t="str">
        <f ca="1">PROPER(Table13[[#This Row],[Region]])</f>
        <v>East</v>
      </c>
      <c r="W710" s="9" t="s">
        <v>62</v>
      </c>
      <c r="X710" s="9" t="s">
        <v>79</v>
      </c>
      <c r="Y710" s="9" t="s">
        <v>32</v>
      </c>
      <c r="Z710" s="9" t="str">
        <f>TEXT(Table13[[#This Row],[Order Date]],"mmm")</f>
        <v>Apr</v>
      </c>
      <c r="AA710" s="1" t="str">
        <f>TEXT(Table13[[#This Row],[Order Date]],"yyyy")</f>
        <v>2015</v>
      </c>
      <c r="AB710" s="1" t="str">
        <f>TEXT(Table13[[#This Row],[Order Date]],"mmm yyyy")</f>
        <v>Apr 2015</v>
      </c>
      <c r="AC710" s="1" t="str">
        <f>TEXT(Table13[[#This Row],[Order Date]],"dddd")</f>
        <v>Sunday</v>
      </c>
    </row>
    <row r="711" spans="1:29" ht="14.5">
      <c r="A711" s="9">
        <v>1246</v>
      </c>
      <c r="B711" s="9" t="str">
        <f>VLOOKUP(Table13[[#This Row],[Customer ID]],'Customer Lookup'!A:B,2,0)</f>
        <v>Lois Hansen</v>
      </c>
      <c r="C711" s="9">
        <v>36452</v>
      </c>
      <c r="D711" s="12">
        <v>42099</v>
      </c>
      <c r="E711" s="12">
        <v>42101</v>
      </c>
      <c r="F711" s="24">
        <f>Table13[[#This Row],[Ship Date]]-Table13[[#This Row],[Order Date]]</f>
        <v>2</v>
      </c>
      <c r="G711" s="18" t="str">
        <f>IF(Table13[[#This Row],[Shipping Delay (No of Days From Order to Delivery)]]&lt;=2,"Fast Delivery","Standard Delivery")</f>
        <v>Fast Delivery</v>
      </c>
      <c r="H711" s="9" t="s">
        <v>2233</v>
      </c>
      <c r="I711" s="13" t="str">
        <f ca="1">TRIM(Table13[[#This Row],[Product Category]])</f>
        <v>Technology</v>
      </c>
      <c r="J711" s="13" t="str">
        <f ca="1">PROPER(Table13[[#This Row],[Product Sub-Category]])</f>
        <v>Office Furnishings</v>
      </c>
      <c r="K711" s="14">
        <v>18</v>
      </c>
      <c r="L711" s="15">
        <v>6.98</v>
      </c>
      <c r="M711" s="15">
        <f t="shared" si="33"/>
        <v>125.64000000000001</v>
      </c>
      <c r="N711" s="9">
        <v>0.05</v>
      </c>
      <c r="O711" s="20">
        <v>0.05</v>
      </c>
      <c r="P711" s="20" t="str">
        <f>IF(Table13[[#This Row],[Discount]]=0,"No Discount",IF(Table13[[#This Row],[Discount]]&lt;=0.05,"Low",IF(Table13[[#This Row],[Discount]]&lt;=0.1,"Medium","High")))</f>
        <v>Low</v>
      </c>
      <c r="Q711" s="15">
        <f t="shared" si="34"/>
        <v>6.2820000000000009</v>
      </c>
      <c r="R711" s="15">
        <f t="shared" si="35"/>
        <v>119.35800000000002</v>
      </c>
      <c r="S711" s="15" t="str">
        <f>IF(Table13[[#This Row],[Total Sales After Discount (Main Total Sales)]]&gt;=1000,"High Order","Low Order")</f>
        <v>Low Order</v>
      </c>
      <c r="T711" s="9" t="s">
        <v>21</v>
      </c>
      <c r="U711" s="9" t="s">
        <v>42</v>
      </c>
      <c r="V711" s="16" t="str">
        <f ca="1">PROPER(Table13[[#This Row],[Region]])</f>
        <v>East</v>
      </c>
      <c r="W711" s="9" t="s">
        <v>62</v>
      </c>
      <c r="X711" s="9" t="s">
        <v>79</v>
      </c>
      <c r="Y711" s="9" t="s">
        <v>32</v>
      </c>
      <c r="Z711" s="9" t="str">
        <f>TEXT(Table13[[#This Row],[Order Date]],"mmm")</f>
        <v>Apr</v>
      </c>
      <c r="AA711" s="1" t="str">
        <f>TEXT(Table13[[#This Row],[Order Date]],"yyyy")</f>
        <v>2015</v>
      </c>
      <c r="AB711" s="1" t="str">
        <f>TEXT(Table13[[#This Row],[Order Date]],"mmm yyyy")</f>
        <v>Apr 2015</v>
      </c>
      <c r="AC711" s="1" t="str">
        <f>TEXT(Table13[[#This Row],[Order Date]],"dddd")</f>
        <v>Sunday</v>
      </c>
    </row>
    <row r="712" spans="1:29" ht="14.5">
      <c r="A712" s="9">
        <v>1246</v>
      </c>
      <c r="B712" s="9" t="str">
        <f>VLOOKUP(Table13[[#This Row],[Customer ID]],'Customer Lookup'!A:B,2,0)</f>
        <v>Lois Hansen</v>
      </c>
      <c r="C712" s="9">
        <v>46853</v>
      </c>
      <c r="D712" s="12">
        <v>42146</v>
      </c>
      <c r="E712" s="12">
        <v>42146</v>
      </c>
      <c r="F712" s="24">
        <f>Table13[[#This Row],[Ship Date]]-Table13[[#This Row],[Order Date]]</f>
        <v>0</v>
      </c>
      <c r="G712" s="18" t="str">
        <f>IF(Table13[[#This Row],[Shipping Delay (No of Days From Order to Delivery)]]&lt;=2,"Fast Delivery","Standard Delivery")</f>
        <v>Fast Delivery</v>
      </c>
      <c r="H712" s="8" t="s">
        <v>144</v>
      </c>
      <c r="I712" s="13" t="str">
        <f ca="1">TRIM(Table13[[#This Row],[Product Category]])</f>
        <v>Office Supplies</v>
      </c>
      <c r="J712" s="13" t="str">
        <f ca="1">PROPER(Table13[[#This Row],[Product Sub-Category]])</f>
        <v>Computer Peripherals</v>
      </c>
      <c r="K712" s="14">
        <v>32</v>
      </c>
      <c r="L712" s="15">
        <v>256.99</v>
      </c>
      <c r="M712" s="15">
        <f t="shared" si="33"/>
        <v>8223.68</v>
      </c>
      <c r="N712" s="9">
        <v>0.1</v>
      </c>
      <c r="O712" s="21">
        <v>0.1</v>
      </c>
      <c r="P712" s="21" t="str">
        <f>IF(Table13[[#This Row],[Discount]]=0,"No Discount",IF(Table13[[#This Row],[Discount]]&lt;=0.05,"Low",IF(Table13[[#This Row],[Discount]]&lt;=0.1,"Medium","High")))</f>
        <v>Medium</v>
      </c>
      <c r="Q712" s="15">
        <f t="shared" si="34"/>
        <v>822.36800000000005</v>
      </c>
      <c r="R712" s="15">
        <f t="shared" si="35"/>
        <v>7401.3119999999999</v>
      </c>
      <c r="S712" s="15" t="str">
        <f>IF(Table13[[#This Row],[Total Sales After Discount (Main Total Sales)]]&gt;=1000,"High Order","Low Order")</f>
        <v>High Order</v>
      </c>
      <c r="T712" s="9" t="s">
        <v>98</v>
      </c>
      <c r="U712" s="9" t="s">
        <v>42</v>
      </c>
      <c r="V712" s="16" t="str">
        <f ca="1">PROPER(Table13[[#This Row],[Region]])</f>
        <v>Central</v>
      </c>
      <c r="W712" s="9" t="s">
        <v>62</v>
      </c>
      <c r="X712" s="9" t="s">
        <v>79</v>
      </c>
      <c r="Y712" s="9" t="s">
        <v>32</v>
      </c>
      <c r="Z712" s="9" t="str">
        <f>TEXT(Table13[[#This Row],[Order Date]],"mmm")</f>
        <v>May</v>
      </c>
      <c r="AA712" s="1" t="str">
        <f>TEXT(Table13[[#This Row],[Order Date]],"yyyy")</f>
        <v>2015</v>
      </c>
      <c r="AB712" s="1" t="str">
        <f>TEXT(Table13[[#This Row],[Order Date]],"mmm yyyy")</f>
        <v>May 2015</v>
      </c>
      <c r="AC712" s="1" t="str">
        <f>TEXT(Table13[[#This Row],[Order Date]],"dddd")</f>
        <v>Friday</v>
      </c>
    </row>
    <row r="713" spans="1:29" ht="14.5">
      <c r="A713" s="9">
        <v>1247</v>
      </c>
      <c r="B713" s="9" t="str">
        <f>VLOOKUP(Table13[[#This Row],[Customer ID]],'Customer Lookup'!A:B,2,0)</f>
        <v>Henry O'Connell</v>
      </c>
      <c r="C713" s="9">
        <v>91555</v>
      </c>
      <c r="D713" s="12">
        <v>42099</v>
      </c>
      <c r="E713" s="12">
        <v>42100</v>
      </c>
      <c r="F713" s="24">
        <f>Table13[[#This Row],[Ship Date]]-Table13[[#This Row],[Order Date]]</f>
        <v>1</v>
      </c>
      <c r="G713" s="18" t="str">
        <f>IF(Table13[[#This Row],[Shipping Delay (No of Days From Order to Delivery)]]&lt;=2,"Fast Delivery","Standard Delivery")</f>
        <v>Fast Delivery</v>
      </c>
      <c r="H713" s="9" t="s">
        <v>2237</v>
      </c>
      <c r="I713" s="13" t="str">
        <f ca="1">TRIM(Table13[[#This Row],[Product Category]])</f>
        <v>Furniture</v>
      </c>
      <c r="J713" s="13" t="str">
        <f ca="1">PROPER(Table13[[#This Row],[Product Sub-Category]])</f>
        <v>Binders And Binder Accessories</v>
      </c>
      <c r="K713" s="14">
        <v>7</v>
      </c>
      <c r="L713" s="15">
        <v>22.38</v>
      </c>
      <c r="M713" s="15">
        <f t="shared" si="33"/>
        <v>156.66</v>
      </c>
      <c r="N713" s="9">
        <v>0.05</v>
      </c>
      <c r="O713" s="20">
        <v>0.05</v>
      </c>
      <c r="P713" s="20" t="str">
        <f>IF(Table13[[#This Row],[Discount]]=0,"No Discount",IF(Table13[[#This Row],[Discount]]&lt;=0.05,"Low",IF(Table13[[#This Row],[Discount]]&lt;=0.1,"Medium","High")))</f>
        <v>Low</v>
      </c>
      <c r="Q713" s="15">
        <f t="shared" si="34"/>
        <v>7.8330000000000002</v>
      </c>
      <c r="R713" s="15">
        <f t="shared" si="35"/>
        <v>148.827</v>
      </c>
      <c r="S713" s="15" t="str">
        <f>IF(Table13[[#This Row],[Total Sales After Discount (Main Total Sales)]]&gt;=1000,"High Order","Low Order")</f>
        <v>Low Order</v>
      </c>
      <c r="T713" s="9" t="s">
        <v>21</v>
      </c>
      <c r="U713" s="9" t="s">
        <v>42</v>
      </c>
      <c r="V713" s="16" t="str">
        <f ca="1">PROPER(Table13[[#This Row],[Region]])</f>
        <v>Central</v>
      </c>
      <c r="W713" s="9" t="s">
        <v>112</v>
      </c>
      <c r="X713" s="9" t="s">
        <v>560</v>
      </c>
      <c r="Y713" s="9" t="s">
        <v>32</v>
      </c>
      <c r="Z713" s="9" t="str">
        <f>TEXT(Table13[[#This Row],[Order Date]],"mmm")</f>
        <v>Apr</v>
      </c>
      <c r="AA713" s="1" t="str">
        <f>TEXT(Table13[[#This Row],[Order Date]],"yyyy")</f>
        <v>2015</v>
      </c>
      <c r="AB713" s="1" t="str">
        <f>TEXT(Table13[[#This Row],[Order Date]],"mmm yyyy")</f>
        <v>Apr 2015</v>
      </c>
      <c r="AC713" s="1" t="str">
        <f>TEXT(Table13[[#This Row],[Order Date]],"dddd")</f>
        <v>Sunday</v>
      </c>
    </row>
    <row r="714" spans="1:29" ht="14.5">
      <c r="A714" s="9">
        <v>1247</v>
      </c>
      <c r="B714" s="9" t="str">
        <f>VLOOKUP(Table13[[#This Row],[Customer ID]],'Customer Lookup'!A:B,2,0)</f>
        <v>Henry O'Connell</v>
      </c>
      <c r="C714" s="9">
        <v>91555</v>
      </c>
      <c r="D714" s="12">
        <v>42099</v>
      </c>
      <c r="E714" s="12">
        <v>42101</v>
      </c>
      <c r="F714" s="24">
        <f>Table13[[#This Row],[Ship Date]]-Table13[[#This Row],[Order Date]]</f>
        <v>2</v>
      </c>
      <c r="G714" s="18" t="str">
        <f>IF(Table13[[#This Row],[Shipping Delay (No of Days From Order to Delivery)]]&lt;=2,"Fast Delivery","Standard Delivery")</f>
        <v>Fast Delivery</v>
      </c>
      <c r="H714" s="8" t="s">
        <v>2233</v>
      </c>
      <c r="I714" s="13" t="str">
        <f ca="1">TRIM(Table13[[#This Row],[Product Category]])</f>
        <v>Office Supplies</v>
      </c>
      <c r="J714" s="13" t="str">
        <f ca="1">PROPER(Table13[[#This Row],[Product Sub-Category]])</f>
        <v>Office Furnishings</v>
      </c>
      <c r="K714" s="14">
        <v>5</v>
      </c>
      <c r="L714" s="15">
        <v>6.98</v>
      </c>
      <c r="M714" s="15">
        <f t="shared" si="33"/>
        <v>34.900000000000006</v>
      </c>
      <c r="N714" s="9">
        <v>0.05</v>
      </c>
      <c r="O714" s="21">
        <v>0.05</v>
      </c>
      <c r="P714" s="21" t="str">
        <f>IF(Table13[[#This Row],[Discount]]=0,"No Discount",IF(Table13[[#This Row],[Discount]]&lt;=0.05,"Low",IF(Table13[[#This Row],[Discount]]&lt;=0.1,"Medium","High")))</f>
        <v>Low</v>
      </c>
      <c r="Q714" s="15">
        <f t="shared" si="34"/>
        <v>1.7450000000000003</v>
      </c>
      <c r="R714" s="15">
        <f t="shared" si="35"/>
        <v>33.155000000000008</v>
      </c>
      <c r="S714" s="15" t="str">
        <f>IF(Table13[[#This Row],[Total Sales After Discount (Main Total Sales)]]&gt;=1000,"High Order","Low Order")</f>
        <v>Low Order</v>
      </c>
      <c r="T714" s="9" t="s">
        <v>21</v>
      </c>
      <c r="U714" s="9" t="s">
        <v>42</v>
      </c>
      <c r="V714" s="16" t="str">
        <f ca="1">PROPER(Table13[[#This Row],[Region]])</f>
        <v>Central</v>
      </c>
      <c r="W714" s="9" t="s">
        <v>112</v>
      </c>
      <c r="X714" s="9" t="s">
        <v>560</v>
      </c>
      <c r="Y714" s="9" t="s">
        <v>32</v>
      </c>
      <c r="Z714" s="9" t="str">
        <f>TEXT(Table13[[#This Row],[Order Date]],"mmm")</f>
        <v>Apr</v>
      </c>
      <c r="AA714" s="1" t="str">
        <f>TEXT(Table13[[#This Row],[Order Date]],"yyyy")</f>
        <v>2015</v>
      </c>
      <c r="AB714" s="1" t="str">
        <f>TEXT(Table13[[#This Row],[Order Date]],"mmm yyyy")</f>
        <v>Apr 2015</v>
      </c>
      <c r="AC714" s="1" t="str">
        <f>TEXT(Table13[[#This Row],[Order Date]],"dddd")</f>
        <v>Sunday</v>
      </c>
    </row>
    <row r="715" spans="1:29" ht="14.5">
      <c r="A715" s="9">
        <v>1250</v>
      </c>
      <c r="B715" s="9" t="str">
        <f>VLOOKUP(Table13[[#This Row],[Customer ID]],'Customer Lookup'!A:B,2,0)</f>
        <v>Kara Patton</v>
      </c>
      <c r="C715" s="9">
        <v>87877</v>
      </c>
      <c r="D715" s="12">
        <v>42103</v>
      </c>
      <c r="E715" s="12">
        <v>42103</v>
      </c>
      <c r="F715" s="24">
        <f>Table13[[#This Row],[Ship Date]]-Table13[[#This Row],[Order Date]]</f>
        <v>0</v>
      </c>
      <c r="G715" s="18" t="str">
        <f>IF(Table13[[#This Row],[Shipping Delay (No of Days From Order to Delivery)]]&lt;=2,"Fast Delivery","Standard Delivery")</f>
        <v>Fast Delivery</v>
      </c>
      <c r="H715" s="9" t="s">
        <v>2237</v>
      </c>
      <c r="I715" s="13" t="str">
        <f ca="1">TRIM(Table13[[#This Row],[Product Category]])</f>
        <v>Furniture</v>
      </c>
      <c r="J715" s="13" t="str">
        <f ca="1">PROPER(Table13[[#This Row],[Product Sub-Category]])</f>
        <v>Binders And Binder Accessories</v>
      </c>
      <c r="K715" s="14">
        <v>21</v>
      </c>
      <c r="L715" s="15">
        <v>3.89</v>
      </c>
      <c r="M715" s="15">
        <f t="shared" si="33"/>
        <v>81.69</v>
      </c>
      <c r="N715" s="9">
        <v>0.05</v>
      </c>
      <c r="O715" s="20">
        <v>0.05</v>
      </c>
      <c r="P715" s="20" t="str">
        <f>IF(Table13[[#This Row],[Discount]]=0,"No Discount",IF(Table13[[#This Row],[Discount]]&lt;=0.05,"Low",IF(Table13[[#This Row],[Discount]]&lt;=0.1,"Medium","High")))</f>
        <v>Low</v>
      </c>
      <c r="Q715" s="15">
        <f t="shared" si="34"/>
        <v>4.0845000000000002</v>
      </c>
      <c r="R715" s="15">
        <f t="shared" si="35"/>
        <v>77.605499999999992</v>
      </c>
      <c r="S715" s="15" t="str">
        <f>IF(Table13[[#This Row],[Total Sales After Discount (Main Total Sales)]]&gt;=1000,"High Order","Low Order")</f>
        <v>Low Order</v>
      </c>
      <c r="T715" s="9" t="s">
        <v>21</v>
      </c>
      <c r="U715" s="9" t="s">
        <v>81</v>
      </c>
      <c r="V715" s="16" t="str">
        <f ca="1">PROPER(Table13[[#This Row],[Region]])</f>
        <v>Central</v>
      </c>
      <c r="W715" s="9" t="s">
        <v>142</v>
      </c>
      <c r="X715" s="9" t="s">
        <v>561</v>
      </c>
      <c r="Y715" s="9" t="s">
        <v>32</v>
      </c>
      <c r="Z715" s="9" t="str">
        <f>TEXT(Table13[[#This Row],[Order Date]],"mmm")</f>
        <v>Apr</v>
      </c>
      <c r="AA715" s="1" t="str">
        <f>TEXT(Table13[[#This Row],[Order Date]],"yyyy")</f>
        <v>2015</v>
      </c>
      <c r="AB715" s="1" t="str">
        <f>TEXT(Table13[[#This Row],[Order Date]],"mmm yyyy")</f>
        <v>Apr 2015</v>
      </c>
      <c r="AC715" s="1" t="str">
        <f>TEXT(Table13[[#This Row],[Order Date]],"dddd")</f>
        <v>Thursday</v>
      </c>
    </row>
    <row r="716" spans="1:29" ht="14.5">
      <c r="A716" s="9">
        <v>1250</v>
      </c>
      <c r="B716" s="9" t="str">
        <f>VLOOKUP(Table13[[#This Row],[Customer ID]],'Customer Lookup'!A:B,2,0)</f>
        <v>Kara Patton</v>
      </c>
      <c r="C716" s="9">
        <v>87877</v>
      </c>
      <c r="D716" s="12">
        <v>42103</v>
      </c>
      <c r="E716" s="12">
        <v>42105</v>
      </c>
      <c r="F716" s="24">
        <f>Table13[[#This Row],[Ship Date]]-Table13[[#This Row],[Order Date]]</f>
        <v>2</v>
      </c>
      <c r="G716" s="18" t="str">
        <f>IF(Table13[[#This Row],[Shipping Delay (No of Days From Order to Delivery)]]&lt;=2,"Fast Delivery","Standard Delivery")</f>
        <v>Fast Delivery</v>
      </c>
      <c r="H716" s="8" t="s">
        <v>2232</v>
      </c>
      <c r="I716" s="13" t="str">
        <f ca="1">TRIM(Table13[[#This Row],[Product Category]])</f>
        <v>Office Supplies</v>
      </c>
      <c r="J716" s="13" t="str">
        <f ca="1">PROPER(Table13[[#This Row],[Product Sub-Category]])</f>
        <v>Chairs &amp; Chairmats</v>
      </c>
      <c r="K716" s="14">
        <v>22</v>
      </c>
      <c r="L716" s="15">
        <v>120.98</v>
      </c>
      <c r="M716" s="15">
        <f t="shared" si="33"/>
        <v>2661.56</v>
      </c>
      <c r="N716" s="9">
        <v>0.1</v>
      </c>
      <c r="O716" s="21">
        <v>0.1</v>
      </c>
      <c r="P716" s="21" t="str">
        <f>IF(Table13[[#This Row],[Discount]]=0,"No Discount",IF(Table13[[#This Row],[Discount]]&lt;=0.05,"Low",IF(Table13[[#This Row],[Discount]]&lt;=0.1,"Medium","High")))</f>
        <v>Medium</v>
      </c>
      <c r="Q716" s="15">
        <f t="shared" si="34"/>
        <v>266.15600000000001</v>
      </c>
      <c r="R716" s="15">
        <f t="shared" si="35"/>
        <v>2395.404</v>
      </c>
      <c r="S716" s="15" t="str">
        <f>IF(Table13[[#This Row],[Total Sales After Discount (Main Total Sales)]]&gt;=1000,"High Order","Low Order")</f>
        <v>High Order</v>
      </c>
      <c r="T716" s="9" t="s">
        <v>21</v>
      </c>
      <c r="U716" s="9" t="s">
        <v>81</v>
      </c>
      <c r="V716" s="16" t="str">
        <f ca="1">PROPER(Table13[[#This Row],[Region]])</f>
        <v>Central</v>
      </c>
      <c r="W716" s="9" t="s">
        <v>142</v>
      </c>
      <c r="X716" s="9" t="s">
        <v>561</v>
      </c>
      <c r="Y716" s="9" t="s">
        <v>22</v>
      </c>
      <c r="Z716" s="9" t="str">
        <f>TEXT(Table13[[#This Row],[Order Date]],"mmm")</f>
        <v>Apr</v>
      </c>
      <c r="AA716" s="1" t="str">
        <f>TEXT(Table13[[#This Row],[Order Date]],"yyyy")</f>
        <v>2015</v>
      </c>
      <c r="AB716" s="1" t="str">
        <f>TEXT(Table13[[#This Row],[Order Date]],"mmm yyyy")</f>
        <v>Apr 2015</v>
      </c>
      <c r="AC716" s="1" t="str">
        <f>TEXT(Table13[[#This Row],[Order Date]],"dddd")</f>
        <v>Thursday</v>
      </c>
    </row>
    <row r="717" spans="1:29" ht="14.5">
      <c r="A717" s="9">
        <v>1250</v>
      </c>
      <c r="B717" s="9" t="str">
        <f>VLOOKUP(Table13[[#This Row],[Customer ID]],'Customer Lookup'!A:B,2,0)</f>
        <v>Kara Patton</v>
      </c>
      <c r="C717" s="9">
        <v>87877</v>
      </c>
      <c r="D717" s="12">
        <v>42103</v>
      </c>
      <c r="E717" s="12">
        <v>42104</v>
      </c>
      <c r="F717" s="24">
        <f>Table13[[#This Row],[Ship Date]]-Table13[[#This Row],[Order Date]]</f>
        <v>1</v>
      </c>
      <c r="G717" s="18" t="str">
        <f>IF(Table13[[#This Row],[Shipping Delay (No of Days From Order to Delivery)]]&lt;=2,"Fast Delivery","Standard Delivery")</f>
        <v>Fast Delivery</v>
      </c>
      <c r="H717" s="9" t="s">
        <v>83</v>
      </c>
      <c r="I717" s="13" t="str">
        <f ca="1">TRIM(Table13[[#This Row],[Product Category]])</f>
        <v>Office Supplies</v>
      </c>
      <c r="J717" s="13" t="str">
        <f ca="1">PROPER(Table13[[#This Row],[Product Sub-Category]])</f>
        <v>Paper</v>
      </c>
      <c r="K717" s="14">
        <v>8</v>
      </c>
      <c r="L717" s="15">
        <v>30.98</v>
      </c>
      <c r="M717" s="15">
        <f t="shared" si="33"/>
        <v>247.84</v>
      </c>
      <c r="N717" s="9">
        <v>0.05</v>
      </c>
      <c r="O717" s="20">
        <v>0.05</v>
      </c>
      <c r="P717" s="20" t="str">
        <f>IF(Table13[[#This Row],[Discount]]=0,"No Discount",IF(Table13[[#This Row],[Discount]]&lt;=0.05,"Low",IF(Table13[[#This Row],[Discount]]&lt;=0.1,"Medium","High")))</f>
        <v>Low</v>
      </c>
      <c r="Q717" s="15">
        <f t="shared" si="34"/>
        <v>12.392000000000001</v>
      </c>
      <c r="R717" s="15">
        <f t="shared" si="35"/>
        <v>235.44800000000001</v>
      </c>
      <c r="S717" s="15" t="str">
        <f>IF(Table13[[#This Row],[Total Sales After Discount (Main Total Sales)]]&gt;=1000,"High Order","Low Order")</f>
        <v>Low Order</v>
      </c>
      <c r="T717" s="9" t="s">
        <v>21</v>
      </c>
      <c r="U717" s="9" t="s">
        <v>81</v>
      </c>
      <c r="V717" s="16" t="str">
        <f ca="1">PROPER(Table13[[#This Row],[Region]])</f>
        <v>Central</v>
      </c>
      <c r="W717" s="9" t="s">
        <v>142</v>
      </c>
      <c r="X717" s="9" t="s">
        <v>561</v>
      </c>
      <c r="Y717" s="9" t="s">
        <v>32</v>
      </c>
      <c r="Z717" s="9" t="str">
        <f>TEXT(Table13[[#This Row],[Order Date]],"mmm")</f>
        <v>Apr</v>
      </c>
      <c r="AA717" s="1" t="str">
        <f>TEXT(Table13[[#This Row],[Order Date]],"yyyy")</f>
        <v>2015</v>
      </c>
      <c r="AB717" s="1" t="str">
        <f>TEXT(Table13[[#This Row],[Order Date]],"mmm yyyy")</f>
        <v>Apr 2015</v>
      </c>
      <c r="AC717" s="1" t="str">
        <f>TEXT(Table13[[#This Row],[Order Date]],"dddd")</f>
        <v>Thursday</v>
      </c>
    </row>
    <row r="718" spans="1:29" ht="14.5">
      <c r="A718" s="9">
        <v>1253</v>
      </c>
      <c r="B718" s="9" t="str">
        <f>VLOOKUP(Table13[[#This Row],[Customer ID]],'Customer Lookup'!A:B,2,0)</f>
        <v>Vickie Coates</v>
      </c>
      <c r="C718" s="9">
        <v>89981</v>
      </c>
      <c r="D718" s="12">
        <v>42117</v>
      </c>
      <c r="E718" s="12">
        <v>42117</v>
      </c>
      <c r="F718" s="24">
        <f>Table13[[#This Row],[Ship Date]]-Table13[[#This Row],[Order Date]]</f>
        <v>0</v>
      </c>
      <c r="G718" s="18" t="str">
        <f>IF(Table13[[#This Row],[Shipping Delay (No of Days From Order to Delivery)]]&lt;=2,"Fast Delivery","Standard Delivery")</f>
        <v>Fast Delivery</v>
      </c>
      <c r="H718" s="8" t="s">
        <v>196</v>
      </c>
      <c r="I718" s="13" t="str">
        <f ca="1">TRIM(Table13[[#This Row],[Product Category]])</f>
        <v>Furniture</v>
      </c>
      <c r="J718" s="13" t="str">
        <f ca="1">PROPER(Table13[[#This Row],[Product Sub-Category]])</f>
        <v>Appliances</v>
      </c>
      <c r="K718" s="14">
        <v>13</v>
      </c>
      <c r="L718" s="15">
        <v>46.89</v>
      </c>
      <c r="M718" s="15">
        <f t="shared" si="33"/>
        <v>609.57000000000005</v>
      </c>
      <c r="N718" s="9">
        <v>0.05</v>
      </c>
      <c r="O718" s="21">
        <v>0.05</v>
      </c>
      <c r="P718" s="21" t="str">
        <f>IF(Table13[[#This Row],[Discount]]=0,"No Discount",IF(Table13[[#This Row],[Discount]]&lt;=0.05,"Low",IF(Table13[[#This Row],[Discount]]&lt;=0.1,"Medium","High")))</f>
        <v>Low</v>
      </c>
      <c r="Q718" s="15">
        <f t="shared" si="34"/>
        <v>30.478500000000004</v>
      </c>
      <c r="R718" s="15">
        <f t="shared" si="35"/>
        <v>579.0915</v>
      </c>
      <c r="S718" s="15" t="str">
        <f>IF(Table13[[#This Row],[Total Sales After Discount (Main Total Sales)]]&gt;=1000,"High Order","Low Order")</f>
        <v>Low Order</v>
      </c>
      <c r="T718" s="9" t="s">
        <v>98</v>
      </c>
      <c r="U718" s="9" t="s">
        <v>42</v>
      </c>
      <c r="V718" s="16" t="str">
        <f ca="1">PROPER(Table13[[#This Row],[Region]])</f>
        <v>Central</v>
      </c>
      <c r="W718" s="9" t="s">
        <v>112</v>
      </c>
      <c r="X718" s="9" t="s">
        <v>562</v>
      </c>
      <c r="Y718" s="9" t="s">
        <v>32</v>
      </c>
      <c r="Z718" s="9" t="str">
        <f>TEXT(Table13[[#This Row],[Order Date]],"mmm")</f>
        <v>Apr</v>
      </c>
      <c r="AA718" s="1" t="str">
        <f>TEXT(Table13[[#This Row],[Order Date]],"yyyy")</f>
        <v>2015</v>
      </c>
      <c r="AB718" s="1" t="str">
        <f>TEXT(Table13[[#This Row],[Order Date]],"mmm yyyy")</f>
        <v>Apr 2015</v>
      </c>
      <c r="AC718" s="1" t="str">
        <f>TEXT(Table13[[#This Row],[Order Date]],"dddd")</f>
        <v>Thursday</v>
      </c>
    </row>
    <row r="719" spans="1:29" ht="14.5">
      <c r="A719" s="9">
        <v>1253</v>
      </c>
      <c r="B719" s="9" t="str">
        <f>VLOOKUP(Table13[[#This Row],[Customer ID]],'Customer Lookup'!A:B,2,0)</f>
        <v>Vickie Coates</v>
      </c>
      <c r="C719" s="9">
        <v>89981</v>
      </c>
      <c r="D719" s="12">
        <v>42117</v>
      </c>
      <c r="E719" s="12">
        <v>42119</v>
      </c>
      <c r="F719" s="24">
        <f>Table13[[#This Row],[Ship Date]]-Table13[[#This Row],[Order Date]]</f>
        <v>2</v>
      </c>
      <c r="G719" s="18" t="str">
        <f>IF(Table13[[#This Row],[Shipping Delay (No of Days From Order to Delivery)]]&lt;=2,"Fast Delivery","Standard Delivery")</f>
        <v>Fast Delivery</v>
      </c>
      <c r="H719" s="9" t="s">
        <v>151</v>
      </c>
      <c r="I719" s="13" t="str">
        <f ca="1">TRIM(Table13[[#This Row],[Product Category]])</f>
        <v>Furniture</v>
      </c>
      <c r="J719" s="13" t="str">
        <f ca="1">PROPER(Table13[[#This Row],[Product Sub-Category]])</f>
        <v>Bookcases</v>
      </c>
      <c r="K719" s="14">
        <v>5</v>
      </c>
      <c r="L719" s="15">
        <v>140.97999999999999</v>
      </c>
      <c r="M719" s="15">
        <f t="shared" si="33"/>
        <v>704.9</v>
      </c>
      <c r="N719" s="9">
        <v>0.1</v>
      </c>
      <c r="O719" s="20">
        <v>0.1</v>
      </c>
      <c r="P719" s="20" t="str">
        <f>IF(Table13[[#This Row],[Discount]]=0,"No Discount",IF(Table13[[#This Row],[Discount]]&lt;=0.05,"Low",IF(Table13[[#This Row],[Discount]]&lt;=0.1,"Medium","High")))</f>
        <v>Medium</v>
      </c>
      <c r="Q719" s="15">
        <f t="shared" si="34"/>
        <v>70.489999999999995</v>
      </c>
      <c r="R719" s="15">
        <f t="shared" si="35"/>
        <v>634.41</v>
      </c>
      <c r="S719" s="15" t="str">
        <f>IF(Table13[[#This Row],[Total Sales After Discount (Main Total Sales)]]&gt;=1000,"High Order","Low Order")</f>
        <v>Low Order</v>
      </c>
      <c r="T719" s="9" t="s">
        <v>98</v>
      </c>
      <c r="U719" s="9" t="s">
        <v>42</v>
      </c>
      <c r="V719" s="16" t="str">
        <f ca="1">PROPER(Table13[[#This Row],[Region]])</f>
        <v>Central</v>
      </c>
      <c r="W719" s="9" t="s">
        <v>112</v>
      </c>
      <c r="X719" s="9" t="s">
        <v>562</v>
      </c>
      <c r="Y719" s="9" t="s">
        <v>22</v>
      </c>
      <c r="Z719" s="9" t="str">
        <f>TEXT(Table13[[#This Row],[Order Date]],"mmm")</f>
        <v>Apr</v>
      </c>
      <c r="AA719" s="1" t="str">
        <f>TEXT(Table13[[#This Row],[Order Date]],"yyyy")</f>
        <v>2015</v>
      </c>
      <c r="AB719" s="1" t="str">
        <f>TEXT(Table13[[#This Row],[Order Date]],"mmm yyyy")</f>
        <v>Apr 2015</v>
      </c>
      <c r="AC719" s="1" t="str">
        <f>TEXT(Table13[[#This Row],[Order Date]],"dddd")</f>
        <v>Thursday</v>
      </c>
    </row>
    <row r="720" spans="1:29" ht="14.5">
      <c r="A720" s="9">
        <v>1253</v>
      </c>
      <c r="B720" s="9" t="str">
        <f>VLOOKUP(Table13[[#This Row],[Customer ID]],'Customer Lookup'!A:B,2,0)</f>
        <v>Vickie Coates</v>
      </c>
      <c r="C720" s="9">
        <v>89981</v>
      </c>
      <c r="D720" s="12">
        <v>42117</v>
      </c>
      <c r="E720" s="12">
        <v>42119</v>
      </c>
      <c r="F720" s="24">
        <f>Table13[[#This Row],[Ship Date]]-Table13[[#This Row],[Order Date]]</f>
        <v>2</v>
      </c>
      <c r="G720" s="18" t="str">
        <f>IF(Table13[[#This Row],[Shipping Delay (No of Days From Order to Delivery)]]&lt;=2,"Fast Delivery","Standard Delivery")</f>
        <v>Fast Delivery</v>
      </c>
      <c r="H720" s="8" t="s">
        <v>123</v>
      </c>
      <c r="I720" s="13" t="str">
        <f ca="1">TRIM(Table13[[#This Row],[Product Category]])</f>
        <v>Office Supplies</v>
      </c>
      <c r="J720" s="13" t="str">
        <f ca="1">PROPER(Table13[[#This Row],[Product Sub-Category]])</f>
        <v>Tables</v>
      </c>
      <c r="K720" s="14">
        <v>12</v>
      </c>
      <c r="L720" s="15">
        <v>212.6</v>
      </c>
      <c r="M720" s="15">
        <f t="shared" si="33"/>
        <v>2551.1999999999998</v>
      </c>
      <c r="N720" s="9">
        <v>0.1</v>
      </c>
      <c r="O720" s="21">
        <v>0.1</v>
      </c>
      <c r="P720" s="21" t="str">
        <f>IF(Table13[[#This Row],[Discount]]=0,"No Discount",IF(Table13[[#This Row],[Discount]]&lt;=0.05,"Low",IF(Table13[[#This Row],[Discount]]&lt;=0.1,"Medium","High")))</f>
        <v>Medium</v>
      </c>
      <c r="Q720" s="15">
        <f t="shared" si="34"/>
        <v>255.12</v>
      </c>
      <c r="R720" s="15">
        <f t="shared" si="35"/>
        <v>2296.08</v>
      </c>
      <c r="S720" s="15" t="str">
        <f>IF(Table13[[#This Row],[Total Sales After Discount (Main Total Sales)]]&gt;=1000,"High Order","Low Order")</f>
        <v>High Order</v>
      </c>
      <c r="T720" s="9" t="s">
        <v>98</v>
      </c>
      <c r="U720" s="9" t="s">
        <v>42</v>
      </c>
      <c r="V720" s="16" t="str">
        <f ca="1">PROPER(Table13[[#This Row],[Region]])</f>
        <v>Central</v>
      </c>
      <c r="W720" s="9" t="s">
        <v>112</v>
      </c>
      <c r="X720" s="9" t="s">
        <v>562</v>
      </c>
      <c r="Y720" s="9" t="s">
        <v>22</v>
      </c>
      <c r="Z720" s="9" t="str">
        <f>TEXT(Table13[[#This Row],[Order Date]],"mmm")</f>
        <v>Apr</v>
      </c>
      <c r="AA720" s="1" t="str">
        <f>TEXT(Table13[[#This Row],[Order Date]],"yyyy")</f>
        <v>2015</v>
      </c>
      <c r="AB720" s="1" t="str">
        <f>TEXT(Table13[[#This Row],[Order Date]],"mmm yyyy")</f>
        <v>Apr 2015</v>
      </c>
      <c r="AC720" s="1" t="str">
        <f>TEXT(Table13[[#This Row],[Order Date]],"dddd")</f>
        <v>Thursday</v>
      </c>
    </row>
    <row r="721" spans="1:29" ht="14.5">
      <c r="A721" s="9">
        <v>1254</v>
      </c>
      <c r="B721" s="9" t="str">
        <f>VLOOKUP(Table13[[#This Row],[Customer ID]],'Customer Lookup'!A:B,2,0)</f>
        <v>Anne Bland</v>
      </c>
      <c r="C721" s="9">
        <v>89982</v>
      </c>
      <c r="D721" s="12">
        <v>42145</v>
      </c>
      <c r="E721" s="12">
        <v>42147</v>
      </c>
      <c r="F721" s="24">
        <f>Table13[[#This Row],[Ship Date]]-Table13[[#This Row],[Order Date]]</f>
        <v>2</v>
      </c>
      <c r="G721" s="18" t="str">
        <f>IF(Table13[[#This Row],[Shipping Delay (No of Days From Order to Delivery)]]&lt;=2,"Fast Delivery","Standard Delivery")</f>
        <v>Fast Delivery</v>
      </c>
      <c r="H721" s="9" t="s">
        <v>2237</v>
      </c>
      <c r="I721" s="13" t="str">
        <f ca="1">TRIM(Table13[[#This Row],[Product Category]])</f>
        <v>Office Supplies</v>
      </c>
      <c r="J721" s="13" t="str">
        <f ca="1">PROPER(Table13[[#This Row],[Product Sub-Category]])</f>
        <v>Binders And Binder Accessories</v>
      </c>
      <c r="K721" s="14">
        <v>16</v>
      </c>
      <c r="L721" s="15">
        <v>2.08</v>
      </c>
      <c r="M721" s="15">
        <f t="shared" si="33"/>
        <v>33.28</v>
      </c>
      <c r="N721" s="9">
        <v>0.05</v>
      </c>
      <c r="O721" s="20">
        <v>0.05</v>
      </c>
      <c r="P721" s="20" t="str">
        <f>IF(Table13[[#This Row],[Discount]]=0,"No Discount",IF(Table13[[#This Row],[Discount]]&lt;=0.05,"Low",IF(Table13[[#This Row],[Discount]]&lt;=0.1,"Medium","High")))</f>
        <v>Low</v>
      </c>
      <c r="Q721" s="15">
        <f t="shared" si="34"/>
        <v>1.6640000000000001</v>
      </c>
      <c r="R721" s="15">
        <f t="shared" si="35"/>
        <v>31.616</v>
      </c>
      <c r="S721" s="15" t="str">
        <f>IF(Table13[[#This Row],[Total Sales After Discount (Main Total Sales)]]&gt;=1000,"High Order","Low Order")</f>
        <v>Low Order</v>
      </c>
      <c r="T721" s="9" t="s">
        <v>50</v>
      </c>
      <c r="U721" s="9" t="s">
        <v>42</v>
      </c>
      <c r="V721" s="16" t="str">
        <f ca="1">PROPER(Table13[[#This Row],[Region]])</f>
        <v>Central</v>
      </c>
      <c r="W721" s="9" t="s">
        <v>112</v>
      </c>
      <c r="X721" s="9" t="s">
        <v>563</v>
      </c>
      <c r="Y721" s="9" t="s">
        <v>32</v>
      </c>
      <c r="Z721" s="9" t="str">
        <f>TEXT(Table13[[#This Row],[Order Date]],"mmm")</f>
        <v>May</v>
      </c>
      <c r="AA721" s="1" t="str">
        <f>TEXT(Table13[[#This Row],[Order Date]],"yyyy")</f>
        <v>2015</v>
      </c>
      <c r="AB721" s="1" t="str">
        <f>TEXT(Table13[[#This Row],[Order Date]],"mmm yyyy")</f>
        <v>May 2015</v>
      </c>
      <c r="AC721" s="1" t="str">
        <f>TEXT(Table13[[#This Row],[Order Date]],"dddd")</f>
        <v>Thursday</v>
      </c>
    </row>
    <row r="722" spans="1:29" ht="14.5">
      <c r="A722" s="9">
        <v>1254</v>
      </c>
      <c r="B722" s="9" t="str">
        <f>VLOOKUP(Table13[[#This Row],[Customer ID]],'Customer Lookup'!A:B,2,0)</f>
        <v>Anne Bland</v>
      </c>
      <c r="C722" s="9">
        <v>89983</v>
      </c>
      <c r="D722" s="12">
        <v>42075</v>
      </c>
      <c r="E722" s="12">
        <v>42076</v>
      </c>
      <c r="F722" s="24">
        <f>Table13[[#This Row],[Ship Date]]-Table13[[#This Row],[Order Date]]</f>
        <v>1</v>
      </c>
      <c r="G722" s="18" t="str">
        <f>IF(Table13[[#This Row],[Shipping Delay (No of Days From Order to Delivery)]]&lt;=2,"Fast Delivery","Standard Delivery")</f>
        <v>Fast Delivery</v>
      </c>
      <c r="H722" s="8" t="s">
        <v>2238</v>
      </c>
      <c r="I722" s="13" t="str">
        <f ca="1">TRIM(Table13[[#This Row],[Product Category]])</f>
        <v>Office Supplies</v>
      </c>
      <c r="J722" s="13" t="str">
        <f ca="1">PROPER(Table13[[#This Row],[Product Sub-Category]])</f>
        <v>Storage &amp; Organization</v>
      </c>
      <c r="K722" s="14">
        <v>2</v>
      </c>
      <c r="L722" s="15">
        <v>80.98</v>
      </c>
      <c r="M722" s="15">
        <f t="shared" si="33"/>
        <v>161.96</v>
      </c>
      <c r="N722" s="9">
        <v>0.05</v>
      </c>
      <c r="O722" s="21">
        <v>0.05</v>
      </c>
      <c r="P722" s="21" t="str">
        <f>IF(Table13[[#This Row],[Discount]]=0,"No Discount",IF(Table13[[#This Row],[Discount]]&lt;=0.05,"Low",IF(Table13[[#This Row],[Discount]]&lt;=0.1,"Medium","High")))</f>
        <v>Low</v>
      </c>
      <c r="Q722" s="15">
        <f t="shared" si="34"/>
        <v>8.0980000000000008</v>
      </c>
      <c r="R722" s="15">
        <f t="shared" si="35"/>
        <v>153.86199999999999</v>
      </c>
      <c r="S722" s="15" t="str">
        <f>IF(Table13[[#This Row],[Total Sales After Discount (Main Total Sales)]]&gt;=1000,"High Order","Low Order")</f>
        <v>Low Order</v>
      </c>
      <c r="T722" s="9" t="s">
        <v>41</v>
      </c>
      <c r="U722" s="9" t="s">
        <v>42</v>
      </c>
      <c r="V722" s="16" t="str">
        <f ca="1">PROPER(Table13[[#This Row],[Region]])</f>
        <v>Central</v>
      </c>
      <c r="W722" s="9" t="s">
        <v>112</v>
      </c>
      <c r="X722" s="9" t="s">
        <v>563</v>
      </c>
      <c r="Y722" s="9" t="s">
        <v>32</v>
      </c>
      <c r="Z722" s="9" t="str">
        <f>TEXT(Table13[[#This Row],[Order Date]],"mmm")</f>
        <v>Mar</v>
      </c>
      <c r="AA722" s="1" t="str">
        <f>TEXT(Table13[[#This Row],[Order Date]],"yyyy")</f>
        <v>2015</v>
      </c>
      <c r="AB722" s="1" t="str">
        <f>TEXT(Table13[[#This Row],[Order Date]],"mmm yyyy")</f>
        <v>Mar 2015</v>
      </c>
      <c r="AC722" s="1" t="str">
        <f>TEXT(Table13[[#This Row],[Order Date]],"dddd")</f>
        <v>Thursday</v>
      </c>
    </row>
    <row r="723" spans="1:29" ht="14.5">
      <c r="A723" s="9">
        <v>1254</v>
      </c>
      <c r="B723" s="9" t="str">
        <f>VLOOKUP(Table13[[#This Row],[Customer ID]],'Customer Lookup'!A:B,2,0)</f>
        <v>Anne Bland</v>
      </c>
      <c r="C723" s="9">
        <v>89984</v>
      </c>
      <c r="D723" s="12">
        <v>42087</v>
      </c>
      <c r="E723" s="12">
        <v>42088</v>
      </c>
      <c r="F723" s="24">
        <f>Table13[[#This Row],[Ship Date]]-Table13[[#This Row],[Order Date]]</f>
        <v>1</v>
      </c>
      <c r="G723" s="18" t="str">
        <f>IF(Table13[[#This Row],[Shipping Delay (No of Days From Order to Delivery)]]&lt;=2,"Fast Delivery","Standard Delivery")</f>
        <v>Fast Delivery</v>
      </c>
      <c r="H723" s="9" t="s">
        <v>60</v>
      </c>
      <c r="I723" s="13" t="str">
        <f ca="1">TRIM(Table13[[#This Row],[Product Category]])</f>
        <v>Technology</v>
      </c>
      <c r="J723" s="13" t="str">
        <f ca="1">PROPER(Table13[[#This Row],[Product Sub-Category]])</f>
        <v>Rubber Bands</v>
      </c>
      <c r="K723" s="14">
        <v>5</v>
      </c>
      <c r="L723" s="15">
        <v>3.95</v>
      </c>
      <c r="M723" s="15">
        <f t="shared" si="33"/>
        <v>19.75</v>
      </c>
      <c r="N723" s="9">
        <v>0.05</v>
      </c>
      <c r="O723" s="20">
        <v>0.05</v>
      </c>
      <c r="P723" s="20" t="str">
        <f>IF(Table13[[#This Row],[Discount]]=0,"No Discount",IF(Table13[[#This Row],[Discount]]&lt;=0.05,"Low",IF(Table13[[#This Row],[Discount]]&lt;=0.1,"Medium","High")))</f>
        <v>Low</v>
      </c>
      <c r="Q723" s="15">
        <f t="shared" si="34"/>
        <v>0.98750000000000004</v>
      </c>
      <c r="R723" s="15">
        <f t="shared" si="35"/>
        <v>18.762499999999999</v>
      </c>
      <c r="S723" s="15" t="str">
        <f>IF(Table13[[#This Row],[Total Sales After Discount (Main Total Sales)]]&gt;=1000,"High Order","Low Order")</f>
        <v>Low Order</v>
      </c>
      <c r="T723" s="9" t="s">
        <v>50</v>
      </c>
      <c r="U723" s="9" t="s">
        <v>42</v>
      </c>
      <c r="V723" s="16" t="str">
        <f ca="1">PROPER(Table13[[#This Row],[Region]])</f>
        <v>West</v>
      </c>
      <c r="W723" s="9" t="s">
        <v>112</v>
      </c>
      <c r="X723" s="9" t="s">
        <v>563</v>
      </c>
      <c r="Y723" s="9" t="s">
        <v>32</v>
      </c>
      <c r="Z723" s="9" t="str">
        <f>TEXT(Table13[[#This Row],[Order Date]],"mmm")</f>
        <v>Mar</v>
      </c>
      <c r="AA723" s="1" t="str">
        <f>TEXT(Table13[[#This Row],[Order Date]],"yyyy")</f>
        <v>2015</v>
      </c>
      <c r="AB723" s="1" t="str">
        <f>TEXT(Table13[[#This Row],[Order Date]],"mmm yyyy")</f>
        <v>Mar 2015</v>
      </c>
      <c r="AC723" s="1" t="str">
        <f>TEXT(Table13[[#This Row],[Order Date]],"dddd")</f>
        <v>Tuesday</v>
      </c>
    </row>
    <row r="724" spans="1:29" ht="14.5">
      <c r="A724" s="9">
        <v>1257</v>
      </c>
      <c r="B724" s="9" t="str">
        <f>VLOOKUP(Table13[[#This Row],[Customer ID]],'Customer Lookup'!A:B,2,0)</f>
        <v>Ryan Foster</v>
      </c>
      <c r="C724" s="9">
        <v>86535</v>
      </c>
      <c r="D724" s="12">
        <v>42146</v>
      </c>
      <c r="E724" s="12">
        <v>42147</v>
      </c>
      <c r="F724" s="24">
        <f>Table13[[#This Row],[Ship Date]]-Table13[[#This Row],[Order Date]]</f>
        <v>1</v>
      </c>
      <c r="G724" s="18" t="str">
        <f>IF(Table13[[#This Row],[Shipping Delay (No of Days From Order to Delivery)]]&lt;=2,"Fast Delivery","Standard Delivery")</f>
        <v>Fast Delivery</v>
      </c>
      <c r="H724" s="8" t="s">
        <v>74</v>
      </c>
      <c r="I724" s="13" t="str">
        <f ca="1">TRIM(Table13[[#This Row],[Product Category]])</f>
        <v>Office Supplies</v>
      </c>
      <c r="J724" s="13" t="str">
        <f ca="1">PROPER(Table13[[#This Row],[Product Sub-Category]])</f>
        <v>Office Machines</v>
      </c>
      <c r="K724" s="14">
        <v>5</v>
      </c>
      <c r="L724" s="15">
        <v>115.99</v>
      </c>
      <c r="M724" s="15">
        <f t="shared" si="33"/>
        <v>579.94999999999993</v>
      </c>
      <c r="N724" s="9">
        <v>0.1</v>
      </c>
      <c r="O724" s="21">
        <v>0.1</v>
      </c>
      <c r="P724" s="21" t="str">
        <f>IF(Table13[[#This Row],[Discount]]=0,"No Discount",IF(Table13[[#This Row],[Discount]]&lt;=0.05,"Low",IF(Table13[[#This Row],[Discount]]&lt;=0.1,"Medium","High")))</f>
        <v>Medium</v>
      </c>
      <c r="Q724" s="15">
        <f t="shared" si="34"/>
        <v>57.994999999999997</v>
      </c>
      <c r="R724" s="15">
        <f t="shared" si="35"/>
        <v>521.95499999999993</v>
      </c>
      <c r="S724" s="15" t="str">
        <f>IF(Table13[[#This Row],[Total Sales After Discount (Main Total Sales)]]&gt;=1000,"High Order","Low Order")</f>
        <v>Low Order</v>
      </c>
      <c r="T724" s="9" t="s">
        <v>50</v>
      </c>
      <c r="U724" s="9" t="s">
        <v>42</v>
      </c>
      <c r="V724" s="16" t="str">
        <f ca="1">PROPER(Table13[[#This Row],[Region]])</f>
        <v>West</v>
      </c>
      <c r="W724" s="9" t="s">
        <v>194</v>
      </c>
      <c r="X724" s="9" t="s">
        <v>212</v>
      </c>
      <c r="Y724" s="9" t="s">
        <v>22</v>
      </c>
      <c r="Z724" s="9" t="str">
        <f>TEXT(Table13[[#This Row],[Order Date]],"mmm")</f>
        <v>May</v>
      </c>
      <c r="AA724" s="1" t="str">
        <f>TEXT(Table13[[#This Row],[Order Date]],"yyyy")</f>
        <v>2015</v>
      </c>
      <c r="AB724" s="1" t="str">
        <f>TEXT(Table13[[#This Row],[Order Date]],"mmm yyyy")</f>
        <v>May 2015</v>
      </c>
      <c r="AC724" s="1" t="str">
        <f>TEXT(Table13[[#This Row],[Order Date]],"dddd")</f>
        <v>Friday</v>
      </c>
    </row>
    <row r="725" spans="1:29" ht="14.5">
      <c r="A725" s="9">
        <v>1257</v>
      </c>
      <c r="B725" s="9" t="str">
        <f>VLOOKUP(Table13[[#This Row],[Customer ID]],'Customer Lookup'!A:B,2,0)</f>
        <v>Ryan Foster</v>
      </c>
      <c r="C725" s="9">
        <v>86536</v>
      </c>
      <c r="D725" s="12">
        <v>42118</v>
      </c>
      <c r="E725" s="12">
        <v>42118</v>
      </c>
      <c r="F725" s="24">
        <f>Table13[[#This Row],[Ship Date]]-Table13[[#This Row],[Order Date]]</f>
        <v>0</v>
      </c>
      <c r="G725" s="18" t="str">
        <f>IF(Table13[[#This Row],[Shipping Delay (No of Days From Order to Delivery)]]&lt;=2,"Fast Delivery","Standard Delivery")</f>
        <v>Fast Delivery</v>
      </c>
      <c r="H725" s="9" t="s">
        <v>2240</v>
      </c>
      <c r="I725" s="13" t="str">
        <f ca="1">TRIM(Table13[[#This Row],[Product Category]])</f>
        <v>Office Supplies</v>
      </c>
      <c r="J725" s="13" t="str">
        <f ca="1">PROPER(Table13[[#This Row],[Product Sub-Category]])</f>
        <v>Scissors, Rulers And Trimmers</v>
      </c>
      <c r="K725" s="14">
        <v>1</v>
      </c>
      <c r="L725" s="15">
        <v>2.52</v>
      </c>
      <c r="M725" s="15">
        <f t="shared" si="33"/>
        <v>2.52</v>
      </c>
      <c r="N725" s="9">
        <v>0.05</v>
      </c>
      <c r="O725" s="20">
        <v>0.05</v>
      </c>
      <c r="P725" s="20" t="str">
        <f>IF(Table13[[#This Row],[Discount]]=0,"No Discount",IF(Table13[[#This Row],[Discount]]&lt;=0.05,"Low",IF(Table13[[#This Row],[Discount]]&lt;=0.1,"Medium","High")))</f>
        <v>Low</v>
      </c>
      <c r="Q725" s="15">
        <f t="shared" si="34"/>
        <v>0.126</v>
      </c>
      <c r="R725" s="15">
        <f t="shared" si="35"/>
        <v>2.3940000000000001</v>
      </c>
      <c r="S725" s="15" t="str">
        <f>IF(Table13[[#This Row],[Total Sales After Discount (Main Total Sales)]]&gt;=1000,"High Order","Low Order")</f>
        <v>Low Order</v>
      </c>
      <c r="T725" s="9" t="s">
        <v>41</v>
      </c>
      <c r="U725" s="9" t="s">
        <v>42</v>
      </c>
      <c r="V725" s="16" t="str">
        <f ca="1">PROPER(Table13[[#This Row],[Region]])</f>
        <v>South</v>
      </c>
      <c r="W725" s="9" t="s">
        <v>194</v>
      </c>
      <c r="X725" s="9" t="s">
        <v>212</v>
      </c>
      <c r="Y725" s="9" t="s">
        <v>32</v>
      </c>
      <c r="Z725" s="9" t="str">
        <f>TEXT(Table13[[#This Row],[Order Date]],"mmm")</f>
        <v>Apr</v>
      </c>
      <c r="AA725" s="1" t="str">
        <f>TEXT(Table13[[#This Row],[Order Date]],"yyyy")</f>
        <v>2015</v>
      </c>
      <c r="AB725" s="1" t="str">
        <f>TEXT(Table13[[#This Row],[Order Date]],"mmm yyyy")</f>
        <v>Apr 2015</v>
      </c>
      <c r="AC725" s="1" t="str">
        <f>TEXT(Table13[[#This Row],[Order Date]],"dddd")</f>
        <v>Friday</v>
      </c>
    </row>
    <row r="726" spans="1:29" ht="14.5">
      <c r="A726" s="9">
        <v>1259</v>
      </c>
      <c r="B726" s="9" t="str">
        <f>VLOOKUP(Table13[[#This Row],[Customer ID]],'Customer Lookup'!A:B,2,0)</f>
        <v>Keith Hobbs</v>
      </c>
      <c r="C726" s="9">
        <v>86534</v>
      </c>
      <c r="D726" s="12">
        <v>42114</v>
      </c>
      <c r="E726" s="12">
        <v>42114</v>
      </c>
      <c r="F726" s="24">
        <f>Table13[[#This Row],[Ship Date]]-Table13[[#This Row],[Order Date]]</f>
        <v>0</v>
      </c>
      <c r="G726" s="18" t="str">
        <f>IF(Table13[[#This Row],[Shipping Delay (No of Days From Order to Delivery)]]&lt;=2,"Fast Delivery","Standard Delivery")</f>
        <v>Fast Delivery</v>
      </c>
      <c r="H726" s="8" t="s">
        <v>61</v>
      </c>
      <c r="I726" s="13" t="str">
        <f ca="1">TRIM(Table13[[#This Row],[Product Category]])</f>
        <v>Technology</v>
      </c>
      <c r="J726" s="13" t="str">
        <f ca="1">PROPER(Table13[[#This Row],[Product Sub-Category]])</f>
        <v>Envelopes</v>
      </c>
      <c r="K726" s="14">
        <v>9</v>
      </c>
      <c r="L726" s="15">
        <v>3.69</v>
      </c>
      <c r="M726" s="15">
        <f t="shared" si="33"/>
        <v>33.21</v>
      </c>
      <c r="N726" s="9">
        <v>0.05</v>
      </c>
      <c r="O726" s="21">
        <v>0.05</v>
      </c>
      <c r="P726" s="21" t="str">
        <f>IF(Table13[[#This Row],[Discount]]=0,"No Discount",IF(Table13[[#This Row],[Discount]]&lt;=0.05,"Low",IF(Table13[[#This Row],[Discount]]&lt;=0.1,"Medium","High")))</f>
        <v>Low</v>
      </c>
      <c r="Q726" s="15">
        <f t="shared" si="34"/>
        <v>1.6605000000000001</v>
      </c>
      <c r="R726" s="15">
        <f t="shared" si="35"/>
        <v>31.549500000000002</v>
      </c>
      <c r="S726" s="15" t="str">
        <f>IF(Table13[[#This Row],[Total Sales After Discount (Main Total Sales)]]&gt;=1000,"High Order","Low Order")</f>
        <v>Low Order</v>
      </c>
      <c r="T726" s="9" t="s">
        <v>21</v>
      </c>
      <c r="U726" s="9" t="s">
        <v>42</v>
      </c>
      <c r="V726" s="16" t="str">
        <f ca="1">PROPER(Table13[[#This Row],[Region]])</f>
        <v>West</v>
      </c>
      <c r="W726" s="9" t="s">
        <v>347</v>
      </c>
      <c r="X726" s="9" t="s">
        <v>564</v>
      </c>
      <c r="Y726" s="9" t="s">
        <v>22</v>
      </c>
      <c r="Z726" s="9" t="str">
        <f>TEXT(Table13[[#This Row],[Order Date]],"mmm")</f>
        <v>Apr</v>
      </c>
      <c r="AA726" s="1" t="str">
        <f>TEXT(Table13[[#This Row],[Order Date]],"yyyy")</f>
        <v>2015</v>
      </c>
      <c r="AB726" s="1" t="str">
        <f>TEXT(Table13[[#This Row],[Order Date]],"mmm yyyy")</f>
        <v>Apr 2015</v>
      </c>
      <c r="AC726" s="1" t="str">
        <f>TEXT(Table13[[#This Row],[Order Date]],"dddd")</f>
        <v>Monday</v>
      </c>
    </row>
    <row r="727" spans="1:29" ht="14.5">
      <c r="A727" s="9">
        <v>1261</v>
      </c>
      <c r="B727" s="9" t="str">
        <f>VLOOKUP(Table13[[#This Row],[Customer ID]],'Customer Lookup'!A:B,2,0)</f>
        <v>Vickie Gonzalez</v>
      </c>
      <c r="C727" s="9">
        <v>89730</v>
      </c>
      <c r="D727" s="12">
        <v>42131</v>
      </c>
      <c r="E727" s="12">
        <v>42134</v>
      </c>
      <c r="F727" s="24">
        <f>Table13[[#This Row],[Ship Date]]-Table13[[#This Row],[Order Date]]</f>
        <v>3</v>
      </c>
      <c r="G727" s="18" t="str">
        <f>IF(Table13[[#This Row],[Shipping Delay (No of Days From Order to Delivery)]]&lt;=2,"Fast Delivery","Standard Delivery")</f>
        <v>Standard Delivery</v>
      </c>
      <c r="H727" s="9" t="s">
        <v>144</v>
      </c>
      <c r="I727" s="13" t="str">
        <f ca="1">TRIM(Table13[[#This Row],[Product Category]])</f>
        <v>Office Supplies</v>
      </c>
      <c r="J727" s="13" t="str">
        <f ca="1">PROPER(Table13[[#This Row],[Product Sub-Category]])</f>
        <v>Computer Peripherals</v>
      </c>
      <c r="K727" s="14">
        <v>5</v>
      </c>
      <c r="L727" s="15">
        <v>73.98</v>
      </c>
      <c r="M727" s="15">
        <f t="shared" si="33"/>
        <v>369.90000000000003</v>
      </c>
      <c r="N727" s="9">
        <v>0.05</v>
      </c>
      <c r="O727" s="20">
        <v>0.05</v>
      </c>
      <c r="P727" s="20" t="str">
        <f>IF(Table13[[#This Row],[Discount]]=0,"No Discount",IF(Table13[[#This Row],[Discount]]&lt;=0.05,"Low",IF(Table13[[#This Row],[Discount]]&lt;=0.1,"Medium","High")))</f>
        <v>Low</v>
      </c>
      <c r="Q727" s="15">
        <f t="shared" si="34"/>
        <v>18.495000000000001</v>
      </c>
      <c r="R727" s="15">
        <f t="shared" si="35"/>
        <v>351.40500000000003</v>
      </c>
      <c r="S727" s="15" t="str">
        <f>IF(Table13[[#This Row],[Total Sales After Discount (Main Total Sales)]]&gt;=1000,"High Order","Low Order")</f>
        <v>Low Order</v>
      </c>
      <c r="T727" s="9" t="s">
        <v>41</v>
      </c>
      <c r="U727" s="9" t="s">
        <v>42</v>
      </c>
      <c r="V727" s="16" t="str">
        <f ca="1">PROPER(Table13[[#This Row],[Region]])</f>
        <v>Central</v>
      </c>
      <c r="W727" s="9" t="s">
        <v>194</v>
      </c>
      <c r="X727" s="9" t="s">
        <v>565</v>
      </c>
      <c r="Y727" s="9" t="s">
        <v>32</v>
      </c>
      <c r="Z727" s="9" t="str">
        <f>TEXT(Table13[[#This Row],[Order Date]],"mmm")</f>
        <v>May</v>
      </c>
      <c r="AA727" s="1" t="str">
        <f>TEXT(Table13[[#This Row],[Order Date]],"yyyy")</f>
        <v>2015</v>
      </c>
      <c r="AB727" s="1" t="str">
        <f>TEXT(Table13[[#This Row],[Order Date]],"mmm yyyy")</f>
        <v>May 2015</v>
      </c>
      <c r="AC727" s="1" t="str">
        <f>TEXT(Table13[[#This Row],[Order Date]],"dddd")</f>
        <v>Thursday</v>
      </c>
    </row>
    <row r="728" spans="1:29" ht="14.5">
      <c r="A728" s="9">
        <v>1265</v>
      </c>
      <c r="B728" s="9" t="str">
        <f>VLOOKUP(Table13[[#This Row],[Customer ID]],'Customer Lookup'!A:B,2,0)</f>
        <v>Danielle Kramer</v>
      </c>
      <c r="C728" s="9">
        <v>89729</v>
      </c>
      <c r="D728" s="12">
        <v>42166</v>
      </c>
      <c r="E728" s="12">
        <v>42167</v>
      </c>
      <c r="F728" s="24">
        <f>Table13[[#This Row],[Ship Date]]-Table13[[#This Row],[Order Date]]</f>
        <v>1</v>
      </c>
      <c r="G728" s="18" t="str">
        <f>IF(Table13[[#This Row],[Shipping Delay (No of Days From Order to Delivery)]]&lt;=2,"Fast Delivery","Standard Delivery")</f>
        <v>Fast Delivery</v>
      </c>
      <c r="H728" s="8" t="s">
        <v>83</v>
      </c>
      <c r="I728" s="13" t="str">
        <f ca="1">TRIM(Table13[[#This Row],[Product Category]])</f>
        <v>Technology</v>
      </c>
      <c r="J728" s="13" t="str">
        <f ca="1">PROPER(Table13[[#This Row],[Product Sub-Category]])</f>
        <v>Paper</v>
      </c>
      <c r="K728" s="14">
        <v>1</v>
      </c>
      <c r="L728" s="15">
        <v>5.28</v>
      </c>
      <c r="M728" s="15">
        <f t="shared" si="33"/>
        <v>5.28</v>
      </c>
      <c r="N728" s="9">
        <v>0.05</v>
      </c>
      <c r="O728" s="21">
        <v>0.05</v>
      </c>
      <c r="P728" s="21" t="str">
        <f>IF(Table13[[#This Row],[Discount]]=0,"No Discount",IF(Table13[[#This Row],[Discount]]&lt;=0.05,"Low",IF(Table13[[#This Row],[Discount]]&lt;=0.1,"Medium","High")))</f>
        <v>Low</v>
      </c>
      <c r="Q728" s="15">
        <f t="shared" si="34"/>
        <v>0.26400000000000001</v>
      </c>
      <c r="R728" s="15">
        <f t="shared" si="35"/>
        <v>5.016</v>
      </c>
      <c r="S728" s="15" t="str">
        <f>IF(Table13[[#This Row],[Total Sales After Discount (Main Total Sales)]]&gt;=1000,"High Order","Low Order")</f>
        <v>Low Order</v>
      </c>
      <c r="T728" s="9" t="s">
        <v>41</v>
      </c>
      <c r="U728" s="9" t="s">
        <v>42</v>
      </c>
      <c r="V728" s="16" t="str">
        <f ca="1">PROPER(Table13[[#This Row],[Region]])</f>
        <v>South</v>
      </c>
      <c r="W728" s="9" t="s">
        <v>217</v>
      </c>
      <c r="X728" s="9" t="s">
        <v>566</v>
      </c>
      <c r="Y728" s="9" t="s">
        <v>32</v>
      </c>
      <c r="Z728" s="9" t="str">
        <f>TEXT(Table13[[#This Row],[Order Date]],"mmm")</f>
        <v>Jun</v>
      </c>
      <c r="AA728" s="1" t="str">
        <f>TEXT(Table13[[#This Row],[Order Date]],"yyyy")</f>
        <v>2015</v>
      </c>
      <c r="AB728" s="1" t="str">
        <f>TEXT(Table13[[#This Row],[Order Date]],"mmm yyyy")</f>
        <v>Jun 2015</v>
      </c>
      <c r="AC728" s="1" t="str">
        <f>TEXT(Table13[[#This Row],[Order Date]],"dddd")</f>
        <v>Thursday</v>
      </c>
    </row>
    <row r="729" spans="1:29" ht="14.5">
      <c r="A729" s="9">
        <v>1267</v>
      </c>
      <c r="B729" s="9" t="str">
        <f>VLOOKUP(Table13[[#This Row],[Customer ID]],'Customer Lookup'!A:B,2,0)</f>
        <v>Rosemary Branch</v>
      </c>
      <c r="C729" s="9">
        <v>89514</v>
      </c>
      <c r="D729" s="12">
        <v>42045</v>
      </c>
      <c r="E729" s="12">
        <v>42046</v>
      </c>
      <c r="F729" s="24">
        <f>Table13[[#This Row],[Ship Date]]-Table13[[#This Row],[Order Date]]</f>
        <v>1</v>
      </c>
      <c r="G729" s="18" t="str">
        <f>IF(Table13[[#This Row],[Shipping Delay (No of Days From Order to Delivery)]]&lt;=2,"Fast Delivery","Standard Delivery")</f>
        <v>Fast Delivery</v>
      </c>
      <c r="H729" s="9" t="s">
        <v>74</v>
      </c>
      <c r="I729" s="13" t="str">
        <f ca="1">TRIM(Table13[[#This Row],[Product Category]])</f>
        <v>Furniture</v>
      </c>
      <c r="J729" s="13" t="str">
        <f ca="1">PROPER(Table13[[#This Row],[Product Sub-Category]])</f>
        <v>Office Machines</v>
      </c>
      <c r="K729" s="14">
        <v>2</v>
      </c>
      <c r="L729" s="15">
        <v>13.99</v>
      </c>
      <c r="M729" s="15">
        <f t="shared" si="33"/>
        <v>27.98</v>
      </c>
      <c r="N729" s="9">
        <v>0.05</v>
      </c>
      <c r="O729" s="20">
        <v>0.05</v>
      </c>
      <c r="P729" s="20" t="str">
        <f>IF(Table13[[#This Row],[Discount]]=0,"No Discount",IF(Table13[[#This Row],[Discount]]&lt;=0.05,"Low",IF(Table13[[#This Row],[Discount]]&lt;=0.1,"Medium","High")))</f>
        <v>Low</v>
      </c>
      <c r="Q729" s="15">
        <f t="shared" si="34"/>
        <v>1.399</v>
      </c>
      <c r="R729" s="15">
        <f t="shared" si="35"/>
        <v>26.581</v>
      </c>
      <c r="S729" s="15" t="str">
        <f>IF(Table13[[#This Row],[Total Sales After Discount (Main Total Sales)]]&gt;=1000,"High Order","Low Order")</f>
        <v>Low Order</v>
      </c>
      <c r="T729" s="9" t="s">
        <v>41</v>
      </c>
      <c r="U729" s="9" t="s">
        <v>81</v>
      </c>
      <c r="V729" s="16" t="str">
        <f ca="1">PROPER(Table13[[#This Row],[Region]])</f>
        <v>South</v>
      </c>
      <c r="W729" s="9" t="s">
        <v>242</v>
      </c>
      <c r="X729" s="9" t="s">
        <v>567</v>
      </c>
      <c r="Y729" s="9" t="s">
        <v>32</v>
      </c>
      <c r="Z729" s="9" t="str">
        <f>TEXT(Table13[[#This Row],[Order Date]],"mmm")</f>
        <v>Feb</v>
      </c>
      <c r="AA729" s="1" t="str">
        <f>TEXT(Table13[[#This Row],[Order Date]],"yyyy")</f>
        <v>2015</v>
      </c>
      <c r="AB729" s="1" t="str">
        <f>TEXT(Table13[[#This Row],[Order Date]],"mmm yyyy")</f>
        <v>Feb 2015</v>
      </c>
      <c r="AC729" s="1" t="str">
        <f>TEXT(Table13[[#This Row],[Order Date]],"dddd")</f>
        <v>Tuesday</v>
      </c>
    </row>
    <row r="730" spans="1:29" ht="14.5">
      <c r="A730" s="9">
        <v>1267</v>
      </c>
      <c r="B730" s="9" t="str">
        <f>VLOOKUP(Table13[[#This Row],[Customer ID]],'Customer Lookup'!A:B,2,0)</f>
        <v>Rosemary Branch</v>
      </c>
      <c r="C730" s="9">
        <v>89515</v>
      </c>
      <c r="D730" s="12">
        <v>42136</v>
      </c>
      <c r="E730" s="12">
        <v>42137</v>
      </c>
      <c r="F730" s="24">
        <f>Table13[[#This Row],[Ship Date]]-Table13[[#This Row],[Order Date]]</f>
        <v>1</v>
      </c>
      <c r="G730" s="18" t="str">
        <f>IF(Table13[[#This Row],[Shipping Delay (No of Days From Order to Delivery)]]&lt;=2,"Fast Delivery","Standard Delivery")</f>
        <v>Fast Delivery</v>
      </c>
      <c r="H730" s="8" t="s">
        <v>2232</v>
      </c>
      <c r="I730" s="13" t="str">
        <f ca="1">TRIM(Table13[[#This Row],[Product Category]])</f>
        <v>Technology</v>
      </c>
      <c r="J730" s="13" t="str">
        <f ca="1">PROPER(Table13[[#This Row],[Product Sub-Category]])</f>
        <v>Chairs &amp; Chairmats</v>
      </c>
      <c r="K730" s="14">
        <v>3</v>
      </c>
      <c r="L730" s="15">
        <v>128.24</v>
      </c>
      <c r="M730" s="15">
        <f t="shared" si="33"/>
        <v>384.72</v>
      </c>
      <c r="N730" s="9">
        <v>0.1</v>
      </c>
      <c r="O730" s="21">
        <v>0.1</v>
      </c>
      <c r="P730" s="21" t="str">
        <f>IF(Table13[[#This Row],[Discount]]=0,"No Discount",IF(Table13[[#This Row],[Discount]]&lt;=0.05,"Low",IF(Table13[[#This Row],[Discount]]&lt;=0.1,"Medium","High")))</f>
        <v>Medium</v>
      </c>
      <c r="Q730" s="15">
        <f t="shared" si="34"/>
        <v>38.472000000000008</v>
      </c>
      <c r="R730" s="15">
        <f t="shared" si="35"/>
        <v>346.24800000000005</v>
      </c>
      <c r="S730" s="15" t="str">
        <f>IF(Table13[[#This Row],[Total Sales After Discount (Main Total Sales)]]&gt;=1000,"High Order","Low Order")</f>
        <v>Low Order</v>
      </c>
      <c r="T730" s="9" t="s">
        <v>31</v>
      </c>
      <c r="U730" s="9" t="s">
        <v>81</v>
      </c>
      <c r="V730" s="16" t="str">
        <f ca="1">PROPER(Table13[[#This Row],[Region]])</f>
        <v>South</v>
      </c>
      <c r="W730" s="9" t="s">
        <v>242</v>
      </c>
      <c r="X730" s="9" t="s">
        <v>567</v>
      </c>
      <c r="Y730" s="9" t="s">
        <v>32</v>
      </c>
      <c r="Z730" s="9" t="str">
        <f>TEXT(Table13[[#This Row],[Order Date]],"mmm")</f>
        <v>May</v>
      </c>
      <c r="AA730" s="1" t="str">
        <f>TEXT(Table13[[#This Row],[Order Date]],"yyyy")</f>
        <v>2015</v>
      </c>
      <c r="AB730" s="1" t="str">
        <f>TEXT(Table13[[#This Row],[Order Date]],"mmm yyyy")</f>
        <v>May 2015</v>
      </c>
      <c r="AC730" s="1" t="str">
        <f>TEXT(Table13[[#This Row],[Order Date]],"dddd")</f>
        <v>Tuesday</v>
      </c>
    </row>
    <row r="731" spans="1:29" ht="14.5">
      <c r="A731" s="9">
        <v>1267</v>
      </c>
      <c r="B731" s="9" t="str">
        <f>VLOOKUP(Table13[[#This Row],[Customer ID]],'Customer Lookup'!A:B,2,0)</f>
        <v>Rosemary Branch</v>
      </c>
      <c r="C731" s="9">
        <v>89515</v>
      </c>
      <c r="D731" s="12">
        <v>42136</v>
      </c>
      <c r="E731" s="12">
        <v>42138</v>
      </c>
      <c r="F731" s="24">
        <f>Table13[[#This Row],[Ship Date]]-Table13[[#This Row],[Order Date]]</f>
        <v>2</v>
      </c>
      <c r="G731" s="18" t="str">
        <f>IF(Table13[[#This Row],[Shipping Delay (No of Days From Order to Delivery)]]&lt;=2,"Fast Delivery","Standard Delivery")</f>
        <v>Fast Delivery</v>
      </c>
      <c r="H731" s="9" t="s">
        <v>144</v>
      </c>
      <c r="I731" s="13" t="str">
        <f ca="1">TRIM(Table13[[#This Row],[Product Category]])</f>
        <v>Technology</v>
      </c>
      <c r="J731" s="13" t="str">
        <f ca="1">PROPER(Table13[[#This Row],[Product Sub-Category]])</f>
        <v>Computer Peripherals</v>
      </c>
      <c r="K731" s="14">
        <v>11</v>
      </c>
      <c r="L731" s="15">
        <v>5.98</v>
      </c>
      <c r="M731" s="15">
        <f t="shared" si="33"/>
        <v>65.78</v>
      </c>
      <c r="N731" s="9">
        <v>0.05</v>
      </c>
      <c r="O731" s="20">
        <v>0.05</v>
      </c>
      <c r="P731" s="20" t="str">
        <f>IF(Table13[[#This Row],[Discount]]=0,"No Discount",IF(Table13[[#This Row],[Discount]]&lt;=0.05,"Low",IF(Table13[[#This Row],[Discount]]&lt;=0.1,"Medium","High")))</f>
        <v>Low</v>
      </c>
      <c r="Q731" s="15">
        <f t="shared" si="34"/>
        <v>3.2890000000000001</v>
      </c>
      <c r="R731" s="15">
        <f t="shared" si="35"/>
        <v>62.491</v>
      </c>
      <c r="S731" s="15" t="str">
        <f>IF(Table13[[#This Row],[Total Sales After Discount (Main Total Sales)]]&gt;=1000,"High Order","Low Order")</f>
        <v>Low Order</v>
      </c>
      <c r="T731" s="9" t="s">
        <v>31</v>
      </c>
      <c r="U731" s="9" t="s">
        <v>81</v>
      </c>
      <c r="V731" s="16" t="str">
        <f ca="1">PROPER(Table13[[#This Row],[Region]])</f>
        <v>West</v>
      </c>
      <c r="W731" s="9" t="s">
        <v>242</v>
      </c>
      <c r="X731" s="9" t="s">
        <v>567</v>
      </c>
      <c r="Y731" s="9" t="s">
        <v>32</v>
      </c>
      <c r="Z731" s="9" t="str">
        <f>TEXT(Table13[[#This Row],[Order Date]],"mmm")</f>
        <v>May</v>
      </c>
      <c r="AA731" s="1" t="str">
        <f>TEXT(Table13[[#This Row],[Order Date]],"yyyy")</f>
        <v>2015</v>
      </c>
      <c r="AB731" s="1" t="str">
        <f>TEXT(Table13[[#This Row],[Order Date]],"mmm yyyy")</f>
        <v>May 2015</v>
      </c>
      <c r="AC731" s="1" t="str">
        <f>TEXT(Table13[[#This Row],[Order Date]],"dddd")</f>
        <v>Tuesday</v>
      </c>
    </row>
    <row r="732" spans="1:29" ht="14.5">
      <c r="A732" s="9">
        <v>1271</v>
      </c>
      <c r="B732" s="9" t="str">
        <f>VLOOKUP(Table13[[#This Row],[Customer ID]],'Customer Lookup'!A:B,2,0)</f>
        <v>Joanne Church</v>
      </c>
      <c r="C732" s="9">
        <v>88410</v>
      </c>
      <c r="D732" s="12">
        <v>42103</v>
      </c>
      <c r="E732" s="12">
        <v>42104</v>
      </c>
      <c r="F732" s="24">
        <f>Table13[[#This Row],[Ship Date]]-Table13[[#This Row],[Order Date]]</f>
        <v>1</v>
      </c>
      <c r="G732" s="18" t="str">
        <f>IF(Table13[[#This Row],[Shipping Delay (No of Days From Order to Delivery)]]&lt;=2,"Fast Delivery","Standard Delivery")</f>
        <v>Fast Delivery</v>
      </c>
      <c r="H732" s="8" t="s">
        <v>2235</v>
      </c>
      <c r="I732" s="13" t="str">
        <f ca="1">TRIM(Table13[[#This Row],[Product Category]])</f>
        <v>Furniture</v>
      </c>
      <c r="J732" s="13" t="str">
        <f ca="1">PROPER(Table13[[#This Row],[Product Sub-Category]])</f>
        <v>Telephones And Communication</v>
      </c>
      <c r="K732" s="14">
        <v>8</v>
      </c>
      <c r="L732" s="15">
        <v>125.99</v>
      </c>
      <c r="M732" s="15">
        <f t="shared" si="33"/>
        <v>1007.92</v>
      </c>
      <c r="N732" s="9">
        <v>0.1</v>
      </c>
      <c r="O732" s="21">
        <v>0.1</v>
      </c>
      <c r="P732" s="21" t="str">
        <f>IF(Table13[[#This Row],[Discount]]=0,"No Discount",IF(Table13[[#This Row],[Discount]]&lt;=0.05,"Low",IF(Table13[[#This Row],[Discount]]&lt;=0.1,"Medium","High")))</f>
        <v>Medium</v>
      </c>
      <c r="Q732" s="15">
        <f t="shared" si="34"/>
        <v>100.792</v>
      </c>
      <c r="R732" s="15">
        <f t="shared" si="35"/>
        <v>907.12799999999993</v>
      </c>
      <c r="S732" s="15" t="str">
        <f>IF(Table13[[#This Row],[Total Sales After Discount (Main Total Sales)]]&gt;=1000,"High Order","Low Order")</f>
        <v>Low Order</v>
      </c>
      <c r="T732" s="9" t="s">
        <v>50</v>
      </c>
      <c r="U732" s="9" t="s">
        <v>81</v>
      </c>
      <c r="V732" s="16" t="str">
        <f ca="1">PROPER(Table13[[#This Row],[Region]])</f>
        <v>West</v>
      </c>
      <c r="W732" s="9" t="s">
        <v>37</v>
      </c>
      <c r="X732" s="9" t="s">
        <v>568</v>
      </c>
      <c r="Y732" s="9" t="s">
        <v>32</v>
      </c>
      <c r="Z732" s="9" t="str">
        <f>TEXT(Table13[[#This Row],[Order Date]],"mmm")</f>
        <v>Apr</v>
      </c>
      <c r="AA732" s="1" t="str">
        <f>TEXT(Table13[[#This Row],[Order Date]],"yyyy")</f>
        <v>2015</v>
      </c>
      <c r="AB732" s="1" t="str">
        <f>TEXT(Table13[[#This Row],[Order Date]],"mmm yyyy")</f>
        <v>Apr 2015</v>
      </c>
      <c r="AC732" s="1" t="str">
        <f>TEXT(Table13[[#This Row],[Order Date]],"dddd")</f>
        <v>Thursday</v>
      </c>
    </row>
    <row r="733" spans="1:29" ht="14.5">
      <c r="A733" s="9">
        <v>1271</v>
      </c>
      <c r="B733" s="9" t="str">
        <f>VLOOKUP(Table13[[#This Row],[Customer ID]],'Customer Lookup'!A:B,2,0)</f>
        <v>Joanne Church</v>
      </c>
      <c r="C733" s="9">
        <v>88411</v>
      </c>
      <c r="D733" s="12">
        <v>42125</v>
      </c>
      <c r="E733" s="12">
        <v>42130</v>
      </c>
      <c r="F733" s="24">
        <f>Table13[[#This Row],[Ship Date]]-Table13[[#This Row],[Order Date]]</f>
        <v>5</v>
      </c>
      <c r="G733" s="18" t="str">
        <f>IF(Table13[[#This Row],[Shipping Delay (No of Days From Order to Delivery)]]&lt;=2,"Fast Delivery","Standard Delivery")</f>
        <v>Standard Delivery</v>
      </c>
      <c r="H733" s="9" t="s">
        <v>2233</v>
      </c>
      <c r="I733" s="13" t="str">
        <f ca="1">TRIM(Table13[[#This Row],[Product Category]])</f>
        <v>Office Supplies</v>
      </c>
      <c r="J733" s="13" t="str">
        <f ca="1">PROPER(Table13[[#This Row],[Product Sub-Category]])</f>
        <v>Office Furnishings</v>
      </c>
      <c r="K733" s="14">
        <v>7</v>
      </c>
      <c r="L733" s="15">
        <v>34.229999999999997</v>
      </c>
      <c r="M733" s="15">
        <f t="shared" si="33"/>
        <v>239.60999999999999</v>
      </c>
      <c r="N733" s="9">
        <v>0.05</v>
      </c>
      <c r="O733" s="20">
        <v>0.05</v>
      </c>
      <c r="P733" s="20" t="str">
        <f>IF(Table13[[#This Row],[Discount]]=0,"No Discount",IF(Table13[[#This Row],[Discount]]&lt;=0.05,"Low",IF(Table13[[#This Row],[Discount]]&lt;=0.1,"Medium","High")))</f>
        <v>Low</v>
      </c>
      <c r="Q733" s="15">
        <f t="shared" si="34"/>
        <v>11.980499999999999</v>
      </c>
      <c r="R733" s="15">
        <f t="shared" si="35"/>
        <v>227.62949999999998</v>
      </c>
      <c r="S733" s="15" t="str">
        <f>IF(Table13[[#This Row],[Total Sales After Discount (Main Total Sales)]]&gt;=1000,"High Order","Low Order")</f>
        <v>Low Order</v>
      </c>
      <c r="T733" s="9" t="s">
        <v>98</v>
      </c>
      <c r="U733" s="9" t="s">
        <v>81</v>
      </c>
      <c r="V733" s="16" t="str">
        <f ca="1">PROPER(Table13[[#This Row],[Region]])</f>
        <v>Central</v>
      </c>
      <c r="W733" s="9" t="s">
        <v>37</v>
      </c>
      <c r="X733" s="9" t="s">
        <v>568</v>
      </c>
      <c r="Y733" s="9" t="s">
        <v>32</v>
      </c>
      <c r="Z733" s="9" t="str">
        <f>TEXT(Table13[[#This Row],[Order Date]],"mmm")</f>
        <v>May</v>
      </c>
      <c r="AA733" s="1" t="str">
        <f>TEXT(Table13[[#This Row],[Order Date]],"yyyy")</f>
        <v>2015</v>
      </c>
      <c r="AB733" s="1" t="str">
        <f>TEXT(Table13[[#This Row],[Order Date]],"mmm yyyy")</f>
        <v>May 2015</v>
      </c>
      <c r="AC733" s="1" t="str">
        <f>TEXT(Table13[[#This Row],[Order Date]],"dddd")</f>
        <v>Friday</v>
      </c>
    </row>
    <row r="734" spans="1:29" ht="14.5">
      <c r="A734" s="9">
        <v>1279</v>
      </c>
      <c r="B734" s="9" t="str">
        <f>VLOOKUP(Table13[[#This Row],[Customer ID]],'Customer Lookup'!A:B,2,0)</f>
        <v>Josephine Rao</v>
      </c>
      <c r="C734" s="9">
        <v>90114</v>
      </c>
      <c r="D734" s="12">
        <v>42064</v>
      </c>
      <c r="E734" s="12">
        <v>42065</v>
      </c>
      <c r="F734" s="24">
        <f>Table13[[#This Row],[Ship Date]]-Table13[[#This Row],[Order Date]]</f>
        <v>1</v>
      </c>
      <c r="G734" s="18" t="str">
        <f>IF(Table13[[#This Row],[Shipping Delay (No of Days From Order to Delivery)]]&lt;=2,"Fast Delivery","Standard Delivery")</f>
        <v>Fast Delivery</v>
      </c>
      <c r="H734" s="8" t="s">
        <v>2237</v>
      </c>
      <c r="I734" s="13" t="str">
        <f ca="1">TRIM(Table13[[#This Row],[Product Category]])</f>
        <v>Technology</v>
      </c>
      <c r="J734" s="13" t="str">
        <f ca="1">PROPER(Table13[[#This Row],[Product Sub-Category]])</f>
        <v>Binders And Binder Accessories</v>
      </c>
      <c r="K734" s="14">
        <v>2</v>
      </c>
      <c r="L734" s="15">
        <v>40.98</v>
      </c>
      <c r="M734" s="15">
        <f t="shared" si="33"/>
        <v>81.96</v>
      </c>
      <c r="N734" s="9">
        <v>0.05</v>
      </c>
      <c r="O734" s="21">
        <v>0.05</v>
      </c>
      <c r="P734" s="21" t="str">
        <f>IF(Table13[[#This Row],[Discount]]=0,"No Discount",IF(Table13[[#This Row],[Discount]]&lt;=0.05,"Low",IF(Table13[[#This Row],[Discount]]&lt;=0.1,"Medium","High")))</f>
        <v>Low</v>
      </c>
      <c r="Q734" s="15">
        <f t="shared" si="34"/>
        <v>4.0979999999999999</v>
      </c>
      <c r="R734" s="15">
        <f t="shared" si="35"/>
        <v>77.861999999999995</v>
      </c>
      <c r="S734" s="15" t="str">
        <f>IF(Table13[[#This Row],[Total Sales After Discount (Main Total Sales)]]&gt;=1000,"High Order","Low Order")</f>
        <v>Low Order</v>
      </c>
      <c r="T734" s="9" t="s">
        <v>41</v>
      </c>
      <c r="U734" s="9" t="s">
        <v>81</v>
      </c>
      <c r="V734" s="16" t="str">
        <f ca="1">PROPER(Table13[[#This Row],[Region]])</f>
        <v>Central</v>
      </c>
      <c r="W734" s="9" t="s">
        <v>376</v>
      </c>
      <c r="X734" s="9" t="s">
        <v>569</v>
      </c>
      <c r="Y734" s="9" t="s">
        <v>32</v>
      </c>
      <c r="Z734" s="9" t="str">
        <f>TEXT(Table13[[#This Row],[Order Date]],"mmm")</f>
        <v>Mar</v>
      </c>
      <c r="AA734" s="1" t="str">
        <f>TEXT(Table13[[#This Row],[Order Date]],"yyyy")</f>
        <v>2015</v>
      </c>
      <c r="AB734" s="1" t="str">
        <f>TEXT(Table13[[#This Row],[Order Date]],"mmm yyyy")</f>
        <v>Mar 2015</v>
      </c>
      <c r="AC734" s="1" t="str">
        <f>TEXT(Table13[[#This Row],[Order Date]],"dddd")</f>
        <v>Sunday</v>
      </c>
    </row>
    <row r="735" spans="1:29" ht="14.5">
      <c r="A735" s="9">
        <v>1279</v>
      </c>
      <c r="B735" s="9" t="str">
        <f>VLOOKUP(Table13[[#This Row],[Customer ID]],'Customer Lookup'!A:B,2,0)</f>
        <v>Josephine Rao</v>
      </c>
      <c r="C735" s="9">
        <v>90115</v>
      </c>
      <c r="D735" s="12">
        <v>42068</v>
      </c>
      <c r="E735" s="12">
        <v>42068</v>
      </c>
      <c r="F735" s="24">
        <f>Table13[[#This Row],[Ship Date]]-Table13[[#This Row],[Order Date]]</f>
        <v>0</v>
      </c>
      <c r="G735" s="18" t="str">
        <f>IF(Table13[[#This Row],[Shipping Delay (No of Days From Order to Delivery)]]&lt;=2,"Fast Delivery","Standard Delivery")</f>
        <v>Fast Delivery</v>
      </c>
      <c r="H735" s="9" t="s">
        <v>74</v>
      </c>
      <c r="I735" s="13" t="str">
        <f ca="1">TRIM(Table13[[#This Row],[Product Category]])</f>
        <v>Office Supplies</v>
      </c>
      <c r="J735" s="13" t="str">
        <f ca="1">PROPER(Table13[[#This Row],[Product Sub-Category]])</f>
        <v>Office Machines</v>
      </c>
      <c r="K735" s="14">
        <v>5</v>
      </c>
      <c r="L735" s="15">
        <v>442.14</v>
      </c>
      <c r="M735" s="15">
        <f t="shared" si="33"/>
        <v>2210.6999999999998</v>
      </c>
      <c r="N735" s="9">
        <v>0.1</v>
      </c>
      <c r="O735" s="20">
        <v>0.1</v>
      </c>
      <c r="P735" s="20" t="str">
        <f>IF(Table13[[#This Row],[Discount]]=0,"No Discount",IF(Table13[[#This Row],[Discount]]&lt;=0.05,"Low",IF(Table13[[#This Row],[Discount]]&lt;=0.1,"Medium","High")))</f>
        <v>Medium</v>
      </c>
      <c r="Q735" s="15">
        <f t="shared" si="34"/>
        <v>221.07</v>
      </c>
      <c r="R735" s="15">
        <f t="shared" si="35"/>
        <v>1989.6299999999999</v>
      </c>
      <c r="S735" s="15" t="str">
        <f>IF(Table13[[#This Row],[Total Sales After Discount (Main Total Sales)]]&gt;=1000,"High Order","Low Order")</f>
        <v>High Order</v>
      </c>
      <c r="T735" s="9" t="s">
        <v>31</v>
      </c>
      <c r="U735" s="9" t="s">
        <v>81</v>
      </c>
      <c r="V735" s="16" t="str">
        <f ca="1">PROPER(Table13[[#This Row],[Region]])</f>
        <v>West</v>
      </c>
      <c r="W735" s="9" t="s">
        <v>376</v>
      </c>
      <c r="X735" s="9" t="s">
        <v>569</v>
      </c>
      <c r="Y735" s="9" t="s">
        <v>22</v>
      </c>
      <c r="Z735" s="9" t="str">
        <f>TEXT(Table13[[#This Row],[Order Date]],"mmm")</f>
        <v>Mar</v>
      </c>
      <c r="AA735" s="1" t="str">
        <f>TEXT(Table13[[#This Row],[Order Date]],"yyyy")</f>
        <v>2015</v>
      </c>
      <c r="AB735" s="1" t="str">
        <f>TEXT(Table13[[#This Row],[Order Date]],"mmm yyyy")</f>
        <v>Mar 2015</v>
      </c>
      <c r="AC735" s="1" t="str">
        <f>TEXT(Table13[[#This Row],[Order Date]],"dddd")</f>
        <v>Thursday</v>
      </c>
    </row>
    <row r="736" spans="1:29" ht="14.5">
      <c r="A736" s="9">
        <v>1280</v>
      </c>
      <c r="B736" s="9" t="str">
        <f>VLOOKUP(Table13[[#This Row],[Customer ID]],'Customer Lookup'!A:B,2,0)</f>
        <v>Harold Albright</v>
      </c>
      <c r="C736" s="9">
        <v>19042</v>
      </c>
      <c r="D736" s="12">
        <v>42064</v>
      </c>
      <c r="E736" s="12">
        <v>42065</v>
      </c>
      <c r="F736" s="24">
        <f>Table13[[#This Row],[Ship Date]]-Table13[[#This Row],[Order Date]]</f>
        <v>1</v>
      </c>
      <c r="G736" s="18" t="str">
        <f>IF(Table13[[#This Row],[Shipping Delay (No of Days From Order to Delivery)]]&lt;=2,"Fast Delivery","Standard Delivery")</f>
        <v>Fast Delivery</v>
      </c>
      <c r="H736" s="8" t="s">
        <v>2237</v>
      </c>
      <c r="I736" s="13" t="str">
        <f ca="1">TRIM(Table13[[#This Row],[Product Category]])</f>
        <v>Furniture</v>
      </c>
      <c r="J736" s="13" t="str">
        <f ca="1">PROPER(Table13[[#This Row],[Product Sub-Category]])</f>
        <v>Binders And Binder Accessories</v>
      </c>
      <c r="K736" s="14">
        <v>8</v>
      </c>
      <c r="L736" s="15">
        <v>40.98</v>
      </c>
      <c r="M736" s="15">
        <f t="shared" si="33"/>
        <v>327.84</v>
      </c>
      <c r="N736" s="9">
        <v>0.05</v>
      </c>
      <c r="O736" s="21">
        <v>0.05</v>
      </c>
      <c r="P736" s="21" t="str">
        <f>IF(Table13[[#This Row],[Discount]]=0,"No Discount",IF(Table13[[#This Row],[Discount]]&lt;=0.05,"Low",IF(Table13[[#This Row],[Discount]]&lt;=0.1,"Medium","High")))</f>
        <v>Low</v>
      </c>
      <c r="Q736" s="15">
        <f t="shared" si="34"/>
        <v>16.391999999999999</v>
      </c>
      <c r="R736" s="15">
        <f t="shared" si="35"/>
        <v>311.44799999999998</v>
      </c>
      <c r="S736" s="15" t="str">
        <f>IF(Table13[[#This Row],[Total Sales After Discount (Main Total Sales)]]&gt;=1000,"High Order","Low Order")</f>
        <v>Low Order</v>
      </c>
      <c r="T736" s="9" t="s">
        <v>41</v>
      </c>
      <c r="U736" s="9" t="s">
        <v>81</v>
      </c>
      <c r="V736" s="16" t="str">
        <f ca="1">PROPER(Table13[[#This Row],[Region]])</f>
        <v>Central</v>
      </c>
      <c r="W736" s="9" t="s">
        <v>29</v>
      </c>
      <c r="X736" s="9" t="s">
        <v>160</v>
      </c>
      <c r="Y736" s="9" t="s">
        <v>32</v>
      </c>
      <c r="Z736" s="9" t="str">
        <f>TEXT(Table13[[#This Row],[Order Date]],"mmm")</f>
        <v>Mar</v>
      </c>
      <c r="AA736" s="1" t="str">
        <f>TEXT(Table13[[#This Row],[Order Date]],"yyyy")</f>
        <v>2015</v>
      </c>
      <c r="AB736" s="1" t="str">
        <f>TEXT(Table13[[#This Row],[Order Date]],"mmm yyyy")</f>
        <v>Mar 2015</v>
      </c>
      <c r="AC736" s="1" t="str">
        <f>TEXT(Table13[[#This Row],[Order Date]],"dddd")</f>
        <v>Sunday</v>
      </c>
    </row>
    <row r="737" spans="1:29" ht="14.5">
      <c r="A737" s="9">
        <v>1281</v>
      </c>
      <c r="B737" s="9" t="str">
        <f>VLOOKUP(Table13[[#This Row],[Customer ID]],'Customer Lookup'!A:B,2,0)</f>
        <v>Pauline Denton</v>
      </c>
      <c r="C737" s="9">
        <v>89112</v>
      </c>
      <c r="D737" s="12">
        <v>42028</v>
      </c>
      <c r="E737" s="12">
        <v>42030</v>
      </c>
      <c r="F737" s="24">
        <f>Table13[[#This Row],[Ship Date]]-Table13[[#This Row],[Order Date]]</f>
        <v>2</v>
      </c>
      <c r="G737" s="18" t="str">
        <f>IF(Table13[[#This Row],[Shipping Delay (No of Days From Order to Delivery)]]&lt;=2,"Fast Delivery","Standard Delivery")</f>
        <v>Fast Delivery</v>
      </c>
      <c r="H737" s="9" t="s">
        <v>2232</v>
      </c>
      <c r="I737" s="13" t="str">
        <f ca="1">TRIM(Table13[[#This Row],[Product Category]])</f>
        <v>Technology</v>
      </c>
      <c r="J737" s="13" t="str">
        <f ca="1">PROPER(Table13[[#This Row],[Product Sub-Category]])</f>
        <v>Chairs &amp; Chairmats</v>
      </c>
      <c r="K737" s="14">
        <v>8</v>
      </c>
      <c r="L737" s="15">
        <v>238.4</v>
      </c>
      <c r="M737" s="15">
        <f t="shared" si="33"/>
        <v>1907.2</v>
      </c>
      <c r="N737" s="9">
        <v>0.1</v>
      </c>
      <c r="O737" s="20">
        <v>0.1</v>
      </c>
      <c r="P737" s="20" t="str">
        <f>IF(Table13[[#This Row],[Discount]]=0,"No Discount",IF(Table13[[#This Row],[Discount]]&lt;=0.05,"Low",IF(Table13[[#This Row],[Discount]]&lt;=0.1,"Medium","High")))</f>
        <v>Medium</v>
      </c>
      <c r="Q737" s="15">
        <f t="shared" si="34"/>
        <v>190.72000000000003</v>
      </c>
      <c r="R737" s="15">
        <f t="shared" si="35"/>
        <v>1716.48</v>
      </c>
      <c r="S737" s="15" t="str">
        <f>IF(Table13[[#This Row],[Total Sales After Discount (Main Total Sales)]]&gt;=1000,"High Order","Low Order")</f>
        <v>High Order</v>
      </c>
      <c r="T737" s="9" t="s">
        <v>98</v>
      </c>
      <c r="U737" s="9" t="s">
        <v>51</v>
      </c>
      <c r="V737" s="16" t="str">
        <f ca="1">PROPER(Table13[[#This Row],[Region]])</f>
        <v>Central</v>
      </c>
      <c r="W737" s="9" t="s">
        <v>376</v>
      </c>
      <c r="X737" s="9" t="s">
        <v>570</v>
      </c>
      <c r="Y737" s="9" t="s">
        <v>32</v>
      </c>
      <c r="Z737" s="9" t="str">
        <f>TEXT(Table13[[#This Row],[Order Date]],"mmm")</f>
        <v>Jan</v>
      </c>
      <c r="AA737" s="1" t="str">
        <f>TEXT(Table13[[#This Row],[Order Date]],"yyyy")</f>
        <v>2015</v>
      </c>
      <c r="AB737" s="1" t="str">
        <f>TEXT(Table13[[#This Row],[Order Date]],"mmm yyyy")</f>
        <v>Jan 2015</v>
      </c>
      <c r="AC737" s="1" t="str">
        <f>TEXT(Table13[[#This Row],[Order Date]],"dddd")</f>
        <v>Saturday</v>
      </c>
    </row>
    <row r="738" spans="1:29" ht="14.5">
      <c r="A738" s="9">
        <v>1281</v>
      </c>
      <c r="B738" s="9" t="str">
        <f>VLOOKUP(Table13[[#This Row],[Customer ID]],'Customer Lookup'!A:B,2,0)</f>
        <v>Pauline Denton</v>
      </c>
      <c r="C738" s="9">
        <v>89112</v>
      </c>
      <c r="D738" s="12">
        <v>42028</v>
      </c>
      <c r="E738" s="12">
        <v>42030</v>
      </c>
      <c r="F738" s="24">
        <f>Table13[[#This Row],[Ship Date]]-Table13[[#This Row],[Order Date]]</f>
        <v>2</v>
      </c>
      <c r="G738" s="18" t="str">
        <f>IF(Table13[[#This Row],[Shipping Delay (No of Days From Order to Delivery)]]&lt;=2,"Fast Delivery","Standard Delivery")</f>
        <v>Fast Delivery</v>
      </c>
      <c r="H738" s="8" t="s">
        <v>2242</v>
      </c>
      <c r="I738" s="13" t="str">
        <f ca="1">TRIM(Table13[[#This Row],[Product Category]])</f>
        <v>Furniture</v>
      </c>
      <c r="J738" s="13" t="str">
        <f ca="1">PROPER(Table13[[#This Row],[Product Sub-Category]])</f>
        <v>Copiers And Fax</v>
      </c>
      <c r="K738" s="14">
        <v>5</v>
      </c>
      <c r="L738" s="15">
        <v>199.99</v>
      </c>
      <c r="M738" s="15">
        <f t="shared" si="33"/>
        <v>999.95</v>
      </c>
      <c r="N738" s="9">
        <v>0.1</v>
      </c>
      <c r="O738" s="21">
        <v>0.1</v>
      </c>
      <c r="P738" s="21" t="str">
        <f>IF(Table13[[#This Row],[Discount]]=0,"No Discount",IF(Table13[[#This Row],[Discount]]&lt;=0.05,"Low",IF(Table13[[#This Row],[Discount]]&lt;=0.1,"Medium","High")))</f>
        <v>Medium</v>
      </c>
      <c r="Q738" s="15">
        <f t="shared" si="34"/>
        <v>99.995000000000005</v>
      </c>
      <c r="R738" s="15">
        <f t="shared" si="35"/>
        <v>899.95500000000004</v>
      </c>
      <c r="S738" s="15" t="str">
        <f>IF(Table13[[#This Row],[Total Sales After Discount (Main Total Sales)]]&gt;=1000,"High Order","Low Order")</f>
        <v>Low Order</v>
      </c>
      <c r="T738" s="9" t="s">
        <v>98</v>
      </c>
      <c r="U738" s="9" t="s">
        <v>51</v>
      </c>
      <c r="V738" s="16" t="str">
        <f ca="1">PROPER(Table13[[#This Row],[Region]])</f>
        <v>East</v>
      </c>
      <c r="W738" s="9" t="s">
        <v>376</v>
      </c>
      <c r="X738" s="9" t="s">
        <v>570</v>
      </c>
      <c r="Y738" s="9" t="s">
        <v>22</v>
      </c>
      <c r="Z738" s="9" t="str">
        <f>TEXT(Table13[[#This Row],[Order Date]],"mmm")</f>
        <v>Jan</v>
      </c>
      <c r="AA738" s="1" t="str">
        <f>TEXT(Table13[[#This Row],[Order Date]],"yyyy")</f>
        <v>2015</v>
      </c>
      <c r="AB738" s="1" t="str">
        <f>TEXT(Table13[[#This Row],[Order Date]],"mmm yyyy")</f>
        <v>Jan 2015</v>
      </c>
      <c r="AC738" s="1" t="str">
        <f>TEXT(Table13[[#This Row],[Order Date]],"dddd")</f>
        <v>Saturday</v>
      </c>
    </row>
    <row r="739" spans="1:29" ht="14.5">
      <c r="A739" s="9">
        <v>1282</v>
      </c>
      <c r="B739" s="9" t="str">
        <f>VLOOKUP(Table13[[#This Row],[Customer ID]],'Customer Lookup'!A:B,2,0)</f>
        <v>Dana Sharpe</v>
      </c>
      <c r="C739" s="9">
        <v>29319</v>
      </c>
      <c r="D739" s="12">
        <v>42028</v>
      </c>
      <c r="E739" s="12">
        <v>42030</v>
      </c>
      <c r="F739" s="24">
        <f>Table13[[#This Row],[Ship Date]]-Table13[[#This Row],[Order Date]]</f>
        <v>2</v>
      </c>
      <c r="G739" s="18" t="str">
        <f>IF(Table13[[#This Row],[Shipping Delay (No of Days From Order to Delivery)]]&lt;=2,"Fast Delivery","Standard Delivery")</f>
        <v>Fast Delivery</v>
      </c>
      <c r="H739" s="9" t="s">
        <v>2232</v>
      </c>
      <c r="I739" s="13" t="str">
        <f ca="1">TRIM(Table13[[#This Row],[Product Category]])</f>
        <v>Technology</v>
      </c>
      <c r="J739" s="13" t="str">
        <f ca="1">PROPER(Table13[[#This Row],[Product Sub-Category]])</f>
        <v>Chairs &amp; Chairmats</v>
      </c>
      <c r="K739" s="14">
        <v>30</v>
      </c>
      <c r="L739" s="15">
        <v>238.4</v>
      </c>
      <c r="M739" s="15">
        <f t="shared" si="33"/>
        <v>7152</v>
      </c>
      <c r="N739" s="9">
        <v>0.1</v>
      </c>
      <c r="O739" s="20">
        <v>0.1</v>
      </c>
      <c r="P739" s="20" t="str">
        <f>IF(Table13[[#This Row],[Discount]]=0,"No Discount",IF(Table13[[#This Row],[Discount]]&lt;=0.05,"Low",IF(Table13[[#This Row],[Discount]]&lt;=0.1,"Medium","High")))</f>
        <v>Medium</v>
      </c>
      <c r="Q739" s="15">
        <f t="shared" si="34"/>
        <v>715.2</v>
      </c>
      <c r="R739" s="15">
        <f t="shared" si="35"/>
        <v>6436.8</v>
      </c>
      <c r="S739" s="15" t="str">
        <f>IF(Table13[[#This Row],[Total Sales After Discount (Main Total Sales)]]&gt;=1000,"High Order","Low Order")</f>
        <v>High Order</v>
      </c>
      <c r="T739" s="9" t="s">
        <v>98</v>
      </c>
      <c r="U739" s="9" t="s">
        <v>51</v>
      </c>
      <c r="V739" s="16" t="str">
        <f ca="1">PROPER(Table13[[#This Row],[Region]])</f>
        <v>East</v>
      </c>
      <c r="W739" s="9" t="s">
        <v>174</v>
      </c>
      <c r="X739" s="9" t="s">
        <v>555</v>
      </c>
      <c r="Y739" s="9" t="s">
        <v>32</v>
      </c>
      <c r="Z739" s="9" t="str">
        <f>TEXT(Table13[[#This Row],[Order Date]],"mmm")</f>
        <v>Jan</v>
      </c>
      <c r="AA739" s="1" t="str">
        <f>TEXT(Table13[[#This Row],[Order Date]],"yyyy")</f>
        <v>2015</v>
      </c>
      <c r="AB739" s="1" t="str">
        <f>TEXT(Table13[[#This Row],[Order Date]],"mmm yyyy")</f>
        <v>Jan 2015</v>
      </c>
      <c r="AC739" s="1" t="str">
        <f>TEXT(Table13[[#This Row],[Order Date]],"dddd")</f>
        <v>Saturday</v>
      </c>
    </row>
    <row r="740" spans="1:29" ht="14.5">
      <c r="A740" s="9">
        <v>1282</v>
      </c>
      <c r="B740" s="9" t="str">
        <f>VLOOKUP(Table13[[#This Row],[Customer ID]],'Customer Lookup'!A:B,2,0)</f>
        <v>Dana Sharpe</v>
      </c>
      <c r="C740" s="9">
        <v>29319</v>
      </c>
      <c r="D740" s="12">
        <v>42028</v>
      </c>
      <c r="E740" s="12">
        <v>42030</v>
      </c>
      <c r="F740" s="24">
        <f>Table13[[#This Row],[Ship Date]]-Table13[[#This Row],[Order Date]]</f>
        <v>2</v>
      </c>
      <c r="G740" s="18" t="str">
        <f>IF(Table13[[#This Row],[Shipping Delay (No of Days From Order to Delivery)]]&lt;=2,"Fast Delivery","Standard Delivery")</f>
        <v>Fast Delivery</v>
      </c>
      <c r="H740" s="8" t="s">
        <v>2242</v>
      </c>
      <c r="I740" s="13" t="str">
        <f ca="1">TRIM(Table13[[#This Row],[Product Category]])</f>
        <v>Technology</v>
      </c>
      <c r="J740" s="13" t="str">
        <f ca="1">PROPER(Table13[[#This Row],[Product Sub-Category]])</f>
        <v>Copiers And Fax</v>
      </c>
      <c r="K740" s="14">
        <v>21</v>
      </c>
      <c r="L740" s="15">
        <v>199.99</v>
      </c>
      <c r="M740" s="15">
        <f t="shared" si="33"/>
        <v>4199.79</v>
      </c>
      <c r="N740" s="9">
        <v>0.1</v>
      </c>
      <c r="O740" s="21">
        <v>0.1</v>
      </c>
      <c r="P740" s="21" t="str">
        <f>IF(Table13[[#This Row],[Discount]]=0,"No Discount",IF(Table13[[#This Row],[Discount]]&lt;=0.05,"Low",IF(Table13[[#This Row],[Discount]]&lt;=0.1,"Medium","High")))</f>
        <v>Medium</v>
      </c>
      <c r="Q740" s="15">
        <f t="shared" si="34"/>
        <v>419.97900000000004</v>
      </c>
      <c r="R740" s="15">
        <f t="shared" si="35"/>
        <v>3779.8109999999997</v>
      </c>
      <c r="S740" s="15" t="str">
        <f>IF(Table13[[#This Row],[Total Sales After Discount (Main Total Sales)]]&gt;=1000,"High Order","Low Order")</f>
        <v>High Order</v>
      </c>
      <c r="T740" s="9" t="s">
        <v>98</v>
      </c>
      <c r="U740" s="9" t="s">
        <v>51</v>
      </c>
      <c r="V740" s="16" t="str">
        <f ca="1">PROPER(Table13[[#This Row],[Region]])</f>
        <v>Central</v>
      </c>
      <c r="W740" s="9" t="s">
        <v>174</v>
      </c>
      <c r="X740" s="9" t="s">
        <v>555</v>
      </c>
      <c r="Y740" s="9" t="s">
        <v>22</v>
      </c>
      <c r="Z740" s="9" t="str">
        <f>TEXT(Table13[[#This Row],[Order Date]],"mmm")</f>
        <v>Jan</v>
      </c>
      <c r="AA740" s="1" t="str">
        <f>TEXT(Table13[[#This Row],[Order Date]],"yyyy")</f>
        <v>2015</v>
      </c>
      <c r="AB740" s="1" t="str">
        <f>TEXT(Table13[[#This Row],[Order Date]],"mmm yyyy")</f>
        <v>Jan 2015</v>
      </c>
      <c r="AC740" s="1" t="str">
        <f>TEXT(Table13[[#This Row],[Order Date]],"dddd")</f>
        <v>Saturday</v>
      </c>
    </row>
    <row r="741" spans="1:29" ht="14.5">
      <c r="A741" s="9">
        <v>1298</v>
      </c>
      <c r="B741" s="9" t="str">
        <f>VLOOKUP(Table13[[#This Row],[Customer ID]],'Customer Lookup'!A:B,2,0)</f>
        <v>Herbert Beard</v>
      </c>
      <c r="C741" s="9">
        <v>90662</v>
      </c>
      <c r="D741" s="12">
        <v>42047</v>
      </c>
      <c r="E741" s="12">
        <v>42050</v>
      </c>
      <c r="F741" s="24">
        <f>Table13[[#This Row],[Ship Date]]-Table13[[#This Row],[Order Date]]</f>
        <v>3</v>
      </c>
      <c r="G741" s="18" t="str">
        <f>IF(Table13[[#This Row],[Shipping Delay (No of Days From Order to Delivery)]]&lt;=2,"Fast Delivery","Standard Delivery")</f>
        <v>Standard Delivery</v>
      </c>
      <c r="H741" s="9" t="s">
        <v>74</v>
      </c>
      <c r="I741" s="13" t="str">
        <f ca="1">TRIM(Table13[[#This Row],[Product Category]])</f>
        <v>Office Supplies</v>
      </c>
      <c r="J741" s="13" t="str">
        <f ca="1">PROPER(Table13[[#This Row],[Product Sub-Category]])</f>
        <v>Office Machines</v>
      </c>
      <c r="K741" s="14">
        <v>6</v>
      </c>
      <c r="L741" s="15">
        <v>150.97999999999999</v>
      </c>
      <c r="M741" s="15">
        <f t="shared" si="33"/>
        <v>905.87999999999988</v>
      </c>
      <c r="N741" s="9">
        <v>0.1</v>
      </c>
      <c r="O741" s="20">
        <v>0.1</v>
      </c>
      <c r="P741" s="20" t="str">
        <f>IF(Table13[[#This Row],[Discount]]=0,"No Discount",IF(Table13[[#This Row],[Discount]]&lt;=0.05,"Low",IF(Table13[[#This Row],[Discount]]&lt;=0.1,"Medium","High")))</f>
        <v>Medium</v>
      </c>
      <c r="Q741" s="15">
        <f t="shared" si="34"/>
        <v>90.587999999999994</v>
      </c>
      <c r="R741" s="15">
        <f t="shared" si="35"/>
        <v>815.29199999999992</v>
      </c>
      <c r="S741" s="15" t="str">
        <f>IF(Table13[[#This Row],[Total Sales After Discount (Main Total Sales)]]&gt;=1000,"High Order","Low Order")</f>
        <v>Low Order</v>
      </c>
      <c r="T741" s="9" t="s">
        <v>31</v>
      </c>
      <c r="U741" s="9" t="s">
        <v>42</v>
      </c>
      <c r="V741" s="16" t="str">
        <f ca="1">PROPER(Table13[[#This Row],[Region]])</f>
        <v>Central</v>
      </c>
      <c r="W741" s="9" t="s">
        <v>112</v>
      </c>
      <c r="X741" s="9" t="s">
        <v>556</v>
      </c>
      <c r="Y741" s="9" t="s">
        <v>32</v>
      </c>
      <c r="Z741" s="9" t="str">
        <f>TEXT(Table13[[#This Row],[Order Date]],"mmm")</f>
        <v>Feb</v>
      </c>
      <c r="AA741" s="1" t="str">
        <f>TEXT(Table13[[#This Row],[Order Date]],"yyyy")</f>
        <v>2015</v>
      </c>
      <c r="AB741" s="1" t="str">
        <f>TEXT(Table13[[#This Row],[Order Date]],"mmm yyyy")</f>
        <v>Feb 2015</v>
      </c>
      <c r="AC741" s="1" t="str">
        <f>TEXT(Table13[[#This Row],[Order Date]],"dddd")</f>
        <v>Thursday</v>
      </c>
    </row>
    <row r="742" spans="1:29" ht="14.5">
      <c r="A742" s="9">
        <v>1298</v>
      </c>
      <c r="B742" s="9" t="str">
        <f>VLOOKUP(Table13[[#This Row],[Customer ID]],'Customer Lookup'!A:B,2,0)</f>
        <v>Herbert Beard</v>
      </c>
      <c r="C742" s="9">
        <v>90662</v>
      </c>
      <c r="D742" s="12">
        <v>42047</v>
      </c>
      <c r="E742" s="12">
        <v>42049</v>
      </c>
      <c r="F742" s="24">
        <f>Table13[[#This Row],[Ship Date]]-Table13[[#This Row],[Order Date]]</f>
        <v>2</v>
      </c>
      <c r="G742" s="18" t="str">
        <f>IF(Table13[[#This Row],[Shipping Delay (No of Days From Order to Delivery)]]&lt;=2,"Fast Delivery","Standard Delivery")</f>
        <v>Fast Delivery</v>
      </c>
      <c r="H742" s="8" t="s">
        <v>2238</v>
      </c>
      <c r="I742" s="13" t="str">
        <f ca="1">TRIM(Table13[[#This Row],[Product Category]])</f>
        <v>Technology</v>
      </c>
      <c r="J742" s="13" t="str">
        <f ca="1">PROPER(Table13[[#This Row],[Product Sub-Category]])</f>
        <v>Storage &amp; Organization</v>
      </c>
      <c r="K742" s="14">
        <v>4</v>
      </c>
      <c r="L742" s="15">
        <v>176.19</v>
      </c>
      <c r="M742" s="15">
        <f t="shared" si="33"/>
        <v>704.76</v>
      </c>
      <c r="N742" s="9">
        <v>0.1</v>
      </c>
      <c r="O742" s="21">
        <v>0.1</v>
      </c>
      <c r="P742" s="21" t="str">
        <f>IF(Table13[[#This Row],[Discount]]=0,"No Discount",IF(Table13[[#This Row],[Discount]]&lt;=0.05,"Low",IF(Table13[[#This Row],[Discount]]&lt;=0.1,"Medium","High")))</f>
        <v>Medium</v>
      </c>
      <c r="Q742" s="15">
        <f t="shared" si="34"/>
        <v>70.475999999999999</v>
      </c>
      <c r="R742" s="15">
        <f t="shared" si="35"/>
        <v>634.28399999999999</v>
      </c>
      <c r="S742" s="15" t="str">
        <f>IF(Table13[[#This Row],[Total Sales After Discount (Main Total Sales)]]&gt;=1000,"High Order","Low Order")</f>
        <v>Low Order</v>
      </c>
      <c r="T742" s="9" t="s">
        <v>31</v>
      </c>
      <c r="U742" s="9" t="s">
        <v>42</v>
      </c>
      <c r="V742" s="16" t="str">
        <f ca="1">PROPER(Table13[[#This Row],[Region]])</f>
        <v>West</v>
      </c>
      <c r="W742" s="9" t="s">
        <v>112</v>
      </c>
      <c r="X742" s="9" t="s">
        <v>556</v>
      </c>
      <c r="Y742" s="9" t="s">
        <v>32</v>
      </c>
      <c r="Z742" s="9" t="str">
        <f>TEXT(Table13[[#This Row],[Order Date]],"mmm")</f>
        <v>Feb</v>
      </c>
      <c r="AA742" s="1" t="str">
        <f>TEXT(Table13[[#This Row],[Order Date]],"yyyy")</f>
        <v>2015</v>
      </c>
      <c r="AB742" s="1" t="str">
        <f>TEXT(Table13[[#This Row],[Order Date]],"mmm yyyy")</f>
        <v>Feb 2015</v>
      </c>
      <c r="AC742" s="1" t="str">
        <f>TEXT(Table13[[#This Row],[Order Date]],"dddd")</f>
        <v>Thursday</v>
      </c>
    </row>
    <row r="743" spans="1:29" ht="14.5">
      <c r="A743" s="9">
        <v>1303</v>
      </c>
      <c r="B743" s="9" t="str">
        <f>VLOOKUP(Table13[[#This Row],[Customer ID]],'Customer Lookup'!A:B,2,0)</f>
        <v>Cindy Harvey</v>
      </c>
      <c r="C743" s="9">
        <v>87003</v>
      </c>
      <c r="D743" s="12">
        <v>42054</v>
      </c>
      <c r="E743" s="12">
        <v>42056</v>
      </c>
      <c r="F743" s="24">
        <f>Table13[[#This Row],[Ship Date]]-Table13[[#This Row],[Order Date]]</f>
        <v>2</v>
      </c>
      <c r="G743" s="18" t="str">
        <f>IF(Table13[[#This Row],[Shipping Delay (No of Days From Order to Delivery)]]&lt;=2,"Fast Delivery","Standard Delivery")</f>
        <v>Fast Delivery</v>
      </c>
      <c r="H743" s="9" t="s">
        <v>144</v>
      </c>
      <c r="I743" s="13" t="str">
        <f ca="1">TRIM(Table13[[#This Row],[Product Category]])</f>
        <v>Technology</v>
      </c>
      <c r="J743" s="13" t="str">
        <f ca="1">PROPER(Table13[[#This Row],[Product Sub-Category]])</f>
        <v>Computer Peripherals</v>
      </c>
      <c r="K743" s="14">
        <v>12</v>
      </c>
      <c r="L743" s="15">
        <v>39.479999999999997</v>
      </c>
      <c r="M743" s="15">
        <f t="shared" si="33"/>
        <v>473.76</v>
      </c>
      <c r="N743" s="9">
        <v>0.05</v>
      </c>
      <c r="O743" s="20">
        <v>0.05</v>
      </c>
      <c r="P743" s="20" t="str">
        <f>IF(Table13[[#This Row],[Discount]]=0,"No Discount",IF(Table13[[#This Row],[Discount]]&lt;=0.05,"Low",IF(Table13[[#This Row],[Discount]]&lt;=0.1,"Medium","High")))</f>
        <v>Low</v>
      </c>
      <c r="Q743" s="15">
        <f t="shared" si="34"/>
        <v>23.688000000000002</v>
      </c>
      <c r="R743" s="15">
        <f t="shared" si="35"/>
        <v>450.072</v>
      </c>
      <c r="S743" s="15" t="str">
        <f>IF(Table13[[#This Row],[Total Sales After Discount (Main Total Sales)]]&gt;=1000,"High Order","Low Order")</f>
        <v>Low Order</v>
      </c>
      <c r="T743" s="9" t="s">
        <v>21</v>
      </c>
      <c r="U743" s="9" t="s">
        <v>104</v>
      </c>
      <c r="V743" s="16" t="str">
        <f ca="1">PROPER(Table13[[#This Row],[Region]])</f>
        <v>West</v>
      </c>
      <c r="W743" s="9" t="s">
        <v>161</v>
      </c>
      <c r="X743" s="9" t="s">
        <v>571</v>
      </c>
      <c r="Y743" s="9" t="s">
        <v>32</v>
      </c>
      <c r="Z743" s="9" t="str">
        <f>TEXT(Table13[[#This Row],[Order Date]],"mmm")</f>
        <v>Feb</v>
      </c>
      <c r="AA743" s="1" t="str">
        <f>TEXT(Table13[[#This Row],[Order Date]],"yyyy")</f>
        <v>2015</v>
      </c>
      <c r="AB743" s="1" t="str">
        <f>TEXT(Table13[[#This Row],[Order Date]],"mmm yyyy")</f>
        <v>Feb 2015</v>
      </c>
      <c r="AC743" s="1" t="str">
        <f>TEXT(Table13[[#This Row],[Order Date]],"dddd")</f>
        <v>Thursday</v>
      </c>
    </row>
    <row r="744" spans="1:29" ht="14.5">
      <c r="A744" s="9">
        <v>1303</v>
      </c>
      <c r="B744" s="9" t="str">
        <f>VLOOKUP(Table13[[#This Row],[Customer ID]],'Customer Lookup'!A:B,2,0)</f>
        <v>Cindy Harvey</v>
      </c>
      <c r="C744" s="9">
        <v>87005</v>
      </c>
      <c r="D744" s="12">
        <v>42054</v>
      </c>
      <c r="E744" s="12">
        <v>42061</v>
      </c>
      <c r="F744" s="24">
        <f>Table13[[#This Row],[Ship Date]]-Table13[[#This Row],[Order Date]]</f>
        <v>7</v>
      </c>
      <c r="G744" s="18" t="str">
        <f>IF(Table13[[#This Row],[Shipping Delay (No of Days From Order to Delivery)]]&lt;=2,"Fast Delivery","Standard Delivery")</f>
        <v>Standard Delivery</v>
      </c>
      <c r="H744" s="8" t="s">
        <v>2235</v>
      </c>
      <c r="I744" s="13" t="str">
        <f ca="1">TRIM(Table13[[#This Row],[Product Category]])</f>
        <v>Office Supplies</v>
      </c>
      <c r="J744" s="13" t="str">
        <f ca="1">PROPER(Table13[[#This Row],[Product Sub-Category]])</f>
        <v>Telephones And Communication</v>
      </c>
      <c r="K744" s="14">
        <v>9</v>
      </c>
      <c r="L744" s="15">
        <v>65.989999999999995</v>
      </c>
      <c r="M744" s="15">
        <f t="shared" si="33"/>
        <v>593.91</v>
      </c>
      <c r="N744" s="9">
        <v>0.05</v>
      </c>
      <c r="O744" s="21">
        <v>0.05</v>
      </c>
      <c r="P744" s="21" t="str">
        <f>IF(Table13[[#This Row],[Discount]]=0,"No Discount",IF(Table13[[#This Row],[Discount]]&lt;=0.05,"Low",IF(Table13[[#This Row],[Discount]]&lt;=0.1,"Medium","High")))</f>
        <v>Low</v>
      </c>
      <c r="Q744" s="15">
        <f t="shared" si="34"/>
        <v>29.695499999999999</v>
      </c>
      <c r="R744" s="15">
        <f t="shared" si="35"/>
        <v>564.21449999999993</v>
      </c>
      <c r="S744" s="15" t="str">
        <f>IF(Table13[[#This Row],[Total Sales After Discount (Main Total Sales)]]&gt;=1000,"High Order","Low Order")</f>
        <v>Low Order</v>
      </c>
      <c r="T744" s="9" t="s">
        <v>98</v>
      </c>
      <c r="U744" s="9" t="s">
        <v>104</v>
      </c>
      <c r="V744" s="16" t="str">
        <f ca="1">PROPER(Table13[[#This Row],[Region]])</f>
        <v>West</v>
      </c>
      <c r="W744" s="9" t="s">
        <v>161</v>
      </c>
      <c r="X744" s="9" t="s">
        <v>571</v>
      </c>
      <c r="Y744" s="9" t="s">
        <v>32</v>
      </c>
      <c r="Z744" s="9" t="str">
        <f>TEXT(Table13[[#This Row],[Order Date]],"mmm")</f>
        <v>Feb</v>
      </c>
      <c r="AA744" s="1" t="str">
        <f>TEXT(Table13[[#This Row],[Order Date]],"yyyy")</f>
        <v>2015</v>
      </c>
      <c r="AB744" s="1" t="str">
        <f>TEXT(Table13[[#This Row],[Order Date]],"mmm yyyy")</f>
        <v>Feb 2015</v>
      </c>
      <c r="AC744" s="1" t="str">
        <f>TEXT(Table13[[#This Row],[Order Date]],"dddd")</f>
        <v>Thursday</v>
      </c>
    </row>
    <row r="745" spans="1:29" ht="14.5">
      <c r="A745" s="9">
        <v>1304</v>
      </c>
      <c r="B745" s="9" t="str">
        <f>VLOOKUP(Table13[[#This Row],[Customer ID]],'Customer Lookup'!A:B,2,0)</f>
        <v>Sherri McIntosh</v>
      </c>
      <c r="C745" s="9">
        <v>87004</v>
      </c>
      <c r="D745" s="12">
        <v>42117</v>
      </c>
      <c r="E745" s="12">
        <v>42118</v>
      </c>
      <c r="F745" s="24">
        <f>Table13[[#This Row],[Ship Date]]-Table13[[#This Row],[Order Date]]</f>
        <v>1</v>
      </c>
      <c r="G745" s="18" t="str">
        <f>IF(Table13[[#This Row],[Shipping Delay (No of Days From Order to Delivery)]]&lt;=2,"Fast Delivery","Standard Delivery")</f>
        <v>Fast Delivery</v>
      </c>
      <c r="H745" s="9" t="s">
        <v>116</v>
      </c>
      <c r="I745" s="13" t="str">
        <f ca="1">TRIM(Table13[[#This Row],[Product Category]])</f>
        <v>Furniture</v>
      </c>
      <c r="J745" s="13" t="str">
        <f ca="1">PROPER(Table13[[#This Row],[Product Sub-Category]])</f>
        <v>Labels</v>
      </c>
      <c r="K745" s="14">
        <v>3</v>
      </c>
      <c r="L745" s="15">
        <v>2.88</v>
      </c>
      <c r="M745" s="15">
        <f t="shared" si="33"/>
        <v>8.64</v>
      </c>
      <c r="N745" s="9">
        <v>0.05</v>
      </c>
      <c r="O745" s="20">
        <v>0.05</v>
      </c>
      <c r="P745" s="20" t="str">
        <f>IF(Table13[[#This Row],[Discount]]=0,"No Discount",IF(Table13[[#This Row],[Discount]]&lt;=0.05,"Low",IF(Table13[[#This Row],[Discount]]&lt;=0.1,"Medium","High")))</f>
        <v>Low</v>
      </c>
      <c r="Q745" s="15">
        <f t="shared" si="34"/>
        <v>0.43200000000000005</v>
      </c>
      <c r="R745" s="15">
        <f t="shared" si="35"/>
        <v>8.2080000000000002</v>
      </c>
      <c r="S745" s="15" t="str">
        <f>IF(Table13[[#This Row],[Total Sales After Discount (Main Total Sales)]]&gt;=1000,"High Order","Low Order")</f>
        <v>Low Order</v>
      </c>
      <c r="T745" s="9" t="s">
        <v>50</v>
      </c>
      <c r="U745" s="9" t="s">
        <v>104</v>
      </c>
      <c r="V745" s="16" t="str">
        <f ca="1">PROPER(Table13[[#This Row],[Region]])</f>
        <v>West</v>
      </c>
      <c r="W745" s="9" t="s">
        <v>161</v>
      </c>
      <c r="X745" s="9" t="s">
        <v>572</v>
      </c>
      <c r="Y745" s="9" t="s">
        <v>32</v>
      </c>
      <c r="Z745" s="9" t="str">
        <f>TEXT(Table13[[#This Row],[Order Date]],"mmm")</f>
        <v>Apr</v>
      </c>
      <c r="AA745" s="1" t="str">
        <f>TEXT(Table13[[#This Row],[Order Date]],"yyyy")</f>
        <v>2015</v>
      </c>
      <c r="AB745" s="1" t="str">
        <f>TEXT(Table13[[#This Row],[Order Date]],"mmm yyyy")</f>
        <v>Apr 2015</v>
      </c>
      <c r="AC745" s="1" t="str">
        <f>TEXT(Table13[[#This Row],[Order Date]],"dddd")</f>
        <v>Thursday</v>
      </c>
    </row>
    <row r="746" spans="1:29" ht="14.5">
      <c r="A746" s="9">
        <v>1305</v>
      </c>
      <c r="B746" s="9" t="str">
        <f>VLOOKUP(Table13[[#This Row],[Customer ID]],'Customer Lookup'!A:B,2,0)</f>
        <v>Chris Pritchard</v>
      </c>
      <c r="C746" s="9">
        <v>87002</v>
      </c>
      <c r="D746" s="12">
        <v>42052</v>
      </c>
      <c r="E746" s="12">
        <v>42054</v>
      </c>
      <c r="F746" s="24">
        <f>Table13[[#This Row],[Ship Date]]-Table13[[#This Row],[Order Date]]</f>
        <v>2</v>
      </c>
      <c r="G746" s="18" t="str">
        <f>IF(Table13[[#This Row],[Shipping Delay (No of Days From Order to Delivery)]]&lt;=2,"Fast Delivery","Standard Delivery")</f>
        <v>Fast Delivery</v>
      </c>
      <c r="H746" s="8" t="s">
        <v>2233</v>
      </c>
      <c r="I746" s="13" t="str">
        <f ca="1">TRIM(Table13[[#This Row],[Product Category]])</f>
        <v>Technology</v>
      </c>
      <c r="J746" s="13" t="str">
        <f ca="1">PROPER(Table13[[#This Row],[Product Sub-Category]])</f>
        <v>Office Furnishings</v>
      </c>
      <c r="K746" s="14">
        <v>3</v>
      </c>
      <c r="L746" s="15">
        <v>62.18</v>
      </c>
      <c r="M746" s="15">
        <f t="shared" si="33"/>
        <v>186.54</v>
      </c>
      <c r="N746" s="9">
        <v>0.05</v>
      </c>
      <c r="O746" s="21">
        <v>0.05</v>
      </c>
      <c r="P746" s="21" t="str">
        <f>IF(Table13[[#This Row],[Discount]]=0,"No Discount",IF(Table13[[#This Row],[Discount]]&lt;=0.05,"Low",IF(Table13[[#This Row],[Discount]]&lt;=0.1,"Medium","High")))</f>
        <v>Low</v>
      </c>
      <c r="Q746" s="15">
        <f t="shared" si="34"/>
        <v>9.327</v>
      </c>
      <c r="R746" s="15">
        <f t="shared" si="35"/>
        <v>177.21299999999999</v>
      </c>
      <c r="S746" s="15" t="str">
        <f>IF(Table13[[#This Row],[Total Sales After Discount (Main Total Sales)]]&gt;=1000,"High Order","Low Order")</f>
        <v>Low Order</v>
      </c>
      <c r="T746" s="9" t="s">
        <v>21</v>
      </c>
      <c r="U746" s="9" t="s">
        <v>104</v>
      </c>
      <c r="V746" s="16" t="str">
        <f ca="1">PROPER(Table13[[#This Row],[Region]])</f>
        <v>West</v>
      </c>
      <c r="W746" s="9" t="s">
        <v>161</v>
      </c>
      <c r="X746" s="9" t="s">
        <v>573</v>
      </c>
      <c r="Y746" s="9" t="s">
        <v>32</v>
      </c>
      <c r="Z746" s="9" t="str">
        <f>TEXT(Table13[[#This Row],[Order Date]],"mmm")</f>
        <v>Feb</v>
      </c>
      <c r="AA746" s="1" t="str">
        <f>TEXT(Table13[[#This Row],[Order Date]],"yyyy")</f>
        <v>2015</v>
      </c>
      <c r="AB746" s="1" t="str">
        <f>TEXT(Table13[[#This Row],[Order Date]],"mmm yyyy")</f>
        <v>Feb 2015</v>
      </c>
      <c r="AC746" s="1" t="str">
        <f>TEXT(Table13[[#This Row],[Order Date]],"dddd")</f>
        <v>Tuesday</v>
      </c>
    </row>
    <row r="747" spans="1:29" ht="14.5">
      <c r="A747" s="9">
        <v>1307</v>
      </c>
      <c r="B747" s="9" t="str">
        <f>VLOOKUP(Table13[[#This Row],[Customer ID]],'Customer Lookup'!A:B,2,0)</f>
        <v>Teresa Hill</v>
      </c>
      <c r="C747" s="9">
        <v>91451</v>
      </c>
      <c r="D747" s="12">
        <v>42185</v>
      </c>
      <c r="E747" s="12">
        <v>42192</v>
      </c>
      <c r="F747" s="24">
        <f>Table13[[#This Row],[Ship Date]]-Table13[[#This Row],[Order Date]]</f>
        <v>7</v>
      </c>
      <c r="G747" s="18" t="str">
        <f>IF(Table13[[#This Row],[Shipping Delay (No of Days From Order to Delivery)]]&lt;=2,"Fast Delivery","Standard Delivery")</f>
        <v>Standard Delivery</v>
      </c>
      <c r="H747" s="9" t="s">
        <v>144</v>
      </c>
      <c r="I747" s="13" t="str">
        <f ca="1">TRIM(Table13[[#This Row],[Product Category]])</f>
        <v>Office Supplies</v>
      </c>
      <c r="J747" s="13" t="str">
        <f ca="1">PROPER(Table13[[#This Row],[Product Sub-Category]])</f>
        <v>Computer Peripherals</v>
      </c>
      <c r="K747" s="14">
        <v>16</v>
      </c>
      <c r="L747" s="15">
        <v>8.33</v>
      </c>
      <c r="M747" s="15">
        <f t="shared" si="33"/>
        <v>133.28</v>
      </c>
      <c r="N747" s="9">
        <v>0.05</v>
      </c>
      <c r="O747" s="20">
        <v>0.05</v>
      </c>
      <c r="P747" s="20" t="str">
        <f>IF(Table13[[#This Row],[Discount]]=0,"No Discount",IF(Table13[[#This Row],[Discount]]&lt;=0.05,"Low",IF(Table13[[#This Row],[Discount]]&lt;=0.1,"Medium","High")))</f>
        <v>Low</v>
      </c>
      <c r="Q747" s="15">
        <f t="shared" si="34"/>
        <v>6.6640000000000006</v>
      </c>
      <c r="R747" s="15">
        <f t="shared" si="35"/>
        <v>126.616</v>
      </c>
      <c r="S747" s="15" t="str">
        <f>IF(Table13[[#This Row],[Total Sales After Discount (Main Total Sales)]]&gt;=1000,"High Order","Low Order")</f>
        <v>Low Order</v>
      </c>
      <c r="T747" s="9" t="s">
        <v>98</v>
      </c>
      <c r="U747" s="9" t="s">
        <v>51</v>
      </c>
      <c r="V747" s="16" t="str">
        <f ca="1">PROPER(Table13[[#This Row],[Region]])</f>
        <v>West</v>
      </c>
      <c r="W747" s="9" t="s">
        <v>90</v>
      </c>
      <c r="X747" s="9" t="s">
        <v>574</v>
      </c>
      <c r="Y747" s="9" t="s">
        <v>32</v>
      </c>
      <c r="Z747" s="9" t="str">
        <f>TEXT(Table13[[#This Row],[Order Date]],"mmm")</f>
        <v>Jun</v>
      </c>
      <c r="AA747" s="1" t="str">
        <f>TEXT(Table13[[#This Row],[Order Date]],"yyyy")</f>
        <v>2015</v>
      </c>
      <c r="AB747" s="1" t="str">
        <f>TEXT(Table13[[#This Row],[Order Date]],"mmm yyyy")</f>
        <v>Jun 2015</v>
      </c>
      <c r="AC747" s="1" t="str">
        <f>TEXT(Table13[[#This Row],[Order Date]],"dddd")</f>
        <v>Tuesday</v>
      </c>
    </row>
    <row r="748" spans="1:29" ht="14.5">
      <c r="A748" s="9">
        <v>1314</v>
      </c>
      <c r="B748" s="9" t="str">
        <f>VLOOKUP(Table13[[#This Row],[Customer ID]],'Customer Lookup'!A:B,2,0)</f>
        <v>Keith Marsh</v>
      </c>
      <c r="C748" s="9">
        <v>22755</v>
      </c>
      <c r="D748" s="12">
        <v>42093</v>
      </c>
      <c r="E748" s="12">
        <v>42095</v>
      </c>
      <c r="F748" s="24">
        <f>Table13[[#This Row],[Ship Date]]-Table13[[#This Row],[Order Date]]</f>
        <v>2</v>
      </c>
      <c r="G748" s="18" t="str">
        <f>IF(Table13[[#This Row],[Shipping Delay (No of Days From Order to Delivery)]]&lt;=2,"Fast Delivery","Standard Delivery")</f>
        <v>Fast Delivery</v>
      </c>
      <c r="H748" s="8" t="s">
        <v>2237</v>
      </c>
      <c r="I748" s="13" t="str">
        <f ca="1">TRIM(Table13[[#This Row],[Product Category]])</f>
        <v>Technology</v>
      </c>
      <c r="J748" s="13" t="str">
        <f ca="1">PROPER(Table13[[#This Row],[Product Sub-Category]])</f>
        <v>Binders And Binder Accessories</v>
      </c>
      <c r="K748" s="14">
        <v>45</v>
      </c>
      <c r="L748" s="15">
        <v>5.34</v>
      </c>
      <c r="M748" s="15">
        <f t="shared" si="33"/>
        <v>240.29999999999998</v>
      </c>
      <c r="N748" s="9">
        <v>0.05</v>
      </c>
      <c r="O748" s="21">
        <v>0.05</v>
      </c>
      <c r="P748" s="21" t="str">
        <f>IF(Table13[[#This Row],[Discount]]=0,"No Discount",IF(Table13[[#This Row],[Discount]]&lt;=0.05,"Low",IF(Table13[[#This Row],[Discount]]&lt;=0.1,"Medium","High")))</f>
        <v>Low</v>
      </c>
      <c r="Q748" s="15">
        <f t="shared" si="34"/>
        <v>12.015000000000001</v>
      </c>
      <c r="R748" s="15">
        <f t="shared" si="35"/>
        <v>228.28499999999997</v>
      </c>
      <c r="S748" s="15" t="str">
        <f>IF(Table13[[#This Row],[Total Sales After Discount (Main Total Sales)]]&gt;=1000,"High Order","Low Order")</f>
        <v>Low Order</v>
      </c>
      <c r="T748" s="9" t="s">
        <v>50</v>
      </c>
      <c r="U748" s="9" t="s">
        <v>42</v>
      </c>
      <c r="V748" s="16" t="str">
        <f ca="1">PROPER(Table13[[#This Row],[Region]])</f>
        <v>West</v>
      </c>
      <c r="W748" s="9" t="s">
        <v>37</v>
      </c>
      <c r="X748" s="9" t="s">
        <v>361</v>
      </c>
      <c r="Y748" s="9" t="s">
        <v>32</v>
      </c>
      <c r="Z748" s="9" t="str">
        <f>TEXT(Table13[[#This Row],[Order Date]],"mmm")</f>
        <v>Mar</v>
      </c>
      <c r="AA748" s="1" t="str">
        <f>TEXT(Table13[[#This Row],[Order Date]],"yyyy")</f>
        <v>2015</v>
      </c>
      <c r="AB748" s="1" t="str">
        <f>TEXT(Table13[[#This Row],[Order Date]],"mmm yyyy")</f>
        <v>Mar 2015</v>
      </c>
      <c r="AC748" s="1" t="str">
        <f>TEXT(Table13[[#This Row],[Order Date]],"dddd")</f>
        <v>Monday</v>
      </c>
    </row>
    <row r="749" spans="1:29" ht="14.5">
      <c r="A749" s="9">
        <v>1314</v>
      </c>
      <c r="B749" s="9" t="str">
        <f>VLOOKUP(Table13[[#This Row],[Customer ID]],'Customer Lookup'!A:B,2,0)</f>
        <v>Keith Marsh</v>
      </c>
      <c r="C749" s="9">
        <v>22755</v>
      </c>
      <c r="D749" s="12">
        <v>42093</v>
      </c>
      <c r="E749" s="12">
        <v>42095</v>
      </c>
      <c r="F749" s="24">
        <f>Table13[[#This Row],[Ship Date]]-Table13[[#This Row],[Order Date]]</f>
        <v>2</v>
      </c>
      <c r="G749" s="18" t="str">
        <f>IF(Table13[[#This Row],[Shipping Delay (No of Days From Order to Delivery)]]&lt;=2,"Fast Delivery","Standard Delivery")</f>
        <v>Fast Delivery</v>
      </c>
      <c r="H749" s="9" t="s">
        <v>2235</v>
      </c>
      <c r="I749" s="13" t="str">
        <f ca="1">TRIM(Table13[[#This Row],[Product Category]])</f>
        <v>Office Supplies</v>
      </c>
      <c r="J749" s="13" t="str">
        <f ca="1">PROPER(Table13[[#This Row],[Product Sub-Category]])</f>
        <v>Telephones And Communication</v>
      </c>
      <c r="K749" s="14">
        <v>5</v>
      </c>
      <c r="L749" s="15">
        <v>55.99</v>
      </c>
      <c r="M749" s="15">
        <f t="shared" si="33"/>
        <v>279.95</v>
      </c>
      <c r="N749" s="9">
        <v>0.05</v>
      </c>
      <c r="O749" s="20">
        <v>0.05</v>
      </c>
      <c r="P749" s="20" t="str">
        <f>IF(Table13[[#This Row],[Discount]]=0,"No Discount",IF(Table13[[#This Row],[Discount]]&lt;=0.05,"Low",IF(Table13[[#This Row],[Discount]]&lt;=0.1,"Medium","High")))</f>
        <v>Low</v>
      </c>
      <c r="Q749" s="15">
        <f t="shared" si="34"/>
        <v>13.9975</v>
      </c>
      <c r="R749" s="15">
        <f t="shared" si="35"/>
        <v>265.95249999999999</v>
      </c>
      <c r="S749" s="15" t="str">
        <f>IF(Table13[[#This Row],[Total Sales After Discount (Main Total Sales)]]&gt;=1000,"High Order","Low Order")</f>
        <v>Low Order</v>
      </c>
      <c r="T749" s="9" t="s">
        <v>50</v>
      </c>
      <c r="U749" s="9" t="s">
        <v>42</v>
      </c>
      <c r="V749" s="16" t="str">
        <f ca="1">PROPER(Table13[[#This Row],[Region]])</f>
        <v>West</v>
      </c>
      <c r="W749" s="9" t="s">
        <v>37</v>
      </c>
      <c r="X749" s="9" t="s">
        <v>361</v>
      </c>
      <c r="Y749" s="9" t="s">
        <v>32</v>
      </c>
      <c r="Z749" s="9" t="str">
        <f>TEXT(Table13[[#This Row],[Order Date]],"mmm")</f>
        <v>Mar</v>
      </c>
      <c r="AA749" s="1" t="str">
        <f>TEXT(Table13[[#This Row],[Order Date]],"yyyy")</f>
        <v>2015</v>
      </c>
      <c r="AB749" s="1" t="str">
        <f>TEXT(Table13[[#This Row],[Order Date]],"mmm yyyy")</f>
        <v>Mar 2015</v>
      </c>
      <c r="AC749" s="1" t="str">
        <f>TEXT(Table13[[#This Row],[Order Date]],"dddd")</f>
        <v>Monday</v>
      </c>
    </row>
    <row r="750" spans="1:29" ht="14.5">
      <c r="A750" s="9">
        <v>1314</v>
      </c>
      <c r="B750" s="9" t="str">
        <f>VLOOKUP(Table13[[#This Row],[Customer ID]],'Customer Lookup'!A:B,2,0)</f>
        <v>Keith Marsh</v>
      </c>
      <c r="C750" s="9">
        <v>27013</v>
      </c>
      <c r="D750" s="12">
        <v>42009</v>
      </c>
      <c r="E750" s="12">
        <v>42013</v>
      </c>
      <c r="F750" s="24">
        <f>Table13[[#This Row],[Ship Date]]-Table13[[#This Row],[Order Date]]</f>
        <v>4</v>
      </c>
      <c r="G750" s="18" t="str">
        <f>IF(Table13[[#This Row],[Shipping Delay (No of Days From Order to Delivery)]]&lt;=2,"Fast Delivery","Standard Delivery")</f>
        <v>Standard Delivery</v>
      </c>
      <c r="H750" s="8" t="s">
        <v>2238</v>
      </c>
      <c r="I750" s="13" t="str">
        <f ca="1">TRIM(Table13[[#This Row],[Product Category]])</f>
        <v>Office Supplies</v>
      </c>
      <c r="J750" s="13" t="str">
        <f ca="1">PROPER(Table13[[#This Row],[Product Sub-Category]])</f>
        <v>Storage &amp; Organization</v>
      </c>
      <c r="K750" s="14">
        <v>34</v>
      </c>
      <c r="L750" s="15">
        <v>80.98</v>
      </c>
      <c r="M750" s="15">
        <f t="shared" si="33"/>
        <v>2753.32</v>
      </c>
      <c r="N750" s="9">
        <v>0.05</v>
      </c>
      <c r="O750" s="21">
        <v>0.05</v>
      </c>
      <c r="P750" s="21" t="str">
        <f>IF(Table13[[#This Row],[Discount]]=0,"No Discount",IF(Table13[[#This Row],[Discount]]&lt;=0.05,"Low",IF(Table13[[#This Row],[Discount]]&lt;=0.1,"Medium","High")))</f>
        <v>Low</v>
      </c>
      <c r="Q750" s="15">
        <f t="shared" si="34"/>
        <v>137.66600000000003</v>
      </c>
      <c r="R750" s="15">
        <f t="shared" si="35"/>
        <v>2615.654</v>
      </c>
      <c r="S750" s="15" t="str">
        <f>IF(Table13[[#This Row],[Total Sales After Discount (Main Total Sales)]]&gt;=1000,"High Order","Low Order")</f>
        <v>High Order</v>
      </c>
      <c r="T750" s="9" t="s">
        <v>98</v>
      </c>
      <c r="U750" s="9" t="s">
        <v>42</v>
      </c>
      <c r="V750" s="16" t="str">
        <f ca="1">PROPER(Table13[[#This Row],[Region]])</f>
        <v>West</v>
      </c>
      <c r="W750" s="9" t="s">
        <v>37</v>
      </c>
      <c r="X750" s="9" t="s">
        <v>361</v>
      </c>
      <c r="Y750" s="9" t="s">
        <v>32</v>
      </c>
      <c r="Z750" s="9" t="str">
        <f>TEXT(Table13[[#This Row],[Order Date]],"mmm")</f>
        <v>Jan</v>
      </c>
      <c r="AA750" s="1" t="str">
        <f>TEXT(Table13[[#This Row],[Order Date]],"yyyy")</f>
        <v>2015</v>
      </c>
      <c r="AB750" s="1" t="str">
        <f>TEXT(Table13[[#This Row],[Order Date]],"mmm yyyy")</f>
        <v>Jan 2015</v>
      </c>
      <c r="AC750" s="1" t="str">
        <f>TEXT(Table13[[#This Row],[Order Date]],"dddd")</f>
        <v>Monday</v>
      </c>
    </row>
    <row r="751" spans="1:29" ht="14.5">
      <c r="A751" s="9">
        <v>1314</v>
      </c>
      <c r="B751" s="9" t="str">
        <f>VLOOKUP(Table13[[#This Row],[Customer ID]],'Customer Lookup'!A:B,2,0)</f>
        <v>Keith Marsh</v>
      </c>
      <c r="C751" s="9">
        <v>27013</v>
      </c>
      <c r="D751" s="12">
        <v>42009</v>
      </c>
      <c r="E751" s="12">
        <v>42009</v>
      </c>
      <c r="F751" s="24">
        <f>Table13[[#This Row],[Ship Date]]-Table13[[#This Row],[Order Date]]</f>
        <v>0</v>
      </c>
      <c r="G751" s="18" t="str">
        <f>IF(Table13[[#This Row],[Shipping Delay (No of Days From Order to Delivery)]]&lt;=2,"Fast Delivery","Standard Delivery")</f>
        <v>Fast Delivery</v>
      </c>
      <c r="H751" s="9" t="s">
        <v>2238</v>
      </c>
      <c r="I751" s="13" t="str">
        <f ca="1">TRIM(Table13[[#This Row],[Product Category]])</f>
        <v>Office Supplies</v>
      </c>
      <c r="J751" s="13" t="str">
        <f ca="1">PROPER(Table13[[#This Row],[Product Sub-Category]])</f>
        <v>Storage &amp; Organization</v>
      </c>
      <c r="K751" s="14">
        <v>31</v>
      </c>
      <c r="L751" s="15">
        <v>279.48</v>
      </c>
      <c r="M751" s="15">
        <f t="shared" si="33"/>
        <v>8663.880000000001</v>
      </c>
      <c r="N751" s="9">
        <v>0.1</v>
      </c>
      <c r="O751" s="20">
        <v>0.1</v>
      </c>
      <c r="P751" s="20" t="str">
        <f>IF(Table13[[#This Row],[Discount]]=0,"No Discount",IF(Table13[[#This Row],[Discount]]&lt;=0.05,"Low",IF(Table13[[#This Row],[Discount]]&lt;=0.1,"Medium","High")))</f>
        <v>Medium</v>
      </c>
      <c r="Q751" s="15">
        <f t="shared" si="34"/>
        <v>866.38800000000015</v>
      </c>
      <c r="R751" s="15">
        <f t="shared" si="35"/>
        <v>7797.4920000000011</v>
      </c>
      <c r="S751" s="15" t="str">
        <f>IF(Table13[[#This Row],[Total Sales After Discount (Main Total Sales)]]&gt;=1000,"High Order","Low Order")</f>
        <v>High Order</v>
      </c>
      <c r="T751" s="9" t="s">
        <v>98</v>
      </c>
      <c r="U751" s="9" t="s">
        <v>42</v>
      </c>
      <c r="V751" s="16" t="str">
        <f ca="1">PROPER(Table13[[#This Row],[Region]])</f>
        <v>West</v>
      </c>
      <c r="W751" s="9" t="s">
        <v>37</v>
      </c>
      <c r="X751" s="9" t="s">
        <v>361</v>
      </c>
      <c r="Y751" s="9" t="s">
        <v>32</v>
      </c>
      <c r="Z751" s="9" t="str">
        <f>TEXT(Table13[[#This Row],[Order Date]],"mmm")</f>
        <v>Jan</v>
      </c>
      <c r="AA751" s="1" t="str">
        <f>TEXT(Table13[[#This Row],[Order Date]],"yyyy")</f>
        <v>2015</v>
      </c>
      <c r="AB751" s="1" t="str">
        <f>TEXT(Table13[[#This Row],[Order Date]],"mmm yyyy")</f>
        <v>Jan 2015</v>
      </c>
      <c r="AC751" s="1" t="str">
        <f>TEXT(Table13[[#This Row],[Order Date]],"dddd")</f>
        <v>Monday</v>
      </c>
    </row>
    <row r="752" spans="1:29" ht="14.5">
      <c r="A752" s="9">
        <v>1315</v>
      </c>
      <c r="B752" s="9" t="str">
        <f>VLOOKUP(Table13[[#This Row],[Customer ID]],'Customer Lookup'!A:B,2,0)</f>
        <v>Adam Saunders Gray</v>
      </c>
      <c r="C752" s="9">
        <v>87602</v>
      </c>
      <c r="D752" s="12">
        <v>42093</v>
      </c>
      <c r="E752" s="12">
        <v>42094</v>
      </c>
      <c r="F752" s="24">
        <f>Table13[[#This Row],[Ship Date]]-Table13[[#This Row],[Order Date]]</f>
        <v>1</v>
      </c>
      <c r="G752" s="18" t="str">
        <f>IF(Table13[[#This Row],[Shipping Delay (No of Days From Order to Delivery)]]&lt;=2,"Fast Delivery","Standard Delivery")</f>
        <v>Fast Delivery</v>
      </c>
      <c r="H752" s="8" t="s">
        <v>2237</v>
      </c>
      <c r="I752" s="13" t="str">
        <f ca="1">TRIM(Table13[[#This Row],[Product Category]])</f>
        <v>Office Supplies</v>
      </c>
      <c r="J752" s="13" t="str">
        <f ca="1">PROPER(Table13[[#This Row],[Product Sub-Category]])</f>
        <v>Binders And Binder Accessories</v>
      </c>
      <c r="K752" s="14">
        <v>9</v>
      </c>
      <c r="L752" s="15">
        <v>4.91</v>
      </c>
      <c r="M752" s="15">
        <f t="shared" si="33"/>
        <v>44.19</v>
      </c>
      <c r="N752" s="9">
        <v>0.05</v>
      </c>
      <c r="O752" s="21">
        <v>0.05</v>
      </c>
      <c r="P752" s="21" t="str">
        <f>IF(Table13[[#This Row],[Discount]]=0,"No Discount",IF(Table13[[#This Row],[Discount]]&lt;=0.05,"Low",IF(Table13[[#This Row],[Discount]]&lt;=0.1,"Medium","High")))</f>
        <v>Low</v>
      </c>
      <c r="Q752" s="15">
        <f t="shared" si="34"/>
        <v>2.2094999999999998</v>
      </c>
      <c r="R752" s="15">
        <f t="shared" si="35"/>
        <v>41.980499999999999</v>
      </c>
      <c r="S752" s="15" t="str">
        <f>IF(Table13[[#This Row],[Total Sales After Discount (Main Total Sales)]]&gt;=1000,"High Order","Low Order")</f>
        <v>Low Order</v>
      </c>
      <c r="T752" s="9" t="s">
        <v>50</v>
      </c>
      <c r="U752" s="9" t="s">
        <v>42</v>
      </c>
      <c r="V752" s="16" t="str">
        <f ca="1">PROPER(Table13[[#This Row],[Region]])</f>
        <v>West</v>
      </c>
      <c r="W752" s="9" t="s">
        <v>194</v>
      </c>
      <c r="X752" s="9" t="s">
        <v>575</v>
      </c>
      <c r="Y752" s="9" t="s">
        <v>32</v>
      </c>
      <c r="Z752" s="9" t="str">
        <f>TEXT(Table13[[#This Row],[Order Date]],"mmm")</f>
        <v>Mar</v>
      </c>
      <c r="AA752" s="1" t="str">
        <f>TEXT(Table13[[#This Row],[Order Date]],"yyyy")</f>
        <v>2015</v>
      </c>
      <c r="AB752" s="1" t="str">
        <f>TEXT(Table13[[#This Row],[Order Date]],"mmm yyyy")</f>
        <v>Mar 2015</v>
      </c>
      <c r="AC752" s="1" t="str">
        <f>TEXT(Table13[[#This Row],[Order Date]],"dddd")</f>
        <v>Monday</v>
      </c>
    </row>
    <row r="753" spans="1:29" ht="14.5">
      <c r="A753" s="9">
        <v>1316</v>
      </c>
      <c r="B753" s="9" t="str">
        <f>VLOOKUP(Table13[[#This Row],[Customer ID]],'Customer Lookup'!A:B,2,0)</f>
        <v>Marion Lindsey</v>
      </c>
      <c r="C753" s="9">
        <v>87602</v>
      </c>
      <c r="D753" s="12">
        <v>42093</v>
      </c>
      <c r="E753" s="12">
        <v>42095</v>
      </c>
      <c r="F753" s="24">
        <f>Table13[[#This Row],[Ship Date]]-Table13[[#This Row],[Order Date]]</f>
        <v>2</v>
      </c>
      <c r="G753" s="18" t="str">
        <f>IF(Table13[[#This Row],[Shipping Delay (No of Days From Order to Delivery)]]&lt;=2,"Fast Delivery","Standard Delivery")</f>
        <v>Fast Delivery</v>
      </c>
      <c r="H753" s="9" t="s">
        <v>2237</v>
      </c>
      <c r="I753" s="13" t="str">
        <f ca="1">TRIM(Table13[[#This Row],[Product Category]])</f>
        <v>Technology</v>
      </c>
      <c r="J753" s="13" t="str">
        <f ca="1">PROPER(Table13[[#This Row],[Product Sub-Category]])</f>
        <v>Binders And Binder Accessories</v>
      </c>
      <c r="K753" s="14">
        <v>11</v>
      </c>
      <c r="L753" s="15">
        <v>5.34</v>
      </c>
      <c r="M753" s="15">
        <f t="shared" si="33"/>
        <v>58.739999999999995</v>
      </c>
      <c r="N753" s="9">
        <v>0.05</v>
      </c>
      <c r="O753" s="20">
        <v>0.05</v>
      </c>
      <c r="P753" s="20" t="str">
        <f>IF(Table13[[#This Row],[Discount]]=0,"No Discount",IF(Table13[[#This Row],[Discount]]&lt;=0.05,"Low",IF(Table13[[#This Row],[Discount]]&lt;=0.1,"Medium","High")))</f>
        <v>Low</v>
      </c>
      <c r="Q753" s="15">
        <f t="shared" si="34"/>
        <v>2.9369999999999998</v>
      </c>
      <c r="R753" s="15">
        <f t="shared" si="35"/>
        <v>55.802999999999997</v>
      </c>
      <c r="S753" s="15" t="str">
        <f>IF(Table13[[#This Row],[Total Sales After Discount (Main Total Sales)]]&gt;=1000,"High Order","Low Order")</f>
        <v>Low Order</v>
      </c>
      <c r="T753" s="9" t="s">
        <v>50</v>
      </c>
      <c r="U753" s="9" t="s">
        <v>42</v>
      </c>
      <c r="V753" s="16" t="str">
        <f ca="1">PROPER(Table13[[#This Row],[Region]])</f>
        <v>West</v>
      </c>
      <c r="W753" s="9" t="s">
        <v>194</v>
      </c>
      <c r="X753" s="9" t="s">
        <v>576</v>
      </c>
      <c r="Y753" s="9" t="s">
        <v>32</v>
      </c>
      <c r="Z753" s="9" t="str">
        <f>TEXT(Table13[[#This Row],[Order Date]],"mmm")</f>
        <v>Mar</v>
      </c>
      <c r="AA753" s="1" t="str">
        <f>TEXT(Table13[[#This Row],[Order Date]],"yyyy")</f>
        <v>2015</v>
      </c>
      <c r="AB753" s="1" t="str">
        <f>TEXT(Table13[[#This Row],[Order Date]],"mmm yyyy")</f>
        <v>Mar 2015</v>
      </c>
      <c r="AC753" s="1" t="str">
        <f>TEXT(Table13[[#This Row],[Order Date]],"dddd")</f>
        <v>Monday</v>
      </c>
    </row>
    <row r="754" spans="1:29" ht="14.5">
      <c r="A754" s="9">
        <v>1316</v>
      </c>
      <c r="B754" s="9" t="str">
        <f>VLOOKUP(Table13[[#This Row],[Customer ID]],'Customer Lookup'!A:B,2,0)</f>
        <v>Marion Lindsey</v>
      </c>
      <c r="C754" s="9">
        <v>87602</v>
      </c>
      <c r="D754" s="12">
        <v>42093</v>
      </c>
      <c r="E754" s="12">
        <v>42095</v>
      </c>
      <c r="F754" s="24">
        <f>Table13[[#This Row],[Ship Date]]-Table13[[#This Row],[Order Date]]</f>
        <v>2</v>
      </c>
      <c r="G754" s="18" t="str">
        <f>IF(Table13[[#This Row],[Shipping Delay (No of Days From Order to Delivery)]]&lt;=2,"Fast Delivery","Standard Delivery")</f>
        <v>Fast Delivery</v>
      </c>
      <c r="H754" s="8" t="s">
        <v>2235</v>
      </c>
      <c r="I754" s="13" t="str">
        <f ca="1">TRIM(Table13[[#This Row],[Product Category]])</f>
        <v>Office Supplies</v>
      </c>
      <c r="J754" s="13" t="str">
        <f ca="1">PROPER(Table13[[#This Row],[Product Sub-Category]])</f>
        <v>Telephones And Communication</v>
      </c>
      <c r="K754" s="14">
        <v>1</v>
      </c>
      <c r="L754" s="15">
        <v>55.99</v>
      </c>
      <c r="M754" s="15">
        <f t="shared" si="33"/>
        <v>55.99</v>
      </c>
      <c r="N754" s="9">
        <v>0.05</v>
      </c>
      <c r="O754" s="21">
        <v>0.05</v>
      </c>
      <c r="P754" s="21" t="str">
        <f>IF(Table13[[#This Row],[Discount]]=0,"No Discount",IF(Table13[[#This Row],[Discount]]&lt;=0.05,"Low",IF(Table13[[#This Row],[Discount]]&lt;=0.1,"Medium","High")))</f>
        <v>Low</v>
      </c>
      <c r="Q754" s="15">
        <f t="shared" si="34"/>
        <v>2.7995000000000001</v>
      </c>
      <c r="R754" s="15">
        <f t="shared" si="35"/>
        <v>53.1905</v>
      </c>
      <c r="S754" s="15" t="str">
        <f>IF(Table13[[#This Row],[Total Sales After Discount (Main Total Sales)]]&gt;=1000,"High Order","Low Order")</f>
        <v>Low Order</v>
      </c>
      <c r="T754" s="9" t="s">
        <v>50</v>
      </c>
      <c r="U754" s="9" t="s">
        <v>42</v>
      </c>
      <c r="V754" s="16" t="str">
        <f ca="1">PROPER(Table13[[#This Row],[Region]])</f>
        <v>West</v>
      </c>
      <c r="W754" s="9" t="s">
        <v>194</v>
      </c>
      <c r="X754" s="9" t="s">
        <v>576</v>
      </c>
      <c r="Y754" s="9" t="s">
        <v>32</v>
      </c>
      <c r="Z754" s="9" t="str">
        <f>TEXT(Table13[[#This Row],[Order Date]],"mmm")</f>
        <v>Mar</v>
      </c>
      <c r="AA754" s="1" t="str">
        <f>TEXT(Table13[[#This Row],[Order Date]],"yyyy")</f>
        <v>2015</v>
      </c>
      <c r="AB754" s="1" t="str">
        <f>TEXT(Table13[[#This Row],[Order Date]],"mmm yyyy")</f>
        <v>Mar 2015</v>
      </c>
      <c r="AC754" s="1" t="str">
        <f>TEXT(Table13[[#This Row],[Order Date]],"dddd")</f>
        <v>Monday</v>
      </c>
    </row>
    <row r="755" spans="1:29" ht="14.5">
      <c r="A755" s="9">
        <v>1316</v>
      </c>
      <c r="B755" s="9" t="str">
        <f>VLOOKUP(Table13[[#This Row],[Customer ID]],'Customer Lookup'!A:B,2,0)</f>
        <v>Marion Lindsey</v>
      </c>
      <c r="C755" s="9">
        <v>87603</v>
      </c>
      <c r="D755" s="12">
        <v>42009</v>
      </c>
      <c r="E755" s="12">
        <v>42013</v>
      </c>
      <c r="F755" s="24">
        <f>Table13[[#This Row],[Ship Date]]-Table13[[#This Row],[Order Date]]</f>
        <v>4</v>
      </c>
      <c r="G755" s="18" t="str">
        <f>IF(Table13[[#This Row],[Shipping Delay (No of Days From Order to Delivery)]]&lt;=2,"Fast Delivery","Standard Delivery")</f>
        <v>Standard Delivery</v>
      </c>
      <c r="H755" s="9" t="s">
        <v>2238</v>
      </c>
      <c r="I755" s="13" t="str">
        <f ca="1">TRIM(Table13[[#This Row],[Product Category]])</f>
        <v>Office Supplies</v>
      </c>
      <c r="J755" s="13" t="str">
        <f ca="1">PROPER(Table13[[#This Row],[Product Sub-Category]])</f>
        <v>Storage &amp; Organization</v>
      </c>
      <c r="K755" s="14">
        <v>8</v>
      </c>
      <c r="L755" s="15">
        <v>80.98</v>
      </c>
      <c r="M755" s="15">
        <f t="shared" si="33"/>
        <v>647.84</v>
      </c>
      <c r="N755" s="9">
        <v>0.05</v>
      </c>
      <c r="O755" s="20">
        <v>0.05</v>
      </c>
      <c r="P755" s="20" t="str">
        <f>IF(Table13[[#This Row],[Discount]]=0,"No Discount",IF(Table13[[#This Row],[Discount]]&lt;=0.05,"Low",IF(Table13[[#This Row],[Discount]]&lt;=0.1,"Medium","High")))</f>
        <v>Low</v>
      </c>
      <c r="Q755" s="15">
        <f t="shared" si="34"/>
        <v>32.392000000000003</v>
      </c>
      <c r="R755" s="15">
        <f t="shared" si="35"/>
        <v>615.44799999999998</v>
      </c>
      <c r="S755" s="15" t="str">
        <f>IF(Table13[[#This Row],[Total Sales After Discount (Main Total Sales)]]&gt;=1000,"High Order","Low Order")</f>
        <v>Low Order</v>
      </c>
      <c r="T755" s="9" t="s">
        <v>98</v>
      </c>
      <c r="U755" s="9" t="s">
        <v>42</v>
      </c>
      <c r="V755" s="16" t="str">
        <f ca="1">PROPER(Table13[[#This Row],[Region]])</f>
        <v>West</v>
      </c>
      <c r="W755" s="9" t="s">
        <v>194</v>
      </c>
      <c r="X755" s="9" t="s">
        <v>576</v>
      </c>
      <c r="Y755" s="9" t="s">
        <v>32</v>
      </c>
      <c r="Z755" s="9" t="str">
        <f>TEXT(Table13[[#This Row],[Order Date]],"mmm")</f>
        <v>Jan</v>
      </c>
      <c r="AA755" s="1" t="str">
        <f>TEXT(Table13[[#This Row],[Order Date]],"yyyy")</f>
        <v>2015</v>
      </c>
      <c r="AB755" s="1" t="str">
        <f>TEXT(Table13[[#This Row],[Order Date]],"mmm yyyy")</f>
        <v>Jan 2015</v>
      </c>
      <c r="AC755" s="1" t="str">
        <f>TEXT(Table13[[#This Row],[Order Date]],"dddd")</f>
        <v>Monday</v>
      </c>
    </row>
    <row r="756" spans="1:29" ht="14.5">
      <c r="A756" s="9">
        <v>1316</v>
      </c>
      <c r="B756" s="9" t="str">
        <f>VLOOKUP(Table13[[#This Row],[Customer ID]],'Customer Lookup'!A:B,2,0)</f>
        <v>Marion Lindsey</v>
      </c>
      <c r="C756" s="9">
        <v>87603</v>
      </c>
      <c r="D756" s="12">
        <v>42009</v>
      </c>
      <c r="E756" s="12">
        <v>42009</v>
      </c>
      <c r="F756" s="24">
        <f>Table13[[#This Row],[Ship Date]]-Table13[[#This Row],[Order Date]]</f>
        <v>0</v>
      </c>
      <c r="G756" s="18" t="str">
        <f>IF(Table13[[#This Row],[Shipping Delay (No of Days From Order to Delivery)]]&lt;=2,"Fast Delivery","Standard Delivery")</f>
        <v>Fast Delivery</v>
      </c>
      <c r="H756" s="8" t="s">
        <v>2238</v>
      </c>
      <c r="I756" s="13" t="str">
        <f ca="1">TRIM(Table13[[#This Row],[Product Category]])</f>
        <v>Technology</v>
      </c>
      <c r="J756" s="13" t="str">
        <f ca="1">PROPER(Table13[[#This Row],[Product Sub-Category]])</f>
        <v>Storage &amp; Organization</v>
      </c>
      <c r="K756" s="14">
        <v>8</v>
      </c>
      <c r="L756" s="15">
        <v>279.48</v>
      </c>
      <c r="M756" s="15">
        <f t="shared" si="33"/>
        <v>2235.84</v>
      </c>
      <c r="N756" s="9">
        <v>0.1</v>
      </c>
      <c r="O756" s="21">
        <v>0.1</v>
      </c>
      <c r="P756" s="21" t="str">
        <f>IF(Table13[[#This Row],[Discount]]=0,"No Discount",IF(Table13[[#This Row],[Discount]]&lt;=0.05,"Low",IF(Table13[[#This Row],[Discount]]&lt;=0.1,"Medium","High")))</f>
        <v>Medium</v>
      </c>
      <c r="Q756" s="15">
        <f t="shared" si="34"/>
        <v>223.58400000000003</v>
      </c>
      <c r="R756" s="15">
        <f t="shared" si="35"/>
        <v>2012.2560000000001</v>
      </c>
      <c r="S756" s="15" t="str">
        <f>IF(Table13[[#This Row],[Total Sales After Discount (Main Total Sales)]]&gt;=1000,"High Order","Low Order")</f>
        <v>High Order</v>
      </c>
      <c r="T756" s="9" t="s">
        <v>98</v>
      </c>
      <c r="U756" s="9" t="s">
        <v>42</v>
      </c>
      <c r="V756" s="16" t="str">
        <f ca="1">PROPER(Table13[[#This Row],[Region]])</f>
        <v>Central</v>
      </c>
      <c r="W756" s="9" t="s">
        <v>194</v>
      </c>
      <c r="X756" s="9" t="s">
        <v>576</v>
      </c>
      <c r="Y756" s="9" t="s">
        <v>32</v>
      </c>
      <c r="Z756" s="9" t="str">
        <f>TEXT(Table13[[#This Row],[Order Date]],"mmm")</f>
        <v>Jan</v>
      </c>
      <c r="AA756" s="1" t="str">
        <f>TEXT(Table13[[#This Row],[Order Date]],"yyyy")</f>
        <v>2015</v>
      </c>
      <c r="AB756" s="1" t="str">
        <f>TEXT(Table13[[#This Row],[Order Date]],"mmm yyyy")</f>
        <v>Jan 2015</v>
      </c>
      <c r="AC756" s="1" t="str">
        <f>TEXT(Table13[[#This Row],[Order Date]],"dddd")</f>
        <v>Monday</v>
      </c>
    </row>
    <row r="757" spans="1:29" ht="14.5">
      <c r="A757" s="9">
        <v>1338</v>
      </c>
      <c r="B757" s="9" t="str">
        <f>VLOOKUP(Table13[[#This Row],[Customer ID]],'Customer Lookup'!A:B,2,0)</f>
        <v>Denise McIntosh</v>
      </c>
      <c r="C757" s="9">
        <v>91244</v>
      </c>
      <c r="D757" s="12">
        <v>42045</v>
      </c>
      <c r="E757" s="12">
        <v>42045</v>
      </c>
      <c r="F757" s="24">
        <f>Table13[[#This Row],[Ship Date]]-Table13[[#This Row],[Order Date]]</f>
        <v>0</v>
      </c>
      <c r="G757" s="18" t="str">
        <f>IF(Table13[[#This Row],[Shipping Delay (No of Days From Order to Delivery)]]&lt;=2,"Fast Delivery","Standard Delivery")</f>
        <v>Fast Delivery</v>
      </c>
      <c r="H757" s="9" t="s">
        <v>2235</v>
      </c>
      <c r="I757" s="13" t="str">
        <f ca="1">TRIM(Table13[[#This Row],[Product Category]])</f>
        <v>Office Supplies</v>
      </c>
      <c r="J757" s="13" t="str">
        <f ca="1">PROPER(Table13[[#This Row],[Product Sub-Category]])</f>
        <v>Telephones And Communication</v>
      </c>
      <c r="K757" s="14">
        <v>16</v>
      </c>
      <c r="L757" s="15">
        <v>55.99</v>
      </c>
      <c r="M757" s="15">
        <f t="shared" si="33"/>
        <v>895.84</v>
      </c>
      <c r="N757" s="9">
        <v>0.05</v>
      </c>
      <c r="O757" s="20">
        <v>0.05</v>
      </c>
      <c r="P757" s="20" t="str">
        <f>IF(Table13[[#This Row],[Discount]]=0,"No Discount",IF(Table13[[#This Row],[Discount]]&lt;=0.05,"Low",IF(Table13[[#This Row],[Discount]]&lt;=0.1,"Medium","High")))</f>
        <v>Low</v>
      </c>
      <c r="Q757" s="15">
        <f t="shared" si="34"/>
        <v>44.792000000000002</v>
      </c>
      <c r="R757" s="15">
        <f t="shared" si="35"/>
        <v>851.048</v>
      </c>
      <c r="S757" s="15" t="str">
        <f>IF(Table13[[#This Row],[Total Sales After Discount (Main Total Sales)]]&gt;=1000,"High Order","Low Order")</f>
        <v>Low Order</v>
      </c>
      <c r="T757" s="9" t="s">
        <v>98</v>
      </c>
      <c r="U757" s="9" t="s">
        <v>42</v>
      </c>
      <c r="V757" s="16" t="str">
        <f ca="1">PROPER(Table13[[#This Row],[Region]])</f>
        <v>East</v>
      </c>
      <c r="W757" s="9" t="s">
        <v>142</v>
      </c>
      <c r="X757" s="9" t="s">
        <v>143</v>
      </c>
      <c r="Y757" s="9" t="s">
        <v>32</v>
      </c>
      <c r="Z757" s="9" t="str">
        <f>TEXT(Table13[[#This Row],[Order Date]],"mmm")</f>
        <v>Feb</v>
      </c>
      <c r="AA757" s="1" t="str">
        <f>TEXT(Table13[[#This Row],[Order Date]],"yyyy")</f>
        <v>2015</v>
      </c>
      <c r="AB757" s="1" t="str">
        <f>TEXT(Table13[[#This Row],[Order Date]],"mmm yyyy")</f>
        <v>Feb 2015</v>
      </c>
      <c r="AC757" s="1" t="str">
        <f>TEXT(Table13[[#This Row],[Order Date]],"dddd")</f>
        <v>Tuesday</v>
      </c>
    </row>
    <row r="758" spans="1:29" ht="14.5">
      <c r="A758" s="9">
        <v>1340</v>
      </c>
      <c r="B758" s="9" t="str">
        <f>VLOOKUP(Table13[[#This Row],[Customer ID]],'Customer Lookup'!A:B,2,0)</f>
        <v>Marie Bass</v>
      </c>
      <c r="C758" s="9">
        <v>21636</v>
      </c>
      <c r="D758" s="12">
        <v>42045</v>
      </c>
      <c r="E758" s="12">
        <v>42052</v>
      </c>
      <c r="F758" s="24">
        <f>Table13[[#This Row],[Ship Date]]-Table13[[#This Row],[Order Date]]</f>
        <v>7</v>
      </c>
      <c r="G758" s="18" t="str">
        <f>IF(Table13[[#This Row],[Shipping Delay (No of Days From Order to Delivery)]]&lt;=2,"Fast Delivery","Standard Delivery")</f>
        <v>Standard Delivery</v>
      </c>
      <c r="H758" s="8" t="s">
        <v>2237</v>
      </c>
      <c r="I758" s="13" t="str">
        <f ca="1">TRIM(Table13[[#This Row],[Product Category]])</f>
        <v>Office Supplies</v>
      </c>
      <c r="J758" s="13" t="str">
        <f ca="1">PROPER(Table13[[#This Row],[Product Sub-Category]])</f>
        <v>Binders And Binder Accessories</v>
      </c>
      <c r="K758" s="14">
        <v>29</v>
      </c>
      <c r="L758" s="15">
        <v>22.38</v>
      </c>
      <c r="M758" s="15">
        <f t="shared" si="33"/>
        <v>649.02</v>
      </c>
      <c r="N758" s="9">
        <v>0.05</v>
      </c>
      <c r="O758" s="21">
        <v>0.05</v>
      </c>
      <c r="P758" s="21" t="str">
        <f>IF(Table13[[#This Row],[Discount]]=0,"No Discount",IF(Table13[[#This Row],[Discount]]&lt;=0.05,"Low",IF(Table13[[#This Row],[Discount]]&lt;=0.1,"Medium","High")))</f>
        <v>Low</v>
      </c>
      <c r="Q758" s="15">
        <f t="shared" si="34"/>
        <v>32.451000000000001</v>
      </c>
      <c r="R758" s="15">
        <f t="shared" si="35"/>
        <v>616.56899999999996</v>
      </c>
      <c r="S758" s="15" t="str">
        <f>IF(Table13[[#This Row],[Total Sales After Discount (Main Total Sales)]]&gt;=1000,"High Order","Low Order")</f>
        <v>Low Order</v>
      </c>
      <c r="T758" s="9" t="s">
        <v>98</v>
      </c>
      <c r="U758" s="9" t="s">
        <v>42</v>
      </c>
      <c r="V758" s="16" t="str">
        <f ca="1">PROPER(Table13[[#This Row],[Region]])</f>
        <v>East</v>
      </c>
      <c r="W758" s="9" t="s">
        <v>62</v>
      </c>
      <c r="X758" s="9" t="s">
        <v>79</v>
      </c>
      <c r="Y758" s="9" t="s">
        <v>22</v>
      </c>
      <c r="Z758" s="9" t="str">
        <f>TEXT(Table13[[#This Row],[Order Date]],"mmm")</f>
        <v>Feb</v>
      </c>
      <c r="AA758" s="1" t="str">
        <f>TEXT(Table13[[#This Row],[Order Date]],"yyyy")</f>
        <v>2015</v>
      </c>
      <c r="AB758" s="1" t="str">
        <f>TEXT(Table13[[#This Row],[Order Date]],"mmm yyyy")</f>
        <v>Feb 2015</v>
      </c>
      <c r="AC758" s="1" t="str">
        <f>TEXT(Table13[[#This Row],[Order Date]],"dddd")</f>
        <v>Tuesday</v>
      </c>
    </row>
    <row r="759" spans="1:29" ht="14.5">
      <c r="A759" s="9">
        <v>1340</v>
      </c>
      <c r="B759" s="9" t="str">
        <f>VLOOKUP(Table13[[#This Row],[Customer ID]],'Customer Lookup'!A:B,2,0)</f>
        <v>Marie Bass</v>
      </c>
      <c r="C759" s="9">
        <v>21636</v>
      </c>
      <c r="D759" s="12">
        <v>42045</v>
      </c>
      <c r="E759" s="12">
        <v>42050</v>
      </c>
      <c r="F759" s="24">
        <f>Table13[[#This Row],[Ship Date]]-Table13[[#This Row],[Order Date]]</f>
        <v>5</v>
      </c>
      <c r="G759" s="18" t="str">
        <f>IF(Table13[[#This Row],[Shipping Delay (No of Days From Order to Delivery)]]&lt;=2,"Fast Delivery","Standard Delivery")</f>
        <v>Standard Delivery</v>
      </c>
      <c r="H759" s="9" t="s">
        <v>2238</v>
      </c>
      <c r="I759" s="13" t="str">
        <f ca="1">TRIM(Table13[[#This Row],[Product Category]])</f>
        <v>Technology</v>
      </c>
      <c r="J759" s="13" t="str">
        <f ca="1">PROPER(Table13[[#This Row],[Product Sub-Category]])</f>
        <v>Storage &amp; Organization</v>
      </c>
      <c r="K759" s="14">
        <v>11</v>
      </c>
      <c r="L759" s="15">
        <v>5.98</v>
      </c>
      <c r="M759" s="15">
        <f t="shared" si="33"/>
        <v>65.78</v>
      </c>
      <c r="N759" s="9">
        <v>0.05</v>
      </c>
      <c r="O759" s="20">
        <v>0.05</v>
      </c>
      <c r="P759" s="20" t="str">
        <f>IF(Table13[[#This Row],[Discount]]=0,"No Discount",IF(Table13[[#This Row],[Discount]]&lt;=0.05,"Low",IF(Table13[[#This Row],[Discount]]&lt;=0.1,"Medium","High")))</f>
        <v>Low</v>
      </c>
      <c r="Q759" s="15">
        <f t="shared" si="34"/>
        <v>3.2890000000000001</v>
      </c>
      <c r="R759" s="15">
        <f t="shared" si="35"/>
        <v>62.491</v>
      </c>
      <c r="S759" s="15" t="str">
        <f>IF(Table13[[#This Row],[Total Sales After Discount (Main Total Sales)]]&gt;=1000,"High Order","Low Order")</f>
        <v>Low Order</v>
      </c>
      <c r="T759" s="9" t="s">
        <v>98</v>
      </c>
      <c r="U759" s="9" t="s">
        <v>42</v>
      </c>
      <c r="V759" s="16" t="str">
        <f ca="1">PROPER(Table13[[#This Row],[Region]])</f>
        <v>East</v>
      </c>
      <c r="W759" s="9" t="s">
        <v>62</v>
      </c>
      <c r="X759" s="9" t="s">
        <v>79</v>
      </c>
      <c r="Y759" s="9" t="s">
        <v>32</v>
      </c>
      <c r="Z759" s="9" t="str">
        <f>TEXT(Table13[[#This Row],[Order Date]],"mmm")</f>
        <v>Feb</v>
      </c>
      <c r="AA759" s="1" t="str">
        <f>TEXT(Table13[[#This Row],[Order Date]],"yyyy")</f>
        <v>2015</v>
      </c>
      <c r="AB759" s="1" t="str">
        <f>TEXT(Table13[[#This Row],[Order Date]],"mmm yyyy")</f>
        <v>Feb 2015</v>
      </c>
      <c r="AC759" s="1" t="str">
        <f>TEXT(Table13[[#This Row],[Order Date]],"dddd")</f>
        <v>Tuesday</v>
      </c>
    </row>
    <row r="760" spans="1:29" ht="14.5">
      <c r="A760" s="9">
        <v>1340</v>
      </c>
      <c r="B760" s="9" t="str">
        <f>VLOOKUP(Table13[[#This Row],[Customer ID]],'Customer Lookup'!A:B,2,0)</f>
        <v>Marie Bass</v>
      </c>
      <c r="C760" s="9">
        <v>21636</v>
      </c>
      <c r="D760" s="12">
        <v>42045</v>
      </c>
      <c r="E760" s="12">
        <v>42045</v>
      </c>
      <c r="F760" s="24">
        <f>Table13[[#This Row],[Ship Date]]-Table13[[#This Row],[Order Date]]</f>
        <v>0</v>
      </c>
      <c r="G760" s="18" t="str">
        <f>IF(Table13[[#This Row],[Shipping Delay (No of Days From Order to Delivery)]]&lt;=2,"Fast Delivery","Standard Delivery")</f>
        <v>Fast Delivery</v>
      </c>
      <c r="H760" s="8" t="s">
        <v>2235</v>
      </c>
      <c r="I760" s="13" t="str">
        <f ca="1">TRIM(Table13[[#This Row],[Product Category]])</f>
        <v>Office Supplies</v>
      </c>
      <c r="J760" s="13" t="str">
        <f ca="1">PROPER(Table13[[#This Row],[Product Sub-Category]])</f>
        <v>Telephones And Communication</v>
      </c>
      <c r="K760" s="14">
        <v>63</v>
      </c>
      <c r="L760" s="15">
        <v>55.99</v>
      </c>
      <c r="M760" s="15">
        <f t="shared" si="33"/>
        <v>3527.3700000000003</v>
      </c>
      <c r="N760" s="9">
        <v>0.05</v>
      </c>
      <c r="O760" s="21">
        <v>0.05</v>
      </c>
      <c r="P760" s="21" t="str">
        <f>IF(Table13[[#This Row],[Discount]]=0,"No Discount",IF(Table13[[#This Row],[Discount]]&lt;=0.05,"Low",IF(Table13[[#This Row],[Discount]]&lt;=0.1,"Medium","High")))</f>
        <v>Low</v>
      </c>
      <c r="Q760" s="15">
        <f t="shared" si="34"/>
        <v>176.36850000000004</v>
      </c>
      <c r="R760" s="15">
        <f t="shared" si="35"/>
        <v>3351.0015000000003</v>
      </c>
      <c r="S760" s="15" t="str">
        <f>IF(Table13[[#This Row],[Total Sales After Discount (Main Total Sales)]]&gt;=1000,"High Order","Low Order")</f>
        <v>High Order</v>
      </c>
      <c r="T760" s="9" t="s">
        <v>98</v>
      </c>
      <c r="U760" s="9" t="s">
        <v>42</v>
      </c>
      <c r="V760" s="16" t="str">
        <f ca="1">PROPER(Table13[[#This Row],[Region]])</f>
        <v>East</v>
      </c>
      <c r="W760" s="9" t="s">
        <v>62</v>
      </c>
      <c r="X760" s="9" t="s">
        <v>79</v>
      </c>
      <c r="Y760" s="9" t="s">
        <v>32</v>
      </c>
      <c r="Z760" s="9" t="str">
        <f>TEXT(Table13[[#This Row],[Order Date]],"mmm")</f>
        <v>Feb</v>
      </c>
      <c r="AA760" s="1" t="str">
        <f>TEXT(Table13[[#This Row],[Order Date]],"yyyy")</f>
        <v>2015</v>
      </c>
      <c r="AB760" s="1" t="str">
        <f>TEXT(Table13[[#This Row],[Order Date]],"mmm yyyy")</f>
        <v>Feb 2015</v>
      </c>
      <c r="AC760" s="1" t="str">
        <f>TEXT(Table13[[#This Row],[Order Date]],"dddd")</f>
        <v>Tuesday</v>
      </c>
    </row>
    <row r="761" spans="1:29" ht="14.5">
      <c r="A761" s="9">
        <v>1340</v>
      </c>
      <c r="B761" s="9" t="str">
        <f>VLOOKUP(Table13[[#This Row],[Customer ID]],'Customer Lookup'!A:B,2,0)</f>
        <v>Marie Bass</v>
      </c>
      <c r="C761" s="9">
        <v>24455</v>
      </c>
      <c r="D761" s="12">
        <v>42161</v>
      </c>
      <c r="E761" s="12">
        <v>42164</v>
      </c>
      <c r="F761" s="24">
        <f>Table13[[#This Row],[Ship Date]]-Table13[[#This Row],[Order Date]]</f>
        <v>3</v>
      </c>
      <c r="G761" s="18" t="str">
        <f>IF(Table13[[#This Row],[Shipping Delay (No of Days From Order to Delivery)]]&lt;=2,"Fast Delivery","Standard Delivery")</f>
        <v>Standard Delivery</v>
      </c>
      <c r="H761" s="9" t="s">
        <v>2231</v>
      </c>
      <c r="I761" s="13" t="str">
        <f ca="1">TRIM(Table13[[#This Row],[Product Category]])</f>
        <v>Office Supplies</v>
      </c>
      <c r="J761" s="13" t="str">
        <f ca="1">PROPER(Table13[[#This Row],[Product Sub-Category]])</f>
        <v>Pens &amp; Art Supplies</v>
      </c>
      <c r="K761" s="14">
        <v>76</v>
      </c>
      <c r="L761" s="15">
        <v>3.98</v>
      </c>
      <c r="M761" s="15">
        <f t="shared" si="33"/>
        <v>302.48</v>
      </c>
      <c r="N761" s="9">
        <v>0.05</v>
      </c>
      <c r="O761" s="20">
        <v>0.05</v>
      </c>
      <c r="P761" s="20" t="str">
        <f>IF(Table13[[#This Row],[Discount]]=0,"No Discount",IF(Table13[[#This Row],[Discount]]&lt;=0.05,"Low",IF(Table13[[#This Row],[Discount]]&lt;=0.1,"Medium","High")))</f>
        <v>Low</v>
      </c>
      <c r="Q761" s="15">
        <f t="shared" si="34"/>
        <v>15.124000000000002</v>
      </c>
      <c r="R761" s="15">
        <f t="shared" si="35"/>
        <v>287.35599999999999</v>
      </c>
      <c r="S761" s="15" t="str">
        <f>IF(Table13[[#This Row],[Total Sales After Discount (Main Total Sales)]]&gt;=1000,"High Order","Low Order")</f>
        <v>Low Order</v>
      </c>
      <c r="T761" s="9" t="s">
        <v>31</v>
      </c>
      <c r="U761" s="9" t="s">
        <v>42</v>
      </c>
      <c r="V761" s="16" t="str">
        <f ca="1">PROPER(Table13[[#This Row],[Region]])</f>
        <v>East</v>
      </c>
      <c r="W761" s="9" t="s">
        <v>62</v>
      </c>
      <c r="X761" s="9" t="s">
        <v>79</v>
      </c>
      <c r="Y761" s="9" t="s">
        <v>32</v>
      </c>
      <c r="Z761" s="9" t="str">
        <f>TEXT(Table13[[#This Row],[Order Date]],"mmm")</f>
        <v>Jun</v>
      </c>
      <c r="AA761" s="1" t="str">
        <f>TEXT(Table13[[#This Row],[Order Date]],"yyyy")</f>
        <v>2015</v>
      </c>
      <c r="AB761" s="1" t="str">
        <f>TEXT(Table13[[#This Row],[Order Date]],"mmm yyyy")</f>
        <v>Jun 2015</v>
      </c>
      <c r="AC761" s="1" t="str">
        <f>TEXT(Table13[[#This Row],[Order Date]],"dddd")</f>
        <v>Saturday</v>
      </c>
    </row>
    <row r="762" spans="1:29" ht="14.5">
      <c r="A762" s="9">
        <v>1341</v>
      </c>
      <c r="B762" s="9" t="str">
        <f>VLOOKUP(Table13[[#This Row],[Customer ID]],'Customer Lookup'!A:B,2,0)</f>
        <v>Edward Bynum</v>
      </c>
      <c r="C762" s="9">
        <v>91244</v>
      </c>
      <c r="D762" s="12">
        <v>42045</v>
      </c>
      <c r="E762" s="12">
        <v>42050</v>
      </c>
      <c r="F762" s="24">
        <f>Table13[[#This Row],[Ship Date]]-Table13[[#This Row],[Order Date]]</f>
        <v>5</v>
      </c>
      <c r="G762" s="18" t="str">
        <f>IF(Table13[[#This Row],[Shipping Delay (No of Days From Order to Delivery)]]&lt;=2,"Fast Delivery","Standard Delivery")</f>
        <v>Standard Delivery</v>
      </c>
      <c r="H762" s="8" t="s">
        <v>2238</v>
      </c>
      <c r="I762" s="13" t="str">
        <f ca="1">TRIM(Table13[[#This Row],[Product Category]])</f>
        <v>Technology</v>
      </c>
      <c r="J762" s="13" t="str">
        <f ca="1">PROPER(Table13[[#This Row],[Product Sub-Category]])</f>
        <v>Storage &amp; Organization</v>
      </c>
      <c r="K762" s="14">
        <v>3</v>
      </c>
      <c r="L762" s="15">
        <v>5.98</v>
      </c>
      <c r="M762" s="15">
        <f t="shared" si="33"/>
        <v>17.940000000000001</v>
      </c>
      <c r="N762" s="9">
        <v>0.05</v>
      </c>
      <c r="O762" s="21">
        <v>0.05</v>
      </c>
      <c r="P762" s="21" t="str">
        <f>IF(Table13[[#This Row],[Discount]]=0,"No Discount",IF(Table13[[#This Row],[Discount]]&lt;=0.05,"Low",IF(Table13[[#This Row],[Discount]]&lt;=0.1,"Medium","High")))</f>
        <v>Low</v>
      </c>
      <c r="Q762" s="15">
        <f t="shared" si="34"/>
        <v>0.89700000000000013</v>
      </c>
      <c r="R762" s="15">
        <f t="shared" si="35"/>
        <v>17.043000000000003</v>
      </c>
      <c r="S762" s="15" t="str">
        <f>IF(Table13[[#This Row],[Total Sales After Discount (Main Total Sales)]]&gt;=1000,"High Order","Low Order")</f>
        <v>Low Order</v>
      </c>
      <c r="T762" s="9" t="s">
        <v>98</v>
      </c>
      <c r="U762" s="9" t="s">
        <v>42</v>
      </c>
      <c r="V762" s="16" t="str">
        <f ca="1">PROPER(Table13[[#This Row],[Region]])</f>
        <v>East</v>
      </c>
      <c r="W762" s="9" t="s">
        <v>174</v>
      </c>
      <c r="X762" s="9" t="s">
        <v>577</v>
      </c>
      <c r="Y762" s="9" t="s">
        <v>32</v>
      </c>
      <c r="Z762" s="9" t="str">
        <f>TEXT(Table13[[#This Row],[Order Date]],"mmm")</f>
        <v>Feb</v>
      </c>
      <c r="AA762" s="1" t="str">
        <f>TEXT(Table13[[#This Row],[Order Date]],"yyyy")</f>
        <v>2015</v>
      </c>
      <c r="AB762" s="1" t="str">
        <f>TEXT(Table13[[#This Row],[Order Date]],"mmm yyyy")</f>
        <v>Feb 2015</v>
      </c>
      <c r="AC762" s="1" t="str">
        <f>TEXT(Table13[[#This Row],[Order Date]],"dddd")</f>
        <v>Tuesday</v>
      </c>
    </row>
    <row r="763" spans="1:29" ht="14.5">
      <c r="A763" s="9">
        <v>1341</v>
      </c>
      <c r="B763" s="9" t="str">
        <f>VLOOKUP(Table13[[#This Row],[Customer ID]],'Customer Lookup'!A:B,2,0)</f>
        <v>Edward Bynum</v>
      </c>
      <c r="C763" s="9">
        <v>91245</v>
      </c>
      <c r="D763" s="12">
        <v>42161</v>
      </c>
      <c r="E763" s="12">
        <v>42163</v>
      </c>
      <c r="F763" s="24">
        <f>Table13[[#This Row],[Ship Date]]-Table13[[#This Row],[Order Date]]</f>
        <v>2</v>
      </c>
      <c r="G763" s="18" t="str">
        <f>IF(Table13[[#This Row],[Shipping Delay (No of Days From Order to Delivery)]]&lt;=2,"Fast Delivery","Standard Delivery")</f>
        <v>Fast Delivery</v>
      </c>
      <c r="H763" s="9" t="s">
        <v>144</v>
      </c>
      <c r="I763" s="13" t="str">
        <f ca="1">TRIM(Table13[[#This Row],[Product Category]])</f>
        <v>Office Supplies</v>
      </c>
      <c r="J763" s="13" t="str">
        <f ca="1">PROPER(Table13[[#This Row],[Product Sub-Category]])</f>
        <v>Computer Peripherals</v>
      </c>
      <c r="K763" s="14">
        <v>4</v>
      </c>
      <c r="L763" s="15">
        <v>20.89</v>
      </c>
      <c r="M763" s="15">
        <f t="shared" si="33"/>
        <v>83.56</v>
      </c>
      <c r="N763" s="9">
        <v>0.05</v>
      </c>
      <c r="O763" s="20">
        <v>0.05</v>
      </c>
      <c r="P763" s="20" t="str">
        <f>IF(Table13[[#This Row],[Discount]]=0,"No Discount",IF(Table13[[#This Row],[Discount]]&lt;=0.05,"Low",IF(Table13[[#This Row],[Discount]]&lt;=0.1,"Medium","High")))</f>
        <v>Low</v>
      </c>
      <c r="Q763" s="15">
        <f t="shared" si="34"/>
        <v>4.1779999999999999</v>
      </c>
      <c r="R763" s="15">
        <f t="shared" si="35"/>
        <v>79.382000000000005</v>
      </c>
      <c r="S763" s="15" t="str">
        <f>IF(Table13[[#This Row],[Total Sales After Discount (Main Total Sales)]]&gt;=1000,"High Order","Low Order")</f>
        <v>Low Order</v>
      </c>
      <c r="T763" s="9" t="s">
        <v>31</v>
      </c>
      <c r="U763" s="9" t="s">
        <v>42</v>
      </c>
      <c r="V763" s="16" t="str">
        <f ca="1">PROPER(Table13[[#This Row],[Region]])</f>
        <v>East</v>
      </c>
      <c r="W763" s="9" t="s">
        <v>174</v>
      </c>
      <c r="X763" s="9" t="s">
        <v>577</v>
      </c>
      <c r="Y763" s="9" t="s">
        <v>32</v>
      </c>
      <c r="Z763" s="9" t="str">
        <f>TEXT(Table13[[#This Row],[Order Date]],"mmm")</f>
        <v>Jun</v>
      </c>
      <c r="AA763" s="1" t="str">
        <f>TEXT(Table13[[#This Row],[Order Date]],"yyyy")</f>
        <v>2015</v>
      </c>
      <c r="AB763" s="1" t="str">
        <f>TEXT(Table13[[#This Row],[Order Date]],"mmm yyyy")</f>
        <v>Jun 2015</v>
      </c>
      <c r="AC763" s="1" t="str">
        <f>TEXT(Table13[[#This Row],[Order Date]],"dddd")</f>
        <v>Saturday</v>
      </c>
    </row>
    <row r="764" spans="1:29" ht="14.5">
      <c r="A764" s="9">
        <v>1341</v>
      </c>
      <c r="B764" s="9" t="str">
        <f>VLOOKUP(Table13[[#This Row],[Customer ID]],'Customer Lookup'!A:B,2,0)</f>
        <v>Edward Bynum</v>
      </c>
      <c r="C764" s="9">
        <v>91245</v>
      </c>
      <c r="D764" s="12">
        <v>42161</v>
      </c>
      <c r="E764" s="12">
        <v>42164</v>
      </c>
      <c r="F764" s="24">
        <f>Table13[[#This Row],[Ship Date]]-Table13[[#This Row],[Order Date]]</f>
        <v>3</v>
      </c>
      <c r="G764" s="18" t="str">
        <f>IF(Table13[[#This Row],[Shipping Delay (No of Days From Order to Delivery)]]&lt;=2,"Fast Delivery","Standard Delivery")</f>
        <v>Standard Delivery</v>
      </c>
      <c r="H764" s="8" t="s">
        <v>2231</v>
      </c>
      <c r="I764" s="13" t="str">
        <f ca="1">TRIM(Table13[[#This Row],[Product Category]])</f>
        <v>Office Supplies</v>
      </c>
      <c r="J764" s="13" t="str">
        <f ca="1">PROPER(Table13[[#This Row],[Product Sub-Category]])</f>
        <v>Pens &amp; Art Supplies</v>
      </c>
      <c r="K764" s="14">
        <v>19</v>
      </c>
      <c r="L764" s="15">
        <v>3.98</v>
      </c>
      <c r="M764" s="15">
        <f t="shared" si="33"/>
        <v>75.62</v>
      </c>
      <c r="N764" s="9">
        <v>0.05</v>
      </c>
      <c r="O764" s="21">
        <v>0.05</v>
      </c>
      <c r="P764" s="21" t="str">
        <f>IF(Table13[[#This Row],[Discount]]=0,"No Discount",IF(Table13[[#This Row],[Discount]]&lt;=0.05,"Low",IF(Table13[[#This Row],[Discount]]&lt;=0.1,"Medium","High")))</f>
        <v>Low</v>
      </c>
      <c r="Q764" s="15">
        <f t="shared" si="34"/>
        <v>3.7810000000000006</v>
      </c>
      <c r="R764" s="15">
        <f t="shared" si="35"/>
        <v>71.838999999999999</v>
      </c>
      <c r="S764" s="15" t="str">
        <f>IF(Table13[[#This Row],[Total Sales After Discount (Main Total Sales)]]&gt;=1000,"High Order","Low Order")</f>
        <v>Low Order</v>
      </c>
      <c r="T764" s="9" t="s">
        <v>31</v>
      </c>
      <c r="U764" s="9" t="s">
        <v>42</v>
      </c>
      <c r="V764" s="16" t="str">
        <f ca="1">PROPER(Table13[[#This Row],[Region]])</f>
        <v>South</v>
      </c>
      <c r="W764" s="9" t="s">
        <v>174</v>
      </c>
      <c r="X764" s="9" t="s">
        <v>577</v>
      </c>
      <c r="Y764" s="9" t="s">
        <v>32</v>
      </c>
      <c r="Z764" s="9" t="str">
        <f>TEXT(Table13[[#This Row],[Order Date]],"mmm")</f>
        <v>Jun</v>
      </c>
      <c r="AA764" s="1" t="str">
        <f>TEXT(Table13[[#This Row],[Order Date]],"yyyy")</f>
        <v>2015</v>
      </c>
      <c r="AB764" s="1" t="str">
        <f>TEXT(Table13[[#This Row],[Order Date]],"mmm yyyy")</f>
        <v>Jun 2015</v>
      </c>
      <c r="AC764" s="1" t="str">
        <f>TEXT(Table13[[#This Row],[Order Date]],"dddd")</f>
        <v>Saturday</v>
      </c>
    </row>
    <row r="765" spans="1:29" ht="14.5">
      <c r="A765" s="9">
        <v>1347</v>
      </c>
      <c r="B765" s="9" t="str">
        <f>VLOOKUP(Table13[[#This Row],[Customer ID]],'Customer Lookup'!A:B,2,0)</f>
        <v>Vivian Goldstein</v>
      </c>
      <c r="C765" s="9">
        <v>89686</v>
      </c>
      <c r="D765" s="12">
        <v>42124</v>
      </c>
      <c r="E765" s="12">
        <v>42130</v>
      </c>
      <c r="F765" s="24">
        <f>Table13[[#This Row],[Ship Date]]-Table13[[#This Row],[Order Date]]</f>
        <v>6</v>
      </c>
      <c r="G765" s="18" t="str">
        <f>IF(Table13[[#This Row],[Shipping Delay (No of Days From Order to Delivery)]]&lt;=2,"Fast Delivery","Standard Delivery")</f>
        <v>Standard Delivery</v>
      </c>
      <c r="H765" s="9" t="s">
        <v>60</v>
      </c>
      <c r="I765" s="13" t="str">
        <f ca="1">TRIM(Table13[[#This Row],[Product Category]])</f>
        <v>Furniture</v>
      </c>
      <c r="J765" s="13" t="str">
        <f ca="1">PROPER(Table13[[#This Row],[Product Sub-Category]])</f>
        <v>Rubber Bands</v>
      </c>
      <c r="K765" s="14">
        <v>21</v>
      </c>
      <c r="L765" s="15">
        <v>2.62</v>
      </c>
      <c r="M765" s="15">
        <f t="shared" si="33"/>
        <v>55.02</v>
      </c>
      <c r="N765" s="9">
        <v>0.05</v>
      </c>
      <c r="O765" s="20">
        <v>0.05</v>
      </c>
      <c r="P765" s="20" t="str">
        <f>IF(Table13[[#This Row],[Discount]]=0,"No Discount",IF(Table13[[#This Row],[Discount]]&lt;=0.05,"Low",IF(Table13[[#This Row],[Discount]]&lt;=0.1,"Medium","High")))</f>
        <v>Low</v>
      </c>
      <c r="Q765" s="15">
        <f t="shared" si="34"/>
        <v>2.7510000000000003</v>
      </c>
      <c r="R765" s="15">
        <f t="shared" si="35"/>
        <v>52.269000000000005</v>
      </c>
      <c r="S765" s="15" t="str">
        <f>IF(Table13[[#This Row],[Total Sales After Discount (Main Total Sales)]]&gt;=1000,"High Order","Low Order")</f>
        <v>Low Order</v>
      </c>
      <c r="T765" s="9" t="s">
        <v>98</v>
      </c>
      <c r="U765" s="9" t="s">
        <v>42</v>
      </c>
      <c r="V765" s="16" t="str">
        <f ca="1">PROPER(Table13[[#This Row],[Region]])</f>
        <v>South</v>
      </c>
      <c r="W765" s="9" t="s">
        <v>242</v>
      </c>
      <c r="X765" s="9" t="s">
        <v>578</v>
      </c>
      <c r="Y765" s="9" t="s">
        <v>32</v>
      </c>
      <c r="Z765" s="9" t="str">
        <f>TEXT(Table13[[#This Row],[Order Date]],"mmm")</f>
        <v>Apr</v>
      </c>
      <c r="AA765" s="1" t="str">
        <f>TEXT(Table13[[#This Row],[Order Date]],"yyyy")</f>
        <v>2015</v>
      </c>
      <c r="AB765" s="1" t="str">
        <f>TEXT(Table13[[#This Row],[Order Date]],"mmm yyyy")</f>
        <v>Apr 2015</v>
      </c>
      <c r="AC765" s="1" t="str">
        <f>TEXT(Table13[[#This Row],[Order Date]],"dddd")</f>
        <v>Thursday</v>
      </c>
    </row>
    <row r="766" spans="1:29" ht="14.5">
      <c r="A766" s="9">
        <v>1350</v>
      </c>
      <c r="B766" s="9" t="str">
        <f>VLOOKUP(Table13[[#This Row],[Customer ID]],'Customer Lookup'!A:B,2,0)</f>
        <v>Jackie Burke</v>
      </c>
      <c r="C766" s="9">
        <v>88233</v>
      </c>
      <c r="D766" s="12">
        <v>42111</v>
      </c>
      <c r="E766" s="12">
        <v>42112</v>
      </c>
      <c r="F766" s="24">
        <f>Table13[[#This Row],[Ship Date]]-Table13[[#This Row],[Order Date]]</f>
        <v>1</v>
      </c>
      <c r="G766" s="18" t="str">
        <f>IF(Table13[[#This Row],[Shipping Delay (No of Days From Order to Delivery)]]&lt;=2,"Fast Delivery","Standard Delivery")</f>
        <v>Fast Delivery</v>
      </c>
      <c r="H766" s="8" t="s">
        <v>2233</v>
      </c>
      <c r="I766" s="13" t="str">
        <f ca="1">TRIM(Table13[[#This Row],[Product Category]])</f>
        <v>Technology</v>
      </c>
      <c r="J766" s="13" t="str">
        <f ca="1">PROPER(Table13[[#This Row],[Product Sub-Category]])</f>
        <v>Office Furnishings</v>
      </c>
      <c r="K766" s="14">
        <v>4</v>
      </c>
      <c r="L766" s="15">
        <v>12.2</v>
      </c>
      <c r="M766" s="15">
        <f t="shared" si="33"/>
        <v>48.8</v>
      </c>
      <c r="N766" s="9">
        <v>0.05</v>
      </c>
      <c r="O766" s="21">
        <v>0.05</v>
      </c>
      <c r="P766" s="21" t="str">
        <f>IF(Table13[[#This Row],[Discount]]=0,"No Discount",IF(Table13[[#This Row],[Discount]]&lt;=0.05,"Low",IF(Table13[[#This Row],[Discount]]&lt;=0.1,"Medium","High")))</f>
        <v>Low</v>
      </c>
      <c r="Q766" s="15">
        <f t="shared" si="34"/>
        <v>2.44</v>
      </c>
      <c r="R766" s="15">
        <f t="shared" si="35"/>
        <v>46.36</v>
      </c>
      <c r="S766" s="15" t="str">
        <f>IF(Table13[[#This Row],[Total Sales After Discount (Main Total Sales)]]&gt;=1000,"High Order","Low Order")</f>
        <v>Low Order</v>
      </c>
      <c r="T766" s="9" t="s">
        <v>21</v>
      </c>
      <c r="U766" s="9" t="s">
        <v>42</v>
      </c>
      <c r="V766" s="16" t="str">
        <f ca="1">PROPER(Table13[[#This Row],[Region]])</f>
        <v>South</v>
      </c>
      <c r="W766" s="9" t="s">
        <v>242</v>
      </c>
      <c r="X766" s="9" t="s">
        <v>579</v>
      </c>
      <c r="Y766" s="9" t="s">
        <v>22</v>
      </c>
      <c r="Z766" s="9" t="str">
        <f>TEXT(Table13[[#This Row],[Order Date]],"mmm")</f>
        <v>Apr</v>
      </c>
      <c r="AA766" s="1" t="str">
        <f>TEXT(Table13[[#This Row],[Order Date]],"yyyy")</f>
        <v>2015</v>
      </c>
      <c r="AB766" s="1" t="str">
        <f>TEXT(Table13[[#This Row],[Order Date]],"mmm yyyy")</f>
        <v>Apr 2015</v>
      </c>
      <c r="AC766" s="1" t="str">
        <f>TEXT(Table13[[#This Row],[Order Date]],"dddd")</f>
        <v>Friday</v>
      </c>
    </row>
    <row r="767" spans="1:29" ht="14.5">
      <c r="A767" s="9">
        <v>1351</v>
      </c>
      <c r="B767" s="9" t="str">
        <f>VLOOKUP(Table13[[#This Row],[Customer ID]],'Customer Lookup'!A:B,2,0)</f>
        <v>Janet McCullough</v>
      </c>
      <c r="C767" s="9">
        <v>88232</v>
      </c>
      <c r="D767" s="12">
        <v>42031</v>
      </c>
      <c r="E767" s="12">
        <v>42033</v>
      </c>
      <c r="F767" s="24">
        <f>Table13[[#This Row],[Ship Date]]-Table13[[#This Row],[Order Date]]</f>
        <v>2</v>
      </c>
      <c r="G767" s="18" t="str">
        <f>IF(Table13[[#This Row],[Shipping Delay (No of Days From Order to Delivery)]]&lt;=2,"Fast Delivery","Standard Delivery")</f>
        <v>Fast Delivery</v>
      </c>
      <c r="H767" s="9" t="s">
        <v>2235</v>
      </c>
      <c r="I767" s="13" t="str">
        <f ca="1">TRIM(Table13[[#This Row],[Product Category]])</f>
        <v>Furniture</v>
      </c>
      <c r="J767" s="13" t="str">
        <f ca="1">PROPER(Table13[[#This Row],[Product Sub-Category]])</f>
        <v>Telephones And Communication</v>
      </c>
      <c r="K767" s="14">
        <v>7</v>
      </c>
      <c r="L767" s="15">
        <v>110.99</v>
      </c>
      <c r="M767" s="15">
        <f t="shared" si="33"/>
        <v>776.93</v>
      </c>
      <c r="N767" s="9">
        <v>0.1</v>
      </c>
      <c r="O767" s="20">
        <v>0.1</v>
      </c>
      <c r="P767" s="20" t="str">
        <f>IF(Table13[[#This Row],[Discount]]=0,"No Discount",IF(Table13[[#This Row],[Discount]]&lt;=0.05,"Low",IF(Table13[[#This Row],[Discount]]&lt;=0.1,"Medium","High")))</f>
        <v>Medium</v>
      </c>
      <c r="Q767" s="15">
        <f t="shared" si="34"/>
        <v>77.692999999999998</v>
      </c>
      <c r="R767" s="15">
        <f t="shared" si="35"/>
        <v>699.23699999999997</v>
      </c>
      <c r="S767" s="15" t="str">
        <f>IF(Table13[[#This Row],[Total Sales After Discount (Main Total Sales)]]&gt;=1000,"High Order","Low Order")</f>
        <v>Low Order</v>
      </c>
      <c r="T767" s="9" t="s">
        <v>31</v>
      </c>
      <c r="U767" s="9" t="s">
        <v>42</v>
      </c>
      <c r="V767" s="16" t="str">
        <f ca="1">PROPER(Table13[[#This Row],[Region]])</f>
        <v>East</v>
      </c>
      <c r="W767" s="9" t="s">
        <v>242</v>
      </c>
      <c r="X767" s="9" t="s">
        <v>580</v>
      </c>
      <c r="Y767" s="9" t="s">
        <v>22</v>
      </c>
      <c r="Z767" s="9" t="str">
        <f>TEXT(Table13[[#This Row],[Order Date]],"mmm")</f>
        <v>Jan</v>
      </c>
      <c r="AA767" s="1" t="str">
        <f>TEXT(Table13[[#This Row],[Order Date]],"yyyy")</f>
        <v>2015</v>
      </c>
      <c r="AB767" s="1" t="str">
        <f>TEXT(Table13[[#This Row],[Order Date]],"mmm yyyy")</f>
        <v>Jan 2015</v>
      </c>
      <c r="AC767" s="1" t="str">
        <f>TEXT(Table13[[#This Row],[Order Date]],"dddd")</f>
        <v>Tuesday</v>
      </c>
    </row>
    <row r="768" spans="1:29" ht="14.5">
      <c r="A768" s="9">
        <v>1352</v>
      </c>
      <c r="B768" s="9" t="str">
        <f>VLOOKUP(Table13[[#This Row],[Customer ID]],'Customer Lookup'!A:B,2,0)</f>
        <v>Vivian Clarke</v>
      </c>
      <c r="C768" s="9">
        <v>88234</v>
      </c>
      <c r="D768" s="12">
        <v>42124</v>
      </c>
      <c r="E768" s="12">
        <v>42125</v>
      </c>
      <c r="F768" s="24">
        <f>Table13[[#This Row],[Ship Date]]-Table13[[#This Row],[Order Date]]</f>
        <v>1</v>
      </c>
      <c r="G768" s="18" t="str">
        <f>IF(Table13[[#This Row],[Shipping Delay (No of Days From Order to Delivery)]]&lt;=2,"Fast Delivery","Standard Delivery")</f>
        <v>Fast Delivery</v>
      </c>
      <c r="H768" s="8" t="s">
        <v>2233</v>
      </c>
      <c r="I768" s="13" t="str">
        <f ca="1">TRIM(Table13[[#This Row],[Product Category]])</f>
        <v>Office Supplies</v>
      </c>
      <c r="J768" s="13" t="str">
        <f ca="1">PROPER(Table13[[#This Row],[Product Sub-Category]])</f>
        <v>Office Furnishings</v>
      </c>
      <c r="K768" s="14">
        <v>16</v>
      </c>
      <c r="L768" s="15">
        <v>17.670000000000002</v>
      </c>
      <c r="M768" s="15">
        <f t="shared" si="33"/>
        <v>282.72000000000003</v>
      </c>
      <c r="N768" s="9">
        <v>0.05</v>
      </c>
      <c r="O768" s="21">
        <v>0.05</v>
      </c>
      <c r="P768" s="21" t="str">
        <f>IF(Table13[[#This Row],[Discount]]=0,"No Discount",IF(Table13[[#This Row],[Discount]]&lt;=0.05,"Low",IF(Table13[[#This Row],[Discount]]&lt;=0.1,"Medium","High")))</f>
        <v>Low</v>
      </c>
      <c r="Q768" s="15">
        <f t="shared" si="34"/>
        <v>14.136000000000003</v>
      </c>
      <c r="R768" s="15">
        <f t="shared" si="35"/>
        <v>268.584</v>
      </c>
      <c r="S768" s="15" t="str">
        <f>IF(Table13[[#This Row],[Total Sales After Discount (Main Total Sales)]]&gt;=1000,"High Order","Low Order")</f>
        <v>Low Order</v>
      </c>
      <c r="T768" s="9" t="s">
        <v>21</v>
      </c>
      <c r="U768" s="9" t="s">
        <v>42</v>
      </c>
      <c r="V768" s="16" t="str">
        <f ca="1">PROPER(Table13[[#This Row],[Region]])</f>
        <v>Central</v>
      </c>
      <c r="W768" s="9" t="s">
        <v>268</v>
      </c>
      <c r="X768" s="9" t="s">
        <v>581</v>
      </c>
      <c r="Y768" s="9" t="s">
        <v>32</v>
      </c>
      <c r="Z768" s="9" t="str">
        <f>TEXT(Table13[[#This Row],[Order Date]],"mmm")</f>
        <v>Apr</v>
      </c>
      <c r="AA768" s="1" t="str">
        <f>TEXT(Table13[[#This Row],[Order Date]],"yyyy")</f>
        <v>2015</v>
      </c>
      <c r="AB768" s="1" t="str">
        <f>TEXT(Table13[[#This Row],[Order Date]],"mmm yyyy")</f>
        <v>Apr 2015</v>
      </c>
      <c r="AC768" s="1" t="str">
        <f>TEXT(Table13[[#This Row],[Order Date]],"dddd")</f>
        <v>Thursday</v>
      </c>
    </row>
    <row r="769" spans="1:29" ht="14.5">
      <c r="A769" s="9">
        <v>1354</v>
      </c>
      <c r="B769" s="9" t="str">
        <f>VLOOKUP(Table13[[#This Row],[Customer ID]],'Customer Lookup'!A:B,2,0)</f>
        <v>Aaron Dillon</v>
      </c>
      <c r="C769" s="9">
        <v>91209</v>
      </c>
      <c r="D769" s="12">
        <v>42046</v>
      </c>
      <c r="E769" s="12">
        <v>42046</v>
      </c>
      <c r="F769" s="24">
        <f>Table13[[#This Row],[Ship Date]]-Table13[[#This Row],[Order Date]]</f>
        <v>0</v>
      </c>
      <c r="G769" s="18" t="str">
        <f>IF(Table13[[#This Row],[Shipping Delay (No of Days From Order to Delivery)]]&lt;=2,"Fast Delivery","Standard Delivery")</f>
        <v>Fast Delivery</v>
      </c>
      <c r="H769" s="9" t="s">
        <v>116</v>
      </c>
      <c r="I769" s="13" t="str">
        <f ca="1">TRIM(Table13[[#This Row],[Product Category]])</f>
        <v>Office Supplies</v>
      </c>
      <c r="J769" s="13" t="str">
        <f ca="1">PROPER(Table13[[#This Row],[Product Sub-Category]])</f>
        <v>Labels</v>
      </c>
      <c r="K769" s="14">
        <v>2</v>
      </c>
      <c r="L769" s="15">
        <v>4.13</v>
      </c>
      <c r="M769" s="15">
        <f t="shared" si="33"/>
        <v>8.26</v>
      </c>
      <c r="N769" s="9">
        <v>0.05</v>
      </c>
      <c r="O769" s="20">
        <v>0.05</v>
      </c>
      <c r="P769" s="20" t="str">
        <f>IF(Table13[[#This Row],[Discount]]=0,"No Discount",IF(Table13[[#This Row],[Discount]]&lt;=0.05,"Low",IF(Table13[[#This Row],[Discount]]&lt;=0.1,"Medium","High")))</f>
        <v>Low</v>
      </c>
      <c r="Q769" s="15">
        <f t="shared" si="34"/>
        <v>0.41300000000000003</v>
      </c>
      <c r="R769" s="15">
        <f t="shared" si="35"/>
        <v>7.8469999999999995</v>
      </c>
      <c r="S769" s="15" t="str">
        <f>IF(Table13[[#This Row],[Total Sales After Discount (Main Total Sales)]]&gt;=1000,"High Order","Low Order")</f>
        <v>Low Order</v>
      </c>
      <c r="T769" s="9" t="s">
        <v>21</v>
      </c>
      <c r="U769" s="9" t="s">
        <v>104</v>
      </c>
      <c r="V769" s="16" t="str">
        <f ca="1">PROPER(Table13[[#This Row],[Region]])</f>
        <v>Central</v>
      </c>
      <c r="W769" s="9" t="s">
        <v>112</v>
      </c>
      <c r="X769" s="9" t="s">
        <v>582</v>
      </c>
      <c r="Y769" s="9" t="s">
        <v>32</v>
      </c>
      <c r="Z769" s="9" t="str">
        <f>TEXT(Table13[[#This Row],[Order Date]],"mmm")</f>
        <v>Feb</v>
      </c>
      <c r="AA769" s="1" t="str">
        <f>TEXT(Table13[[#This Row],[Order Date]],"yyyy")</f>
        <v>2015</v>
      </c>
      <c r="AB769" s="1" t="str">
        <f>TEXT(Table13[[#This Row],[Order Date]],"mmm yyyy")</f>
        <v>Feb 2015</v>
      </c>
      <c r="AC769" s="1" t="str">
        <f>TEXT(Table13[[#This Row],[Order Date]],"dddd")</f>
        <v>Wednesday</v>
      </c>
    </row>
    <row r="770" spans="1:29" ht="14.5">
      <c r="A770" s="9">
        <v>1354</v>
      </c>
      <c r="B770" s="9" t="str">
        <f>VLOOKUP(Table13[[#This Row],[Customer ID]],'Customer Lookup'!A:B,2,0)</f>
        <v>Aaron Dillon</v>
      </c>
      <c r="C770" s="9">
        <v>91209</v>
      </c>
      <c r="D770" s="12">
        <v>42046</v>
      </c>
      <c r="E770" s="12">
        <v>42048</v>
      </c>
      <c r="F770" s="24">
        <f>Table13[[#This Row],[Ship Date]]-Table13[[#This Row],[Order Date]]</f>
        <v>2</v>
      </c>
      <c r="G770" s="18" t="str">
        <f>IF(Table13[[#This Row],[Shipping Delay (No of Days From Order to Delivery)]]&lt;=2,"Fast Delivery","Standard Delivery")</f>
        <v>Fast Delivery</v>
      </c>
      <c r="H770" s="8" t="s">
        <v>116</v>
      </c>
      <c r="I770" s="13" t="str">
        <f ca="1">TRIM(Table13[[#This Row],[Product Category]])</f>
        <v>Technology</v>
      </c>
      <c r="J770" s="13" t="str">
        <f ca="1">PROPER(Table13[[#This Row],[Product Sub-Category]])</f>
        <v>Labels</v>
      </c>
      <c r="K770" s="14">
        <v>2</v>
      </c>
      <c r="L770" s="15">
        <v>4.9800000000000004</v>
      </c>
      <c r="M770" s="15">
        <f t="shared" ref="M770:M833" si="36">L770*K770</f>
        <v>9.9600000000000009</v>
      </c>
      <c r="N770" s="9">
        <v>0.05</v>
      </c>
      <c r="O770" s="21">
        <v>0.05</v>
      </c>
      <c r="P770" s="21" t="str">
        <f>IF(Table13[[#This Row],[Discount]]=0,"No Discount",IF(Table13[[#This Row],[Discount]]&lt;=0.05,"Low",IF(Table13[[#This Row],[Discount]]&lt;=0.1,"Medium","High")))</f>
        <v>Low</v>
      </c>
      <c r="Q770" s="15">
        <f t="shared" ref="Q770:Q833" si="37">N770*M770</f>
        <v>0.49800000000000005</v>
      </c>
      <c r="R770" s="15">
        <f t="shared" ref="R770:R833" si="38">M770-Q770</f>
        <v>9.4620000000000015</v>
      </c>
      <c r="S770" s="15" t="str">
        <f>IF(Table13[[#This Row],[Total Sales After Discount (Main Total Sales)]]&gt;=1000,"High Order","Low Order")</f>
        <v>Low Order</v>
      </c>
      <c r="T770" s="9" t="s">
        <v>21</v>
      </c>
      <c r="U770" s="9" t="s">
        <v>104</v>
      </c>
      <c r="V770" s="16" t="str">
        <f ca="1">PROPER(Table13[[#This Row],[Region]])</f>
        <v>Central</v>
      </c>
      <c r="W770" s="9" t="s">
        <v>112</v>
      </c>
      <c r="X770" s="9" t="s">
        <v>582</v>
      </c>
      <c r="Y770" s="9" t="s">
        <v>32</v>
      </c>
      <c r="Z770" s="9" t="str">
        <f>TEXT(Table13[[#This Row],[Order Date]],"mmm")</f>
        <v>Feb</v>
      </c>
      <c r="AA770" s="1" t="str">
        <f>TEXT(Table13[[#This Row],[Order Date]],"yyyy")</f>
        <v>2015</v>
      </c>
      <c r="AB770" s="1" t="str">
        <f>TEXT(Table13[[#This Row],[Order Date]],"mmm yyyy")</f>
        <v>Feb 2015</v>
      </c>
      <c r="AC770" s="1" t="str">
        <f>TEXT(Table13[[#This Row],[Order Date]],"dddd")</f>
        <v>Wednesday</v>
      </c>
    </row>
    <row r="771" spans="1:29" ht="14.5">
      <c r="A771" s="9">
        <v>1357</v>
      </c>
      <c r="B771" s="9" t="str">
        <f>VLOOKUP(Table13[[#This Row],[Customer ID]],'Customer Lookup'!A:B,2,0)</f>
        <v>Marguerite Yu</v>
      </c>
      <c r="C771" s="9">
        <v>88184</v>
      </c>
      <c r="D771" s="12">
        <v>42158</v>
      </c>
      <c r="E771" s="12">
        <v>42160</v>
      </c>
      <c r="F771" s="24">
        <f>Table13[[#This Row],[Ship Date]]-Table13[[#This Row],[Order Date]]</f>
        <v>2</v>
      </c>
      <c r="G771" s="18" t="str">
        <f>IF(Table13[[#This Row],[Shipping Delay (No of Days From Order to Delivery)]]&lt;=2,"Fast Delivery","Standard Delivery")</f>
        <v>Fast Delivery</v>
      </c>
      <c r="H771" s="9" t="s">
        <v>2235</v>
      </c>
      <c r="I771" s="13" t="str">
        <f ca="1">TRIM(Table13[[#This Row],[Product Category]])</f>
        <v>Technology</v>
      </c>
      <c r="J771" s="13" t="str">
        <f ca="1">PROPER(Table13[[#This Row],[Product Sub-Category]])</f>
        <v>Telephones And Communication</v>
      </c>
      <c r="K771" s="14">
        <v>9</v>
      </c>
      <c r="L771" s="15">
        <v>125.99</v>
      </c>
      <c r="M771" s="15">
        <f t="shared" si="36"/>
        <v>1133.9099999999999</v>
      </c>
      <c r="N771" s="9">
        <v>0.1</v>
      </c>
      <c r="O771" s="20">
        <v>0.1</v>
      </c>
      <c r="P771" s="20" t="str">
        <f>IF(Table13[[#This Row],[Discount]]=0,"No Discount",IF(Table13[[#This Row],[Discount]]&lt;=0.05,"Low",IF(Table13[[#This Row],[Discount]]&lt;=0.1,"Medium","High")))</f>
        <v>Medium</v>
      </c>
      <c r="Q771" s="15">
        <f t="shared" si="37"/>
        <v>113.39099999999999</v>
      </c>
      <c r="R771" s="15">
        <f t="shared" si="38"/>
        <v>1020.5189999999999</v>
      </c>
      <c r="S771" s="15" t="str">
        <f>IF(Table13[[#This Row],[Total Sales After Discount (Main Total Sales)]]&gt;=1000,"High Order","Low Order")</f>
        <v>High Order</v>
      </c>
      <c r="T771" s="9" t="s">
        <v>50</v>
      </c>
      <c r="U771" s="9" t="s">
        <v>42</v>
      </c>
      <c r="V771" s="16" t="str">
        <f ca="1">PROPER(Table13[[#This Row],[Region]])</f>
        <v>Central</v>
      </c>
      <c r="W771" s="9" t="s">
        <v>112</v>
      </c>
      <c r="X771" s="9" t="s">
        <v>583</v>
      </c>
      <c r="Y771" s="9" t="s">
        <v>32</v>
      </c>
      <c r="Z771" s="9" t="str">
        <f>TEXT(Table13[[#This Row],[Order Date]],"mmm")</f>
        <v>Jun</v>
      </c>
      <c r="AA771" s="1" t="str">
        <f>TEXT(Table13[[#This Row],[Order Date]],"yyyy")</f>
        <v>2015</v>
      </c>
      <c r="AB771" s="1" t="str">
        <f>TEXT(Table13[[#This Row],[Order Date]],"mmm yyyy")</f>
        <v>Jun 2015</v>
      </c>
      <c r="AC771" s="1" t="str">
        <f>TEXT(Table13[[#This Row],[Order Date]],"dddd")</f>
        <v>Wednesday</v>
      </c>
    </row>
    <row r="772" spans="1:29" ht="14.5">
      <c r="A772" s="9">
        <v>1357</v>
      </c>
      <c r="B772" s="9" t="str">
        <f>VLOOKUP(Table13[[#This Row],[Customer ID]],'Customer Lookup'!A:B,2,0)</f>
        <v>Marguerite Yu</v>
      </c>
      <c r="C772" s="9">
        <v>88185</v>
      </c>
      <c r="D772" s="12">
        <v>42183</v>
      </c>
      <c r="E772" s="12">
        <v>42185</v>
      </c>
      <c r="F772" s="24">
        <f>Table13[[#This Row],[Ship Date]]-Table13[[#This Row],[Order Date]]</f>
        <v>2</v>
      </c>
      <c r="G772" s="18" t="str">
        <f>IF(Table13[[#This Row],[Shipping Delay (No of Days From Order to Delivery)]]&lt;=2,"Fast Delivery","Standard Delivery")</f>
        <v>Fast Delivery</v>
      </c>
      <c r="H772" s="8" t="s">
        <v>74</v>
      </c>
      <c r="I772" s="13" t="str">
        <f ca="1">TRIM(Table13[[#This Row],[Product Category]])</f>
        <v>Furniture</v>
      </c>
      <c r="J772" s="13" t="str">
        <f ca="1">PROPER(Table13[[#This Row],[Product Sub-Category]])</f>
        <v>Office Machines</v>
      </c>
      <c r="K772" s="14">
        <v>15</v>
      </c>
      <c r="L772" s="15">
        <v>119.99</v>
      </c>
      <c r="M772" s="15">
        <f t="shared" si="36"/>
        <v>1799.85</v>
      </c>
      <c r="N772" s="9">
        <v>0.1</v>
      </c>
      <c r="O772" s="21">
        <v>0.1</v>
      </c>
      <c r="P772" s="21" t="str">
        <f>IF(Table13[[#This Row],[Discount]]=0,"No Discount",IF(Table13[[#This Row],[Discount]]&lt;=0.05,"Low",IF(Table13[[#This Row],[Discount]]&lt;=0.1,"Medium","High")))</f>
        <v>Medium</v>
      </c>
      <c r="Q772" s="15">
        <f t="shared" si="37"/>
        <v>179.98500000000001</v>
      </c>
      <c r="R772" s="15">
        <f t="shared" si="38"/>
        <v>1619.8649999999998</v>
      </c>
      <c r="S772" s="15" t="str">
        <f>IF(Table13[[#This Row],[Total Sales After Discount (Main Total Sales)]]&gt;=1000,"High Order","Low Order")</f>
        <v>High Order</v>
      </c>
      <c r="T772" s="9" t="s">
        <v>21</v>
      </c>
      <c r="U772" s="9" t="s">
        <v>42</v>
      </c>
      <c r="V772" s="16" t="str">
        <f ca="1">PROPER(Table13[[#This Row],[Region]])</f>
        <v>Central</v>
      </c>
      <c r="W772" s="9" t="s">
        <v>112</v>
      </c>
      <c r="X772" s="9" t="s">
        <v>583</v>
      </c>
      <c r="Y772" s="9" t="s">
        <v>22</v>
      </c>
      <c r="Z772" s="9" t="str">
        <f>TEXT(Table13[[#This Row],[Order Date]],"mmm")</f>
        <v>Jun</v>
      </c>
      <c r="AA772" s="1" t="str">
        <f>TEXT(Table13[[#This Row],[Order Date]],"yyyy")</f>
        <v>2015</v>
      </c>
      <c r="AB772" s="1" t="str">
        <f>TEXT(Table13[[#This Row],[Order Date]],"mmm yyyy")</f>
        <v>Jun 2015</v>
      </c>
      <c r="AC772" s="1" t="str">
        <f>TEXT(Table13[[#This Row],[Order Date]],"dddd")</f>
        <v>Sunday</v>
      </c>
    </row>
    <row r="773" spans="1:29" ht="14.5">
      <c r="A773" s="9">
        <v>1360</v>
      </c>
      <c r="B773" s="9" t="str">
        <f>VLOOKUP(Table13[[#This Row],[Customer ID]],'Customer Lookup'!A:B,2,0)</f>
        <v>Arlene Gibbons</v>
      </c>
      <c r="C773" s="9">
        <v>89595</v>
      </c>
      <c r="D773" s="12">
        <v>42030</v>
      </c>
      <c r="E773" s="12">
        <v>42031</v>
      </c>
      <c r="F773" s="24">
        <f>Table13[[#This Row],[Ship Date]]-Table13[[#This Row],[Order Date]]</f>
        <v>1</v>
      </c>
      <c r="G773" s="18" t="str">
        <f>IF(Table13[[#This Row],[Shipping Delay (No of Days From Order to Delivery)]]&lt;=2,"Fast Delivery","Standard Delivery")</f>
        <v>Fast Delivery</v>
      </c>
      <c r="H773" s="9" t="s">
        <v>2233</v>
      </c>
      <c r="I773" s="13" t="str">
        <f ca="1">TRIM(Table13[[#This Row],[Product Category]])</f>
        <v>Office Supplies</v>
      </c>
      <c r="J773" s="13" t="str">
        <f ca="1">PROPER(Table13[[#This Row],[Product Sub-Category]])</f>
        <v>Office Furnishings</v>
      </c>
      <c r="K773" s="14">
        <v>8</v>
      </c>
      <c r="L773" s="15">
        <v>14.34</v>
      </c>
      <c r="M773" s="15">
        <f t="shared" si="36"/>
        <v>114.72</v>
      </c>
      <c r="N773" s="9">
        <v>0.05</v>
      </c>
      <c r="O773" s="20">
        <v>0.05</v>
      </c>
      <c r="P773" s="20" t="str">
        <f>IF(Table13[[#This Row],[Discount]]=0,"No Discount",IF(Table13[[#This Row],[Discount]]&lt;=0.05,"Low",IF(Table13[[#This Row],[Discount]]&lt;=0.1,"Medium","High")))</f>
        <v>Low</v>
      </c>
      <c r="Q773" s="15">
        <f t="shared" si="37"/>
        <v>5.7360000000000007</v>
      </c>
      <c r="R773" s="15">
        <f t="shared" si="38"/>
        <v>108.98399999999999</v>
      </c>
      <c r="S773" s="15" t="str">
        <f>IF(Table13[[#This Row],[Total Sales After Discount (Main Total Sales)]]&gt;=1000,"High Order","Low Order")</f>
        <v>Low Order</v>
      </c>
      <c r="T773" s="9" t="s">
        <v>21</v>
      </c>
      <c r="U773" s="9" t="s">
        <v>104</v>
      </c>
      <c r="V773" s="16" t="str">
        <f ca="1">PROPER(Table13[[#This Row],[Region]])</f>
        <v>Central</v>
      </c>
      <c r="W773" s="9" t="s">
        <v>228</v>
      </c>
      <c r="X773" s="9" t="s">
        <v>584</v>
      </c>
      <c r="Y773" s="9" t="s">
        <v>32</v>
      </c>
      <c r="Z773" s="9" t="str">
        <f>TEXT(Table13[[#This Row],[Order Date]],"mmm")</f>
        <v>Jan</v>
      </c>
      <c r="AA773" s="1" t="str">
        <f>TEXT(Table13[[#This Row],[Order Date]],"yyyy")</f>
        <v>2015</v>
      </c>
      <c r="AB773" s="1" t="str">
        <f>TEXT(Table13[[#This Row],[Order Date]],"mmm yyyy")</f>
        <v>Jan 2015</v>
      </c>
      <c r="AC773" s="1" t="str">
        <f>TEXT(Table13[[#This Row],[Order Date]],"dddd")</f>
        <v>Monday</v>
      </c>
    </row>
    <row r="774" spans="1:29" ht="14.5">
      <c r="A774" s="9">
        <v>1361</v>
      </c>
      <c r="B774" s="9" t="str">
        <f>VLOOKUP(Table13[[#This Row],[Customer ID]],'Customer Lookup'!A:B,2,0)</f>
        <v>Kristina Collier</v>
      </c>
      <c r="C774" s="9">
        <v>89595</v>
      </c>
      <c r="D774" s="12">
        <v>42030</v>
      </c>
      <c r="E774" s="12">
        <v>42032</v>
      </c>
      <c r="F774" s="24">
        <f>Table13[[#This Row],[Ship Date]]-Table13[[#This Row],[Order Date]]</f>
        <v>2</v>
      </c>
      <c r="G774" s="18" t="str">
        <f>IF(Table13[[#This Row],[Shipping Delay (No of Days From Order to Delivery)]]&lt;=2,"Fast Delivery","Standard Delivery")</f>
        <v>Fast Delivery</v>
      </c>
      <c r="H774" s="8" t="s">
        <v>116</v>
      </c>
      <c r="I774" s="13" t="str">
        <f ca="1">TRIM(Table13[[#This Row],[Product Category]])</f>
        <v>Office Supplies</v>
      </c>
      <c r="J774" s="13" t="str">
        <f ca="1">PROPER(Table13[[#This Row],[Product Sub-Category]])</f>
        <v>Labels</v>
      </c>
      <c r="K774" s="14">
        <v>1</v>
      </c>
      <c r="L774" s="15">
        <v>2.89</v>
      </c>
      <c r="M774" s="15">
        <f t="shared" si="36"/>
        <v>2.89</v>
      </c>
      <c r="N774" s="9">
        <v>0.05</v>
      </c>
      <c r="O774" s="21">
        <v>0.05</v>
      </c>
      <c r="P774" s="21" t="str">
        <f>IF(Table13[[#This Row],[Discount]]=0,"No Discount",IF(Table13[[#This Row],[Discount]]&lt;=0.05,"Low",IF(Table13[[#This Row],[Discount]]&lt;=0.1,"Medium","High")))</f>
        <v>Low</v>
      </c>
      <c r="Q774" s="15">
        <f t="shared" si="37"/>
        <v>0.14450000000000002</v>
      </c>
      <c r="R774" s="15">
        <f t="shared" si="38"/>
        <v>2.7455000000000003</v>
      </c>
      <c r="S774" s="15" t="str">
        <f>IF(Table13[[#This Row],[Total Sales After Discount (Main Total Sales)]]&gt;=1000,"High Order","Low Order")</f>
        <v>Low Order</v>
      </c>
      <c r="T774" s="9" t="s">
        <v>21</v>
      </c>
      <c r="U774" s="9" t="s">
        <v>104</v>
      </c>
      <c r="V774" s="16" t="str">
        <f ca="1">PROPER(Table13[[#This Row],[Region]])</f>
        <v>Central</v>
      </c>
      <c r="W774" s="9" t="s">
        <v>215</v>
      </c>
      <c r="X774" s="9" t="s">
        <v>585</v>
      </c>
      <c r="Y774" s="9" t="s">
        <v>32</v>
      </c>
      <c r="Z774" s="9" t="str">
        <f>TEXT(Table13[[#This Row],[Order Date]],"mmm")</f>
        <v>Jan</v>
      </c>
      <c r="AA774" s="1" t="str">
        <f>TEXT(Table13[[#This Row],[Order Date]],"yyyy")</f>
        <v>2015</v>
      </c>
      <c r="AB774" s="1" t="str">
        <f>TEXT(Table13[[#This Row],[Order Date]],"mmm yyyy")</f>
        <v>Jan 2015</v>
      </c>
      <c r="AC774" s="1" t="str">
        <f>TEXT(Table13[[#This Row],[Order Date]],"dddd")</f>
        <v>Monday</v>
      </c>
    </row>
    <row r="775" spans="1:29" ht="14.5">
      <c r="A775" s="9">
        <v>1361</v>
      </c>
      <c r="B775" s="9" t="str">
        <f>VLOOKUP(Table13[[#This Row],[Customer ID]],'Customer Lookup'!A:B,2,0)</f>
        <v>Kristina Collier</v>
      </c>
      <c r="C775" s="9">
        <v>89596</v>
      </c>
      <c r="D775" s="12">
        <v>42045</v>
      </c>
      <c r="E775" s="12">
        <v>42046</v>
      </c>
      <c r="F775" s="24">
        <f>Table13[[#This Row],[Ship Date]]-Table13[[#This Row],[Order Date]]</f>
        <v>1</v>
      </c>
      <c r="G775" s="18" t="str">
        <f>IF(Table13[[#This Row],[Shipping Delay (No of Days From Order to Delivery)]]&lt;=2,"Fast Delivery","Standard Delivery")</f>
        <v>Fast Delivery</v>
      </c>
      <c r="H775" s="9" t="s">
        <v>83</v>
      </c>
      <c r="I775" s="13" t="str">
        <f ca="1">TRIM(Table13[[#This Row],[Product Category]])</f>
        <v>Technology</v>
      </c>
      <c r="J775" s="13" t="str">
        <f ca="1">PROPER(Table13[[#This Row],[Product Sub-Category]])</f>
        <v>Paper</v>
      </c>
      <c r="K775" s="14">
        <v>9</v>
      </c>
      <c r="L775" s="15">
        <v>6.48</v>
      </c>
      <c r="M775" s="15">
        <f t="shared" si="36"/>
        <v>58.320000000000007</v>
      </c>
      <c r="N775" s="9">
        <v>0.05</v>
      </c>
      <c r="O775" s="20">
        <v>0.05</v>
      </c>
      <c r="P775" s="20" t="str">
        <f>IF(Table13[[#This Row],[Discount]]=0,"No Discount",IF(Table13[[#This Row],[Discount]]&lt;=0.05,"Low",IF(Table13[[#This Row],[Discount]]&lt;=0.1,"Medium","High")))</f>
        <v>Low</v>
      </c>
      <c r="Q775" s="15">
        <f t="shared" si="37"/>
        <v>2.9160000000000004</v>
      </c>
      <c r="R775" s="15">
        <f t="shared" si="38"/>
        <v>55.404000000000011</v>
      </c>
      <c r="S775" s="15" t="str">
        <f>IF(Table13[[#This Row],[Total Sales After Discount (Main Total Sales)]]&gt;=1000,"High Order","Low Order")</f>
        <v>Low Order</v>
      </c>
      <c r="T775" s="9" t="s">
        <v>41</v>
      </c>
      <c r="U775" s="9" t="s">
        <v>104</v>
      </c>
      <c r="V775" s="16" t="str">
        <f ca="1">PROPER(Table13[[#This Row],[Region]])</f>
        <v>Central</v>
      </c>
      <c r="W775" s="9" t="s">
        <v>215</v>
      </c>
      <c r="X775" s="9" t="s">
        <v>585</v>
      </c>
      <c r="Y775" s="9" t="s">
        <v>22</v>
      </c>
      <c r="Z775" s="9" t="str">
        <f>TEXT(Table13[[#This Row],[Order Date]],"mmm")</f>
        <v>Feb</v>
      </c>
      <c r="AA775" s="1" t="str">
        <f>TEXT(Table13[[#This Row],[Order Date]],"yyyy")</f>
        <v>2015</v>
      </c>
      <c r="AB775" s="1" t="str">
        <f>TEXT(Table13[[#This Row],[Order Date]],"mmm yyyy")</f>
        <v>Feb 2015</v>
      </c>
      <c r="AC775" s="1" t="str">
        <f>TEXT(Table13[[#This Row],[Order Date]],"dddd")</f>
        <v>Tuesday</v>
      </c>
    </row>
    <row r="776" spans="1:29" ht="14.5">
      <c r="A776" s="9">
        <v>1361</v>
      </c>
      <c r="B776" s="9" t="str">
        <f>VLOOKUP(Table13[[#This Row],[Customer ID]],'Customer Lookup'!A:B,2,0)</f>
        <v>Kristina Collier</v>
      </c>
      <c r="C776" s="9">
        <v>89596</v>
      </c>
      <c r="D776" s="12">
        <v>42045</v>
      </c>
      <c r="E776" s="12">
        <v>42047</v>
      </c>
      <c r="F776" s="24">
        <f>Table13[[#This Row],[Ship Date]]-Table13[[#This Row],[Order Date]]</f>
        <v>2</v>
      </c>
      <c r="G776" s="18" t="str">
        <f>IF(Table13[[#This Row],[Shipping Delay (No of Days From Order to Delivery)]]&lt;=2,"Fast Delivery","Standard Delivery")</f>
        <v>Fast Delivery</v>
      </c>
      <c r="H776" s="8" t="s">
        <v>2235</v>
      </c>
      <c r="I776" s="13" t="str">
        <f ca="1">TRIM(Table13[[#This Row],[Product Category]])</f>
        <v>Office Supplies</v>
      </c>
      <c r="J776" s="13" t="str">
        <f ca="1">PROPER(Table13[[#This Row],[Product Sub-Category]])</f>
        <v>Telephones And Communication</v>
      </c>
      <c r="K776" s="14">
        <v>16</v>
      </c>
      <c r="L776" s="15">
        <v>85.99</v>
      </c>
      <c r="M776" s="15">
        <f t="shared" si="36"/>
        <v>1375.84</v>
      </c>
      <c r="N776" s="9">
        <v>0.05</v>
      </c>
      <c r="O776" s="21">
        <v>0.05</v>
      </c>
      <c r="P776" s="21" t="str">
        <f>IF(Table13[[#This Row],[Discount]]=0,"No Discount",IF(Table13[[#This Row],[Discount]]&lt;=0.05,"Low",IF(Table13[[#This Row],[Discount]]&lt;=0.1,"Medium","High")))</f>
        <v>Low</v>
      </c>
      <c r="Q776" s="15">
        <f t="shared" si="37"/>
        <v>68.792000000000002</v>
      </c>
      <c r="R776" s="15">
        <f t="shared" si="38"/>
        <v>1307.048</v>
      </c>
      <c r="S776" s="15" t="str">
        <f>IF(Table13[[#This Row],[Total Sales After Discount (Main Total Sales)]]&gt;=1000,"High Order","Low Order")</f>
        <v>High Order</v>
      </c>
      <c r="T776" s="9" t="s">
        <v>41</v>
      </c>
      <c r="U776" s="9" t="s">
        <v>104</v>
      </c>
      <c r="V776" s="16" t="str">
        <f ca="1">PROPER(Table13[[#This Row],[Region]])</f>
        <v>South</v>
      </c>
      <c r="W776" s="9" t="s">
        <v>215</v>
      </c>
      <c r="X776" s="9" t="s">
        <v>585</v>
      </c>
      <c r="Y776" s="9" t="s">
        <v>32</v>
      </c>
      <c r="Z776" s="9" t="str">
        <f>TEXT(Table13[[#This Row],[Order Date]],"mmm")</f>
        <v>Feb</v>
      </c>
      <c r="AA776" s="1" t="str">
        <f>TEXT(Table13[[#This Row],[Order Date]],"yyyy")</f>
        <v>2015</v>
      </c>
      <c r="AB776" s="1" t="str">
        <f>TEXT(Table13[[#This Row],[Order Date]],"mmm yyyy")</f>
        <v>Feb 2015</v>
      </c>
      <c r="AC776" s="1" t="str">
        <f>TEXT(Table13[[#This Row],[Order Date]],"dddd")</f>
        <v>Tuesday</v>
      </c>
    </row>
    <row r="777" spans="1:29" ht="14.5">
      <c r="A777" s="9">
        <v>1363</v>
      </c>
      <c r="B777" s="9" t="str">
        <f>VLOOKUP(Table13[[#This Row],[Customer ID]],'Customer Lookup'!A:B,2,0)</f>
        <v>Earl Roy</v>
      </c>
      <c r="C777" s="9">
        <v>89993</v>
      </c>
      <c r="D777" s="12">
        <v>42039</v>
      </c>
      <c r="E777" s="12">
        <v>42041</v>
      </c>
      <c r="F777" s="24">
        <f>Table13[[#This Row],[Ship Date]]-Table13[[#This Row],[Order Date]]</f>
        <v>2</v>
      </c>
      <c r="G777" s="18" t="str">
        <f>IF(Table13[[#This Row],[Shipping Delay (No of Days From Order to Delivery)]]&lt;=2,"Fast Delivery","Standard Delivery")</f>
        <v>Fast Delivery</v>
      </c>
      <c r="H777" s="9" t="s">
        <v>2237</v>
      </c>
      <c r="I777" s="13" t="str">
        <f ca="1">TRIM(Table13[[#This Row],[Product Category]])</f>
        <v>Office Supplies</v>
      </c>
      <c r="J777" s="13" t="str">
        <f ca="1">PROPER(Table13[[#This Row],[Product Sub-Category]])</f>
        <v>Binders And Binder Accessories</v>
      </c>
      <c r="K777" s="14">
        <v>2</v>
      </c>
      <c r="L777" s="15">
        <v>12.97</v>
      </c>
      <c r="M777" s="15">
        <f t="shared" si="36"/>
        <v>25.94</v>
      </c>
      <c r="N777" s="9">
        <v>0.05</v>
      </c>
      <c r="O777" s="20">
        <v>0.05</v>
      </c>
      <c r="P777" s="20" t="str">
        <f>IF(Table13[[#This Row],[Discount]]=0,"No Discount",IF(Table13[[#This Row],[Discount]]&lt;=0.05,"Low",IF(Table13[[#This Row],[Discount]]&lt;=0.1,"Medium","High")))</f>
        <v>Low</v>
      </c>
      <c r="Q777" s="15">
        <f t="shared" si="37"/>
        <v>1.2970000000000002</v>
      </c>
      <c r="R777" s="15">
        <f t="shared" si="38"/>
        <v>24.643000000000001</v>
      </c>
      <c r="S777" s="15" t="str">
        <f>IF(Table13[[#This Row],[Total Sales After Discount (Main Total Sales)]]&gt;=1000,"High Order","Low Order")</f>
        <v>Low Order</v>
      </c>
      <c r="T777" s="9" t="s">
        <v>50</v>
      </c>
      <c r="U777" s="9" t="s">
        <v>104</v>
      </c>
      <c r="V777" s="16" t="str">
        <f ca="1">PROPER(Table13[[#This Row],[Region]])</f>
        <v>South</v>
      </c>
      <c r="W777" s="9" t="s">
        <v>242</v>
      </c>
      <c r="X777" s="9" t="s">
        <v>586</v>
      </c>
      <c r="Y777" s="9" t="s">
        <v>32</v>
      </c>
      <c r="Z777" s="9" t="str">
        <f>TEXT(Table13[[#This Row],[Order Date]],"mmm")</f>
        <v>Feb</v>
      </c>
      <c r="AA777" s="1" t="str">
        <f>TEXT(Table13[[#This Row],[Order Date]],"yyyy")</f>
        <v>2015</v>
      </c>
      <c r="AB777" s="1" t="str">
        <f>TEXT(Table13[[#This Row],[Order Date]],"mmm yyyy")</f>
        <v>Feb 2015</v>
      </c>
      <c r="AC777" s="1" t="str">
        <f>TEXT(Table13[[#This Row],[Order Date]],"dddd")</f>
        <v>Wednesday</v>
      </c>
    </row>
    <row r="778" spans="1:29" ht="14.5">
      <c r="A778" s="9">
        <v>1363</v>
      </c>
      <c r="B778" s="9" t="str">
        <f>VLOOKUP(Table13[[#This Row],[Customer ID]],'Customer Lookup'!A:B,2,0)</f>
        <v>Earl Roy</v>
      </c>
      <c r="C778" s="9">
        <v>89993</v>
      </c>
      <c r="D778" s="12">
        <v>42039</v>
      </c>
      <c r="E778" s="12">
        <v>42041</v>
      </c>
      <c r="F778" s="24">
        <f>Table13[[#This Row],[Ship Date]]-Table13[[#This Row],[Order Date]]</f>
        <v>2</v>
      </c>
      <c r="G778" s="18" t="str">
        <f>IF(Table13[[#This Row],[Shipping Delay (No of Days From Order to Delivery)]]&lt;=2,"Fast Delivery","Standard Delivery")</f>
        <v>Fast Delivery</v>
      </c>
      <c r="H778" s="8" t="s">
        <v>60</v>
      </c>
      <c r="I778" s="13" t="str">
        <f ca="1">TRIM(Table13[[#This Row],[Product Category]])</f>
        <v>Office Supplies</v>
      </c>
      <c r="J778" s="13" t="str">
        <f ca="1">PROPER(Table13[[#This Row],[Product Sub-Category]])</f>
        <v>Rubber Bands</v>
      </c>
      <c r="K778" s="14">
        <v>9</v>
      </c>
      <c r="L778" s="15">
        <v>5.81</v>
      </c>
      <c r="M778" s="15">
        <f t="shared" si="36"/>
        <v>52.29</v>
      </c>
      <c r="N778" s="9">
        <v>0.05</v>
      </c>
      <c r="O778" s="21">
        <v>0.05</v>
      </c>
      <c r="P778" s="21" t="str">
        <f>IF(Table13[[#This Row],[Discount]]=0,"No Discount",IF(Table13[[#This Row],[Discount]]&lt;=0.05,"Low",IF(Table13[[#This Row],[Discount]]&lt;=0.1,"Medium","High")))</f>
        <v>Low</v>
      </c>
      <c r="Q778" s="15">
        <f t="shared" si="37"/>
        <v>2.6145</v>
      </c>
      <c r="R778" s="15">
        <f t="shared" si="38"/>
        <v>49.6755</v>
      </c>
      <c r="S778" s="15" t="str">
        <f>IF(Table13[[#This Row],[Total Sales After Discount (Main Total Sales)]]&gt;=1000,"High Order","Low Order")</f>
        <v>Low Order</v>
      </c>
      <c r="T778" s="9" t="s">
        <v>50</v>
      </c>
      <c r="U778" s="9" t="s">
        <v>104</v>
      </c>
      <c r="V778" s="16" t="str">
        <f ca="1">PROPER(Table13[[#This Row],[Region]])</f>
        <v>East</v>
      </c>
      <c r="W778" s="9" t="s">
        <v>242</v>
      </c>
      <c r="X778" s="9" t="s">
        <v>586</v>
      </c>
      <c r="Y778" s="9" t="s">
        <v>32</v>
      </c>
      <c r="Z778" s="9" t="str">
        <f>TEXT(Table13[[#This Row],[Order Date]],"mmm")</f>
        <v>Feb</v>
      </c>
      <c r="AA778" s="1" t="str">
        <f>TEXT(Table13[[#This Row],[Order Date]],"yyyy")</f>
        <v>2015</v>
      </c>
      <c r="AB778" s="1" t="str">
        <f>TEXT(Table13[[#This Row],[Order Date]],"mmm yyyy")</f>
        <v>Feb 2015</v>
      </c>
      <c r="AC778" s="1" t="str">
        <f>TEXT(Table13[[#This Row],[Order Date]],"dddd")</f>
        <v>Wednesday</v>
      </c>
    </row>
    <row r="779" spans="1:29" ht="14.5">
      <c r="A779" s="9">
        <v>1364</v>
      </c>
      <c r="B779" s="9" t="str">
        <f>VLOOKUP(Table13[[#This Row],[Customer ID]],'Customer Lookup'!A:B,2,0)</f>
        <v>Chris Ford</v>
      </c>
      <c r="C779" s="9">
        <v>89994</v>
      </c>
      <c r="D779" s="12">
        <v>42080</v>
      </c>
      <c r="E779" s="12">
        <v>42080</v>
      </c>
      <c r="F779" s="24">
        <f>Table13[[#This Row],[Ship Date]]-Table13[[#This Row],[Order Date]]</f>
        <v>0</v>
      </c>
      <c r="G779" s="18" t="str">
        <f>IF(Table13[[#This Row],[Shipping Delay (No of Days From Order to Delivery)]]&lt;=2,"Fast Delivery","Standard Delivery")</f>
        <v>Fast Delivery</v>
      </c>
      <c r="H779" s="9" t="s">
        <v>83</v>
      </c>
      <c r="I779" s="13" t="str">
        <f ca="1">TRIM(Table13[[#This Row],[Product Category]])</f>
        <v>Technology</v>
      </c>
      <c r="J779" s="13" t="str">
        <f ca="1">PROPER(Table13[[#This Row],[Product Sub-Category]])</f>
        <v>Paper</v>
      </c>
      <c r="K779" s="14">
        <v>10</v>
      </c>
      <c r="L779" s="15">
        <v>5.98</v>
      </c>
      <c r="M779" s="15">
        <f t="shared" si="36"/>
        <v>59.800000000000004</v>
      </c>
      <c r="N779" s="9">
        <v>0.05</v>
      </c>
      <c r="O779" s="20">
        <v>0.05</v>
      </c>
      <c r="P779" s="20" t="str">
        <f>IF(Table13[[#This Row],[Discount]]=0,"No Discount",IF(Table13[[#This Row],[Discount]]&lt;=0.05,"Low",IF(Table13[[#This Row],[Discount]]&lt;=0.1,"Medium","High")))</f>
        <v>Low</v>
      </c>
      <c r="Q779" s="15">
        <f t="shared" si="37"/>
        <v>2.99</v>
      </c>
      <c r="R779" s="15">
        <f t="shared" si="38"/>
        <v>56.81</v>
      </c>
      <c r="S779" s="15" t="str">
        <f>IF(Table13[[#This Row],[Total Sales After Discount (Main Total Sales)]]&gt;=1000,"High Order","Low Order")</f>
        <v>Low Order</v>
      </c>
      <c r="T779" s="9" t="s">
        <v>31</v>
      </c>
      <c r="U779" s="9" t="s">
        <v>42</v>
      </c>
      <c r="V779" s="16" t="str">
        <f ca="1">PROPER(Table13[[#This Row],[Region]])</f>
        <v>Central</v>
      </c>
      <c r="W779" s="9" t="s">
        <v>268</v>
      </c>
      <c r="X779" s="9" t="s">
        <v>581</v>
      </c>
      <c r="Y779" s="9" t="s">
        <v>32</v>
      </c>
      <c r="Z779" s="9" t="str">
        <f>TEXT(Table13[[#This Row],[Order Date]],"mmm")</f>
        <v>Mar</v>
      </c>
      <c r="AA779" s="1" t="str">
        <f>TEXT(Table13[[#This Row],[Order Date]],"yyyy")</f>
        <v>2015</v>
      </c>
      <c r="AB779" s="1" t="str">
        <f>TEXT(Table13[[#This Row],[Order Date]],"mmm yyyy")</f>
        <v>Mar 2015</v>
      </c>
      <c r="AC779" s="1" t="str">
        <f>TEXT(Table13[[#This Row],[Order Date]],"dddd")</f>
        <v>Tuesday</v>
      </c>
    </row>
    <row r="780" spans="1:29" ht="14.5">
      <c r="A780" s="9">
        <v>1367</v>
      </c>
      <c r="B780" s="9" t="str">
        <f>VLOOKUP(Table13[[#This Row],[Customer ID]],'Customer Lookup'!A:B,2,0)</f>
        <v>James Hunter</v>
      </c>
      <c r="C780" s="9">
        <v>90513</v>
      </c>
      <c r="D780" s="12">
        <v>42011</v>
      </c>
      <c r="E780" s="12">
        <v>42014</v>
      </c>
      <c r="F780" s="24">
        <f>Table13[[#This Row],[Ship Date]]-Table13[[#This Row],[Order Date]]</f>
        <v>3</v>
      </c>
      <c r="G780" s="18" t="str">
        <f>IF(Table13[[#This Row],[Shipping Delay (No of Days From Order to Delivery)]]&lt;=2,"Fast Delivery","Standard Delivery")</f>
        <v>Standard Delivery</v>
      </c>
      <c r="H780" s="8" t="s">
        <v>144</v>
      </c>
      <c r="I780" s="13" t="str">
        <f ca="1">TRIM(Table13[[#This Row],[Product Category]])</f>
        <v>Office Supplies</v>
      </c>
      <c r="J780" s="13" t="str">
        <f ca="1">PROPER(Table13[[#This Row],[Product Sub-Category]])</f>
        <v>Computer Peripherals</v>
      </c>
      <c r="K780" s="14">
        <v>1</v>
      </c>
      <c r="L780" s="15">
        <v>73.98</v>
      </c>
      <c r="M780" s="15">
        <f t="shared" si="36"/>
        <v>73.98</v>
      </c>
      <c r="N780" s="9">
        <v>0.05</v>
      </c>
      <c r="O780" s="21">
        <v>0.05</v>
      </c>
      <c r="P780" s="21" t="str">
        <f>IF(Table13[[#This Row],[Discount]]=0,"No Discount",IF(Table13[[#This Row],[Discount]]&lt;=0.05,"Low",IF(Table13[[#This Row],[Discount]]&lt;=0.1,"Medium","High")))</f>
        <v>Low</v>
      </c>
      <c r="Q780" s="15">
        <f t="shared" si="37"/>
        <v>3.6990000000000003</v>
      </c>
      <c r="R780" s="15">
        <f t="shared" si="38"/>
        <v>70.281000000000006</v>
      </c>
      <c r="S780" s="15" t="str">
        <f>IF(Table13[[#This Row],[Total Sales After Discount (Main Total Sales)]]&gt;=1000,"High Order","Low Order")</f>
        <v>Low Order</v>
      </c>
      <c r="T780" s="9" t="s">
        <v>50</v>
      </c>
      <c r="U780" s="9" t="s">
        <v>104</v>
      </c>
      <c r="V780" s="16" t="str">
        <f ca="1">PROPER(Table13[[#This Row],[Region]])</f>
        <v>Central</v>
      </c>
      <c r="W780" s="9" t="s">
        <v>112</v>
      </c>
      <c r="X780" s="9" t="s">
        <v>587</v>
      </c>
      <c r="Y780" s="9" t="s">
        <v>32</v>
      </c>
      <c r="Z780" s="9" t="str">
        <f>TEXT(Table13[[#This Row],[Order Date]],"mmm")</f>
        <v>Jan</v>
      </c>
      <c r="AA780" s="1" t="str">
        <f>TEXT(Table13[[#This Row],[Order Date]],"yyyy")</f>
        <v>2015</v>
      </c>
      <c r="AB780" s="1" t="str">
        <f>TEXT(Table13[[#This Row],[Order Date]],"mmm yyyy")</f>
        <v>Jan 2015</v>
      </c>
      <c r="AC780" s="1" t="str">
        <f>TEXT(Table13[[#This Row],[Order Date]],"dddd")</f>
        <v>Wednesday</v>
      </c>
    </row>
    <row r="781" spans="1:29" ht="14.5">
      <c r="A781" s="9">
        <v>1368</v>
      </c>
      <c r="B781" s="9" t="str">
        <f>VLOOKUP(Table13[[#This Row],[Customer ID]],'Customer Lookup'!A:B,2,0)</f>
        <v>Patsy Harmon</v>
      </c>
      <c r="C781" s="9">
        <v>90514</v>
      </c>
      <c r="D781" s="12">
        <v>42086</v>
      </c>
      <c r="E781" s="12">
        <v>42088</v>
      </c>
      <c r="F781" s="24">
        <f>Table13[[#This Row],[Ship Date]]-Table13[[#This Row],[Order Date]]</f>
        <v>2</v>
      </c>
      <c r="G781" s="18" t="str">
        <f>IF(Table13[[#This Row],[Shipping Delay (No of Days From Order to Delivery)]]&lt;=2,"Fast Delivery","Standard Delivery")</f>
        <v>Fast Delivery</v>
      </c>
      <c r="H781" s="9" t="s">
        <v>2237</v>
      </c>
      <c r="I781" s="13" t="str">
        <f ca="1">TRIM(Table13[[#This Row],[Product Category]])</f>
        <v>Office Supplies</v>
      </c>
      <c r="J781" s="13" t="str">
        <f ca="1">PROPER(Table13[[#This Row],[Product Sub-Category]])</f>
        <v>Binders And Binder Accessories</v>
      </c>
      <c r="K781" s="14">
        <v>6</v>
      </c>
      <c r="L781" s="15">
        <v>4.55</v>
      </c>
      <c r="M781" s="15">
        <f t="shared" si="36"/>
        <v>27.299999999999997</v>
      </c>
      <c r="N781" s="9">
        <v>0.05</v>
      </c>
      <c r="O781" s="20">
        <v>0.05</v>
      </c>
      <c r="P781" s="20" t="str">
        <f>IF(Table13[[#This Row],[Discount]]=0,"No Discount",IF(Table13[[#This Row],[Discount]]&lt;=0.05,"Low",IF(Table13[[#This Row],[Discount]]&lt;=0.1,"Medium","High")))</f>
        <v>Low</v>
      </c>
      <c r="Q781" s="15">
        <f t="shared" si="37"/>
        <v>1.365</v>
      </c>
      <c r="R781" s="15">
        <f t="shared" si="38"/>
        <v>25.934999999999999</v>
      </c>
      <c r="S781" s="15" t="str">
        <f>IF(Table13[[#This Row],[Total Sales After Discount (Main Total Sales)]]&gt;=1000,"High Order","Low Order")</f>
        <v>Low Order</v>
      </c>
      <c r="T781" s="9" t="s">
        <v>50</v>
      </c>
      <c r="U781" s="9" t="s">
        <v>104</v>
      </c>
      <c r="V781" s="16" t="str">
        <f ca="1">PROPER(Table13[[#This Row],[Region]])</f>
        <v>Central</v>
      </c>
      <c r="W781" s="9" t="s">
        <v>112</v>
      </c>
      <c r="X781" s="9" t="s">
        <v>588</v>
      </c>
      <c r="Y781" s="9" t="s">
        <v>32</v>
      </c>
      <c r="Z781" s="9" t="str">
        <f>TEXT(Table13[[#This Row],[Order Date]],"mmm")</f>
        <v>Mar</v>
      </c>
      <c r="AA781" s="1" t="str">
        <f>TEXT(Table13[[#This Row],[Order Date]],"yyyy")</f>
        <v>2015</v>
      </c>
      <c r="AB781" s="1" t="str">
        <f>TEXT(Table13[[#This Row],[Order Date]],"mmm yyyy")</f>
        <v>Mar 2015</v>
      </c>
      <c r="AC781" s="1" t="str">
        <f>TEXT(Table13[[#This Row],[Order Date]],"dddd")</f>
        <v>Monday</v>
      </c>
    </row>
    <row r="782" spans="1:29" ht="14.5">
      <c r="A782" s="9">
        <v>1369</v>
      </c>
      <c r="B782" s="9" t="str">
        <f>VLOOKUP(Table13[[#This Row],[Customer ID]],'Customer Lookup'!A:B,2,0)</f>
        <v>Joe D Dean</v>
      </c>
      <c r="C782" s="9">
        <v>90514</v>
      </c>
      <c r="D782" s="12">
        <v>42086</v>
      </c>
      <c r="E782" s="12">
        <v>42088</v>
      </c>
      <c r="F782" s="24">
        <f>Table13[[#This Row],[Ship Date]]-Table13[[#This Row],[Order Date]]</f>
        <v>2</v>
      </c>
      <c r="G782" s="18" t="str">
        <f>IF(Table13[[#This Row],[Shipping Delay (No of Days From Order to Delivery)]]&lt;=2,"Fast Delivery","Standard Delivery")</f>
        <v>Fast Delivery</v>
      </c>
      <c r="H782" s="8" t="s">
        <v>61</v>
      </c>
      <c r="I782" s="13" t="str">
        <f ca="1">TRIM(Table13[[#This Row],[Product Category]])</f>
        <v>Office Supplies</v>
      </c>
      <c r="J782" s="13" t="str">
        <f ca="1">PROPER(Table13[[#This Row],[Product Sub-Category]])</f>
        <v>Envelopes</v>
      </c>
      <c r="K782" s="14">
        <v>11</v>
      </c>
      <c r="L782" s="15">
        <v>9.7799999999999994</v>
      </c>
      <c r="M782" s="15">
        <f t="shared" si="36"/>
        <v>107.58</v>
      </c>
      <c r="N782" s="9">
        <v>0.05</v>
      </c>
      <c r="O782" s="21">
        <v>0.05</v>
      </c>
      <c r="P782" s="21" t="str">
        <f>IF(Table13[[#This Row],[Discount]]=0,"No Discount",IF(Table13[[#This Row],[Discount]]&lt;=0.05,"Low",IF(Table13[[#This Row],[Discount]]&lt;=0.1,"Medium","High")))</f>
        <v>Low</v>
      </c>
      <c r="Q782" s="15">
        <f t="shared" si="37"/>
        <v>5.3790000000000004</v>
      </c>
      <c r="R782" s="15">
        <f t="shared" si="38"/>
        <v>102.20099999999999</v>
      </c>
      <c r="S782" s="15" t="str">
        <f>IF(Table13[[#This Row],[Total Sales After Discount (Main Total Sales)]]&gt;=1000,"High Order","Low Order")</f>
        <v>Low Order</v>
      </c>
      <c r="T782" s="9" t="s">
        <v>50</v>
      </c>
      <c r="U782" s="9" t="s">
        <v>104</v>
      </c>
      <c r="V782" s="16" t="str">
        <f ca="1">PROPER(Table13[[#This Row],[Region]])</f>
        <v>West</v>
      </c>
      <c r="W782" s="9" t="s">
        <v>112</v>
      </c>
      <c r="X782" s="9" t="s">
        <v>589</v>
      </c>
      <c r="Y782" s="9" t="s">
        <v>22</v>
      </c>
      <c r="Z782" s="9" t="str">
        <f>TEXT(Table13[[#This Row],[Order Date]],"mmm")</f>
        <v>Mar</v>
      </c>
      <c r="AA782" s="1" t="str">
        <f>TEXT(Table13[[#This Row],[Order Date]],"yyyy")</f>
        <v>2015</v>
      </c>
      <c r="AB782" s="1" t="str">
        <f>TEXT(Table13[[#This Row],[Order Date]],"mmm yyyy")</f>
        <v>Mar 2015</v>
      </c>
      <c r="AC782" s="1" t="str">
        <f>TEXT(Table13[[#This Row],[Order Date]],"dddd")</f>
        <v>Monday</v>
      </c>
    </row>
    <row r="783" spans="1:29" ht="14.5">
      <c r="A783" s="9">
        <v>1374</v>
      </c>
      <c r="B783" s="9" t="str">
        <f>VLOOKUP(Table13[[#This Row],[Customer ID]],'Customer Lookup'!A:B,2,0)</f>
        <v>Earl Buck</v>
      </c>
      <c r="C783" s="9">
        <v>88212</v>
      </c>
      <c r="D783" s="12">
        <v>42162</v>
      </c>
      <c r="E783" s="12">
        <v>42163</v>
      </c>
      <c r="F783" s="24">
        <f>Table13[[#This Row],[Ship Date]]-Table13[[#This Row],[Order Date]]</f>
        <v>1</v>
      </c>
      <c r="G783" s="18" t="str">
        <f>IF(Table13[[#This Row],[Shipping Delay (No of Days From Order to Delivery)]]&lt;=2,"Fast Delivery","Standard Delivery")</f>
        <v>Fast Delivery</v>
      </c>
      <c r="H783" s="9" t="s">
        <v>196</v>
      </c>
      <c r="I783" s="13" t="str">
        <f ca="1">TRIM(Table13[[#This Row],[Product Category]])</f>
        <v>Office Supplies</v>
      </c>
      <c r="J783" s="13" t="str">
        <f ca="1">PROPER(Table13[[#This Row],[Product Sub-Category]])</f>
        <v>Appliances</v>
      </c>
      <c r="K783" s="14">
        <v>1</v>
      </c>
      <c r="L783" s="15">
        <v>44.01</v>
      </c>
      <c r="M783" s="15">
        <f t="shared" si="36"/>
        <v>44.01</v>
      </c>
      <c r="N783" s="9">
        <v>0.05</v>
      </c>
      <c r="O783" s="20">
        <v>0.05</v>
      </c>
      <c r="P783" s="20" t="str">
        <f>IF(Table13[[#This Row],[Discount]]=0,"No Discount",IF(Table13[[#This Row],[Discount]]&lt;=0.05,"Low",IF(Table13[[#This Row],[Discount]]&lt;=0.1,"Medium","High")))</f>
        <v>Low</v>
      </c>
      <c r="Q783" s="15">
        <f t="shared" si="37"/>
        <v>2.2004999999999999</v>
      </c>
      <c r="R783" s="15">
        <f t="shared" si="38"/>
        <v>41.8095</v>
      </c>
      <c r="S783" s="15" t="str">
        <f>IF(Table13[[#This Row],[Total Sales After Discount (Main Total Sales)]]&gt;=1000,"High Order","Low Order")</f>
        <v>Low Order</v>
      </c>
      <c r="T783" s="9" t="s">
        <v>41</v>
      </c>
      <c r="U783" s="9" t="s">
        <v>42</v>
      </c>
      <c r="V783" s="16" t="str">
        <f ca="1">PROPER(Table13[[#This Row],[Region]])</f>
        <v>East</v>
      </c>
      <c r="W783" s="9" t="s">
        <v>37</v>
      </c>
      <c r="X783" s="9" t="s">
        <v>590</v>
      </c>
      <c r="Y783" s="9" t="s">
        <v>32</v>
      </c>
      <c r="Z783" s="9" t="str">
        <f>TEXT(Table13[[#This Row],[Order Date]],"mmm")</f>
        <v>Jun</v>
      </c>
      <c r="AA783" s="1" t="str">
        <f>TEXT(Table13[[#This Row],[Order Date]],"yyyy")</f>
        <v>2015</v>
      </c>
      <c r="AB783" s="1" t="str">
        <f>TEXT(Table13[[#This Row],[Order Date]],"mmm yyyy")</f>
        <v>Jun 2015</v>
      </c>
      <c r="AC783" s="1" t="str">
        <f>TEXT(Table13[[#This Row],[Order Date]],"dddd")</f>
        <v>Sunday</v>
      </c>
    </row>
    <row r="784" spans="1:29" ht="14.5">
      <c r="A784" s="9">
        <v>1380</v>
      </c>
      <c r="B784" s="9" t="str">
        <f>VLOOKUP(Table13[[#This Row],[Customer ID]],'Customer Lookup'!A:B,2,0)</f>
        <v>Jeanne Walker</v>
      </c>
      <c r="C784" s="9">
        <v>88213</v>
      </c>
      <c r="D784" s="12">
        <v>42182</v>
      </c>
      <c r="E784" s="12">
        <v>42188</v>
      </c>
      <c r="F784" s="24">
        <f>Table13[[#This Row],[Ship Date]]-Table13[[#This Row],[Order Date]]</f>
        <v>6</v>
      </c>
      <c r="G784" s="18" t="str">
        <f>IF(Table13[[#This Row],[Shipping Delay (No of Days From Order to Delivery)]]&lt;=2,"Fast Delivery","Standard Delivery")</f>
        <v>Standard Delivery</v>
      </c>
      <c r="H784" s="8" t="s">
        <v>116</v>
      </c>
      <c r="I784" s="13" t="str">
        <f ca="1">TRIM(Table13[[#This Row],[Product Category]])</f>
        <v>Furniture</v>
      </c>
      <c r="J784" s="13" t="str">
        <f ca="1">PROPER(Table13[[#This Row],[Product Sub-Category]])</f>
        <v>Labels</v>
      </c>
      <c r="K784" s="14">
        <v>9</v>
      </c>
      <c r="L784" s="15">
        <v>2.89</v>
      </c>
      <c r="M784" s="15">
        <f t="shared" si="36"/>
        <v>26.01</v>
      </c>
      <c r="N784" s="9">
        <v>0.05</v>
      </c>
      <c r="O784" s="21">
        <v>0.05</v>
      </c>
      <c r="P784" s="21" t="str">
        <f>IF(Table13[[#This Row],[Discount]]=0,"No Discount",IF(Table13[[#This Row],[Discount]]&lt;=0.05,"Low",IF(Table13[[#This Row],[Discount]]&lt;=0.1,"Medium","High")))</f>
        <v>Low</v>
      </c>
      <c r="Q784" s="15">
        <f t="shared" si="37"/>
        <v>1.3005000000000002</v>
      </c>
      <c r="R784" s="15">
        <f t="shared" si="38"/>
        <v>24.709500000000002</v>
      </c>
      <c r="S784" s="15" t="str">
        <f>IF(Table13[[#This Row],[Total Sales After Discount (Main Total Sales)]]&gt;=1000,"High Order","Low Order")</f>
        <v>Low Order</v>
      </c>
      <c r="T784" s="9" t="s">
        <v>98</v>
      </c>
      <c r="U784" s="9" t="s">
        <v>42</v>
      </c>
      <c r="V784" s="16" t="str">
        <f ca="1">PROPER(Table13[[#This Row],[Region]])</f>
        <v>West</v>
      </c>
      <c r="W784" s="9" t="s">
        <v>155</v>
      </c>
      <c r="X784" s="9" t="s">
        <v>591</v>
      </c>
      <c r="Y784" s="9" t="s">
        <v>32</v>
      </c>
      <c r="Z784" s="9" t="str">
        <f>TEXT(Table13[[#This Row],[Order Date]],"mmm")</f>
        <v>Jun</v>
      </c>
      <c r="AA784" s="1" t="str">
        <f>TEXT(Table13[[#This Row],[Order Date]],"yyyy")</f>
        <v>2015</v>
      </c>
      <c r="AB784" s="1" t="str">
        <f>TEXT(Table13[[#This Row],[Order Date]],"mmm yyyy")</f>
        <v>Jun 2015</v>
      </c>
      <c r="AC784" s="1" t="str">
        <f>TEXT(Table13[[#This Row],[Order Date]],"dddd")</f>
        <v>Saturday</v>
      </c>
    </row>
    <row r="785" spans="1:29" ht="14.5">
      <c r="A785" s="9">
        <v>1383</v>
      </c>
      <c r="B785" s="9" t="str">
        <f>VLOOKUP(Table13[[#This Row],[Customer ID]],'Customer Lookup'!A:B,2,0)</f>
        <v>Christina Hanna</v>
      </c>
      <c r="C785" s="9">
        <v>89406</v>
      </c>
      <c r="D785" s="12">
        <v>42125</v>
      </c>
      <c r="E785" s="12">
        <v>42126</v>
      </c>
      <c r="F785" s="24">
        <f>Table13[[#This Row],[Ship Date]]-Table13[[#This Row],[Order Date]]</f>
        <v>1</v>
      </c>
      <c r="G785" s="18" t="str">
        <f>IF(Table13[[#This Row],[Shipping Delay (No of Days From Order to Delivery)]]&lt;=2,"Fast Delivery","Standard Delivery")</f>
        <v>Fast Delivery</v>
      </c>
      <c r="H785" s="9" t="s">
        <v>2233</v>
      </c>
      <c r="I785" s="13" t="str">
        <f ca="1">TRIM(Table13[[#This Row],[Product Category]])</f>
        <v>Office Supplies</v>
      </c>
      <c r="J785" s="13" t="str">
        <f ca="1">PROPER(Table13[[#This Row],[Product Sub-Category]])</f>
        <v>Office Furnishings</v>
      </c>
      <c r="K785" s="14">
        <v>12</v>
      </c>
      <c r="L785" s="15">
        <v>2.23</v>
      </c>
      <c r="M785" s="15">
        <f t="shared" si="36"/>
        <v>26.759999999999998</v>
      </c>
      <c r="N785" s="9">
        <v>0.05</v>
      </c>
      <c r="O785" s="20">
        <v>0.05</v>
      </c>
      <c r="P785" s="20" t="str">
        <f>IF(Table13[[#This Row],[Discount]]=0,"No Discount",IF(Table13[[#This Row],[Discount]]&lt;=0.05,"Low",IF(Table13[[#This Row],[Discount]]&lt;=0.1,"Medium","High")))</f>
        <v>Low</v>
      </c>
      <c r="Q785" s="15">
        <f t="shared" si="37"/>
        <v>1.3380000000000001</v>
      </c>
      <c r="R785" s="15">
        <f t="shared" si="38"/>
        <v>25.421999999999997</v>
      </c>
      <c r="S785" s="15" t="str">
        <f>IF(Table13[[#This Row],[Total Sales After Discount (Main Total Sales)]]&gt;=1000,"High Order","Low Order")</f>
        <v>Low Order</v>
      </c>
      <c r="T785" s="9" t="s">
        <v>50</v>
      </c>
      <c r="U785" s="9" t="s">
        <v>104</v>
      </c>
      <c r="V785" s="16" t="str">
        <f ca="1">PROPER(Table13[[#This Row],[Region]])</f>
        <v>South</v>
      </c>
      <c r="W785" s="9" t="s">
        <v>161</v>
      </c>
      <c r="X785" s="9" t="s">
        <v>573</v>
      </c>
      <c r="Y785" s="9" t="s">
        <v>32</v>
      </c>
      <c r="Z785" s="9" t="str">
        <f>TEXT(Table13[[#This Row],[Order Date]],"mmm")</f>
        <v>May</v>
      </c>
      <c r="AA785" s="1" t="str">
        <f>TEXT(Table13[[#This Row],[Order Date]],"yyyy")</f>
        <v>2015</v>
      </c>
      <c r="AB785" s="1" t="str">
        <f>TEXT(Table13[[#This Row],[Order Date]],"mmm yyyy")</f>
        <v>May 2015</v>
      </c>
      <c r="AC785" s="1" t="str">
        <f>TEXT(Table13[[#This Row],[Order Date]],"dddd")</f>
        <v>Friday</v>
      </c>
    </row>
    <row r="786" spans="1:29" ht="14.5">
      <c r="A786" s="9">
        <v>1384</v>
      </c>
      <c r="B786" s="9" t="str">
        <f>VLOOKUP(Table13[[#This Row],[Customer ID]],'Customer Lookup'!A:B,2,0)</f>
        <v>George McLamb</v>
      </c>
      <c r="C786" s="9">
        <v>89407</v>
      </c>
      <c r="D786" s="12">
        <v>42185</v>
      </c>
      <c r="E786" s="12">
        <v>42187</v>
      </c>
      <c r="F786" s="24">
        <f>Table13[[#This Row],[Ship Date]]-Table13[[#This Row],[Order Date]]</f>
        <v>2</v>
      </c>
      <c r="G786" s="18" t="str">
        <f>IF(Table13[[#This Row],[Shipping Delay (No of Days From Order to Delivery)]]&lt;=2,"Fast Delivery","Standard Delivery")</f>
        <v>Fast Delivery</v>
      </c>
      <c r="H786" s="8" t="s">
        <v>2238</v>
      </c>
      <c r="I786" s="13" t="str">
        <f ca="1">TRIM(Table13[[#This Row],[Product Category]])</f>
        <v>Office Supplies</v>
      </c>
      <c r="J786" s="13" t="str">
        <f ca="1">PROPER(Table13[[#This Row],[Product Sub-Category]])</f>
        <v>Storage &amp; Organization</v>
      </c>
      <c r="K786" s="14">
        <v>11</v>
      </c>
      <c r="L786" s="15">
        <v>11.29</v>
      </c>
      <c r="M786" s="15">
        <f t="shared" si="36"/>
        <v>124.19</v>
      </c>
      <c r="N786" s="9">
        <v>0.05</v>
      </c>
      <c r="O786" s="21">
        <v>0.05</v>
      </c>
      <c r="P786" s="21" t="str">
        <f>IF(Table13[[#This Row],[Discount]]=0,"No Discount",IF(Table13[[#This Row],[Discount]]&lt;=0.05,"Low",IF(Table13[[#This Row],[Discount]]&lt;=0.1,"Medium","High")))</f>
        <v>Low</v>
      </c>
      <c r="Q786" s="15">
        <f t="shared" si="37"/>
        <v>6.2095000000000002</v>
      </c>
      <c r="R786" s="15">
        <f t="shared" si="38"/>
        <v>117.98049999999999</v>
      </c>
      <c r="S786" s="15" t="str">
        <f>IF(Table13[[#This Row],[Total Sales After Discount (Main Total Sales)]]&gt;=1000,"High Order","Low Order")</f>
        <v>Low Order</v>
      </c>
      <c r="T786" s="9" t="s">
        <v>31</v>
      </c>
      <c r="U786" s="9" t="s">
        <v>104</v>
      </c>
      <c r="V786" s="16" t="str">
        <f ca="1">PROPER(Table13[[#This Row],[Region]])</f>
        <v>South</v>
      </c>
      <c r="W786" s="9" t="s">
        <v>117</v>
      </c>
      <c r="X786" s="9" t="s">
        <v>592</v>
      </c>
      <c r="Y786" s="9" t="s">
        <v>32</v>
      </c>
      <c r="Z786" s="9" t="str">
        <f>TEXT(Table13[[#This Row],[Order Date]],"mmm")</f>
        <v>Jun</v>
      </c>
      <c r="AA786" s="1" t="str">
        <f>TEXT(Table13[[#This Row],[Order Date]],"yyyy")</f>
        <v>2015</v>
      </c>
      <c r="AB786" s="1" t="str">
        <f>TEXT(Table13[[#This Row],[Order Date]],"mmm yyyy")</f>
        <v>Jun 2015</v>
      </c>
      <c r="AC786" s="1" t="str">
        <f>TEXT(Table13[[#This Row],[Order Date]],"dddd")</f>
        <v>Tuesday</v>
      </c>
    </row>
    <row r="787" spans="1:29" ht="14.5">
      <c r="A787" s="9">
        <v>1384</v>
      </c>
      <c r="B787" s="9" t="str">
        <f>VLOOKUP(Table13[[#This Row],[Customer ID]],'Customer Lookup'!A:B,2,0)</f>
        <v>George McLamb</v>
      </c>
      <c r="C787" s="9">
        <v>89408</v>
      </c>
      <c r="D787" s="12">
        <v>42162</v>
      </c>
      <c r="E787" s="12">
        <v>42169</v>
      </c>
      <c r="F787" s="24">
        <f>Table13[[#This Row],[Ship Date]]-Table13[[#This Row],[Order Date]]</f>
        <v>7</v>
      </c>
      <c r="G787" s="18" t="str">
        <f>IF(Table13[[#This Row],[Shipping Delay (No of Days From Order to Delivery)]]&lt;=2,"Fast Delivery","Standard Delivery")</f>
        <v>Standard Delivery</v>
      </c>
      <c r="H787" s="9" t="s">
        <v>196</v>
      </c>
      <c r="I787" s="13" t="str">
        <f ca="1">TRIM(Table13[[#This Row],[Product Category]])</f>
        <v>Furniture</v>
      </c>
      <c r="J787" s="13" t="str">
        <f ca="1">PROPER(Table13[[#This Row],[Product Sub-Category]])</f>
        <v>Appliances</v>
      </c>
      <c r="K787" s="14">
        <v>21</v>
      </c>
      <c r="L787" s="15">
        <v>70.97</v>
      </c>
      <c r="M787" s="15">
        <f t="shared" si="36"/>
        <v>1490.37</v>
      </c>
      <c r="N787" s="9">
        <v>0.05</v>
      </c>
      <c r="O787" s="20">
        <v>0.05</v>
      </c>
      <c r="P787" s="20" t="str">
        <f>IF(Table13[[#This Row],[Discount]]=0,"No Discount",IF(Table13[[#This Row],[Discount]]&lt;=0.05,"Low",IF(Table13[[#This Row],[Discount]]&lt;=0.1,"Medium","High")))</f>
        <v>Low</v>
      </c>
      <c r="Q787" s="15">
        <f t="shared" si="37"/>
        <v>74.518500000000003</v>
      </c>
      <c r="R787" s="15">
        <f t="shared" si="38"/>
        <v>1415.8515</v>
      </c>
      <c r="S787" s="15" t="str">
        <f>IF(Table13[[#This Row],[Total Sales After Discount (Main Total Sales)]]&gt;=1000,"High Order","Low Order")</f>
        <v>High Order</v>
      </c>
      <c r="T787" s="9" t="s">
        <v>98</v>
      </c>
      <c r="U787" s="9" t="s">
        <v>104</v>
      </c>
      <c r="V787" s="16" t="str">
        <f ca="1">PROPER(Table13[[#This Row],[Region]])</f>
        <v>West</v>
      </c>
      <c r="W787" s="9" t="s">
        <v>117</v>
      </c>
      <c r="X787" s="9" t="s">
        <v>592</v>
      </c>
      <c r="Y787" s="9" t="s">
        <v>32</v>
      </c>
      <c r="Z787" s="9" t="str">
        <f>TEXT(Table13[[#This Row],[Order Date]],"mmm")</f>
        <v>Jun</v>
      </c>
      <c r="AA787" s="1" t="str">
        <f>TEXT(Table13[[#This Row],[Order Date]],"yyyy")</f>
        <v>2015</v>
      </c>
      <c r="AB787" s="1" t="str">
        <f>TEXT(Table13[[#This Row],[Order Date]],"mmm yyyy")</f>
        <v>Jun 2015</v>
      </c>
      <c r="AC787" s="1" t="str">
        <f>TEXT(Table13[[#This Row],[Order Date]],"dddd")</f>
        <v>Sunday</v>
      </c>
    </row>
    <row r="788" spans="1:29" ht="14.5">
      <c r="A788" s="9">
        <v>1389</v>
      </c>
      <c r="B788" s="9" t="str">
        <f>VLOOKUP(Table13[[#This Row],[Customer ID]],'Customer Lookup'!A:B,2,0)</f>
        <v>Jean Khan</v>
      </c>
      <c r="C788" s="9">
        <v>88726</v>
      </c>
      <c r="D788" s="12">
        <v>42029</v>
      </c>
      <c r="E788" s="12">
        <v>42030</v>
      </c>
      <c r="F788" s="24">
        <f>Table13[[#This Row],[Ship Date]]-Table13[[#This Row],[Order Date]]</f>
        <v>1</v>
      </c>
      <c r="G788" s="18" t="str">
        <f>IF(Table13[[#This Row],[Shipping Delay (No of Days From Order to Delivery)]]&lt;=2,"Fast Delivery","Standard Delivery")</f>
        <v>Fast Delivery</v>
      </c>
      <c r="H788" s="8" t="s">
        <v>2233</v>
      </c>
      <c r="I788" s="13" t="str">
        <f ca="1">TRIM(Table13[[#This Row],[Product Category]])</f>
        <v>Office Supplies</v>
      </c>
      <c r="J788" s="13" t="str">
        <f ca="1">PROPER(Table13[[#This Row],[Product Sub-Category]])</f>
        <v>Office Furnishings</v>
      </c>
      <c r="K788" s="14">
        <v>1</v>
      </c>
      <c r="L788" s="15">
        <v>1.74</v>
      </c>
      <c r="M788" s="15">
        <f t="shared" si="36"/>
        <v>1.74</v>
      </c>
      <c r="N788" s="9">
        <v>0.05</v>
      </c>
      <c r="O788" s="21">
        <v>0.05</v>
      </c>
      <c r="P788" s="21" t="str">
        <f>IF(Table13[[#This Row],[Discount]]=0,"No Discount",IF(Table13[[#This Row],[Discount]]&lt;=0.05,"Low",IF(Table13[[#This Row],[Discount]]&lt;=0.1,"Medium","High")))</f>
        <v>Low</v>
      </c>
      <c r="Q788" s="15">
        <f t="shared" si="37"/>
        <v>8.7000000000000008E-2</v>
      </c>
      <c r="R788" s="15">
        <f t="shared" si="38"/>
        <v>1.653</v>
      </c>
      <c r="S788" s="15" t="str">
        <f>IF(Table13[[#This Row],[Total Sales After Discount (Main Total Sales)]]&gt;=1000,"High Order","Low Order")</f>
        <v>Low Order</v>
      </c>
      <c r="T788" s="9" t="s">
        <v>41</v>
      </c>
      <c r="U788" s="9" t="s">
        <v>81</v>
      </c>
      <c r="V788" s="16" t="str">
        <f ca="1">PROPER(Table13[[#This Row],[Region]])</f>
        <v>West</v>
      </c>
      <c r="W788" s="9" t="s">
        <v>37</v>
      </c>
      <c r="X788" s="9" t="s">
        <v>593</v>
      </c>
      <c r="Y788" s="9" t="s">
        <v>32</v>
      </c>
      <c r="Z788" s="9" t="str">
        <f>TEXT(Table13[[#This Row],[Order Date]],"mmm")</f>
        <v>Jan</v>
      </c>
      <c r="AA788" s="1" t="str">
        <f>TEXT(Table13[[#This Row],[Order Date]],"yyyy")</f>
        <v>2015</v>
      </c>
      <c r="AB788" s="1" t="str">
        <f>TEXT(Table13[[#This Row],[Order Date]],"mmm yyyy")</f>
        <v>Jan 2015</v>
      </c>
      <c r="AC788" s="1" t="str">
        <f>TEXT(Table13[[#This Row],[Order Date]],"dddd")</f>
        <v>Sunday</v>
      </c>
    </row>
    <row r="789" spans="1:29" ht="14.5">
      <c r="A789" s="9">
        <v>1389</v>
      </c>
      <c r="B789" s="9" t="str">
        <f>VLOOKUP(Table13[[#This Row],[Customer ID]],'Customer Lookup'!A:B,2,0)</f>
        <v>Jean Khan</v>
      </c>
      <c r="C789" s="9">
        <v>88728</v>
      </c>
      <c r="D789" s="12">
        <v>42137</v>
      </c>
      <c r="E789" s="12">
        <v>42139</v>
      </c>
      <c r="F789" s="24">
        <f>Table13[[#This Row],[Ship Date]]-Table13[[#This Row],[Order Date]]</f>
        <v>2</v>
      </c>
      <c r="G789" s="18" t="str">
        <f>IF(Table13[[#This Row],[Shipping Delay (No of Days From Order to Delivery)]]&lt;=2,"Fast Delivery","Standard Delivery")</f>
        <v>Fast Delivery</v>
      </c>
      <c r="H789" s="9" t="s">
        <v>60</v>
      </c>
      <c r="I789" s="13" t="str">
        <f ca="1">TRIM(Table13[[#This Row],[Product Category]])</f>
        <v>Office Supplies</v>
      </c>
      <c r="J789" s="13" t="str">
        <f ca="1">PROPER(Table13[[#This Row],[Product Sub-Category]])</f>
        <v>Rubber Bands</v>
      </c>
      <c r="K789" s="14">
        <v>12</v>
      </c>
      <c r="L789" s="15">
        <v>2.62</v>
      </c>
      <c r="M789" s="15">
        <f t="shared" si="36"/>
        <v>31.44</v>
      </c>
      <c r="N789" s="9">
        <v>0.05</v>
      </c>
      <c r="O789" s="20">
        <v>0.05</v>
      </c>
      <c r="P789" s="20" t="str">
        <f>IF(Table13[[#This Row],[Discount]]=0,"No Discount",IF(Table13[[#This Row],[Discount]]&lt;=0.05,"Low",IF(Table13[[#This Row],[Discount]]&lt;=0.1,"Medium","High")))</f>
        <v>Low</v>
      </c>
      <c r="Q789" s="15">
        <f t="shared" si="37"/>
        <v>1.5720000000000001</v>
      </c>
      <c r="R789" s="15">
        <f t="shared" si="38"/>
        <v>29.868000000000002</v>
      </c>
      <c r="S789" s="15" t="str">
        <f>IF(Table13[[#This Row],[Total Sales After Discount (Main Total Sales)]]&gt;=1000,"High Order","Low Order")</f>
        <v>Low Order</v>
      </c>
      <c r="T789" s="9" t="s">
        <v>21</v>
      </c>
      <c r="U789" s="9" t="s">
        <v>51</v>
      </c>
      <c r="V789" s="16" t="str">
        <f ca="1">PROPER(Table13[[#This Row],[Region]])</f>
        <v>West</v>
      </c>
      <c r="W789" s="9" t="s">
        <v>37</v>
      </c>
      <c r="X789" s="9" t="s">
        <v>593</v>
      </c>
      <c r="Y789" s="9" t="s">
        <v>22</v>
      </c>
      <c r="Z789" s="9" t="str">
        <f>TEXT(Table13[[#This Row],[Order Date]],"mmm")</f>
        <v>May</v>
      </c>
      <c r="AA789" s="1" t="str">
        <f>TEXT(Table13[[#This Row],[Order Date]],"yyyy")</f>
        <v>2015</v>
      </c>
      <c r="AB789" s="1" t="str">
        <f>TEXT(Table13[[#This Row],[Order Date]],"mmm yyyy")</f>
        <v>May 2015</v>
      </c>
      <c r="AC789" s="1" t="str">
        <f>TEXT(Table13[[#This Row],[Order Date]],"dddd")</f>
        <v>Wednesday</v>
      </c>
    </row>
    <row r="790" spans="1:29" ht="14.5">
      <c r="A790" s="9">
        <v>1389</v>
      </c>
      <c r="B790" s="9" t="str">
        <f>VLOOKUP(Table13[[#This Row],[Customer ID]],'Customer Lookup'!A:B,2,0)</f>
        <v>Jean Khan</v>
      </c>
      <c r="C790" s="9">
        <v>88729</v>
      </c>
      <c r="D790" s="12">
        <v>42158</v>
      </c>
      <c r="E790" s="12">
        <v>42160</v>
      </c>
      <c r="F790" s="24">
        <f>Table13[[#This Row],[Ship Date]]-Table13[[#This Row],[Order Date]]</f>
        <v>2</v>
      </c>
      <c r="G790" s="18" t="str">
        <f>IF(Table13[[#This Row],[Shipping Delay (No of Days From Order to Delivery)]]&lt;=2,"Fast Delivery","Standard Delivery")</f>
        <v>Fast Delivery</v>
      </c>
      <c r="H790" s="8" t="s">
        <v>116</v>
      </c>
      <c r="I790" s="13" t="str">
        <f ca="1">TRIM(Table13[[#This Row],[Product Category]])</f>
        <v>Office Supplies</v>
      </c>
      <c r="J790" s="13" t="str">
        <f ca="1">PROPER(Table13[[#This Row],[Product Sub-Category]])</f>
        <v>Labels</v>
      </c>
      <c r="K790" s="14">
        <v>17</v>
      </c>
      <c r="L790" s="15">
        <v>2.61</v>
      </c>
      <c r="M790" s="15">
        <f t="shared" si="36"/>
        <v>44.37</v>
      </c>
      <c r="N790" s="9">
        <v>0.05</v>
      </c>
      <c r="O790" s="21">
        <v>0.05</v>
      </c>
      <c r="P790" s="21" t="str">
        <f>IF(Table13[[#This Row],[Discount]]=0,"No Discount",IF(Table13[[#This Row],[Discount]]&lt;=0.05,"Low",IF(Table13[[#This Row],[Discount]]&lt;=0.1,"Medium","High")))</f>
        <v>Low</v>
      </c>
      <c r="Q790" s="15">
        <f t="shared" si="37"/>
        <v>2.2185000000000001</v>
      </c>
      <c r="R790" s="15">
        <f t="shared" si="38"/>
        <v>42.151499999999999</v>
      </c>
      <c r="S790" s="15" t="str">
        <f>IF(Table13[[#This Row],[Total Sales After Discount (Main Total Sales)]]&gt;=1000,"High Order","Low Order")</f>
        <v>Low Order</v>
      </c>
      <c r="T790" s="9" t="s">
        <v>21</v>
      </c>
      <c r="U790" s="9" t="s">
        <v>104</v>
      </c>
      <c r="V790" s="16" t="str">
        <f ca="1">PROPER(Table13[[#This Row],[Region]])</f>
        <v>West</v>
      </c>
      <c r="W790" s="9" t="s">
        <v>37</v>
      </c>
      <c r="X790" s="9" t="s">
        <v>593</v>
      </c>
      <c r="Y790" s="9" t="s">
        <v>32</v>
      </c>
      <c r="Z790" s="9" t="str">
        <f>TEXT(Table13[[#This Row],[Order Date]],"mmm")</f>
        <v>Jun</v>
      </c>
      <c r="AA790" s="1" t="str">
        <f>TEXT(Table13[[#This Row],[Order Date]],"yyyy")</f>
        <v>2015</v>
      </c>
      <c r="AB790" s="1" t="str">
        <f>TEXT(Table13[[#This Row],[Order Date]],"mmm yyyy")</f>
        <v>Jun 2015</v>
      </c>
      <c r="AC790" s="1" t="str">
        <f>TEXT(Table13[[#This Row],[Order Date]],"dddd")</f>
        <v>Wednesday</v>
      </c>
    </row>
    <row r="791" spans="1:29" ht="14.5">
      <c r="A791" s="9">
        <v>1390</v>
      </c>
      <c r="B791" s="9" t="str">
        <f>VLOOKUP(Table13[[#This Row],[Customer ID]],'Customer Lookup'!A:B,2,0)</f>
        <v>Hazel Jones</v>
      </c>
      <c r="C791" s="9">
        <v>88731</v>
      </c>
      <c r="D791" s="12">
        <v>42140</v>
      </c>
      <c r="E791" s="12">
        <v>42140</v>
      </c>
      <c r="F791" s="24">
        <f>Table13[[#This Row],[Ship Date]]-Table13[[#This Row],[Order Date]]</f>
        <v>0</v>
      </c>
      <c r="G791" s="18" t="str">
        <f>IF(Table13[[#This Row],[Shipping Delay (No of Days From Order to Delivery)]]&lt;=2,"Fast Delivery","Standard Delivery")</f>
        <v>Fast Delivery</v>
      </c>
      <c r="H791" s="9" t="s">
        <v>83</v>
      </c>
      <c r="I791" s="13" t="str">
        <f ca="1">TRIM(Table13[[#This Row],[Product Category]])</f>
        <v>Technology</v>
      </c>
      <c r="J791" s="13" t="str">
        <f ca="1">PROPER(Table13[[#This Row],[Product Sub-Category]])</f>
        <v>Paper</v>
      </c>
      <c r="K791" s="14">
        <v>19</v>
      </c>
      <c r="L791" s="15">
        <v>8.17</v>
      </c>
      <c r="M791" s="15">
        <f t="shared" si="36"/>
        <v>155.22999999999999</v>
      </c>
      <c r="N791" s="9">
        <v>0.05</v>
      </c>
      <c r="O791" s="20">
        <v>0.05</v>
      </c>
      <c r="P791" s="20" t="str">
        <f>IF(Table13[[#This Row],[Discount]]=0,"No Discount",IF(Table13[[#This Row],[Discount]]&lt;=0.05,"Low",IF(Table13[[#This Row],[Discount]]&lt;=0.1,"Medium","High")))</f>
        <v>Low</v>
      </c>
      <c r="Q791" s="15">
        <f t="shared" si="37"/>
        <v>7.7614999999999998</v>
      </c>
      <c r="R791" s="15">
        <f t="shared" si="38"/>
        <v>147.46849999999998</v>
      </c>
      <c r="S791" s="15" t="str">
        <f>IF(Table13[[#This Row],[Total Sales After Discount (Main Total Sales)]]&gt;=1000,"High Order","Low Order")</f>
        <v>Low Order</v>
      </c>
      <c r="T791" s="9" t="s">
        <v>41</v>
      </c>
      <c r="U791" s="9" t="s">
        <v>81</v>
      </c>
      <c r="V791" s="16" t="str">
        <f ca="1">PROPER(Table13[[#This Row],[Region]])</f>
        <v>West</v>
      </c>
      <c r="W791" s="9" t="s">
        <v>37</v>
      </c>
      <c r="X791" s="9" t="s">
        <v>590</v>
      </c>
      <c r="Y791" s="9" t="s">
        <v>32</v>
      </c>
      <c r="Z791" s="9" t="str">
        <f>TEXT(Table13[[#This Row],[Order Date]],"mmm")</f>
        <v>May</v>
      </c>
      <c r="AA791" s="1" t="str">
        <f>TEXT(Table13[[#This Row],[Order Date]],"yyyy")</f>
        <v>2015</v>
      </c>
      <c r="AB791" s="1" t="str">
        <f>TEXT(Table13[[#This Row],[Order Date]],"mmm yyyy")</f>
        <v>May 2015</v>
      </c>
      <c r="AC791" s="1" t="str">
        <f>TEXT(Table13[[#This Row],[Order Date]],"dddd")</f>
        <v>Saturday</v>
      </c>
    </row>
    <row r="792" spans="1:29" ht="14.5">
      <c r="A792" s="9">
        <v>1390</v>
      </c>
      <c r="B792" s="9" t="str">
        <f>VLOOKUP(Table13[[#This Row],[Customer ID]],'Customer Lookup'!A:B,2,0)</f>
        <v>Hazel Jones</v>
      </c>
      <c r="C792" s="9">
        <v>88731</v>
      </c>
      <c r="D792" s="12">
        <v>42140</v>
      </c>
      <c r="E792" s="12">
        <v>42142</v>
      </c>
      <c r="F792" s="24">
        <f>Table13[[#This Row],[Ship Date]]-Table13[[#This Row],[Order Date]]</f>
        <v>2</v>
      </c>
      <c r="G792" s="18" t="str">
        <f>IF(Table13[[#This Row],[Shipping Delay (No of Days From Order to Delivery)]]&lt;=2,"Fast Delivery","Standard Delivery")</f>
        <v>Fast Delivery</v>
      </c>
      <c r="H792" s="8" t="s">
        <v>2235</v>
      </c>
      <c r="I792" s="13" t="str">
        <f ca="1">TRIM(Table13[[#This Row],[Product Category]])</f>
        <v>Office Supplies</v>
      </c>
      <c r="J792" s="13" t="str">
        <f ca="1">PROPER(Table13[[#This Row],[Product Sub-Category]])</f>
        <v>Telephones And Communication</v>
      </c>
      <c r="K792" s="14">
        <v>38</v>
      </c>
      <c r="L792" s="15">
        <v>110.99</v>
      </c>
      <c r="M792" s="15">
        <f t="shared" si="36"/>
        <v>4217.62</v>
      </c>
      <c r="N792" s="9">
        <v>0.1</v>
      </c>
      <c r="O792" s="21">
        <v>0.1</v>
      </c>
      <c r="P792" s="21" t="str">
        <f>IF(Table13[[#This Row],[Discount]]=0,"No Discount",IF(Table13[[#This Row],[Discount]]&lt;=0.05,"Low",IF(Table13[[#This Row],[Discount]]&lt;=0.1,"Medium","High")))</f>
        <v>Medium</v>
      </c>
      <c r="Q792" s="15">
        <f t="shared" si="37"/>
        <v>421.762</v>
      </c>
      <c r="R792" s="15">
        <f t="shared" si="38"/>
        <v>3795.8579999999997</v>
      </c>
      <c r="S792" s="15" t="str">
        <f>IF(Table13[[#This Row],[Total Sales After Discount (Main Total Sales)]]&gt;=1000,"High Order","Low Order")</f>
        <v>High Order</v>
      </c>
      <c r="T792" s="9" t="s">
        <v>41</v>
      </c>
      <c r="U792" s="9" t="s">
        <v>81</v>
      </c>
      <c r="V792" s="16" t="str">
        <f ca="1">PROPER(Table13[[#This Row],[Region]])</f>
        <v>West</v>
      </c>
      <c r="W792" s="9" t="s">
        <v>37</v>
      </c>
      <c r="X792" s="9" t="s">
        <v>590</v>
      </c>
      <c r="Y792" s="9" t="s">
        <v>32</v>
      </c>
      <c r="Z792" s="9" t="str">
        <f>TEXT(Table13[[#This Row],[Order Date]],"mmm")</f>
        <v>May</v>
      </c>
      <c r="AA792" s="1" t="str">
        <f>TEXT(Table13[[#This Row],[Order Date]],"yyyy")</f>
        <v>2015</v>
      </c>
      <c r="AB792" s="1" t="str">
        <f>TEXT(Table13[[#This Row],[Order Date]],"mmm yyyy")</f>
        <v>May 2015</v>
      </c>
      <c r="AC792" s="1" t="str">
        <f>TEXT(Table13[[#This Row],[Order Date]],"dddd")</f>
        <v>Saturday</v>
      </c>
    </row>
    <row r="793" spans="1:29" ht="14.5">
      <c r="A793" s="9">
        <v>1391</v>
      </c>
      <c r="B793" s="9" t="str">
        <f>VLOOKUP(Table13[[#This Row],[Customer ID]],'Customer Lookup'!A:B,2,0)</f>
        <v>Carolyn Greer</v>
      </c>
      <c r="C793" s="9">
        <v>88727</v>
      </c>
      <c r="D793" s="12">
        <v>42118</v>
      </c>
      <c r="E793" s="12">
        <v>42118</v>
      </c>
      <c r="F793" s="24">
        <f>Table13[[#This Row],[Ship Date]]-Table13[[#This Row],[Order Date]]</f>
        <v>0</v>
      </c>
      <c r="G793" s="18" t="str">
        <f>IF(Table13[[#This Row],[Shipping Delay (No of Days From Order to Delivery)]]&lt;=2,"Fast Delivery","Standard Delivery")</f>
        <v>Fast Delivery</v>
      </c>
      <c r="H793" s="9" t="s">
        <v>2231</v>
      </c>
      <c r="I793" s="13" t="str">
        <f ca="1">TRIM(Table13[[#This Row],[Product Category]])</f>
        <v>Office Supplies</v>
      </c>
      <c r="J793" s="13" t="str">
        <f ca="1">PROPER(Table13[[#This Row],[Product Sub-Category]])</f>
        <v>Pens &amp; Art Supplies</v>
      </c>
      <c r="K793" s="14">
        <v>1</v>
      </c>
      <c r="L793" s="15">
        <v>2.88</v>
      </c>
      <c r="M793" s="15">
        <f t="shared" si="36"/>
        <v>2.88</v>
      </c>
      <c r="N793" s="9">
        <v>0.05</v>
      </c>
      <c r="O793" s="20">
        <v>0.05</v>
      </c>
      <c r="P793" s="20" t="str">
        <f>IF(Table13[[#This Row],[Discount]]=0,"No Discount",IF(Table13[[#This Row],[Discount]]&lt;=0.05,"Low",IF(Table13[[#This Row],[Discount]]&lt;=0.1,"Medium","High")))</f>
        <v>Low</v>
      </c>
      <c r="Q793" s="15">
        <f t="shared" si="37"/>
        <v>0.14399999999999999</v>
      </c>
      <c r="R793" s="15">
        <f t="shared" si="38"/>
        <v>2.7359999999999998</v>
      </c>
      <c r="S793" s="15" t="str">
        <f>IF(Table13[[#This Row],[Total Sales After Discount (Main Total Sales)]]&gt;=1000,"High Order","Low Order")</f>
        <v>Low Order</v>
      </c>
      <c r="T793" s="9" t="s">
        <v>31</v>
      </c>
      <c r="U793" s="9" t="s">
        <v>104</v>
      </c>
      <c r="V793" s="16" t="str">
        <f ca="1">PROPER(Table13[[#This Row],[Region]])</f>
        <v>West</v>
      </c>
      <c r="W793" s="9" t="s">
        <v>37</v>
      </c>
      <c r="X793" s="9" t="s">
        <v>594</v>
      </c>
      <c r="Y793" s="9" t="s">
        <v>22</v>
      </c>
      <c r="Z793" s="9" t="str">
        <f>TEXT(Table13[[#This Row],[Order Date]],"mmm")</f>
        <v>Apr</v>
      </c>
      <c r="AA793" s="1" t="str">
        <f>TEXT(Table13[[#This Row],[Order Date]],"yyyy")</f>
        <v>2015</v>
      </c>
      <c r="AB793" s="1" t="str">
        <f>TEXT(Table13[[#This Row],[Order Date]],"mmm yyyy")</f>
        <v>Apr 2015</v>
      </c>
      <c r="AC793" s="1" t="str">
        <f>TEXT(Table13[[#This Row],[Order Date]],"dddd")</f>
        <v>Friday</v>
      </c>
    </row>
    <row r="794" spans="1:29" ht="14.5">
      <c r="A794" s="9">
        <v>1391</v>
      </c>
      <c r="B794" s="9" t="str">
        <f>VLOOKUP(Table13[[#This Row],[Customer ID]],'Customer Lookup'!A:B,2,0)</f>
        <v>Carolyn Greer</v>
      </c>
      <c r="C794" s="9">
        <v>88730</v>
      </c>
      <c r="D794" s="12">
        <v>42127</v>
      </c>
      <c r="E794" s="12">
        <v>42134</v>
      </c>
      <c r="F794" s="24">
        <f>Table13[[#This Row],[Ship Date]]-Table13[[#This Row],[Order Date]]</f>
        <v>7</v>
      </c>
      <c r="G794" s="18" t="str">
        <f>IF(Table13[[#This Row],[Shipping Delay (No of Days From Order to Delivery)]]&lt;=2,"Fast Delivery","Standard Delivery")</f>
        <v>Standard Delivery</v>
      </c>
      <c r="H794" s="8" t="s">
        <v>2238</v>
      </c>
      <c r="I794" s="13" t="str">
        <f ca="1">TRIM(Table13[[#This Row],[Product Category]])</f>
        <v>Office Supplies</v>
      </c>
      <c r="J794" s="13" t="str">
        <f ca="1">PROPER(Table13[[#This Row],[Product Sub-Category]])</f>
        <v>Storage &amp; Organization</v>
      </c>
      <c r="K794" s="14">
        <v>33</v>
      </c>
      <c r="L794" s="15">
        <v>12.28</v>
      </c>
      <c r="M794" s="15">
        <f t="shared" si="36"/>
        <v>405.23999999999995</v>
      </c>
      <c r="N794" s="9">
        <v>0.05</v>
      </c>
      <c r="O794" s="21">
        <v>0.05</v>
      </c>
      <c r="P794" s="21" t="str">
        <f>IF(Table13[[#This Row],[Discount]]=0,"No Discount",IF(Table13[[#This Row],[Discount]]&lt;=0.05,"Low",IF(Table13[[#This Row],[Discount]]&lt;=0.1,"Medium","High")))</f>
        <v>Low</v>
      </c>
      <c r="Q794" s="15">
        <f t="shared" si="37"/>
        <v>20.262</v>
      </c>
      <c r="R794" s="15">
        <f t="shared" si="38"/>
        <v>384.97799999999995</v>
      </c>
      <c r="S794" s="15" t="str">
        <f>IF(Table13[[#This Row],[Total Sales After Discount (Main Total Sales)]]&gt;=1000,"High Order","Low Order")</f>
        <v>Low Order</v>
      </c>
      <c r="T794" s="9" t="s">
        <v>98</v>
      </c>
      <c r="U794" s="9" t="s">
        <v>51</v>
      </c>
      <c r="V794" s="16" t="str">
        <f ca="1">PROPER(Table13[[#This Row],[Region]])</f>
        <v>Central</v>
      </c>
      <c r="W794" s="9" t="s">
        <v>37</v>
      </c>
      <c r="X794" s="9" t="s">
        <v>594</v>
      </c>
      <c r="Y794" s="9" t="s">
        <v>32</v>
      </c>
      <c r="Z794" s="9" t="str">
        <f>TEXT(Table13[[#This Row],[Order Date]],"mmm")</f>
        <v>May</v>
      </c>
      <c r="AA794" s="1" t="str">
        <f>TEXT(Table13[[#This Row],[Order Date]],"yyyy")</f>
        <v>2015</v>
      </c>
      <c r="AB794" s="1" t="str">
        <f>TEXT(Table13[[#This Row],[Order Date]],"mmm yyyy")</f>
        <v>May 2015</v>
      </c>
      <c r="AC794" s="1" t="str">
        <f>TEXT(Table13[[#This Row],[Order Date]],"dddd")</f>
        <v>Sunday</v>
      </c>
    </row>
    <row r="795" spans="1:29" ht="14.5">
      <c r="A795" s="9">
        <v>1402</v>
      </c>
      <c r="B795" s="9" t="str">
        <f>VLOOKUP(Table13[[#This Row],[Customer ID]],'Customer Lookup'!A:B,2,0)</f>
        <v>Wesley Tate</v>
      </c>
      <c r="C795" s="9">
        <v>37729</v>
      </c>
      <c r="D795" s="12">
        <v>42019</v>
      </c>
      <c r="E795" s="12">
        <v>42019</v>
      </c>
      <c r="F795" s="24">
        <f>Table13[[#This Row],[Ship Date]]-Table13[[#This Row],[Order Date]]</f>
        <v>0</v>
      </c>
      <c r="G795" s="18" t="str">
        <f>IF(Table13[[#This Row],[Shipping Delay (No of Days From Order to Delivery)]]&lt;=2,"Fast Delivery","Standard Delivery")</f>
        <v>Fast Delivery</v>
      </c>
      <c r="H795" s="9" t="s">
        <v>2237</v>
      </c>
      <c r="I795" s="13" t="str">
        <f ca="1">TRIM(Table13[[#This Row],[Product Category]])</f>
        <v>Technology</v>
      </c>
      <c r="J795" s="13" t="str">
        <f ca="1">PROPER(Table13[[#This Row],[Product Sub-Category]])</f>
        <v>Binders And Binder Accessories</v>
      </c>
      <c r="K795" s="14">
        <v>48</v>
      </c>
      <c r="L795" s="15">
        <v>8.6</v>
      </c>
      <c r="M795" s="15">
        <f t="shared" si="36"/>
        <v>412.79999999999995</v>
      </c>
      <c r="N795" s="9">
        <v>0.05</v>
      </c>
      <c r="O795" s="20">
        <v>0.05</v>
      </c>
      <c r="P795" s="20" t="str">
        <f>IF(Table13[[#This Row],[Discount]]=0,"No Discount",IF(Table13[[#This Row],[Discount]]&lt;=0.05,"Low",IF(Table13[[#This Row],[Discount]]&lt;=0.1,"Medium","High")))</f>
        <v>Low</v>
      </c>
      <c r="Q795" s="15">
        <f t="shared" si="37"/>
        <v>20.64</v>
      </c>
      <c r="R795" s="15">
        <f t="shared" si="38"/>
        <v>392.15999999999997</v>
      </c>
      <c r="S795" s="15" t="str">
        <f>IF(Table13[[#This Row],[Total Sales After Discount (Main Total Sales)]]&gt;=1000,"High Order","Low Order")</f>
        <v>Low Order</v>
      </c>
      <c r="T795" s="9" t="s">
        <v>31</v>
      </c>
      <c r="U795" s="9" t="s">
        <v>81</v>
      </c>
      <c r="V795" s="16" t="str">
        <f ca="1">PROPER(Table13[[#This Row],[Region]])</f>
        <v>Central</v>
      </c>
      <c r="W795" s="9" t="s">
        <v>142</v>
      </c>
      <c r="X795" s="9" t="s">
        <v>143</v>
      </c>
      <c r="Y795" s="9" t="s">
        <v>32</v>
      </c>
      <c r="Z795" s="9" t="str">
        <f>TEXT(Table13[[#This Row],[Order Date]],"mmm")</f>
        <v>Jan</v>
      </c>
      <c r="AA795" s="1" t="str">
        <f>TEXT(Table13[[#This Row],[Order Date]],"yyyy")</f>
        <v>2015</v>
      </c>
      <c r="AB795" s="1" t="str">
        <f>TEXT(Table13[[#This Row],[Order Date]],"mmm yyyy")</f>
        <v>Jan 2015</v>
      </c>
      <c r="AC795" s="1" t="str">
        <f>TEXT(Table13[[#This Row],[Order Date]],"dddd")</f>
        <v>Thursday</v>
      </c>
    </row>
    <row r="796" spans="1:29" ht="14.5">
      <c r="A796" s="9">
        <v>1402</v>
      </c>
      <c r="B796" s="9" t="str">
        <f>VLOOKUP(Table13[[#This Row],[Customer ID]],'Customer Lookup'!A:B,2,0)</f>
        <v>Wesley Tate</v>
      </c>
      <c r="C796" s="9">
        <v>43079</v>
      </c>
      <c r="D796" s="12">
        <v>42025</v>
      </c>
      <c r="E796" s="12">
        <v>42026</v>
      </c>
      <c r="F796" s="24">
        <f>Table13[[#This Row],[Ship Date]]-Table13[[#This Row],[Order Date]]</f>
        <v>1</v>
      </c>
      <c r="G796" s="18" t="str">
        <f>IF(Table13[[#This Row],[Shipping Delay (No of Days From Order to Delivery)]]&lt;=2,"Fast Delivery","Standard Delivery")</f>
        <v>Fast Delivery</v>
      </c>
      <c r="H796" s="8" t="s">
        <v>144</v>
      </c>
      <c r="I796" s="13" t="str">
        <f ca="1">TRIM(Table13[[#This Row],[Product Category]])</f>
        <v>Office Supplies</v>
      </c>
      <c r="J796" s="13" t="str">
        <f ca="1">PROPER(Table13[[#This Row],[Product Sub-Category]])</f>
        <v>Computer Peripherals</v>
      </c>
      <c r="K796" s="14">
        <v>48</v>
      </c>
      <c r="L796" s="15">
        <v>30.73</v>
      </c>
      <c r="M796" s="15">
        <f t="shared" si="36"/>
        <v>1475.04</v>
      </c>
      <c r="N796" s="9">
        <v>0.05</v>
      </c>
      <c r="O796" s="21">
        <v>0.05</v>
      </c>
      <c r="P796" s="21" t="str">
        <f>IF(Table13[[#This Row],[Discount]]=0,"No Discount",IF(Table13[[#This Row],[Discount]]&lt;=0.05,"Low",IF(Table13[[#This Row],[Discount]]&lt;=0.1,"Medium","High")))</f>
        <v>Low</v>
      </c>
      <c r="Q796" s="15">
        <f t="shared" si="37"/>
        <v>73.751999999999995</v>
      </c>
      <c r="R796" s="15">
        <f t="shared" si="38"/>
        <v>1401.288</v>
      </c>
      <c r="S796" s="15" t="str">
        <f>IF(Table13[[#This Row],[Total Sales After Discount (Main Total Sales)]]&gt;=1000,"High Order","Low Order")</f>
        <v>High Order</v>
      </c>
      <c r="T796" s="9" t="s">
        <v>50</v>
      </c>
      <c r="U796" s="9" t="s">
        <v>42</v>
      </c>
      <c r="V796" s="16" t="str">
        <f ca="1">PROPER(Table13[[#This Row],[Region]])</f>
        <v>Central</v>
      </c>
      <c r="W796" s="9" t="s">
        <v>142</v>
      </c>
      <c r="X796" s="9" t="s">
        <v>143</v>
      </c>
      <c r="Y796" s="9" t="s">
        <v>32</v>
      </c>
      <c r="Z796" s="9" t="str">
        <f>TEXT(Table13[[#This Row],[Order Date]],"mmm")</f>
        <v>Jan</v>
      </c>
      <c r="AA796" s="1" t="str">
        <f>TEXT(Table13[[#This Row],[Order Date]],"yyyy")</f>
        <v>2015</v>
      </c>
      <c r="AB796" s="1" t="str">
        <f>TEXT(Table13[[#This Row],[Order Date]],"mmm yyyy")</f>
        <v>Jan 2015</v>
      </c>
      <c r="AC796" s="1" t="str">
        <f>TEXT(Table13[[#This Row],[Order Date]],"dddd")</f>
        <v>Wednesday</v>
      </c>
    </row>
    <row r="797" spans="1:29" ht="14.5">
      <c r="A797" s="9">
        <v>1405</v>
      </c>
      <c r="B797" s="9" t="str">
        <f>VLOOKUP(Table13[[#This Row],[Customer ID]],'Customer Lookup'!A:B,2,0)</f>
        <v>Crystal Floyd</v>
      </c>
      <c r="C797" s="9">
        <v>86144</v>
      </c>
      <c r="D797" s="12">
        <v>42019</v>
      </c>
      <c r="E797" s="12">
        <v>42019</v>
      </c>
      <c r="F797" s="24">
        <f>Table13[[#This Row],[Ship Date]]-Table13[[#This Row],[Order Date]]</f>
        <v>0</v>
      </c>
      <c r="G797" s="18" t="str">
        <f>IF(Table13[[#This Row],[Shipping Delay (No of Days From Order to Delivery)]]&lt;=2,"Fast Delivery","Standard Delivery")</f>
        <v>Fast Delivery</v>
      </c>
      <c r="H797" s="9" t="s">
        <v>2237</v>
      </c>
      <c r="I797" s="13" t="str">
        <f ca="1">TRIM(Table13[[#This Row],[Product Category]])</f>
        <v>Technology</v>
      </c>
      <c r="J797" s="13" t="str">
        <f ca="1">PROPER(Table13[[#This Row],[Product Sub-Category]])</f>
        <v>Binders And Binder Accessories</v>
      </c>
      <c r="K797" s="14">
        <v>12</v>
      </c>
      <c r="L797" s="15">
        <v>8.6</v>
      </c>
      <c r="M797" s="15">
        <f t="shared" si="36"/>
        <v>103.19999999999999</v>
      </c>
      <c r="N797" s="9">
        <v>0.05</v>
      </c>
      <c r="O797" s="20">
        <v>0.05</v>
      </c>
      <c r="P797" s="20" t="str">
        <f>IF(Table13[[#This Row],[Discount]]=0,"No Discount",IF(Table13[[#This Row],[Discount]]&lt;=0.05,"Low",IF(Table13[[#This Row],[Discount]]&lt;=0.1,"Medium","High")))</f>
        <v>Low</v>
      </c>
      <c r="Q797" s="15">
        <f t="shared" si="37"/>
        <v>5.16</v>
      </c>
      <c r="R797" s="15">
        <f t="shared" si="38"/>
        <v>98.039999999999992</v>
      </c>
      <c r="S797" s="15" t="str">
        <f>IF(Table13[[#This Row],[Total Sales After Discount (Main Total Sales)]]&gt;=1000,"High Order","Low Order")</f>
        <v>Low Order</v>
      </c>
      <c r="T797" s="9" t="s">
        <v>31</v>
      </c>
      <c r="U797" s="9" t="s">
        <v>81</v>
      </c>
      <c r="V797" s="16" t="str">
        <f ca="1">PROPER(Table13[[#This Row],[Region]])</f>
        <v>Central</v>
      </c>
      <c r="W797" s="9" t="s">
        <v>215</v>
      </c>
      <c r="X797" s="9" t="s">
        <v>595</v>
      </c>
      <c r="Y797" s="9" t="s">
        <v>32</v>
      </c>
      <c r="Z797" s="9" t="str">
        <f>TEXT(Table13[[#This Row],[Order Date]],"mmm")</f>
        <v>Jan</v>
      </c>
      <c r="AA797" s="1" t="str">
        <f>TEXT(Table13[[#This Row],[Order Date]],"yyyy")</f>
        <v>2015</v>
      </c>
      <c r="AB797" s="1" t="str">
        <f>TEXT(Table13[[#This Row],[Order Date]],"mmm yyyy")</f>
        <v>Jan 2015</v>
      </c>
      <c r="AC797" s="1" t="str">
        <f>TEXT(Table13[[#This Row],[Order Date]],"dddd")</f>
        <v>Thursday</v>
      </c>
    </row>
    <row r="798" spans="1:29" ht="14.5">
      <c r="A798" s="9">
        <v>1405</v>
      </c>
      <c r="B798" s="9" t="str">
        <f>VLOOKUP(Table13[[#This Row],[Customer ID]],'Customer Lookup'!A:B,2,0)</f>
        <v>Crystal Floyd</v>
      </c>
      <c r="C798" s="9">
        <v>86145</v>
      </c>
      <c r="D798" s="12">
        <v>42025</v>
      </c>
      <c r="E798" s="12">
        <v>42026</v>
      </c>
      <c r="F798" s="24">
        <f>Table13[[#This Row],[Ship Date]]-Table13[[#This Row],[Order Date]]</f>
        <v>1</v>
      </c>
      <c r="G798" s="18" t="str">
        <f>IF(Table13[[#This Row],[Shipping Delay (No of Days From Order to Delivery)]]&lt;=2,"Fast Delivery","Standard Delivery")</f>
        <v>Fast Delivery</v>
      </c>
      <c r="H798" s="8" t="s">
        <v>144</v>
      </c>
      <c r="I798" s="13" t="str">
        <f ca="1">TRIM(Table13[[#This Row],[Product Category]])</f>
        <v>Technology</v>
      </c>
      <c r="J798" s="13" t="str">
        <f ca="1">PROPER(Table13[[#This Row],[Product Sub-Category]])</f>
        <v>Computer Peripherals</v>
      </c>
      <c r="K798" s="14">
        <v>12</v>
      </c>
      <c r="L798" s="15">
        <v>30.73</v>
      </c>
      <c r="M798" s="15">
        <f t="shared" si="36"/>
        <v>368.76</v>
      </c>
      <c r="N798" s="9">
        <v>0.05</v>
      </c>
      <c r="O798" s="21">
        <v>0.05</v>
      </c>
      <c r="P798" s="21" t="str">
        <f>IF(Table13[[#This Row],[Discount]]=0,"No Discount",IF(Table13[[#This Row],[Discount]]&lt;=0.05,"Low",IF(Table13[[#This Row],[Discount]]&lt;=0.1,"Medium","High")))</f>
        <v>Low</v>
      </c>
      <c r="Q798" s="15">
        <f t="shared" si="37"/>
        <v>18.437999999999999</v>
      </c>
      <c r="R798" s="15">
        <f t="shared" si="38"/>
        <v>350.322</v>
      </c>
      <c r="S798" s="15" t="str">
        <f>IF(Table13[[#This Row],[Total Sales After Discount (Main Total Sales)]]&gt;=1000,"High Order","Low Order")</f>
        <v>Low Order</v>
      </c>
      <c r="T798" s="9" t="s">
        <v>50</v>
      </c>
      <c r="U798" s="9" t="s">
        <v>42</v>
      </c>
      <c r="V798" s="16" t="str">
        <f ca="1">PROPER(Table13[[#This Row],[Region]])</f>
        <v>West</v>
      </c>
      <c r="W798" s="9" t="s">
        <v>215</v>
      </c>
      <c r="X798" s="9" t="s">
        <v>595</v>
      </c>
      <c r="Y798" s="9" t="s">
        <v>32</v>
      </c>
      <c r="Z798" s="9" t="str">
        <f>TEXT(Table13[[#This Row],[Order Date]],"mmm")</f>
        <v>Jan</v>
      </c>
      <c r="AA798" s="1" t="str">
        <f>TEXT(Table13[[#This Row],[Order Date]],"yyyy")</f>
        <v>2015</v>
      </c>
      <c r="AB798" s="1" t="str">
        <f>TEXT(Table13[[#This Row],[Order Date]],"mmm yyyy")</f>
        <v>Jan 2015</v>
      </c>
      <c r="AC798" s="1" t="str">
        <f>TEXT(Table13[[#This Row],[Order Date]],"dddd")</f>
        <v>Wednesday</v>
      </c>
    </row>
    <row r="799" spans="1:29" ht="14.5">
      <c r="A799" s="9">
        <v>1410</v>
      </c>
      <c r="B799" s="9" t="str">
        <f>VLOOKUP(Table13[[#This Row],[Customer ID]],'Customer Lookup'!A:B,2,0)</f>
        <v>Charles Ward</v>
      </c>
      <c r="C799" s="9">
        <v>87086</v>
      </c>
      <c r="D799" s="12">
        <v>42101</v>
      </c>
      <c r="E799" s="12">
        <v>42102</v>
      </c>
      <c r="F799" s="24">
        <f>Table13[[#This Row],[Ship Date]]-Table13[[#This Row],[Order Date]]</f>
        <v>1</v>
      </c>
      <c r="G799" s="18" t="str">
        <f>IF(Table13[[#This Row],[Shipping Delay (No of Days From Order to Delivery)]]&lt;=2,"Fast Delivery","Standard Delivery")</f>
        <v>Fast Delivery</v>
      </c>
      <c r="H799" s="9" t="s">
        <v>2235</v>
      </c>
      <c r="I799" s="13" t="str">
        <f ca="1">TRIM(Table13[[#This Row],[Product Category]])</f>
        <v>Office Supplies</v>
      </c>
      <c r="J799" s="13" t="str">
        <f ca="1">PROPER(Table13[[#This Row],[Product Sub-Category]])</f>
        <v>Telephones And Communication</v>
      </c>
      <c r="K799" s="14">
        <v>9</v>
      </c>
      <c r="L799" s="15">
        <v>65.989999999999995</v>
      </c>
      <c r="M799" s="15">
        <f t="shared" si="36"/>
        <v>593.91</v>
      </c>
      <c r="N799" s="9">
        <v>0.05</v>
      </c>
      <c r="O799" s="20">
        <v>0.05</v>
      </c>
      <c r="P799" s="20" t="str">
        <f>IF(Table13[[#This Row],[Discount]]=0,"No Discount",IF(Table13[[#This Row],[Discount]]&lt;=0.05,"Low",IF(Table13[[#This Row],[Discount]]&lt;=0.1,"Medium","High")))</f>
        <v>Low</v>
      </c>
      <c r="Q799" s="15">
        <f t="shared" si="37"/>
        <v>29.695499999999999</v>
      </c>
      <c r="R799" s="15">
        <f t="shared" si="38"/>
        <v>564.21449999999993</v>
      </c>
      <c r="S799" s="15" t="str">
        <f>IF(Table13[[#This Row],[Total Sales After Discount (Main Total Sales)]]&gt;=1000,"High Order","Low Order")</f>
        <v>Low Order</v>
      </c>
      <c r="T799" s="9" t="s">
        <v>50</v>
      </c>
      <c r="U799" s="9" t="s">
        <v>81</v>
      </c>
      <c r="V799" s="16" t="str">
        <f ca="1">PROPER(Table13[[#This Row],[Region]])</f>
        <v>West</v>
      </c>
      <c r="W799" s="9" t="s">
        <v>37</v>
      </c>
      <c r="X799" s="9" t="s">
        <v>596</v>
      </c>
      <c r="Y799" s="9" t="s">
        <v>32</v>
      </c>
      <c r="Z799" s="9" t="str">
        <f>TEXT(Table13[[#This Row],[Order Date]],"mmm")</f>
        <v>Apr</v>
      </c>
      <c r="AA799" s="1" t="str">
        <f>TEXT(Table13[[#This Row],[Order Date]],"yyyy")</f>
        <v>2015</v>
      </c>
      <c r="AB799" s="1" t="str">
        <f>TEXT(Table13[[#This Row],[Order Date]],"mmm yyyy")</f>
        <v>Apr 2015</v>
      </c>
      <c r="AC799" s="1" t="str">
        <f>TEXT(Table13[[#This Row],[Order Date]],"dddd")</f>
        <v>Tuesday</v>
      </c>
    </row>
    <row r="800" spans="1:29" ht="14.5">
      <c r="A800" s="9">
        <v>1412</v>
      </c>
      <c r="B800" s="9" t="str">
        <f>VLOOKUP(Table13[[#This Row],[Customer ID]],'Customer Lookup'!A:B,2,0)</f>
        <v>Marc Ray</v>
      </c>
      <c r="C800" s="9">
        <v>87087</v>
      </c>
      <c r="D800" s="12">
        <v>42037</v>
      </c>
      <c r="E800" s="12">
        <v>42039</v>
      </c>
      <c r="F800" s="24">
        <f>Table13[[#This Row],[Ship Date]]-Table13[[#This Row],[Order Date]]</f>
        <v>2</v>
      </c>
      <c r="G800" s="18" t="str">
        <f>IF(Table13[[#This Row],[Shipping Delay (No of Days From Order to Delivery)]]&lt;=2,"Fast Delivery","Standard Delivery")</f>
        <v>Fast Delivery</v>
      </c>
      <c r="H800" s="8" t="s">
        <v>2231</v>
      </c>
      <c r="I800" s="13" t="str">
        <f ca="1">TRIM(Table13[[#This Row],[Product Category]])</f>
        <v>Technology</v>
      </c>
      <c r="J800" s="13" t="str">
        <f ca="1">PROPER(Table13[[#This Row],[Product Sub-Category]])</f>
        <v>Pens &amp; Art Supplies</v>
      </c>
      <c r="K800" s="14">
        <v>12</v>
      </c>
      <c r="L800" s="15">
        <v>3.38</v>
      </c>
      <c r="M800" s="15">
        <f t="shared" si="36"/>
        <v>40.56</v>
      </c>
      <c r="N800" s="9">
        <v>0.05</v>
      </c>
      <c r="O800" s="21">
        <v>0.05</v>
      </c>
      <c r="P800" s="21" t="str">
        <f>IF(Table13[[#This Row],[Discount]]=0,"No Discount",IF(Table13[[#This Row],[Discount]]&lt;=0.05,"Low",IF(Table13[[#This Row],[Discount]]&lt;=0.1,"Medium","High")))</f>
        <v>Low</v>
      </c>
      <c r="Q800" s="15">
        <f t="shared" si="37"/>
        <v>2.028</v>
      </c>
      <c r="R800" s="15">
        <f t="shared" si="38"/>
        <v>38.532000000000004</v>
      </c>
      <c r="S800" s="15" t="str">
        <f>IF(Table13[[#This Row],[Total Sales After Discount (Main Total Sales)]]&gt;=1000,"High Order","Low Order")</f>
        <v>Low Order</v>
      </c>
      <c r="T800" s="9" t="s">
        <v>31</v>
      </c>
      <c r="U800" s="9" t="s">
        <v>81</v>
      </c>
      <c r="V800" s="16" t="str">
        <f ca="1">PROPER(Table13[[#This Row],[Region]])</f>
        <v>East</v>
      </c>
      <c r="W800" s="9" t="s">
        <v>37</v>
      </c>
      <c r="X800" s="9" t="s">
        <v>597</v>
      </c>
      <c r="Y800" s="9" t="s">
        <v>32</v>
      </c>
      <c r="Z800" s="9" t="str">
        <f>TEXT(Table13[[#This Row],[Order Date]],"mmm")</f>
        <v>Feb</v>
      </c>
      <c r="AA800" s="1" t="str">
        <f>TEXT(Table13[[#This Row],[Order Date]],"yyyy")</f>
        <v>2015</v>
      </c>
      <c r="AB800" s="1" t="str">
        <f>TEXT(Table13[[#This Row],[Order Date]],"mmm yyyy")</f>
        <v>Feb 2015</v>
      </c>
      <c r="AC800" s="1" t="str">
        <f>TEXT(Table13[[#This Row],[Order Date]],"dddd")</f>
        <v>Monday</v>
      </c>
    </row>
    <row r="801" spans="1:29" ht="14.5">
      <c r="A801" s="9">
        <v>1413</v>
      </c>
      <c r="B801" s="9" t="str">
        <f>VLOOKUP(Table13[[#This Row],[Customer ID]],'Customer Lookup'!A:B,2,0)</f>
        <v>Pamela Wiley</v>
      </c>
      <c r="C801" s="9">
        <v>10277</v>
      </c>
      <c r="D801" s="12">
        <v>42101</v>
      </c>
      <c r="E801" s="12">
        <v>42102</v>
      </c>
      <c r="F801" s="24">
        <f>Table13[[#This Row],[Ship Date]]-Table13[[#This Row],[Order Date]]</f>
        <v>1</v>
      </c>
      <c r="G801" s="18" t="str">
        <f>IF(Table13[[#This Row],[Shipping Delay (No of Days From Order to Delivery)]]&lt;=2,"Fast Delivery","Standard Delivery")</f>
        <v>Fast Delivery</v>
      </c>
      <c r="H801" s="9" t="s">
        <v>2235</v>
      </c>
      <c r="I801" s="13" t="str">
        <f ca="1">TRIM(Table13[[#This Row],[Product Category]])</f>
        <v>Technology</v>
      </c>
      <c r="J801" s="13" t="str">
        <f ca="1">PROPER(Table13[[#This Row],[Product Sub-Category]])</f>
        <v>Telephones And Communication</v>
      </c>
      <c r="K801" s="14">
        <v>36</v>
      </c>
      <c r="L801" s="15">
        <v>65.989999999999995</v>
      </c>
      <c r="M801" s="15">
        <f t="shared" si="36"/>
        <v>2375.64</v>
      </c>
      <c r="N801" s="9">
        <v>0.05</v>
      </c>
      <c r="O801" s="20">
        <v>0.05</v>
      </c>
      <c r="P801" s="20" t="str">
        <f>IF(Table13[[#This Row],[Discount]]=0,"No Discount",IF(Table13[[#This Row],[Discount]]&lt;=0.05,"Low",IF(Table13[[#This Row],[Discount]]&lt;=0.1,"Medium","High")))</f>
        <v>Low</v>
      </c>
      <c r="Q801" s="15">
        <f t="shared" si="37"/>
        <v>118.782</v>
      </c>
      <c r="R801" s="15">
        <f t="shared" si="38"/>
        <v>2256.8579999999997</v>
      </c>
      <c r="S801" s="15" t="str">
        <f>IF(Table13[[#This Row],[Total Sales After Discount (Main Total Sales)]]&gt;=1000,"High Order","Low Order")</f>
        <v>High Order</v>
      </c>
      <c r="T801" s="9" t="s">
        <v>50</v>
      </c>
      <c r="U801" s="9" t="s">
        <v>81</v>
      </c>
      <c r="V801" s="16" t="str">
        <f ca="1">PROPER(Table13[[#This Row],[Region]])</f>
        <v>East</v>
      </c>
      <c r="W801" s="9" t="s">
        <v>152</v>
      </c>
      <c r="X801" s="9" t="s">
        <v>153</v>
      </c>
      <c r="Y801" s="9" t="s">
        <v>32</v>
      </c>
      <c r="Z801" s="9" t="str">
        <f>TEXT(Table13[[#This Row],[Order Date]],"mmm")</f>
        <v>Apr</v>
      </c>
      <c r="AA801" s="1" t="str">
        <f>TEXT(Table13[[#This Row],[Order Date]],"yyyy")</f>
        <v>2015</v>
      </c>
      <c r="AB801" s="1" t="str">
        <f>TEXT(Table13[[#This Row],[Order Date]],"mmm yyyy")</f>
        <v>Apr 2015</v>
      </c>
      <c r="AC801" s="1" t="str">
        <f>TEXT(Table13[[#This Row],[Order Date]],"dddd")</f>
        <v>Tuesday</v>
      </c>
    </row>
    <row r="802" spans="1:29" ht="14.5">
      <c r="A802" s="9">
        <v>1413</v>
      </c>
      <c r="B802" s="9" t="str">
        <f>VLOOKUP(Table13[[#This Row],[Customer ID]],'Customer Lookup'!A:B,2,0)</f>
        <v>Pamela Wiley</v>
      </c>
      <c r="C802" s="9">
        <v>45539</v>
      </c>
      <c r="D802" s="12">
        <v>42037</v>
      </c>
      <c r="E802" s="12">
        <v>42039</v>
      </c>
      <c r="F802" s="24">
        <f>Table13[[#This Row],[Ship Date]]-Table13[[#This Row],[Order Date]]</f>
        <v>2</v>
      </c>
      <c r="G802" s="18" t="str">
        <f>IF(Table13[[#This Row],[Shipping Delay (No of Days From Order to Delivery)]]&lt;=2,"Fast Delivery","Standard Delivery")</f>
        <v>Fast Delivery</v>
      </c>
      <c r="H802" s="8" t="s">
        <v>144</v>
      </c>
      <c r="I802" s="13" t="str">
        <f ca="1">TRIM(Table13[[#This Row],[Product Category]])</f>
        <v>Furniture</v>
      </c>
      <c r="J802" s="13" t="str">
        <f ca="1">PROPER(Table13[[#This Row],[Product Sub-Category]])</f>
        <v>Computer Peripherals</v>
      </c>
      <c r="K802" s="14">
        <v>27</v>
      </c>
      <c r="L802" s="15">
        <v>16.48</v>
      </c>
      <c r="M802" s="15">
        <f t="shared" si="36"/>
        <v>444.96000000000004</v>
      </c>
      <c r="N802" s="9">
        <v>0.05</v>
      </c>
      <c r="O802" s="21">
        <v>0.05</v>
      </c>
      <c r="P802" s="21" t="str">
        <f>IF(Table13[[#This Row],[Discount]]=0,"No Discount",IF(Table13[[#This Row],[Discount]]&lt;=0.05,"Low",IF(Table13[[#This Row],[Discount]]&lt;=0.1,"Medium","High")))</f>
        <v>Low</v>
      </c>
      <c r="Q802" s="15">
        <f t="shared" si="37"/>
        <v>22.248000000000005</v>
      </c>
      <c r="R802" s="15">
        <f t="shared" si="38"/>
        <v>422.71200000000005</v>
      </c>
      <c r="S802" s="15" t="str">
        <f>IF(Table13[[#This Row],[Total Sales After Discount (Main Total Sales)]]&gt;=1000,"High Order","Low Order")</f>
        <v>Low Order</v>
      </c>
      <c r="T802" s="9" t="s">
        <v>31</v>
      </c>
      <c r="U802" s="9" t="s">
        <v>81</v>
      </c>
      <c r="V802" s="16" t="str">
        <f ca="1">PROPER(Table13[[#This Row],[Region]])</f>
        <v>Central</v>
      </c>
      <c r="W802" s="9" t="s">
        <v>152</v>
      </c>
      <c r="X802" s="9" t="s">
        <v>153</v>
      </c>
      <c r="Y802" s="9" t="s">
        <v>22</v>
      </c>
      <c r="Z802" s="9" t="str">
        <f>TEXT(Table13[[#This Row],[Order Date]],"mmm")</f>
        <v>Feb</v>
      </c>
      <c r="AA802" s="1" t="str">
        <f>TEXT(Table13[[#This Row],[Order Date]],"yyyy")</f>
        <v>2015</v>
      </c>
      <c r="AB802" s="1" t="str">
        <f>TEXT(Table13[[#This Row],[Order Date]],"mmm yyyy")</f>
        <v>Feb 2015</v>
      </c>
      <c r="AC802" s="1" t="str">
        <f>TEXT(Table13[[#This Row],[Order Date]],"dddd")</f>
        <v>Monday</v>
      </c>
    </row>
    <row r="803" spans="1:29" ht="14.5">
      <c r="A803" s="9">
        <v>1416</v>
      </c>
      <c r="B803" s="9" t="str">
        <f>VLOOKUP(Table13[[#This Row],[Customer ID]],'Customer Lookup'!A:B,2,0)</f>
        <v>Betsy Gibson</v>
      </c>
      <c r="C803" s="9">
        <v>90538</v>
      </c>
      <c r="D803" s="12">
        <v>42130</v>
      </c>
      <c r="E803" s="12">
        <v>42131</v>
      </c>
      <c r="F803" s="24">
        <f>Table13[[#This Row],[Ship Date]]-Table13[[#This Row],[Order Date]]</f>
        <v>1</v>
      </c>
      <c r="G803" s="18" t="str">
        <f>IF(Table13[[#This Row],[Shipping Delay (No of Days From Order to Delivery)]]&lt;=2,"Fast Delivery","Standard Delivery")</f>
        <v>Fast Delivery</v>
      </c>
      <c r="H803" s="9" t="s">
        <v>123</v>
      </c>
      <c r="I803" s="13" t="str">
        <f ca="1">TRIM(Table13[[#This Row],[Product Category]])</f>
        <v>Office Supplies</v>
      </c>
      <c r="J803" s="13" t="str">
        <f ca="1">PROPER(Table13[[#This Row],[Product Sub-Category]])</f>
        <v>Tables</v>
      </c>
      <c r="K803" s="14">
        <v>1</v>
      </c>
      <c r="L803" s="15">
        <v>417.4</v>
      </c>
      <c r="M803" s="15">
        <f t="shared" si="36"/>
        <v>417.4</v>
      </c>
      <c r="N803" s="9">
        <v>0.1</v>
      </c>
      <c r="O803" s="20">
        <v>0.1</v>
      </c>
      <c r="P803" s="20" t="str">
        <f>IF(Table13[[#This Row],[Discount]]=0,"No Discount",IF(Table13[[#This Row],[Discount]]&lt;=0.05,"Low",IF(Table13[[#This Row],[Discount]]&lt;=0.1,"Medium","High")))</f>
        <v>Medium</v>
      </c>
      <c r="Q803" s="15">
        <f t="shared" si="37"/>
        <v>41.74</v>
      </c>
      <c r="R803" s="15">
        <f t="shared" si="38"/>
        <v>375.65999999999997</v>
      </c>
      <c r="S803" s="15" t="str">
        <f>IF(Table13[[#This Row],[Total Sales After Discount (Main Total Sales)]]&gt;=1000,"High Order","Low Order")</f>
        <v>Low Order</v>
      </c>
      <c r="T803" s="9" t="s">
        <v>41</v>
      </c>
      <c r="U803" s="9" t="s">
        <v>51</v>
      </c>
      <c r="V803" s="16" t="str">
        <f ca="1">PROPER(Table13[[#This Row],[Region]])</f>
        <v>Central</v>
      </c>
      <c r="W803" s="9" t="s">
        <v>376</v>
      </c>
      <c r="X803" s="9" t="s">
        <v>598</v>
      </c>
      <c r="Y803" s="9" t="s">
        <v>22</v>
      </c>
      <c r="Z803" s="9" t="str">
        <f>TEXT(Table13[[#This Row],[Order Date]],"mmm")</f>
        <v>May</v>
      </c>
      <c r="AA803" s="1" t="str">
        <f>TEXT(Table13[[#This Row],[Order Date]],"yyyy")</f>
        <v>2015</v>
      </c>
      <c r="AB803" s="1" t="str">
        <f>TEXT(Table13[[#This Row],[Order Date]],"mmm yyyy")</f>
        <v>May 2015</v>
      </c>
      <c r="AC803" s="1" t="str">
        <f>TEXT(Table13[[#This Row],[Order Date]],"dddd")</f>
        <v>Wednesday</v>
      </c>
    </row>
    <row r="804" spans="1:29" ht="14.5">
      <c r="A804" s="9">
        <v>1416</v>
      </c>
      <c r="B804" s="9" t="str">
        <f>VLOOKUP(Table13[[#This Row],[Customer ID]],'Customer Lookup'!A:B,2,0)</f>
        <v>Betsy Gibson</v>
      </c>
      <c r="C804" s="9">
        <v>90540</v>
      </c>
      <c r="D804" s="12">
        <v>42180</v>
      </c>
      <c r="E804" s="12">
        <v>42182</v>
      </c>
      <c r="F804" s="24">
        <f>Table13[[#This Row],[Ship Date]]-Table13[[#This Row],[Order Date]]</f>
        <v>2</v>
      </c>
      <c r="G804" s="18" t="str">
        <f>IF(Table13[[#This Row],[Shipping Delay (No of Days From Order to Delivery)]]&lt;=2,"Fast Delivery","Standard Delivery")</f>
        <v>Fast Delivery</v>
      </c>
      <c r="H804" s="8" t="s">
        <v>196</v>
      </c>
      <c r="I804" s="13" t="str">
        <f ca="1">TRIM(Table13[[#This Row],[Product Category]])</f>
        <v>Office Supplies</v>
      </c>
      <c r="J804" s="13" t="str">
        <f ca="1">PROPER(Table13[[#This Row],[Product Sub-Category]])</f>
        <v>Appliances</v>
      </c>
      <c r="K804" s="14">
        <v>4</v>
      </c>
      <c r="L804" s="15">
        <v>46.89</v>
      </c>
      <c r="M804" s="15">
        <f t="shared" si="36"/>
        <v>187.56</v>
      </c>
      <c r="N804" s="9">
        <v>0.05</v>
      </c>
      <c r="O804" s="21">
        <v>0.05</v>
      </c>
      <c r="P804" s="21" t="str">
        <f>IF(Table13[[#This Row],[Discount]]=0,"No Discount",IF(Table13[[#This Row],[Discount]]&lt;=0.05,"Low",IF(Table13[[#This Row],[Discount]]&lt;=0.1,"Medium","High")))</f>
        <v>Low</v>
      </c>
      <c r="Q804" s="15">
        <f t="shared" si="37"/>
        <v>9.3780000000000001</v>
      </c>
      <c r="R804" s="15">
        <f t="shared" si="38"/>
        <v>178.18200000000002</v>
      </c>
      <c r="S804" s="15" t="str">
        <f>IF(Table13[[#This Row],[Total Sales After Discount (Main Total Sales)]]&gt;=1000,"High Order","Low Order")</f>
        <v>Low Order</v>
      </c>
      <c r="T804" s="9" t="s">
        <v>21</v>
      </c>
      <c r="U804" s="9" t="s">
        <v>51</v>
      </c>
      <c r="V804" s="16" t="str">
        <f ca="1">PROPER(Table13[[#This Row],[Region]])</f>
        <v>Central</v>
      </c>
      <c r="W804" s="9" t="s">
        <v>376</v>
      </c>
      <c r="X804" s="9" t="s">
        <v>598</v>
      </c>
      <c r="Y804" s="9" t="s">
        <v>32</v>
      </c>
      <c r="Z804" s="9" t="str">
        <f>TEXT(Table13[[#This Row],[Order Date]],"mmm")</f>
        <v>Jun</v>
      </c>
      <c r="AA804" s="1" t="str">
        <f>TEXT(Table13[[#This Row],[Order Date]],"yyyy")</f>
        <v>2015</v>
      </c>
      <c r="AB804" s="1" t="str">
        <f>TEXT(Table13[[#This Row],[Order Date]],"mmm yyyy")</f>
        <v>Jun 2015</v>
      </c>
      <c r="AC804" s="1" t="str">
        <f>TEXT(Table13[[#This Row],[Order Date]],"dddd")</f>
        <v>Thursday</v>
      </c>
    </row>
    <row r="805" spans="1:29" ht="14.5">
      <c r="A805" s="9">
        <v>1418</v>
      </c>
      <c r="B805" s="9" t="str">
        <f>VLOOKUP(Table13[[#This Row],[Customer ID]],'Customer Lookup'!A:B,2,0)</f>
        <v>Rebecca Lindsey</v>
      </c>
      <c r="C805" s="9">
        <v>90539</v>
      </c>
      <c r="D805" s="12">
        <v>42005</v>
      </c>
      <c r="E805" s="12">
        <v>42007</v>
      </c>
      <c r="F805" s="24">
        <f>Table13[[#This Row],[Ship Date]]-Table13[[#This Row],[Order Date]]</f>
        <v>2</v>
      </c>
      <c r="G805" s="18" t="str">
        <f>IF(Table13[[#This Row],[Shipping Delay (No of Days From Order to Delivery)]]&lt;=2,"Fast Delivery","Standard Delivery")</f>
        <v>Fast Delivery</v>
      </c>
      <c r="H805" s="9" t="s">
        <v>2231</v>
      </c>
      <c r="I805" s="13" t="str">
        <f ca="1">TRIM(Table13[[#This Row],[Product Category]])</f>
        <v>Furniture</v>
      </c>
      <c r="J805" s="13" t="str">
        <f ca="1">PROPER(Table13[[#This Row],[Product Sub-Category]])</f>
        <v>Pens &amp; Art Supplies</v>
      </c>
      <c r="K805" s="14">
        <v>8</v>
      </c>
      <c r="L805" s="15">
        <v>4.84</v>
      </c>
      <c r="M805" s="15">
        <f t="shared" si="36"/>
        <v>38.72</v>
      </c>
      <c r="N805" s="9">
        <v>0.05</v>
      </c>
      <c r="O805" s="20">
        <v>0.05</v>
      </c>
      <c r="P805" s="20" t="str">
        <f>IF(Table13[[#This Row],[Discount]]=0,"No Discount",IF(Table13[[#This Row],[Discount]]&lt;=0.05,"Low",IF(Table13[[#This Row],[Discount]]&lt;=0.1,"Medium","High")))</f>
        <v>Low</v>
      </c>
      <c r="Q805" s="15">
        <f t="shared" si="37"/>
        <v>1.9359999999999999</v>
      </c>
      <c r="R805" s="15">
        <f t="shared" si="38"/>
        <v>36.783999999999999</v>
      </c>
      <c r="S805" s="15" t="str">
        <f>IF(Table13[[#This Row],[Total Sales After Discount (Main Total Sales)]]&gt;=1000,"High Order","Low Order")</f>
        <v>Low Order</v>
      </c>
      <c r="T805" s="9" t="s">
        <v>98</v>
      </c>
      <c r="U805" s="9" t="s">
        <v>51</v>
      </c>
      <c r="V805" s="16" t="str">
        <f ca="1">PROPER(Table13[[#This Row],[Region]])</f>
        <v>Central</v>
      </c>
      <c r="W805" s="9" t="s">
        <v>376</v>
      </c>
      <c r="X805" s="9" t="s">
        <v>599</v>
      </c>
      <c r="Y805" s="9" t="s">
        <v>32</v>
      </c>
      <c r="Z805" s="9" t="str">
        <f>TEXT(Table13[[#This Row],[Order Date]],"mmm")</f>
        <v>Jan</v>
      </c>
      <c r="AA805" s="1" t="str">
        <f>TEXT(Table13[[#This Row],[Order Date]],"yyyy")</f>
        <v>2015</v>
      </c>
      <c r="AB805" s="1" t="str">
        <f>TEXT(Table13[[#This Row],[Order Date]],"mmm yyyy")</f>
        <v>Jan 2015</v>
      </c>
      <c r="AC805" s="1" t="str">
        <f>TEXT(Table13[[#This Row],[Order Date]],"dddd")</f>
        <v>Thursday</v>
      </c>
    </row>
    <row r="806" spans="1:29" ht="14.5">
      <c r="A806" s="9">
        <v>1419</v>
      </c>
      <c r="B806" s="9" t="str">
        <f>VLOOKUP(Table13[[#This Row],[Customer ID]],'Customer Lookup'!A:B,2,0)</f>
        <v>Brooke Lancaster</v>
      </c>
      <c r="C806" s="9">
        <v>90540</v>
      </c>
      <c r="D806" s="12">
        <v>42180</v>
      </c>
      <c r="E806" s="12">
        <v>42181</v>
      </c>
      <c r="F806" s="24">
        <f>Table13[[#This Row],[Ship Date]]-Table13[[#This Row],[Order Date]]</f>
        <v>1</v>
      </c>
      <c r="G806" s="18" t="str">
        <f>IF(Table13[[#This Row],[Shipping Delay (No of Days From Order to Delivery)]]&lt;=2,"Fast Delivery","Standard Delivery")</f>
        <v>Fast Delivery</v>
      </c>
      <c r="H806" s="8" t="s">
        <v>123</v>
      </c>
      <c r="I806" s="13" t="str">
        <f ca="1">TRIM(Table13[[#This Row],[Product Category]])</f>
        <v>Furniture</v>
      </c>
      <c r="J806" s="13" t="str">
        <f ca="1">PROPER(Table13[[#This Row],[Product Sub-Category]])</f>
        <v>Tables</v>
      </c>
      <c r="K806" s="14">
        <v>18</v>
      </c>
      <c r="L806" s="15">
        <v>124.49</v>
      </c>
      <c r="M806" s="15">
        <f t="shared" si="36"/>
        <v>2240.8199999999997</v>
      </c>
      <c r="N806" s="9">
        <v>0.1</v>
      </c>
      <c r="O806" s="21">
        <v>0.1</v>
      </c>
      <c r="P806" s="21" t="str">
        <f>IF(Table13[[#This Row],[Discount]]=0,"No Discount",IF(Table13[[#This Row],[Discount]]&lt;=0.05,"Low",IF(Table13[[#This Row],[Discount]]&lt;=0.1,"Medium","High")))</f>
        <v>Medium</v>
      </c>
      <c r="Q806" s="15">
        <f t="shared" si="37"/>
        <v>224.08199999999999</v>
      </c>
      <c r="R806" s="15">
        <f t="shared" si="38"/>
        <v>2016.7379999999998</v>
      </c>
      <c r="S806" s="15" t="str">
        <f>IF(Table13[[#This Row],[Total Sales After Discount (Main Total Sales)]]&gt;=1000,"High Order","Low Order")</f>
        <v>High Order</v>
      </c>
      <c r="T806" s="9" t="s">
        <v>31</v>
      </c>
      <c r="U806" s="9" t="s">
        <v>51</v>
      </c>
      <c r="V806" s="16" t="str">
        <f ca="1">PROPER(Table13[[#This Row],[Region]])</f>
        <v>West</v>
      </c>
      <c r="W806" s="9" t="s">
        <v>376</v>
      </c>
      <c r="X806" s="9" t="s">
        <v>600</v>
      </c>
      <c r="Y806" s="9" t="s">
        <v>22</v>
      </c>
      <c r="Z806" s="9" t="str">
        <f>TEXT(Table13[[#This Row],[Order Date]],"mmm")</f>
        <v>Jun</v>
      </c>
      <c r="AA806" s="1" t="str">
        <f>TEXT(Table13[[#This Row],[Order Date]],"yyyy")</f>
        <v>2015</v>
      </c>
      <c r="AB806" s="1" t="str">
        <f>TEXT(Table13[[#This Row],[Order Date]],"mmm yyyy")</f>
        <v>Jun 2015</v>
      </c>
      <c r="AC806" s="1" t="str">
        <f>TEXT(Table13[[#This Row],[Order Date]],"dddd")</f>
        <v>Thursday</v>
      </c>
    </row>
    <row r="807" spans="1:29" ht="14.5">
      <c r="A807" s="9">
        <v>1424</v>
      </c>
      <c r="B807" s="9" t="str">
        <f>VLOOKUP(Table13[[#This Row],[Customer ID]],'Customer Lookup'!A:B,2,0)</f>
        <v>Robyn Zhou</v>
      </c>
      <c r="C807" s="9">
        <v>89448</v>
      </c>
      <c r="D807" s="12">
        <v>42016</v>
      </c>
      <c r="E807" s="12">
        <v>42018</v>
      </c>
      <c r="F807" s="24">
        <f>Table13[[#This Row],[Ship Date]]-Table13[[#This Row],[Order Date]]</f>
        <v>2</v>
      </c>
      <c r="G807" s="18" t="str">
        <f>IF(Table13[[#This Row],[Shipping Delay (No of Days From Order to Delivery)]]&lt;=2,"Fast Delivery","Standard Delivery")</f>
        <v>Fast Delivery</v>
      </c>
      <c r="H807" s="9" t="s">
        <v>2232</v>
      </c>
      <c r="I807" s="13" t="str">
        <f ca="1">TRIM(Table13[[#This Row],[Product Category]])</f>
        <v>Office Supplies</v>
      </c>
      <c r="J807" s="13" t="str">
        <f ca="1">PROPER(Table13[[#This Row],[Product Sub-Category]])</f>
        <v>Chairs &amp; Chairmats</v>
      </c>
      <c r="K807" s="14">
        <v>3</v>
      </c>
      <c r="L807" s="15">
        <v>350.99</v>
      </c>
      <c r="M807" s="15">
        <f t="shared" si="36"/>
        <v>1052.97</v>
      </c>
      <c r="N807" s="9">
        <v>0.1</v>
      </c>
      <c r="O807" s="20">
        <v>0.1</v>
      </c>
      <c r="P807" s="20" t="str">
        <f>IF(Table13[[#This Row],[Discount]]=0,"No Discount",IF(Table13[[#This Row],[Discount]]&lt;=0.05,"Low",IF(Table13[[#This Row],[Discount]]&lt;=0.1,"Medium","High")))</f>
        <v>Medium</v>
      </c>
      <c r="Q807" s="15">
        <f t="shared" si="37"/>
        <v>105.29700000000001</v>
      </c>
      <c r="R807" s="15">
        <f t="shared" si="38"/>
        <v>947.673</v>
      </c>
      <c r="S807" s="15" t="str">
        <f>IF(Table13[[#This Row],[Total Sales After Discount (Main Total Sales)]]&gt;=1000,"High Order","Low Order")</f>
        <v>Low Order</v>
      </c>
      <c r="T807" s="9" t="s">
        <v>98</v>
      </c>
      <c r="U807" s="9" t="s">
        <v>42</v>
      </c>
      <c r="V807" s="16" t="str">
        <f ca="1">PROPER(Table13[[#This Row],[Region]])</f>
        <v>West</v>
      </c>
      <c r="W807" s="9" t="s">
        <v>194</v>
      </c>
      <c r="X807" s="9" t="s">
        <v>601</v>
      </c>
      <c r="Y807" s="9" t="s">
        <v>22</v>
      </c>
      <c r="Z807" s="9" t="str">
        <f>TEXT(Table13[[#This Row],[Order Date]],"mmm")</f>
        <v>Jan</v>
      </c>
      <c r="AA807" s="1" t="str">
        <f>TEXT(Table13[[#This Row],[Order Date]],"yyyy")</f>
        <v>2015</v>
      </c>
      <c r="AB807" s="1" t="str">
        <f>TEXT(Table13[[#This Row],[Order Date]],"mmm yyyy")</f>
        <v>Jan 2015</v>
      </c>
      <c r="AC807" s="1" t="str">
        <f>TEXT(Table13[[#This Row],[Order Date]],"dddd")</f>
        <v>Monday</v>
      </c>
    </row>
    <row r="808" spans="1:29" ht="14.5">
      <c r="A808" s="9">
        <v>1424</v>
      </c>
      <c r="B808" s="9" t="str">
        <f>VLOOKUP(Table13[[#This Row],[Customer ID]],'Customer Lookup'!A:B,2,0)</f>
        <v>Robyn Zhou</v>
      </c>
      <c r="C808" s="9">
        <v>89448</v>
      </c>
      <c r="D808" s="12">
        <v>42016</v>
      </c>
      <c r="E808" s="12">
        <v>42020</v>
      </c>
      <c r="F808" s="24">
        <f>Table13[[#This Row],[Ship Date]]-Table13[[#This Row],[Order Date]]</f>
        <v>4</v>
      </c>
      <c r="G808" s="18" t="str">
        <f>IF(Table13[[#This Row],[Shipping Delay (No of Days From Order to Delivery)]]&lt;=2,"Fast Delivery","Standard Delivery")</f>
        <v>Standard Delivery</v>
      </c>
      <c r="H808" s="8" t="s">
        <v>61</v>
      </c>
      <c r="I808" s="13" t="str">
        <f ca="1">TRIM(Table13[[#This Row],[Product Category]])</f>
        <v>Office Supplies</v>
      </c>
      <c r="J808" s="13" t="str">
        <f ca="1">PROPER(Table13[[#This Row],[Product Sub-Category]])</f>
        <v>Envelopes</v>
      </c>
      <c r="K808" s="14">
        <v>7</v>
      </c>
      <c r="L808" s="15">
        <v>8.74</v>
      </c>
      <c r="M808" s="15">
        <f t="shared" si="36"/>
        <v>61.18</v>
      </c>
      <c r="N808" s="9">
        <v>0.05</v>
      </c>
      <c r="O808" s="21">
        <v>0.05</v>
      </c>
      <c r="P808" s="21" t="str">
        <f>IF(Table13[[#This Row],[Discount]]=0,"No Discount",IF(Table13[[#This Row],[Discount]]&lt;=0.05,"Low",IF(Table13[[#This Row],[Discount]]&lt;=0.1,"Medium","High")))</f>
        <v>Low</v>
      </c>
      <c r="Q808" s="15">
        <f t="shared" si="37"/>
        <v>3.0590000000000002</v>
      </c>
      <c r="R808" s="15">
        <f t="shared" si="38"/>
        <v>58.121000000000002</v>
      </c>
      <c r="S808" s="15" t="str">
        <f>IF(Table13[[#This Row],[Total Sales After Discount (Main Total Sales)]]&gt;=1000,"High Order","Low Order")</f>
        <v>Low Order</v>
      </c>
      <c r="T808" s="9" t="s">
        <v>98</v>
      </c>
      <c r="U808" s="9" t="s">
        <v>42</v>
      </c>
      <c r="V808" s="16" t="str">
        <f ca="1">PROPER(Table13[[#This Row],[Region]])</f>
        <v>West</v>
      </c>
      <c r="W808" s="9" t="s">
        <v>194</v>
      </c>
      <c r="X808" s="9" t="s">
        <v>601</v>
      </c>
      <c r="Y808" s="9" t="s">
        <v>32</v>
      </c>
      <c r="Z808" s="9" t="str">
        <f>TEXT(Table13[[#This Row],[Order Date]],"mmm")</f>
        <v>Jan</v>
      </c>
      <c r="AA808" s="1" t="str">
        <f>TEXT(Table13[[#This Row],[Order Date]],"yyyy")</f>
        <v>2015</v>
      </c>
      <c r="AB808" s="1" t="str">
        <f>TEXT(Table13[[#This Row],[Order Date]],"mmm yyyy")</f>
        <v>Jan 2015</v>
      </c>
      <c r="AC808" s="1" t="str">
        <f>TEXT(Table13[[#This Row],[Order Date]],"dddd")</f>
        <v>Monday</v>
      </c>
    </row>
    <row r="809" spans="1:29" ht="14.5">
      <c r="A809" s="9">
        <v>1424</v>
      </c>
      <c r="B809" s="9" t="str">
        <f>VLOOKUP(Table13[[#This Row],[Customer ID]],'Customer Lookup'!A:B,2,0)</f>
        <v>Robyn Zhou</v>
      </c>
      <c r="C809" s="9">
        <v>89448</v>
      </c>
      <c r="D809" s="12">
        <v>42016</v>
      </c>
      <c r="E809" s="12">
        <v>42020</v>
      </c>
      <c r="F809" s="24">
        <f>Table13[[#This Row],[Ship Date]]-Table13[[#This Row],[Order Date]]</f>
        <v>4</v>
      </c>
      <c r="G809" s="18" t="str">
        <f>IF(Table13[[#This Row],[Shipping Delay (No of Days From Order to Delivery)]]&lt;=2,"Fast Delivery","Standard Delivery")</f>
        <v>Standard Delivery</v>
      </c>
      <c r="H809" s="9" t="s">
        <v>60</v>
      </c>
      <c r="I809" s="13" t="str">
        <f ca="1">TRIM(Table13[[#This Row],[Product Category]])</f>
        <v>Office Supplies</v>
      </c>
      <c r="J809" s="13" t="str">
        <f ca="1">PROPER(Table13[[#This Row],[Product Sub-Category]])</f>
        <v>Rubber Bands</v>
      </c>
      <c r="K809" s="14">
        <v>11</v>
      </c>
      <c r="L809" s="15">
        <v>1.98</v>
      </c>
      <c r="M809" s="15">
        <f t="shared" si="36"/>
        <v>21.78</v>
      </c>
      <c r="N809" s="9">
        <v>0.05</v>
      </c>
      <c r="O809" s="20">
        <v>0.05</v>
      </c>
      <c r="P809" s="20" t="str">
        <f>IF(Table13[[#This Row],[Discount]]=0,"No Discount",IF(Table13[[#This Row],[Discount]]&lt;=0.05,"Low",IF(Table13[[#This Row],[Discount]]&lt;=0.1,"Medium","High")))</f>
        <v>Low</v>
      </c>
      <c r="Q809" s="15">
        <f t="shared" si="37"/>
        <v>1.0890000000000002</v>
      </c>
      <c r="R809" s="15">
        <f t="shared" si="38"/>
        <v>20.691000000000003</v>
      </c>
      <c r="S809" s="15" t="str">
        <f>IF(Table13[[#This Row],[Total Sales After Discount (Main Total Sales)]]&gt;=1000,"High Order","Low Order")</f>
        <v>Low Order</v>
      </c>
      <c r="T809" s="9" t="s">
        <v>98</v>
      </c>
      <c r="U809" s="9" t="s">
        <v>42</v>
      </c>
      <c r="V809" s="16" t="str">
        <f ca="1">PROPER(Table13[[#This Row],[Region]])</f>
        <v>West</v>
      </c>
      <c r="W809" s="9" t="s">
        <v>194</v>
      </c>
      <c r="X809" s="9" t="s">
        <v>601</v>
      </c>
      <c r="Y809" s="9" t="s">
        <v>32</v>
      </c>
      <c r="Z809" s="9" t="str">
        <f>TEXT(Table13[[#This Row],[Order Date]],"mmm")</f>
        <v>Jan</v>
      </c>
      <c r="AA809" s="1" t="str">
        <f>TEXT(Table13[[#This Row],[Order Date]],"yyyy")</f>
        <v>2015</v>
      </c>
      <c r="AB809" s="1" t="str">
        <f>TEXT(Table13[[#This Row],[Order Date]],"mmm yyyy")</f>
        <v>Jan 2015</v>
      </c>
      <c r="AC809" s="1" t="str">
        <f>TEXT(Table13[[#This Row],[Order Date]],"dddd")</f>
        <v>Monday</v>
      </c>
    </row>
    <row r="810" spans="1:29" ht="14.5">
      <c r="A810" s="9">
        <v>1424</v>
      </c>
      <c r="B810" s="9" t="str">
        <f>VLOOKUP(Table13[[#This Row],[Customer ID]],'Customer Lookup'!A:B,2,0)</f>
        <v>Robyn Zhou</v>
      </c>
      <c r="C810" s="9">
        <v>89449</v>
      </c>
      <c r="D810" s="12">
        <v>42175</v>
      </c>
      <c r="E810" s="12">
        <v>42177</v>
      </c>
      <c r="F810" s="24">
        <f>Table13[[#This Row],[Ship Date]]-Table13[[#This Row],[Order Date]]</f>
        <v>2</v>
      </c>
      <c r="G810" s="18" t="str">
        <f>IF(Table13[[#This Row],[Shipping Delay (No of Days From Order to Delivery)]]&lt;=2,"Fast Delivery","Standard Delivery")</f>
        <v>Fast Delivery</v>
      </c>
      <c r="H810" s="8" t="s">
        <v>2237</v>
      </c>
      <c r="I810" s="13" t="str">
        <f ca="1">TRIM(Table13[[#This Row],[Product Category]])</f>
        <v>Technology</v>
      </c>
      <c r="J810" s="13" t="str">
        <f ca="1">PROPER(Table13[[#This Row],[Product Sub-Category]])</f>
        <v>Binders And Binder Accessories</v>
      </c>
      <c r="K810" s="14">
        <v>15</v>
      </c>
      <c r="L810" s="15">
        <v>8.0399999999999991</v>
      </c>
      <c r="M810" s="15">
        <f t="shared" si="36"/>
        <v>120.6</v>
      </c>
      <c r="N810" s="9">
        <v>0.05</v>
      </c>
      <c r="O810" s="21">
        <v>0.05</v>
      </c>
      <c r="P810" s="21" t="str">
        <f>IF(Table13[[#This Row],[Discount]]=0,"No Discount",IF(Table13[[#This Row],[Discount]]&lt;=0.05,"Low",IF(Table13[[#This Row],[Discount]]&lt;=0.1,"Medium","High")))</f>
        <v>Low</v>
      </c>
      <c r="Q810" s="15">
        <f t="shared" si="37"/>
        <v>6.03</v>
      </c>
      <c r="R810" s="15">
        <f t="shared" si="38"/>
        <v>114.57</v>
      </c>
      <c r="S810" s="15" t="str">
        <f>IF(Table13[[#This Row],[Total Sales After Discount (Main Total Sales)]]&gt;=1000,"High Order","Low Order")</f>
        <v>Low Order</v>
      </c>
      <c r="T810" s="9" t="s">
        <v>31</v>
      </c>
      <c r="U810" s="9" t="s">
        <v>42</v>
      </c>
      <c r="V810" s="16" t="str">
        <f ca="1">PROPER(Table13[[#This Row],[Region]])</f>
        <v>West</v>
      </c>
      <c r="W810" s="9" t="s">
        <v>194</v>
      </c>
      <c r="X810" s="9" t="s">
        <v>601</v>
      </c>
      <c r="Y810" s="9" t="s">
        <v>32</v>
      </c>
      <c r="Z810" s="9" t="str">
        <f>TEXT(Table13[[#This Row],[Order Date]],"mmm")</f>
        <v>Jun</v>
      </c>
      <c r="AA810" s="1" t="str">
        <f>TEXT(Table13[[#This Row],[Order Date]],"yyyy")</f>
        <v>2015</v>
      </c>
      <c r="AB810" s="1" t="str">
        <f>TEXT(Table13[[#This Row],[Order Date]],"mmm yyyy")</f>
        <v>Jun 2015</v>
      </c>
      <c r="AC810" s="1" t="str">
        <f>TEXT(Table13[[#This Row],[Order Date]],"dddd")</f>
        <v>Saturday</v>
      </c>
    </row>
    <row r="811" spans="1:29" ht="14.5">
      <c r="A811" s="9">
        <v>1425</v>
      </c>
      <c r="B811" s="9" t="str">
        <f>VLOOKUP(Table13[[#This Row],[Customer ID]],'Customer Lookup'!A:B,2,0)</f>
        <v>Gregory Crane</v>
      </c>
      <c r="C811" s="9">
        <v>89450</v>
      </c>
      <c r="D811" s="12">
        <v>42005</v>
      </c>
      <c r="E811" s="12">
        <v>42010</v>
      </c>
      <c r="F811" s="24">
        <f>Table13[[#This Row],[Ship Date]]-Table13[[#This Row],[Order Date]]</f>
        <v>5</v>
      </c>
      <c r="G811" s="18" t="str">
        <f>IF(Table13[[#This Row],[Shipping Delay (No of Days From Order to Delivery)]]&lt;=2,"Fast Delivery","Standard Delivery")</f>
        <v>Standard Delivery</v>
      </c>
      <c r="H811" s="9" t="s">
        <v>74</v>
      </c>
      <c r="I811" s="13" t="str">
        <f ca="1">TRIM(Table13[[#This Row],[Product Category]])</f>
        <v>Technology</v>
      </c>
      <c r="J811" s="13" t="str">
        <f ca="1">PROPER(Table13[[#This Row],[Product Sub-Category]])</f>
        <v>Office Machines</v>
      </c>
      <c r="K811" s="14">
        <v>1</v>
      </c>
      <c r="L811" s="15">
        <v>2036.48</v>
      </c>
      <c r="M811" s="15">
        <f t="shared" si="36"/>
        <v>2036.48</v>
      </c>
      <c r="N811" s="9">
        <v>0.15</v>
      </c>
      <c r="O811" s="20">
        <v>0.15</v>
      </c>
      <c r="P811" s="20" t="str">
        <f>IF(Table13[[#This Row],[Discount]]=0,"No Discount",IF(Table13[[#This Row],[Discount]]&lt;=0.05,"Low",IF(Table13[[#This Row],[Discount]]&lt;=0.1,"Medium","High")))</f>
        <v>High</v>
      </c>
      <c r="Q811" s="15">
        <f t="shared" si="37"/>
        <v>305.47199999999998</v>
      </c>
      <c r="R811" s="15">
        <f t="shared" si="38"/>
        <v>1731.008</v>
      </c>
      <c r="S811" s="15" t="str">
        <f>IF(Table13[[#This Row],[Total Sales After Discount (Main Total Sales)]]&gt;=1000,"High Order","Low Order")</f>
        <v>High Order</v>
      </c>
      <c r="T811" s="9" t="s">
        <v>98</v>
      </c>
      <c r="U811" s="9" t="s">
        <v>51</v>
      </c>
      <c r="V811" s="16" t="str">
        <f ca="1">PROPER(Table13[[#This Row],[Region]])</f>
        <v>Central</v>
      </c>
      <c r="W811" s="9" t="s">
        <v>194</v>
      </c>
      <c r="X811" s="9" t="s">
        <v>195</v>
      </c>
      <c r="Y811" s="9" t="s">
        <v>22</v>
      </c>
      <c r="Z811" s="9" t="str">
        <f>TEXT(Table13[[#This Row],[Order Date]],"mmm")</f>
        <v>Jan</v>
      </c>
      <c r="AA811" s="1" t="str">
        <f>TEXT(Table13[[#This Row],[Order Date]],"yyyy")</f>
        <v>2015</v>
      </c>
      <c r="AB811" s="1" t="str">
        <f>TEXT(Table13[[#This Row],[Order Date]],"mmm yyyy")</f>
        <v>Jan 2015</v>
      </c>
      <c r="AC811" s="1" t="str">
        <f>TEXT(Table13[[#This Row],[Order Date]],"dddd")</f>
        <v>Thursday</v>
      </c>
    </row>
    <row r="812" spans="1:29" ht="14.5">
      <c r="A812" s="9">
        <v>1427</v>
      </c>
      <c r="B812" s="9" t="str">
        <f>VLOOKUP(Table13[[#This Row],[Customer ID]],'Customer Lookup'!A:B,2,0)</f>
        <v>Stacy Gould</v>
      </c>
      <c r="C812" s="9">
        <v>90905</v>
      </c>
      <c r="D812" s="12">
        <v>42040</v>
      </c>
      <c r="E812" s="12">
        <v>42044</v>
      </c>
      <c r="F812" s="24">
        <f>Table13[[#This Row],[Ship Date]]-Table13[[#This Row],[Order Date]]</f>
        <v>4</v>
      </c>
      <c r="G812" s="18" t="str">
        <f>IF(Table13[[#This Row],[Shipping Delay (No of Days From Order to Delivery)]]&lt;=2,"Fast Delivery","Standard Delivery")</f>
        <v>Standard Delivery</v>
      </c>
      <c r="H812" s="8" t="s">
        <v>2235</v>
      </c>
      <c r="I812" s="13" t="str">
        <f ca="1">TRIM(Table13[[#This Row],[Product Category]])</f>
        <v>Office Supplies</v>
      </c>
      <c r="J812" s="13" t="str">
        <f ca="1">PROPER(Table13[[#This Row],[Product Sub-Category]])</f>
        <v>Telephones And Communication</v>
      </c>
      <c r="K812" s="14">
        <v>18</v>
      </c>
      <c r="L812" s="15">
        <v>125.99</v>
      </c>
      <c r="M812" s="15">
        <f t="shared" si="36"/>
        <v>2267.8199999999997</v>
      </c>
      <c r="N812" s="9">
        <v>0.1</v>
      </c>
      <c r="O812" s="21">
        <v>0.1</v>
      </c>
      <c r="P812" s="21" t="str">
        <f>IF(Table13[[#This Row],[Discount]]=0,"No Discount",IF(Table13[[#This Row],[Discount]]&lt;=0.05,"Low",IF(Table13[[#This Row],[Discount]]&lt;=0.1,"Medium","High")))</f>
        <v>Medium</v>
      </c>
      <c r="Q812" s="15">
        <f t="shared" si="37"/>
        <v>226.78199999999998</v>
      </c>
      <c r="R812" s="15">
        <f t="shared" si="38"/>
        <v>2041.0379999999998</v>
      </c>
      <c r="S812" s="15" t="str">
        <f>IF(Table13[[#This Row],[Total Sales After Discount (Main Total Sales)]]&gt;=1000,"High Order","Low Order")</f>
        <v>High Order</v>
      </c>
      <c r="T812" s="9" t="s">
        <v>98</v>
      </c>
      <c r="U812" s="9" t="s">
        <v>42</v>
      </c>
      <c r="V812" s="16" t="str">
        <f ca="1">PROPER(Table13[[#This Row],[Region]])</f>
        <v>Central</v>
      </c>
      <c r="W812" s="9" t="s">
        <v>215</v>
      </c>
      <c r="X812" s="9" t="s">
        <v>602</v>
      </c>
      <c r="Y812" s="9" t="s">
        <v>32</v>
      </c>
      <c r="Z812" s="9" t="str">
        <f>TEXT(Table13[[#This Row],[Order Date]],"mmm")</f>
        <v>Feb</v>
      </c>
      <c r="AA812" s="1" t="str">
        <f>TEXT(Table13[[#This Row],[Order Date]],"yyyy")</f>
        <v>2015</v>
      </c>
      <c r="AB812" s="1" t="str">
        <f>TEXT(Table13[[#This Row],[Order Date]],"mmm yyyy")</f>
        <v>Feb 2015</v>
      </c>
      <c r="AC812" s="1" t="str">
        <f>TEXT(Table13[[#This Row],[Order Date]],"dddd")</f>
        <v>Thursday</v>
      </c>
    </row>
    <row r="813" spans="1:29" ht="14.5">
      <c r="A813" s="9">
        <v>1432</v>
      </c>
      <c r="B813" s="9" t="str">
        <f>VLOOKUP(Table13[[#This Row],[Customer ID]],'Customer Lookup'!A:B,2,0)</f>
        <v>Kerry Green</v>
      </c>
      <c r="C813" s="9">
        <v>86826</v>
      </c>
      <c r="D813" s="12">
        <v>42068</v>
      </c>
      <c r="E813" s="12">
        <v>42069</v>
      </c>
      <c r="F813" s="24">
        <f>Table13[[#This Row],[Ship Date]]-Table13[[#This Row],[Order Date]]</f>
        <v>1</v>
      </c>
      <c r="G813" s="18" t="str">
        <f>IF(Table13[[#This Row],[Shipping Delay (No of Days From Order to Delivery)]]&lt;=2,"Fast Delivery","Standard Delivery")</f>
        <v>Fast Delivery</v>
      </c>
      <c r="H813" s="9" t="s">
        <v>61</v>
      </c>
      <c r="I813" s="13" t="str">
        <f ca="1">TRIM(Table13[[#This Row],[Product Category]])</f>
        <v>Office Supplies</v>
      </c>
      <c r="J813" s="13" t="str">
        <f ca="1">PROPER(Table13[[#This Row],[Product Sub-Category]])</f>
        <v>Envelopes</v>
      </c>
      <c r="K813" s="14">
        <v>11</v>
      </c>
      <c r="L813" s="15">
        <v>9.7799999999999994</v>
      </c>
      <c r="M813" s="15">
        <f t="shared" si="36"/>
        <v>107.58</v>
      </c>
      <c r="N813" s="9">
        <v>0.05</v>
      </c>
      <c r="O813" s="20">
        <v>0.05</v>
      </c>
      <c r="P813" s="20" t="str">
        <f>IF(Table13[[#This Row],[Discount]]=0,"No Discount",IF(Table13[[#This Row],[Discount]]&lt;=0.05,"Low",IF(Table13[[#This Row],[Discount]]&lt;=0.1,"Medium","High")))</f>
        <v>Low</v>
      </c>
      <c r="Q813" s="15">
        <f t="shared" si="37"/>
        <v>5.3790000000000004</v>
      </c>
      <c r="R813" s="15">
        <f t="shared" si="38"/>
        <v>102.20099999999999</v>
      </c>
      <c r="S813" s="15" t="str">
        <f>IF(Table13[[#This Row],[Total Sales After Discount (Main Total Sales)]]&gt;=1000,"High Order","Low Order")</f>
        <v>Low Order</v>
      </c>
      <c r="T813" s="9" t="s">
        <v>31</v>
      </c>
      <c r="U813" s="9" t="s">
        <v>81</v>
      </c>
      <c r="V813" s="16" t="str">
        <f ca="1">PROPER(Table13[[#This Row],[Region]])</f>
        <v>Central</v>
      </c>
      <c r="W813" s="9" t="s">
        <v>376</v>
      </c>
      <c r="X813" s="9" t="s">
        <v>598</v>
      </c>
      <c r="Y813" s="9" t="s">
        <v>32</v>
      </c>
      <c r="Z813" s="9" t="str">
        <f>TEXT(Table13[[#This Row],[Order Date]],"mmm")</f>
        <v>Mar</v>
      </c>
      <c r="AA813" s="1" t="str">
        <f>TEXT(Table13[[#This Row],[Order Date]],"yyyy")</f>
        <v>2015</v>
      </c>
      <c r="AB813" s="1" t="str">
        <f>TEXT(Table13[[#This Row],[Order Date]],"mmm yyyy")</f>
        <v>Mar 2015</v>
      </c>
      <c r="AC813" s="1" t="str">
        <f>TEXT(Table13[[#This Row],[Order Date]],"dddd")</f>
        <v>Thursday</v>
      </c>
    </row>
    <row r="814" spans="1:29" ht="14.5">
      <c r="A814" s="9">
        <v>1432</v>
      </c>
      <c r="B814" s="9" t="str">
        <f>VLOOKUP(Table13[[#This Row],[Customer ID]],'Customer Lookup'!A:B,2,0)</f>
        <v>Kerry Green</v>
      </c>
      <c r="C814" s="9">
        <v>86827</v>
      </c>
      <c r="D814" s="12">
        <v>42175</v>
      </c>
      <c r="E814" s="12">
        <v>42182</v>
      </c>
      <c r="F814" s="24">
        <f>Table13[[#This Row],[Ship Date]]-Table13[[#This Row],[Order Date]]</f>
        <v>7</v>
      </c>
      <c r="G814" s="18" t="str">
        <f>IF(Table13[[#This Row],[Shipping Delay (No of Days From Order to Delivery)]]&lt;=2,"Fast Delivery","Standard Delivery")</f>
        <v>Standard Delivery</v>
      </c>
      <c r="H814" s="8" t="s">
        <v>61</v>
      </c>
      <c r="I814" s="13" t="str">
        <f ca="1">TRIM(Table13[[#This Row],[Product Category]])</f>
        <v>Office Supplies</v>
      </c>
      <c r="J814" s="13" t="str">
        <f ca="1">PROPER(Table13[[#This Row],[Product Sub-Category]])</f>
        <v>Envelopes</v>
      </c>
      <c r="K814" s="14">
        <v>16</v>
      </c>
      <c r="L814" s="15">
        <v>10.98</v>
      </c>
      <c r="M814" s="15">
        <f t="shared" si="36"/>
        <v>175.68</v>
      </c>
      <c r="N814" s="9">
        <v>0.05</v>
      </c>
      <c r="O814" s="21">
        <v>0.05</v>
      </c>
      <c r="P814" s="21" t="str">
        <f>IF(Table13[[#This Row],[Discount]]=0,"No Discount",IF(Table13[[#This Row],[Discount]]&lt;=0.05,"Low",IF(Table13[[#This Row],[Discount]]&lt;=0.1,"Medium","High")))</f>
        <v>Low</v>
      </c>
      <c r="Q814" s="15">
        <f t="shared" si="37"/>
        <v>8.7840000000000007</v>
      </c>
      <c r="R814" s="15">
        <f t="shared" si="38"/>
        <v>166.89600000000002</v>
      </c>
      <c r="S814" s="15" t="str">
        <f>IF(Table13[[#This Row],[Total Sales After Discount (Main Total Sales)]]&gt;=1000,"High Order","Low Order")</f>
        <v>Low Order</v>
      </c>
      <c r="T814" s="9" t="s">
        <v>98</v>
      </c>
      <c r="U814" s="9" t="s">
        <v>81</v>
      </c>
      <c r="V814" s="16" t="str">
        <f ca="1">PROPER(Table13[[#This Row],[Region]])</f>
        <v>Central</v>
      </c>
      <c r="W814" s="9" t="s">
        <v>376</v>
      </c>
      <c r="X814" s="9" t="s">
        <v>598</v>
      </c>
      <c r="Y814" s="9" t="s">
        <v>32</v>
      </c>
      <c r="Z814" s="9" t="str">
        <f>TEXT(Table13[[#This Row],[Order Date]],"mmm")</f>
        <v>Jun</v>
      </c>
      <c r="AA814" s="1" t="str">
        <f>TEXT(Table13[[#This Row],[Order Date]],"yyyy")</f>
        <v>2015</v>
      </c>
      <c r="AB814" s="1" t="str">
        <f>TEXT(Table13[[#This Row],[Order Date]],"mmm yyyy")</f>
        <v>Jun 2015</v>
      </c>
      <c r="AC814" s="1" t="str">
        <f>TEXT(Table13[[#This Row],[Order Date]],"dddd")</f>
        <v>Saturday</v>
      </c>
    </row>
    <row r="815" spans="1:29" ht="14.5">
      <c r="A815" s="9">
        <v>1433</v>
      </c>
      <c r="B815" s="9" t="str">
        <f>VLOOKUP(Table13[[#This Row],[Customer ID]],'Customer Lookup'!A:B,2,0)</f>
        <v>Frances Jackson</v>
      </c>
      <c r="C815" s="9">
        <v>86826</v>
      </c>
      <c r="D815" s="12">
        <v>42068</v>
      </c>
      <c r="E815" s="12">
        <v>42069</v>
      </c>
      <c r="F815" s="24">
        <f>Table13[[#This Row],[Ship Date]]-Table13[[#This Row],[Order Date]]</f>
        <v>1</v>
      </c>
      <c r="G815" s="18" t="str">
        <f>IF(Table13[[#This Row],[Shipping Delay (No of Days From Order to Delivery)]]&lt;=2,"Fast Delivery","Standard Delivery")</f>
        <v>Fast Delivery</v>
      </c>
      <c r="H815" s="9" t="s">
        <v>2231</v>
      </c>
      <c r="I815" s="13" t="str">
        <f ca="1">TRIM(Table13[[#This Row],[Product Category]])</f>
        <v>Furniture</v>
      </c>
      <c r="J815" s="13" t="str">
        <f ca="1">PROPER(Table13[[#This Row],[Product Sub-Category]])</f>
        <v>Pens &amp; Art Supplies</v>
      </c>
      <c r="K815" s="14">
        <v>7</v>
      </c>
      <c r="L815" s="15">
        <v>3.28</v>
      </c>
      <c r="M815" s="15">
        <f t="shared" si="36"/>
        <v>22.959999999999997</v>
      </c>
      <c r="N815" s="9">
        <v>0.05</v>
      </c>
      <c r="O815" s="20">
        <v>0.05</v>
      </c>
      <c r="P815" s="20" t="str">
        <f>IF(Table13[[#This Row],[Discount]]=0,"No Discount",IF(Table13[[#This Row],[Discount]]&lt;=0.05,"Low",IF(Table13[[#This Row],[Discount]]&lt;=0.1,"Medium","High")))</f>
        <v>Low</v>
      </c>
      <c r="Q815" s="15">
        <f t="shared" si="37"/>
        <v>1.1479999999999999</v>
      </c>
      <c r="R815" s="15">
        <f t="shared" si="38"/>
        <v>21.811999999999998</v>
      </c>
      <c r="S815" s="15" t="str">
        <f>IF(Table13[[#This Row],[Total Sales After Discount (Main Total Sales)]]&gt;=1000,"High Order","Low Order")</f>
        <v>Low Order</v>
      </c>
      <c r="T815" s="9" t="s">
        <v>31</v>
      </c>
      <c r="U815" s="9" t="s">
        <v>81</v>
      </c>
      <c r="V815" s="16" t="str">
        <f ca="1">PROPER(Table13[[#This Row],[Region]])</f>
        <v>Central</v>
      </c>
      <c r="W815" s="9" t="s">
        <v>376</v>
      </c>
      <c r="X815" s="9" t="s">
        <v>603</v>
      </c>
      <c r="Y815" s="9" t="s">
        <v>22</v>
      </c>
      <c r="Z815" s="9" t="str">
        <f>TEXT(Table13[[#This Row],[Order Date]],"mmm")</f>
        <v>Mar</v>
      </c>
      <c r="AA815" s="1" t="str">
        <f>TEXT(Table13[[#This Row],[Order Date]],"yyyy")</f>
        <v>2015</v>
      </c>
      <c r="AB815" s="1" t="str">
        <f>TEXT(Table13[[#This Row],[Order Date]],"mmm yyyy")</f>
        <v>Mar 2015</v>
      </c>
      <c r="AC815" s="1" t="str">
        <f>TEXT(Table13[[#This Row],[Order Date]],"dddd")</f>
        <v>Thursday</v>
      </c>
    </row>
    <row r="816" spans="1:29" ht="14.5">
      <c r="A816" s="9">
        <v>1433</v>
      </c>
      <c r="B816" s="9" t="str">
        <f>VLOOKUP(Table13[[#This Row],[Customer ID]],'Customer Lookup'!A:B,2,0)</f>
        <v>Frances Jackson</v>
      </c>
      <c r="C816" s="9">
        <v>86828</v>
      </c>
      <c r="D816" s="12">
        <v>42143</v>
      </c>
      <c r="E816" s="12">
        <v>42145</v>
      </c>
      <c r="F816" s="24">
        <f>Table13[[#This Row],[Ship Date]]-Table13[[#This Row],[Order Date]]</f>
        <v>2</v>
      </c>
      <c r="G816" s="18" t="str">
        <f>IF(Table13[[#This Row],[Shipping Delay (No of Days From Order to Delivery)]]&lt;=2,"Fast Delivery","Standard Delivery")</f>
        <v>Fast Delivery</v>
      </c>
      <c r="H816" s="8" t="s">
        <v>2232</v>
      </c>
      <c r="I816" s="13" t="str">
        <f ca="1">TRIM(Table13[[#This Row],[Product Category]])</f>
        <v>Office Supplies</v>
      </c>
      <c r="J816" s="13" t="str">
        <f ca="1">PROPER(Table13[[#This Row],[Product Sub-Category]])</f>
        <v>Chairs &amp; Chairmats</v>
      </c>
      <c r="K816" s="14">
        <v>14</v>
      </c>
      <c r="L816" s="15">
        <v>300.98</v>
      </c>
      <c r="M816" s="15">
        <f t="shared" si="36"/>
        <v>4213.72</v>
      </c>
      <c r="N816" s="9">
        <v>0.1</v>
      </c>
      <c r="O816" s="21">
        <v>0.1</v>
      </c>
      <c r="P816" s="21" t="str">
        <f>IF(Table13[[#This Row],[Discount]]=0,"No Discount",IF(Table13[[#This Row],[Discount]]&lt;=0.05,"Low",IF(Table13[[#This Row],[Discount]]&lt;=0.1,"Medium","High")))</f>
        <v>Medium</v>
      </c>
      <c r="Q816" s="15">
        <f t="shared" si="37"/>
        <v>421.37200000000007</v>
      </c>
      <c r="R816" s="15">
        <f t="shared" si="38"/>
        <v>3792.348</v>
      </c>
      <c r="S816" s="15" t="str">
        <f>IF(Table13[[#This Row],[Total Sales After Discount (Main Total Sales)]]&gt;=1000,"High Order","Low Order")</f>
        <v>High Order</v>
      </c>
      <c r="T816" s="9" t="s">
        <v>21</v>
      </c>
      <c r="U816" s="9" t="s">
        <v>81</v>
      </c>
      <c r="V816" s="16" t="str">
        <f ca="1">PROPER(Table13[[#This Row],[Region]])</f>
        <v>Central</v>
      </c>
      <c r="W816" s="9" t="s">
        <v>376</v>
      </c>
      <c r="X816" s="9" t="s">
        <v>603</v>
      </c>
      <c r="Y816" s="9" t="s">
        <v>22</v>
      </c>
      <c r="Z816" s="9" t="str">
        <f>TEXT(Table13[[#This Row],[Order Date]],"mmm")</f>
        <v>May</v>
      </c>
      <c r="AA816" s="1" t="str">
        <f>TEXT(Table13[[#This Row],[Order Date]],"yyyy")</f>
        <v>2015</v>
      </c>
      <c r="AB816" s="1" t="str">
        <f>TEXT(Table13[[#This Row],[Order Date]],"mmm yyyy")</f>
        <v>May 2015</v>
      </c>
      <c r="AC816" s="1" t="str">
        <f>TEXT(Table13[[#This Row],[Order Date]],"dddd")</f>
        <v>Tuesday</v>
      </c>
    </row>
    <row r="817" spans="1:29" ht="14.5">
      <c r="A817" s="9">
        <v>1433</v>
      </c>
      <c r="B817" s="9" t="str">
        <f>VLOOKUP(Table13[[#This Row],[Customer ID]],'Customer Lookup'!A:B,2,0)</f>
        <v>Frances Jackson</v>
      </c>
      <c r="C817" s="9">
        <v>86828</v>
      </c>
      <c r="D817" s="12">
        <v>42143</v>
      </c>
      <c r="E817" s="12">
        <v>42143</v>
      </c>
      <c r="F817" s="24">
        <f>Table13[[#This Row],[Ship Date]]-Table13[[#This Row],[Order Date]]</f>
        <v>0</v>
      </c>
      <c r="G817" s="18" t="str">
        <f>IF(Table13[[#This Row],[Shipping Delay (No of Days From Order to Delivery)]]&lt;=2,"Fast Delivery","Standard Delivery")</f>
        <v>Fast Delivery</v>
      </c>
      <c r="H817" s="9" t="s">
        <v>2238</v>
      </c>
      <c r="I817" s="13" t="str">
        <f ca="1">TRIM(Table13[[#This Row],[Product Category]])</f>
        <v>Office Supplies</v>
      </c>
      <c r="J817" s="13" t="str">
        <f ca="1">PROPER(Table13[[#This Row],[Product Sub-Category]])</f>
        <v>Storage &amp; Organization</v>
      </c>
      <c r="K817" s="14">
        <v>28</v>
      </c>
      <c r="L817" s="15">
        <v>20.98</v>
      </c>
      <c r="M817" s="15">
        <f t="shared" si="36"/>
        <v>587.44000000000005</v>
      </c>
      <c r="N817" s="9">
        <v>0.05</v>
      </c>
      <c r="O817" s="20">
        <v>0.05</v>
      </c>
      <c r="P817" s="20" t="str">
        <f>IF(Table13[[#This Row],[Discount]]=0,"No Discount",IF(Table13[[#This Row],[Discount]]&lt;=0.05,"Low",IF(Table13[[#This Row],[Discount]]&lt;=0.1,"Medium","High")))</f>
        <v>Low</v>
      </c>
      <c r="Q817" s="15">
        <f t="shared" si="37"/>
        <v>29.372000000000003</v>
      </c>
      <c r="R817" s="15">
        <f t="shared" si="38"/>
        <v>558.0680000000001</v>
      </c>
      <c r="S817" s="15" t="str">
        <f>IF(Table13[[#This Row],[Total Sales After Discount (Main Total Sales)]]&gt;=1000,"High Order","Low Order")</f>
        <v>Low Order</v>
      </c>
      <c r="T817" s="9" t="s">
        <v>21</v>
      </c>
      <c r="U817" s="9" t="s">
        <v>81</v>
      </c>
      <c r="V817" s="16" t="str">
        <f ca="1">PROPER(Table13[[#This Row],[Region]])</f>
        <v>East</v>
      </c>
      <c r="W817" s="9" t="s">
        <v>376</v>
      </c>
      <c r="X817" s="9" t="s">
        <v>603</v>
      </c>
      <c r="Y817" s="9" t="s">
        <v>22</v>
      </c>
      <c r="Z817" s="9" t="str">
        <f>TEXT(Table13[[#This Row],[Order Date]],"mmm")</f>
        <v>May</v>
      </c>
      <c r="AA817" s="1" t="str">
        <f>TEXT(Table13[[#This Row],[Order Date]],"yyyy")</f>
        <v>2015</v>
      </c>
      <c r="AB817" s="1" t="str">
        <f>TEXT(Table13[[#This Row],[Order Date]],"mmm yyyy")</f>
        <v>May 2015</v>
      </c>
      <c r="AC817" s="1" t="str">
        <f>TEXT(Table13[[#This Row],[Order Date]],"dddd")</f>
        <v>Tuesday</v>
      </c>
    </row>
    <row r="818" spans="1:29" ht="14.5">
      <c r="A818" s="9">
        <v>1438</v>
      </c>
      <c r="B818" s="9" t="str">
        <f>VLOOKUP(Table13[[#This Row],[Customer ID]],'Customer Lookup'!A:B,2,0)</f>
        <v>Jean Weiss Diaz</v>
      </c>
      <c r="C818" s="9">
        <v>90120</v>
      </c>
      <c r="D818" s="12">
        <v>42026</v>
      </c>
      <c r="E818" s="12">
        <v>42028</v>
      </c>
      <c r="F818" s="24">
        <f>Table13[[#This Row],[Ship Date]]-Table13[[#This Row],[Order Date]]</f>
        <v>2</v>
      </c>
      <c r="G818" s="18" t="str">
        <f>IF(Table13[[#This Row],[Shipping Delay (No of Days From Order to Delivery)]]&lt;=2,"Fast Delivery","Standard Delivery")</f>
        <v>Fast Delivery</v>
      </c>
      <c r="H818" s="8" t="s">
        <v>2238</v>
      </c>
      <c r="I818" s="13" t="str">
        <f ca="1">TRIM(Table13[[#This Row],[Product Category]])</f>
        <v>Office Supplies</v>
      </c>
      <c r="J818" s="13" t="str">
        <f ca="1">PROPER(Table13[[#This Row],[Product Sub-Category]])</f>
        <v>Storage &amp; Organization</v>
      </c>
      <c r="K818" s="14">
        <v>3</v>
      </c>
      <c r="L818" s="15">
        <v>80.98</v>
      </c>
      <c r="M818" s="15">
        <f t="shared" si="36"/>
        <v>242.94</v>
      </c>
      <c r="N818" s="9">
        <v>0.05</v>
      </c>
      <c r="O818" s="21">
        <v>0.05</v>
      </c>
      <c r="P818" s="21" t="str">
        <f>IF(Table13[[#This Row],[Discount]]=0,"No Discount",IF(Table13[[#This Row],[Discount]]&lt;=0.05,"Low",IF(Table13[[#This Row],[Discount]]&lt;=0.1,"Medium","High")))</f>
        <v>Low</v>
      </c>
      <c r="Q818" s="15">
        <f t="shared" si="37"/>
        <v>12.147</v>
      </c>
      <c r="R818" s="15">
        <f t="shared" si="38"/>
        <v>230.79300000000001</v>
      </c>
      <c r="S818" s="15" t="str">
        <f>IF(Table13[[#This Row],[Total Sales After Discount (Main Total Sales)]]&gt;=1000,"High Order","Low Order")</f>
        <v>Low Order</v>
      </c>
      <c r="T818" s="9" t="s">
        <v>41</v>
      </c>
      <c r="U818" s="9" t="s">
        <v>81</v>
      </c>
      <c r="V818" s="16" t="str">
        <f ca="1">PROPER(Table13[[#This Row],[Region]])</f>
        <v>East</v>
      </c>
      <c r="W818" s="9" t="s">
        <v>124</v>
      </c>
      <c r="X818" s="9" t="s">
        <v>604</v>
      </c>
      <c r="Y818" s="9" t="s">
        <v>32</v>
      </c>
      <c r="Z818" s="9" t="str">
        <f>TEXT(Table13[[#This Row],[Order Date]],"mmm")</f>
        <v>Jan</v>
      </c>
      <c r="AA818" s="1" t="str">
        <f>TEXT(Table13[[#This Row],[Order Date]],"yyyy")</f>
        <v>2015</v>
      </c>
      <c r="AB818" s="1" t="str">
        <f>TEXT(Table13[[#This Row],[Order Date]],"mmm yyyy")</f>
        <v>Jan 2015</v>
      </c>
      <c r="AC818" s="1" t="str">
        <f>TEXT(Table13[[#This Row],[Order Date]],"dddd")</f>
        <v>Thursday</v>
      </c>
    </row>
    <row r="819" spans="1:29" ht="14.5">
      <c r="A819" s="9">
        <v>1439</v>
      </c>
      <c r="B819" s="9" t="str">
        <f>VLOOKUP(Table13[[#This Row],[Customer ID]],'Customer Lookup'!A:B,2,0)</f>
        <v>Kyle Kaufman</v>
      </c>
      <c r="C819" s="9">
        <v>90121</v>
      </c>
      <c r="D819" s="12">
        <v>42122</v>
      </c>
      <c r="E819" s="12">
        <v>42123</v>
      </c>
      <c r="F819" s="24">
        <f>Table13[[#This Row],[Ship Date]]-Table13[[#This Row],[Order Date]]</f>
        <v>1</v>
      </c>
      <c r="G819" s="18" t="str">
        <f>IF(Table13[[#This Row],[Shipping Delay (No of Days From Order to Delivery)]]&lt;=2,"Fast Delivery","Standard Delivery")</f>
        <v>Fast Delivery</v>
      </c>
      <c r="H819" s="9" t="s">
        <v>83</v>
      </c>
      <c r="I819" s="13" t="str">
        <f ca="1">TRIM(Table13[[#This Row],[Product Category]])</f>
        <v>Office Supplies</v>
      </c>
      <c r="J819" s="13" t="str">
        <f ca="1">PROPER(Table13[[#This Row],[Product Sub-Category]])</f>
        <v>Paper</v>
      </c>
      <c r="K819" s="14">
        <v>3</v>
      </c>
      <c r="L819" s="15">
        <v>6.48</v>
      </c>
      <c r="M819" s="15">
        <f t="shared" si="36"/>
        <v>19.440000000000001</v>
      </c>
      <c r="N819" s="9">
        <v>0.05</v>
      </c>
      <c r="O819" s="20">
        <v>0.05</v>
      </c>
      <c r="P819" s="20" t="str">
        <f>IF(Table13[[#This Row],[Discount]]=0,"No Discount",IF(Table13[[#This Row],[Discount]]&lt;=0.05,"Low",IF(Table13[[#This Row],[Discount]]&lt;=0.1,"Medium","High")))</f>
        <v>Low</v>
      </c>
      <c r="Q819" s="15">
        <f t="shared" si="37"/>
        <v>0.97200000000000009</v>
      </c>
      <c r="R819" s="15">
        <f t="shared" si="38"/>
        <v>18.468</v>
      </c>
      <c r="S819" s="15" t="str">
        <f>IF(Table13[[#This Row],[Total Sales After Discount (Main Total Sales)]]&gt;=1000,"High Order","Low Order")</f>
        <v>Low Order</v>
      </c>
      <c r="T819" s="9" t="s">
        <v>41</v>
      </c>
      <c r="U819" s="9" t="s">
        <v>81</v>
      </c>
      <c r="V819" s="16" t="str">
        <f ca="1">PROPER(Table13[[#This Row],[Region]])</f>
        <v>Central</v>
      </c>
      <c r="W819" s="9" t="s">
        <v>124</v>
      </c>
      <c r="X819" s="9" t="s">
        <v>605</v>
      </c>
      <c r="Y819" s="9" t="s">
        <v>32</v>
      </c>
      <c r="Z819" s="9" t="str">
        <f>TEXT(Table13[[#This Row],[Order Date]],"mmm")</f>
        <v>Apr</v>
      </c>
      <c r="AA819" s="1" t="str">
        <f>TEXT(Table13[[#This Row],[Order Date]],"yyyy")</f>
        <v>2015</v>
      </c>
      <c r="AB819" s="1" t="str">
        <f>TEXT(Table13[[#This Row],[Order Date]],"mmm yyyy")</f>
        <v>Apr 2015</v>
      </c>
      <c r="AC819" s="1" t="str">
        <f>TEXT(Table13[[#This Row],[Order Date]],"dddd")</f>
        <v>Tuesday</v>
      </c>
    </row>
    <row r="820" spans="1:29" ht="14.5">
      <c r="A820" s="9">
        <v>1442</v>
      </c>
      <c r="B820" s="9" t="str">
        <f>VLOOKUP(Table13[[#This Row],[Customer ID]],'Customer Lookup'!A:B,2,0)</f>
        <v>Rodney Field</v>
      </c>
      <c r="C820" s="9">
        <v>89076</v>
      </c>
      <c r="D820" s="12">
        <v>42180</v>
      </c>
      <c r="E820" s="12">
        <v>42182</v>
      </c>
      <c r="F820" s="24">
        <f>Table13[[#This Row],[Ship Date]]-Table13[[#This Row],[Order Date]]</f>
        <v>2</v>
      </c>
      <c r="G820" s="18" t="str">
        <f>IF(Table13[[#This Row],[Shipping Delay (No of Days From Order to Delivery)]]&lt;=2,"Fast Delivery","Standard Delivery")</f>
        <v>Fast Delivery</v>
      </c>
      <c r="H820" s="8" t="s">
        <v>196</v>
      </c>
      <c r="I820" s="13" t="str">
        <f ca="1">TRIM(Table13[[#This Row],[Product Category]])</f>
        <v>Office Supplies</v>
      </c>
      <c r="J820" s="13" t="str">
        <f ca="1">PROPER(Table13[[#This Row],[Product Sub-Category]])</f>
        <v>Appliances</v>
      </c>
      <c r="K820" s="14">
        <v>15</v>
      </c>
      <c r="L820" s="15">
        <v>177.98</v>
      </c>
      <c r="M820" s="15">
        <f t="shared" si="36"/>
        <v>2669.7</v>
      </c>
      <c r="N820" s="9">
        <v>0.1</v>
      </c>
      <c r="O820" s="21">
        <v>0.1</v>
      </c>
      <c r="P820" s="21" t="str">
        <f>IF(Table13[[#This Row],[Discount]]=0,"No Discount",IF(Table13[[#This Row],[Discount]]&lt;=0.05,"Low",IF(Table13[[#This Row],[Discount]]&lt;=0.1,"Medium","High")))</f>
        <v>Medium</v>
      </c>
      <c r="Q820" s="15">
        <f t="shared" si="37"/>
        <v>266.96999999999997</v>
      </c>
      <c r="R820" s="15">
        <f t="shared" si="38"/>
        <v>2402.73</v>
      </c>
      <c r="S820" s="15" t="str">
        <f>IF(Table13[[#This Row],[Total Sales After Discount (Main Total Sales)]]&gt;=1000,"High Order","Low Order")</f>
        <v>High Order</v>
      </c>
      <c r="T820" s="9" t="s">
        <v>31</v>
      </c>
      <c r="U820" s="9" t="s">
        <v>81</v>
      </c>
      <c r="V820" s="16" t="str">
        <f ca="1">PROPER(Table13[[#This Row],[Region]])</f>
        <v>Central</v>
      </c>
      <c r="W820" s="9" t="s">
        <v>306</v>
      </c>
      <c r="X820" s="9" t="s">
        <v>514</v>
      </c>
      <c r="Y820" s="9" t="s">
        <v>32</v>
      </c>
      <c r="Z820" s="9" t="str">
        <f>TEXT(Table13[[#This Row],[Order Date]],"mmm")</f>
        <v>Jun</v>
      </c>
      <c r="AA820" s="1" t="str">
        <f>TEXT(Table13[[#This Row],[Order Date]],"yyyy")</f>
        <v>2015</v>
      </c>
      <c r="AB820" s="1" t="str">
        <f>TEXT(Table13[[#This Row],[Order Date]],"mmm yyyy")</f>
        <v>Jun 2015</v>
      </c>
      <c r="AC820" s="1" t="str">
        <f>TEXT(Table13[[#This Row],[Order Date]],"dddd")</f>
        <v>Thursday</v>
      </c>
    </row>
    <row r="821" spans="1:29" ht="14.5">
      <c r="A821" s="9">
        <v>1442</v>
      </c>
      <c r="B821" s="9" t="str">
        <f>VLOOKUP(Table13[[#This Row],[Customer ID]],'Customer Lookup'!A:B,2,0)</f>
        <v>Rodney Field</v>
      </c>
      <c r="C821" s="9">
        <v>89077</v>
      </c>
      <c r="D821" s="12">
        <v>42034</v>
      </c>
      <c r="E821" s="12">
        <v>42038</v>
      </c>
      <c r="F821" s="24">
        <f>Table13[[#This Row],[Ship Date]]-Table13[[#This Row],[Order Date]]</f>
        <v>4</v>
      </c>
      <c r="G821" s="18" t="str">
        <f>IF(Table13[[#This Row],[Shipping Delay (No of Days From Order to Delivery)]]&lt;=2,"Fast Delivery","Standard Delivery")</f>
        <v>Standard Delivery</v>
      </c>
      <c r="H821" s="9" t="s">
        <v>2237</v>
      </c>
      <c r="I821" s="13" t="str">
        <f ca="1">TRIM(Table13[[#This Row],[Product Category]])</f>
        <v>Furniture</v>
      </c>
      <c r="J821" s="13" t="str">
        <f ca="1">PROPER(Table13[[#This Row],[Product Sub-Category]])</f>
        <v>Binders And Binder Accessories</v>
      </c>
      <c r="K821" s="14">
        <v>7</v>
      </c>
      <c r="L821" s="15">
        <v>15.99</v>
      </c>
      <c r="M821" s="15">
        <f t="shared" si="36"/>
        <v>111.93</v>
      </c>
      <c r="N821" s="9">
        <v>0.05</v>
      </c>
      <c r="O821" s="20">
        <v>0.05</v>
      </c>
      <c r="P821" s="20" t="str">
        <f>IF(Table13[[#This Row],[Discount]]=0,"No Discount",IF(Table13[[#This Row],[Discount]]&lt;=0.05,"Low",IF(Table13[[#This Row],[Discount]]&lt;=0.1,"Medium","High")))</f>
        <v>Low</v>
      </c>
      <c r="Q821" s="15">
        <f t="shared" si="37"/>
        <v>5.5965000000000007</v>
      </c>
      <c r="R821" s="15">
        <f t="shared" si="38"/>
        <v>106.3335</v>
      </c>
      <c r="S821" s="15" t="str">
        <f>IF(Table13[[#This Row],[Total Sales After Discount (Main Total Sales)]]&gt;=1000,"High Order","Low Order")</f>
        <v>Low Order</v>
      </c>
      <c r="T821" s="9" t="s">
        <v>98</v>
      </c>
      <c r="U821" s="9" t="s">
        <v>81</v>
      </c>
      <c r="V821" s="16" t="str">
        <f ca="1">PROPER(Table13[[#This Row],[Region]])</f>
        <v>Central</v>
      </c>
      <c r="W821" s="9" t="s">
        <v>306</v>
      </c>
      <c r="X821" s="9" t="s">
        <v>514</v>
      </c>
      <c r="Y821" s="9" t="s">
        <v>22</v>
      </c>
      <c r="Z821" s="9" t="str">
        <f>TEXT(Table13[[#This Row],[Order Date]],"mmm")</f>
        <v>Jan</v>
      </c>
      <c r="AA821" s="1" t="str">
        <f>TEXT(Table13[[#This Row],[Order Date]],"yyyy")</f>
        <v>2015</v>
      </c>
      <c r="AB821" s="1" t="str">
        <f>TEXT(Table13[[#This Row],[Order Date]],"mmm yyyy")</f>
        <v>Jan 2015</v>
      </c>
      <c r="AC821" s="1" t="str">
        <f>TEXT(Table13[[#This Row],[Order Date]],"dddd")</f>
        <v>Friday</v>
      </c>
    </row>
    <row r="822" spans="1:29" ht="14.5">
      <c r="A822" s="9">
        <v>1442</v>
      </c>
      <c r="B822" s="9" t="str">
        <f>VLOOKUP(Table13[[#This Row],[Customer ID]],'Customer Lookup'!A:B,2,0)</f>
        <v>Rodney Field</v>
      </c>
      <c r="C822" s="9">
        <v>89077</v>
      </c>
      <c r="D822" s="12">
        <v>42034</v>
      </c>
      <c r="E822" s="12">
        <v>42034</v>
      </c>
      <c r="F822" s="24">
        <f>Table13[[#This Row],[Ship Date]]-Table13[[#This Row],[Order Date]]</f>
        <v>0</v>
      </c>
      <c r="G822" s="18" t="str">
        <f>IF(Table13[[#This Row],[Shipping Delay (No of Days From Order to Delivery)]]&lt;=2,"Fast Delivery","Standard Delivery")</f>
        <v>Fast Delivery</v>
      </c>
      <c r="H822" s="8" t="s">
        <v>2233</v>
      </c>
      <c r="I822" s="13" t="str">
        <f ca="1">TRIM(Table13[[#This Row],[Product Category]])</f>
        <v>Furniture</v>
      </c>
      <c r="J822" s="13" t="str">
        <f ca="1">PROPER(Table13[[#This Row],[Product Sub-Category]])</f>
        <v>Office Furnishings</v>
      </c>
      <c r="K822" s="14">
        <v>10</v>
      </c>
      <c r="L822" s="15">
        <v>46.94</v>
      </c>
      <c r="M822" s="15">
        <f t="shared" si="36"/>
        <v>469.4</v>
      </c>
      <c r="N822" s="9">
        <v>0.05</v>
      </c>
      <c r="O822" s="21">
        <v>0.05</v>
      </c>
      <c r="P822" s="21" t="str">
        <f>IF(Table13[[#This Row],[Discount]]=0,"No Discount",IF(Table13[[#This Row],[Discount]]&lt;=0.05,"Low",IF(Table13[[#This Row],[Discount]]&lt;=0.1,"Medium","High")))</f>
        <v>Low</v>
      </c>
      <c r="Q822" s="15">
        <f t="shared" si="37"/>
        <v>23.47</v>
      </c>
      <c r="R822" s="15">
        <f t="shared" si="38"/>
        <v>445.92999999999995</v>
      </c>
      <c r="S822" s="15" t="str">
        <f>IF(Table13[[#This Row],[Total Sales After Discount (Main Total Sales)]]&gt;=1000,"High Order","Low Order")</f>
        <v>Low Order</v>
      </c>
      <c r="T822" s="9" t="s">
        <v>98</v>
      </c>
      <c r="U822" s="9" t="s">
        <v>81</v>
      </c>
      <c r="V822" s="16" t="str">
        <f ca="1">PROPER(Table13[[#This Row],[Region]])</f>
        <v>West</v>
      </c>
      <c r="W822" s="9" t="s">
        <v>306</v>
      </c>
      <c r="X822" s="9" t="s">
        <v>514</v>
      </c>
      <c r="Y822" s="9" t="s">
        <v>22</v>
      </c>
      <c r="Z822" s="9" t="str">
        <f>TEXT(Table13[[#This Row],[Order Date]],"mmm")</f>
        <v>Jan</v>
      </c>
      <c r="AA822" s="1" t="str">
        <f>TEXT(Table13[[#This Row],[Order Date]],"yyyy")</f>
        <v>2015</v>
      </c>
      <c r="AB822" s="1" t="str">
        <f>TEXT(Table13[[#This Row],[Order Date]],"mmm yyyy")</f>
        <v>Jan 2015</v>
      </c>
      <c r="AC822" s="1" t="str">
        <f>TEXT(Table13[[#This Row],[Order Date]],"dddd")</f>
        <v>Friday</v>
      </c>
    </row>
    <row r="823" spans="1:29" ht="14.5">
      <c r="A823" s="9">
        <v>1450</v>
      </c>
      <c r="B823" s="9" t="str">
        <f>VLOOKUP(Table13[[#This Row],[Customer ID]],'Customer Lookup'!A:B,2,0)</f>
        <v>Veronica Peck</v>
      </c>
      <c r="C823" s="9">
        <v>86735</v>
      </c>
      <c r="D823" s="12">
        <v>42148</v>
      </c>
      <c r="E823" s="12">
        <v>42149</v>
      </c>
      <c r="F823" s="24">
        <f>Table13[[#This Row],[Ship Date]]-Table13[[#This Row],[Order Date]]</f>
        <v>1</v>
      </c>
      <c r="G823" s="18" t="str">
        <f>IF(Table13[[#This Row],[Shipping Delay (No of Days From Order to Delivery)]]&lt;=2,"Fast Delivery","Standard Delivery")</f>
        <v>Fast Delivery</v>
      </c>
      <c r="H823" s="9" t="s">
        <v>2232</v>
      </c>
      <c r="I823" s="13" t="str">
        <f ca="1">TRIM(Table13[[#This Row],[Product Category]])</f>
        <v>Technology</v>
      </c>
      <c r="J823" s="13" t="str">
        <f ca="1">PROPER(Table13[[#This Row],[Product Sub-Category]])</f>
        <v>Chairs &amp; Chairmats</v>
      </c>
      <c r="K823" s="14">
        <v>12</v>
      </c>
      <c r="L823" s="15">
        <v>218.08</v>
      </c>
      <c r="M823" s="15">
        <f t="shared" si="36"/>
        <v>2616.96</v>
      </c>
      <c r="N823" s="9">
        <v>0.1</v>
      </c>
      <c r="O823" s="20">
        <v>0.1</v>
      </c>
      <c r="P823" s="20" t="str">
        <f>IF(Table13[[#This Row],[Discount]]=0,"No Discount",IF(Table13[[#This Row],[Discount]]&lt;=0.05,"Low",IF(Table13[[#This Row],[Discount]]&lt;=0.1,"Medium","High")))</f>
        <v>Medium</v>
      </c>
      <c r="Q823" s="15">
        <f t="shared" si="37"/>
        <v>261.69600000000003</v>
      </c>
      <c r="R823" s="15">
        <f t="shared" si="38"/>
        <v>2355.2640000000001</v>
      </c>
      <c r="S823" s="15" t="str">
        <f>IF(Table13[[#This Row],[Total Sales After Discount (Main Total Sales)]]&gt;=1000,"High Order","Low Order")</f>
        <v>High Order</v>
      </c>
      <c r="T823" s="9" t="s">
        <v>50</v>
      </c>
      <c r="U823" s="9" t="s">
        <v>104</v>
      </c>
      <c r="V823" s="16" t="str">
        <f ca="1">PROPER(Table13[[#This Row],[Region]])</f>
        <v>South</v>
      </c>
      <c r="W823" s="9" t="s">
        <v>37</v>
      </c>
      <c r="X823" s="9" t="s">
        <v>606</v>
      </c>
      <c r="Y823" s="9" t="s">
        <v>22</v>
      </c>
      <c r="Z823" s="9" t="str">
        <f>TEXT(Table13[[#This Row],[Order Date]],"mmm")</f>
        <v>May</v>
      </c>
      <c r="AA823" s="1" t="str">
        <f>TEXT(Table13[[#This Row],[Order Date]],"yyyy")</f>
        <v>2015</v>
      </c>
      <c r="AB823" s="1" t="str">
        <f>TEXT(Table13[[#This Row],[Order Date]],"mmm yyyy")</f>
        <v>May 2015</v>
      </c>
      <c r="AC823" s="1" t="str">
        <f>TEXT(Table13[[#This Row],[Order Date]],"dddd")</f>
        <v>Sunday</v>
      </c>
    </row>
    <row r="824" spans="1:29" ht="14.5">
      <c r="A824" s="9">
        <v>1459</v>
      </c>
      <c r="B824" s="9" t="str">
        <f>VLOOKUP(Table13[[#This Row],[Customer ID]],'Customer Lookup'!A:B,2,0)</f>
        <v>Steve Raynor</v>
      </c>
      <c r="C824" s="9">
        <v>86734</v>
      </c>
      <c r="D824" s="12">
        <v>42099</v>
      </c>
      <c r="E824" s="12">
        <v>42101</v>
      </c>
      <c r="F824" s="24">
        <f>Table13[[#This Row],[Ship Date]]-Table13[[#This Row],[Order Date]]</f>
        <v>2</v>
      </c>
      <c r="G824" s="18" t="str">
        <f>IF(Table13[[#This Row],[Shipping Delay (No of Days From Order to Delivery)]]&lt;=2,"Fast Delivery","Standard Delivery")</f>
        <v>Fast Delivery</v>
      </c>
      <c r="H824" s="8" t="s">
        <v>2235</v>
      </c>
      <c r="I824" s="13" t="str">
        <f ca="1">TRIM(Table13[[#This Row],[Product Category]])</f>
        <v>Office Supplies</v>
      </c>
      <c r="J824" s="13" t="str">
        <f ca="1">PROPER(Table13[[#This Row],[Product Sub-Category]])</f>
        <v>Telephones And Communication</v>
      </c>
      <c r="K824" s="14">
        <v>4</v>
      </c>
      <c r="L824" s="15">
        <v>85.99</v>
      </c>
      <c r="M824" s="15">
        <f t="shared" si="36"/>
        <v>343.96</v>
      </c>
      <c r="N824" s="9">
        <v>0.05</v>
      </c>
      <c r="O824" s="21">
        <v>0.05</v>
      </c>
      <c r="P824" s="21" t="str">
        <f>IF(Table13[[#This Row],[Discount]]=0,"No Discount",IF(Table13[[#This Row],[Discount]]&lt;=0.05,"Low",IF(Table13[[#This Row],[Discount]]&lt;=0.1,"Medium","High")))</f>
        <v>Low</v>
      </c>
      <c r="Q824" s="15">
        <f t="shared" si="37"/>
        <v>17.198</v>
      </c>
      <c r="R824" s="15">
        <f t="shared" si="38"/>
        <v>326.762</v>
      </c>
      <c r="S824" s="15" t="str">
        <f>IF(Table13[[#This Row],[Total Sales After Discount (Main Total Sales)]]&gt;=1000,"High Order","Low Order")</f>
        <v>Low Order</v>
      </c>
      <c r="T824" s="9" t="s">
        <v>21</v>
      </c>
      <c r="U824" s="9" t="s">
        <v>104</v>
      </c>
      <c r="V824" s="16" t="str">
        <f ca="1">PROPER(Table13[[#This Row],[Region]])</f>
        <v>Central</v>
      </c>
      <c r="W824" s="9" t="s">
        <v>443</v>
      </c>
      <c r="X824" s="9" t="s">
        <v>607</v>
      </c>
      <c r="Y824" s="9" t="s">
        <v>32</v>
      </c>
      <c r="Z824" s="9" t="str">
        <f>TEXT(Table13[[#This Row],[Order Date]],"mmm")</f>
        <v>Apr</v>
      </c>
      <c r="AA824" s="1" t="str">
        <f>TEXT(Table13[[#This Row],[Order Date]],"yyyy")</f>
        <v>2015</v>
      </c>
      <c r="AB824" s="1" t="str">
        <f>TEXT(Table13[[#This Row],[Order Date]],"mmm yyyy")</f>
        <v>Apr 2015</v>
      </c>
      <c r="AC824" s="1" t="str">
        <f>TEXT(Table13[[#This Row],[Order Date]],"dddd")</f>
        <v>Sunday</v>
      </c>
    </row>
    <row r="825" spans="1:29" ht="14.5">
      <c r="A825" s="9">
        <v>1461</v>
      </c>
      <c r="B825" s="9" t="str">
        <f>VLOOKUP(Table13[[#This Row],[Customer ID]],'Customer Lookup'!A:B,2,0)</f>
        <v>Norman Adams</v>
      </c>
      <c r="C825" s="9">
        <v>86397</v>
      </c>
      <c r="D825" s="12">
        <v>42157</v>
      </c>
      <c r="E825" s="12">
        <v>42159</v>
      </c>
      <c r="F825" s="24">
        <f>Table13[[#This Row],[Ship Date]]-Table13[[#This Row],[Order Date]]</f>
        <v>2</v>
      </c>
      <c r="G825" s="18" t="str">
        <f>IF(Table13[[#This Row],[Shipping Delay (No of Days From Order to Delivery)]]&lt;=2,"Fast Delivery","Standard Delivery")</f>
        <v>Fast Delivery</v>
      </c>
      <c r="H825" s="9" t="s">
        <v>2237</v>
      </c>
      <c r="I825" s="13" t="str">
        <f ca="1">TRIM(Table13[[#This Row],[Product Category]])</f>
        <v>Technology</v>
      </c>
      <c r="J825" s="13" t="str">
        <f ca="1">PROPER(Table13[[#This Row],[Product Sub-Category]])</f>
        <v>Binders And Binder Accessories</v>
      </c>
      <c r="K825" s="14">
        <v>19</v>
      </c>
      <c r="L825" s="15">
        <v>12.95</v>
      </c>
      <c r="M825" s="15">
        <f t="shared" si="36"/>
        <v>246.04999999999998</v>
      </c>
      <c r="N825" s="9">
        <v>0.05</v>
      </c>
      <c r="O825" s="20">
        <v>0.05</v>
      </c>
      <c r="P825" s="20" t="str">
        <f>IF(Table13[[#This Row],[Discount]]=0,"No Discount",IF(Table13[[#This Row],[Discount]]&lt;=0.05,"Low",IF(Table13[[#This Row],[Discount]]&lt;=0.1,"Medium","High")))</f>
        <v>Low</v>
      </c>
      <c r="Q825" s="15">
        <f t="shared" si="37"/>
        <v>12.3025</v>
      </c>
      <c r="R825" s="15">
        <f t="shared" si="38"/>
        <v>233.74749999999997</v>
      </c>
      <c r="S825" s="15" t="str">
        <f>IF(Table13[[#This Row],[Total Sales After Discount (Main Total Sales)]]&gt;=1000,"High Order","Low Order")</f>
        <v>Low Order</v>
      </c>
      <c r="T825" s="9" t="s">
        <v>21</v>
      </c>
      <c r="U825" s="9" t="s">
        <v>104</v>
      </c>
      <c r="V825" s="16" t="str">
        <f ca="1">PROPER(Table13[[#This Row],[Region]])</f>
        <v>Central</v>
      </c>
      <c r="W825" s="9" t="s">
        <v>376</v>
      </c>
      <c r="X825" s="9" t="s">
        <v>600</v>
      </c>
      <c r="Y825" s="9" t="s">
        <v>32</v>
      </c>
      <c r="Z825" s="9" t="str">
        <f>TEXT(Table13[[#This Row],[Order Date]],"mmm")</f>
        <v>Jun</v>
      </c>
      <c r="AA825" s="1" t="str">
        <f>TEXT(Table13[[#This Row],[Order Date]],"yyyy")</f>
        <v>2015</v>
      </c>
      <c r="AB825" s="1" t="str">
        <f>TEXT(Table13[[#This Row],[Order Date]],"mmm yyyy")</f>
        <v>Jun 2015</v>
      </c>
      <c r="AC825" s="1" t="str">
        <f>TEXT(Table13[[#This Row],[Order Date]],"dddd")</f>
        <v>Tuesday</v>
      </c>
    </row>
    <row r="826" spans="1:29" ht="14.5">
      <c r="A826" s="9">
        <v>1466</v>
      </c>
      <c r="B826" s="9" t="str">
        <f>VLOOKUP(Table13[[#This Row],[Customer ID]],'Customer Lookup'!A:B,2,0)</f>
        <v>Wesley Reid</v>
      </c>
      <c r="C826" s="9">
        <v>91115</v>
      </c>
      <c r="D826" s="12">
        <v>42166</v>
      </c>
      <c r="E826" s="12">
        <v>42168</v>
      </c>
      <c r="F826" s="24">
        <f>Table13[[#This Row],[Ship Date]]-Table13[[#This Row],[Order Date]]</f>
        <v>2</v>
      </c>
      <c r="G826" s="18" t="str">
        <f>IF(Table13[[#This Row],[Shipping Delay (No of Days From Order to Delivery)]]&lt;=2,"Fast Delivery","Standard Delivery")</f>
        <v>Fast Delivery</v>
      </c>
      <c r="H826" s="8" t="s">
        <v>2235</v>
      </c>
      <c r="I826" s="13" t="str">
        <f ca="1">TRIM(Table13[[#This Row],[Product Category]])</f>
        <v>Furniture</v>
      </c>
      <c r="J826" s="13" t="str">
        <f ca="1">PROPER(Table13[[#This Row],[Product Sub-Category]])</f>
        <v>Telephones And Communication</v>
      </c>
      <c r="K826" s="14">
        <v>10</v>
      </c>
      <c r="L826" s="15">
        <v>65.989999999999995</v>
      </c>
      <c r="M826" s="15">
        <f t="shared" si="36"/>
        <v>659.9</v>
      </c>
      <c r="N826" s="9">
        <v>0.05</v>
      </c>
      <c r="O826" s="21">
        <v>0.05</v>
      </c>
      <c r="P826" s="21" t="str">
        <f>IF(Table13[[#This Row],[Discount]]=0,"No Discount",IF(Table13[[#This Row],[Discount]]&lt;=0.05,"Low",IF(Table13[[#This Row],[Discount]]&lt;=0.1,"Medium","High")))</f>
        <v>Low</v>
      </c>
      <c r="Q826" s="15">
        <f t="shared" si="37"/>
        <v>32.994999999999997</v>
      </c>
      <c r="R826" s="15">
        <f t="shared" si="38"/>
        <v>626.90499999999997</v>
      </c>
      <c r="S826" s="15" t="str">
        <f>IF(Table13[[#This Row],[Total Sales After Discount (Main Total Sales)]]&gt;=1000,"High Order","Low Order")</f>
        <v>Low Order</v>
      </c>
      <c r="T826" s="9" t="s">
        <v>21</v>
      </c>
      <c r="U826" s="9" t="s">
        <v>51</v>
      </c>
      <c r="V826" s="16" t="str">
        <f ca="1">PROPER(Table13[[#This Row],[Region]])</f>
        <v>Central</v>
      </c>
      <c r="W826" s="9" t="s">
        <v>302</v>
      </c>
      <c r="X826" s="9" t="s">
        <v>280</v>
      </c>
      <c r="Y826" s="9" t="s">
        <v>32</v>
      </c>
      <c r="Z826" s="9" t="str">
        <f>TEXT(Table13[[#This Row],[Order Date]],"mmm")</f>
        <v>Jun</v>
      </c>
      <c r="AA826" s="1" t="str">
        <f>TEXT(Table13[[#This Row],[Order Date]],"yyyy")</f>
        <v>2015</v>
      </c>
      <c r="AB826" s="1" t="str">
        <f>TEXT(Table13[[#This Row],[Order Date]],"mmm yyyy")</f>
        <v>Jun 2015</v>
      </c>
      <c r="AC826" s="1" t="str">
        <f>TEXT(Table13[[#This Row],[Order Date]],"dddd")</f>
        <v>Thursday</v>
      </c>
    </row>
    <row r="827" spans="1:29" ht="14.5">
      <c r="A827" s="9">
        <v>1466</v>
      </c>
      <c r="B827" s="9" t="str">
        <f>VLOOKUP(Table13[[#This Row],[Customer ID]],'Customer Lookup'!A:B,2,0)</f>
        <v>Wesley Reid</v>
      </c>
      <c r="C827" s="9">
        <v>91116</v>
      </c>
      <c r="D827" s="12">
        <v>42167</v>
      </c>
      <c r="E827" s="12">
        <v>42167</v>
      </c>
      <c r="F827" s="24">
        <f>Table13[[#This Row],[Ship Date]]-Table13[[#This Row],[Order Date]]</f>
        <v>0</v>
      </c>
      <c r="G827" s="18" t="str">
        <f>IF(Table13[[#This Row],[Shipping Delay (No of Days From Order to Delivery)]]&lt;=2,"Fast Delivery","Standard Delivery")</f>
        <v>Fast Delivery</v>
      </c>
      <c r="H827" s="9" t="s">
        <v>151</v>
      </c>
      <c r="I827" s="13" t="str">
        <f ca="1">TRIM(Table13[[#This Row],[Product Category]])</f>
        <v>Furniture</v>
      </c>
      <c r="J827" s="13" t="str">
        <f ca="1">PROPER(Table13[[#This Row],[Product Sub-Category]])</f>
        <v>Bookcases</v>
      </c>
      <c r="K827" s="14">
        <v>14</v>
      </c>
      <c r="L827" s="15">
        <v>130.97999999999999</v>
      </c>
      <c r="M827" s="15">
        <f t="shared" si="36"/>
        <v>1833.7199999999998</v>
      </c>
      <c r="N827" s="9">
        <v>0.1</v>
      </c>
      <c r="O827" s="20">
        <v>0.1</v>
      </c>
      <c r="P827" s="20" t="str">
        <f>IF(Table13[[#This Row],[Discount]]=0,"No Discount",IF(Table13[[#This Row],[Discount]]&lt;=0.05,"Low",IF(Table13[[#This Row],[Discount]]&lt;=0.1,"Medium","High")))</f>
        <v>Medium</v>
      </c>
      <c r="Q827" s="15">
        <f t="shared" si="37"/>
        <v>183.37199999999999</v>
      </c>
      <c r="R827" s="15">
        <f t="shared" si="38"/>
        <v>1650.3479999999997</v>
      </c>
      <c r="S827" s="15" t="str">
        <f>IF(Table13[[#This Row],[Total Sales After Discount (Main Total Sales)]]&gt;=1000,"High Order","Low Order")</f>
        <v>High Order</v>
      </c>
      <c r="T827" s="9" t="s">
        <v>98</v>
      </c>
      <c r="U827" s="9" t="s">
        <v>51</v>
      </c>
      <c r="V827" s="16" t="str">
        <f ca="1">PROPER(Table13[[#This Row],[Region]])</f>
        <v>West</v>
      </c>
      <c r="W827" s="9" t="s">
        <v>302</v>
      </c>
      <c r="X827" s="9" t="s">
        <v>280</v>
      </c>
      <c r="Y827" s="9" t="s">
        <v>22</v>
      </c>
      <c r="Z827" s="9" t="str">
        <f>TEXT(Table13[[#This Row],[Order Date]],"mmm")</f>
        <v>Jun</v>
      </c>
      <c r="AA827" s="1" t="str">
        <f>TEXT(Table13[[#This Row],[Order Date]],"yyyy")</f>
        <v>2015</v>
      </c>
      <c r="AB827" s="1" t="str">
        <f>TEXT(Table13[[#This Row],[Order Date]],"mmm yyyy")</f>
        <v>Jun 2015</v>
      </c>
      <c r="AC827" s="1" t="str">
        <f>TEXT(Table13[[#This Row],[Order Date]],"dddd")</f>
        <v>Friday</v>
      </c>
    </row>
    <row r="828" spans="1:29" ht="14.5">
      <c r="A828" s="9">
        <v>1469</v>
      </c>
      <c r="B828" s="9" t="str">
        <f>VLOOKUP(Table13[[#This Row],[Customer ID]],'Customer Lookup'!A:B,2,0)</f>
        <v>Vicki Zhu Daniels</v>
      </c>
      <c r="C828" s="9">
        <v>91116</v>
      </c>
      <c r="D828" s="12">
        <v>42167</v>
      </c>
      <c r="E828" s="12">
        <v>42171</v>
      </c>
      <c r="F828" s="24">
        <f>Table13[[#This Row],[Ship Date]]-Table13[[#This Row],[Order Date]]</f>
        <v>4</v>
      </c>
      <c r="G828" s="18" t="str">
        <f>IF(Table13[[#This Row],[Shipping Delay (No of Days From Order to Delivery)]]&lt;=2,"Fast Delivery","Standard Delivery")</f>
        <v>Standard Delivery</v>
      </c>
      <c r="H828" s="8" t="s">
        <v>2233</v>
      </c>
      <c r="I828" s="13" t="str">
        <f ca="1">TRIM(Table13[[#This Row],[Product Category]])</f>
        <v>Furniture</v>
      </c>
      <c r="J828" s="13" t="str">
        <f ca="1">PROPER(Table13[[#This Row],[Product Sub-Category]])</f>
        <v>Office Furnishings</v>
      </c>
      <c r="K828" s="14">
        <v>9</v>
      </c>
      <c r="L828" s="15">
        <v>105.29</v>
      </c>
      <c r="M828" s="15">
        <f t="shared" si="36"/>
        <v>947.61</v>
      </c>
      <c r="N828" s="9">
        <v>0.1</v>
      </c>
      <c r="O828" s="21">
        <v>0.1</v>
      </c>
      <c r="P828" s="21" t="str">
        <f>IF(Table13[[#This Row],[Discount]]=0,"No Discount",IF(Table13[[#This Row],[Discount]]&lt;=0.05,"Low",IF(Table13[[#This Row],[Discount]]&lt;=0.1,"Medium","High")))</f>
        <v>Medium</v>
      </c>
      <c r="Q828" s="15">
        <f t="shared" si="37"/>
        <v>94.76100000000001</v>
      </c>
      <c r="R828" s="15">
        <f t="shared" si="38"/>
        <v>852.84900000000005</v>
      </c>
      <c r="S828" s="15" t="str">
        <f>IF(Table13[[#This Row],[Total Sales After Discount (Main Total Sales)]]&gt;=1000,"High Order","Low Order")</f>
        <v>Low Order</v>
      </c>
      <c r="T828" s="9" t="s">
        <v>98</v>
      </c>
      <c r="U828" s="9" t="s">
        <v>51</v>
      </c>
      <c r="V828" s="16" t="str">
        <f ca="1">PROPER(Table13[[#This Row],[Region]])</f>
        <v>West</v>
      </c>
      <c r="W828" s="9" t="s">
        <v>161</v>
      </c>
      <c r="X828" s="9" t="s">
        <v>608</v>
      </c>
      <c r="Y828" s="9" t="s">
        <v>32</v>
      </c>
      <c r="Z828" s="9" t="str">
        <f>TEXT(Table13[[#This Row],[Order Date]],"mmm")</f>
        <v>Jun</v>
      </c>
      <c r="AA828" s="1" t="str">
        <f>TEXT(Table13[[#This Row],[Order Date]],"yyyy")</f>
        <v>2015</v>
      </c>
      <c r="AB828" s="1" t="str">
        <f>TEXT(Table13[[#This Row],[Order Date]],"mmm yyyy")</f>
        <v>Jun 2015</v>
      </c>
      <c r="AC828" s="1" t="str">
        <f>TEXT(Table13[[#This Row],[Order Date]],"dddd")</f>
        <v>Friday</v>
      </c>
    </row>
    <row r="829" spans="1:29" ht="14.5">
      <c r="A829" s="9">
        <v>1469</v>
      </c>
      <c r="B829" s="9" t="str">
        <f>VLOOKUP(Table13[[#This Row],[Customer ID]],'Customer Lookup'!A:B,2,0)</f>
        <v>Vicki Zhu Daniels</v>
      </c>
      <c r="C829" s="9">
        <v>91116</v>
      </c>
      <c r="D829" s="12">
        <v>42167</v>
      </c>
      <c r="E829" s="12">
        <v>42169</v>
      </c>
      <c r="F829" s="24">
        <f>Table13[[#This Row],[Ship Date]]-Table13[[#This Row],[Order Date]]</f>
        <v>2</v>
      </c>
      <c r="G829" s="18" t="str">
        <f>IF(Table13[[#This Row],[Shipping Delay (No of Days From Order to Delivery)]]&lt;=2,"Fast Delivery","Standard Delivery")</f>
        <v>Fast Delivery</v>
      </c>
      <c r="H829" s="9" t="s">
        <v>123</v>
      </c>
      <c r="I829" s="13" t="str">
        <f ca="1">TRIM(Table13[[#This Row],[Product Category]])</f>
        <v>Office Supplies</v>
      </c>
      <c r="J829" s="13" t="str">
        <f ca="1">PROPER(Table13[[#This Row],[Product Sub-Category]])</f>
        <v>Tables</v>
      </c>
      <c r="K829" s="14">
        <v>18</v>
      </c>
      <c r="L829" s="15">
        <v>31.76</v>
      </c>
      <c r="M829" s="15">
        <f t="shared" si="36"/>
        <v>571.68000000000006</v>
      </c>
      <c r="N829" s="9">
        <v>0.05</v>
      </c>
      <c r="O829" s="20">
        <v>0.05</v>
      </c>
      <c r="P829" s="20" t="str">
        <f>IF(Table13[[#This Row],[Discount]]=0,"No Discount",IF(Table13[[#This Row],[Discount]]&lt;=0.05,"Low",IF(Table13[[#This Row],[Discount]]&lt;=0.1,"Medium","High")))</f>
        <v>Low</v>
      </c>
      <c r="Q829" s="15">
        <f t="shared" si="37"/>
        <v>28.584000000000003</v>
      </c>
      <c r="R829" s="15">
        <f t="shared" si="38"/>
        <v>543.096</v>
      </c>
      <c r="S829" s="15" t="str">
        <f>IF(Table13[[#This Row],[Total Sales After Discount (Main Total Sales)]]&gt;=1000,"High Order","Low Order")</f>
        <v>Low Order</v>
      </c>
      <c r="T829" s="9" t="s">
        <v>98</v>
      </c>
      <c r="U829" s="9" t="s">
        <v>51</v>
      </c>
      <c r="V829" s="16" t="str">
        <f ca="1">PROPER(Table13[[#This Row],[Region]])</f>
        <v>East</v>
      </c>
      <c r="W829" s="9" t="s">
        <v>161</v>
      </c>
      <c r="X829" s="9" t="s">
        <v>608</v>
      </c>
      <c r="Y829" s="9" t="s">
        <v>22</v>
      </c>
      <c r="Z829" s="9" t="str">
        <f>TEXT(Table13[[#This Row],[Order Date]],"mmm")</f>
        <v>Jun</v>
      </c>
      <c r="AA829" s="1" t="str">
        <f>TEXT(Table13[[#This Row],[Order Date]],"yyyy")</f>
        <v>2015</v>
      </c>
      <c r="AB829" s="1" t="str">
        <f>TEXT(Table13[[#This Row],[Order Date]],"mmm yyyy")</f>
        <v>Jun 2015</v>
      </c>
      <c r="AC829" s="1" t="str">
        <f>TEXT(Table13[[#This Row],[Order Date]],"dddd")</f>
        <v>Friday</v>
      </c>
    </row>
    <row r="830" spans="1:29" ht="14.5">
      <c r="A830" s="9">
        <v>1471</v>
      </c>
      <c r="B830" s="9" t="str">
        <f>VLOOKUP(Table13[[#This Row],[Customer ID]],'Customer Lookup'!A:B,2,0)</f>
        <v>Danielle Daniel</v>
      </c>
      <c r="C830" s="9">
        <v>87077</v>
      </c>
      <c r="D830" s="12">
        <v>42084</v>
      </c>
      <c r="E830" s="12">
        <v>42085</v>
      </c>
      <c r="F830" s="24">
        <f>Table13[[#This Row],[Ship Date]]-Table13[[#This Row],[Order Date]]</f>
        <v>1</v>
      </c>
      <c r="G830" s="18" t="str">
        <f>IF(Table13[[#This Row],[Shipping Delay (No of Days From Order to Delivery)]]&lt;=2,"Fast Delivery","Standard Delivery")</f>
        <v>Fast Delivery</v>
      </c>
      <c r="H830" s="8" t="s">
        <v>2237</v>
      </c>
      <c r="I830" s="13" t="str">
        <f ca="1">TRIM(Table13[[#This Row],[Product Category]])</f>
        <v>Technology</v>
      </c>
      <c r="J830" s="13" t="str">
        <f ca="1">PROPER(Table13[[#This Row],[Product Sub-Category]])</f>
        <v>Binders And Binder Accessories</v>
      </c>
      <c r="K830" s="14">
        <v>10</v>
      </c>
      <c r="L830" s="15">
        <v>420.98</v>
      </c>
      <c r="M830" s="15">
        <f t="shared" si="36"/>
        <v>4209.8</v>
      </c>
      <c r="N830" s="9">
        <v>0.1</v>
      </c>
      <c r="O830" s="21">
        <v>0.1</v>
      </c>
      <c r="P830" s="21" t="str">
        <f>IF(Table13[[#This Row],[Discount]]=0,"No Discount",IF(Table13[[#This Row],[Discount]]&lt;=0.05,"Low",IF(Table13[[#This Row],[Discount]]&lt;=0.1,"Medium","High")))</f>
        <v>Medium</v>
      </c>
      <c r="Q830" s="15">
        <f t="shared" si="37"/>
        <v>420.98</v>
      </c>
      <c r="R830" s="15">
        <f t="shared" si="38"/>
        <v>3788.82</v>
      </c>
      <c r="S830" s="15" t="str">
        <f>IF(Table13[[#This Row],[Total Sales After Discount (Main Total Sales)]]&gt;=1000,"High Order","Low Order")</f>
        <v>High Order</v>
      </c>
      <c r="T830" s="9" t="s">
        <v>21</v>
      </c>
      <c r="U830" s="9" t="s">
        <v>42</v>
      </c>
      <c r="V830" s="16" t="str">
        <f ca="1">PROPER(Table13[[#This Row],[Region]])</f>
        <v>East</v>
      </c>
      <c r="W830" s="9" t="s">
        <v>124</v>
      </c>
      <c r="X830" s="9" t="s">
        <v>609</v>
      </c>
      <c r="Y830" s="9" t="s">
        <v>32</v>
      </c>
      <c r="Z830" s="9" t="str">
        <f>TEXT(Table13[[#This Row],[Order Date]],"mmm")</f>
        <v>Mar</v>
      </c>
      <c r="AA830" s="1" t="str">
        <f>TEXT(Table13[[#This Row],[Order Date]],"yyyy")</f>
        <v>2015</v>
      </c>
      <c r="AB830" s="1" t="str">
        <f>TEXT(Table13[[#This Row],[Order Date]],"mmm yyyy")</f>
        <v>Mar 2015</v>
      </c>
      <c r="AC830" s="1" t="str">
        <f>TEXT(Table13[[#This Row],[Order Date]],"dddd")</f>
        <v>Saturday</v>
      </c>
    </row>
    <row r="831" spans="1:29" ht="14.5">
      <c r="A831" s="9">
        <v>1472</v>
      </c>
      <c r="B831" s="9" t="str">
        <f>VLOOKUP(Table13[[#This Row],[Customer ID]],'Customer Lookup'!A:B,2,0)</f>
        <v>Tommy Ellis Ritchie</v>
      </c>
      <c r="C831" s="9">
        <v>87078</v>
      </c>
      <c r="D831" s="12">
        <v>42185</v>
      </c>
      <c r="E831" s="12">
        <v>42186</v>
      </c>
      <c r="F831" s="24">
        <f>Table13[[#This Row],[Ship Date]]-Table13[[#This Row],[Order Date]]</f>
        <v>1</v>
      </c>
      <c r="G831" s="18" t="str">
        <f>IF(Table13[[#This Row],[Shipping Delay (No of Days From Order to Delivery)]]&lt;=2,"Fast Delivery","Standard Delivery")</f>
        <v>Fast Delivery</v>
      </c>
      <c r="H831" s="9" t="s">
        <v>144</v>
      </c>
      <c r="I831" s="13" t="str">
        <f ca="1">TRIM(Table13[[#This Row],[Product Category]])</f>
        <v>Office Supplies</v>
      </c>
      <c r="J831" s="13" t="str">
        <f ca="1">PROPER(Table13[[#This Row],[Product Sub-Category]])</f>
        <v>Computer Peripherals</v>
      </c>
      <c r="K831" s="14">
        <v>17</v>
      </c>
      <c r="L831" s="15">
        <v>30.98</v>
      </c>
      <c r="M831" s="15">
        <f t="shared" si="36"/>
        <v>526.66</v>
      </c>
      <c r="N831" s="9">
        <v>0.05</v>
      </c>
      <c r="O831" s="20">
        <v>0.05</v>
      </c>
      <c r="P831" s="20" t="str">
        <f>IF(Table13[[#This Row],[Discount]]=0,"No Discount",IF(Table13[[#This Row],[Discount]]&lt;=0.05,"Low",IF(Table13[[#This Row],[Discount]]&lt;=0.1,"Medium","High")))</f>
        <v>Low</v>
      </c>
      <c r="Q831" s="15">
        <f t="shared" si="37"/>
        <v>26.332999999999998</v>
      </c>
      <c r="R831" s="15">
        <f t="shared" si="38"/>
        <v>500.327</v>
      </c>
      <c r="S831" s="15" t="str">
        <f>IF(Table13[[#This Row],[Total Sales After Discount (Main Total Sales)]]&gt;=1000,"High Order","Low Order")</f>
        <v>Low Order</v>
      </c>
      <c r="T831" s="9" t="s">
        <v>31</v>
      </c>
      <c r="U831" s="9" t="s">
        <v>42</v>
      </c>
      <c r="V831" s="16" t="str">
        <f ca="1">PROPER(Table13[[#This Row],[Region]])</f>
        <v>East</v>
      </c>
      <c r="W831" s="9" t="s">
        <v>124</v>
      </c>
      <c r="X831" s="9" t="s">
        <v>610</v>
      </c>
      <c r="Y831" s="9" t="s">
        <v>22</v>
      </c>
      <c r="Z831" s="9" t="str">
        <f>TEXT(Table13[[#This Row],[Order Date]],"mmm")</f>
        <v>Jun</v>
      </c>
      <c r="AA831" s="1" t="str">
        <f>TEXT(Table13[[#This Row],[Order Date]],"yyyy")</f>
        <v>2015</v>
      </c>
      <c r="AB831" s="1" t="str">
        <f>TEXT(Table13[[#This Row],[Order Date]],"mmm yyyy")</f>
        <v>Jun 2015</v>
      </c>
      <c r="AC831" s="1" t="str">
        <f>TEXT(Table13[[#This Row],[Order Date]],"dddd")</f>
        <v>Tuesday</v>
      </c>
    </row>
    <row r="832" spans="1:29" ht="14.5">
      <c r="A832" s="9">
        <v>1472</v>
      </c>
      <c r="B832" s="9" t="str">
        <f>VLOOKUP(Table13[[#This Row],[Customer ID]],'Customer Lookup'!A:B,2,0)</f>
        <v>Tommy Ellis Ritchie</v>
      </c>
      <c r="C832" s="9">
        <v>87079</v>
      </c>
      <c r="D832" s="12">
        <v>42149</v>
      </c>
      <c r="E832" s="12">
        <v>42150</v>
      </c>
      <c r="F832" s="24">
        <f>Table13[[#This Row],[Ship Date]]-Table13[[#This Row],[Order Date]]</f>
        <v>1</v>
      </c>
      <c r="G832" s="18" t="str">
        <f>IF(Table13[[#This Row],[Shipping Delay (No of Days From Order to Delivery)]]&lt;=2,"Fast Delivery","Standard Delivery")</f>
        <v>Fast Delivery</v>
      </c>
      <c r="H832" s="8" t="s">
        <v>196</v>
      </c>
      <c r="I832" s="13" t="str">
        <f ca="1">TRIM(Table13[[#This Row],[Product Category]])</f>
        <v>Technology</v>
      </c>
      <c r="J832" s="13" t="str">
        <f ca="1">PROPER(Table13[[#This Row],[Product Sub-Category]])</f>
        <v>Appliances</v>
      </c>
      <c r="K832" s="14">
        <v>30</v>
      </c>
      <c r="L832" s="15">
        <v>20.27</v>
      </c>
      <c r="M832" s="15">
        <f t="shared" si="36"/>
        <v>608.1</v>
      </c>
      <c r="N832" s="9">
        <v>0.05</v>
      </c>
      <c r="O832" s="21">
        <v>0.05</v>
      </c>
      <c r="P832" s="21" t="str">
        <f>IF(Table13[[#This Row],[Discount]]=0,"No Discount",IF(Table13[[#This Row],[Discount]]&lt;=0.05,"Low",IF(Table13[[#This Row],[Discount]]&lt;=0.1,"Medium","High")))</f>
        <v>Low</v>
      </c>
      <c r="Q832" s="15">
        <f t="shared" si="37"/>
        <v>30.405000000000001</v>
      </c>
      <c r="R832" s="15">
        <f t="shared" si="38"/>
        <v>577.69500000000005</v>
      </c>
      <c r="S832" s="15" t="str">
        <f>IF(Table13[[#This Row],[Total Sales After Discount (Main Total Sales)]]&gt;=1000,"High Order","Low Order")</f>
        <v>Low Order</v>
      </c>
      <c r="T832" s="9" t="s">
        <v>50</v>
      </c>
      <c r="U832" s="9" t="s">
        <v>42</v>
      </c>
      <c r="V832" s="16" t="str">
        <f ca="1">PROPER(Table13[[#This Row],[Region]])</f>
        <v>East</v>
      </c>
      <c r="W832" s="9" t="s">
        <v>124</v>
      </c>
      <c r="X832" s="9" t="s">
        <v>610</v>
      </c>
      <c r="Y832" s="9" t="s">
        <v>32</v>
      </c>
      <c r="Z832" s="9" t="str">
        <f>TEXT(Table13[[#This Row],[Order Date]],"mmm")</f>
        <v>May</v>
      </c>
      <c r="AA832" s="1" t="str">
        <f>TEXT(Table13[[#This Row],[Order Date]],"yyyy")</f>
        <v>2015</v>
      </c>
      <c r="AB832" s="1" t="str">
        <f>TEXT(Table13[[#This Row],[Order Date]],"mmm yyyy")</f>
        <v>May 2015</v>
      </c>
      <c r="AC832" s="1" t="str">
        <f>TEXT(Table13[[#This Row],[Order Date]],"dddd")</f>
        <v>Monday</v>
      </c>
    </row>
    <row r="833" spans="1:29" ht="14.5">
      <c r="A833" s="9">
        <v>1473</v>
      </c>
      <c r="B833" s="9" t="str">
        <f>VLOOKUP(Table13[[#This Row],[Customer ID]],'Customer Lookup'!A:B,2,0)</f>
        <v>Paul Puckett</v>
      </c>
      <c r="C833" s="9">
        <v>87076</v>
      </c>
      <c r="D833" s="12">
        <v>42025</v>
      </c>
      <c r="E833" s="12">
        <v>42026</v>
      </c>
      <c r="F833" s="24">
        <f>Table13[[#This Row],[Ship Date]]-Table13[[#This Row],[Order Date]]</f>
        <v>1</v>
      </c>
      <c r="G833" s="18" t="str">
        <f>IF(Table13[[#This Row],[Shipping Delay (No of Days From Order to Delivery)]]&lt;=2,"Fast Delivery","Standard Delivery")</f>
        <v>Fast Delivery</v>
      </c>
      <c r="H833" s="9" t="s">
        <v>144</v>
      </c>
      <c r="I833" s="13" t="str">
        <f ca="1">TRIM(Table13[[#This Row],[Product Category]])</f>
        <v>Office Supplies</v>
      </c>
      <c r="J833" s="13" t="str">
        <f ca="1">PROPER(Table13[[#This Row],[Product Sub-Category]])</f>
        <v>Computer Peripherals</v>
      </c>
      <c r="K833" s="14">
        <v>9</v>
      </c>
      <c r="L833" s="15">
        <v>9.7799999999999994</v>
      </c>
      <c r="M833" s="15">
        <f t="shared" si="36"/>
        <v>88.02</v>
      </c>
      <c r="N833" s="9">
        <v>0.05</v>
      </c>
      <c r="O833" s="20">
        <v>0.05</v>
      </c>
      <c r="P833" s="20" t="str">
        <f>IF(Table13[[#This Row],[Discount]]=0,"No Discount",IF(Table13[[#This Row],[Discount]]&lt;=0.05,"Low",IF(Table13[[#This Row],[Discount]]&lt;=0.1,"Medium","High")))</f>
        <v>Low</v>
      </c>
      <c r="Q833" s="15">
        <f t="shared" si="37"/>
        <v>4.4009999999999998</v>
      </c>
      <c r="R833" s="15">
        <f t="shared" si="38"/>
        <v>83.619</v>
      </c>
      <c r="S833" s="15" t="str">
        <f>IF(Table13[[#This Row],[Total Sales After Discount (Main Total Sales)]]&gt;=1000,"High Order","Low Order")</f>
        <v>Low Order</v>
      </c>
      <c r="T833" s="9" t="s">
        <v>41</v>
      </c>
      <c r="U833" s="9" t="s">
        <v>42</v>
      </c>
      <c r="V833" s="16" t="str">
        <f ca="1">PROPER(Table13[[#This Row],[Region]])</f>
        <v>West</v>
      </c>
      <c r="W833" s="9" t="s">
        <v>124</v>
      </c>
      <c r="X833" s="9" t="s">
        <v>611</v>
      </c>
      <c r="Y833" s="9" t="s">
        <v>22</v>
      </c>
      <c r="Z833" s="9" t="str">
        <f>TEXT(Table13[[#This Row],[Order Date]],"mmm")</f>
        <v>Jan</v>
      </c>
      <c r="AA833" s="1" t="str">
        <f>TEXT(Table13[[#This Row],[Order Date]],"yyyy")</f>
        <v>2015</v>
      </c>
      <c r="AB833" s="1" t="str">
        <f>TEXT(Table13[[#This Row],[Order Date]],"mmm yyyy")</f>
        <v>Jan 2015</v>
      </c>
      <c r="AC833" s="1" t="str">
        <f>TEXT(Table13[[#This Row],[Order Date]],"dddd")</f>
        <v>Wednesday</v>
      </c>
    </row>
    <row r="834" spans="1:29" ht="14.5">
      <c r="A834" s="9">
        <v>1481</v>
      </c>
      <c r="B834" s="9" t="str">
        <f>VLOOKUP(Table13[[#This Row],[Customer ID]],'Customer Lookup'!A:B,2,0)</f>
        <v>Marvin MacDonald</v>
      </c>
      <c r="C834" s="9">
        <v>53953</v>
      </c>
      <c r="D834" s="12">
        <v>42090</v>
      </c>
      <c r="E834" s="12">
        <v>42091</v>
      </c>
      <c r="F834" s="24">
        <f>Table13[[#This Row],[Ship Date]]-Table13[[#This Row],[Order Date]]</f>
        <v>1</v>
      </c>
      <c r="G834" s="18" t="str">
        <f>IF(Table13[[#This Row],[Shipping Delay (No of Days From Order to Delivery)]]&lt;=2,"Fast Delivery","Standard Delivery")</f>
        <v>Fast Delivery</v>
      </c>
      <c r="H834" s="8" t="s">
        <v>83</v>
      </c>
      <c r="I834" s="13" t="str">
        <f ca="1">TRIM(Table13[[#This Row],[Product Category]])</f>
        <v>Office Supplies</v>
      </c>
      <c r="J834" s="13" t="str">
        <f ca="1">PROPER(Table13[[#This Row],[Product Sub-Category]])</f>
        <v>Paper</v>
      </c>
      <c r="K834" s="14">
        <v>36</v>
      </c>
      <c r="L834" s="15">
        <v>8.9499999999999993</v>
      </c>
      <c r="M834" s="15">
        <f t="shared" ref="M834:M897" si="39">L834*K834</f>
        <v>322.2</v>
      </c>
      <c r="N834" s="9">
        <v>0.05</v>
      </c>
      <c r="O834" s="21">
        <v>0.05</v>
      </c>
      <c r="P834" s="21" t="str">
        <f>IF(Table13[[#This Row],[Discount]]=0,"No Discount",IF(Table13[[#This Row],[Discount]]&lt;=0.05,"Low",IF(Table13[[#This Row],[Discount]]&lt;=0.1,"Medium","High")))</f>
        <v>Low</v>
      </c>
      <c r="Q834" s="15">
        <f t="shared" ref="Q834:Q897" si="40">N834*M834</f>
        <v>16.11</v>
      </c>
      <c r="R834" s="15">
        <f t="shared" ref="R834:R897" si="41">M834-Q834</f>
        <v>306.08999999999997</v>
      </c>
      <c r="S834" s="15" t="str">
        <f>IF(Table13[[#This Row],[Total Sales After Discount (Main Total Sales)]]&gt;=1000,"High Order","Low Order")</f>
        <v>Low Order</v>
      </c>
      <c r="T834" s="9" t="s">
        <v>31</v>
      </c>
      <c r="U834" s="9" t="s">
        <v>81</v>
      </c>
      <c r="V834" s="16" t="str">
        <f ca="1">PROPER(Table13[[#This Row],[Region]])</f>
        <v>Central</v>
      </c>
      <c r="W834" s="9" t="s">
        <v>37</v>
      </c>
      <c r="X834" s="9" t="s">
        <v>361</v>
      </c>
      <c r="Y834" s="9" t="s">
        <v>32</v>
      </c>
      <c r="Z834" s="9" t="str">
        <f>TEXT(Table13[[#This Row],[Order Date]],"mmm")</f>
        <v>Mar</v>
      </c>
      <c r="AA834" s="1" t="str">
        <f>TEXT(Table13[[#This Row],[Order Date]],"yyyy")</f>
        <v>2015</v>
      </c>
      <c r="AB834" s="1" t="str">
        <f>TEXT(Table13[[#This Row],[Order Date]],"mmm yyyy")</f>
        <v>Mar 2015</v>
      </c>
      <c r="AC834" s="1" t="str">
        <f>TEXT(Table13[[#This Row],[Order Date]],"dddd")</f>
        <v>Friday</v>
      </c>
    </row>
    <row r="835" spans="1:29" ht="14.5">
      <c r="A835" s="9">
        <v>1482</v>
      </c>
      <c r="B835" s="9" t="str">
        <f>VLOOKUP(Table13[[#This Row],[Customer ID]],'Customer Lookup'!A:B,2,0)</f>
        <v>Michael Tanner</v>
      </c>
      <c r="C835" s="9">
        <v>91362</v>
      </c>
      <c r="D835" s="12">
        <v>42090</v>
      </c>
      <c r="E835" s="12">
        <v>42091</v>
      </c>
      <c r="F835" s="24">
        <f>Table13[[#This Row],[Ship Date]]-Table13[[#This Row],[Order Date]]</f>
        <v>1</v>
      </c>
      <c r="G835" s="18" t="str">
        <f>IF(Table13[[#This Row],[Shipping Delay (No of Days From Order to Delivery)]]&lt;=2,"Fast Delivery","Standard Delivery")</f>
        <v>Fast Delivery</v>
      </c>
      <c r="H835" s="9" t="s">
        <v>83</v>
      </c>
      <c r="I835" s="13" t="str">
        <f ca="1">TRIM(Table13[[#This Row],[Product Category]])</f>
        <v>Furniture</v>
      </c>
      <c r="J835" s="13" t="str">
        <f ca="1">PROPER(Table13[[#This Row],[Product Sub-Category]])</f>
        <v>Paper</v>
      </c>
      <c r="K835" s="14">
        <v>9</v>
      </c>
      <c r="L835" s="15">
        <v>8.9499999999999993</v>
      </c>
      <c r="M835" s="15">
        <f t="shared" si="39"/>
        <v>80.55</v>
      </c>
      <c r="N835" s="9">
        <v>0.05</v>
      </c>
      <c r="O835" s="20">
        <v>0.05</v>
      </c>
      <c r="P835" s="20" t="str">
        <f>IF(Table13[[#This Row],[Discount]]=0,"No Discount",IF(Table13[[#This Row],[Discount]]&lt;=0.05,"Low",IF(Table13[[#This Row],[Discount]]&lt;=0.1,"Medium","High")))</f>
        <v>Low</v>
      </c>
      <c r="Q835" s="15">
        <f t="shared" si="40"/>
        <v>4.0274999999999999</v>
      </c>
      <c r="R835" s="15">
        <f t="shared" si="41"/>
        <v>76.522499999999994</v>
      </c>
      <c r="S835" s="15" t="str">
        <f>IF(Table13[[#This Row],[Total Sales After Discount (Main Total Sales)]]&gt;=1000,"High Order","Low Order")</f>
        <v>Low Order</v>
      </c>
      <c r="T835" s="9" t="s">
        <v>31</v>
      </c>
      <c r="U835" s="9" t="s">
        <v>81</v>
      </c>
      <c r="V835" s="16" t="str">
        <f ca="1">PROPER(Table13[[#This Row],[Region]])</f>
        <v>Central</v>
      </c>
      <c r="W835" s="9" t="s">
        <v>215</v>
      </c>
      <c r="X835" s="9" t="s">
        <v>602</v>
      </c>
      <c r="Y835" s="9" t="s">
        <v>32</v>
      </c>
      <c r="Z835" s="9" t="str">
        <f>TEXT(Table13[[#This Row],[Order Date]],"mmm")</f>
        <v>Mar</v>
      </c>
      <c r="AA835" s="1" t="str">
        <f>TEXT(Table13[[#This Row],[Order Date]],"yyyy")</f>
        <v>2015</v>
      </c>
      <c r="AB835" s="1" t="str">
        <f>TEXT(Table13[[#This Row],[Order Date]],"mmm yyyy")</f>
        <v>Mar 2015</v>
      </c>
      <c r="AC835" s="1" t="str">
        <f>TEXT(Table13[[#This Row],[Order Date]],"dddd")</f>
        <v>Friday</v>
      </c>
    </row>
    <row r="836" spans="1:29" ht="14.5">
      <c r="A836" s="9">
        <v>1482</v>
      </c>
      <c r="B836" s="9" t="str">
        <f>VLOOKUP(Table13[[#This Row],[Customer ID]],'Customer Lookup'!A:B,2,0)</f>
        <v>Michael Tanner</v>
      </c>
      <c r="C836" s="9">
        <v>91363</v>
      </c>
      <c r="D836" s="12">
        <v>42063</v>
      </c>
      <c r="E836" s="12">
        <v>42063</v>
      </c>
      <c r="F836" s="24">
        <f>Table13[[#This Row],[Ship Date]]-Table13[[#This Row],[Order Date]]</f>
        <v>0</v>
      </c>
      <c r="G836" s="18" t="str">
        <f>IF(Table13[[#This Row],[Shipping Delay (No of Days From Order to Delivery)]]&lt;=2,"Fast Delivery","Standard Delivery")</f>
        <v>Fast Delivery</v>
      </c>
      <c r="H836" s="8" t="s">
        <v>2233</v>
      </c>
      <c r="I836" s="13" t="str">
        <f ca="1">TRIM(Table13[[#This Row],[Product Category]])</f>
        <v>Technology</v>
      </c>
      <c r="J836" s="13" t="str">
        <f ca="1">PROPER(Table13[[#This Row],[Product Sub-Category]])</f>
        <v>Office Furnishings</v>
      </c>
      <c r="K836" s="14">
        <v>15</v>
      </c>
      <c r="L836" s="15">
        <v>9.65</v>
      </c>
      <c r="M836" s="15">
        <f t="shared" si="39"/>
        <v>144.75</v>
      </c>
      <c r="N836" s="9">
        <v>0.05</v>
      </c>
      <c r="O836" s="21">
        <v>0.05</v>
      </c>
      <c r="P836" s="21" t="str">
        <f>IF(Table13[[#This Row],[Discount]]=0,"No Discount",IF(Table13[[#This Row],[Discount]]&lt;=0.05,"Low",IF(Table13[[#This Row],[Discount]]&lt;=0.1,"Medium","High")))</f>
        <v>Low</v>
      </c>
      <c r="Q836" s="15">
        <f t="shared" si="40"/>
        <v>7.2375000000000007</v>
      </c>
      <c r="R836" s="15">
        <f t="shared" si="41"/>
        <v>137.51249999999999</v>
      </c>
      <c r="S836" s="15" t="str">
        <f>IF(Table13[[#This Row],[Total Sales After Discount (Main Total Sales)]]&gt;=1000,"High Order","Low Order")</f>
        <v>Low Order</v>
      </c>
      <c r="T836" s="9" t="s">
        <v>31</v>
      </c>
      <c r="U836" s="9" t="s">
        <v>81</v>
      </c>
      <c r="V836" s="16" t="str">
        <f ca="1">PROPER(Table13[[#This Row],[Region]])</f>
        <v>Central</v>
      </c>
      <c r="W836" s="9" t="s">
        <v>215</v>
      </c>
      <c r="X836" s="9" t="s">
        <v>602</v>
      </c>
      <c r="Y836" s="9" t="s">
        <v>32</v>
      </c>
      <c r="Z836" s="9" t="str">
        <f>TEXT(Table13[[#This Row],[Order Date]],"mmm")</f>
        <v>Feb</v>
      </c>
      <c r="AA836" s="1" t="str">
        <f>TEXT(Table13[[#This Row],[Order Date]],"yyyy")</f>
        <v>2015</v>
      </c>
      <c r="AB836" s="1" t="str">
        <f>TEXT(Table13[[#This Row],[Order Date]],"mmm yyyy")</f>
        <v>Feb 2015</v>
      </c>
      <c r="AC836" s="1" t="str">
        <f>TEXT(Table13[[#This Row],[Order Date]],"dddd")</f>
        <v>Saturday</v>
      </c>
    </row>
    <row r="837" spans="1:29" ht="14.5">
      <c r="A837" s="9">
        <v>1484</v>
      </c>
      <c r="B837" s="9" t="str">
        <f>VLOOKUP(Table13[[#This Row],[Customer ID]],'Customer Lookup'!A:B,2,0)</f>
        <v>Alison Stewart</v>
      </c>
      <c r="C837" s="9">
        <v>91235</v>
      </c>
      <c r="D837" s="12">
        <v>42074</v>
      </c>
      <c r="E837" s="12">
        <v>42077</v>
      </c>
      <c r="F837" s="24">
        <f>Table13[[#This Row],[Ship Date]]-Table13[[#This Row],[Order Date]]</f>
        <v>3</v>
      </c>
      <c r="G837" s="18" t="str">
        <f>IF(Table13[[#This Row],[Shipping Delay (No of Days From Order to Delivery)]]&lt;=2,"Fast Delivery","Standard Delivery")</f>
        <v>Standard Delivery</v>
      </c>
      <c r="H837" s="9" t="s">
        <v>144</v>
      </c>
      <c r="I837" s="13" t="str">
        <f ca="1">TRIM(Table13[[#This Row],[Product Category]])</f>
        <v>Office Supplies</v>
      </c>
      <c r="J837" s="13" t="str">
        <f ca="1">PROPER(Table13[[#This Row],[Product Sub-Category]])</f>
        <v>Computer Peripherals</v>
      </c>
      <c r="K837" s="14">
        <v>3</v>
      </c>
      <c r="L837" s="15">
        <v>99.99</v>
      </c>
      <c r="M837" s="15">
        <f t="shared" si="39"/>
        <v>299.96999999999997</v>
      </c>
      <c r="N837" s="9">
        <v>0.05</v>
      </c>
      <c r="O837" s="20">
        <v>0.05</v>
      </c>
      <c r="P837" s="20" t="str">
        <f>IF(Table13[[#This Row],[Discount]]=0,"No Discount",IF(Table13[[#This Row],[Discount]]&lt;=0.05,"Low",IF(Table13[[#This Row],[Discount]]&lt;=0.1,"Medium","High")))</f>
        <v>Low</v>
      </c>
      <c r="Q837" s="15">
        <f t="shared" si="40"/>
        <v>14.9985</v>
      </c>
      <c r="R837" s="15">
        <f t="shared" si="41"/>
        <v>284.97149999999999</v>
      </c>
      <c r="S837" s="15" t="str">
        <f>IF(Table13[[#This Row],[Total Sales After Discount (Main Total Sales)]]&gt;=1000,"High Order","Low Order")</f>
        <v>Low Order</v>
      </c>
      <c r="T837" s="9" t="s">
        <v>21</v>
      </c>
      <c r="U837" s="9" t="s">
        <v>42</v>
      </c>
      <c r="V837" s="16" t="str">
        <f ca="1">PROPER(Table13[[#This Row],[Region]])</f>
        <v>Central</v>
      </c>
      <c r="W837" s="9" t="s">
        <v>142</v>
      </c>
      <c r="X837" s="9" t="s">
        <v>612</v>
      </c>
      <c r="Y837" s="9" t="s">
        <v>32</v>
      </c>
      <c r="Z837" s="9" t="str">
        <f>TEXT(Table13[[#This Row],[Order Date]],"mmm")</f>
        <v>Mar</v>
      </c>
      <c r="AA837" s="1" t="str">
        <f>TEXT(Table13[[#This Row],[Order Date]],"yyyy")</f>
        <v>2015</v>
      </c>
      <c r="AB837" s="1" t="str">
        <f>TEXT(Table13[[#This Row],[Order Date]],"mmm yyyy")</f>
        <v>Mar 2015</v>
      </c>
      <c r="AC837" s="1" t="str">
        <f>TEXT(Table13[[#This Row],[Order Date]],"dddd")</f>
        <v>Wednesday</v>
      </c>
    </row>
    <row r="838" spans="1:29" ht="14.5">
      <c r="A838" s="9">
        <v>1484</v>
      </c>
      <c r="B838" s="9" t="str">
        <f>VLOOKUP(Table13[[#This Row],[Customer ID]],'Customer Lookup'!A:B,2,0)</f>
        <v>Alison Stewart</v>
      </c>
      <c r="C838" s="9">
        <v>91235</v>
      </c>
      <c r="D838" s="12">
        <v>42074</v>
      </c>
      <c r="E838" s="12">
        <v>42075</v>
      </c>
      <c r="F838" s="24">
        <f>Table13[[#This Row],[Ship Date]]-Table13[[#This Row],[Order Date]]</f>
        <v>1</v>
      </c>
      <c r="G838" s="18" t="str">
        <f>IF(Table13[[#This Row],[Shipping Delay (No of Days From Order to Delivery)]]&lt;=2,"Fast Delivery","Standard Delivery")</f>
        <v>Fast Delivery</v>
      </c>
      <c r="H838" s="8" t="s">
        <v>2238</v>
      </c>
      <c r="I838" s="13" t="str">
        <f ca="1">TRIM(Table13[[#This Row],[Product Category]])</f>
        <v>Technology</v>
      </c>
      <c r="J838" s="13" t="str">
        <f ca="1">PROPER(Table13[[#This Row],[Product Sub-Category]])</f>
        <v>Storage &amp; Organization</v>
      </c>
      <c r="K838" s="14">
        <v>5</v>
      </c>
      <c r="L838" s="15">
        <v>193.17</v>
      </c>
      <c r="M838" s="15">
        <f t="shared" si="39"/>
        <v>965.84999999999991</v>
      </c>
      <c r="N838" s="9">
        <v>0.1</v>
      </c>
      <c r="O838" s="21">
        <v>0.1</v>
      </c>
      <c r="P838" s="21" t="str">
        <f>IF(Table13[[#This Row],[Discount]]=0,"No Discount",IF(Table13[[#This Row],[Discount]]&lt;=0.05,"Low",IF(Table13[[#This Row],[Discount]]&lt;=0.1,"Medium","High")))</f>
        <v>Medium</v>
      </c>
      <c r="Q838" s="15">
        <f t="shared" si="40"/>
        <v>96.584999999999994</v>
      </c>
      <c r="R838" s="15">
        <f t="shared" si="41"/>
        <v>869.26499999999987</v>
      </c>
      <c r="S838" s="15" t="str">
        <f>IF(Table13[[#This Row],[Total Sales After Discount (Main Total Sales)]]&gt;=1000,"High Order","Low Order")</f>
        <v>Low Order</v>
      </c>
      <c r="T838" s="9" t="s">
        <v>21</v>
      </c>
      <c r="U838" s="9" t="s">
        <v>42</v>
      </c>
      <c r="V838" s="16" t="str">
        <f ca="1">PROPER(Table13[[#This Row],[Region]])</f>
        <v>Central</v>
      </c>
      <c r="W838" s="9" t="s">
        <v>142</v>
      </c>
      <c r="X838" s="9" t="s">
        <v>612</v>
      </c>
      <c r="Y838" s="9" t="s">
        <v>32</v>
      </c>
      <c r="Z838" s="9" t="str">
        <f>TEXT(Table13[[#This Row],[Order Date]],"mmm")</f>
        <v>Mar</v>
      </c>
      <c r="AA838" s="1" t="str">
        <f>TEXT(Table13[[#This Row],[Order Date]],"yyyy")</f>
        <v>2015</v>
      </c>
      <c r="AB838" s="1" t="str">
        <f>TEXT(Table13[[#This Row],[Order Date]],"mmm yyyy")</f>
        <v>Mar 2015</v>
      </c>
      <c r="AC838" s="1" t="str">
        <f>TEXT(Table13[[#This Row],[Order Date]],"dddd")</f>
        <v>Wednesday</v>
      </c>
    </row>
    <row r="839" spans="1:29" ht="14.5">
      <c r="A839" s="9">
        <v>1484</v>
      </c>
      <c r="B839" s="9" t="str">
        <f>VLOOKUP(Table13[[#This Row],[Customer ID]],'Customer Lookup'!A:B,2,0)</f>
        <v>Alison Stewart</v>
      </c>
      <c r="C839" s="9">
        <v>91235</v>
      </c>
      <c r="D839" s="12">
        <v>42074</v>
      </c>
      <c r="E839" s="12">
        <v>42074</v>
      </c>
      <c r="F839" s="24">
        <f>Table13[[#This Row],[Ship Date]]-Table13[[#This Row],[Order Date]]</f>
        <v>0</v>
      </c>
      <c r="G839" s="18" t="str">
        <f>IF(Table13[[#This Row],[Shipping Delay (No of Days From Order to Delivery)]]&lt;=2,"Fast Delivery","Standard Delivery")</f>
        <v>Fast Delivery</v>
      </c>
      <c r="H839" s="9" t="s">
        <v>2235</v>
      </c>
      <c r="I839" s="13" t="str">
        <f ca="1">TRIM(Table13[[#This Row],[Product Category]])</f>
        <v>Office Supplies</v>
      </c>
      <c r="J839" s="13" t="str">
        <f ca="1">PROPER(Table13[[#This Row],[Product Sub-Category]])</f>
        <v>Telephones And Communication</v>
      </c>
      <c r="K839" s="14">
        <v>11</v>
      </c>
      <c r="L839" s="15">
        <v>20.99</v>
      </c>
      <c r="M839" s="15">
        <f t="shared" si="39"/>
        <v>230.89</v>
      </c>
      <c r="N839" s="9">
        <v>0.05</v>
      </c>
      <c r="O839" s="20">
        <v>0.05</v>
      </c>
      <c r="P839" s="20" t="str">
        <f>IF(Table13[[#This Row],[Discount]]=0,"No Discount",IF(Table13[[#This Row],[Discount]]&lt;=0.05,"Low",IF(Table13[[#This Row],[Discount]]&lt;=0.1,"Medium","High")))</f>
        <v>Low</v>
      </c>
      <c r="Q839" s="15">
        <f t="shared" si="40"/>
        <v>11.544499999999999</v>
      </c>
      <c r="R839" s="15">
        <f t="shared" si="41"/>
        <v>219.34549999999999</v>
      </c>
      <c r="S839" s="15" t="str">
        <f>IF(Table13[[#This Row],[Total Sales After Discount (Main Total Sales)]]&gt;=1000,"High Order","Low Order")</f>
        <v>Low Order</v>
      </c>
      <c r="T839" s="9" t="s">
        <v>21</v>
      </c>
      <c r="U839" s="9" t="s">
        <v>42</v>
      </c>
      <c r="V839" s="16" t="str">
        <f ca="1">PROPER(Table13[[#This Row],[Region]])</f>
        <v>Central</v>
      </c>
      <c r="W839" s="9" t="s">
        <v>142</v>
      </c>
      <c r="X839" s="9" t="s">
        <v>612</v>
      </c>
      <c r="Y839" s="9" t="s">
        <v>22</v>
      </c>
      <c r="Z839" s="9" t="str">
        <f>TEXT(Table13[[#This Row],[Order Date]],"mmm")</f>
        <v>Mar</v>
      </c>
      <c r="AA839" s="1" t="str">
        <f>TEXT(Table13[[#This Row],[Order Date]],"yyyy")</f>
        <v>2015</v>
      </c>
      <c r="AB839" s="1" t="str">
        <f>TEXT(Table13[[#This Row],[Order Date]],"mmm yyyy")</f>
        <v>Mar 2015</v>
      </c>
      <c r="AC839" s="1" t="str">
        <f>TEXT(Table13[[#This Row],[Order Date]],"dddd")</f>
        <v>Wednesday</v>
      </c>
    </row>
    <row r="840" spans="1:29" ht="14.5">
      <c r="A840" s="9">
        <v>1485</v>
      </c>
      <c r="B840" s="9" t="str">
        <f>VLOOKUP(Table13[[#This Row],[Customer ID]],'Customer Lookup'!A:B,2,0)</f>
        <v>Wayne Sutherland</v>
      </c>
      <c r="C840" s="9">
        <v>91236</v>
      </c>
      <c r="D840" s="12">
        <v>42055</v>
      </c>
      <c r="E840" s="12">
        <v>42058</v>
      </c>
      <c r="F840" s="24">
        <f>Table13[[#This Row],[Ship Date]]-Table13[[#This Row],[Order Date]]</f>
        <v>3</v>
      </c>
      <c r="G840" s="18" t="str">
        <f>IF(Table13[[#This Row],[Shipping Delay (No of Days From Order to Delivery)]]&lt;=2,"Fast Delivery","Standard Delivery")</f>
        <v>Standard Delivery</v>
      </c>
      <c r="H840" s="8" t="s">
        <v>2237</v>
      </c>
      <c r="I840" s="13" t="str">
        <f ca="1">TRIM(Table13[[#This Row],[Product Category]])</f>
        <v>Office Supplies</v>
      </c>
      <c r="J840" s="13" t="str">
        <f ca="1">PROPER(Table13[[#This Row],[Product Sub-Category]])</f>
        <v>Binders And Binder Accessories</v>
      </c>
      <c r="K840" s="14">
        <v>14</v>
      </c>
      <c r="L840" s="15">
        <v>11.5</v>
      </c>
      <c r="M840" s="15">
        <f t="shared" si="39"/>
        <v>161</v>
      </c>
      <c r="N840" s="9">
        <v>0.05</v>
      </c>
      <c r="O840" s="21">
        <v>0.05</v>
      </c>
      <c r="P840" s="21" t="str">
        <f>IF(Table13[[#This Row],[Discount]]=0,"No Discount",IF(Table13[[#This Row],[Discount]]&lt;=0.05,"Low",IF(Table13[[#This Row],[Discount]]&lt;=0.1,"Medium","High")))</f>
        <v>Low</v>
      </c>
      <c r="Q840" s="15">
        <f t="shared" si="40"/>
        <v>8.0500000000000007</v>
      </c>
      <c r="R840" s="15">
        <f t="shared" si="41"/>
        <v>152.94999999999999</v>
      </c>
      <c r="S840" s="15" t="str">
        <f>IF(Table13[[#This Row],[Total Sales After Discount (Main Total Sales)]]&gt;=1000,"High Order","Low Order")</f>
        <v>Low Order</v>
      </c>
      <c r="T840" s="9" t="s">
        <v>31</v>
      </c>
      <c r="U840" s="9" t="s">
        <v>42</v>
      </c>
      <c r="V840" s="16" t="str">
        <f ca="1">PROPER(Table13[[#This Row],[Region]])</f>
        <v>Central</v>
      </c>
      <c r="W840" s="9" t="s">
        <v>142</v>
      </c>
      <c r="X840" s="9" t="s">
        <v>613</v>
      </c>
      <c r="Y840" s="9" t="s">
        <v>32</v>
      </c>
      <c r="Z840" s="9" t="str">
        <f>TEXT(Table13[[#This Row],[Order Date]],"mmm")</f>
        <v>Feb</v>
      </c>
      <c r="AA840" s="1" t="str">
        <f>TEXT(Table13[[#This Row],[Order Date]],"yyyy")</f>
        <v>2015</v>
      </c>
      <c r="AB840" s="1" t="str">
        <f>TEXT(Table13[[#This Row],[Order Date]],"mmm yyyy")</f>
        <v>Feb 2015</v>
      </c>
      <c r="AC840" s="1" t="str">
        <f>TEXT(Table13[[#This Row],[Order Date]],"dddd")</f>
        <v>Friday</v>
      </c>
    </row>
    <row r="841" spans="1:29" ht="14.5">
      <c r="A841" s="9">
        <v>1485</v>
      </c>
      <c r="B841" s="9" t="str">
        <f>VLOOKUP(Table13[[#This Row],[Customer ID]],'Customer Lookup'!A:B,2,0)</f>
        <v>Wayne Sutherland</v>
      </c>
      <c r="C841" s="9">
        <v>91236</v>
      </c>
      <c r="D841" s="12">
        <v>42055</v>
      </c>
      <c r="E841" s="12">
        <v>42056</v>
      </c>
      <c r="F841" s="24">
        <f>Table13[[#This Row],[Ship Date]]-Table13[[#This Row],[Order Date]]</f>
        <v>1</v>
      </c>
      <c r="G841" s="18" t="str">
        <f>IF(Table13[[#This Row],[Shipping Delay (No of Days From Order to Delivery)]]&lt;=2,"Fast Delivery","Standard Delivery")</f>
        <v>Fast Delivery</v>
      </c>
      <c r="H841" s="9" t="s">
        <v>2238</v>
      </c>
      <c r="I841" s="13" t="str">
        <f ca="1">TRIM(Table13[[#This Row],[Product Category]])</f>
        <v>Office Supplies</v>
      </c>
      <c r="J841" s="13" t="str">
        <f ca="1">PROPER(Table13[[#This Row],[Product Sub-Category]])</f>
        <v>Storage &amp; Organization</v>
      </c>
      <c r="K841" s="14">
        <v>1</v>
      </c>
      <c r="L841" s="15">
        <v>15.7</v>
      </c>
      <c r="M841" s="15">
        <f t="shared" si="39"/>
        <v>15.7</v>
      </c>
      <c r="N841" s="9">
        <v>0.05</v>
      </c>
      <c r="O841" s="20">
        <v>0.05</v>
      </c>
      <c r="P841" s="20" t="str">
        <f>IF(Table13[[#This Row],[Discount]]=0,"No Discount",IF(Table13[[#This Row],[Discount]]&lt;=0.05,"Low",IF(Table13[[#This Row],[Discount]]&lt;=0.1,"Medium","High")))</f>
        <v>Low</v>
      </c>
      <c r="Q841" s="15">
        <f t="shared" si="40"/>
        <v>0.78500000000000003</v>
      </c>
      <c r="R841" s="15">
        <f t="shared" si="41"/>
        <v>14.914999999999999</v>
      </c>
      <c r="S841" s="15" t="str">
        <f>IF(Table13[[#This Row],[Total Sales After Discount (Main Total Sales)]]&gt;=1000,"High Order","Low Order")</f>
        <v>Low Order</v>
      </c>
      <c r="T841" s="9" t="s">
        <v>31</v>
      </c>
      <c r="U841" s="9" t="s">
        <v>42</v>
      </c>
      <c r="V841" s="16" t="str">
        <f ca="1">PROPER(Table13[[#This Row],[Region]])</f>
        <v>Central</v>
      </c>
      <c r="W841" s="9" t="s">
        <v>142</v>
      </c>
      <c r="X841" s="9" t="s">
        <v>613</v>
      </c>
      <c r="Y841" s="9" t="s">
        <v>32</v>
      </c>
      <c r="Z841" s="9" t="str">
        <f>TEXT(Table13[[#This Row],[Order Date]],"mmm")</f>
        <v>Feb</v>
      </c>
      <c r="AA841" s="1" t="str">
        <f>TEXT(Table13[[#This Row],[Order Date]],"yyyy")</f>
        <v>2015</v>
      </c>
      <c r="AB841" s="1" t="str">
        <f>TEXT(Table13[[#This Row],[Order Date]],"mmm yyyy")</f>
        <v>Feb 2015</v>
      </c>
      <c r="AC841" s="1" t="str">
        <f>TEXT(Table13[[#This Row],[Order Date]],"dddd")</f>
        <v>Friday</v>
      </c>
    </row>
    <row r="842" spans="1:29" ht="14.5">
      <c r="A842" s="9">
        <v>1485</v>
      </c>
      <c r="B842" s="9" t="str">
        <f>VLOOKUP(Table13[[#This Row],[Customer ID]],'Customer Lookup'!A:B,2,0)</f>
        <v>Wayne Sutherland</v>
      </c>
      <c r="C842" s="9">
        <v>91236</v>
      </c>
      <c r="D842" s="12">
        <v>42055</v>
      </c>
      <c r="E842" s="12">
        <v>42057</v>
      </c>
      <c r="F842" s="24">
        <f>Table13[[#This Row],[Ship Date]]-Table13[[#This Row],[Order Date]]</f>
        <v>2</v>
      </c>
      <c r="G842" s="18" t="str">
        <f>IF(Table13[[#This Row],[Shipping Delay (No of Days From Order to Delivery)]]&lt;=2,"Fast Delivery","Standard Delivery")</f>
        <v>Fast Delivery</v>
      </c>
      <c r="H842" s="8" t="s">
        <v>2238</v>
      </c>
      <c r="I842" s="13" t="str">
        <f ca="1">TRIM(Table13[[#This Row],[Product Category]])</f>
        <v>Technology</v>
      </c>
      <c r="J842" s="13" t="str">
        <f ca="1">PROPER(Table13[[#This Row],[Product Sub-Category]])</f>
        <v>Storage &amp; Organization</v>
      </c>
      <c r="K842" s="14">
        <v>21</v>
      </c>
      <c r="L842" s="15">
        <v>225.02</v>
      </c>
      <c r="M842" s="15">
        <f t="shared" si="39"/>
        <v>4725.42</v>
      </c>
      <c r="N842" s="9">
        <v>0.1</v>
      </c>
      <c r="O842" s="21">
        <v>0.1</v>
      </c>
      <c r="P842" s="21" t="str">
        <f>IF(Table13[[#This Row],[Discount]]=0,"No Discount",IF(Table13[[#This Row],[Discount]]&lt;=0.05,"Low",IF(Table13[[#This Row],[Discount]]&lt;=0.1,"Medium","High")))</f>
        <v>Medium</v>
      </c>
      <c r="Q842" s="15">
        <f t="shared" si="40"/>
        <v>472.54200000000003</v>
      </c>
      <c r="R842" s="15">
        <f t="shared" si="41"/>
        <v>4252.8779999999997</v>
      </c>
      <c r="S842" s="15" t="str">
        <f>IF(Table13[[#This Row],[Total Sales After Discount (Main Total Sales)]]&gt;=1000,"High Order","Low Order")</f>
        <v>High Order</v>
      </c>
      <c r="T842" s="9" t="s">
        <v>31</v>
      </c>
      <c r="U842" s="9" t="s">
        <v>42</v>
      </c>
      <c r="V842" s="16" t="str">
        <f ca="1">PROPER(Table13[[#This Row],[Region]])</f>
        <v>Central</v>
      </c>
      <c r="W842" s="9" t="s">
        <v>142</v>
      </c>
      <c r="X842" s="9" t="s">
        <v>613</v>
      </c>
      <c r="Y842" s="9" t="s">
        <v>22</v>
      </c>
      <c r="Z842" s="9" t="str">
        <f>TEXT(Table13[[#This Row],[Order Date]],"mmm")</f>
        <v>Feb</v>
      </c>
      <c r="AA842" s="1" t="str">
        <f>TEXT(Table13[[#This Row],[Order Date]],"yyyy")</f>
        <v>2015</v>
      </c>
      <c r="AB842" s="1" t="str">
        <f>TEXT(Table13[[#This Row],[Order Date]],"mmm yyyy")</f>
        <v>Feb 2015</v>
      </c>
      <c r="AC842" s="1" t="str">
        <f>TEXT(Table13[[#This Row],[Order Date]],"dddd")</f>
        <v>Friday</v>
      </c>
    </row>
    <row r="843" spans="1:29" ht="14.5">
      <c r="A843" s="9">
        <v>1492</v>
      </c>
      <c r="B843" s="9" t="str">
        <f>VLOOKUP(Table13[[#This Row],[Customer ID]],'Customer Lookup'!A:B,2,0)</f>
        <v>Don Beard</v>
      </c>
      <c r="C843" s="9">
        <v>88004</v>
      </c>
      <c r="D843" s="12">
        <v>42171</v>
      </c>
      <c r="E843" s="12">
        <v>42173</v>
      </c>
      <c r="F843" s="24">
        <f>Table13[[#This Row],[Ship Date]]-Table13[[#This Row],[Order Date]]</f>
        <v>2</v>
      </c>
      <c r="G843" s="18" t="str">
        <f>IF(Table13[[#This Row],[Shipping Delay (No of Days From Order to Delivery)]]&lt;=2,"Fast Delivery","Standard Delivery")</f>
        <v>Fast Delivery</v>
      </c>
      <c r="H843" s="9" t="s">
        <v>74</v>
      </c>
      <c r="I843" s="13" t="str">
        <f ca="1">TRIM(Table13[[#This Row],[Product Category]])</f>
        <v>Furniture</v>
      </c>
      <c r="J843" s="13" t="str">
        <f ca="1">PROPER(Table13[[#This Row],[Product Sub-Category]])</f>
        <v>Office Machines</v>
      </c>
      <c r="K843" s="14">
        <v>6</v>
      </c>
      <c r="L843" s="15">
        <v>119.99</v>
      </c>
      <c r="M843" s="15">
        <f t="shared" si="39"/>
        <v>719.93999999999994</v>
      </c>
      <c r="N843" s="9">
        <v>0.1</v>
      </c>
      <c r="O843" s="20">
        <v>0.1</v>
      </c>
      <c r="P843" s="20" t="str">
        <f>IF(Table13[[#This Row],[Discount]]=0,"No Discount",IF(Table13[[#This Row],[Discount]]&lt;=0.05,"Low",IF(Table13[[#This Row],[Discount]]&lt;=0.1,"Medium","High")))</f>
        <v>Medium</v>
      </c>
      <c r="Q843" s="15">
        <f t="shared" si="40"/>
        <v>71.994</v>
      </c>
      <c r="R843" s="15">
        <f t="shared" si="41"/>
        <v>647.94599999999991</v>
      </c>
      <c r="S843" s="15" t="str">
        <f>IF(Table13[[#This Row],[Total Sales After Discount (Main Total Sales)]]&gt;=1000,"High Order","Low Order")</f>
        <v>Low Order</v>
      </c>
      <c r="T843" s="9" t="s">
        <v>21</v>
      </c>
      <c r="U843" s="9" t="s">
        <v>81</v>
      </c>
      <c r="V843" s="16" t="str">
        <f ca="1">PROPER(Table13[[#This Row],[Region]])</f>
        <v>East</v>
      </c>
      <c r="W843" s="9" t="s">
        <v>306</v>
      </c>
      <c r="X843" s="9" t="s">
        <v>614</v>
      </c>
      <c r="Y843" s="9" t="s">
        <v>22</v>
      </c>
      <c r="Z843" s="9" t="str">
        <f>TEXT(Table13[[#This Row],[Order Date]],"mmm")</f>
        <v>Jun</v>
      </c>
      <c r="AA843" s="1" t="str">
        <f>TEXT(Table13[[#This Row],[Order Date]],"yyyy")</f>
        <v>2015</v>
      </c>
      <c r="AB843" s="1" t="str">
        <f>TEXT(Table13[[#This Row],[Order Date]],"mmm yyyy")</f>
        <v>Jun 2015</v>
      </c>
      <c r="AC843" s="1" t="str">
        <f>TEXT(Table13[[#This Row],[Order Date]],"dddd")</f>
        <v>Tuesday</v>
      </c>
    </row>
    <row r="844" spans="1:29" ht="14.5">
      <c r="A844" s="9">
        <v>1494</v>
      </c>
      <c r="B844" s="9" t="str">
        <f>VLOOKUP(Table13[[#This Row],[Customer ID]],'Customer Lookup'!A:B,2,0)</f>
        <v>Kate Lehman</v>
      </c>
      <c r="C844" s="9">
        <v>85880</v>
      </c>
      <c r="D844" s="12">
        <v>42074</v>
      </c>
      <c r="E844" s="12">
        <v>42076</v>
      </c>
      <c r="F844" s="24">
        <f>Table13[[#This Row],[Ship Date]]-Table13[[#This Row],[Order Date]]</f>
        <v>2</v>
      </c>
      <c r="G844" s="18" t="str">
        <f>IF(Table13[[#This Row],[Shipping Delay (No of Days From Order to Delivery)]]&lt;=2,"Fast Delivery","Standard Delivery")</f>
        <v>Fast Delivery</v>
      </c>
      <c r="H844" s="8" t="s">
        <v>2233</v>
      </c>
      <c r="I844" s="13" t="str">
        <f ca="1">TRIM(Table13[[#This Row],[Product Category]])</f>
        <v>Office Supplies</v>
      </c>
      <c r="J844" s="13" t="str">
        <f ca="1">PROPER(Table13[[#This Row],[Product Sub-Category]])</f>
        <v>Office Furnishings</v>
      </c>
      <c r="K844" s="14">
        <v>18</v>
      </c>
      <c r="L844" s="15">
        <v>8.3699999999999992</v>
      </c>
      <c r="M844" s="15">
        <f t="shared" si="39"/>
        <v>150.66</v>
      </c>
      <c r="N844" s="9">
        <v>0.05</v>
      </c>
      <c r="O844" s="21">
        <v>0.05</v>
      </c>
      <c r="P844" s="21" t="str">
        <f>IF(Table13[[#This Row],[Discount]]=0,"No Discount",IF(Table13[[#This Row],[Discount]]&lt;=0.05,"Low",IF(Table13[[#This Row],[Discount]]&lt;=0.1,"Medium","High")))</f>
        <v>Low</v>
      </c>
      <c r="Q844" s="15">
        <f t="shared" si="40"/>
        <v>7.5330000000000004</v>
      </c>
      <c r="R844" s="15">
        <f t="shared" si="41"/>
        <v>143.12700000000001</v>
      </c>
      <c r="S844" s="15" t="str">
        <f>IF(Table13[[#This Row],[Total Sales After Discount (Main Total Sales)]]&gt;=1000,"High Order","Low Order")</f>
        <v>Low Order</v>
      </c>
      <c r="T844" s="9" t="s">
        <v>41</v>
      </c>
      <c r="U844" s="9" t="s">
        <v>81</v>
      </c>
      <c r="V844" s="16" t="str">
        <f ca="1">PROPER(Table13[[#This Row],[Region]])</f>
        <v>East</v>
      </c>
      <c r="W844" s="9" t="s">
        <v>268</v>
      </c>
      <c r="X844" s="9" t="s">
        <v>615</v>
      </c>
      <c r="Y844" s="9" t="s">
        <v>32</v>
      </c>
      <c r="Z844" s="9" t="str">
        <f>TEXT(Table13[[#This Row],[Order Date]],"mmm")</f>
        <v>Mar</v>
      </c>
      <c r="AA844" s="1" t="str">
        <f>TEXT(Table13[[#This Row],[Order Date]],"yyyy")</f>
        <v>2015</v>
      </c>
      <c r="AB844" s="1" t="str">
        <f>TEXT(Table13[[#This Row],[Order Date]],"mmm yyyy")</f>
        <v>Mar 2015</v>
      </c>
      <c r="AC844" s="1" t="str">
        <f>TEXT(Table13[[#This Row],[Order Date]],"dddd")</f>
        <v>Wednesday</v>
      </c>
    </row>
    <row r="845" spans="1:29" ht="14.5">
      <c r="A845" s="9">
        <v>1494</v>
      </c>
      <c r="B845" s="9" t="str">
        <f>VLOOKUP(Table13[[#This Row],[Customer ID]],'Customer Lookup'!A:B,2,0)</f>
        <v>Kate Lehman</v>
      </c>
      <c r="C845" s="9">
        <v>85880</v>
      </c>
      <c r="D845" s="12">
        <v>42074</v>
      </c>
      <c r="E845" s="12">
        <v>42076</v>
      </c>
      <c r="F845" s="24">
        <f>Table13[[#This Row],[Ship Date]]-Table13[[#This Row],[Order Date]]</f>
        <v>2</v>
      </c>
      <c r="G845" s="18" t="str">
        <f>IF(Table13[[#This Row],[Shipping Delay (No of Days From Order to Delivery)]]&lt;=2,"Fast Delivery","Standard Delivery")</f>
        <v>Fast Delivery</v>
      </c>
      <c r="H845" s="9" t="s">
        <v>83</v>
      </c>
      <c r="I845" s="13" t="str">
        <f ca="1">TRIM(Table13[[#This Row],[Product Category]])</f>
        <v>Furniture</v>
      </c>
      <c r="J845" s="13" t="str">
        <f ca="1">PROPER(Table13[[#This Row],[Product Sub-Category]])</f>
        <v>Paper</v>
      </c>
      <c r="K845" s="14">
        <v>6</v>
      </c>
      <c r="L845" s="15">
        <v>6.48</v>
      </c>
      <c r="M845" s="15">
        <f t="shared" si="39"/>
        <v>38.880000000000003</v>
      </c>
      <c r="N845" s="9">
        <v>0.05</v>
      </c>
      <c r="O845" s="20">
        <v>0.05</v>
      </c>
      <c r="P845" s="20" t="str">
        <f>IF(Table13[[#This Row],[Discount]]=0,"No Discount",IF(Table13[[#This Row],[Discount]]&lt;=0.05,"Low",IF(Table13[[#This Row],[Discount]]&lt;=0.1,"Medium","High")))</f>
        <v>Low</v>
      </c>
      <c r="Q845" s="15">
        <f t="shared" si="40"/>
        <v>1.9440000000000002</v>
      </c>
      <c r="R845" s="15">
        <f t="shared" si="41"/>
        <v>36.936</v>
      </c>
      <c r="S845" s="15" t="str">
        <f>IF(Table13[[#This Row],[Total Sales After Discount (Main Total Sales)]]&gt;=1000,"High Order","Low Order")</f>
        <v>Low Order</v>
      </c>
      <c r="T845" s="9" t="s">
        <v>41</v>
      </c>
      <c r="U845" s="9" t="s">
        <v>81</v>
      </c>
      <c r="V845" s="16" t="str">
        <f ca="1">PROPER(Table13[[#This Row],[Region]])</f>
        <v>East</v>
      </c>
      <c r="W845" s="9" t="s">
        <v>268</v>
      </c>
      <c r="X845" s="9" t="s">
        <v>615</v>
      </c>
      <c r="Y845" s="9" t="s">
        <v>22</v>
      </c>
      <c r="Z845" s="9" t="str">
        <f>TEXT(Table13[[#This Row],[Order Date]],"mmm")</f>
        <v>Mar</v>
      </c>
      <c r="AA845" s="1" t="str">
        <f>TEXT(Table13[[#This Row],[Order Date]],"yyyy")</f>
        <v>2015</v>
      </c>
      <c r="AB845" s="1" t="str">
        <f>TEXT(Table13[[#This Row],[Order Date]],"mmm yyyy")</f>
        <v>Mar 2015</v>
      </c>
      <c r="AC845" s="1" t="str">
        <f>TEXT(Table13[[#This Row],[Order Date]],"dddd")</f>
        <v>Wednesday</v>
      </c>
    </row>
    <row r="846" spans="1:29" ht="14.5">
      <c r="A846" s="9">
        <v>1497</v>
      </c>
      <c r="B846" s="9" t="str">
        <f>VLOOKUP(Table13[[#This Row],[Customer ID]],'Customer Lookup'!A:B,2,0)</f>
        <v>Gloria Jacobs</v>
      </c>
      <c r="C846" s="9">
        <v>85880</v>
      </c>
      <c r="D846" s="12">
        <v>42074</v>
      </c>
      <c r="E846" s="12">
        <v>42075</v>
      </c>
      <c r="F846" s="24">
        <f>Table13[[#This Row],[Ship Date]]-Table13[[#This Row],[Order Date]]</f>
        <v>1</v>
      </c>
      <c r="G846" s="18" t="str">
        <f>IF(Table13[[#This Row],[Shipping Delay (No of Days From Order to Delivery)]]&lt;=2,"Fast Delivery","Standard Delivery")</f>
        <v>Fast Delivery</v>
      </c>
      <c r="H846" s="8" t="s">
        <v>2233</v>
      </c>
      <c r="I846" s="13" t="str">
        <f ca="1">TRIM(Table13[[#This Row],[Product Category]])</f>
        <v>Office Supplies</v>
      </c>
      <c r="J846" s="13" t="str">
        <f ca="1">PROPER(Table13[[#This Row],[Product Sub-Category]])</f>
        <v>Office Furnishings</v>
      </c>
      <c r="K846" s="14">
        <v>2</v>
      </c>
      <c r="L846" s="15">
        <v>6.28</v>
      </c>
      <c r="M846" s="15">
        <f t="shared" si="39"/>
        <v>12.56</v>
      </c>
      <c r="N846" s="9">
        <v>0.05</v>
      </c>
      <c r="O846" s="21">
        <v>0.05</v>
      </c>
      <c r="P846" s="21" t="str">
        <f>IF(Table13[[#This Row],[Discount]]=0,"No Discount",IF(Table13[[#This Row],[Discount]]&lt;=0.05,"Low",IF(Table13[[#This Row],[Discount]]&lt;=0.1,"Medium","High")))</f>
        <v>Low</v>
      </c>
      <c r="Q846" s="15">
        <f t="shared" si="40"/>
        <v>0.62800000000000011</v>
      </c>
      <c r="R846" s="15">
        <f t="shared" si="41"/>
        <v>11.932</v>
      </c>
      <c r="S846" s="15" t="str">
        <f>IF(Table13[[#This Row],[Total Sales After Discount (Main Total Sales)]]&gt;=1000,"High Order","Low Order")</f>
        <v>Low Order</v>
      </c>
      <c r="T846" s="9" t="s">
        <v>41</v>
      </c>
      <c r="U846" s="9" t="s">
        <v>81</v>
      </c>
      <c r="V846" s="16" t="str">
        <f ca="1">PROPER(Table13[[#This Row],[Region]])</f>
        <v>East</v>
      </c>
      <c r="W846" s="9" t="s">
        <v>62</v>
      </c>
      <c r="X846" s="9" t="s">
        <v>616</v>
      </c>
      <c r="Y846" s="9" t="s">
        <v>32</v>
      </c>
      <c r="Z846" s="9" t="str">
        <f>TEXT(Table13[[#This Row],[Order Date]],"mmm")</f>
        <v>Mar</v>
      </c>
      <c r="AA846" s="1" t="str">
        <f>TEXT(Table13[[#This Row],[Order Date]],"yyyy")</f>
        <v>2015</v>
      </c>
      <c r="AB846" s="1" t="str">
        <f>TEXT(Table13[[#This Row],[Order Date]],"mmm yyyy")</f>
        <v>Mar 2015</v>
      </c>
      <c r="AC846" s="1" t="str">
        <f>TEXT(Table13[[#This Row],[Order Date]],"dddd")</f>
        <v>Wednesday</v>
      </c>
    </row>
    <row r="847" spans="1:29" ht="14.5">
      <c r="A847" s="9">
        <v>1497</v>
      </c>
      <c r="B847" s="9" t="str">
        <f>VLOOKUP(Table13[[#This Row],[Customer ID]],'Customer Lookup'!A:B,2,0)</f>
        <v>Gloria Jacobs</v>
      </c>
      <c r="C847" s="9">
        <v>85880</v>
      </c>
      <c r="D847" s="12">
        <v>42074</v>
      </c>
      <c r="E847" s="12">
        <v>42076</v>
      </c>
      <c r="F847" s="24">
        <f>Table13[[#This Row],[Ship Date]]-Table13[[#This Row],[Order Date]]</f>
        <v>2</v>
      </c>
      <c r="G847" s="18" t="str">
        <f>IF(Table13[[#This Row],[Shipping Delay (No of Days From Order to Delivery)]]&lt;=2,"Fast Delivery","Standard Delivery")</f>
        <v>Fast Delivery</v>
      </c>
      <c r="H847" s="9" t="s">
        <v>2238</v>
      </c>
      <c r="I847" s="13" t="str">
        <f ca="1">TRIM(Table13[[#This Row],[Product Category]])</f>
        <v>Office Supplies</v>
      </c>
      <c r="J847" s="13" t="str">
        <f ca="1">PROPER(Table13[[#This Row],[Product Sub-Category]])</f>
        <v>Storage &amp; Organization</v>
      </c>
      <c r="K847" s="14">
        <v>17</v>
      </c>
      <c r="L847" s="15">
        <v>15.14</v>
      </c>
      <c r="M847" s="15">
        <f t="shared" si="39"/>
        <v>257.38</v>
      </c>
      <c r="N847" s="9">
        <v>0.05</v>
      </c>
      <c r="O847" s="20">
        <v>0.05</v>
      </c>
      <c r="P847" s="20" t="str">
        <f>IF(Table13[[#This Row],[Discount]]=0,"No Discount",IF(Table13[[#This Row],[Discount]]&lt;=0.05,"Low",IF(Table13[[#This Row],[Discount]]&lt;=0.1,"Medium","High")))</f>
        <v>Low</v>
      </c>
      <c r="Q847" s="15">
        <f t="shared" si="40"/>
        <v>12.869</v>
      </c>
      <c r="R847" s="15">
        <f t="shared" si="41"/>
        <v>244.511</v>
      </c>
      <c r="S847" s="15" t="str">
        <f>IF(Table13[[#This Row],[Total Sales After Discount (Main Total Sales)]]&gt;=1000,"High Order","Low Order")</f>
        <v>Low Order</v>
      </c>
      <c r="T847" s="9" t="s">
        <v>41</v>
      </c>
      <c r="U847" s="9" t="s">
        <v>81</v>
      </c>
      <c r="V847" s="16" t="str">
        <f ca="1">PROPER(Table13[[#This Row],[Region]])</f>
        <v>South</v>
      </c>
      <c r="W847" s="9" t="s">
        <v>62</v>
      </c>
      <c r="X847" s="9" t="s">
        <v>616</v>
      </c>
      <c r="Y847" s="9" t="s">
        <v>32</v>
      </c>
      <c r="Z847" s="9" t="str">
        <f>TEXT(Table13[[#This Row],[Order Date]],"mmm")</f>
        <v>Mar</v>
      </c>
      <c r="AA847" s="1" t="str">
        <f>TEXT(Table13[[#This Row],[Order Date]],"yyyy")</f>
        <v>2015</v>
      </c>
      <c r="AB847" s="1" t="str">
        <f>TEXT(Table13[[#This Row],[Order Date]],"mmm yyyy")</f>
        <v>Mar 2015</v>
      </c>
      <c r="AC847" s="1" t="str">
        <f>TEXT(Table13[[#This Row],[Order Date]],"dddd")</f>
        <v>Wednesday</v>
      </c>
    </row>
    <row r="848" spans="1:29" ht="14.5">
      <c r="A848" s="9">
        <v>1499</v>
      </c>
      <c r="B848" s="9" t="str">
        <f>VLOOKUP(Table13[[#This Row],[Customer ID]],'Customer Lookup'!A:B,2,0)</f>
        <v>Charlotte L Doyle</v>
      </c>
      <c r="C848" s="9">
        <v>90731</v>
      </c>
      <c r="D848" s="12">
        <v>42039</v>
      </c>
      <c r="E848" s="12">
        <v>42040</v>
      </c>
      <c r="F848" s="24">
        <f>Table13[[#This Row],[Ship Date]]-Table13[[#This Row],[Order Date]]</f>
        <v>1</v>
      </c>
      <c r="G848" s="18" t="str">
        <f>IF(Table13[[#This Row],[Shipping Delay (No of Days From Order to Delivery)]]&lt;=2,"Fast Delivery","Standard Delivery")</f>
        <v>Fast Delivery</v>
      </c>
      <c r="H848" s="8" t="s">
        <v>2237</v>
      </c>
      <c r="I848" s="13" t="str">
        <f ca="1">TRIM(Table13[[#This Row],[Product Category]])</f>
        <v>Office Supplies</v>
      </c>
      <c r="J848" s="13" t="str">
        <f ca="1">PROPER(Table13[[#This Row],[Product Sub-Category]])</f>
        <v>Binders And Binder Accessories</v>
      </c>
      <c r="K848" s="14">
        <v>8</v>
      </c>
      <c r="L848" s="15">
        <v>2.16</v>
      </c>
      <c r="M848" s="15">
        <f t="shared" si="39"/>
        <v>17.28</v>
      </c>
      <c r="N848" s="9">
        <v>0.05</v>
      </c>
      <c r="O848" s="21">
        <v>0.05</v>
      </c>
      <c r="P848" s="21" t="str">
        <f>IF(Table13[[#This Row],[Discount]]=0,"No Discount",IF(Table13[[#This Row],[Discount]]&lt;=0.05,"Low",IF(Table13[[#This Row],[Discount]]&lt;=0.1,"Medium","High")))</f>
        <v>Low</v>
      </c>
      <c r="Q848" s="15">
        <f t="shared" si="40"/>
        <v>0.8640000000000001</v>
      </c>
      <c r="R848" s="15">
        <f t="shared" si="41"/>
        <v>16.416</v>
      </c>
      <c r="S848" s="15" t="str">
        <f>IF(Table13[[#This Row],[Total Sales After Discount (Main Total Sales)]]&gt;=1000,"High Order","Low Order")</f>
        <v>Low Order</v>
      </c>
      <c r="T848" s="9" t="s">
        <v>50</v>
      </c>
      <c r="U848" s="9" t="s">
        <v>42</v>
      </c>
      <c r="V848" s="16" t="str">
        <f ca="1">PROPER(Table13[[#This Row],[Region]])</f>
        <v>South</v>
      </c>
      <c r="W848" s="9" t="s">
        <v>242</v>
      </c>
      <c r="X848" s="9" t="s">
        <v>617</v>
      </c>
      <c r="Y848" s="9" t="s">
        <v>32</v>
      </c>
      <c r="Z848" s="9" t="str">
        <f>TEXT(Table13[[#This Row],[Order Date]],"mmm")</f>
        <v>Feb</v>
      </c>
      <c r="AA848" s="1" t="str">
        <f>TEXT(Table13[[#This Row],[Order Date]],"yyyy")</f>
        <v>2015</v>
      </c>
      <c r="AB848" s="1" t="str">
        <f>TEXT(Table13[[#This Row],[Order Date]],"mmm yyyy")</f>
        <v>Feb 2015</v>
      </c>
      <c r="AC848" s="1" t="str">
        <f>TEXT(Table13[[#This Row],[Order Date]],"dddd")</f>
        <v>Wednesday</v>
      </c>
    </row>
    <row r="849" spans="1:29" ht="14.5">
      <c r="A849" s="9">
        <v>1499</v>
      </c>
      <c r="B849" s="9" t="str">
        <f>VLOOKUP(Table13[[#This Row],[Customer ID]],'Customer Lookup'!A:B,2,0)</f>
        <v>Charlotte L Doyle</v>
      </c>
      <c r="C849" s="9">
        <v>90731</v>
      </c>
      <c r="D849" s="12">
        <v>42039</v>
      </c>
      <c r="E849" s="12">
        <v>42040</v>
      </c>
      <c r="F849" s="24">
        <f>Table13[[#This Row],[Ship Date]]-Table13[[#This Row],[Order Date]]</f>
        <v>1</v>
      </c>
      <c r="G849" s="18" t="str">
        <f>IF(Table13[[#This Row],[Shipping Delay (No of Days From Order to Delivery)]]&lt;=2,"Fast Delivery","Standard Delivery")</f>
        <v>Fast Delivery</v>
      </c>
      <c r="H849" s="9" t="s">
        <v>83</v>
      </c>
      <c r="I849" s="13" t="str">
        <f ca="1">TRIM(Table13[[#This Row],[Product Category]])</f>
        <v>Furniture</v>
      </c>
      <c r="J849" s="13" t="str">
        <f ca="1">PROPER(Table13[[#This Row],[Product Sub-Category]])</f>
        <v>Paper</v>
      </c>
      <c r="K849" s="14">
        <v>9</v>
      </c>
      <c r="L849" s="15">
        <v>6.48</v>
      </c>
      <c r="M849" s="15">
        <f t="shared" si="39"/>
        <v>58.320000000000007</v>
      </c>
      <c r="N849" s="9">
        <v>0.05</v>
      </c>
      <c r="O849" s="20">
        <v>0.05</v>
      </c>
      <c r="P849" s="20" t="str">
        <f>IF(Table13[[#This Row],[Discount]]=0,"No Discount",IF(Table13[[#This Row],[Discount]]&lt;=0.05,"Low",IF(Table13[[#This Row],[Discount]]&lt;=0.1,"Medium","High")))</f>
        <v>Low</v>
      </c>
      <c r="Q849" s="15">
        <f t="shared" si="40"/>
        <v>2.9160000000000004</v>
      </c>
      <c r="R849" s="15">
        <f t="shared" si="41"/>
        <v>55.404000000000011</v>
      </c>
      <c r="S849" s="15" t="str">
        <f>IF(Table13[[#This Row],[Total Sales After Discount (Main Total Sales)]]&gt;=1000,"High Order","Low Order")</f>
        <v>Low Order</v>
      </c>
      <c r="T849" s="9" t="s">
        <v>50</v>
      </c>
      <c r="U849" s="9" t="s">
        <v>42</v>
      </c>
      <c r="V849" s="16" t="str">
        <f ca="1">PROPER(Table13[[#This Row],[Region]])</f>
        <v>South</v>
      </c>
      <c r="W849" s="9" t="s">
        <v>242</v>
      </c>
      <c r="X849" s="9" t="s">
        <v>617</v>
      </c>
      <c r="Y849" s="9" t="s">
        <v>32</v>
      </c>
      <c r="Z849" s="9" t="str">
        <f>TEXT(Table13[[#This Row],[Order Date]],"mmm")</f>
        <v>Feb</v>
      </c>
      <c r="AA849" s="1" t="str">
        <f>TEXT(Table13[[#This Row],[Order Date]],"yyyy")</f>
        <v>2015</v>
      </c>
      <c r="AB849" s="1" t="str">
        <f>TEXT(Table13[[#This Row],[Order Date]],"mmm yyyy")</f>
        <v>Feb 2015</v>
      </c>
      <c r="AC849" s="1" t="str">
        <f>TEXT(Table13[[#This Row],[Order Date]],"dddd")</f>
        <v>Wednesday</v>
      </c>
    </row>
    <row r="850" spans="1:29" ht="14.5">
      <c r="A850" s="9">
        <v>1499</v>
      </c>
      <c r="B850" s="9" t="str">
        <f>VLOOKUP(Table13[[#This Row],[Customer ID]],'Customer Lookup'!A:B,2,0)</f>
        <v>Charlotte L Doyle</v>
      </c>
      <c r="C850" s="9">
        <v>90731</v>
      </c>
      <c r="D850" s="12">
        <v>42039</v>
      </c>
      <c r="E850" s="12">
        <v>42040</v>
      </c>
      <c r="F850" s="24">
        <f>Table13[[#This Row],[Ship Date]]-Table13[[#This Row],[Order Date]]</f>
        <v>1</v>
      </c>
      <c r="G850" s="18" t="str">
        <f>IF(Table13[[#This Row],[Shipping Delay (No of Days From Order to Delivery)]]&lt;=2,"Fast Delivery","Standard Delivery")</f>
        <v>Fast Delivery</v>
      </c>
      <c r="H850" s="8" t="s">
        <v>123</v>
      </c>
      <c r="I850" s="13" t="str">
        <f ca="1">TRIM(Table13[[#This Row],[Product Category]])</f>
        <v>Office Supplies</v>
      </c>
      <c r="J850" s="13" t="str">
        <f ca="1">PROPER(Table13[[#This Row],[Product Sub-Category]])</f>
        <v>Tables</v>
      </c>
      <c r="K850" s="14">
        <v>11</v>
      </c>
      <c r="L850" s="15">
        <v>146.05000000000001</v>
      </c>
      <c r="M850" s="15">
        <f t="shared" si="39"/>
        <v>1606.5500000000002</v>
      </c>
      <c r="N850" s="9">
        <v>0.1</v>
      </c>
      <c r="O850" s="21">
        <v>0.1</v>
      </c>
      <c r="P850" s="21" t="str">
        <f>IF(Table13[[#This Row],[Discount]]=0,"No Discount",IF(Table13[[#This Row],[Discount]]&lt;=0.05,"Low",IF(Table13[[#This Row],[Discount]]&lt;=0.1,"Medium","High")))</f>
        <v>Medium</v>
      </c>
      <c r="Q850" s="15">
        <f t="shared" si="40"/>
        <v>160.65500000000003</v>
      </c>
      <c r="R850" s="15">
        <f t="shared" si="41"/>
        <v>1445.8950000000002</v>
      </c>
      <c r="S850" s="15" t="str">
        <f>IF(Table13[[#This Row],[Total Sales After Discount (Main Total Sales)]]&gt;=1000,"High Order","Low Order")</f>
        <v>High Order</v>
      </c>
      <c r="T850" s="9" t="s">
        <v>50</v>
      </c>
      <c r="U850" s="9" t="s">
        <v>42</v>
      </c>
      <c r="V850" s="16" t="str">
        <f ca="1">PROPER(Table13[[#This Row],[Region]])</f>
        <v>South</v>
      </c>
      <c r="W850" s="9" t="s">
        <v>242</v>
      </c>
      <c r="X850" s="9" t="s">
        <v>617</v>
      </c>
      <c r="Y850" s="9" t="s">
        <v>22</v>
      </c>
      <c r="Z850" s="9" t="str">
        <f>TEXT(Table13[[#This Row],[Order Date]],"mmm")</f>
        <v>Feb</v>
      </c>
      <c r="AA850" s="1" t="str">
        <f>TEXT(Table13[[#This Row],[Order Date]],"yyyy")</f>
        <v>2015</v>
      </c>
      <c r="AB850" s="1" t="str">
        <f>TEXT(Table13[[#This Row],[Order Date]],"mmm yyyy")</f>
        <v>Feb 2015</v>
      </c>
      <c r="AC850" s="1" t="str">
        <f>TEXT(Table13[[#This Row],[Order Date]],"dddd")</f>
        <v>Wednesday</v>
      </c>
    </row>
    <row r="851" spans="1:29" ht="14.5">
      <c r="A851" s="9">
        <v>1502</v>
      </c>
      <c r="B851" s="9" t="str">
        <f>VLOOKUP(Table13[[#This Row],[Customer ID]],'Customer Lookup'!A:B,2,0)</f>
        <v>Renee Huang</v>
      </c>
      <c r="C851" s="9">
        <v>89193</v>
      </c>
      <c r="D851" s="12">
        <v>42131</v>
      </c>
      <c r="E851" s="12">
        <v>42134</v>
      </c>
      <c r="F851" s="24">
        <f>Table13[[#This Row],[Ship Date]]-Table13[[#This Row],[Order Date]]</f>
        <v>3</v>
      </c>
      <c r="G851" s="18" t="str">
        <f>IF(Table13[[#This Row],[Shipping Delay (No of Days From Order to Delivery)]]&lt;=2,"Fast Delivery","Standard Delivery")</f>
        <v>Standard Delivery</v>
      </c>
      <c r="H851" s="9" t="s">
        <v>116</v>
      </c>
      <c r="I851" s="13" t="str">
        <f ca="1">TRIM(Table13[[#This Row],[Product Category]])</f>
        <v>Office Supplies</v>
      </c>
      <c r="J851" s="13" t="str">
        <f ca="1">PROPER(Table13[[#This Row],[Product Sub-Category]])</f>
        <v>Labels</v>
      </c>
      <c r="K851" s="14">
        <v>38</v>
      </c>
      <c r="L851" s="15">
        <v>3.69</v>
      </c>
      <c r="M851" s="15">
        <f t="shared" si="39"/>
        <v>140.22</v>
      </c>
      <c r="N851" s="9">
        <v>0.05</v>
      </c>
      <c r="O851" s="20">
        <v>0.05</v>
      </c>
      <c r="P851" s="20" t="str">
        <f>IF(Table13[[#This Row],[Discount]]=0,"No Discount",IF(Table13[[#This Row],[Discount]]&lt;=0.05,"Low",IF(Table13[[#This Row],[Discount]]&lt;=0.1,"Medium","High")))</f>
        <v>Low</v>
      </c>
      <c r="Q851" s="15">
        <f t="shared" si="40"/>
        <v>7.0110000000000001</v>
      </c>
      <c r="R851" s="15">
        <f t="shared" si="41"/>
        <v>133.209</v>
      </c>
      <c r="S851" s="15" t="str">
        <f>IF(Table13[[#This Row],[Total Sales After Discount (Main Total Sales)]]&gt;=1000,"High Order","Low Order")</f>
        <v>Low Order</v>
      </c>
      <c r="T851" s="9" t="s">
        <v>41</v>
      </c>
      <c r="U851" s="9" t="s">
        <v>51</v>
      </c>
      <c r="V851" s="16" t="str">
        <f ca="1">PROPER(Table13[[#This Row],[Region]])</f>
        <v>South</v>
      </c>
      <c r="W851" s="9" t="s">
        <v>242</v>
      </c>
      <c r="X851" s="9" t="s">
        <v>618</v>
      </c>
      <c r="Y851" s="9" t="s">
        <v>32</v>
      </c>
      <c r="Z851" s="9" t="str">
        <f>TEXT(Table13[[#This Row],[Order Date]],"mmm")</f>
        <v>May</v>
      </c>
      <c r="AA851" s="1" t="str">
        <f>TEXT(Table13[[#This Row],[Order Date]],"yyyy")</f>
        <v>2015</v>
      </c>
      <c r="AB851" s="1" t="str">
        <f>TEXT(Table13[[#This Row],[Order Date]],"mmm yyyy")</f>
        <v>May 2015</v>
      </c>
      <c r="AC851" s="1" t="str">
        <f>TEXT(Table13[[#This Row],[Order Date]],"dddd")</f>
        <v>Thursday</v>
      </c>
    </row>
    <row r="852" spans="1:29" ht="14.5">
      <c r="A852" s="9">
        <v>1502</v>
      </c>
      <c r="B852" s="9" t="str">
        <f>VLOOKUP(Table13[[#This Row],[Customer ID]],'Customer Lookup'!A:B,2,0)</f>
        <v>Renee Huang</v>
      </c>
      <c r="C852" s="9">
        <v>89194</v>
      </c>
      <c r="D852" s="12">
        <v>42184</v>
      </c>
      <c r="E852" s="12">
        <v>42188</v>
      </c>
      <c r="F852" s="24">
        <f>Table13[[#This Row],[Ship Date]]-Table13[[#This Row],[Order Date]]</f>
        <v>4</v>
      </c>
      <c r="G852" s="18" t="str">
        <f>IF(Table13[[#This Row],[Shipping Delay (No of Days From Order to Delivery)]]&lt;=2,"Fast Delivery","Standard Delivery")</f>
        <v>Standard Delivery</v>
      </c>
      <c r="H852" s="8" t="s">
        <v>2231</v>
      </c>
      <c r="I852" s="13" t="str">
        <f ca="1">TRIM(Table13[[#This Row],[Product Category]])</f>
        <v>Technology</v>
      </c>
      <c r="J852" s="13" t="str">
        <f ca="1">PROPER(Table13[[#This Row],[Product Sub-Category]])</f>
        <v>Pens &amp; Art Supplies</v>
      </c>
      <c r="K852" s="14">
        <v>11</v>
      </c>
      <c r="L852" s="15">
        <v>5.84</v>
      </c>
      <c r="M852" s="15">
        <f t="shared" si="39"/>
        <v>64.239999999999995</v>
      </c>
      <c r="N852" s="9">
        <v>0.05</v>
      </c>
      <c r="O852" s="21">
        <v>0.05</v>
      </c>
      <c r="P852" s="21" t="str">
        <f>IF(Table13[[#This Row],[Discount]]=0,"No Discount",IF(Table13[[#This Row],[Discount]]&lt;=0.05,"Low",IF(Table13[[#This Row],[Discount]]&lt;=0.1,"Medium","High")))</f>
        <v>Low</v>
      </c>
      <c r="Q852" s="15">
        <f t="shared" si="40"/>
        <v>3.2119999999999997</v>
      </c>
      <c r="R852" s="15">
        <f t="shared" si="41"/>
        <v>61.027999999999992</v>
      </c>
      <c r="S852" s="15" t="str">
        <f>IF(Table13[[#This Row],[Total Sales After Discount (Main Total Sales)]]&gt;=1000,"High Order","Low Order")</f>
        <v>Low Order</v>
      </c>
      <c r="T852" s="9" t="s">
        <v>98</v>
      </c>
      <c r="U852" s="9" t="s">
        <v>51</v>
      </c>
      <c r="V852" s="16" t="str">
        <f ca="1">PROPER(Table13[[#This Row],[Region]])</f>
        <v>South</v>
      </c>
      <c r="W852" s="9" t="s">
        <v>242</v>
      </c>
      <c r="X852" s="9" t="s">
        <v>618</v>
      </c>
      <c r="Y852" s="9" t="s">
        <v>22</v>
      </c>
      <c r="Z852" s="9" t="str">
        <f>TEXT(Table13[[#This Row],[Order Date]],"mmm")</f>
        <v>Jun</v>
      </c>
      <c r="AA852" s="1" t="str">
        <f>TEXT(Table13[[#This Row],[Order Date]],"yyyy")</f>
        <v>2015</v>
      </c>
      <c r="AB852" s="1" t="str">
        <f>TEXT(Table13[[#This Row],[Order Date]],"mmm yyyy")</f>
        <v>Jun 2015</v>
      </c>
      <c r="AC852" s="1" t="str">
        <f>TEXT(Table13[[#This Row],[Order Date]],"dddd")</f>
        <v>Monday</v>
      </c>
    </row>
    <row r="853" spans="1:29" ht="14.5">
      <c r="A853" s="9">
        <v>1502</v>
      </c>
      <c r="B853" s="9" t="str">
        <f>VLOOKUP(Table13[[#This Row],[Customer ID]],'Customer Lookup'!A:B,2,0)</f>
        <v>Renee Huang</v>
      </c>
      <c r="C853" s="9">
        <v>89194</v>
      </c>
      <c r="D853" s="12">
        <v>42184</v>
      </c>
      <c r="E853" s="12">
        <v>42187</v>
      </c>
      <c r="F853" s="24">
        <f>Table13[[#This Row],[Ship Date]]-Table13[[#This Row],[Order Date]]</f>
        <v>3</v>
      </c>
      <c r="G853" s="18" t="str">
        <f>IF(Table13[[#This Row],[Shipping Delay (No of Days From Order to Delivery)]]&lt;=2,"Fast Delivery","Standard Delivery")</f>
        <v>Standard Delivery</v>
      </c>
      <c r="H853" s="9" t="s">
        <v>2235</v>
      </c>
      <c r="I853" s="13" t="str">
        <f ca="1">TRIM(Table13[[#This Row],[Product Category]])</f>
        <v>Technology</v>
      </c>
      <c r="J853" s="13" t="str">
        <f ca="1">PROPER(Table13[[#This Row],[Product Sub-Category]])</f>
        <v>Telephones And Communication</v>
      </c>
      <c r="K853" s="14">
        <v>13</v>
      </c>
      <c r="L853" s="15">
        <v>205.99</v>
      </c>
      <c r="M853" s="15">
        <f t="shared" si="39"/>
        <v>2677.87</v>
      </c>
      <c r="N853" s="9">
        <v>0.1</v>
      </c>
      <c r="O853" s="20">
        <v>0.1</v>
      </c>
      <c r="P853" s="20" t="str">
        <f>IF(Table13[[#This Row],[Discount]]=0,"No Discount",IF(Table13[[#This Row],[Discount]]&lt;=0.05,"Low",IF(Table13[[#This Row],[Discount]]&lt;=0.1,"Medium","High")))</f>
        <v>Medium</v>
      </c>
      <c r="Q853" s="15">
        <f t="shared" si="40"/>
        <v>267.78699999999998</v>
      </c>
      <c r="R853" s="15">
        <f t="shared" si="41"/>
        <v>2410.0830000000001</v>
      </c>
      <c r="S853" s="15" t="str">
        <f>IF(Table13[[#This Row],[Total Sales After Discount (Main Total Sales)]]&gt;=1000,"High Order","Low Order")</f>
        <v>High Order</v>
      </c>
      <c r="T853" s="9" t="s">
        <v>98</v>
      </c>
      <c r="U853" s="9" t="s">
        <v>51</v>
      </c>
      <c r="V853" s="16" t="str">
        <f ca="1">PROPER(Table13[[#This Row],[Region]])</f>
        <v>Central</v>
      </c>
      <c r="W853" s="9" t="s">
        <v>242</v>
      </c>
      <c r="X853" s="9" t="s">
        <v>618</v>
      </c>
      <c r="Y853" s="9" t="s">
        <v>32</v>
      </c>
      <c r="Z853" s="9" t="str">
        <f>TEXT(Table13[[#This Row],[Order Date]],"mmm")</f>
        <v>Jun</v>
      </c>
      <c r="AA853" s="1" t="str">
        <f>TEXT(Table13[[#This Row],[Order Date]],"yyyy")</f>
        <v>2015</v>
      </c>
      <c r="AB853" s="1" t="str">
        <f>TEXT(Table13[[#This Row],[Order Date]],"mmm yyyy")</f>
        <v>Jun 2015</v>
      </c>
      <c r="AC853" s="1" t="str">
        <f>TEXT(Table13[[#This Row],[Order Date]],"dddd")</f>
        <v>Monday</v>
      </c>
    </row>
    <row r="854" spans="1:29" ht="14.5">
      <c r="A854" s="9">
        <v>1505</v>
      </c>
      <c r="B854" s="9" t="str">
        <f>VLOOKUP(Table13[[#This Row],[Customer ID]],'Customer Lookup'!A:B,2,0)</f>
        <v>Kay Schultz</v>
      </c>
      <c r="C854" s="9">
        <v>86181</v>
      </c>
      <c r="D854" s="12">
        <v>42168</v>
      </c>
      <c r="E854" s="12">
        <v>42173</v>
      </c>
      <c r="F854" s="24">
        <f>Table13[[#This Row],[Ship Date]]-Table13[[#This Row],[Order Date]]</f>
        <v>5</v>
      </c>
      <c r="G854" s="18" t="str">
        <f>IF(Table13[[#This Row],[Shipping Delay (No of Days From Order to Delivery)]]&lt;=2,"Fast Delivery","Standard Delivery")</f>
        <v>Standard Delivery</v>
      </c>
      <c r="H854" s="8" t="s">
        <v>2235</v>
      </c>
      <c r="I854" s="13" t="str">
        <f ca="1">TRIM(Table13[[#This Row],[Product Category]])</f>
        <v>Office Supplies</v>
      </c>
      <c r="J854" s="13" t="str">
        <f ca="1">PROPER(Table13[[#This Row],[Product Sub-Category]])</f>
        <v>Telephones And Communication</v>
      </c>
      <c r="K854" s="14">
        <v>6</v>
      </c>
      <c r="L854" s="15">
        <v>85.99</v>
      </c>
      <c r="M854" s="15">
        <f t="shared" si="39"/>
        <v>515.93999999999994</v>
      </c>
      <c r="N854" s="9">
        <v>0.05</v>
      </c>
      <c r="O854" s="21">
        <v>0.05</v>
      </c>
      <c r="P854" s="21" t="str">
        <f>IF(Table13[[#This Row],[Discount]]=0,"No Discount",IF(Table13[[#This Row],[Discount]]&lt;=0.05,"Low",IF(Table13[[#This Row],[Discount]]&lt;=0.1,"Medium","High")))</f>
        <v>Low</v>
      </c>
      <c r="Q854" s="15">
        <f t="shared" si="40"/>
        <v>25.796999999999997</v>
      </c>
      <c r="R854" s="15">
        <f t="shared" si="41"/>
        <v>490.14299999999992</v>
      </c>
      <c r="S854" s="15" t="str">
        <f>IF(Table13[[#This Row],[Total Sales After Discount (Main Total Sales)]]&gt;=1000,"High Order","Low Order")</f>
        <v>Low Order</v>
      </c>
      <c r="T854" s="9" t="s">
        <v>98</v>
      </c>
      <c r="U854" s="9" t="s">
        <v>51</v>
      </c>
      <c r="V854" s="16" t="str">
        <f ca="1">PROPER(Table13[[#This Row],[Region]])</f>
        <v>Central</v>
      </c>
      <c r="W854" s="9" t="s">
        <v>112</v>
      </c>
      <c r="X854" s="9" t="s">
        <v>619</v>
      </c>
      <c r="Y854" s="9" t="s">
        <v>32</v>
      </c>
      <c r="Z854" s="9" t="str">
        <f>TEXT(Table13[[#This Row],[Order Date]],"mmm")</f>
        <v>Jun</v>
      </c>
      <c r="AA854" s="1" t="str">
        <f>TEXT(Table13[[#This Row],[Order Date]],"yyyy")</f>
        <v>2015</v>
      </c>
      <c r="AB854" s="1" t="str">
        <f>TEXT(Table13[[#This Row],[Order Date]],"mmm yyyy")</f>
        <v>Jun 2015</v>
      </c>
      <c r="AC854" s="1" t="str">
        <f>TEXT(Table13[[#This Row],[Order Date]],"dddd")</f>
        <v>Saturday</v>
      </c>
    </row>
    <row r="855" spans="1:29" ht="14.5">
      <c r="A855" s="9">
        <v>1511</v>
      </c>
      <c r="B855" s="9" t="str">
        <f>VLOOKUP(Table13[[#This Row],[Customer ID]],'Customer Lookup'!A:B,2,0)</f>
        <v>Joseph Dawson</v>
      </c>
      <c r="C855" s="9">
        <v>90303</v>
      </c>
      <c r="D855" s="12">
        <v>42177</v>
      </c>
      <c r="E855" s="12">
        <v>42179</v>
      </c>
      <c r="F855" s="24">
        <f>Table13[[#This Row],[Ship Date]]-Table13[[#This Row],[Order Date]]</f>
        <v>2</v>
      </c>
      <c r="G855" s="18" t="str">
        <f>IF(Table13[[#This Row],[Shipping Delay (No of Days From Order to Delivery)]]&lt;=2,"Fast Delivery","Standard Delivery")</f>
        <v>Fast Delivery</v>
      </c>
      <c r="H855" s="9" t="s">
        <v>2237</v>
      </c>
      <c r="I855" s="13" t="str">
        <f ca="1">TRIM(Table13[[#This Row],[Product Category]])</f>
        <v>Office Supplies</v>
      </c>
      <c r="J855" s="13" t="str">
        <f ca="1">PROPER(Table13[[#This Row],[Product Sub-Category]])</f>
        <v>Binders And Binder Accessories</v>
      </c>
      <c r="K855" s="14">
        <v>14</v>
      </c>
      <c r="L855" s="15">
        <v>20.98</v>
      </c>
      <c r="M855" s="15">
        <f t="shared" si="39"/>
        <v>293.72000000000003</v>
      </c>
      <c r="N855" s="9">
        <v>0.05</v>
      </c>
      <c r="O855" s="20">
        <v>0.05</v>
      </c>
      <c r="P855" s="20" t="str">
        <f>IF(Table13[[#This Row],[Discount]]=0,"No Discount",IF(Table13[[#This Row],[Discount]]&lt;=0.05,"Low",IF(Table13[[#This Row],[Discount]]&lt;=0.1,"Medium","High")))</f>
        <v>Low</v>
      </c>
      <c r="Q855" s="15">
        <f t="shared" si="40"/>
        <v>14.686000000000002</v>
      </c>
      <c r="R855" s="15">
        <f t="shared" si="41"/>
        <v>279.03400000000005</v>
      </c>
      <c r="S855" s="15" t="str">
        <f>IF(Table13[[#This Row],[Total Sales After Discount (Main Total Sales)]]&gt;=1000,"High Order","Low Order")</f>
        <v>Low Order</v>
      </c>
      <c r="T855" s="9" t="s">
        <v>41</v>
      </c>
      <c r="U855" s="9" t="s">
        <v>81</v>
      </c>
      <c r="V855" s="16" t="str">
        <f ca="1">PROPER(Table13[[#This Row],[Region]])</f>
        <v>East</v>
      </c>
      <c r="W855" s="9" t="s">
        <v>376</v>
      </c>
      <c r="X855" s="9" t="s">
        <v>620</v>
      </c>
      <c r="Y855" s="9" t="s">
        <v>32</v>
      </c>
      <c r="Z855" s="9" t="str">
        <f>TEXT(Table13[[#This Row],[Order Date]],"mmm")</f>
        <v>Jun</v>
      </c>
      <c r="AA855" s="1" t="str">
        <f>TEXT(Table13[[#This Row],[Order Date]],"yyyy")</f>
        <v>2015</v>
      </c>
      <c r="AB855" s="1" t="str">
        <f>TEXT(Table13[[#This Row],[Order Date]],"mmm yyyy")</f>
        <v>Jun 2015</v>
      </c>
      <c r="AC855" s="1" t="str">
        <f>TEXT(Table13[[#This Row],[Order Date]],"dddd")</f>
        <v>Monday</v>
      </c>
    </row>
    <row r="856" spans="1:29" ht="14.5">
      <c r="A856" s="9">
        <v>1519</v>
      </c>
      <c r="B856" s="9" t="str">
        <f>VLOOKUP(Table13[[#This Row],[Customer ID]],'Customer Lookup'!A:B,2,0)</f>
        <v>Randall Boykin</v>
      </c>
      <c r="C856" s="9">
        <v>89957</v>
      </c>
      <c r="D856" s="12">
        <v>42169</v>
      </c>
      <c r="E856" s="12">
        <v>42169</v>
      </c>
      <c r="F856" s="24">
        <f>Table13[[#This Row],[Ship Date]]-Table13[[#This Row],[Order Date]]</f>
        <v>0</v>
      </c>
      <c r="G856" s="18" t="str">
        <f>IF(Table13[[#This Row],[Shipping Delay (No of Days From Order to Delivery)]]&lt;=2,"Fast Delivery","Standard Delivery")</f>
        <v>Fast Delivery</v>
      </c>
      <c r="H856" s="8" t="s">
        <v>83</v>
      </c>
      <c r="I856" s="13" t="str">
        <f ca="1">TRIM(Table13[[#This Row],[Product Category]])</f>
        <v>Furniture</v>
      </c>
      <c r="J856" s="13" t="str">
        <f ca="1">PROPER(Table13[[#This Row],[Product Sub-Category]])</f>
        <v>Paper</v>
      </c>
      <c r="K856" s="14">
        <v>19</v>
      </c>
      <c r="L856" s="15">
        <v>55.48</v>
      </c>
      <c r="M856" s="15">
        <f t="shared" si="39"/>
        <v>1054.1199999999999</v>
      </c>
      <c r="N856" s="9">
        <v>0.05</v>
      </c>
      <c r="O856" s="21">
        <v>0.05</v>
      </c>
      <c r="P856" s="21" t="str">
        <f>IF(Table13[[#This Row],[Discount]]=0,"No Discount",IF(Table13[[#This Row],[Discount]]&lt;=0.05,"Low",IF(Table13[[#This Row],[Discount]]&lt;=0.1,"Medium","High")))</f>
        <v>Low</v>
      </c>
      <c r="Q856" s="15">
        <f t="shared" si="40"/>
        <v>52.705999999999996</v>
      </c>
      <c r="R856" s="15">
        <f t="shared" si="41"/>
        <v>1001.4139999999999</v>
      </c>
      <c r="S856" s="15" t="str">
        <f>IF(Table13[[#This Row],[Total Sales After Discount (Main Total Sales)]]&gt;=1000,"High Order","Low Order")</f>
        <v>High Order</v>
      </c>
      <c r="T856" s="9" t="s">
        <v>41</v>
      </c>
      <c r="U856" s="9" t="s">
        <v>104</v>
      </c>
      <c r="V856" s="16" t="str">
        <f ca="1">PROPER(Table13[[#This Row],[Region]])</f>
        <v>Central</v>
      </c>
      <c r="W856" s="9" t="s">
        <v>147</v>
      </c>
      <c r="X856" s="9" t="s">
        <v>308</v>
      </c>
      <c r="Y856" s="9" t="s">
        <v>32</v>
      </c>
      <c r="Z856" s="9" t="str">
        <f>TEXT(Table13[[#This Row],[Order Date]],"mmm")</f>
        <v>Jun</v>
      </c>
      <c r="AA856" s="1" t="str">
        <f>TEXT(Table13[[#This Row],[Order Date]],"yyyy")</f>
        <v>2015</v>
      </c>
      <c r="AB856" s="1" t="str">
        <f>TEXT(Table13[[#This Row],[Order Date]],"mmm yyyy")</f>
        <v>Jun 2015</v>
      </c>
      <c r="AC856" s="1" t="str">
        <f>TEXT(Table13[[#This Row],[Order Date]],"dddd")</f>
        <v>Sunday</v>
      </c>
    </row>
    <row r="857" spans="1:29" ht="14.5">
      <c r="A857" s="9">
        <v>1522</v>
      </c>
      <c r="B857" s="9" t="str">
        <f>VLOOKUP(Table13[[#This Row],[Customer ID]],'Customer Lookup'!A:B,2,0)</f>
        <v>Earl Watts</v>
      </c>
      <c r="C857" s="9">
        <v>89957</v>
      </c>
      <c r="D857" s="12">
        <v>42169</v>
      </c>
      <c r="E857" s="12">
        <v>42170</v>
      </c>
      <c r="F857" s="24">
        <f>Table13[[#This Row],[Ship Date]]-Table13[[#This Row],[Order Date]]</f>
        <v>1</v>
      </c>
      <c r="G857" s="18" t="str">
        <f>IF(Table13[[#This Row],[Shipping Delay (No of Days From Order to Delivery)]]&lt;=2,"Fast Delivery","Standard Delivery")</f>
        <v>Fast Delivery</v>
      </c>
      <c r="H857" s="9" t="s">
        <v>2232</v>
      </c>
      <c r="I857" s="13" t="str">
        <f ca="1">TRIM(Table13[[#This Row],[Product Category]])</f>
        <v>Office Supplies</v>
      </c>
      <c r="J857" s="13" t="str">
        <f ca="1">PROPER(Table13[[#This Row],[Product Sub-Category]])</f>
        <v>Chairs &amp; Chairmats</v>
      </c>
      <c r="K857" s="14">
        <v>17</v>
      </c>
      <c r="L857" s="15">
        <v>122.99</v>
      </c>
      <c r="M857" s="15">
        <f t="shared" si="39"/>
        <v>2090.83</v>
      </c>
      <c r="N857" s="9">
        <v>0.1</v>
      </c>
      <c r="O857" s="20">
        <v>0.1</v>
      </c>
      <c r="P857" s="20" t="str">
        <f>IF(Table13[[#This Row],[Discount]]=0,"No Discount",IF(Table13[[#This Row],[Discount]]&lt;=0.05,"Low",IF(Table13[[#This Row],[Discount]]&lt;=0.1,"Medium","High")))</f>
        <v>Medium</v>
      </c>
      <c r="Q857" s="15">
        <f t="shared" si="40"/>
        <v>209.083</v>
      </c>
      <c r="R857" s="15">
        <f t="shared" si="41"/>
        <v>1881.7469999999998</v>
      </c>
      <c r="S857" s="15" t="str">
        <f>IF(Table13[[#This Row],[Total Sales After Discount (Main Total Sales)]]&gt;=1000,"High Order","Low Order")</f>
        <v>High Order</v>
      </c>
      <c r="T857" s="9" t="s">
        <v>41</v>
      </c>
      <c r="U857" s="9" t="s">
        <v>104</v>
      </c>
      <c r="V857" s="16" t="str">
        <f ca="1">PROPER(Table13[[#This Row],[Region]])</f>
        <v>South</v>
      </c>
      <c r="W857" s="9" t="s">
        <v>55</v>
      </c>
      <c r="X857" s="9" t="s">
        <v>621</v>
      </c>
      <c r="Y857" s="9" t="s">
        <v>22</v>
      </c>
      <c r="Z857" s="9" t="str">
        <f>TEXT(Table13[[#This Row],[Order Date]],"mmm")</f>
        <v>Jun</v>
      </c>
      <c r="AA857" s="1" t="str">
        <f>TEXT(Table13[[#This Row],[Order Date]],"yyyy")</f>
        <v>2015</v>
      </c>
      <c r="AB857" s="1" t="str">
        <f>TEXT(Table13[[#This Row],[Order Date]],"mmm yyyy")</f>
        <v>Jun 2015</v>
      </c>
      <c r="AC857" s="1" t="str">
        <f>TEXT(Table13[[#This Row],[Order Date]],"dddd")</f>
        <v>Sunday</v>
      </c>
    </row>
    <row r="858" spans="1:29" ht="14.5">
      <c r="A858" s="9">
        <v>1526</v>
      </c>
      <c r="B858" s="9" t="str">
        <f>VLOOKUP(Table13[[#This Row],[Customer ID]],'Customer Lookup'!A:B,2,0)</f>
        <v>Larry Hall</v>
      </c>
      <c r="C858" s="9">
        <v>86812</v>
      </c>
      <c r="D858" s="12">
        <v>42045</v>
      </c>
      <c r="E858" s="12">
        <v>42046</v>
      </c>
      <c r="F858" s="24">
        <f>Table13[[#This Row],[Ship Date]]-Table13[[#This Row],[Order Date]]</f>
        <v>1</v>
      </c>
      <c r="G858" s="18" t="str">
        <f>IF(Table13[[#This Row],[Shipping Delay (No of Days From Order to Delivery)]]&lt;=2,"Fast Delivery","Standard Delivery")</f>
        <v>Fast Delivery</v>
      </c>
      <c r="H858" s="8" t="s">
        <v>83</v>
      </c>
      <c r="I858" s="13" t="str">
        <f ca="1">TRIM(Table13[[#This Row],[Product Category]])</f>
        <v>Office Supplies</v>
      </c>
      <c r="J858" s="13" t="str">
        <f ca="1">PROPER(Table13[[#This Row],[Product Sub-Category]])</f>
        <v>Paper</v>
      </c>
      <c r="K858" s="14">
        <v>10</v>
      </c>
      <c r="L858" s="15">
        <v>11.34</v>
      </c>
      <c r="M858" s="15">
        <f t="shared" si="39"/>
        <v>113.4</v>
      </c>
      <c r="N858" s="9">
        <v>0.05</v>
      </c>
      <c r="O858" s="21">
        <v>0.05</v>
      </c>
      <c r="P858" s="21" t="str">
        <f>IF(Table13[[#This Row],[Discount]]=0,"No Discount",IF(Table13[[#This Row],[Discount]]&lt;=0.05,"Low",IF(Table13[[#This Row],[Discount]]&lt;=0.1,"Medium","High")))</f>
        <v>Low</v>
      </c>
      <c r="Q858" s="15">
        <f t="shared" si="40"/>
        <v>5.6700000000000008</v>
      </c>
      <c r="R858" s="15">
        <f t="shared" si="41"/>
        <v>107.73</v>
      </c>
      <c r="S858" s="15" t="str">
        <f>IF(Table13[[#This Row],[Total Sales After Discount (Main Total Sales)]]&gt;=1000,"High Order","Low Order")</f>
        <v>Low Order</v>
      </c>
      <c r="T858" s="9" t="s">
        <v>21</v>
      </c>
      <c r="U858" s="9" t="s">
        <v>42</v>
      </c>
      <c r="V858" s="16" t="str">
        <f ca="1">PROPER(Table13[[#This Row],[Region]])</f>
        <v>South</v>
      </c>
      <c r="W858" s="9" t="s">
        <v>542</v>
      </c>
      <c r="X858" s="9" t="s">
        <v>622</v>
      </c>
      <c r="Y858" s="9" t="s">
        <v>32</v>
      </c>
      <c r="Z858" s="9" t="str">
        <f>TEXT(Table13[[#This Row],[Order Date]],"mmm")</f>
        <v>Feb</v>
      </c>
      <c r="AA858" s="1" t="str">
        <f>TEXT(Table13[[#This Row],[Order Date]],"yyyy")</f>
        <v>2015</v>
      </c>
      <c r="AB858" s="1" t="str">
        <f>TEXT(Table13[[#This Row],[Order Date]],"mmm yyyy")</f>
        <v>Feb 2015</v>
      </c>
      <c r="AC858" s="1" t="str">
        <f>TEXT(Table13[[#This Row],[Order Date]],"dddd")</f>
        <v>Tuesday</v>
      </c>
    </row>
    <row r="859" spans="1:29" ht="14.5">
      <c r="A859" s="9">
        <v>1527</v>
      </c>
      <c r="B859" s="9" t="str">
        <f>VLOOKUP(Table13[[#This Row],[Customer ID]],'Customer Lookup'!A:B,2,0)</f>
        <v>Neil Parker</v>
      </c>
      <c r="C859" s="9">
        <v>86813</v>
      </c>
      <c r="D859" s="12">
        <v>42013</v>
      </c>
      <c r="E859" s="12">
        <v>42015</v>
      </c>
      <c r="F859" s="24">
        <f>Table13[[#This Row],[Ship Date]]-Table13[[#This Row],[Order Date]]</f>
        <v>2</v>
      </c>
      <c r="G859" s="18" t="str">
        <f>IF(Table13[[#This Row],[Shipping Delay (No of Days From Order to Delivery)]]&lt;=2,"Fast Delivery","Standard Delivery")</f>
        <v>Fast Delivery</v>
      </c>
      <c r="H859" s="9" t="s">
        <v>2231</v>
      </c>
      <c r="I859" s="13" t="str">
        <f ca="1">TRIM(Table13[[#This Row],[Product Category]])</f>
        <v>Technology</v>
      </c>
      <c r="J859" s="13" t="str">
        <f ca="1">PROPER(Table13[[#This Row],[Product Sub-Category]])</f>
        <v>Pens &amp; Art Supplies</v>
      </c>
      <c r="K859" s="14">
        <v>5</v>
      </c>
      <c r="L859" s="15">
        <v>30.98</v>
      </c>
      <c r="M859" s="15">
        <f t="shared" si="39"/>
        <v>154.9</v>
      </c>
      <c r="N859" s="9">
        <v>0.05</v>
      </c>
      <c r="O859" s="20">
        <v>0.05</v>
      </c>
      <c r="P859" s="20" t="str">
        <f>IF(Table13[[#This Row],[Discount]]=0,"No Discount",IF(Table13[[#This Row],[Discount]]&lt;=0.05,"Low",IF(Table13[[#This Row],[Discount]]&lt;=0.1,"Medium","High")))</f>
        <v>Low</v>
      </c>
      <c r="Q859" s="15">
        <f t="shared" si="40"/>
        <v>7.745000000000001</v>
      </c>
      <c r="R859" s="15">
        <f t="shared" si="41"/>
        <v>147.155</v>
      </c>
      <c r="S859" s="15" t="str">
        <f>IF(Table13[[#This Row],[Total Sales After Discount (Main Total Sales)]]&gt;=1000,"High Order","Low Order")</f>
        <v>Low Order</v>
      </c>
      <c r="T859" s="9" t="s">
        <v>41</v>
      </c>
      <c r="U859" s="9" t="s">
        <v>51</v>
      </c>
      <c r="V859" s="16" t="str">
        <f ca="1">PROPER(Table13[[#This Row],[Region]])</f>
        <v>South</v>
      </c>
      <c r="W859" s="9" t="s">
        <v>542</v>
      </c>
      <c r="X859" s="9" t="s">
        <v>623</v>
      </c>
      <c r="Y859" s="9" t="s">
        <v>22</v>
      </c>
      <c r="Z859" s="9" t="str">
        <f>TEXT(Table13[[#This Row],[Order Date]],"mmm")</f>
        <v>Jan</v>
      </c>
      <c r="AA859" s="1" t="str">
        <f>TEXT(Table13[[#This Row],[Order Date]],"yyyy")</f>
        <v>2015</v>
      </c>
      <c r="AB859" s="1" t="str">
        <f>TEXT(Table13[[#This Row],[Order Date]],"mmm yyyy")</f>
        <v>Jan 2015</v>
      </c>
      <c r="AC859" s="1" t="str">
        <f>TEXT(Table13[[#This Row],[Order Date]],"dddd")</f>
        <v>Friday</v>
      </c>
    </row>
    <row r="860" spans="1:29" ht="14.5">
      <c r="A860" s="9">
        <v>1527</v>
      </c>
      <c r="B860" s="9" t="str">
        <f>VLOOKUP(Table13[[#This Row],[Customer ID]],'Customer Lookup'!A:B,2,0)</f>
        <v>Neil Parker</v>
      </c>
      <c r="C860" s="9">
        <v>86814</v>
      </c>
      <c r="D860" s="12">
        <v>42093</v>
      </c>
      <c r="E860" s="12">
        <v>42103</v>
      </c>
      <c r="F860" s="24">
        <f>Table13[[#This Row],[Ship Date]]-Table13[[#This Row],[Order Date]]</f>
        <v>10</v>
      </c>
      <c r="G860" s="18" t="str">
        <f>IF(Table13[[#This Row],[Shipping Delay (No of Days From Order to Delivery)]]&lt;=2,"Fast Delivery","Standard Delivery")</f>
        <v>Standard Delivery</v>
      </c>
      <c r="H860" s="8" t="s">
        <v>2235</v>
      </c>
      <c r="I860" s="13" t="str">
        <f ca="1">TRIM(Table13[[#This Row],[Product Category]])</f>
        <v>Technology</v>
      </c>
      <c r="J860" s="13" t="str">
        <f ca="1">PROPER(Table13[[#This Row],[Product Sub-Category]])</f>
        <v>Telephones And Communication</v>
      </c>
      <c r="K860" s="14">
        <v>23</v>
      </c>
      <c r="L860" s="15">
        <v>65.989999999999995</v>
      </c>
      <c r="M860" s="15">
        <f t="shared" si="39"/>
        <v>1517.77</v>
      </c>
      <c r="N860" s="9">
        <v>0.05</v>
      </c>
      <c r="O860" s="21">
        <v>0.05</v>
      </c>
      <c r="P860" s="21" t="str">
        <f>IF(Table13[[#This Row],[Discount]]=0,"No Discount",IF(Table13[[#This Row],[Discount]]&lt;=0.05,"Low",IF(Table13[[#This Row],[Discount]]&lt;=0.1,"Medium","High")))</f>
        <v>Low</v>
      </c>
      <c r="Q860" s="15">
        <f t="shared" si="40"/>
        <v>75.888500000000008</v>
      </c>
      <c r="R860" s="15">
        <f t="shared" si="41"/>
        <v>1441.8815</v>
      </c>
      <c r="S860" s="15" t="str">
        <f>IF(Table13[[#This Row],[Total Sales After Discount (Main Total Sales)]]&gt;=1000,"High Order","Low Order")</f>
        <v>High Order</v>
      </c>
      <c r="T860" s="9" t="s">
        <v>98</v>
      </c>
      <c r="U860" s="9" t="s">
        <v>42</v>
      </c>
      <c r="V860" s="16" t="str">
        <f ca="1">PROPER(Table13[[#This Row],[Region]])</f>
        <v>South</v>
      </c>
      <c r="W860" s="9" t="s">
        <v>542</v>
      </c>
      <c r="X860" s="9" t="s">
        <v>623</v>
      </c>
      <c r="Y860" s="9" t="s">
        <v>32</v>
      </c>
      <c r="Z860" s="9" t="str">
        <f>TEXT(Table13[[#This Row],[Order Date]],"mmm")</f>
        <v>Mar</v>
      </c>
      <c r="AA860" s="1" t="str">
        <f>TEXT(Table13[[#This Row],[Order Date]],"yyyy")</f>
        <v>2015</v>
      </c>
      <c r="AB860" s="1" t="str">
        <f>TEXT(Table13[[#This Row],[Order Date]],"mmm yyyy")</f>
        <v>Mar 2015</v>
      </c>
      <c r="AC860" s="1" t="str">
        <f>TEXT(Table13[[#This Row],[Order Date]],"dddd")</f>
        <v>Monday</v>
      </c>
    </row>
    <row r="861" spans="1:29" ht="14.5">
      <c r="A861" s="9">
        <v>1527</v>
      </c>
      <c r="B861" s="9" t="str">
        <f>VLOOKUP(Table13[[#This Row],[Customer ID]],'Customer Lookup'!A:B,2,0)</f>
        <v>Neil Parker</v>
      </c>
      <c r="C861" s="9">
        <v>86815</v>
      </c>
      <c r="D861" s="12">
        <v>42145</v>
      </c>
      <c r="E861" s="12">
        <v>42152</v>
      </c>
      <c r="F861" s="24">
        <f>Table13[[#This Row],[Ship Date]]-Table13[[#This Row],[Order Date]]</f>
        <v>7</v>
      </c>
      <c r="G861" s="18" t="str">
        <f>IF(Table13[[#This Row],[Shipping Delay (No of Days From Order to Delivery)]]&lt;=2,"Fast Delivery","Standard Delivery")</f>
        <v>Standard Delivery</v>
      </c>
      <c r="H861" s="9" t="s">
        <v>144</v>
      </c>
      <c r="I861" s="13" t="str">
        <f ca="1">TRIM(Table13[[#This Row],[Product Category]])</f>
        <v>Office Supplies</v>
      </c>
      <c r="J861" s="13" t="str">
        <f ca="1">PROPER(Table13[[#This Row],[Product Sub-Category]])</f>
        <v>Computer Peripherals</v>
      </c>
      <c r="K861" s="14">
        <v>28</v>
      </c>
      <c r="L861" s="15">
        <v>50.98</v>
      </c>
      <c r="M861" s="15">
        <f t="shared" si="39"/>
        <v>1427.4399999999998</v>
      </c>
      <c r="N861" s="9">
        <v>0.05</v>
      </c>
      <c r="O861" s="20">
        <v>0.05</v>
      </c>
      <c r="P861" s="20" t="str">
        <f>IF(Table13[[#This Row],[Discount]]=0,"No Discount",IF(Table13[[#This Row],[Discount]]&lt;=0.05,"Low",IF(Table13[[#This Row],[Discount]]&lt;=0.1,"Medium","High")))</f>
        <v>Low</v>
      </c>
      <c r="Q861" s="15">
        <f t="shared" si="40"/>
        <v>71.372</v>
      </c>
      <c r="R861" s="15">
        <f t="shared" si="41"/>
        <v>1356.0679999999998</v>
      </c>
      <c r="S861" s="15" t="str">
        <f>IF(Table13[[#This Row],[Total Sales After Discount (Main Total Sales)]]&gt;=1000,"High Order","Low Order")</f>
        <v>High Order</v>
      </c>
      <c r="T861" s="9" t="s">
        <v>98</v>
      </c>
      <c r="U861" s="9" t="s">
        <v>42</v>
      </c>
      <c r="V861" s="16" t="str">
        <f ca="1">PROPER(Table13[[#This Row],[Region]])</f>
        <v>South</v>
      </c>
      <c r="W861" s="9" t="s">
        <v>542</v>
      </c>
      <c r="X861" s="9" t="s">
        <v>623</v>
      </c>
      <c r="Y861" s="9" t="s">
        <v>32</v>
      </c>
      <c r="Z861" s="9" t="str">
        <f>TEXT(Table13[[#This Row],[Order Date]],"mmm")</f>
        <v>May</v>
      </c>
      <c r="AA861" s="1" t="str">
        <f>TEXT(Table13[[#This Row],[Order Date]],"yyyy")</f>
        <v>2015</v>
      </c>
      <c r="AB861" s="1" t="str">
        <f>TEXT(Table13[[#This Row],[Order Date]],"mmm yyyy")</f>
        <v>May 2015</v>
      </c>
      <c r="AC861" s="1" t="str">
        <f>TEXT(Table13[[#This Row],[Order Date]],"dddd")</f>
        <v>Thursday</v>
      </c>
    </row>
    <row r="862" spans="1:29" ht="14.5">
      <c r="A862" s="9">
        <v>1528</v>
      </c>
      <c r="B862" s="9" t="str">
        <f>VLOOKUP(Table13[[#This Row],[Customer ID]],'Customer Lookup'!A:B,2,0)</f>
        <v>Brad Stark</v>
      </c>
      <c r="C862" s="9">
        <v>86813</v>
      </c>
      <c r="D862" s="12">
        <v>42013</v>
      </c>
      <c r="E862" s="12">
        <v>42015</v>
      </c>
      <c r="F862" s="24">
        <f>Table13[[#This Row],[Ship Date]]-Table13[[#This Row],[Order Date]]</f>
        <v>2</v>
      </c>
      <c r="G862" s="18" t="str">
        <f>IF(Table13[[#This Row],[Shipping Delay (No of Days From Order to Delivery)]]&lt;=2,"Fast Delivery","Standard Delivery")</f>
        <v>Fast Delivery</v>
      </c>
      <c r="H862" s="8" t="s">
        <v>2237</v>
      </c>
      <c r="I862" s="13" t="str">
        <f ca="1">TRIM(Table13[[#This Row],[Product Category]])</f>
        <v>Office Supplies</v>
      </c>
      <c r="J862" s="13" t="str">
        <f ca="1">PROPER(Table13[[#This Row],[Product Sub-Category]])</f>
        <v>Binders And Binder Accessories</v>
      </c>
      <c r="K862" s="14">
        <v>9</v>
      </c>
      <c r="L862" s="15">
        <v>525.98</v>
      </c>
      <c r="M862" s="15">
        <f t="shared" si="39"/>
        <v>4733.82</v>
      </c>
      <c r="N862" s="9">
        <v>0.1</v>
      </c>
      <c r="O862" s="21">
        <v>0.1</v>
      </c>
      <c r="P862" s="21" t="str">
        <f>IF(Table13[[#This Row],[Discount]]=0,"No Discount",IF(Table13[[#This Row],[Discount]]&lt;=0.05,"Low",IF(Table13[[#This Row],[Discount]]&lt;=0.1,"Medium","High")))</f>
        <v>Medium</v>
      </c>
      <c r="Q862" s="15">
        <f t="shared" si="40"/>
        <v>473.38200000000001</v>
      </c>
      <c r="R862" s="15">
        <f t="shared" si="41"/>
        <v>4260.4380000000001</v>
      </c>
      <c r="S862" s="15" t="str">
        <f>IF(Table13[[#This Row],[Total Sales After Discount (Main Total Sales)]]&gt;=1000,"High Order","Low Order")</f>
        <v>High Order</v>
      </c>
      <c r="T862" s="9" t="s">
        <v>41</v>
      </c>
      <c r="U862" s="9" t="s">
        <v>51</v>
      </c>
      <c r="V862" s="16" t="str">
        <f ca="1">PROPER(Table13[[#This Row],[Region]])</f>
        <v>South</v>
      </c>
      <c r="W862" s="9" t="s">
        <v>225</v>
      </c>
      <c r="X862" s="9" t="s">
        <v>624</v>
      </c>
      <c r="Y862" s="9" t="s">
        <v>32</v>
      </c>
      <c r="Z862" s="9" t="str">
        <f>TEXT(Table13[[#This Row],[Order Date]],"mmm")</f>
        <v>Jan</v>
      </c>
      <c r="AA862" s="1" t="str">
        <f>TEXT(Table13[[#This Row],[Order Date]],"yyyy")</f>
        <v>2015</v>
      </c>
      <c r="AB862" s="1" t="str">
        <f>TEXT(Table13[[#This Row],[Order Date]],"mmm yyyy")</f>
        <v>Jan 2015</v>
      </c>
      <c r="AC862" s="1" t="str">
        <f>TEXT(Table13[[#This Row],[Order Date]],"dddd")</f>
        <v>Friday</v>
      </c>
    </row>
    <row r="863" spans="1:29" ht="14.5">
      <c r="A863" s="9">
        <v>1531</v>
      </c>
      <c r="B863" s="9" t="str">
        <f>VLOOKUP(Table13[[#This Row],[Customer ID]],'Customer Lookup'!A:B,2,0)</f>
        <v>Jon Ayers</v>
      </c>
      <c r="C863" s="9">
        <v>88852</v>
      </c>
      <c r="D863" s="12">
        <v>42021</v>
      </c>
      <c r="E863" s="12">
        <v>42022</v>
      </c>
      <c r="F863" s="24">
        <f>Table13[[#This Row],[Ship Date]]-Table13[[#This Row],[Order Date]]</f>
        <v>1</v>
      </c>
      <c r="G863" s="18" t="str">
        <f>IF(Table13[[#This Row],[Shipping Delay (No of Days From Order to Delivery)]]&lt;=2,"Fast Delivery","Standard Delivery")</f>
        <v>Fast Delivery</v>
      </c>
      <c r="H863" s="9" t="s">
        <v>116</v>
      </c>
      <c r="I863" s="13" t="str">
        <f ca="1">TRIM(Table13[[#This Row],[Product Category]])</f>
        <v>Technology</v>
      </c>
      <c r="J863" s="13" t="str">
        <f ca="1">PROPER(Table13[[#This Row],[Product Sub-Category]])</f>
        <v>Labels</v>
      </c>
      <c r="K863" s="14">
        <v>6</v>
      </c>
      <c r="L863" s="15">
        <v>4.91</v>
      </c>
      <c r="M863" s="15">
        <f t="shared" si="39"/>
        <v>29.46</v>
      </c>
      <c r="N863" s="9">
        <v>0.05</v>
      </c>
      <c r="O863" s="20">
        <v>0.05</v>
      </c>
      <c r="P863" s="20" t="str">
        <f>IF(Table13[[#This Row],[Discount]]=0,"No Discount",IF(Table13[[#This Row],[Discount]]&lt;=0.05,"Low",IF(Table13[[#This Row],[Discount]]&lt;=0.1,"Medium","High")))</f>
        <v>Low</v>
      </c>
      <c r="Q863" s="15">
        <f t="shared" si="40"/>
        <v>1.4730000000000001</v>
      </c>
      <c r="R863" s="15">
        <f t="shared" si="41"/>
        <v>27.987000000000002</v>
      </c>
      <c r="S863" s="15" t="str">
        <f>IF(Table13[[#This Row],[Total Sales After Discount (Main Total Sales)]]&gt;=1000,"High Order","Low Order")</f>
        <v>Low Order</v>
      </c>
      <c r="T863" s="9" t="s">
        <v>41</v>
      </c>
      <c r="U863" s="9" t="s">
        <v>104</v>
      </c>
      <c r="V863" s="16" t="str">
        <f ca="1">PROPER(Table13[[#This Row],[Region]])</f>
        <v>Central</v>
      </c>
      <c r="W863" s="9" t="s">
        <v>242</v>
      </c>
      <c r="X863" s="9" t="s">
        <v>625</v>
      </c>
      <c r="Y863" s="9" t="s">
        <v>32</v>
      </c>
      <c r="Z863" s="9" t="str">
        <f>TEXT(Table13[[#This Row],[Order Date]],"mmm")</f>
        <v>Jan</v>
      </c>
      <c r="AA863" s="1" t="str">
        <f>TEXT(Table13[[#This Row],[Order Date]],"yyyy")</f>
        <v>2015</v>
      </c>
      <c r="AB863" s="1" t="str">
        <f>TEXT(Table13[[#This Row],[Order Date]],"mmm yyyy")</f>
        <v>Jan 2015</v>
      </c>
      <c r="AC863" s="1" t="str">
        <f>TEXT(Table13[[#This Row],[Order Date]],"dddd")</f>
        <v>Saturday</v>
      </c>
    </row>
    <row r="864" spans="1:29" ht="14.5">
      <c r="A864" s="9">
        <v>1533</v>
      </c>
      <c r="B864" s="9" t="str">
        <f>VLOOKUP(Table13[[#This Row],[Customer ID]],'Customer Lookup'!A:B,2,0)</f>
        <v>Nicole Reid</v>
      </c>
      <c r="C864" s="9">
        <v>91328</v>
      </c>
      <c r="D864" s="12">
        <v>42041</v>
      </c>
      <c r="E864" s="12">
        <v>42042</v>
      </c>
      <c r="F864" s="24">
        <f>Table13[[#This Row],[Ship Date]]-Table13[[#This Row],[Order Date]]</f>
        <v>1</v>
      </c>
      <c r="G864" s="18" t="str">
        <f>IF(Table13[[#This Row],[Shipping Delay (No of Days From Order to Delivery)]]&lt;=2,"Fast Delivery","Standard Delivery")</f>
        <v>Fast Delivery</v>
      </c>
      <c r="H864" s="8" t="s">
        <v>144</v>
      </c>
      <c r="I864" s="13" t="str">
        <f ca="1">TRIM(Table13[[#This Row],[Product Category]])</f>
        <v>Office Supplies</v>
      </c>
      <c r="J864" s="13" t="str">
        <f ca="1">PROPER(Table13[[#This Row],[Product Sub-Category]])</f>
        <v>Computer Peripherals</v>
      </c>
      <c r="K864" s="14">
        <v>14</v>
      </c>
      <c r="L864" s="15">
        <v>4.8899999999999997</v>
      </c>
      <c r="M864" s="15">
        <f t="shared" si="39"/>
        <v>68.459999999999994</v>
      </c>
      <c r="N864" s="9">
        <v>0.05</v>
      </c>
      <c r="O864" s="21">
        <v>0.05</v>
      </c>
      <c r="P864" s="21" t="str">
        <f>IF(Table13[[#This Row],[Discount]]=0,"No Discount",IF(Table13[[#This Row],[Discount]]&lt;=0.05,"Low",IF(Table13[[#This Row],[Discount]]&lt;=0.1,"Medium","High")))</f>
        <v>Low</v>
      </c>
      <c r="Q864" s="15">
        <f t="shared" si="40"/>
        <v>3.423</v>
      </c>
      <c r="R864" s="15">
        <f t="shared" si="41"/>
        <v>65.036999999999992</v>
      </c>
      <c r="S864" s="15" t="str">
        <f>IF(Table13[[#This Row],[Total Sales After Discount (Main Total Sales)]]&gt;=1000,"High Order","Low Order")</f>
        <v>Low Order</v>
      </c>
      <c r="T864" s="9" t="s">
        <v>21</v>
      </c>
      <c r="U864" s="9" t="s">
        <v>81</v>
      </c>
      <c r="V864" s="16" t="str">
        <f ca="1">PROPER(Table13[[#This Row],[Region]])</f>
        <v>Central</v>
      </c>
      <c r="W864" s="9" t="s">
        <v>306</v>
      </c>
      <c r="X864" s="9" t="s">
        <v>626</v>
      </c>
      <c r="Y864" s="9" t="s">
        <v>32</v>
      </c>
      <c r="Z864" s="9" t="str">
        <f>TEXT(Table13[[#This Row],[Order Date]],"mmm")</f>
        <v>Feb</v>
      </c>
      <c r="AA864" s="1" t="str">
        <f>TEXT(Table13[[#This Row],[Order Date]],"yyyy")</f>
        <v>2015</v>
      </c>
      <c r="AB864" s="1" t="str">
        <f>TEXT(Table13[[#This Row],[Order Date]],"mmm yyyy")</f>
        <v>Feb 2015</v>
      </c>
      <c r="AC864" s="1" t="str">
        <f>TEXT(Table13[[#This Row],[Order Date]],"dddd")</f>
        <v>Friday</v>
      </c>
    </row>
    <row r="865" spans="1:29" ht="14.5">
      <c r="A865" s="9">
        <v>1533</v>
      </c>
      <c r="B865" s="9" t="str">
        <f>VLOOKUP(Table13[[#This Row],[Customer ID]],'Customer Lookup'!A:B,2,0)</f>
        <v>Nicole Reid</v>
      </c>
      <c r="C865" s="9">
        <v>91328</v>
      </c>
      <c r="D865" s="12">
        <v>42041</v>
      </c>
      <c r="E865" s="12">
        <v>42042</v>
      </c>
      <c r="F865" s="24">
        <f>Table13[[#This Row],[Ship Date]]-Table13[[#This Row],[Order Date]]</f>
        <v>1</v>
      </c>
      <c r="G865" s="18" t="str">
        <f>IF(Table13[[#This Row],[Shipping Delay (No of Days From Order to Delivery)]]&lt;=2,"Fast Delivery","Standard Delivery")</f>
        <v>Fast Delivery</v>
      </c>
      <c r="H865" s="9" t="s">
        <v>83</v>
      </c>
      <c r="I865" s="13" t="str">
        <f ca="1">TRIM(Table13[[#This Row],[Product Category]])</f>
        <v>Technology</v>
      </c>
      <c r="J865" s="13" t="str">
        <f ca="1">PROPER(Table13[[#This Row],[Product Sub-Category]])</f>
        <v>Paper</v>
      </c>
      <c r="K865" s="14">
        <v>5</v>
      </c>
      <c r="L865" s="15">
        <v>10.06</v>
      </c>
      <c r="M865" s="15">
        <f t="shared" si="39"/>
        <v>50.300000000000004</v>
      </c>
      <c r="N865" s="9">
        <v>0.05</v>
      </c>
      <c r="O865" s="20">
        <v>0.05</v>
      </c>
      <c r="P865" s="20" t="str">
        <f>IF(Table13[[#This Row],[Discount]]=0,"No Discount",IF(Table13[[#This Row],[Discount]]&lt;=0.05,"Low",IF(Table13[[#This Row],[Discount]]&lt;=0.1,"Medium","High")))</f>
        <v>Low</v>
      </c>
      <c r="Q865" s="15">
        <f t="shared" si="40"/>
        <v>2.5150000000000006</v>
      </c>
      <c r="R865" s="15">
        <f t="shared" si="41"/>
        <v>47.785000000000004</v>
      </c>
      <c r="S865" s="15" t="str">
        <f>IF(Table13[[#This Row],[Total Sales After Discount (Main Total Sales)]]&gt;=1000,"High Order","Low Order")</f>
        <v>Low Order</v>
      </c>
      <c r="T865" s="9" t="s">
        <v>21</v>
      </c>
      <c r="U865" s="9" t="s">
        <v>81</v>
      </c>
      <c r="V865" s="16" t="str">
        <f ca="1">PROPER(Table13[[#This Row],[Region]])</f>
        <v>Central</v>
      </c>
      <c r="W865" s="9" t="s">
        <v>306</v>
      </c>
      <c r="X865" s="9" t="s">
        <v>626</v>
      </c>
      <c r="Y865" s="9" t="s">
        <v>32</v>
      </c>
      <c r="Z865" s="9" t="str">
        <f>TEXT(Table13[[#This Row],[Order Date]],"mmm")</f>
        <v>Feb</v>
      </c>
      <c r="AA865" s="1" t="str">
        <f>TEXT(Table13[[#This Row],[Order Date]],"yyyy")</f>
        <v>2015</v>
      </c>
      <c r="AB865" s="1" t="str">
        <f>TEXT(Table13[[#This Row],[Order Date]],"mmm yyyy")</f>
        <v>Feb 2015</v>
      </c>
      <c r="AC865" s="1" t="str">
        <f>TEXT(Table13[[#This Row],[Order Date]],"dddd")</f>
        <v>Friday</v>
      </c>
    </row>
    <row r="866" spans="1:29" ht="14.5">
      <c r="A866" s="9">
        <v>1548</v>
      </c>
      <c r="B866" s="9" t="str">
        <f>VLOOKUP(Table13[[#This Row],[Customer ID]],'Customer Lookup'!A:B,2,0)</f>
        <v>John Bray</v>
      </c>
      <c r="C866" s="9">
        <v>88487</v>
      </c>
      <c r="D866" s="12">
        <v>42178</v>
      </c>
      <c r="E866" s="12">
        <v>42180</v>
      </c>
      <c r="F866" s="24">
        <f>Table13[[#This Row],[Ship Date]]-Table13[[#This Row],[Order Date]]</f>
        <v>2</v>
      </c>
      <c r="G866" s="18" t="str">
        <f>IF(Table13[[#This Row],[Shipping Delay (No of Days From Order to Delivery)]]&lt;=2,"Fast Delivery","Standard Delivery")</f>
        <v>Fast Delivery</v>
      </c>
      <c r="H866" s="8" t="s">
        <v>2242</v>
      </c>
      <c r="I866" s="13" t="str">
        <f ca="1">TRIM(Table13[[#This Row],[Product Category]])</f>
        <v>Office Supplies</v>
      </c>
      <c r="J866" s="13" t="str">
        <f ca="1">PROPER(Table13[[#This Row],[Product Sub-Category]])</f>
        <v>Copiers And Fax</v>
      </c>
      <c r="K866" s="14">
        <v>18</v>
      </c>
      <c r="L866" s="15">
        <v>599.99</v>
      </c>
      <c r="M866" s="15">
        <f t="shared" si="39"/>
        <v>10799.82</v>
      </c>
      <c r="N866" s="9">
        <v>0.1</v>
      </c>
      <c r="O866" s="21">
        <v>0.1</v>
      </c>
      <c r="P866" s="21" t="str">
        <f>IF(Table13[[#This Row],[Discount]]=0,"No Discount",IF(Table13[[#This Row],[Discount]]&lt;=0.05,"Low",IF(Table13[[#This Row],[Discount]]&lt;=0.1,"Medium","High")))</f>
        <v>Medium</v>
      </c>
      <c r="Q866" s="15">
        <f t="shared" si="40"/>
        <v>1079.982</v>
      </c>
      <c r="R866" s="15">
        <f t="shared" si="41"/>
        <v>9719.8379999999997</v>
      </c>
      <c r="S866" s="15" t="str">
        <f>IF(Table13[[#This Row],[Total Sales After Discount (Main Total Sales)]]&gt;=1000,"High Order","Low Order")</f>
        <v>High Order</v>
      </c>
      <c r="T866" s="9" t="s">
        <v>98</v>
      </c>
      <c r="U866" s="9" t="s">
        <v>81</v>
      </c>
      <c r="V866" s="16" t="str">
        <f ca="1">PROPER(Table13[[#This Row],[Region]])</f>
        <v>South</v>
      </c>
      <c r="W866" s="9" t="s">
        <v>376</v>
      </c>
      <c r="X866" s="9" t="s">
        <v>627</v>
      </c>
      <c r="Y866" s="9" t="s">
        <v>32</v>
      </c>
      <c r="Z866" s="9" t="str">
        <f>TEXT(Table13[[#This Row],[Order Date]],"mmm")</f>
        <v>Jun</v>
      </c>
      <c r="AA866" s="1" t="str">
        <f>TEXT(Table13[[#This Row],[Order Date]],"yyyy")</f>
        <v>2015</v>
      </c>
      <c r="AB866" s="1" t="str">
        <f>TEXT(Table13[[#This Row],[Order Date]],"mmm yyyy")</f>
        <v>Jun 2015</v>
      </c>
      <c r="AC866" s="1" t="str">
        <f>TEXT(Table13[[#This Row],[Order Date]],"dddd")</f>
        <v>Tuesday</v>
      </c>
    </row>
    <row r="867" spans="1:29" ht="14.5">
      <c r="A867" s="9">
        <v>1551</v>
      </c>
      <c r="B867" s="9" t="str">
        <f>VLOOKUP(Table13[[#This Row],[Customer ID]],'Customer Lookup'!A:B,2,0)</f>
        <v>Laurence Flowers</v>
      </c>
      <c r="C867" s="9">
        <v>87488</v>
      </c>
      <c r="D867" s="12">
        <v>42180</v>
      </c>
      <c r="E867" s="12">
        <v>42186</v>
      </c>
      <c r="F867" s="24">
        <f>Table13[[#This Row],[Ship Date]]-Table13[[#This Row],[Order Date]]</f>
        <v>6</v>
      </c>
      <c r="G867" s="18" t="str">
        <f>IF(Table13[[#This Row],[Shipping Delay (No of Days From Order to Delivery)]]&lt;=2,"Fast Delivery","Standard Delivery")</f>
        <v>Standard Delivery</v>
      </c>
      <c r="H867" s="9" t="s">
        <v>2238</v>
      </c>
      <c r="I867" s="13" t="str">
        <f ca="1">TRIM(Table13[[#This Row],[Product Category]])</f>
        <v>Furniture</v>
      </c>
      <c r="J867" s="13" t="str">
        <f ca="1">PROPER(Table13[[#This Row],[Product Sub-Category]])</f>
        <v>Storage &amp; Organization</v>
      </c>
      <c r="K867" s="14">
        <v>18</v>
      </c>
      <c r="L867" s="15">
        <v>17.7</v>
      </c>
      <c r="M867" s="15">
        <f t="shared" si="39"/>
        <v>318.59999999999997</v>
      </c>
      <c r="N867" s="9">
        <v>0.05</v>
      </c>
      <c r="O867" s="20">
        <v>0.05</v>
      </c>
      <c r="P867" s="20" t="str">
        <f>IF(Table13[[#This Row],[Discount]]=0,"No Discount",IF(Table13[[#This Row],[Discount]]&lt;=0.05,"Low",IF(Table13[[#This Row],[Discount]]&lt;=0.1,"Medium","High")))</f>
        <v>Low</v>
      </c>
      <c r="Q867" s="15">
        <f t="shared" si="40"/>
        <v>15.93</v>
      </c>
      <c r="R867" s="15">
        <f t="shared" si="41"/>
        <v>302.66999999999996</v>
      </c>
      <c r="S867" s="15" t="str">
        <f>IF(Table13[[#This Row],[Total Sales After Discount (Main Total Sales)]]&gt;=1000,"High Order","Low Order")</f>
        <v>Low Order</v>
      </c>
      <c r="T867" s="9" t="s">
        <v>98</v>
      </c>
      <c r="U867" s="9" t="s">
        <v>104</v>
      </c>
      <c r="V867" s="16" t="str">
        <f ca="1">PROPER(Table13[[#This Row],[Region]])</f>
        <v>South</v>
      </c>
      <c r="W867" s="9" t="s">
        <v>364</v>
      </c>
      <c r="X867" s="9" t="s">
        <v>628</v>
      </c>
      <c r="Y867" s="9" t="s">
        <v>32</v>
      </c>
      <c r="Z867" s="9" t="str">
        <f>TEXT(Table13[[#This Row],[Order Date]],"mmm")</f>
        <v>Jun</v>
      </c>
      <c r="AA867" s="1" t="str">
        <f>TEXT(Table13[[#This Row],[Order Date]],"yyyy")</f>
        <v>2015</v>
      </c>
      <c r="AB867" s="1" t="str">
        <f>TEXT(Table13[[#This Row],[Order Date]],"mmm yyyy")</f>
        <v>Jun 2015</v>
      </c>
      <c r="AC867" s="1" t="str">
        <f>TEXT(Table13[[#This Row],[Order Date]],"dddd")</f>
        <v>Thursday</v>
      </c>
    </row>
    <row r="868" spans="1:29" ht="14.5">
      <c r="A868" s="9">
        <v>1552</v>
      </c>
      <c r="B868" s="9" t="str">
        <f>VLOOKUP(Table13[[#This Row],[Customer ID]],'Customer Lookup'!A:B,2,0)</f>
        <v>Gary Koch</v>
      </c>
      <c r="C868" s="9">
        <v>87486</v>
      </c>
      <c r="D868" s="12">
        <v>42005</v>
      </c>
      <c r="E868" s="12">
        <v>42008</v>
      </c>
      <c r="F868" s="24">
        <f>Table13[[#This Row],[Ship Date]]-Table13[[#This Row],[Order Date]]</f>
        <v>3</v>
      </c>
      <c r="G868" s="18" t="str">
        <f>IF(Table13[[#This Row],[Shipping Delay (No of Days From Order to Delivery)]]&lt;=2,"Fast Delivery","Standard Delivery")</f>
        <v>Standard Delivery</v>
      </c>
      <c r="H868" s="8" t="s">
        <v>123</v>
      </c>
      <c r="I868" s="13" t="str">
        <f ca="1">TRIM(Table13[[#This Row],[Product Category]])</f>
        <v>Office Supplies</v>
      </c>
      <c r="J868" s="13" t="str">
        <f ca="1">PROPER(Table13[[#This Row],[Product Sub-Category]])</f>
        <v>Tables</v>
      </c>
      <c r="K868" s="14">
        <v>2</v>
      </c>
      <c r="L868" s="15">
        <v>348.21</v>
      </c>
      <c r="M868" s="15">
        <f t="shared" si="39"/>
        <v>696.42</v>
      </c>
      <c r="N868" s="9">
        <v>0.1</v>
      </c>
      <c r="O868" s="21">
        <v>0.1</v>
      </c>
      <c r="P868" s="21" t="str">
        <f>IF(Table13[[#This Row],[Discount]]=0,"No Discount",IF(Table13[[#This Row],[Discount]]&lt;=0.05,"Low",IF(Table13[[#This Row],[Discount]]&lt;=0.1,"Medium","High")))</f>
        <v>Medium</v>
      </c>
      <c r="Q868" s="15">
        <f t="shared" si="40"/>
        <v>69.641999999999996</v>
      </c>
      <c r="R868" s="15">
        <f t="shared" si="41"/>
        <v>626.77800000000002</v>
      </c>
      <c r="S868" s="15" t="str">
        <f>IF(Table13[[#This Row],[Total Sales After Discount (Main Total Sales)]]&gt;=1000,"High Order","Low Order")</f>
        <v>Low Order</v>
      </c>
      <c r="T868" s="9" t="s">
        <v>41</v>
      </c>
      <c r="U868" s="9" t="s">
        <v>51</v>
      </c>
      <c r="V868" s="16" t="str">
        <f ca="1">PROPER(Table13[[#This Row],[Region]])</f>
        <v>South</v>
      </c>
      <c r="W868" s="9" t="s">
        <v>364</v>
      </c>
      <c r="X868" s="9" t="s">
        <v>629</v>
      </c>
      <c r="Y868" s="9" t="s">
        <v>22</v>
      </c>
      <c r="Z868" s="9" t="str">
        <f>TEXT(Table13[[#This Row],[Order Date]],"mmm")</f>
        <v>Jan</v>
      </c>
      <c r="AA868" s="1" t="str">
        <f>TEXT(Table13[[#This Row],[Order Date]],"yyyy")</f>
        <v>2015</v>
      </c>
      <c r="AB868" s="1" t="str">
        <f>TEXT(Table13[[#This Row],[Order Date]],"mmm yyyy")</f>
        <v>Jan 2015</v>
      </c>
      <c r="AC868" s="1" t="str">
        <f>TEXT(Table13[[#This Row],[Order Date]],"dddd")</f>
        <v>Thursday</v>
      </c>
    </row>
    <row r="869" spans="1:29" ht="14.5">
      <c r="A869" s="9">
        <v>1553</v>
      </c>
      <c r="B869" s="9" t="str">
        <f>VLOOKUP(Table13[[#This Row],[Customer ID]],'Customer Lookup'!A:B,2,0)</f>
        <v>Tara Powers Underwood</v>
      </c>
      <c r="C869" s="9">
        <v>87484</v>
      </c>
      <c r="D869" s="12">
        <v>42085</v>
      </c>
      <c r="E869" s="12">
        <v>42087</v>
      </c>
      <c r="F869" s="24">
        <f>Table13[[#This Row],[Ship Date]]-Table13[[#This Row],[Order Date]]</f>
        <v>2</v>
      </c>
      <c r="G869" s="18" t="str">
        <f>IF(Table13[[#This Row],[Shipping Delay (No of Days From Order to Delivery)]]&lt;=2,"Fast Delivery","Standard Delivery")</f>
        <v>Fast Delivery</v>
      </c>
      <c r="H869" s="9" t="s">
        <v>83</v>
      </c>
      <c r="I869" s="13" t="str">
        <f ca="1">TRIM(Table13[[#This Row],[Product Category]])</f>
        <v>Office Supplies</v>
      </c>
      <c r="J869" s="13" t="str">
        <f ca="1">PROPER(Table13[[#This Row],[Product Sub-Category]])</f>
        <v>Paper</v>
      </c>
      <c r="K869" s="14">
        <v>7</v>
      </c>
      <c r="L869" s="15">
        <v>12.28</v>
      </c>
      <c r="M869" s="15">
        <f t="shared" si="39"/>
        <v>85.96</v>
      </c>
      <c r="N869" s="9">
        <v>0.05</v>
      </c>
      <c r="O869" s="20">
        <v>0.05</v>
      </c>
      <c r="P869" s="20" t="str">
        <f>IF(Table13[[#This Row],[Discount]]=0,"No Discount",IF(Table13[[#This Row],[Discount]]&lt;=0.05,"Low",IF(Table13[[#This Row],[Discount]]&lt;=0.1,"Medium","High")))</f>
        <v>Low</v>
      </c>
      <c r="Q869" s="15">
        <f t="shared" si="40"/>
        <v>4.298</v>
      </c>
      <c r="R869" s="15">
        <f t="shared" si="41"/>
        <v>81.661999999999992</v>
      </c>
      <c r="S869" s="15" t="str">
        <f>IF(Table13[[#This Row],[Total Sales After Discount (Main Total Sales)]]&gt;=1000,"High Order","Low Order")</f>
        <v>Low Order</v>
      </c>
      <c r="T869" s="9" t="s">
        <v>31</v>
      </c>
      <c r="U869" s="9" t="s">
        <v>51</v>
      </c>
      <c r="V869" s="16" t="str">
        <f ca="1">PROPER(Table13[[#This Row],[Region]])</f>
        <v>South</v>
      </c>
      <c r="W869" s="9" t="s">
        <v>364</v>
      </c>
      <c r="X869" s="9" t="s">
        <v>630</v>
      </c>
      <c r="Y869" s="9" t="s">
        <v>32</v>
      </c>
      <c r="Z869" s="9" t="str">
        <f>TEXT(Table13[[#This Row],[Order Date]],"mmm")</f>
        <v>Mar</v>
      </c>
      <c r="AA869" s="1" t="str">
        <f>TEXT(Table13[[#This Row],[Order Date]],"yyyy")</f>
        <v>2015</v>
      </c>
      <c r="AB869" s="1" t="str">
        <f>TEXT(Table13[[#This Row],[Order Date]],"mmm yyyy")</f>
        <v>Mar 2015</v>
      </c>
      <c r="AC869" s="1" t="str">
        <f>TEXT(Table13[[#This Row],[Order Date]],"dddd")</f>
        <v>Sunday</v>
      </c>
    </row>
    <row r="870" spans="1:29" ht="14.5">
      <c r="A870" s="9">
        <v>1554</v>
      </c>
      <c r="B870" s="9" t="str">
        <f>VLOOKUP(Table13[[#This Row],[Customer ID]],'Customer Lookup'!A:B,2,0)</f>
        <v>Joan Floyd</v>
      </c>
      <c r="C870" s="9">
        <v>87485</v>
      </c>
      <c r="D870" s="12">
        <v>42142</v>
      </c>
      <c r="E870" s="12">
        <v>42142</v>
      </c>
      <c r="F870" s="24">
        <f>Table13[[#This Row],[Ship Date]]-Table13[[#This Row],[Order Date]]</f>
        <v>0</v>
      </c>
      <c r="G870" s="18" t="str">
        <f>IF(Table13[[#This Row],[Shipping Delay (No of Days From Order to Delivery)]]&lt;=2,"Fast Delivery","Standard Delivery")</f>
        <v>Fast Delivery</v>
      </c>
      <c r="H870" s="8" t="s">
        <v>196</v>
      </c>
      <c r="I870" s="13" t="str">
        <f ca="1">TRIM(Table13[[#This Row],[Product Category]])</f>
        <v>Furniture</v>
      </c>
      <c r="J870" s="13" t="str">
        <f ca="1">PROPER(Table13[[#This Row],[Product Sub-Category]])</f>
        <v>Appliances</v>
      </c>
      <c r="K870" s="14">
        <v>15</v>
      </c>
      <c r="L870" s="15">
        <v>10.98</v>
      </c>
      <c r="M870" s="15">
        <f t="shared" si="39"/>
        <v>164.70000000000002</v>
      </c>
      <c r="N870" s="9">
        <v>0.05</v>
      </c>
      <c r="O870" s="21">
        <v>0.05</v>
      </c>
      <c r="P870" s="21" t="str">
        <f>IF(Table13[[#This Row],[Discount]]=0,"No Discount",IF(Table13[[#This Row],[Discount]]&lt;=0.05,"Low",IF(Table13[[#This Row],[Discount]]&lt;=0.1,"Medium","High")))</f>
        <v>Low</v>
      </c>
      <c r="Q870" s="15">
        <f t="shared" si="40"/>
        <v>8.2350000000000012</v>
      </c>
      <c r="R870" s="15">
        <f t="shared" si="41"/>
        <v>156.465</v>
      </c>
      <c r="S870" s="15" t="str">
        <f>IF(Table13[[#This Row],[Total Sales After Discount (Main Total Sales)]]&gt;=1000,"High Order","Low Order")</f>
        <v>Low Order</v>
      </c>
      <c r="T870" s="9" t="s">
        <v>21</v>
      </c>
      <c r="U870" s="9" t="s">
        <v>51</v>
      </c>
      <c r="V870" s="16" t="str">
        <f ca="1">PROPER(Table13[[#This Row],[Region]])</f>
        <v>South</v>
      </c>
      <c r="W870" s="9" t="s">
        <v>364</v>
      </c>
      <c r="X870" s="9" t="s">
        <v>631</v>
      </c>
      <c r="Y870" s="9" t="s">
        <v>32</v>
      </c>
      <c r="Z870" s="9" t="str">
        <f>TEXT(Table13[[#This Row],[Order Date]],"mmm")</f>
        <v>May</v>
      </c>
      <c r="AA870" s="1" t="str">
        <f>TEXT(Table13[[#This Row],[Order Date]],"yyyy")</f>
        <v>2015</v>
      </c>
      <c r="AB870" s="1" t="str">
        <f>TEXT(Table13[[#This Row],[Order Date]],"mmm yyyy")</f>
        <v>May 2015</v>
      </c>
      <c r="AC870" s="1" t="str">
        <f>TEXT(Table13[[#This Row],[Order Date]],"dddd")</f>
        <v>Monday</v>
      </c>
    </row>
    <row r="871" spans="1:29" ht="14.5">
      <c r="A871" s="9">
        <v>1554</v>
      </c>
      <c r="B871" s="9" t="str">
        <f>VLOOKUP(Table13[[#This Row],[Customer ID]],'Customer Lookup'!A:B,2,0)</f>
        <v>Joan Floyd</v>
      </c>
      <c r="C871" s="9">
        <v>87487</v>
      </c>
      <c r="D871" s="12">
        <v>42048</v>
      </c>
      <c r="E871" s="12">
        <v>42049</v>
      </c>
      <c r="F871" s="24">
        <f>Table13[[#This Row],[Ship Date]]-Table13[[#This Row],[Order Date]]</f>
        <v>1</v>
      </c>
      <c r="G871" s="18" t="str">
        <f>IF(Table13[[#This Row],[Shipping Delay (No of Days From Order to Delivery)]]&lt;=2,"Fast Delivery","Standard Delivery")</f>
        <v>Fast Delivery</v>
      </c>
      <c r="H871" s="9" t="s">
        <v>123</v>
      </c>
      <c r="I871" s="13" t="str">
        <f ca="1">TRIM(Table13[[#This Row],[Product Category]])</f>
        <v>Office Supplies</v>
      </c>
      <c r="J871" s="13" t="str">
        <f ca="1">PROPER(Table13[[#This Row],[Product Sub-Category]])</f>
        <v>Tables</v>
      </c>
      <c r="K871" s="14">
        <v>7</v>
      </c>
      <c r="L871" s="15">
        <v>124.49</v>
      </c>
      <c r="M871" s="15">
        <f t="shared" si="39"/>
        <v>871.43</v>
      </c>
      <c r="N871" s="9">
        <v>0.1</v>
      </c>
      <c r="O871" s="20">
        <v>0.1</v>
      </c>
      <c r="P871" s="20" t="str">
        <f>IF(Table13[[#This Row],[Discount]]=0,"No Discount",IF(Table13[[#This Row],[Discount]]&lt;=0.05,"Low",IF(Table13[[#This Row],[Discount]]&lt;=0.1,"Medium","High")))</f>
        <v>Medium</v>
      </c>
      <c r="Q871" s="15">
        <f t="shared" si="40"/>
        <v>87.143000000000001</v>
      </c>
      <c r="R871" s="15">
        <f t="shared" si="41"/>
        <v>784.28699999999992</v>
      </c>
      <c r="S871" s="15" t="str">
        <f>IF(Table13[[#This Row],[Total Sales After Discount (Main Total Sales)]]&gt;=1000,"High Order","Low Order")</f>
        <v>Low Order</v>
      </c>
      <c r="T871" s="9" t="s">
        <v>21</v>
      </c>
      <c r="U871" s="9" t="s">
        <v>104</v>
      </c>
      <c r="V871" s="16" t="str">
        <f ca="1">PROPER(Table13[[#This Row],[Region]])</f>
        <v>South</v>
      </c>
      <c r="W871" s="9" t="s">
        <v>364</v>
      </c>
      <c r="X871" s="9" t="s">
        <v>631</v>
      </c>
      <c r="Y871" s="9" t="s">
        <v>22</v>
      </c>
      <c r="Z871" s="9" t="str">
        <f>TEXT(Table13[[#This Row],[Order Date]],"mmm")</f>
        <v>Feb</v>
      </c>
      <c r="AA871" s="1" t="str">
        <f>TEXT(Table13[[#This Row],[Order Date]],"yyyy")</f>
        <v>2015</v>
      </c>
      <c r="AB871" s="1" t="str">
        <f>TEXT(Table13[[#This Row],[Order Date]],"mmm yyyy")</f>
        <v>Feb 2015</v>
      </c>
      <c r="AC871" s="1" t="str">
        <f>TEXT(Table13[[#This Row],[Order Date]],"dddd")</f>
        <v>Friday</v>
      </c>
    </row>
    <row r="872" spans="1:29" ht="14.5">
      <c r="A872" s="9">
        <v>1556</v>
      </c>
      <c r="B872" s="9" t="str">
        <f>VLOOKUP(Table13[[#This Row],[Customer ID]],'Customer Lookup'!A:B,2,0)</f>
        <v>Carol Wood</v>
      </c>
      <c r="C872" s="9">
        <v>87425</v>
      </c>
      <c r="D872" s="12">
        <v>42156</v>
      </c>
      <c r="E872" s="12">
        <v>42158</v>
      </c>
      <c r="F872" s="24">
        <f>Table13[[#This Row],[Ship Date]]-Table13[[#This Row],[Order Date]]</f>
        <v>2</v>
      </c>
      <c r="G872" s="18" t="str">
        <f>IF(Table13[[#This Row],[Shipping Delay (No of Days From Order to Delivery)]]&lt;=2,"Fast Delivery","Standard Delivery")</f>
        <v>Fast Delivery</v>
      </c>
      <c r="H872" s="8" t="s">
        <v>116</v>
      </c>
      <c r="I872" s="13" t="str">
        <f ca="1">TRIM(Table13[[#This Row],[Product Category]])</f>
        <v>Office Supplies</v>
      </c>
      <c r="J872" s="13" t="str">
        <f ca="1">PROPER(Table13[[#This Row],[Product Sub-Category]])</f>
        <v>Labels</v>
      </c>
      <c r="K872" s="14">
        <v>6</v>
      </c>
      <c r="L872" s="15">
        <v>2.89</v>
      </c>
      <c r="M872" s="15">
        <f t="shared" si="39"/>
        <v>17.34</v>
      </c>
      <c r="N872" s="9">
        <v>0.05</v>
      </c>
      <c r="O872" s="21">
        <v>0.05</v>
      </c>
      <c r="P872" s="21" t="str">
        <f>IF(Table13[[#This Row],[Discount]]=0,"No Discount",IF(Table13[[#This Row],[Discount]]&lt;=0.05,"Low",IF(Table13[[#This Row],[Discount]]&lt;=0.1,"Medium","High")))</f>
        <v>Low</v>
      </c>
      <c r="Q872" s="15">
        <f t="shared" si="40"/>
        <v>0.86699999999999999</v>
      </c>
      <c r="R872" s="15">
        <f t="shared" si="41"/>
        <v>16.472999999999999</v>
      </c>
      <c r="S872" s="15" t="str">
        <f>IF(Table13[[#This Row],[Total Sales After Discount (Main Total Sales)]]&gt;=1000,"High Order","Low Order")</f>
        <v>Low Order</v>
      </c>
      <c r="T872" s="9" t="s">
        <v>31</v>
      </c>
      <c r="U872" s="9" t="s">
        <v>104</v>
      </c>
      <c r="V872" s="16" t="str">
        <f ca="1">PROPER(Table13[[#This Row],[Region]])</f>
        <v>South</v>
      </c>
      <c r="W872" s="9" t="s">
        <v>117</v>
      </c>
      <c r="X872" s="9" t="s">
        <v>592</v>
      </c>
      <c r="Y872" s="9" t="s">
        <v>32</v>
      </c>
      <c r="Z872" s="9" t="str">
        <f>TEXT(Table13[[#This Row],[Order Date]],"mmm")</f>
        <v>Jun</v>
      </c>
      <c r="AA872" s="1" t="str">
        <f>TEXT(Table13[[#This Row],[Order Date]],"yyyy")</f>
        <v>2015</v>
      </c>
      <c r="AB872" s="1" t="str">
        <f>TEXT(Table13[[#This Row],[Order Date]],"mmm yyyy")</f>
        <v>Jun 2015</v>
      </c>
      <c r="AC872" s="1" t="str">
        <f>TEXT(Table13[[#This Row],[Order Date]],"dddd")</f>
        <v>Monday</v>
      </c>
    </row>
    <row r="873" spans="1:29" ht="14.5">
      <c r="A873" s="9">
        <v>1556</v>
      </c>
      <c r="B873" s="9" t="str">
        <f>VLOOKUP(Table13[[#This Row],[Customer ID]],'Customer Lookup'!A:B,2,0)</f>
        <v>Carol Wood</v>
      </c>
      <c r="C873" s="9">
        <v>87425</v>
      </c>
      <c r="D873" s="12">
        <v>42156</v>
      </c>
      <c r="E873" s="12">
        <v>42158</v>
      </c>
      <c r="F873" s="24">
        <f>Table13[[#This Row],[Ship Date]]-Table13[[#This Row],[Order Date]]</f>
        <v>2</v>
      </c>
      <c r="G873" s="18" t="str">
        <f>IF(Table13[[#This Row],[Shipping Delay (No of Days From Order to Delivery)]]&lt;=2,"Fast Delivery","Standard Delivery")</f>
        <v>Fast Delivery</v>
      </c>
      <c r="H873" s="9" t="s">
        <v>83</v>
      </c>
      <c r="I873" s="13" t="str">
        <f ca="1">TRIM(Table13[[#This Row],[Product Category]])</f>
        <v>Office Supplies</v>
      </c>
      <c r="J873" s="13" t="str">
        <f ca="1">PROPER(Table13[[#This Row],[Product Sub-Category]])</f>
        <v>Paper</v>
      </c>
      <c r="K873" s="14">
        <v>9</v>
      </c>
      <c r="L873" s="15">
        <v>22.84</v>
      </c>
      <c r="M873" s="15">
        <f t="shared" si="39"/>
        <v>205.56</v>
      </c>
      <c r="N873" s="9">
        <v>0.05</v>
      </c>
      <c r="O873" s="20">
        <v>0.05</v>
      </c>
      <c r="P873" s="20" t="str">
        <f>IF(Table13[[#This Row],[Discount]]=0,"No Discount",IF(Table13[[#This Row],[Discount]]&lt;=0.05,"Low",IF(Table13[[#This Row],[Discount]]&lt;=0.1,"Medium","High")))</f>
        <v>Low</v>
      </c>
      <c r="Q873" s="15">
        <f t="shared" si="40"/>
        <v>10.278</v>
      </c>
      <c r="R873" s="15">
        <f t="shared" si="41"/>
        <v>195.28200000000001</v>
      </c>
      <c r="S873" s="15" t="str">
        <f>IF(Table13[[#This Row],[Total Sales After Discount (Main Total Sales)]]&gt;=1000,"High Order","Low Order")</f>
        <v>Low Order</v>
      </c>
      <c r="T873" s="9" t="s">
        <v>31</v>
      </c>
      <c r="U873" s="9" t="s">
        <v>104</v>
      </c>
      <c r="V873" s="16" t="str">
        <f ca="1">PROPER(Table13[[#This Row],[Region]])</f>
        <v>South</v>
      </c>
      <c r="W873" s="9" t="s">
        <v>117</v>
      </c>
      <c r="X873" s="9" t="s">
        <v>592</v>
      </c>
      <c r="Y873" s="9" t="s">
        <v>32</v>
      </c>
      <c r="Z873" s="9" t="str">
        <f>TEXT(Table13[[#This Row],[Order Date]],"mmm")</f>
        <v>Jun</v>
      </c>
      <c r="AA873" s="1" t="str">
        <f>TEXT(Table13[[#This Row],[Order Date]],"yyyy")</f>
        <v>2015</v>
      </c>
      <c r="AB873" s="1" t="str">
        <f>TEXT(Table13[[#This Row],[Order Date]],"mmm yyyy")</f>
        <v>Jun 2015</v>
      </c>
      <c r="AC873" s="1" t="str">
        <f>TEXT(Table13[[#This Row],[Order Date]],"dddd")</f>
        <v>Monday</v>
      </c>
    </row>
    <row r="874" spans="1:29" ht="14.5">
      <c r="A874" s="9">
        <v>1557</v>
      </c>
      <c r="B874" s="9" t="str">
        <f>VLOOKUP(Table13[[#This Row],[Customer ID]],'Customer Lookup'!A:B,2,0)</f>
        <v>James Nicholson</v>
      </c>
      <c r="C874" s="9">
        <v>87426</v>
      </c>
      <c r="D874" s="12">
        <v>42088</v>
      </c>
      <c r="E874" s="12">
        <v>42096</v>
      </c>
      <c r="F874" s="24">
        <f>Table13[[#This Row],[Ship Date]]-Table13[[#This Row],[Order Date]]</f>
        <v>8</v>
      </c>
      <c r="G874" s="18" t="str">
        <f>IF(Table13[[#This Row],[Shipping Delay (No of Days From Order to Delivery)]]&lt;=2,"Fast Delivery","Standard Delivery")</f>
        <v>Standard Delivery</v>
      </c>
      <c r="H874" s="8" t="s">
        <v>196</v>
      </c>
      <c r="I874" s="13" t="str">
        <f ca="1">TRIM(Table13[[#This Row],[Product Category]])</f>
        <v>Technology</v>
      </c>
      <c r="J874" s="13" t="str">
        <f ca="1">PROPER(Table13[[#This Row],[Product Sub-Category]])</f>
        <v>Appliances</v>
      </c>
      <c r="K874" s="14">
        <v>15</v>
      </c>
      <c r="L874" s="15">
        <v>60.98</v>
      </c>
      <c r="M874" s="15">
        <f t="shared" si="39"/>
        <v>914.69999999999993</v>
      </c>
      <c r="N874" s="9">
        <v>0.05</v>
      </c>
      <c r="O874" s="21">
        <v>0.05</v>
      </c>
      <c r="P874" s="21" t="str">
        <f>IF(Table13[[#This Row],[Discount]]=0,"No Discount",IF(Table13[[#This Row],[Discount]]&lt;=0.05,"Low",IF(Table13[[#This Row],[Discount]]&lt;=0.1,"Medium","High")))</f>
        <v>Low</v>
      </c>
      <c r="Q874" s="15">
        <f t="shared" si="40"/>
        <v>45.734999999999999</v>
      </c>
      <c r="R874" s="15">
        <f t="shared" si="41"/>
        <v>868.96499999999992</v>
      </c>
      <c r="S874" s="15" t="str">
        <f>IF(Table13[[#This Row],[Total Sales After Discount (Main Total Sales)]]&gt;=1000,"High Order","Low Order")</f>
        <v>Low Order</v>
      </c>
      <c r="T874" s="9" t="s">
        <v>98</v>
      </c>
      <c r="U874" s="9" t="s">
        <v>104</v>
      </c>
      <c r="V874" s="16" t="str">
        <f ca="1">PROPER(Table13[[#This Row],[Region]])</f>
        <v>South</v>
      </c>
      <c r="W874" s="9" t="s">
        <v>117</v>
      </c>
      <c r="X874" s="9" t="s">
        <v>632</v>
      </c>
      <c r="Y874" s="9" t="s">
        <v>32</v>
      </c>
      <c r="Z874" s="9" t="str">
        <f>TEXT(Table13[[#This Row],[Order Date]],"mmm")</f>
        <v>Mar</v>
      </c>
      <c r="AA874" s="1" t="str">
        <f>TEXT(Table13[[#This Row],[Order Date]],"yyyy")</f>
        <v>2015</v>
      </c>
      <c r="AB874" s="1" t="str">
        <f>TEXT(Table13[[#This Row],[Order Date]],"mmm yyyy")</f>
        <v>Mar 2015</v>
      </c>
      <c r="AC874" s="1" t="str">
        <f>TEXT(Table13[[#This Row],[Order Date]],"dddd")</f>
        <v>Wednesday</v>
      </c>
    </row>
    <row r="875" spans="1:29" ht="14.5">
      <c r="A875" s="9">
        <v>1557</v>
      </c>
      <c r="B875" s="9" t="str">
        <f>VLOOKUP(Table13[[#This Row],[Customer ID]],'Customer Lookup'!A:B,2,0)</f>
        <v>James Nicholson</v>
      </c>
      <c r="C875" s="9">
        <v>87426</v>
      </c>
      <c r="D875" s="12">
        <v>42088</v>
      </c>
      <c r="E875" s="12">
        <v>42090</v>
      </c>
      <c r="F875" s="24">
        <f>Table13[[#This Row],[Ship Date]]-Table13[[#This Row],[Order Date]]</f>
        <v>2</v>
      </c>
      <c r="G875" s="18" t="str">
        <f>IF(Table13[[#This Row],[Shipping Delay (No of Days From Order to Delivery)]]&lt;=2,"Fast Delivery","Standard Delivery")</f>
        <v>Fast Delivery</v>
      </c>
      <c r="H875" s="9" t="s">
        <v>144</v>
      </c>
      <c r="I875" s="13" t="str">
        <f ca="1">TRIM(Table13[[#This Row],[Product Category]])</f>
        <v>Furniture</v>
      </c>
      <c r="J875" s="13" t="str">
        <f ca="1">PROPER(Table13[[#This Row],[Product Sub-Category]])</f>
        <v>Computer Peripherals</v>
      </c>
      <c r="K875" s="14">
        <v>12</v>
      </c>
      <c r="L875" s="15">
        <v>29.89</v>
      </c>
      <c r="M875" s="15">
        <f t="shared" si="39"/>
        <v>358.68</v>
      </c>
      <c r="N875" s="9">
        <v>0.05</v>
      </c>
      <c r="O875" s="20">
        <v>0.05</v>
      </c>
      <c r="P875" s="20" t="str">
        <f>IF(Table13[[#This Row],[Discount]]=0,"No Discount",IF(Table13[[#This Row],[Discount]]&lt;=0.05,"Low",IF(Table13[[#This Row],[Discount]]&lt;=0.1,"Medium","High")))</f>
        <v>Low</v>
      </c>
      <c r="Q875" s="15">
        <f t="shared" si="40"/>
        <v>17.934000000000001</v>
      </c>
      <c r="R875" s="15">
        <f t="shared" si="41"/>
        <v>340.74599999999998</v>
      </c>
      <c r="S875" s="15" t="str">
        <f>IF(Table13[[#This Row],[Total Sales After Discount (Main Total Sales)]]&gt;=1000,"High Order","Low Order")</f>
        <v>Low Order</v>
      </c>
      <c r="T875" s="9" t="s">
        <v>98</v>
      </c>
      <c r="U875" s="9" t="s">
        <v>104</v>
      </c>
      <c r="V875" s="16" t="str">
        <f ca="1">PROPER(Table13[[#This Row],[Region]])</f>
        <v>South</v>
      </c>
      <c r="W875" s="9" t="s">
        <v>117</v>
      </c>
      <c r="X875" s="9" t="s">
        <v>632</v>
      </c>
      <c r="Y875" s="9" t="s">
        <v>32</v>
      </c>
      <c r="Z875" s="9" t="str">
        <f>TEXT(Table13[[#This Row],[Order Date]],"mmm")</f>
        <v>Mar</v>
      </c>
      <c r="AA875" s="1" t="str">
        <f>TEXT(Table13[[#This Row],[Order Date]],"yyyy")</f>
        <v>2015</v>
      </c>
      <c r="AB875" s="1" t="str">
        <f>TEXT(Table13[[#This Row],[Order Date]],"mmm yyyy")</f>
        <v>Mar 2015</v>
      </c>
      <c r="AC875" s="1" t="str">
        <f>TEXT(Table13[[#This Row],[Order Date]],"dddd")</f>
        <v>Wednesday</v>
      </c>
    </row>
    <row r="876" spans="1:29" ht="14.5">
      <c r="A876" s="9">
        <v>1559</v>
      </c>
      <c r="B876" s="9" t="str">
        <f>VLOOKUP(Table13[[#This Row],[Customer ID]],'Customer Lookup'!A:B,2,0)</f>
        <v>Zachary Maynard</v>
      </c>
      <c r="C876" s="9">
        <v>87424</v>
      </c>
      <c r="D876" s="12">
        <v>42109</v>
      </c>
      <c r="E876" s="12">
        <v>42111</v>
      </c>
      <c r="F876" s="24">
        <f>Table13[[#This Row],[Ship Date]]-Table13[[#This Row],[Order Date]]</f>
        <v>2</v>
      </c>
      <c r="G876" s="18" t="str">
        <f>IF(Table13[[#This Row],[Shipping Delay (No of Days From Order to Delivery)]]&lt;=2,"Fast Delivery","Standard Delivery")</f>
        <v>Fast Delivery</v>
      </c>
      <c r="H876" s="8" t="s">
        <v>2232</v>
      </c>
      <c r="I876" s="13" t="str">
        <f ca="1">TRIM(Table13[[#This Row],[Product Category]])</f>
        <v>Office Supplies</v>
      </c>
      <c r="J876" s="13" t="str">
        <f ca="1">PROPER(Table13[[#This Row],[Product Sub-Category]])</f>
        <v>Chairs &amp; Chairmats</v>
      </c>
      <c r="K876" s="14">
        <v>5</v>
      </c>
      <c r="L876" s="15">
        <v>226.67</v>
      </c>
      <c r="M876" s="15">
        <f t="shared" si="39"/>
        <v>1133.3499999999999</v>
      </c>
      <c r="N876" s="9">
        <v>0.1</v>
      </c>
      <c r="O876" s="21">
        <v>0.1</v>
      </c>
      <c r="P876" s="21" t="str">
        <f>IF(Table13[[#This Row],[Discount]]=0,"No Discount",IF(Table13[[#This Row],[Discount]]&lt;=0.05,"Low",IF(Table13[[#This Row],[Discount]]&lt;=0.1,"Medium","High")))</f>
        <v>Medium</v>
      </c>
      <c r="Q876" s="15">
        <f t="shared" si="40"/>
        <v>113.33499999999999</v>
      </c>
      <c r="R876" s="15">
        <f t="shared" si="41"/>
        <v>1020.0149999999999</v>
      </c>
      <c r="S876" s="15" t="str">
        <f>IF(Table13[[#This Row],[Total Sales After Discount (Main Total Sales)]]&gt;=1000,"High Order","Low Order")</f>
        <v>High Order</v>
      </c>
      <c r="T876" s="9" t="s">
        <v>41</v>
      </c>
      <c r="U876" s="9" t="s">
        <v>104</v>
      </c>
      <c r="V876" s="16" t="str">
        <f ca="1">PROPER(Table13[[#This Row],[Region]])</f>
        <v>Central</v>
      </c>
      <c r="W876" s="9" t="s">
        <v>117</v>
      </c>
      <c r="X876" s="9" t="s">
        <v>633</v>
      </c>
      <c r="Y876" s="9" t="s">
        <v>22</v>
      </c>
      <c r="Z876" s="9" t="str">
        <f>TEXT(Table13[[#This Row],[Order Date]],"mmm")</f>
        <v>Apr</v>
      </c>
      <c r="AA876" s="1" t="str">
        <f>TEXT(Table13[[#This Row],[Order Date]],"yyyy")</f>
        <v>2015</v>
      </c>
      <c r="AB876" s="1" t="str">
        <f>TEXT(Table13[[#This Row],[Order Date]],"mmm yyyy")</f>
        <v>Apr 2015</v>
      </c>
      <c r="AC876" s="1" t="str">
        <f>TEXT(Table13[[#This Row],[Order Date]],"dddd")</f>
        <v>Wednesday</v>
      </c>
    </row>
    <row r="877" spans="1:29" ht="14.5">
      <c r="A877" s="9">
        <v>1561</v>
      </c>
      <c r="B877" s="9" t="str">
        <f>VLOOKUP(Table13[[#This Row],[Customer ID]],'Customer Lookup'!A:B,2,0)</f>
        <v>Edwin Coley</v>
      </c>
      <c r="C877" s="9">
        <v>88093</v>
      </c>
      <c r="D877" s="12">
        <v>42064</v>
      </c>
      <c r="E877" s="12">
        <v>42065</v>
      </c>
      <c r="F877" s="24">
        <f>Table13[[#This Row],[Ship Date]]-Table13[[#This Row],[Order Date]]</f>
        <v>1</v>
      </c>
      <c r="G877" s="18" t="str">
        <f>IF(Table13[[#This Row],[Shipping Delay (No of Days From Order to Delivery)]]&lt;=2,"Fast Delivery","Standard Delivery")</f>
        <v>Fast Delivery</v>
      </c>
      <c r="H877" s="9" t="s">
        <v>83</v>
      </c>
      <c r="I877" s="13" t="str">
        <f ca="1">TRIM(Table13[[#This Row],[Product Category]])</f>
        <v>Furniture</v>
      </c>
      <c r="J877" s="13" t="str">
        <f ca="1">PROPER(Table13[[#This Row],[Product Sub-Category]])</f>
        <v>Paper</v>
      </c>
      <c r="K877" s="14">
        <v>9</v>
      </c>
      <c r="L877" s="15">
        <v>11.34</v>
      </c>
      <c r="M877" s="15">
        <f t="shared" si="39"/>
        <v>102.06</v>
      </c>
      <c r="N877" s="9">
        <v>0.05</v>
      </c>
      <c r="O877" s="20">
        <v>0.05</v>
      </c>
      <c r="P877" s="20" t="str">
        <f>IF(Table13[[#This Row],[Discount]]=0,"No Discount",IF(Table13[[#This Row],[Discount]]&lt;=0.05,"Low",IF(Table13[[#This Row],[Discount]]&lt;=0.1,"Medium","High")))</f>
        <v>Low</v>
      </c>
      <c r="Q877" s="15">
        <f t="shared" si="40"/>
        <v>5.1030000000000006</v>
      </c>
      <c r="R877" s="15">
        <f t="shared" si="41"/>
        <v>96.957000000000008</v>
      </c>
      <c r="S877" s="15" t="str">
        <f>IF(Table13[[#This Row],[Total Sales After Discount (Main Total Sales)]]&gt;=1000,"High Order","Low Order")</f>
        <v>Low Order</v>
      </c>
      <c r="T877" s="9" t="s">
        <v>21</v>
      </c>
      <c r="U877" s="9" t="s">
        <v>81</v>
      </c>
      <c r="V877" s="16" t="str">
        <f ca="1">PROPER(Table13[[#This Row],[Region]])</f>
        <v>Central</v>
      </c>
      <c r="W877" s="9" t="s">
        <v>112</v>
      </c>
      <c r="X877" s="9" t="s">
        <v>589</v>
      </c>
      <c r="Y877" s="9" t="s">
        <v>32</v>
      </c>
      <c r="Z877" s="9" t="str">
        <f>TEXT(Table13[[#This Row],[Order Date]],"mmm")</f>
        <v>Mar</v>
      </c>
      <c r="AA877" s="1" t="str">
        <f>TEXT(Table13[[#This Row],[Order Date]],"yyyy")</f>
        <v>2015</v>
      </c>
      <c r="AB877" s="1" t="str">
        <f>TEXT(Table13[[#This Row],[Order Date]],"mmm yyyy")</f>
        <v>Mar 2015</v>
      </c>
      <c r="AC877" s="1" t="str">
        <f>TEXT(Table13[[#This Row],[Order Date]],"dddd")</f>
        <v>Sunday</v>
      </c>
    </row>
    <row r="878" spans="1:29" ht="14.5">
      <c r="A878" s="9">
        <v>1561</v>
      </c>
      <c r="B878" s="9" t="str">
        <f>VLOOKUP(Table13[[#This Row],[Customer ID]],'Customer Lookup'!A:B,2,0)</f>
        <v>Edwin Coley</v>
      </c>
      <c r="C878" s="9">
        <v>88094</v>
      </c>
      <c r="D878" s="12">
        <v>42107</v>
      </c>
      <c r="E878" s="12">
        <v>42108</v>
      </c>
      <c r="F878" s="24">
        <f>Table13[[#This Row],[Ship Date]]-Table13[[#This Row],[Order Date]]</f>
        <v>1</v>
      </c>
      <c r="G878" s="18" t="str">
        <f>IF(Table13[[#This Row],[Shipping Delay (No of Days From Order to Delivery)]]&lt;=2,"Fast Delivery","Standard Delivery")</f>
        <v>Fast Delivery</v>
      </c>
      <c r="H878" s="8" t="s">
        <v>2233</v>
      </c>
      <c r="I878" s="13" t="str">
        <f ca="1">TRIM(Table13[[#This Row],[Product Category]])</f>
        <v>Technology</v>
      </c>
      <c r="J878" s="13" t="str">
        <f ca="1">PROPER(Table13[[#This Row],[Product Sub-Category]])</f>
        <v>Office Furnishings</v>
      </c>
      <c r="K878" s="14">
        <v>5</v>
      </c>
      <c r="L878" s="15">
        <v>12.2</v>
      </c>
      <c r="M878" s="15">
        <f t="shared" si="39"/>
        <v>61</v>
      </c>
      <c r="N878" s="9">
        <v>0.05</v>
      </c>
      <c r="O878" s="21">
        <v>0.05</v>
      </c>
      <c r="P878" s="21" t="str">
        <f>IF(Table13[[#This Row],[Discount]]=0,"No Discount",IF(Table13[[#This Row],[Discount]]&lt;=0.05,"Low",IF(Table13[[#This Row],[Discount]]&lt;=0.1,"Medium","High")))</f>
        <v>Low</v>
      </c>
      <c r="Q878" s="15">
        <f t="shared" si="40"/>
        <v>3.0500000000000003</v>
      </c>
      <c r="R878" s="15">
        <f t="shared" si="41"/>
        <v>57.95</v>
      </c>
      <c r="S878" s="15" t="str">
        <f>IF(Table13[[#This Row],[Total Sales After Discount (Main Total Sales)]]&gt;=1000,"High Order","Low Order")</f>
        <v>Low Order</v>
      </c>
      <c r="T878" s="9" t="s">
        <v>41</v>
      </c>
      <c r="U878" s="9" t="s">
        <v>81</v>
      </c>
      <c r="V878" s="16" t="str">
        <f ca="1">PROPER(Table13[[#This Row],[Region]])</f>
        <v>South</v>
      </c>
      <c r="W878" s="9" t="s">
        <v>112</v>
      </c>
      <c r="X878" s="9" t="s">
        <v>589</v>
      </c>
      <c r="Y878" s="9" t="s">
        <v>32</v>
      </c>
      <c r="Z878" s="9" t="str">
        <f>TEXT(Table13[[#This Row],[Order Date]],"mmm")</f>
        <v>Apr</v>
      </c>
      <c r="AA878" s="1" t="str">
        <f>TEXT(Table13[[#This Row],[Order Date]],"yyyy")</f>
        <v>2015</v>
      </c>
      <c r="AB878" s="1" t="str">
        <f>TEXT(Table13[[#This Row],[Order Date]],"mmm yyyy")</f>
        <v>Apr 2015</v>
      </c>
      <c r="AC878" s="1" t="str">
        <f>TEXT(Table13[[#This Row],[Order Date]],"dddd")</f>
        <v>Monday</v>
      </c>
    </row>
    <row r="879" spans="1:29" ht="14.5">
      <c r="A879" s="9">
        <v>1574</v>
      </c>
      <c r="B879" s="9" t="str">
        <f>VLOOKUP(Table13[[#This Row],[Customer ID]],'Customer Lookup'!A:B,2,0)</f>
        <v>Sherry Hurley</v>
      </c>
      <c r="C879" s="9">
        <v>86966</v>
      </c>
      <c r="D879" s="12">
        <v>42044</v>
      </c>
      <c r="E879" s="12">
        <v>42045</v>
      </c>
      <c r="F879" s="24">
        <f>Table13[[#This Row],[Ship Date]]-Table13[[#This Row],[Order Date]]</f>
        <v>1</v>
      </c>
      <c r="G879" s="18" t="str">
        <f>IF(Table13[[#This Row],[Shipping Delay (No of Days From Order to Delivery)]]&lt;=2,"Fast Delivery","Standard Delivery")</f>
        <v>Fast Delivery</v>
      </c>
      <c r="H879" s="9" t="s">
        <v>144</v>
      </c>
      <c r="I879" s="13" t="str">
        <f ca="1">TRIM(Table13[[#This Row],[Product Category]])</f>
        <v>Office Supplies</v>
      </c>
      <c r="J879" s="13" t="str">
        <f ca="1">PROPER(Table13[[#This Row],[Product Sub-Category]])</f>
        <v>Computer Peripherals</v>
      </c>
      <c r="K879" s="14">
        <v>19</v>
      </c>
      <c r="L879" s="15">
        <v>20.95</v>
      </c>
      <c r="M879" s="15">
        <f t="shared" si="39"/>
        <v>398.05</v>
      </c>
      <c r="N879" s="9">
        <v>0.05</v>
      </c>
      <c r="O879" s="20">
        <v>0.05</v>
      </c>
      <c r="P879" s="20" t="str">
        <f>IF(Table13[[#This Row],[Discount]]=0,"No Discount",IF(Table13[[#This Row],[Discount]]&lt;=0.05,"Low",IF(Table13[[#This Row],[Discount]]&lt;=0.1,"Medium","High")))</f>
        <v>Low</v>
      </c>
      <c r="Q879" s="15">
        <f t="shared" si="40"/>
        <v>19.902500000000003</v>
      </c>
      <c r="R879" s="15">
        <f t="shared" si="41"/>
        <v>378.14750000000004</v>
      </c>
      <c r="S879" s="15" t="str">
        <f>IF(Table13[[#This Row],[Total Sales After Discount (Main Total Sales)]]&gt;=1000,"High Order","Low Order")</f>
        <v>Low Order</v>
      </c>
      <c r="T879" s="9" t="s">
        <v>50</v>
      </c>
      <c r="U879" s="9" t="s">
        <v>104</v>
      </c>
      <c r="V879" s="16" t="str">
        <f ca="1">PROPER(Table13[[#This Row],[Region]])</f>
        <v>East</v>
      </c>
      <c r="W879" s="9" t="s">
        <v>225</v>
      </c>
      <c r="X879" s="9" t="s">
        <v>634</v>
      </c>
      <c r="Y879" s="9" t="s">
        <v>32</v>
      </c>
      <c r="Z879" s="9" t="str">
        <f>TEXT(Table13[[#This Row],[Order Date]],"mmm")</f>
        <v>Feb</v>
      </c>
      <c r="AA879" s="1" t="str">
        <f>TEXT(Table13[[#This Row],[Order Date]],"yyyy")</f>
        <v>2015</v>
      </c>
      <c r="AB879" s="1" t="str">
        <f>TEXT(Table13[[#This Row],[Order Date]],"mmm yyyy")</f>
        <v>Feb 2015</v>
      </c>
      <c r="AC879" s="1" t="str">
        <f>TEXT(Table13[[#This Row],[Order Date]],"dddd")</f>
        <v>Monday</v>
      </c>
    </row>
    <row r="880" spans="1:29" ht="14.5">
      <c r="A880" s="9">
        <v>1580</v>
      </c>
      <c r="B880" s="9" t="str">
        <f>VLOOKUP(Table13[[#This Row],[Customer ID]],'Customer Lookup'!A:B,2,0)</f>
        <v>Ronnie Nolan</v>
      </c>
      <c r="C880" s="9">
        <v>90934</v>
      </c>
      <c r="D880" s="12">
        <v>42051</v>
      </c>
      <c r="E880" s="12">
        <v>42055</v>
      </c>
      <c r="F880" s="24">
        <f>Table13[[#This Row],[Ship Date]]-Table13[[#This Row],[Order Date]]</f>
        <v>4</v>
      </c>
      <c r="G880" s="18" t="str">
        <f>IF(Table13[[#This Row],[Shipping Delay (No of Days From Order to Delivery)]]&lt;=2,"Fast Delivery","Standard Delivery")</f>
        <v>Standard Delivery</v>
      </c>
      <c r="H880" s="8" t="s">
        <v>61</v>
      </c>
      <c r="I880" s="13" t="str">
        <f ca="1">TRIM(Table13[[#This Row],[Product Category]])</f>
        <v>Furniture</v>
      </c>
      <c r="J880" s="13" t="str">
        <f ca="1">PROPER(Table13[[#This Row],[Product Sub-Category]])</f>
        <v>Envelopes</v>
      </c>
      <c r="K880" s="14">
        <v>1</v>
      </c>
      <c r="L880" s="15">
        <v>11.58</v>
      </c>
      <c r="M880" s="15">
        <f t="shared" si="39"/>
        <v>11.58</v>
      </c>
      <c r="N880" s="9">
        <v>0.05</v>
      </c>
      <c r="O880" s="21">
        <v>0.05</v>
      </c>
      <c r="P880" s="21" t="str">
        <f>IF(Table13[[#This Row],[Discount]]=0,"No Discount",IF(Table13[[#This Row],[Discount]]&lt;=0.05,"Low",IF(Table13[[#This Row],[Discount]]&lt;=0.1,"Medium","High")))</f>
        <v>Low</v>
      </c>
      <c r="Q880" s="15">
        <f t="shared" si="40"/>
        <v>0.57900000000000007</v>
      </c>
      <c r="R880" s="15">
        <f t="shared" si="41"/>
        <v>11.000999999999999</v>
      </c>
      <c r="S880" s="15" t="str">
        <f>IF(Table13[[#This Row],[Total Sales After Discount (Main Total Sales)]]&gt;=1000,"High Order","Low Order")</f>
        <v>Low Order</v>
      </c>
      <c r="T880" s="9" t="s">
        <v>98</v>
      </c>
      <c r="U880" s="9" t="s">
        <v>81</v>
      </c>
      <c r="V880" s="16" t="str">
        <f ca="1">PROPER(Table13[[#This Row],[Region]])</f>
        <v>East</v>
      </c>
      <c r="W880" s="9" t="s">
        <v>147</v>
      </c>
      <c r="X880" s="9" t="s">
        <v>635</v>
      </c>
      <c r="Y880" s="9" t="s">
        <v>32</v>
      </c>
      <c r="Z880" s="9" t="str">
        <f>TEXT(Table13[[#This Row],[Order Date]],"mmm")</f>
        <v>Feb</v>
      </c>
      <c r="AA880" s="1" t="str">
        <f>TEXT(Table13[[#This Row],[Order Date]],"yyyy")</f>
        <v>2015</v>
      </c>
      <c r="AB880" s="1" t="str">
        <f>TEXT(Table13[[#This Row],[Order Date]],"mmm yyyy")</f>
        <v>Feb 2015</v>
      </c>
      <c r="AC880" s="1" t="str">
        <f>TEXT(Table13[[#This Row],[Order Date]],"dddd")</f>
        <v>Monday</v>
      </c>
    </row>
    <row r="881" spans="1:29" ht="14.5">
      <c r="A881" s="9">
        <v>1590</v>
      </c>
      <c r="B881" s="9" t="str">
        <f>VLOOKUP(Table13[[#This Row],[Customer ID]],'Customer Lookup'!A:B,2,0)</f>
        <v>Lucille Buchanan</v>
      </c>
      <c r="C881" s="9">
        <v>86668</v>
      </c>
      <c r="D881" s="12">
        <v>42098</v>
      </c>
      <c r="E881" s="12">
        <v>42098</v>
      </c>
      <c r="F881" s="24">
        <f>Table13[[#This Row],[Ship Date]]-Table13[[#This Row],[Order Date]]</f>
        <v>0</v>
      </c>
      <c r="G881" s="18" t="str">
        <f>IF(Table13[[#This Row],[Shipping Delay (No of Days From Order to Delivery)]]&lt;=2,"Fast Delivery","Standard Delivery")</f>
        <v>Fast Delivery</v>
      </c>
      <c r="H881" s="9" t="s">
        <v>2233</v>
      </c>
      <c r="I881" s="13" t="str">
        <f ca="1">TRIM(Table13[[#This Row],[Product Category]])</f>
        <v>Office Supplies</v>
      </c>
      <c r="J881" s="13" t="str">
        <f ca="1">PROPER(Table13[[#This Row],[Product Sub-Category]])</f>
        <v>Office Furnishings</v>
      </c>
      <c r="K881" s="14">
        <v>7</v>
      </c>
      <c r="L881" s="15">
        <v>19.04</v>
      </c>
      <c r="M881" s="15">
        <f t="shared" si="39"/>
        <v>133.28</v>
      </c>
      <c r="N881" s="9">
        <v>0.05</v>
      </c>
      <c r="O881" s="20">
        <v>0.05</v>
      </c>
      <c r="P881" s="20" t="str">
        <f>IF(Table13[[#This Row],[Discount]]=0,"No Discount",IF(Table13[[#This Row],[Discount]]&lt;=0.05,"Low",IF(Table13[[#This Row],[Discount]]&lt;=0.1,"Medium","High")))</f>
        <v>Low</v>
      </c>
      <c r="Q881" s="15">
        <f t="shared" si="40"/>
        <v>6.6640000000000006</v>
      </c>
      <c r="R881" s="15">
        <f t="shared" si="41"/>
        <v>126.616</v>
      </c>
      <c r="S881" s="15" t="str">
        <f>IF(Table13[[#This Row],[Total Sales After Discount (Main Total Sales)]]&gt;=1000,"High Order","Low Order")</f>
        <v>Low Order</v>
      </c>
      <c r="T881" s="9" t="s">
        <v>50</v>
      </c>
      <c r="U881" s="9" t="s">
        <v>81</v>
      </c>
      <c r="V881" s="16" t="str">
        <f ca="1">PROPER(Table13[[#This Row],[Region]])</f>
        <v>Central</v>
      </c>
      <c r="W881" s="9" t="s">
        <v>124</v>
      </c>
      <c r="X881" s="9" t="s">
        <v>636</v>
      </c>
      <c r="Y881" s="9" t="s">
        <v>22</v>
      </c>
      <c r="Z881" s="9" t="str">
        <f>TEXT(Table13[[#This Row],[Order Date]],"mmm")</f>
        <v>Apr</v>
      </c>
      <c r="AA881" s="1" t="str">
        <f>TEXT(Table13[[#This Row],[Order Date]],"yyyy")</f>
        <v>2015</v>
      </c>
      <c r="AB881" s="1" t="str">
        <f>TEXT(Table13[[#This Row],[Order Date]],"mmm yyyy")</f>
        <v>Apr 2015</v>
      </c>
      <c r="AC881" s="1" t="str">
        <f>TEXT(Table13[[#This Row],[Order Date]],"dddd")</f>
        <v>Saturday</v>
      </c>
    </row>
    <row r="882" spans="1:29" ht="14.5">
      <c r="A882" s="9">
        <v>1593</v>
      </c>
      <c r="B882" s="9" t="str">
        <f>VLOOKUP(Table13[[#This Row],[Customer ID]],'Customer Lookup'!A:B,2,0)</f>
        <v>Ronald O'Neill</v>
      </c>
      <c r="C882" s="9">
        <v>86668</v>
      </c>
      <c r="D882" s="12">
        <v>42098</v>
      </c>
      <c r="E882" s="12">
        <v>42100</v>
      </c>
      <c r="F882" s="24">
        <f>Table13[[#This Row],[Ship Date]]-Table13[[#This Row],[Order Date]]</f>
        <v>2</v>
      </c>
      <c r="G882" s="18" t="str">
        <f>IF(Table13[[#This Row],[Shipping Delay (No of Days From Order to Delivery)]]&lt;=2,"Fast Delivery","Standard Delivery")</f>
        <v>Fast Delivery</v>
      </c>
      <c r="H882" s="8" t="s">
        <v>2237</v>
      </c>
      <c r="I882" s="13" t="str">
        <f ca="1">TRIM(Table13[[#This Row],[Product Category]])</f>
        <v>Furniture</v>
      </c>
      <c r="J882" s="13" t="str">
        <f ca="1">PROPER(Table13[[#This Row],[Product Sub-Category]])</f>
        <v>Binders And Binder Accessories</v>
      </c>
      <c r="K882" s="14">
        <v>8</v>
      </c>
      <c r="L882" s="15">
        <v>5.53</v>
      </c>
      <c r="M882" s="15">
        <f t="shared" si="39"/>
        <v>44.24</v>
      </c>
      <c r="N882" s="9">
        <v>0.05</v>
      </c>
      <c r="O882" s="21">
        <v>0.05</v>
      </c>
      <c r="P882" s="21" t="str">
        <f>IF(Table13[[#This Row],[Discount]]=0,"No Discount",IF(Table13[[#This Row],[Discount]]&lt;=0.05,"Low",IF(Table13[[#This Row],[Discount]]&lt;=0.1,"Medium","High")))</f>
        <v>Low</v>
      </c>
      <c r="Q882" s="15">
        <f t="shared" si="40"/>
        <v>2.2120000000000002</v>
      </c>
      <c r="R882" s="15">
        <f t="shared" si="41"/>
        <v>42.027999999999999</v>
      </c>
      <c r="S882" s="15" t="str">
        <f>IF(Table13[[#This Row],[Total Sales After Discount (Main Total Sales)]]&gt;=1000,"High Order","Low Order")</f>
        <v>Low Order</v>
      </c>
      <c r="T882" s="9" t="s">
        <v>50</v>
      </c>
      <c r="U882" s="9" t="s">
        <v>81</v>
      </c>
      <c r="V882" s="16" t="str">
        <f ca="1">PROPER(Table13[[#This Row],[Region]])</f>
        <v>East</v>
      </c>
      <c r="W882" s="9" t="s">
        <v>217</v>
      </c>
      <c r="X882" s="9" t="s">
        <v>218</v>
      </c>
      <c r="Y882" s="9" t="s">
        <v>32</v>
      </c>
      <c r="Z882" s="9" t="str">
        <f>TEXT(Table13[[#This Row],[Order Date]],"mmm")</f>
        <v>Apr</v>
      </c>
      <c r="AA882" s="1" t="str">
        <f>TEXT(Table13[[#This Row],[Order Date]],"yyyy")</f>
        <v>2015</v>
      </c>
      <c r="AB882" s="1" t="str">
        <f>TEXT(Table13[[#This Row],[Order Date]],"mmm yyyy")</f>
        <v>Apr 2015</v>
      </c>
      <c r="AC882" s="1" t="str">
        <f>TEXT(Table13[[#This Row],[Order Date]],"dddd")</f>
        <v>Saturday</v>
      </c>
    </row>
    <row r="883" spans="1:29" ht="14.5">
      <c r="A883" s="9">
        <v>1595</v>
      </c>
      <c r="B883" s="9" t="str">
        <f>VLOOKUP(Table13[[#This Row],[Customer ID]],'Customer Lookup'!A:B,2,0)</f>
        <v>Chad Henson</v>
      </c>
      <c r="C883" s="9">
        <v>90796</v>
      </c>
      <c r="D883" s="12">
        <v>42135</v>
      </c>
      <c r="E883" s="12">
        <v>42136</v>
      </c>
      <c r="F883" s="24">
        <f>Table13[[#This Row],[Ship Date]]-Table13[[#This Row],[Order Date]]</f>
        <v>1</v>
      </c>
      <c r="G883" s="18" t="str">
        <f>IF(Table13[[#This Row],[Shipping Delay (No of Days From Order to Delivery)]]&lt;=2,"Fast Delivery","Standard Delivery")</f>
        <v>Fast Delivery</v>
      </c>
      <c r="H883" s="9" t="s">
        <v>2232</v>
      </c>
      <c r="I883" s="13" t="str">
        <f ca="1">TRIM(Table13[[#This Row],[Product Category]])</f>
        <v>Furniture</v>
      </c>
      <c r="J883" s="13" t="str">
        <f ca="1">PROPER(Table13[[#This Row],[Product Sub-Category]])</f>
        <v>Chairs &amp; Chairmats</v>
      </c>
      <c r="K883" s="14">
        <v>14</v>
      </c>
      <c r="L883" s="15">
        <v>500.98</v>
      </c>
      <c r="M883" s="15">
        <f t="shared" si="39"/>
        <v>7013.72</v>
      </c>
      <c r="N883" s="9">
        <v>0.1</v>
      </c>
      <c r="O883" s="20">
        <v>0.1</v>
      </c>
      <c r="P883" s="20" t="str">
        <f>IF(Table13[[#This Row],[Discount]]=0,"No Discount",IF(Table13[[#This Row],[Discount]]&lt;=0.05,"Low",IF(Table13[[#This Row],[Discount]]&lt;=0.1,"Medium","High")))</f>
        <v>Medium</v>
      </c>
      <c r="Q883" s="15">
        <f t="shared" si="40"/>
        <v>701.37200000000007</v>
      </c>
      <c r="R883" s="15">
        <f t="shared" si="41"/>
        <v>6312.348</v>
      </c>
      <c r="S883" s="15" t="str">
        <f>IF(Table13[[#This Row],[Total Sales After Discount (Main Total Sales)]]&gt;=1000,"High Order","Low Order")</f>
        <v>High Order</v>
      </c>
      <c r="T883" s="9" t="s">
        <v>21</v>
      </c>
      <c r="U883" s="9" t="s">
        <v>81</v>
      </c>
      <c r="V883" s="16" t="str">
        <f ca="1">PROPER(Table13[[#This Row],[Region]])</f>
        <v>East</v>
      </c>
      <c r="W883" s="9" t="s">
        <v>356</v>
      </c>
      <c r="X883" s="9" t="s">
        <v>637</v>
      </c>
      <c r="Y883" s="9" t="s">
        <v>22</v>
      </c>
      <c r="Z883" s="9" t="str">
        <f>TEXT(Table13[[#This Row],[Order Date]],"mmm")</f>
        <v>May</v>
      </c>
      <c r="AA883" s="1" t="str">
        <f>TEXT(Table13[[#This Row],[Order Date]],"yyyy")</f>
        <v>2015</v>
      </c>
      <c r="AB883" s="1" t="str">
        <f>TEXT(Table13[[#This Row],[Order Date]],"mmm yyyy")</f>
        <v>May 2015</v>
      </c>
      <c r="AC883" s="1" t="str">
        <f>TEXT(Table13[[#This Row],[Order Date]],"dddd")</f>
        <v>Monday</v>
      </c>
    </row>
    <row r="884" spans="1:29" ht="14.5">
      <c r="A884" s="9">
        <v>1595</v>
      </c>
      <c r="B884" s="9" t="str">
        <f>VLOOKUP(Table13[[#This Row],[Customer ID]],'Customer Lookup'!A:B,2,0)</f>
        <v>Chad Henson</v>
      </c>
      <c r="C884" s="9">
        <v>90796</v>
      </c>
      <c r="D884" s="12">
        <v>42135</v>
      </c>
      <c r="E884" s="12">
        <v>42136</v>
      </c>
      <c r="F884" s="24">
        <f>Table13[[#This Row],[Ship Date]]-Table13[[#This Row],[Order Date]]</f>
        <v>1</v>
      </c>
      <c r="G884" s="18" t="str">
        <f>IF(Table13[[#This Row],[Shipping Delay (No of Days From Order to Delivery)]]&lt;=2,"Fast Delivery","Standard Delivery")</f>
        <v>Fast Delivery</v>
      </c>
      <c r="H884" s="8" t="s">
        <v>2233</v>
      </c>
      <c r="I884" s="13" t="str">
        <f ca="1">TRIM(Table13[[#This Row],[Product Category]])</f>
        <v>Office Supplies</v>
      </c>
      <c r="J884" s="13" t="str">
        <f ca="1">PROPER(Table13[[#This Row],[Product Sub-Category]])</f>
        <v>Office Furnishings</v>
      </c>
      <c r="K884" s="14">
        <v>9</v>
      </c>
      <c r="L884" s="15">
        <v>9.77</v>
      </c>
      <c r="M884" s="15">
        <f t="shared" si="39"/>
        <v>87.929999999999993</v>
      </c>
      <c r="N884" s="9">
        <v>0.05</v>
      </c>
      <c r="O884" s="21">
        <v>0.05</v>
      </c>
      <c r="P884" s="21" t="str">
        <f>IF(Table13[[#This Row],[Discount]]=0,"No Discount",IF(Table13[[#This Row],[Discount]]&lt;=0.05,"Low",IF(Table13[[#This Row],[Discount]]&lt;=0.1,"Medium","High")))</f>
        <v>Low</v>
      </c>
      <c r="Q884" s="15">
        <f t="shared" si="40"/>
        <v>4.3964999999999996</v>
      </c>
      <c r="R884" s="15">
        <f t="shared" si="41"/>
        <v>83.533499999999989</v>
      </c>
      <c r="S884" s="15" t="str">
        <f>IF(Table13[[#This Row],[Total Sales After Discount (Main Total Sales)]]&gt;=1000,"High Order","Low Order")</f>
        <v>Low Order</v>
      </c>
      <c r="T884" s="9" t="s">
        <v>21</v>
      </c>
      <c r="U884" s="9" t="s">
        <v>81</v>
      </c>
      <c r="V884" s="16" t="str">
        <f ca="1">PROPER(Table13[[#This Row],[Region]])</f>
        <v>East</v>
      </c>
      <c r="W884" s="9" t="s">
        <v>356</v>
      </c>
      <c r="X884" s="9" t="s">
        <v>637</v>
      </c>
      <c r="Y884" s="9" t="s">
        <v>32</v>
      </c>
      <c r="Z884" s="9" t="str">
        <f>TEXT(Table13[[#This Row],[Order Date]],"mmm")</f>
        <v>May</v>
      </c>
      <c r="AA884" s="1" t="str">
        <f>TEXT(Table13[[#This Row],[Order Date]],"yyyy")</f>
        <v>2015</v>
      </c>
      <c r="AB884" s="1" t="str">
        <f>TEXT(Table13[[#This Row],[Order Date]],"mmm yyyy")</f>
        <v>May 2015</v>
      </c>
      <c r="AC884" s="1" t="str">
        <f>TEXT(Table13[[#This Row],[Order Date]],"dddd")</f>
        <v>Monday</v>
      </c>
    </row>
    <row r="885" spans="1:29" ht="14.5">
      <c r="A885" s="9">
        <v>1595</v>
      </c>
      <c r="B885" s="9" t="str">
        <f>VLOOKUP(Table13[[#This Row],[Customer ID]],'Customer Lookup'!A:B,2,0)</f>
        <v>Chad Henson</v>
      </c>
      <c r="C885" s="9">
        <v>90796</v>
      </c>
      <c r="D885" s="12">
        <v>42135</v>
      </c>
      <c r="E885" s="12">
        <v>42137</v>
      </c>
      <c r="F885" s="24">
        <f>Table13[[#This Row],[Ship Date]]-Table13[[#This Row],[Order Date]]</f>
        <v>2</v>
      </c>
      <c r="G885" s="18" t="str">
        <f>IF(Table13[[#This Row],[Shipping Delay (No of Days From Order to Delivery)]]&lt;=2,"Fast Delivery","Standard Delivery")</f>
        <v>Fast Delivery</v>
      </c>
      <c r="H885" s="9" t="s">
        <v>2231</v>
      </c>
      <c r="I885" s="13" t="str">
        <f ca="1">TRIM(Table13[[#This Row],[Product Category]])</f>
        <v>Office Supplies</v>
      </c>
      <c r="J885" s="13" t="str">
        <f ca="1">PROPER(Table13[[#This Row],[Product Sub-Category]])</f>
        <v>Pens &amp; Art Supplies</v>
      </c>
      <c r="K885" s="14">
        <v>42</v>
      </c>
      <c r="L885" s="15">
        <v>3.28</v>
      </c>
      <c r="M885" s="15">
        <f t="shared" si="39"/>
        <v>137.76</v>
      </c>
      <c r="N885" s="9">
        <v>0.05</v>
      </c>
      <c r="O885" s="20">
        <v>0.05</v>
      </c>
      <c r="P885" s="20" t="str">
        <f>IF(Table13[[#This Row],[Discount]]=0,"No Discount",IF(Table13[[#This Row],[Discount]]&lt;=0.05,"Low",IF(Table13[[#This Row],[Discount]]&lt;=0.1,"Medium","High")))</f>
        <v>Low</v>
      </c>
      <c r="Q885" s="15">
        <f t="shared" si="40"/>
        <v>6.8879999999999999</v>
      </c>
      <c r="R885" s="15">
        <f t="shared" si="41"/>
        <v>130.87199999999999</v>
      </c>
      <c r="S885" s="15" t="str">
        <f>IF(Table13[[#This Row],[Total Sales After Discount (Main Total Sales)]]&gt;=1000,"High Order","Low Order")</f>
        <v>Low Order</v>
      </c>
      <c r="T885" s="9" t="s">
        <v>21</v>
      </c>
      <c r="U885" s="9" t="s">
        <v>81</v>
      </c>
      <c r="V885" s="16" t="str">
        <f ca="1">PROPER(Table13[[#This Row],[Region]])</f>
        <v>East</v>
      </c>
      <c r="W885" s="9" t="s">
        <v>356</v>
      </c>
      <c r="X885" s="9" t="s">
        <v>637</v>
      </c>
      <c r="Y885" s="9" t="s">
        <v>32</v>
      </c>
      <c r="Z885" s="9" t="str">
        <f>TEXT(Table13[[#This Row],[Order Date]],"mmm")</f>
        <v>May</v>
      </c>
      <c r="AA885" s="1" t="str">
        <f>TEXT(Table13[[#This Row],[Order Date]],"yyyy")</f>
        <v>2015</v>
      </c>
      <c r="AB885" s="1" t="str">
        <f>TEXT(Table13[[#This Row],[Order Date]],"mmm yyyy")</f>
        <v>May 2015</v>
      </c>
      <c r="AC885" s="1" t="str">
        <f>TEXT(Table13[[#This Row],[Order Date]],"dddd")</f>
        <v>Monday</v>
      </c>
    </row>
    <row r="886" spans="1:29" ht="14.5">
      <c r="A886" s="9">
        <v>1602</v>
      </c>
      <c r="B886" s="9" t="str">
        <f>VLOOKUP(Table13[[#This Row],[Customer ID]],'Customer Lookup'!A:B,2,0)</f>
        <v>Frank Hess</v>
      </c>
      <c r="C886" s="9">
        <v>89680</v>
      </c>
      <c r="D886" s="12">
        <v>42104</v>
      </c>
      <c r="E886" s="12">
        <v>42106</v>
      </c>
      <c r="F886" s="24">
        <f>Table13[[#This Row],[Ship Date]]-Table13[[#This Row],[Order Date]]</f>
        <v>2</v>
      </c>
      <c r="G886" s="18" t="str">
        <f>IF(Table13[[#This Row],[Shipping Delay (No of Days From Order to Delivery)]]&lt;=2,"Fast Delivery","Standard Delivery")</f>
        <v>Fast Delivery</v>
      </c>
      <c r="H886" s="8" t="s">
        <v>83</v>
      </c>
      <c r="I886" s="13" t="str">
        <f ca="1">TRIM(Table13[[#This Row],[Product Category]])</f>
        <v>Office Supplies</v>
      </c>
      <c r="J886" s="13" t="str">
        <f ca="1">PROPER(Table13[[#This Row],[Product Sub-Category]])</f>
        <v>Paper</v>
      </c>
      <c r="K886" s="14">
        <v>2</v>
      </c>
      <c r="L886" s="15">
        <v>9.11</v>
      </c>
      <c r="M886" s="15">
        <f t="shared" si="39"/>
        <v>18.22</v>
      </c>
      <c r="N886" s="9">
        <v>0.05</v>
      </c>
      <c r="O886" s="21">
        <v>0.05</v>
      </c>
      <c r="P886" s="21" t="str">
        <f>IF(Table13[[#This Row],[Discount]]=0,"No Discount",IF(Table13[[#This Row],[Discount]]&lt;=0.05,"Low",IF(Table13[[#This Row],[Discount]]&lt;=0.1,"Medium","High")))</f>
        <v>Low</v>
      </c>
      <c r="Q886" s="15">
        <f t="shared" si="40"/>
        <v>0.91100000000000003</v>
      </c>
      <c r="R886" s="15">
        <f t="shared" si="41"/>
        <v>17.308999999999997</v>
      </c>
      <c r="S886" s="15" t="str">
        <f>IF(Table13[[#This Row],[Total Sales After Discount (Main Total Sales)]]&gt;=1000,"High Order","Low Order")</f>
        <v>Low Order</v>
      </c>
      <c r="T886" s="9" t="s">
        <v>41</v>
      </c>
      <c r="U886" s="9" t="s">
        <v>42</v>
      </c>
      <c r="V886" s="16" t="str">
        <f ca="1">PROPER(Table13[[#This Row],[Region]])</f>
        <v>East</v>
      </c>
      <c r="W886" s="9" t="s">
        <v>268</v>
      </c>
      <c r="X886" s="9" t="s">
        <v>638</v>
      </c>
      <c r="Y886" s="9" t="s">
        <v>32</v>
      </c>
      <c r="Z886" s="9" t="str">
        <f>TEXT(Table13[[#This Row],[Order Date]],"mmm")</f>
        <v>Apr</v>
      </c>
      <c r="AA886" s="1" t="str">
        <f>TEXT(Table13[[#This Row],[Order Date]],"yyyy")</f>
        <v>2015</v>
      </c>
      <c r="AB886" s="1" t="str">
        <f>TEXT(Table13[[#This Row],[Order Date]],"mmm yyyy")</f>
        <v>Apr 2015</v>
      </c>
      <c r="AC886" s="1" t="str">
        <f>TEXT(Table13[[#This Row],[Order Date]],"dddd")</f>
        <v>Friday</v>
      </c>
    </row>
    <row r="887" spans="1:29" ht="14.5">
      <c r="A887" s="9">
        <v>1603</v>
      </c>
      <c r="B887" s="9" t="str">
        <f>VLOOKUP(Table13[[#This Row],[Customer ID]],'Customer Lookup'!A:B,2,0)</f>
        <v>Alex Watkins</v>
      </c>
      <c r="C887" s="9">
        <v>89679</v>
      </c>
      <c r="D887" s="12">
        <v>42020</v>
      </c>
      <c r="E887" s="12">
        <v>42022</v>
      </c>
      <c r="F887" s="24">
        <f>Table13[[#This Row],[Ship Date]]-Table13[[#This Row],[Order Date]]</f>
        <v>2</v>
      </c>
      <c r="G887" s="18" t="str">
        <f>IF(Table13[[#This Row],[Shipping Delay (No of Days From Order to Delivery)]]&lt;=2,"Fast Delivery","Standard Delivery")</f>
        <v>Fast Delivery</v>
      </c>
      <c r="H887" s="9" t="s">
        <v>60</v>
      </c>
      <c r="I887" s="13" t="str">
        <f ca="1">TRIM(Table13[[#This Row],[Product Category]])</f>
        <v>Furniture</v>
      </c>
      <c r="J887" s="13" t="str">
        <f ca="1">PROPER(Table13[[#This Row],[Product Sub-Category]])</f>
        <v>Rubber Bands</v>
      </c>
      <c r="K887" s="14">
        <v>9</v>
      </c>
      <c r="L887" s="15">
        <v>2.1800000000000002</v>
      </c>
      <c r="M887" s="15">
        <f t="shared" si="39"/>
        <v>19.62</v>
      </c>
      <c r="N887" s="9">
        <v>0.05</v>
      </c>
      <c r="O887" s="20">
        <v>0.05</v>
      </c>
      <c r="P887" s="20" t="str">
        <f>IF(Table13[[#This Row],[Discount]]=0,"No Discount",IF(Table13[[#This Row],[Discount]]&lt;=0.05,"Low",IF(Table13[[#This Row],[Discount]]&lt;=0.1,"Medium","High")))</f>
        <v>Low</v>
      </c>
      <c r="Q887" s="15">
        <f t="shared" si="40"/>
        <v>0.98100000000000009</v>
      </c>
      <c r="R887" s="15">
        <f t="shared" si="41"/>
        <v>18.638999999999999</v>
      </c>
      <c r="S887" s="15" t="str">
        <f>IF(Table13[[#This Row],[Total Sales After Discount (Main Total Sales)]]&gt;=1000,"High Order","Low Order")</f>
        <v>Low Order</v>
      </c>
      <c r="T887" s="9" t="s">
        <v>41</v>
      </c>
      <c r="U887" s="9" t="s">
        <v>51</v>
      </c>
      <c r="V887" s="16" t="str">
        <f ca="1">PROPER(Table13[[#This Row],[Region]])</f>
        <v>East</v>
      </c>
      <c r="W887" s="9" t="s">
        <v>62</v>
      </c>
      <c r="X887" s="9" t="s">
        <v>639</v>
      </c>
      <c r="Y887" s="9" t="s">
        <v>32</v>
      </c>
      <c r="Z887" s="9" t="str">
        <f>TEXT(Table13[[#This Row],[Order Date]],"mmm")</f>
        <v>Jan</v>
      </c>
      <c r="AA887" s="1" t="str">
        <f>TEXT(Table13[[#This Row],[Order Date]],"yyyy")</f>
        <v>2015</v>
      </c>
      <c r="AB887" s="1" t="str">
        <f>TEXT(Table13[[#This Row],[Order Date]],"mmm yyyy")</f>
        <v>Jan 2015</v>
      </c>
      <c r="AC887" s="1" t="str">
        <f>TEXT(Table13[[#This Row],[Order Date]],"dddd")</f>
        <v>Friday</v>
      </c>
    </row>
    <row r="888" spans="1:29" ht="14.5">
      <c r="A888" s="9">
        <v>1603</v>
      </c>
      <c r="B888" s="9" t="str">
        <f>VLOOKUP(Table13[[#This Row],[Customer ID]],'Customer Lookup'!A:B,2,0)</f>
        <v>Alex Watkins</v>
      </c>
      <c r="C888" s="9">
        <v>89679</v>
      </c>
      <c r="D888" s="12">
        <v>42020</v>
      </c>
      <c r="E888" s="12">
        <v>42022</v>
      </c>
      <c r="F888" s="24">
        <f>Table13[[#This Row],[Ship Date]]-Table13[[#This Row],[Order Date]]</f>
        <v>2</v>
      </c>
      <c r="G888" s="18" t="str">
        <f>IF(Table13[[#This Row],[Shipping Delay (No of Days From Order to Delivery)]]&lt;=2,"Fast Delivery","Standard Delivery")</f>
        <v>Fast Delivery</v>
      </c>
      <c r="H888" s="8" t="s">
        <v>123</v>
      </c>
      <c r="I888" s="13" t="str">
        <f ca="1">TRIM(Table13[[#This Row],[Product Category]])</f>
        <v>Office Supplies</v>
      </c>
      <c r="J888" s="13" t="str">
        <f ca="1">PROPER(Table13[[#This Row],[Product Sub-Category]])</f>
        <v>Tables</v>
      </c>
      <c r="K888" s="14">
        <v>1</v>
      </c>
      <c r="L888" s="15">
        <v>179.29</v>
      </c>
      <c r="M888" s="15">
        <f t="shared" si="39"/>
        <v>179.29</v>
      </c>
      <c r="N888" s="9">
        <v>0.1</v>
      </c>
      <c r="O888" s="21">
        <v>0.1</v>
      </c>
      <c r="P888" s="21" t="str">
        <f>IF(Table13[[#This Row],[Discount]]=0,"No Discount",IF(Table13[[#This Row],[Discount]]&lt;=0.05,"Low",IF(Table13[[#This Row],[Discount]]&lt;=0.1,"Medium","High")))</f>
        <v>Medium</v>
      </c>
      <c r="Q888" s="15">
        <f t="shared" si="40"/>
        <v>17.928999999999998</v>
      </c>
      <c r="R888" s="15">
        <f t="shared" si="41"/>
        <v>161.36099999999999</v>
      </c>
      <c r="S888" s="15" t="str">
        <f>IF(Table13[[#This Row],[Total Sales After Discount (Main Total Sales)]]&gt;=1000,"High Order","Low Order")</f>
        <v>Low Order</v>
      </c>
      <c r="T888" s="9" t="s">
        <v>41</v>
      </c>
      <c r="U888" s="9" t="s">
        <v>51</v>
      </c>
      <c r="V888" s="16" t="str">
        <f ca="1">PROPER(Table13[[#This Row],[Region]])</f>
        <v>East</v>
      </c>
      <c r="W888" s="9" t="s">
        <v>62</v>
      </c>
      <c r="X888" s="9" t="s">
        <v>639</v>
      </c>
      <c r="Y888" s="9" t="s">
        <v>22</v>
      </c>
      <c r="Z888" s="9" t="str">
        <f>TEXT(Table13[[#This Row],[Order Date]],"mmm")</f>
        <v>Jan</v>
      </c>
      <c r="AA888" s="1" t="str">
        <f>TEXT(Table13[[#This Row],[Order Date]],"yyyy")</f>
        <v>2015</v>
      </c>
      <c r="AB888" s="1" t="str">
        <f>TEXT(Table13[[#This Row],[Order Date]],"mmm yyyy")</f>
        <v>Jan 2015</v>
      </c>
      <c r="AC888" s="1" t="str">
        <f>TEXT(Table13[[#This Row],[Order Date]],"dddd")</f>
        <v>Friday</v>
      </c>
    </row>
    <row r="889" spans="1:29" ht="14.5">
      <c r="A889" s="9">
        <v>1606</v>
      </c>
      <c r="B889" s="9" t="str">
        <f>VLOOKUP(Table13[[#This Row],[Customer ID]],'Customer Lookup'!A:B,2,0)</f>
        <v>Don Rogers</v>
      </c>
      <c r="C889" s="9">
        <v>87993</v>
      </c>
      <c r="D889" s="12">
        <v>42011</v>
      </c>
      <c r="E889" s="12">
        <v>42012</v>
      </c>
      <c r="F889" s="24">
        <f>Table13[[#This Row],[Ship Date]]-Table13[[#This Row],[Order Date]]</f>
        <v>1</v>
      </c>
      <c r="G889" s="18" t="str">
        <f>IF(Table13[[#This Row],[Shipping Delay (No of Days From Order to Delivery)]]&lt;=2,"Fast Delivery","Standard Delivery")</f>
        <v>Fast Delivery</v>
      </c>
      <c r="H889" s="9" t="s">
        <v>2237</v>
      </c>
      <c r="I889" s="13" t="str">
        <f ca="1">TRIM(Table13[[#This Row],[Product Category]])</f>
        <v>Technology</v>
      </c>
      <c r="J889" s="13" t="str">
        <f ca="1">PROPER(Table13[[#This Row],[Product Sub-Category]])</f>
        <v>Binders And Binder Accessories</v>
      </c>
      <c r="K889" s="14">
        <v>1</v>
      </c>
      <c r="L889" s="15">
        <v>1.98</v>
      </c>
      <c r="M889" s="15">
        <f t="shared" si="39"/>
        <v>1.98</v>
      </c>
      <c r="N889" s="9">
        <v>0.05</v>
      </c>
      <c r="O889" s="20">
        <v>0.05</v>
      </c>
      <c r="P889" s="20" t="str">
        <f>IF(Table13[[#This Row],[Discount]]=0,"No Discount",IF(Table13[[#This Row],[Discount]]&lt;=0.05,"Low",IF(Table13[[#This Row],[Discount]]&lt;=0.1,"Medium","High")))</f>
        <v>Low</v>
      </c>
      <c r="Q889" s="15">
        <f t="shared" si="40"/>
        <v>9.9000000000000005E-2</v>
      </c>
      <c r="R889" s="15">
        <f t="shared" si="41"/>
        <v>1.881</v>
      </c>
      <c r="S889" s="15" t="str">
        <f>IF(Table13[[#This Row],[Total Sales After Discount (Main Total Sales)]]&gt;=1000,"High Order","Low Order")</f>
        <v>Low Order</v>
      </c>
      <c r="T889" s="9" t="s">
        <v>50</v>
      </c>
      <c r="U889" s="9" t="s">
        <v>42</v>
      </c>
      <c r="V889" s="16" t="str">
        <f ca="1">PROPER(Table13[[#This Row],[Region]])</f>
        <v>East</v>
      </c>
      <c r="W889" s="9" t="s">
        <v>62</v>
      </c>
      <c r="X889" s="9" t="s">
        <v>640</v>
      </c>
      <c r="Y889" s="9" t="s">
        <v>32</v>
      </c>
      <c r="Z889" s="9" t="str">
        <f>TEXT(Table13[[#This Row],[Order Date]],"mmm")</f>
        <v>Jan</v>
      </c>
      <c r="AA889" s="1" t="str">
        <f>TEXT(Table13[[#This Row],[Order Date]],"yyyy")</f>
        <v>2015</v>
      </c>
      <c r="AB889" s="1" t="str">
        <f>TEXT(Table13[[#This Row],[Order Date]],"mmm yyyy")</f>
        <v>Jan 2015</v>
      </c>
      <c r="AC889" s="1" t="str">
        <f>TEXT(Table13[[#This Row],[Order Date]],"dddd")</f>
        <v>Wednesday</v>
      </c>
    </row>
    <row r="890" spans="1:29" ht="14.5">
      <c r="A890" s="9">
        <v>1606</v>
      </c>
      <c r="B890" s="9" t="str">
        <f>VLOOKUP(Table13[[#This Row],[Customer ID]],'Customer Lookup'!A:B,2,0)</f>
        <v>Don Rogers</v>
      </c>
      <c r="C890" s="9">
        <v>87993</v>
      </c>
      <c r="D890" s="12">
        <v>42011</v>
      </c>
      <c r="E890" s="12">
        <v>42012</v>
      </c>
      <c r="F890" s="24">
        <f>Table13[[#This Row],[Ship Date]]-Table13[[#This Row],[Order Date]]</f>
        <v>1</v>
      </c>
      <c r="G890" s="18" t="str">
        <f>IF(Table13[[#This Row],[Shipping Delay (No of Days From Order to Delivery)]]&lt;=2,"Fast Delivery","Standard Delivery")</f>
        <v>Fast Delivery</v>
      </c>
      <c r="H890" s="8" t="s">
        <v>2242</v>
      </c>
      <c r="I890" s="13" t="str">
        <f ca="1">TRIM(Table13[[#This Row],[Product Category]])</f>
        <v>Technology</v>
      </c>
      <c r="J890" s="13" t="str">
        <f ca="1">PROPER(Table13[[#This Row],[Product Sub-Category]])</f>
        <v>Copiers And Fax</v>
      </c>
      <c r="K890" s="14">
        <v>1</v>
      </c>
      <c r="L890" s="15">
        <v>699.99</v>
      </c>
      <c r="M890" s="15">
        <f t="shared" si="39"/>
        <v>699.99</v>
      </c>
      <c r="N890" s="9">
        <v>0.1</v>
      </c>
      <c r="O890" s="21">
        <v>0.1</v>
      </c>
      <c r="P890" s="21" t="str">
        <f>IF(Table13[[#This Row],[Discount]]=0,"No Discount",IF(Table13[[#This Row],[Discount]]&lt;=0.05,"Low",IF(Table13[[#This Row],[Discount]]&lt;=0.1,"Medium","High")))</f>
        <v>Medium</v>
      </c>
      <c r="Q890" s="15">
        <f t="shared" si="40"/>
        <v>69.999000000000009</v>
      </c>
      <c r="R890" s="15">
        <f t="shared" si="41"/>
        <v>629.99099999999999</v>
      </c>
      <c r="S890" s="15" t="str">
        <f>IF(Table13[[#This Row],[Total Sales After Discount (Main Total Sales)]]&gt;=1000,"High Order","Low Order")</f>
        <v>Low Order</v>
      </c>
      <c r="T890" s="9" t="s">
        <v>50</v>
      </c>
      <c r="U890" s="9" t="s">
        <v>42</v>
      </c>
      <c r="V890" s="16" t="str">
        <f ca="1">PROPER(Table13[[#This Row],[Region]])</f>
        <v>East</v>
      </c>
      <c r="W890" s="9" t="s">
        <v>62</v>
      </c>
      <c r="X890" s="9" t="s">
        <v>640</v>
      </c>
      <c r="Y890" s="9" t="s">
        <v>22</v>
      </c>
      <c r="Z890" s="9" t="str">
        <f>TEXT(Table13[[#This Row],[Order Date]],"mmm")</f>
        <v>Jan</v>
      </c>
      <c r="AA890" s="1" t="str">
        <f>TEXT(Table13[[#This Row],[Order Date]],"yyyy")</f>
        <v>2015</v>
      </c>
      <c r="AB890" s="1" t="str">
        <f>TEXT(Table13[[#This Row],[Order Date]],"mmm yyyy")</f>
        <v>Jan 2015</v>
      </c>
      <c r="AC890" s="1" t="str">
        <f>TEXT(Table13[[#This Row],[Order Date]],"dddd")</f>
        <v>Wednesday</v>
      </c>
    </row>
    <row r="891" spans="1:29" ht="14.5">
      <c r="A891" s="9">
        <v>1606</v>
      </c>
      <c r="B891" s="9" t="str">
        <f>VLOOKUP(Table13[[#This Row],[Customer ID]],'Customer Lookup'!A:B,2,0)</f>
        <v>Don Rogers</v>
      </c>
      <c r="C891" s="9">
        <v>87993</v>
      </c>
      <c r="D891" s="12">
        <v>42011</v>
      </c>
      <c r="E891" s="12">
        <v>42012</v>
      </c>
      <c r="F891" s="24">
        <f>Table13[[#This Row],[Ship Date]]-Table13[[#This Row],[Order Date]]</f>
        <v>1</v>
      </c>
      <c r="G891" s="18" t="str">
        <f>IF(Table13[[#This Row],[Shipping Delay (No of Days From Order to Delivery)]]&lt;=2,"Fast Delivery","Standard Delivery")</f>
        <v>Fast Delivery</v>
      </c>
      <c r="H891" s="9" t="s">
        <v>74</v>
      </c>
      <c r="I891" s="13" t="str">
        <f ca="1">TRIM(Table13[[#This Row],[Product Category]])</f>
        <v>Office Supplies</v>
      </c>
      <c r="J891" s="13" t="str">
        <f ca="1">PROPER(Table13[[#This Row],[Product Sub-Category]])</f>
        <v>Office Machines</v>
      </c>
      <c r="K891" s="14">
        <v>2</v>
      </c>
      <c r="L891" s="15">
        <v>6783.02</v>
      </c>
      <c r="M891" s="15">
        <f t="shared" si="39"/>
        <v>13566.04</v>
      </c>
      <c r="N891" s="9">
        <v>0.15</v>
      </c>
      <c r="O891" s="20">
        <v>0.15</v>
      </c>
      <c r="P891" s="20" t="str">
        <f>IF(Table13[[#This Row],[Discount]]=0,"No Discount",IF(Table13[[#This Row],[Discount]]&lt;=0.05,"Low",IF(Table13[[#This Row],[Discount]]&lt;=0.1,"Medium","High")))</f>
        <v>High</v>
      </c>
      <c r="Q891" s="15">
        <f t="shared" si="40"/>
        <v>2034.9059999999999</v>
      </c>
      <c r="R891" s="15">
        <f t="shared" si="41"/>
        <v>11531.134000000002</v>
      </c>
      <c r="S891" s="15" t="str">
        <f>IF(Table13[[#This Row],[Total Sales After Discount (Main Total Sales)]]&gt;=1000,"High Order","Low Order")</f>
        <v>High Order</v>
      </c>
      <c r="T891" s="9" t="s">
        <v>50</v>
      </c>
      <c r="U891" s="9" t="s">
        <v>42</v>
      </c>
      <c r="V891" s="16" t="str">
        <f ca="1">PROPER(Table13[[#This Row],[Region]])</f>
        <v>East</v>
      </c>
      <c r="W891" s="9" t="s">
        <v>62</v>
      </c>
      <c r="X891" s="9" t="s">
        <v>640</v>
      </c>
      <c r="Y891" s="9" t="s">
        <v>32</v>
      </c>
      <c r="Z891" s="9" t="str">
        <f>TEXT(Table13[[#This Row],[Order Date]],"mmm")</f>
        <v>Jan</v>
      </c>
      <c r="AA891" s="1" t="str">
        <f>TEXT(Table13[[#This Row],[Order Date]],"yyyy")</f>
        <v>2015</v>
      </c>
      <c r="AB891" s="1" t="str">
        <f>TEXT(Table13[[#This Row],[Order Date]],"mmm yyyy")</f>
        <v>Jan 2015</v>
      </c>
      <c r="AC891" s="1" t="str">
        <f>TEXT(Table13[[#This Row],[Order Date]],"dddd")</f>
        <v>Wednesday</v>
      </c>
    </row>
    <row r="892" spans="1:29" ht="14.5">
      <c r="A892" s="9">
        <v>1607</v>
      </c>
      <c r="B892" s="9" t="str">
        <f>VLOOKUP(Table13[[#This Row],[Customer ID]],'Customer Lookup'!A:B,2,0)</f>
        <v>Kathleen Huang Hall</v>
      </c>
      <c r="C892" s="9">
        <v>87994</v>
      </c>
      <c r="D892" s="12">
        <v>42109</v>
      </c>
      <c r="E892" s="12">
        <v>42109</v>
      </c>
      <c r="F892" s="24">
        <f>Table13[[#This Row],[Ship Date]]-Table13[[#This Row],[Order Date]]</f>
        <v>0</v>
      </c>
      <c r="G892" s="18" t="str">
        <f>IF(Table13[[#This Row],[Shipping Delay (No of Days From Order to Delivery)]]&lt;=2,"Fast Delivery","Standard Delivery")</f>
        <v>Fast Delivery</v>
      </c>
      <c r="H892" s="8" t="s">
        <v>2237</v>
      </c>
      <c r="I892" s="13" t="str">
        <f ca="1">TRIM(Table13[[#This Row],[Product Category]])</f>
        <v>Office Supplies</v>
      </c>
      <c r="J892" s="13" t="str">
        <f ca="1">PROPER(Table13[[#This Row],[Product Sub-Category]])</f>
        <v>Binders And Binder Accessories</v>
      </c>
      <c r="K892" s="14">
        <v>7</v>
      </c>
      <c r="L892" s="15">
        <v>15.16</v>
      </c>
      <c r="M892" s="15">
        <f t="shared" si="39"/>
        <v>106.12</v>
      </c>
      <c r="N892" s="9">
        <v>0.05</v>
      </c>
      <c r="O892" s="21">
        <v>0.05</v>
      </c>
      <c r="P892" s="21" t="str">
        <f>IF(Table13[[#This Row],[Discount]]=0,"No Discount",IF(Table13[[#This Row],[Discount]]&lt;=0.05,"Low",IF(Table13[[#This Row],[Discount]]&lt;=0.1,"Medium","High")))</f>
        <v>Low</v>
      </c>
      <c r="Q892" s="15">
        <f t="shared" si="40"/>
        <v>5.3060000000000009</v>
      </c>
      <c r="R892" s="15">
        <f t="shared" si="41"/>
        <v>100.81400000000001</v>
      </c>
      <c r="S892" s="15" t="str">
        <f>IF(Table13[[#This Row],[Total Sales After Discount (Main Total Sales)]]&gt;=1000,"High Order","Low Order")</f>
        <v>Low Order</v>
      </c>
      <c r="T892" s="9" t="s">
        <v>31</v>
      </c>
      <c r="U892" s="9" t="s">
        <v>42</v>
      </c>
      <c r="V892" s="16" t="str">
        <f ca="1">PROPER(Table13[[#This Row],[Region]])</f>
        <v>East</v>
      </c>
      <c r="W892" s="9" t="s">
        <v>62</v>
      </c>
      <c r="X892" s="9" t="s">
        <v>641</v>
      </c>
      <c r="Y892" s="9" t="s">
        <v>32</v>
      </c>
      <c r="Z892" s="9" t="str">
        <f>TEXT(Table13[[#This Row],[Order Date]],"mmm")</f>
        <v>Apr</v>
      </c>
      <c r="AA892" s="1" t="str">
        <f>TEXT(Table13[[#This Row],[Order Date]],"yyyy")</f>
        <v>2015</v>
      </c>
      <c r="AB892" s="1" t="str">
        <f>TEXT(Table13[[#This Row],[Order Date]],"mmm yyyy")</f>
        <v>Apr 2015</v>
      </c>
      <c r="AC892" s="1" t="str">
        <f>TEXT(Table13[[#This Row],[Order Date]],"dddd")</f>
        <v>Wednesday</v>
      </c>
    </row>
    <row r="893" spans="1:29" ht="14.5">
      <c r="A893" s="9">
        <v>1607</v>
      </c>
      <c r="B893" s="9" t="str">
        <f>VLOOKUP(Table13[[#This Row],[Customer ID]],'Customer Lookup'!A:B,2,0)</f>
        <v>Kathleen Huang Hall</v>
      </c>
      <c r="C893" s="9">
        <v>87995</v>
      </c>
      <c r="D893" s="12">
        <v>42041</v>
      </c>
      <c r="E893" s="12">
        <v>42045</v>
      </c>
      <c r="F893" s="24">
        <f>Table13[[#This Row],[Ship Date]]-Table13[[#This Row],[Order Date]]</f>
        <v>4</v>
      </c>
      <c r="G893" s="18" t="str">
        <f>IF(Table13[[#This Row],[Shipping Delay (No of Days From Order to Delivery)]]&lt;=2,"Fast Delivery","Standard Delivery")</f>
        <v>Standard Delivery</v>
      </c>
      <c r="H893" s="9" t="s">
        <v>2240</v>
      </c>
      <c r="I893" s="13" t="str">
        <f ca="1">TRIM(Table13[[#This Row],[Product Category]])</f>
        <v>Office Supplies</v>
      </c>
      <c r="J893" s="13" t="str">
        <f ca="1">PROPER(Table13[[#This Row],[Product Sub-Category]])</f>
        <v>Scissors, Rulers And Trimmers</v>
      </c>
      <c r="K893" s="14">
        <v>21</v>
      </c>
      <c r="L893" s="15">
        <v>5.68</v>
      </c>
      <c r="M893" s="15">
        <f t="shared" si="39"/>
        <v>119.28</v>
      </c>
      <c r="N893" s="9">
        <v>0.05</v>
      </c>
      <c r="O893" s="20">
        <v>0.05</v>
      </c>
      <c r="P893" s="20" t="str">
        <f>IF(Table13[[#This Row],[Discount]]=0,"No Discount",IF(Table13[[#This Row],[Discount]]&lt;=0.05,"Low",IF(Table13[[#This Row],[Discount]]&lt;=0.1,"Medium","High")))</f>
        <v>Low</v>
      </c>
      <c r="Q893" s="15">
        <f t="shared" si="40"/>
        <v>5.9640000000000004</v>
      </c>
      <c r="R893" s="15">
        <f t="shared" si="41"/>
        <v>113.316</v>
      </c>
      <c r="S893" s="15" t="str">
        <f>IF(Table13[[#This Row],[Total Sales After Discount (Main Total Sales)]]&gt;=1000,"High Order","Low Order")</f>
        <v>Low Order</v>
      </c>
      <c r="T893" s="9" t="s">
        <v>98</v>
      </c>
      <c r="U893" s="9" t="s">
        <v>42</v>
      </c>
      <c r="V893" s="16" t="str">
        <f ca="1">PROPER(Table13[[#This Row],[Region]])</f>
        <v>West</v>
      </c>
      <c r="W893" s="9" t="s">
        <v>62</v>
      </c>
      <c r="X893" s="9" t="s">
        <v>641</v>
      </c>
      <c r="Y893" s="9" t="s">
        <v>22</v>
      </c>
      <c r="Z893" s="9" t="str">
        <f>TEXT(Table13[[#This Row],[Order Date]],"mmm")</f>
        <v>Feb</v>
      </c>
      <c r="AA893" s="1" t="str">
        <f>TEXT(Table13[[#This Row],[Order Date]],"yyyy")</f>
        <v>2015</v>
      </c>
      <c r="AB893" s="1" t="str">
        <f>TEXT(Table13[[#This Row],[Order Date]],"mmm yyyy")</f>
        <v>Feb 2015</v>
      </c>
      <c r="AC893" s="1" t="str">
        <f>TEXT(Table13[[#This Row],[Order Date]],"dddd")</f>
        <v>Friday</v>
      </c>
    </row>
    <row r="894" spans="1:29" ht="14.5">
      <c r="A894" s="9">
        <v>1609</v>
      </c>
      <c r="B894" s="9" t="str">
        <f>VLOOKUP(Table13[[#This Row],[Customer ID]],'Customer Lookup'!A:B,2,0)</f>
        <v>Jerry Ennis</v>
      </c>
      <c r="C894" s="9">
        <v>87824</v>
      </c>
      <c r="D894" s="12">
        <v>42135</v>
      </c>
      <c r="E894" s="12">
        <v>42136</v>
      </c>
      <c r="F894" s="24">
        <f>Table13[[#This Row],[Ship Date]]-Table13[[#This Row],[Order Date]]</f>
        <v>1</v>
      </c>
      <c r="G894" s="18" t="str">
        <f>IF(Table13[[#This Row],[Shipping Delay (No of Days From Order to Delivery)]]&lt;=2,"Fast Delivery","Standard Delivery")</f>
        <v>Fast Delivery</v>
      </c>
      <c r="H894" s="8" t="s">
        <v>2237</v>
      </c>
      <c r="I894" s="13" t="str">
        <f ca="1">TRIM(Table13[[#This Row],[Product Category]])</f>
        <v>Office Supplies</v>
      </c>
      <c r="J894" s="13" t="str">
        <f ca="1">PROPER(Table13[[#This Row],[Product Sub-Category]])</f>
        <v>Binders And Binder Accessories</v>
      </c>
      <c r="K894" s="14">
        <v>7</v>
      </c>
      <c r="L894" s="15">
        <v>2.16</v>
      </c>
      <c r="M894" s="15">
        <f t="shared" si="39"/>
        <v>15.120000000000001</v>
      </c>
      <c r="N894" s="9">
        <v>0.05</v>
      </c>
      <c r="O894" s="21">
        <v>0.05</v>
      </c>
      <c r="P894" s="21" t="str">
        <f>IF(Table13[[#This Row],[Discount]]=0,"No Discount",IF(Table13[[#This Row],[Discount]]&lt;=0.05,"Low",IF(Table13[[#This Row],[Discount]]&lt;=0.1,"Medium","High")))</f>
        <v>Low</v>
      </c>
      <c r="Q894" s="15">
        <f t="shared" si="40"/>
        <v>0.75600000000000012</v>
      </c>
      <c r="R894" s="15">
        <f t="shared" si="41"/>
        <v>14.364000000000001</v>
      </c>
      <c r="S894" s="15" t="str">
        <f>IF(Table13[[#This Row],[Total Sales After Discount (Main Total Sales)]]&gt;=1000,"High Order","Low Order")</f>
        <v>Low Order</v>
      </c>
      <c r="T894" s="9" t="s">
        <v>21</v>
      </c>
      <c r="U894" s="9" t="s">
        <v>104</v>
      </c>
      <c r="V894" s="16" t="str">
        <f ca="1">PROPER(Table13[[#This Row],[Region]])</f>
        <v>West</v>
      </c>
      <c r="W894" s="9" t="s">
        <v>37</v>
      </c>
      <c r="X894" s="9" t="s">
        <v>642</v>
      </c>
      <c r="Y894" s="9" t="s">
        <v>32</v>
      </c>
      <c r="Z894" s="9" t="str">
        <f>TEXT(Table13[[#This Row],[Order Date]],"mmm")</f>
        <v>May</v>
      </c>
      <c r="AA894" s="1" t="str">
        <f>TEXT(Table13[[#This Row],[Order Date]],"yyyy")</f>
        <v>2015</v>
      </c>
      <c r="AB894" s="1" t="str">
        <f>TEXT(Table13[[#This Row],[Order Date]],"mmm yyyy")</f>
        <v>May 2015</v>
      </c>
      <c r="AC894" s="1" t="str">
        <f>TEXT(Table13[[#This Row],[Order Date]],"dddd")</f>
        <v>Monday</v>
      </c>
    </row>
    <row r="895" spans="1:29" ht="14.5">
      <c r="A895" s="9">
        <v>1609</v>
      </c>
      <c r="B895" s="9" t="str">
        <f>VLOOKUP(Table13[[#This Row],[Customer ID]],'Customer Lookup'!A:B,2,0)</f>
        <v>Jerry Ennis</v>
      </c>
      <c r="C895" s="9">
        <v>87824</v>
      </c>
      <c r="D895" s="12">
        <v>42135</v>
      </c>
      <c r="E895" s="12">
        <v>42135</v>
      </c>
      <c r="F895" s="24">
        <f>Table13[[#This Row],[Ship Date]]-Table13[[#This Row],[Order Date]]</f>
        <v>0</v>
      </c>
      <c r="G895" s="18" t="str">
        <f>IF(Table13[[#This Row],[Shipping Delay (No of Days From Order to Delivery)]]&lt;=2,"Fast Delivery","Standard Delivery")</f>
        <v>Fast Delivery</v>
      </c>
      <c r="H895" s="9" t="s">
        <v>2238</v>
      </c>
      <c r="I895" s="13" t="str">
        <f ca="1">TRIM(Table13[[#This Row],[Product Category]])</f>
        <v>Technology</v>
      </c>
      <c r="J895" s="13" t="str">
        <f ca="1">PROPER(Table13[[#This Row],[Product Sub-Category]])</f>
        <v>Storage &amp; Organization</v>
      </c>
      <c r="K895" s="14">
        <v>2</v>
      </c>
      <c r="L895" s="15">
        <v>9.7100000000000009</v>
      </c>
      <c r="M895" s="15">
        <f t="shared" si="39"/>
        <v>19.420000000000002</v>
      </c>
      <c r="N895" s="9">
        <v>0.05</v>
      </c>
      <c r="O895" s="20">
        <v>0.05</v>
      </c>
      <c r="P895" s="20" t="str">
        <f>IF(Table13[[#This Row],[Discount]]=0,"No Discount",IF(Table13[[#This Row],[Discount]]&lt;=0.05,"Low",IF(Table13[[#This Row],[Discount]]&lt;=0.1,"Medium","High")))</f>
        <v>Low</v>
      </c>
      <c r="Q895" s="15">
        <f t="shared" si="40"/>
        <v>0.97100000000000009</v>
      </c>
      <c r="R895" s="15">
        <f t="shared" si="41"/>
        <v>18.449000000000002</v>
      </c>
      <c r="S895" s="15" t="str">
        <f>IF(Table13[[#This Row],[Total Sales After Discount (Main Total Sales)]]&gt;=1000,"High Order","Low Order")</f>
        <v>Low Order</v>
      </c>
      <c r="T895" s="9" t="s">
        <v>21</v>
      </c>
      <c r="U895" s="9" t="s">
        <v>104</v>
      </c>
      <c r="V895" s="16" t="str">
        <f ca="1">PROPER(Table13[[#This Row],[Region]])</f>
        <v>East</v>
      </c>
      <c r="W895" s="9" t="s">
        <v>37</v>
      </c>
      <c r="X895" s="9" t="s">
        <v>642</v>
      </c>
      <c r="Y895" s="9" t="s">
        <v>32</v>
      </c>
      <c r="Z895" s="9" t="str">
        <f>TEXT(Table13[[#This Row],[Order Date]],"mmm")</f>
        <v>May</v>
      </c>
      <c r="AA895" s="1" t="str">
        <f>TEXT(Table13[[#This Row],[Order Date]],"yyyy")</f>
        <v>2015</v>
      </c>
      <c r="AB895" s="1" t="str">
        <f>TEXT(Table13[[#This Row],[Order Date]],"mmm yyyy")</f>
        <v>May 2015</v>
      </c>
      <c r="AC895" s="1" t="str">
        <f>TEXT(Table13[[#This Row],[Order Date]],"dddd")</f>
        <v>Monday</v>
      </c>
    </row>
    <row r="896" spans="1:29" ht="14.5">
      <c r="A896" s="9">
        <v>1614</v>
      </c>
      <c r="B896" s="9" t="str">
        <f>VLOOKUP(Table13[[#This Row],[Customer ID]],'Customer Lookup'!A:B,2,0)</f>
        <v>Wayne Lutz</v>
      </c>
      <c r="C896" s="9">
        <v>87823</v>
      </c>
      <c r="D896" s="12">
        <v>42102</v>
      </c>
      <c r="E896" s="12">
        <v>42106</v>
      </c>
      <c r="F896" s="24">
        <f>Table13[[#This Row],[Ship Date]]-Table13[[#This Row],[Order Date]]</f>
        <v>4</v>
      </c>
      <c r="G896" s="18" t="str">
        <f>IF(Table13[[#This Row],[Shipping Delay (No of Days From Order to Delivery)]]&lt;=2,"Fast Delivery","Standard Delivery")</f>
        <v>Standard Delivery</v>
      </c>
      <c r="H896" s="8" t="s">
        <v>144</v>
      </c>
      <c r="I896" s="13" t="str">
        <f ca="1">TRIM(Table13[[#This Row],[Product Category]])</f>
        <v>Office Supplies</v>
      </c>
      <c r="J896" s="13" t="str">
        <f ca="1">PROPER(Table13[[#This Row],[Product Sub-Category]])</f>
        <v>Computer Peripherals</v>
      </c>
      <c r="K896" s="14">
        <v>12</v>
      </c>
      <c r="L896" s="15">
        <v>40.97</v>
      </c>
      <c r="M896" s="15">
        <f t="shared" si="39"/>
        <v>491.64</v>
      </c>
      <c r="N896" s="9">
        <v>0.05</v>
      </c>
      <c r="O896" s="21">
        <v>0.05</v>
      </c>
      <c r="P896" s="21" t="str">
        <f>IF(Table13[[#This Row],[Discount]]=0,"No Discount",IF(Table13[[#This Row],[Discount]]&lt;=0.05,"Low",IF(Table13[[#This Row],[Discount]]&lt;=0.1,"Medium","High")))</f>
        <v>Low</v>
      </c>
      <c r="Q896" s="15">
        <f t="shared" si="40"/>
        <v>24.582000000000001</v>
      </c>
      <c r="R896" s="15">
        <f t="shared" si="41"/>
        <v>467.05799999999999</v>
      </c>
      <c r="S896" s="15" t="str">
        <f>IF(Table13[[#This Row],[Total Sales After Discount (Main Total Sales)]]&gt;=1000,"High Order","Low Order")</f>
        <v>Low Order</v>
      </c>
      <c r="T896" s="9" t="s">
        <v>98</v>
      </c>
      <c r="U896" s="9" t="s">
        <v>104</v>
      </c>
      <c r="V896" s="16" t="str">
        <f ca="1">PROPER(Table13[[#This Row],[Region]])</f>
        <v>Central</v>
      </c>
      <c r="W896" s="9" t="s">
        <v>152</v>
      </c>
      <c r="X896" s="9" t="s">
        <v>643</v>
      </c>
      <c r="Y896" s="9" t="s">
        <v>32</v>
      </c>
      <c r="Z896" s="9" t="str">
        <f>TEXT(Table13[[#This Row],[Order Date]],"mmm")</f>
        <v>Apr</v>
      </c>
      <c r="AA896" s="1" t="str">
        <f>TEXT(Table13[[#This Row],[Order Date]],"yyyy")</f>
        <v>2015</v>
      </c>
      <c r="AB896" s="1" t="str">
        <f>TEXT(Table13[[#This Row],[Order Date]],"mmm yyyy")</f>
        <v>Apr 2015</v>
      </c>
      <c r="AC896" s="1" t="str">
        <f>TEXT(Table13[[#This Row],[Order Date]],"dddd")</f>
        <v>Wednesday</v>
      </c>
    </row>
    <row r="897" spans="1:29" ht="14.5">
      <c r="A897" s="9">
        <v>1618</v>
      </c>
      <c r="B897" s="9" t="str">
        <f>VLOOKUP(Table13[[#This Row],[Customer ID]],'Customer Lookup'!A:B,2,0)</f>
        <v>June Roberts</v>
      </c>
      <c r="C897" s="9">
        <v>90248</v>
      </c>
      <c r="D897" s="12">
        <v>42100</v>
      </c>
      <c r="E897" s="12">
        <v>42100</v>
      </c>
      <c r="F897" s="24">
        <f>Table13[[#This Row],[Ship Date]]-Table13[[#This Row],[Order Date]]</f>
        <v>0</v>
      </c>
      <c r="G897" s="18" t="str">
        <f>IF(Table13[[#This Row],[Shipping Delay (No of Days From Order to Delivery)]]&lt;=2,"Fast Delivery","Standard Delivery")</f>
        <v>Fast Delivery</v>
      </c>
      <c r="H897" s="9" t="s">
        <v>2240</v>
      </c>
      <c r="I897" s="13" t="str">
        <f ca="1">TRIM(Table13[[#This Row],[Product Category]])</f>
        <v>Technology</v>
      </c>
      <c r="J897" s="13" t="str">
        <f ca="1">PROPER(Table13[[#This Row],[Product Sub-Category]])</f>
        <v>Scissors, Rulers And Trimmers</v>
      </c>
      <c r="K897" s="14">
        <v>13</v>
      </c>
      <c r="L897" s="15">
        <v>12.88</v>
      </c>
      <c r="M897" s="15">
        <f t="shared" si="39"/>
        <v>167.44</v>
      </c>
      <c r="N897" s="9">
        <v>0.05</v>
      </c>
      <c r="O897" s="20">
        <v>0.05</v>
      </c>
      <c r="P897" s="20" t="str">
        <f>IF(Table13[[#This Row],[Discount]]=0,"No Discount",IF(Table13[[#This Row],[Discount]]&lt;=0.05,"Low",IF(Table13[[#This Row],[Discount]]&lt;=0.1,"Medium","High")))</f>
        <v>Low</v>
      </c>
      <c r="Q897" s="15">
        <f t="shared" si="40"/>
        <v>8.3719999999999999</v>
      </c>
      <c r="R897" s="15">
        <f t="shared" si="41"/>
        <v>159.06799999999998</v>
      </c>
      <c r="S897" s="15" t="str">
        <f>IF(Table13[[#This Row],[Total Sales After Discount (Main Total Sales)]]&gt;=1000,"High Order","Low Order")</f>
        <v>Low Order</v>
      </c>
      <c r="T897" s="9" t="s">
        <v>21</v>
      </c>
      <c r="U897" s="9" t="s">
        <v>104</v>
      </c>
      <c r="V897" s="16" t="str">
        <f ca="1">PROPER(Table13[[#This Row],[Region]])</f>
        <v>East</v>
      </c>
      <c r="W897" s="9" t="s">
        <v>376</v>
      </c>
      <c r="X897" s="9" t="s">
        <v>644</v>
      </c>
      <c r="Y897" s="9" t="s">
        <v>32</v>
      </c>
      <c r="Z897" s="9" t="str">
        <f>TEXT(Table13[[#This Row],[Order Date]],"mmm")</f>
        <v>Apr</v>
      </c>
      <c r="AA897" s="1" t="str">
        <f>TEXT(Table13[[#This Row],[Order Date]],"yyyy")</f>
        <v>2015</v>
      </c>
      <c r="AB897" s="1" t="str">
        <f>TEXT(Table13[[#This Row],[Order Date]],"mmm yyyy")</f>
        <v>Apr 2015</v>
      </c>
      <c r="AC897" s="1" t="str">
        <f>TEXT(Table13[[#This Row],[Order Date]],"dddd")</f>
        <v>Monday</v>
      </c>
    </row>
    <row r="898" spans="1:29" ht="14.5">
      <c r="A898" s="9">
        <v>1620</v>
      </c>
      <c r="B898" s="9" t="str">
        <f>VLOOKUP(Table13[[#This Row],[Customer ID]],'Customer Lookup'!A:B,2,0)</f>
        <v>Gerald Petty</v>
      </c>
      <c r="C898" s="9">
        <v>90248</v>
      </c>
      <c r="D898" s="12">
        <v>42100</v>
      </c>
      <c r="E898" s="12">
        <v>42101</v>
      </c>
      <c r="F898" s="24">
        <f>Table13[[#This Row],[Ship Date]]-Table13[[#This Row],[Order Date]]</f>
        <v>1</v>
      </c>
      <c r="G898" s="18" t="str">
        <f>IF(Table13[[#This Row],[Shipping Delay (No of Days From Order to Delivery)]]&lt;=2,"Fast Delivery","Standard Delivery")</f>
        <v>Fast Delivery</v>
      </c>
      <c r="H898" s="8" t="s">
        <v>2235</v>
      </c>
      <c r="I898" s="13" t="str">
        <f ca="1">TRIM(Table13[[#This Row],[Product Category]])</f>
        <v>Office Supplies</v>
      </c>
      <c r="J898" s="13" t="str">
        <f ca="1">PROPER(Table13[[#This Row],[Product Sub-Category]])</f>
        <v>Telephones And Communication</v>
      </c>
      <c r="K898" s="14">
        <v>4</v>
      </c>
      <c r="L898" s="15">
        <v>45.99</v>
      </c>
      <c r="M898" s="15">
        <f t="shared" ref="M898:M961" si="42">L898*K898</f>
        <v>183.96</v>
      </c>
      <c r="N898" s="9">
        <v>0.05</v>
      </c>
      <c r="O898" s="21">
        <v>0.05</v>
      </c>
      <c r="P898" s="21" t="str">
        <f>IF(Table13[[#This Row],[Discount]]=0,"No Discount",IF(Table13[[#This Row],[Discount]]&lt;=0.05,"Low",IF(Table13[[#This Row],[Discount]]&lt;=0.1,"Medium","High")))</f>
        <v>Low</v>
      </c>
      <c r="Q898" s="15">
        <f t="shared" ref="Q898:Q961" si="43">N898*M898</f>
        <v>9.1980000000000004</v>
      </c>
      <c r="R898" s="15">
        <f t="shared" ref="R898:R961" si="44">M898-Q898</f>
        <v>174.762</v>
      </c>
      <c r="S898" s="15" t="str">
        <f>IF(Table13[[#This Row],[Total Sales After Discount (Main Total Sales)]]&gt;=1000,"High Order","Low Order")</f>
        <v>Low Order</v>
      </c>
      <c r="T898" s="9" t="s">
        <v>21</v>
      </c>
      <c r="U898" s="9" t="s">
        <v>104</v>
      </c>
      <c r="V898" s="16" t="str">
        <f ca="1">PROPER(Table13[[#This Row],[Region]])</f>
        <v>Central</v>
      </c>
      <c r="W898" s="9" t="s">
        <v>174</v>
      </c>
      <c r="X898" s="9" t="s">
        <v>519</v>
      </c>
      <c r="Y898" s="9" t="s">
        <v>22</v>
      </c>
      <c r="Z898" s="9" t="str">
        <f>TEXT(Table13[[#This Row],[Order Date]],"mmm")</f>
        <v>Apr</v>
      </c>
      <c r="AA898" s="1" t="str">
        <f>TEXT(Table13[[#This Row],[Order Date]],"yyyy")</f>
        <v>2015</v>
      </c>
      <c r="AB898" s="1" t="str">
        <f>TEXT(Table13[[#This Row],[Order Date]],"mmm yyyy")</f>
        <v>Apr 2015</v>
      </c>
      <c r="AC898" s="1" t="str">
        <f>TEXT(Table13[[#This Row],[Order Date]],"dddd")</f>
        <v>Monday</v>
      </c>
    </row>
    <row r="899" spans="1:29" ht="14.5">
      <c r="A899" s="9">
        <v>1623</v>
      </c>
      <c r="B899" s="9" t="str">
        <f>VLOOKUP(Table13[[#This Row],[Customer ID]],'Customer Lookup'!A:B,2,0)</f>
        <v>Patrick Adcock</v>
      </c>
      <c r="C899" s="9">
        <v>87611</v>
      </c>
      <c r="D899" s="12">
        <v>42148</v>
      </c>
      <c r="E899" s="12">
        <v>42150</v>
      </c>
      <c r="F899" s="24">
        <f>Table13[[#This Row],[Ship Date]]-Table13[[#This Row],[Order Date]]</f>
        <v>2</v>
      </c>
      <c r="G899" s="18" t="str">
        <f>IF(Table13[[#This Row],[Shipping Delay (No of Days From Order to Delivery)]]&lt;=2,"Fast Delivery","Standard Delivery")</f>
        <v>Fast Delivery</v>
      </c>
      <c r="H899" s="9" t="s">
        <v>2237</v>
      </c>
      <c r="I899" s="13" t="str">
        <f ca="1">TRIM(Table13[[#This Row],[Product Category]])</f>
        <v>Technology</v>
      </c>
      <c r="J899" s="13" t="str">
        <f ca="1">PROPER(Table13[[#This Row],[Product Sub-Category]])</f>
        <v>Binders And Binder Accessories</v>
      </c>
      <c r="K899" s="14">
        <v>22</v>
      </c>
      <c r="L899" s="15">
        <v>15.01</v>
      </c>
      <c r="M899" s="15">
        <f t="shared" si="42"/>
        <v>330.21999999999997</v>
      </c>
      <c r="N899" s="9">
        <v>0.05</v>
      </c>
      <c r="O899" s="20">
        <v>0.05</v>
      </c>
      <c r="P899" s="20" t="str">
        <f>IF(Table13[[#This Row],[Discount]]=0,"No Discount",IF(Table13[[#This Row],[Discount]]&lt;=0.05,"Low",IF(Table13[[#This Row],[Discount]]&lt;=0.1,"Medium","High")))</f>
        <v>Low</v>
      </c>
      <c r="Q899" s="15">
        <f t="shared" si="43"/>
        <v>16.510999999999999</v>
      </c>
      <c r="R899" s="15">
        <f t="shared" si="44"/>
        <v>313.70899999999995</v>
      </c>
      <c r="S899" s="15" t="str">
        <f>IF(Table13[[#This Row],[Total Sales After Discount (Main Total Sales)]]&gt;=1000,"High Order","Low Order")</f>
        <v>Low Order</v>
      </c>
      <c r="T899" s="9" t="s">
        <v>21</v>
      </c>
      <c r="U899" s="9" t="s">
        <v>51</v>
      </c>
      <c r="V899" s="16" t="str">
        <f ca="1">PROPER(Table13[[#This Row],[Region]])</f>
        <v>Central</v>
      </c>
      <c r="W899" s="9" t="s">
        <v>376</v>
      </c>
      <c r="X899" s="9" t="s">
        <v>645</v>
      </c>
      <c r="Y899" s="9" t="s">
        <v>32</v>
      </c>
      <c r="Z899" s="9" t="str">
        <f>TEXT(Table13[[#This Row],[Order Date]],"mmm")</f>
        <v>May</v>
      </c>
      <c r="AA899" s="1" t="str">
        <f>TEXT(Table13[[#This Row],[Order Date]],"yyyy")</f>
        <v>2015</v>
      </c>
      <c r="AB899" s="1" t="str">
        <f>TEXT(Table13[[#This Row],[Order Date]],"mmm yyyy")</f>
        <v>May 2015</v>
      </c>
      <c r="AC899" s="1" t="str">
        <f>TEXT(Table13[[#This Row],[Order Date]],"dddd")</f>
        <v>Sunday</v>
      </c>
    </row>
    <row r="900" spans="1:29" ht="14.5">
      <c r="A900" s="9">
        <v>1623</v>
      </c>
      <c r="B900" s="9" t="str">
        <f>VLOOKUP(Table13[[#This Row],[Customer ID]],'Customer Lookup'!A:B,2,0)</f>
        <v>Patrick Adcock</v>
      </c>
      <c r="C900" s="9">
        <v>87611</v>
      </c>
      <c r="D900" s="12">
        <v>42148</v>
      </c>
      <c r="E900" s="12">
        <v>42150</v>
      </c>
      <c r="F900" s="24">
        <f>Table13[[#This Row],[Ship Date]]-Table13[[#This Row],[Order Date]]</f>
        <v>2</v>
      </c>
      <c r="G900" s="18" t="str">
        <f>IF(Table13[[#This Row],[Shipping Delay (No of Days From Order to Delivery)]]&lt;=2,"Fast Delivery","Standard Delivery")</f>
        <v>Fast Delivery</v>
      </c>
      <c r="H900" s="8" t="s">
        <v>144</v>
      </c>
      <c r="I900" s="13" t="str">
        <f ca="1">TRIM(Table13[[#This Row],[Product Category]])</f>
        <v>Office Supplies</v>
      </c>
      <c r="J900" s="13" t="str">
        <f ca="1">PROPER(Table13[[#This Row],[Product Sub-Category]])</f>
        <v>Computer Peripherals</v>
      </c>
      <c r="K900" s="14">
        <v>12</v>
      </c>
      <c r="L900" s="15">
        <v>40.479999999999997</v>
      </c>
      <c r="M900" s="15">
        <f t="shared" si="42"/>
        <v>485.76</v>
      </c>
      <c r="N900" s="9">
        <v>0.05</v>
      </c>
      <c r="O900" s="21">
        <v>0.05</v>
      </c>
      <c r="P900" s="21" t="str">
        <f>IF(Table13[[#This Row],[Discount]]=0,"No Discount",IF(Table13[[#This Row],[Discount]]&lt;=0.05,"Low",IF(Table13[[#This Row],[Discount]]&lt;=0.1,"Medium","High")))</f>
        <v>Low</v>
      </c>
      <c r="Q900" s="15">
        <f t="shared" si="43"/>
        <v>24.288</v>
      </c>
      <c r="R900" s="15">
        <f t="shared" si="44"/>
        <v>461.47199999999998</v>
      </c>
      <c r="S900" s="15" t="str">
        <f>IF(Table13[[#This Row],[Total Sales After Discount (Main Total Sales)]]&gt;=1000,"High Order","Low Order")</f>
        <v>Low Order</v>
      </c>
      <c r="T900" s="9" t="s">
        <v>21</v>
      </c>
      <c r="U900" s="9" t="s">
        <v>51</v>
      </c>
      <c r="V900" s="16" t="str">
        <f ca="1">PROPER(Table13[[#This Row],[Region]])</f>
        <v>Central</v>
      </c>
      <c r="W900" s="9" t="s">
        <v>376</v>
      </c>
      <c r="X900" s="9" t="s">
        <v>645</v>
      </c>
      <c r="Y900" s="9" t="s">
        <v>32</v>
      </c>
      <c r="Z900" s="9" t="str">
        <f>TEXT(Table13[[#This Row],[Order Date]],"mmm")</f>
        <v>May</v>
      </c>
      <c r="AA900" s="1" t="str">
        <f>TEXT(Table13[[#This Row],[Order Date]],"yyyy")</f>
        <v>2015</v>
      </c>
      <c r="AB900" s="1" t="str">
        <f>TEXT(Table13[[#This Row],[Order Date]],"mmm yyyy")</f>
        <v>May 2015</v>
      </c>
      <c r="AC900" s="1" t="str">
        <f>TEXT(Table13[[#This Row],[Order Date]],"dddd")</f>
        <v>Sunday</v>
      </c>
    </row>
    <row r="901" spans="1:29" ht="14.5">
      <c r="A901" s="9">
        <v>1623</v>
      </c>
      <c r="B901" s="9" t="str">
        <f>VLOOKUP(Table13[[#This Row],[Customer ID]],'Customer Lookup'!A:B,2,0)</f>
        <v>Patrick Adcock</v>
      </c>
      <c r="C901" s="9">
        <v>87611</v>
      </c>
      <c r="D901" s="12">
        <v>42148</v>
      </c>
      <c r="E901" s="12">
        <v>42149</v>
      </c>
      <c r="F901" s="24">
        <f>Table13[[#This Row],[Ship Date]]-Table13[[#This Row],[Order Date]]</f>
        <v>1</v>
      </c>
      <c r="G901" s="18" t="str">
        <f>IF(Table13[[#This Row],[Shipping Delay (No of Days From Order to Delivery)]]&lt;=2,"Fast Delivery","Standard Delivery")</f>
        <v>Fast Delivery</v>
      </c>
      <c r="H901" s="9" t="s">
        <v>2238</v>
      </c>
      <c r="I901" s="13" t="str">
        <f ca="1">TRIM(Table13[[#This Row],[Product Category]])</f>
        <v>Technology</v>
      </c>
      <c r="J901" s="13" t="str">
        <f ca="1">PROPER(Table13[[#This Row],[Product Sub-Category]])</f>
        <v>Storage &amp; Organization</v>
      </c>
      <c r="K901" s="14">
        <v>1</v>
      </c>
      <c r="L901" s="15">
        <v>12.28</v>
      </c>
      <c r="M901" s="15">
        <f t="shared" si="42"/>
        <v>12.28</v>
      </c>
      <c r="N901" s="9">
        <v>0.05</v>
      </c>
      <c r="O901" s="20">
        <v>0.05</v>
      </c>
      <c r="P901" s="20" t="str">
        <f>IF(Table13[[#This Row],[Discount]]=0,"No Discount",IF(Table13[[#This Row],[Discount]]&lt;=0.05,"Low",IF(Table13[[#This Row],[Discount]]&lt;=0.1,"Medium","High")))</f>
        <v>Low</v>
      </c>
      <c r="Q901" s="15">
        <f t="shared" si="43"/>
        <v>0.61399999999999999</v>
      </c>
      <c r="R901" s="15">
        <f t="shared" si="44"/>
        <v>11.665999999999999</v>
      </c>
      <c r="S901" s="15" t="str">
        <f>IF(Table13[[#This Row],[Total Sales After Discount (Main Total Sales)]]&gt;=1000,"High Order","Low Order")</f>
        <v>Low Order</v>
      </c>
      <c r="T901" s="9" t="s">
        <v>21</v>
      </c>
      <c r="U901" s="9" t="s">
        <v>51</v>
      </c>
      <c r="V901" s="16" t="str">
        <f ca="1">PROPER(Table13[[#This Row],[Region]])</f>
        <v>East</v>
      </c>
      <c r="W901" s="9" t="s">
        <v>376</v>
      </c>
      <c r="X901" s="9" t="s">
        <v>645</v>
      </c>
      <c r="Y901" s="9" t="s">
        <v>32</v>
      </c>
      <c r="Z901" s="9" t="str">
        <f>TEXT(Table13[[#This Row],[Order Date]],"mmm")</f>
        <v>May</v>
      </c>
      <c r="AA901" s="1" t="str">
        <f>TEXT(Table13[[#This Row],[Order Date]],"yyyy")</f>
        <v>2015</v>
      </c>
      <c r="AB901" s="1" t="str">
        <f>TEXT(Table13[[#This Row],[Order Date]],"mmm yyyy")</f>
        <v>May 2015</v>
      </c>
      <c r="AC901" s="1" t="str">
        <f>TEXT(Table13[[#This Row],[Order Date]],"dddd")</f>
        <v>Sunday</v>
      </c>
    </row>
    <row r="902" spans="1:29" ht="14.5">
      <c r="A902" s="9">
        <v>1625</v>
      </c>
      <c r="B902" s="9" t="str">
        <f>VLOOKUP(Table13[[#This Row],[Customer ID]],'Customer Lookup'!A:B,2,0)</f>
        <v>Molly Browning</v>
      </c>
      <c r="C902" s="9">
        <v>90600</v>
      </c>
      <c r="D902" s="12">
        <v>42090</v>
      </c>
      <c r="E902" s="12">
        <v>42092</v>
      </c>
      <c r="F902" s="24">
        <f>Table13[[#This Row],[Ship Date]]-Table13[[#This Row],[Order Date]]</f>
        <v>2</v>
      </c>
      <c r="G902" s="18" t="str">
        <f>IF(Table13[[#This Row],[Shipping Delay (No of Days From Order to Delivery)]]&lt;=2,"Fast Delivery","Standard Delivery")</f>
        <v>Fast Delivery</v>
      </c>
      <c r="H902" s="8" t="s">
        <v>74</v>
      </c>
      <c r="I902" s="13" t="str">
        <f ca="1">TRIM(Table13[[#This Row],[Product Category]])</f>
        <v>Office Supplies</v>
      </c>
      <c r="J902" s="13" t="str">
        <f ca="1">PROPER(Table13[[#This Row],[Product Sub-Category]])</f>
        <v>Office Machines</v>
      </c>
      <c r="K902" s="14">
        <v>12</v>
      </c>
      <c r="L902" s="15">
        <v>213.45</v>
      </c>
      <c r="M902" s="15">
        <f t="shared" si="42"/>
        <v>2561.3999999999996</v>
      </c>
      <c r="N902" s="9">
        <v>0.1</v>
      </c>
      <c r="O902" s="21">
        <v>0.1</v>
      </c>
      <c r="P902" s="21" t="str">
        <f>IF(Table13[[#This Row],[Discount]]=0,"No Discount",IF(Table13[[#This Row],[Discount]]&lt;=0.05,"Low",IF(Table13[[#This Row],[Discount]]&lt;=0.1,"Medium","High")))</f>
        <v>Medium</v>
      </c>
      <c r="Q902" s="15">
        <f t="shared" si="43"/>
        <v>256.14</v>
      </c>
      <c r="R902" s="15">
        <f t="shared" si="44"/>
        <v>2305.2599999999998</v>
      </c>
      <c r="S902" s="15" t="str">
        <f>IF(Table13[[#This Row],[Total Sales After Discount (Main Total Sales)]]&gt;=1000,"High Order","Low Order")</f>
        <v>High Order</v>
      </c>
      <c r="T902" s="9" t="s">
        <v>50</v>
      </c>
      <c r="U902" s="9" t="s">
        <v>42</v>
      </c>
      <c r="V902" s="16" t="str">
        <f ca="1">PROPER(Table13[[#This Row],[Region]])</f>
        <v>East</v>
      </c>
      <c r="W902" s="9" t="s">
        <v>62</v>
      </c>
      <c r="X902" s="9" t="s">
        <v>646</v>
      </c>
      <c r="Y902" s="9" t="s">
        <v>22</v>
      </c>
      <c r="Z902" s="9" t="str">
        <f>TEXT(Table13[[#This Row],[Order Date]],"mmm")</f>
        <v>Mar</v>
      </c>
      <c r="AA902" s="1" t="str">
        <f>TEXT(Table13[[#This Row],[Order Date]],"yyyy")</f>
        <v>2015</v>
      </c>
      <c r="AB902" s="1" t="str">
        <f>TEXT(Table13[[#This Row],[Order Date]],"mmm yyyy")</f>
        <v>Mar 2015</v>
      </c>
      <c r="AC902" s="1" t="str">
        <f>TEXT(Table13[[#This Row],[Order Date]],"dddd")</f>
        <v>Friday</v>
      </c>
    </row>
    <row r="903" spans="1:29" ht="14.5">
      <c r="A903" s="9">
        <v>1625</v>
      </c>
      <c r="B903" s="9" t="str">
        <f>VLOOKUP(Table13[[#This Row],[Customer ID]],'Customer Lookup'!A:B,2,0)</f>
        <v>Molly Browning</v>
      </c>
      <c r="C903" s="9">
        <v>90600</v>
      </c>
      <c r="D903" s="12">
        <v>42090</v>
      </c>
      <c r="E903" s="12">
        <v>42092</v>
      </c>
      <c r="F903" s="24">
        <f>Table13[[#This Row],[Ship Date]]-Table13[[#This Row],[Order Date]]</f>
        <v>2</v>
      </c>
      <c r="G903" s="18" t="str">
        <f>IF(Table13[[#This Row],[Shipping Delay (No of Days From Order to Delivery)]]&lt;=2,"Fast Delivery","Standard Delivery")</f>
        <v>Fast Delivery</v>
      </c>
      <c r="H903" s="9" t="s">
        <v>83</v>
      </c>
      <c r="I903" s="13" t="str">
        <f ca="1">TRIM(Table13[[#This Row],[Product Category]])</f>
        <v>Office Supplies</v>
      </c>
      <c r="J903" s="13" t="str">
        <f ca="1">PROPER(Table13[[#This Row],[Product Sub-Category]])</f>
        <v>Paper</v>
      </c>
      <c r="K903" s="14">
        <v>8</v>
      </c>
      <c r="L903" s="15">
        <v>55.98</v>
      </c>
      <c r="M903" s="15">
        <f t="shared" si="42"/>
        <v>447.84</v>
      </c>
      <c r="N903" s="9">
        <v>0.05</v>
      </c>
      <c r="O903" s="20">
        <v>0.05</v>
      </c>
      <c r="P903" s="20" t="str">
        <f>IF(Table13[[#This Row],[Discount]]=0,"No Discount",IF(Table13[[#This Row],[Discount]]&lt;=0.05,"Low",IF(Table13[[#This Row],[Discount]]&lt;=0.1,"Medium","High")))</f>
        <v>Low</v>
      </c>
      <c r="Q903" s="15">
        <f t="shared" si="43"/>
        <v>22.391999999999999</v>
      </c>
      <c r="R903" s="15">
        <f t="shared" si="44"/>
        <v>425.44799999999998</v>
      </c>
      <c r="S903" s="15" t="str">
        <f>IF(Table13[[#This Row],[Total Sales After Discount (Main Total Sales)]]&gt;=1000,"High Order","Low Order")</f>
        <v>Low Order</v>
      </c>
      <c r="T903" s="9" t="s">
        <v>50</v>
      </c>
      <c r="U903" s="9" t="s">
        <v>42</v>
      </c>
      <c r="V903" s="16" t="str">
        <f ca="1">PROPER(Table13[[#This Row],[Region]])</f>
        <v>East</v>
      </c>
      <c r="W903" s="9" t="s">
        <v>62</v>
      </c>
      <c r="X903" s="9" t="s">
        <v>646</v>
      </c>
      <c r="Y903" s="9" t="s">
        <v>32</v>
      </c>
      <c r="Z903" s="9" t="str">
        <f>TEXT(Table13[[#This Row],[Order Date]],"mmm")</f>
        <v>Mar</v>
      </c>
      <c r="AA903" s="1" t="str">
        <f>TEXT(Table13[[#This Row],[Order Date]],"yyyy")</f>
        <v>2015</v>
      </c>
      <c r="AB903" s="1" t="str">
        <f>TEXT(Table13[[#This Row],[Order Date]],"mmm yyyy")</f>
        <v>Mar 2015</v>
      </c>
      <c r="AC903" s="1" t="str">
        <f>TEXT(Table13[[#This Row],[Order Date]],"dddd")</f>
        <v>Friday</v>
      </c>
    </row>
    <row r="904" spans="1:29" ht="14.5">
      <c r="A904" s="9">
        <v>1625</v>
      </c>
      <c r="B904" s="9" t="str">
        <f>VLOOKUP(Table13[[#This Row],[Customer ID]],'Customer Lookup'!A:B,2,0)</f>
        <v>Molly Browning</v>
      </c>
      <c r="C904" s="9">
        <v>90600</v>
      </c>
      <c r="D904" s="12">
        <v>42090</v>
      </c>
      <c r="E904" s="12">
        <v>42091</v>
      </c>
      <c r="F904" s="24">
        <f>Table13[[#This Row],[Ship Date]]-Table13[[#This Row],[Order Date]]</f>
        <v>1</v>
      </c>
      <c r="G904" s="18" t="str">
        <f>IF(Table13[[#This Row],[Shipping Delay (No of Days From Order to Delivery)]]&lt;=2,"Fast Delivery","Standard Delivery")</f>
        <v>Fast Delivery</v>
      </c>
      <c r="H904" s="8" t="s">
        <v>2238</v>
      </c>
      <c r="I904" s="13" t="str">
        <f ca="1">TRIM(Table13[[#This Row],[Product Category]])</f>
        <v>Furniture</v>
      </c>
      <c r="J904" s="13" t="str">
        <f ca="1">PROPER(Table13[[#This Row],[Product Sub-Category]])</f>
        <v>Storage &amp; Organization</v>
      </c>
      <c r="K904" s="14">
        <v>1</v>
      </c>
      <c r="L904" s="15">
        <v>16.059999999999999</v>
      </c>
      <c r="M904" s="15">
        <f t="shared" si="42"/>
        <v>16.059999999999999</v>
      </c>
      <c r="N904" s="9">
        <v>0.05</v>
      </c>
      <c r="O904" s="21">
        <v>0.05</v>
      </c>
      <c r="P904" s="21" t="str">
        <f>IF(Table13[[#This Row],[Discount]]=0,"No Discount",IF(Table13[[#This Row],[Discount]]&lt;=0.05,"Low",IF(Table13[[#This Row],[Discount]]&lt;=0.1,"Medium","High")))</f>
        <v>Low</v>
      </c>
      <c r="Q904" s="15">
        <f t="shared" si="43"/>
        <v>0.80299999999999994</v>
      </c>
      <c r="R904" s="15">
        <f t="shared" si="44"/>
        <v>15.256999999999998</v>
      </c>
      <c r="S904" s="15" t="str">
        <f>IF(Table13[[#This Row],[Total Sales After Discount (Main Total Sales)]]&gt;=1000,"High Order","Low Order")</f>
        <v>Low Order</v>
      </c>
      <c r="T904" s="9" t="s">
        <v>50</v>
      </c>
      <c r="U904" s="9" t="s">
        <v>42</v>
      </c>
      <c r="V904" s="16" t="str">
        <f ca="1">PROPER(Table13[[#This Row],[Region]])</f>
        <v>East</v>
      </c>
      <c r="W904" s="9" t="s">
        <v>62</v>
      </c>
      <c r="X904" s="9" t="s">
        <v>646</v>
      </c>
      <c r="Y904" s="9" t="s">
        <v>32</v>
      </c>
      <c r="Z904" s="9" t="str">
        <f>TEXT(Table13[[#This Row],[Order Date]],"mmm")</f>
        <v>Mar</v>
      </c>
      <c r="AA904" s="1" t="str">
        <f>TEXT(Table13[[#This Row],[Order Date]],"yyyy")</f>
        <v>2015</v>
      </c>
      <c r="AB904" s="1" t="str">
        <f>TEXT(Table13[[#This Row],[Order Date]],"mmm yyyy")</f>
        <v>Mar 2015</v>
      </c>
      <c r="AC904" s="1" t="str">
        <f>TEXT(Table13[[#This Row],[Order Date]],"dddd")</f>
        <v>Friday</v>
      </c>
    </row>
    <row r="905" spans="1:29" ht="14.5">
      <c r="A905" s="9">
        <v>1625</v>
      </c>
      <c r="B905" s="9" t="str">
        <f>VLOOKUP(Table13[[#This Row],[Customer ID]],'Customer Lookup'!A:B,2,0)</f>
        <v>Molly Browning</v>
      </c>
      <c r="C905" s="9">
        <v>90601</v>
      </c>
      <c r="D905" s="12">
        <v>42051</v>
      </c>
      <c r="E905" s="12">
        <v>42053</v>
      </c>
      <c r="F905" s="24">
        <f>Table13[[#This Row],[Ship Date]]-Table13[[#This Row],[Order Date]]</f>
        <v>2</v>
      </c>
      <c r="G905" s="18" t="str">
        <f>IF(Table13[[#This Row],[Shipping Delay (No of Days From Order to Delivery)]]&lt;=2,"Fast Delivery","Standard Delivery")</f>
        <v>Fast Delivery</v>
      </c>
      <c r="H905" s="9" t="s">
        <v>123</v>
      </c>
      <c r="I905" s="13" t="str">
        <f ca="1">TRIM(Table13[[#This Row],[Product Category]])</f>
        <v>Office Supplies</v>
      </c>
      <c r="J905" s="13" t="str">
        <f ca="1">PROPER(Table13[[#This Row],[Product Sub-Category]])</f>
        <v>Tables</v>
      </c>
      <c r="K905" s="14">
        <v>11</v>
      </c>
      <c r="L905" s="15">
        <v>209.37</v>
      </c>
      <c r="M905" s="15">
        <f t="shared" si="42"/>
        <v>2303.0700000000002</v>
      </c>
      <c r="N905" s="9">
        <v>0.1</v>
      </c>
      <c r="O905" s="20">
        <v>0.1</v>
      </c>
      <c r="P905" s="20" t="str">
        <f>IF(Table13[[#This Row],[Discount]]=0,"No Discount",IF(Table13[[#This Row],[Discount]]&lt;=0.05,"Low",IF(Table13[[#This Row],[Discount]]&lt;=0.1,"Medium","High")))</f>
        <v>Medium</v>
      </c>
      <c r="Q905" s="15">
        <f t="shared" si="43"/>
        <v>230.30700000000002</v>
      </c>
      <c r="R905" s="15">
        <f t="shared" si="44"/>
        <v>2072.7629999999999</v>
      </c>
      <c r="S905" s="15" t="str">
        <f>IF(Table13[[#This Row],[Total Sales After Discount (Main Total Sales)]]&gt;=1000,"High Order","Low Order")</f>
        <v>High Order</v>
      </c>
      <c r="T905" s="9" t="s">
        <v>50</v>
      </c>
      <c r="U905" s="9" t="s">
        <v>42</v>
      </c>
      <c r="V905" s="16" t="str">
        <f ca="1">PROPER(Table13[[#This Row],[Region]])</f>
        <v>South</v>
      </c>
      <c r="W905" s="9" t="s">
        <v>62</v>
      </c>
      <c r="X905" s="9" t="s">
        <v>646</v>
      </c>
      <c r="Y905" s="9" t="s">
        <v>32</v>
      </c>
      <c r="Z905" s="9" t="str">
        <f>TEXT(Table13[[#This Row],[Order Date]],"mmm")</f>
        <v>Feb</v>
      </c>
      <c r="AA905" s="1" t="str">
        <f>TEXT(Table13[[#This Row],[Order Date]],"yyyy")</f>
        <v>2015</v>
      </c>
      <c r="AB905" s="1" t="str">
        <f>TEXT(Table13[[#This Row],[Order Date]],"mmm yyyy")</f>
        <v>Feb 2015</v>
      </c>
      <c r="AC905" s="1" t="str">
        <f>TEXT(Table13[[#This Row],[Order Date]],"dddd")</f>
        <v>Monday</v>
      </c>
    </row>
    <row r="906" spans="1:29" ht="14.5">
      <c r="A906" s="9">
        <v>1627</v>
      </c>
      <c r="B906" s="9" t="str">
        <f>VLOOKUP(Table13[[#This Row],[Customer ID]],'Customer Lookup'!A:B,2,0)</f>
        <v>Aaron Day</v>
      </c>
      <c r="C906" s="9">
        <v>90602</v>
      </c>
      <c r="D906" s="12">
        <v>42152</v>
      </c>
      <c r="E906" s="12">
        <v>42154</v>
      </c>
      <c r="F906" s="24">
        <f>Table13[[#This Row],[Ship Date]]-Table13[[#This Row],[Order Date]]</f>
        <v>2</v>
      </c>
      <c r="G906" s="18" t="str">
        <f>IF(Table13[[#This Row],[Shipping Delay (No of Days From Order to Delivery)]]&lt;=2,"Fast Delivery","Standard Delivery")</f>
        <v>Fast Delivery</v>
      </c>
      <c r="H906" s="8" t="s">
        <v>2238</v>
      </c>
      <c r="I906" s="13" t="str">
        <f ca="1">TRIM(Table13[[#This Row],[Product Category]])</f>
        <v>Furniture</v>
      </c>
      <c r="J906" s="13" t="str">
        <f ca="1">PROPER(Table13[[#This Row],[Product Sub-Category]])</f>
        <v>Storage &amp; Organization</v>
      </c>
      <c r="K906" s="14">
        <v>17</v>
      </c>
      <c r="L906" s="15">
        <v>43.57</v>
      </c>
      <c r="M906" s="15">
        <f t="shared" si="42"/>
        <v>740.69</v>
      </c>
      <c r="N906" s="9">
        <v>0.05</v>
      </c>
      <c r="O906" s="21">
        <v>0.05</v>
      </c>
      <c r="P906" s="21" t="str">
        <f>IF(Table13[[#This Row],[Discount]]=0,"No Discount",IF(Table13[[#This Row],[Discount]]&lt;=0.05,"Low",IF(Table13[[#This Row],[Discount]]&lt;=0.1,"Medium","High")))</f>
        <v>Low</v>
      </c>
      <c r="Q906" s="15">
        <f t="shared" si="43"/>
        <v>37.034500000000001</v>
      </c>
      <c r="R906" s="15">
        <f t="shared" si="44"/>
        <v>703.65550000000007</v>
      </c>
      <c r="S906" s="15" t="str">
        <f>IF(Table13[[#This Row],[Total Sales After Discount (Main Total Sales)]]&gt;=1000,"High Order","Low Order")</f>
        <v>Low Order</v>
      </c>
      <c r="T906" s="9" t="s">
        <v>21</v>
      </c>
      <c r="U906" s="9" t="s">
        <v>81</v>
      </c>
      <c r="V906" s="16" t="str">
        <f ca="1">PROPER(Table13[[#This Row],[Region]])</f>
        <v>South</v>
      </c>
      <c r="W906" s="9" t="s">
        <v>184</v>
      </c>
      <c r="X906" s="9" t="s">
        <v>647</v>
      </c>
      <c r="Y906" s="9" t="s">
        <v>32</v>
      </c>
      <c r="Z906" s="9" t="str">
        <f>TEXT(Table13[[#This Row],[Order Date]],"mmm")</f>
        <v>May</v>
      </c>
      <c r="AA906" s="1" t="str">
        <f>TEXT(Table13[[#This Row],[Order Date]],"yyyy")</f>
        <v>2015</v>
      </c>
      <c r="AB906" s="1" t="str">
        <f>TEXT(Table13[[#This Row],[Order Date]],"mmm yyyy")</f>
        <v>May 2015</v>
      </c>
      <c r="AC906" s="1" t="str">
        <f>TEXT(Table13[[#This Row],[Order Date]],"dddd")</f>
        <v>Thursday</v>
      </c>
    </row>
    <row r="907" spans="1:29" ht="14.5">
      <c r="A907" s="9">
        <v>1632</v>
      </c>
      <c r="B907" s="9" t="str">
        <f>VLOOKUP(Table13[[#This Row],[Customer ID]],'Customer Lookup'!A:B,2,0)</f>
        <v>Lori Wolfe</v>
      </c>
      <c r="C907" s="9">
        <v>90530</v>
      </c>
      <c r="D907" s="12">
        <v>42019</v>
      </c>
      <c r="E907" s="12">
        <v>42020</v>
      </c>
      <c r="F907" s="24">
        <f>Table13[[#This Row],[Ship Date]]-Table13[[#This Row],[Order Date]]</f>
        <v>1</v>
      </c>
      <c r="G907" s="18" t="str">
        <f>IF(Table13[[#This Row],[Shipping Delay (No of Days From Order to Delivery)]]&lt;=2,"Fast Delivery","Standard Delivery")</f>
        <v>Fast Delivery</v>
      </c>
      <c r="H907" s="9" t="s">
        <v>2233</v>
      </c>
      <c r="I907" s="13" t="str">
        <f ca="1">TRIM(Table13[[#This Row],[Product Category]])</f>
        <v>Office Supplies</v>
      </c>
      <c r="J907" s="13" t="str">
        <f ca="1">PROPER(Table13[[#This Row],[Product Sub-Category]])</f>
        <v>Office Furnishings</v>
      </c>
      <c r="K907" s="14">
        <v>6</v>
      </c>
      <c r="L907" s="15">
        <v>8.09</v>
      </c>
      <c r="M907" s="15">
        <f t="shared" si="42"/>
        <v>48.54</v>
      </c>
      <c r="N907" s="9">
        <v>0.05</v>
      </c>
      <c r="O907" s="20">
        <v>0.05</v>
      </c>
      <c r="P907" s="20" t="str">
        <f>IF(Table13[[#This Row],[Discount]]=0,"No Discount",IF(Table13[[#This Row],[Discount]]&lt;=0.05,"Low",IF(Table13[[#This Row],[Discount]]&lt;=0.1,"Medium","High")))</f>
        <v>Low</v>
      </c>
      <c r="Q907" s="15">
        <f t="shared" si="43"/>
        <v>2.427</v>
      </c>
      <c r="R907" s="15">
        <f t="shared" si="44"/>
        <v>46.113</v>
      </c>
      <c r="S907" s="15" t="str">
        <f>IF(Table13[[#This Row],[Total Sales After Discount (Main Total Sales)]]&gt;=1000,"High Order","Low Order")</f>
        <v>Low Order</v>
      </c>
      <c r="T907" s="9" t="s">
        <v>21</v>
      </c>
      <c r="U907" s="9" t="s">
        <v>42</v>
      </c>
      <c r="V907" s="16" t="str">
        <f ca="1">PROPER(Table13[[#This Row],[Region]])</f>
        <v>South</v>
      </c>
      <c r="W907" s="9" t="s">
        <v>364</v>
      </c>
      <c r="X907" s="9" t="s">
        <v>648</v>
      </c>
      <c r="Y907" s="9" t="s">
        <v>22</v>
      </c>
      <c r="Z907" s="9" t="str">
        <f>TEXT(Table13[[#This Row],[Order Date]],"mmm")</f>
        <v>Jan</v>
      </c>
      <c r="AA907" s="1" t="str">
        <f>TEXT(Table13[[#This Row],[Order Date]],"yyyy")</f>
        <v>2015</v>
      </c>
      <c r="AB907" s="1" t="str">
        <f>TEXT(Table13[[#This Row],[Order Date]],"mmm yyyy")</f>
        <v>Jan 2015</v>
      </c>
      <c r="AC907" s="1" t="str">
        <f>TEXT(Table13[[#This Row],[Order Date]],"dddd")</f>
        <v>Thursday</v>
      </c>
    </row>
    <row r="908" spans="1:29" ht="14.5">
      <c r="A908" s="9">
        <v>1632</v>
      </c>
      <c r="B908" s="9" t="str">
        <f>VLOOKUP(Table13[[#This Row],[Customer ID]],'Customer Lookup'!A:B,2,0)</f>
        <v>Lori Wolfe</v>
      </c>
      <c r="C908" s="9">
        <v>90533</v>
      </c>
      <c r="D908" s="12">
        <v>42109</v>
      </c>
      <c r="E908" s="12">
        <v>42111</v>
      </c>
      <c r="F908" s="24">
        <f>Table13[[#This Row],[Ship Date]]-Table13[[#This Row],[Order Date]]</f>
        <v>2</v>
      </c>
      <c r="G908" s="18" t="str">
        <f>IF(Table13[[#This Row],[Shipping Delay (No of Days From Order to Delivery)]]&lt;=2,"Fast Delivery","Standard Delivery")</f>
        <v>Fast Delivery</v>
      </c>
      <c r="H908" s="8" t="s">
        <v>2231</v>
      </c>
      <c r="I908" s="13" t="str">
        <f ca="1">TRIM(Table13[[#This Row],[Product Category]])</f>
        <v>Technology</v>
      </c>
      <c r="J908" s="13" t="str">
        <f ca="1">PROPER(Table13[[#This Row],[Product Sub-Category]])</f>
        <v>Pens &amp; Art Supplies</v>
      </c>
      <c r="K908" s="14">
        <v>9</v>
      </c>
      <c r="L908" s="15">
        <v>25.99</v>
      </c>
      <c r="M908" s="15">
        <f t="shared" si="42"/>
        <v>233.91</v>
      </c>
      <c r="N908" s="9">
        <v>0.05</v>
      </c>
      <c r="O908" s="21">
        <v>0.05</v>
      </c>
      <c r="P908" s="21" t="str">
        <f>IF(Table13[[#This Row],[Discount]]=0,"No Discount",IF(Table13[[#This Row],[Discount]]&lt;=0.05,"Low",IF(Table13[[#This Row],[Discount]]&lt;=0.1,"Medium","High")))</f>
        <v>Low</v>
      </c>
      <c r="Q908" s="15">
        <f t="shared" si="43"/>
        <v>11.695500000000001</v>
      </c>
      <c r="R908" s="15">
        <f t="shared" si="44"/>
        <v>222.21449999999999</v>
      </c>
      <c r="S908" s="15" t="str">
        <f>IF(Table13[[#This Row],[Total Sales After Discount (Main Total Sales)]]&gt;=1000,"High Order","Low Order")</f>
        <v>Low Order</v>
      </c>
      <c r="T908" s="9" t="s">
        <v>21</v>
      </c>
      <c r="U908" s="9" t="s">
        <v>42</v>
      </c>
      <c r="V908" s="16" t="str">
        <f ca="1">PROPER(Table13[[#This Row],[Region]])</f>
        <v>South</v>
      </c>
      <c r="W908" s="9" t="s">
        <v>364</v>
      </c>
      <c r="X908" s="9" t="s">
        <v>648</v>
      </c>
      <c r="Y908" s="9" t="s">
        <v>32</v>
      </c>
      <c r="Z908" s="9" t="str">
        <f>TEXT(Table13[[#This Row],[Order Date]],"mmm")</f>
        <v>Apr</v>
      </c>
      <c r="AA908" s="1" t="str">
        <f>TEXT(Table13[[#This Row],[Order Date]],"yyyy")</f>
        <v>2015</v>
      </c>
      <c r="AB908" s="1" t="str">
        <f>TEXT(Table13[[#This Row],[Order Date]],"mmm yyyy")</f>
        <v>Apr 2015</v>
      </c>
      <c r="AC908" s="1" t="str">
        <f>TEXT(Table13[[#This Row],[Order Date]],"dddd")</f>
        <v>Wednesday</v>
      </c>
    </row>
    <row r="909" spans="1:29" ht="14.5">
      <c r="A909" s="9">
        <v>1633</v>
      </c>
      <c r="B909" s="9" t="str">
        <f>VLOOKUP(Table13[[#This Row],[Customer ID]],'Customer Lookup'!A:B,2,0)</f>
        <v>Gerald Raynor</v>
      </c>
      <c r="C909" s="9">
        <v>90531</v>
      </c>
      <c r="D909" s="12">
        <v>42045</v>
      </c>
      <c r="E909" s="12">
        <v>42047</v>
      </c>
      <c r="F909" s="24">
        <f>Table13[[#This Row],[Ship Date]]-Table13[[#This Row],[Order Date]]</f>
        <v>2</v>
      </c>
      <c r="G909" s="18" t="str">
        <f>IF(Table13[[#This Row],[Shipping Delay (No of Days From Order to Delivery)]]&lt;=2,"Fast Delivery","Standard Delivery")</f>
        <v>Fast Delivery</v>
      </c>
      <c r="H909" s="9" t="s">
        <v>144</v>
      </c>
      <c r="I909" s="13" t="str">
        <f ca="1">TRIM(Table13[[#This Row],[Product Category]])</f>
        <v>Technology</v>
      </c>
      <c r="J909" s="13" t="str">
        <f ca="1">PROPER(Table13[[#This Row],[Product Sub-Category]])</f>
        <v>Computer Peripherals</v>
      </c>
      <c r="K909" s="14">
        <v>6</v>
      </c>
      <c r="L909" s="15">
        <v>5.98</v>
      </c>
      <c r="M909" s="15">
        <f t="shared" si="42"/>
        <v>35.880000000000003</v>
      </c>
      <c r="N909" s="9">
        <v>0.05</v>
      </c>
      <c r="O909" s="20">
        <v>0.05</v>
      </c>
      <c r="P909" s="20" t="str">
        <f>IF(Table13[[#This Row],[Discount]]=0,"No Discount",IF(Table13[[#This Row],[Discount]]&lt;=0.05,"Low",IF(Table13[[#This Row],[Discount]]&lt;=0.1,"Medium","High")))</f>
        <v>Low</v>
      </c>
      <c r="Q909" s="15">
        <f t="shared" si="43"/>
        <v>1.7940000000000003</v>
      </c>
      <c r="R909" s="15">
        <f t="shared" si="44"/>
        <v>34.086000000000006</v>
      </c>
      <c r="S909" s="15" t="str">
        <f>IF(Table13[[#This Row],[Total Sales After Discount (Main Total Sales)]]&gt;=1000,"High Order","Low Order")</f>
        <v>Low Order</v>
      </c>
      <c r="T909" s="9" t="s">
        <v>31</v>
      </c>
      <c r="U909" s="9" t="s">
        <v>42</v>
      </c>
      <c r="V909" s="16" t="str">
        <f ca="1">PROPER(Table13[[#This Row],[Region]])</f>
        <v>South</v>
      </c>
      <c r="W909" s="9" t="s">
        <v>364</v>
      </c>
      <c r="X909" s="9" t="s">
        <v>649</v>
      </c>
      <c r="Y909" s="9" t="s">
        <v>32</v>
      </c>
      <c r="Z909" s="9" t="str">
        <f>TEXT(Table13[[#This Row],[Order Date]],"mmm")</f>
        <v>Feb</v>
      </c>
      <c r="AA909" s="1" t="str">
        <f>TEXT(Table13[[#This Row],[Order Date]],"yyyy")</f>
        <v>2015</v>
      </c>
      <c r="AB909" s="1" t="str">
        <f>TEXT(Table13[[#This Row],[Order Date]],"mmm yyyy")</f>
        <v>Feb 2015</v>
      </c>
      <c r="AC909" s="1" t="str">
        <f>TEXT(Table13[[#This Row],[Order Date]],"dddd")</f>
        <v>Tuesday</v>
      </c>
    </row>
    <row r="910" spans="1:29" ht="14.5">
      <c r="A910" s="9">
        <v>1634</v>
      </c>
      <c r="B910" s="9" t="str">
        <f>VLOOKUP(Table13[[#This Row],[Customer ID]],'Customer Lookup'!A:B,2,0)</f>
        <v>Katherine W Epstein</v>
      </c>
      <c r="C910" s="9">
        <v>90532</v>
      </c>
      <c r="D910" s="12">
        <v>42103</v>
      </c>
      <c r="E910" s="12">
        <v>42104</v>
      </c>
      <c r="F910" s="24">
        <f>Table13[[#This Row],[Ship Date]]-Table13[[#This Row],[Order Date]]</f>
        <v>1</v>
      </c>
      <c r="G910" s="18" t="str">
        <f>IF(Table13[[#This Row],[Shipping Delay (No of Days From Order to Delivery)]]&lt;=2,"Fast Delivery","Standard Delivery")</f>
        <v>Fast Delivery</v>
      </c>
      <c r="H910" s="8" t="s">
        <v>74</v>
      </c>
      <c r="I910" s="13" t="str">
        <f ca="1">TRIM(Table13[[#This Row],[Product Category]])</f>
        <v>Technology</v>
      </c>
      <c r="J910" s="13" t="str">
        <f ca="1">PROPER(Table13[[#This Row],[Product Sub-Category]])</f>
        <v>Office Machines</v>
      </c>
      <c r="K910" s="14">
        <v>15</v>
      </c>
      <c r="L910" s="15">
        <v>100.97</v>
      </c>
      <c r="M910" s="15">
        <f t="shared" si="42"/>
        <v>1514.55</v>
      </c>
      <c r="N910" s="9">
        <v>0.1</v>
      </c>
      <c r="O910" s="21">
        <v>0.1</v>
      </c>
      <c r="P910" s="21" t="str">
        <f>IF(Table13[[#This Row],[Discount]]=0,"No Discount",IF(Table13[[#This Row],[Discount]]&lt;=0.05,"Low",IF(Table13[[#This Row],[Discount]]&lt;=0.1,"Medium","High")))</f>
        <v>Medium</v>
      </c>
      <c r="Q910" s="15">
        <f t="shared" si="43"/>
        <v>151.45500000000001</v>
      </c>
      <c r="R910" s="15">
        <f t="shared" si="44"/>
        <v>1363.095</v>
      </c>
      <c r="S910" s="15" t="str">
        <f>IF(Table13[[#This Row],[Total Sales After Discount (Main Total Sales)]]&gt;=1000,"High Order","Low Order")</f>
        <v>High Order</v>
      </c>
      <c r="T910" s="9" t="s">
        <v>31</v>
      </c>
      <c r="U910" s="9" t="s">
        <v>42</v>
      </c>
      <c r="V910" s="16" t="str">
        <f ca="1">PROPER(Table13[[#This Row],[Region]])</f>
        <v>West</v>
      </c>
      <c r="W910" s="9" t="s">
        <v>364</v>
      </c>
      <c r="X910" s="9" t="s">
        <v>650</v>
      </c>
      <c r="Y910" s="9" t="s">
        <v>22</v>
      </c>
      <c r="Z910" s="9" t="str">
        <f>TEXT(Table13[[#This Row],[Order Date]],"mmm")</f>
        <v>Apr</v>
      </c>
      <c r="AA910" s="1" t="str">
        <f>TEXT(Table13[[#This Row],[Order Date]],"yyyy")</f>
        <v>2015</v>
      </c>
      <c r="AB910" s="1" t="str">
        <f>TEXT(Table13[[#This Row],[Order Date]],"mmm yyyy")</f>
        <v>Apr 2015</v>
      </c>
      <c r="AC910" s="1" t="str">
        <f>TEXT(Table13[[#This Row],[Order Date]],"dddd")</f>
        <v>Thursday</v>
      </c>
    </row>
    <row r="911" spans="1:29" ht="14.5">
      <c r="A911" s="9">
        <v>1636</v>
      </c>
      <c r="B911" s="9" t="str">
        <f>VLOOKUP(Table13[[#This Row],[Customer ID]],'Customer Lookup'!A:B,2,0)</f>
        <v>Sidney Greenberg</v>
      </c>
      <c r="C911" s="9">
        <v>89704</v>
      </c>
      <c r="D911" s="12">
        <v>42018</v>
      </c>
      <c r="E911" s="12">
        <v>42020</v>
      </c>
      <c r="F911" s="24">
        <f>Table13[[#This Row],[Ship Date]]-Table13[[#This Row],[Order Date]]</f>
        <v>2</v>
      </c>
      <c r="G911" s="18" t="str">
        <f>IF(Table13[[#This Row],[Shipping Delay (No of Days From Order to Delivery)]]&lt;=2,"Fast Delivery","Standard Delivery")</f>
        <v>Fast Delivery</v>
      </c>
      <c r="H911" s="9" t="s">
        <v>74</v>
      </c>
      <c r="I911" s="13" t="str">
        <f ca="1">TRIM(Table13[[#This Row],[Product Category]])</f>
        <v>Office Supplies</v>
      </c>
      <c r="J911" s="13" t="str">
        <f ca="1">PROPER(Table13[[#This Row],[Product Sub-Category]])</f>
        <v>Office Machines</v>
      </c>
      <c r="K911" s="14">
        <v>5</v>
      </c>
      <c r="L911" s="15">
        <v>115.99</v>
      </c>
      <c r="M911" s="15">
        <f t="shared" si="42"/>
        <v>579.94999999999993</v>
      </c>
      <c r="N911" s="9">
        <v>0.1</v>
      </c>
      <c r="O911" s="20">
        <v>0.1</v>
      </c>
      <c r="P911" s="20" t="str">
        <f>IF(Table13[[#This Row],[Discount]]=0,"No Discount",IF(Table13[[#This Row],[Discount]]&lt;=0.05,"Low",IF(Table13[[#This Row],[Discount]]&lt;=0.1,"Medium","High")))</f>
        <v>Medium</v>
      </c>
      <c r="Q911" s="15">
        <f t="shared" si="43"/>
        <v>57.994999999999997</v>
      </c>
      <c r="R911" s="15">
        <f t="shared" si="44"/>
        <v>521.95499999999993</v>
      </c>
      <c r="S911" s="15" t="str">
        <f>IF(Table13[[#This Row],[Total Sales After Discount (Main Total Sales)]]&gt;=1000,"High Order","Low Order")</f>
        <v>Low Order</v>
      </c>
      <c r="T911" s="9" t="s">
        <v>41</v>
      </c>
      <c r="U911" s="9" t="s">
        <v>42</v>
      </c>
      <c r="V911" s="16" t="str">
        <f ca="1">PROPER(Table13[[#This Row],[Region]])</f>
        <v>West</v>
      </c>
      <c r="W911" s="9" t="s">
        <v>37</v>
      </c>
      <c r="X911" s="9" t="s">
        <v>651</v>
      </c>
      <c r="Y911" s="9" t="s">
        <v>22</v>
      </c>
      <c r="Z911" s="9" t="str">
        <f>TEXT(Table13[[#This Row],[Order Date]],"mmm")</f>
        <v>Jan</v>
      </c>
      <c r="AA911" s="1" t="str">
        <f>TEXT(Table13[[#This Row],[Order Date]],"yyyy")</f>
        <v>2015</v>
      </c>
      <c r="AB911" s="1" t="str">
        <f>TEXT(Table13[[#This Row],[Order Date]],"mmm yyyy")</f>
        <v>Jan 2015</v>
      </c>
      <c r="AC911" s="1" t="str">
        <f>TEXT(Table13[[#This Row],[Order Date]],"dddd")</f>
        <v>Wednesday</v>
      </c>
    </row>
    <row r="912" spans="1:29" ht="14.5">
      <c r="A912" s="9">
        <v>1636</v>
      </c>
      <c r="B912" s="9" t="str">
        <f>VLOOKUP(Table13[[#This Row],[Customer ID]],'Customer Lookup'!A:B,2,0)</f>
        <v>Sidney Greenberg</v>
      </c>
      <c r="C912" s="9">
        <v>89704</v>
      </c>
      <c r="D912" s="12">
        <v>42018</v>
      </c>
      <c r="E912" s="12">
        <v>42021</v>
      </c>
      <c r="F912" s="24">
        <f>Table13[[#This Row],[Ship Date]]-Table13[[#This Row],[Order Date]]</f>
        <v>3</v>
      </c>
      <c r="G912" s="18" t="str">
        <f>IF(Table13[[#This Row],[Shipping Delay (No of Days From Order to Delivery)]]&lt;=2,"Fast Delivery","Standard Delivery")</f>
        <v>Standard Delivery</v>
      </c>
      <c r="H912" s="8" t="s">
        <v>2231</v>
      </c>
      <c r="I912" s="13" t="str">
        <f ca="1">TRIM(Table13[[#This Row],[Product Category]])</f>
        <v>Furniture</v>
      </c>
      <c r="J912" s="13" t="str">
        <f ca="1">PROPER(Table13[[#This Row],[Product Sub-Category]])</f>
        <v>Pens &amp; Art Supplies</v>
      </c>
      <c r="K912" s="14">
        <v>7</v>
      </c>
      <c r="L912" s="15">
        <v>4.28</v>
      </c>
      <c r="M912" s="15">
        <f t="shared" si="42"/>
        <v>29.96</v>
      </c>
      <c r="N912" s="9">
        <v>0.05</v>
      </c>
      <c r="O912" s="21">
        <v>0.05</v>
      </c>
      <c r="P912" s="21" t="str">
        <f>IF(Table13[[#This Row],[Discount]]=0,"No Discount",IF(Table13[[#This Row],[Discount]]&lt;=0.05,"Low",IF(Table13[[#This Row],[Discount]]&lt;=0.1,"Medium","High")))</f>
        <v>Low</v>
      </c>
      <c r="Q912" s="15">
        <f t="shared" si="43"/>
        <v>1.4980000000000002</v>
      </c>
      <c r="R912" s="15">
        <f t="shared" si="44"/>
        <v>28.462</v>
      </c>
      <c r="S912" s="15" t="str">
        <f>IF(Table13[[#This Row],[Total Sales After Discount (Main Total Sales)]]&gt;=1000,"High Order","Low Order")</f>
        <v>Low Order</v>
      </c>
      <c r="T912" s="9" t="s">
        <v>41</v>
      </c>
      <c r="U912" s="9" t="s">
        <v>42</v>
      </c>
      <c r="V912" s="16" t="str">
        <f ca="1">PROPER(Table13[[#This Row],[Region]])</f>
        <v>West</v>
      </c>
      <c r="W912" s="9" t="s">
        <v>37</v>
      </c>
      <c r="X912" s="9" t="s">
        <v>651</v>
      </c>
      <c r="Y912" s="9" t="s">
        <v>32</v>
      </c>
      <c r="Z912" s="9" t="str">
        <f>TEXT(Table13[[#This Row],[Order Date]],"mmm")</f>
        <v>Jan</v>
      </c>
      <c r="AA912" s="1" t="str">
        <f>TEXT(Table13[[#This Row],[Order Date]],"yyyy")</f>
        <v>2015</v>
      </c>
      <c r="AB912" s="1" t="str">
        <f>TEXT(Table13[[#This Row],[Order Date]],"mmm yyyy")</f>
        <v>Jan 2015</v>
      </c>
      <c r="AC912" s="1" t="str">
        <f>TEXT(Table13[[#This Row],[Order Date]],"dddd")</f>
        <v>Wednesday</v>
      </c>
    </row>
    <row r="913" spans="1:29" ht="14.5">
      <c r="A913" s="9">
        <v>1636</v>
      </c>
      <c r="B913" s="9" t="str">
        <f>VLOOKUP(Table13[[#This Row],[Customer ID]],'Customer Lookup'!A:B,2,0)</f>
        <v>Sidney Greenberg</v>
      </c>
      <c r="C913" s="9">
        <v>89706</v>
      </c>
      <c r="D913" s="12">
        <v>42016</v>
      </c>
      <c r="E913" s="12">
        <v>42018</v>
      </c>
      <c r="F913" s="24">
        <f>Table13[[#This Row],[Ship Date]]-Table13[[#This Row],[Order Date]]</f>
        <v>2</v>
      </c>
      <c r="G913" s="18" t="str">
        <f>IF(Table13[[#This Row],[Shipping Delay (No of Days From Order to Delivery)]]&lt;=2,"Fast Delivery","Standard Delivery")</f>
        <v>Fast Delivery</v>
      </c>
      <c r="H913" s="9" t="s">
        <v>2233</v>
      </c>
      <c r="I913" s="13" t="str">
        <f ca="1">TRIM(Table13[[#This Row],[Product Category]])</f>
        <v>Office Supplies</v>
      </c>
      <c r="J913" s="13" t="str">
        <f ca="1">PROPER(Table13[[#This Row],[Product Sub-Category]])</f>
        <v>Office Furnishings</v>
      </c>
      <c r="K913" s="14">
        <v>12</v>
      </c>
      <c r="L913" s="15">
        <v>136.97999999999999</v>
      </c>
      <c r="M913" s="15">
        <f t="shared" si="42"/>
        <v>1643.7599999999998</v>
      </c>
      <c r="N913" s="9">
        <v>0.1</v>
      </c>
      <c r="O913" s="20">
        <v>0.1</v>
      </c>
      <c r="P913" s="20" t="str">
        <f>IF(Table13[[#This Row],[Discount]]=0,"No Discount",IF(Table13[[#This Row],[Discount]]&lt;=0.05,"Low",IF(Table13[[#This Row],[Discount]]&lt;=0.1,"Medium","High")))</f>
        <v>Medium</v>
      </c>
      <c r="Q913" s="15">
        <f t="shared" si="43"/>
        <v>164.37599999999998</v>
      </c>
      <c r="R913" s="15">
        <f t="shared" si="44"/>
        <v>1479.3839999999998</v>
      </c>
      <c r="S913" s="15" t="str">
        <f>IF(Table13[[#This Row],[Total Sales After Discount (Main Total Sales)]]&gt;=1000,"High Order","Low Order")</f>
        <v>High Order</v>
      </c>
      <c r="T913" s="9" t="s">
        <v>21</v>
      </c>
      <c r="U913" s="9" t="s">
        <v>42</v>
      </c>
      <c r="V913" s="16" t="str">
        <f ca="1">PROPER(Table13[[#This Row],[Region]])</f>
        <v>East</v>
      </c>
      <c r="W913" s="9" t="s">
        <v>37</v>
      </c>
      <c r="X913" s="9" t="s">
        <v>651</v>
      </c>
      <c r="Y913" s="9" t="s">
        <v>22</v>
      </c>
      <c r="Z913" s="9" t="str">
        <f>TEXT(Table13[[#This Row],[Order Date]],"mmm")</f>
        <v>Jan</v>
      </c>
      <c r="AA913" s="1" t="str">
        <f>TEXT(Table13[[#This Row],[Order Date]],"yyyy")</f>
        <v>2015</v>
      </c>
      <c r="AB913" s="1" t="str">
        <f>TEXT(Table13[[#This Row],[Order Date]],"mmm yyyy")</f>
        <v>Jan 2015</v>
      </c>
      <c r="AC913" s="1" t="str">
        <f>TEXT(Table13[[#This Row],[Order Date]],"dddd")</f>
        <v>Monday</v>
      </c>
    </row>
    <row r="914" spans="1:29" ht="14.5">
      <c r="A914" s="9">
        <v>1639</v>
      </c>
      <c r="B914" s="9" t="str">
        <f>VLOOKUP(Table13[[#This Row],[Customer ID]],'Customer Lookup'!A:B,2,0)</f>
        <v>Marvin Rollins</v>
      </c>
      <c r="C914" s="9">
        <v>89705</v>
      </c>
      <c r="D914" s="12">
        <v>42061</v>
      </c>
      <c r="E914" s="12">
        <v>42063</v>
      </c>
      <c r="F914" s="24">
        <f>Table13[[#This Row],[Ship Date]]-Table13[[#This Row],[Order Date]]</f>
        <v>2</v>
      </c>
      <c r="G914" s="18" t="str">
        <f>IF(Table13[[#This Row],[Shipping Delay (No of Days From Order to Delivery)]]&lt;=2,"Fast Delivery","Standard Delivery")</f>
        <v>Fast Delivery</v>
      </c>
      <c r="H914" s="8" t="s">
        <v>83</v>
      </c>
      <c r="I914" s="13" t="str">
        <f ca="1">TRIM(Table13[[#This Row],[Product Category]])</f>
        <v>Furniture</v>
      </c>
      <c r="J914" s="13" t="str">
        <f ca="1">PROPER(Table13[[#This Row],[Product Sub-Category]])</f>
        <v>Paper</v>
      </c>
      <c r="K914" s="14">
        <v>4</v>
      </c>
      <c r="L914" s="15">
        <v>55.48</v>
      </c>
      <c r="M914" s="15">
        <f t="shared" si="42"/>
        <v>221.92</v>
      </c>
      <c r="N914" s="9">
        <v>0.05</v>
      </c>
      <c r="O914" s="21">
        <v>0.05</v>
      </c>
      <c r="P914" s="21" t="str">
        <f>IF(Table13[[#This Row],[Discount]]=0,"No Discount",IF(Table13[[#This Row],[Discount]]&lt;=0.05,"Low",IF(Table13[[#This Row],[Discount]]&lt;=0.1,"Medium","High")))</f>
        <v>Low</v>
      </c>
      <c r="Q914" s="15">
        <f t="shared" si="43"/>
        <v>11.096</v>
      </c>
      <c r="R914" s="15">
        <f t="shared" si="44"/>
        <v>210.82399999999998</v>
      </c>
      <c r="S914" s="15" t="str">
        <f>IF(Table13[[#This Row],[Total Sales After Discount (Main Total Sales)]]&gt;=1000,"High Order","Low Order")</f>
        <v>Low Order</v>
      </c>
      <c r="T914" s="9" t="s">
        <v>41</v>
      </c>
      <c r="U914" s="9" t="s">
        <v>42</v>
      </c>
      <c r="V914" s="16" t="str">
        <f ca="1">PROPER(Table13[[#This Row],[Region]])</f>
        <v>Central</v>
      </c>
      <c r="W914" s="9" t="s">
        <v>171</v>
      </c>
      <c r="X914" s="9" t="s">
        <v>652</v>
      </c>
      <c r="Y914" s="9" t="s">
        <v>32</v>
      </c>
      <c r="Z914" s="9" t="str">
        <f>TEXT(Table13[[#This Row],[Order Date]],"mmm")</f>
        <v>Feb</v>
      </c>
      <c r="AA914" s="1" t="str">
        <f>TEXT(Table13[[#This Row],[Order Date]],"yyyy")</f>
        <v>2015</v>
      </c>
      <c r="AB914" s="1" t="str">
        <f>TEXT(Table13[[#This Row],[Order Date]],"mmm yyyy")</f>
        <v>Feb 2015</v>
      </c>
      <c r="AC914" s="1" t="str">
        <f>TEXT(Table13[[#This Row],[Order Date]],"dddd")</f>
        <v>Thursday</v>
      </c>
    </row>
    <row r="915" spans="1:29" ht="14.5">
      <c r="A915" s="9">
        <v>1644</v>
      </c>
      <c r="B915" s="9" t="str">
        <f>VLOOKUP(Table13[[#This Row],[Customer ID]],'Customer Lookup'!A:B,2,0)</f>
        <v>Sam Woodward</v>
      </c>
      <c r="C915" s="9">
        <v>87342</v>
      </c>
      <c r="D915" s="12">
        <v>42169</v>
      </c>
      <c r="E915" s="12">
        <v>42171</v>
      </c>
      <c r="F915" s="24">
        <f>Table13[[#This Row],[Ship Date]]-Table13[[#This Row],[Order Date]]</f>
        <v>2</v>
      </c>
      <c r="G915" s="18" t="str">
        <f>IF(Table13[[#This Row],[Shipping Delay (No of Days From Order to Delivery)]]&lt;=2,"Fast Delivery","Standard Delivery")</f>
        <v>Fast Delivery</v>
      </c>
      <c r="H915" s="9" t="s">
        <v>2233</v>
      </c>
      <c r="I915" s="13" t="str">
        <f ca="1">TRIM(Table13[[#This Row],[Product Category]])</f>
        <v>Office Supplies</v>
      </c>
      <c r="J915" s="13" t="str">
        <f ca="1">PROPER(Table13[[#This Row],[Product Sub-Category]])</f>
        <v>Office Furnishings</v>
      </c>
      <c r="K915" s="14">
        <v>1</v>
      </c>
      <c r="L915" s="15">
        <v>107.53</v>
      </c>
      <c r="M915" s="15">
        <f t="shared" si="42"/>
        <v>107.53</v>
      </c>
      <c r="N915" s="9">
        <v>0.1</v>
      </c>
      <c r="O915" s="20">
        <v>0.1</v>
      </c>
      <c r="P915" s="20" t="str">
        <f>IF(Table13[[#This Row],[Discount]]=0,"No Discount",IF(Table13[[#This Row],[Discount]]&lt;=0.05,"Low",IF(Table13[[#This Row],[Discount]]&lt;=0.1,"Medium","High")))</f>
        <v>Medium</v>
      </c>
      <c r="Q915" s="15">
        <f t="shared" si="43"/>
        <v>10.753</v>
      </c>
      <c r="R915" s="15">
        <f t="shared" si="44"/>
        <v>96.777000000000001</v>
      </c>
      <c r="S915" s="15" t="str">
        <f>IF(Table13[[#This Row],[Total Sales After Discount (Main Total Sales)]]&gt;=1000,"High Order","Low Order")</f>
        <v>Low Order</v>
      </c>
      <c r="T915" s="9" t="s">
        <v>98</v>
      </c>
      <c r="U915" s="9" t="s">
        <v>51</v>
      </c>
      <c r="V915" s="16" t="str">
        <f ca="1">PROPER(Table13[[#This Row],[Region]])</f>
        <v>East</v>
      </c>
      <c r="W915" s="9" t="s">
        <v>112</v>
      </c>
      <c r="X915" s="9" t="s">
        <v>653</v>
      </c>
      <c r="Y915" s="9" t="s">
        <v>32</v>
      </c>
      <c r="Z915" s="9" t="str">
        <f>TEXT(Table13[[#This Row],[Order Date]],"mmm")</f>
        <v>Jun</v>
      </c>
      <c r="AA915" s="1" t="str">
        <f>TEXT(Table13[[#This Row],[Order Date]],"yyyy")</f>
        <v>2015</v>
      </c>
      <c r="AB915" s="1" t="str">
        <f>TEXT(Table13[[#This Row],[Order Date]],"mmm yyyy")</f>
        <v>Jun 2015</v>
      </c>
      <c r="AC915" s="1" t="str">
        <f>TEXT(Table13[[#This Row],[Order Date]],"dddd")</f>
        <v>Sunday</v>
      </c>
    </row>
    <row r="916" spans="1:29" ht="14.5">
      <c r="A916" s="9">
        <v>1646</v>
      </c>
      <c r="B916" s="9" t="str">
        <f>VLOOKUP(Table13[[#This Row],[Customer ID]],'Customer Lookup'!A:B,2,0)</f>
        <v>Eugene Brewer Knox</v>
      </c>
      <c r="C916" s="9">
        <v>90932</v>
      </c>
      <c r="D916" s="12">
        <v>42078</v>
      </c>
      <c r="E916" s="12">
        <v>42080</v>
      </c>
      <c r="F916" s="24">
        <f>Table13[[#This Row],[Ship Date]]-Table13[[#This Row],[Order Date]]</f>
        <v>2</v>
      </c>
      <c r="G916" s="18" t="str">
        <f>IF(Table13[[#This Row],[Shipping Delay (No of Days From Order to Delivery)]]&lt;=2,"Fast Delivery","Standard Delivery")</f>
        <v>Fast Delivery</v>
      </c>
      <c r="H916" s="8" t="s">
        <v>60</v>
      </c>
      <c r="I916" s="13" t="str">
        <f ca="1">TRIM(Table13[[#This Row],[Product Category]])</f>
        <v>Office Supplies</v>
      </c>
      <c r="J916" s="13" t="str">
        <f ca="1">PROPER(Table13[[#This Row],[Product Sub-Category]])</f>
        <v>Rubber Bands</v>
      </c>
      <c r="K916" s="14">
        <v>11</v>
      </c>
      <c r="L916" s="15">
        <v>3.29</v>
      </c>
      <c r="M916" s="15">
        <f t="shared" si="42"/>
        <v>36.19</v>
      </c>
      <c r="N916" s="9">
        <v>0.05</v>
      </c>
      <c r="O916" s="21">
        <v>0.05</v>
      </c>
      <c r="P916" s="21" t="str">
        <f>IF(Table13[[#This Row],[Discount]]=0,"No Discount",IF(Table13[[#This Row],[Discount]]&lt;=0.05,"Low",IF(Table13[[#This Row],[Discount]]&lt;=0.1,"Medium","High")))</f>
        <v>Low</v>
      </c>
      <c r="Q916" s="15">
        <f t="shared" si="43"/>
        <v>1.8094999999999999</v>
      </c>
      <c r="R916" s="15">
        <f t="shared" si="44"/>
        <v>34.380499999999998</v>
      </c>
      <c r="S916" s="15" t="str">
        <f>IF(Table13[[#This Row],[Total Sales After Discount (Main Total Sales)]]&gt;=1000,"High Order","Low Order")</f>
        <v>Low Order</v>
      </c>
      <c r="T916" s="9" t="s">
        <v>31</v>
      </c>
      <c r="U916" s="9" t="s">
        <v>51</v>
      </c>
      <c r="V916" s="16" t="str">
        <f ca="1">PROPER(Table13[[#This Row],[Region]])</f>
        <v>Central</v>
      </c>
      <c r="W916" s="9" t="s">
        <v>62</v>
      </c>
      <c r="X916" s="9" t="s">
        <v>654</v>
      </c>
      <c r="Y916" s="9" t="s">
        <v>32</v>
      </c>
      <c r="Z916" s="9" t="str">
        <f>TEXT(Table13[[#This Row],[Order Date]],"mmm")</f>
        <v>Mar</v>
      </c>
      <c r="AA916" s="1" t="str">
        <f>TEXT(Table13[[#This Row],[Order Date]],"yyyy")</f>
        <v>2015</v>
      </c>
      <c r="AB916" s="1" t="str">
        <f>TEXT(Table13[[#This Row],[Order Date]],"mmm yyyy")</f>
        <v>Mar 2015</v>
      </c>
      <c r="AC916" s="1" t="str">
        <f>TEXT(Table13[[#This Row],[Order Date]],"dddd")</f>
        <v>Sunday</v>
      </c>
    </row>
    <row r="917" spans="1:29" ht="14.5">
      <c r="A917" s="9">
        <v>1648</v>
      </c>
      <c r="B917" s="9" t="str">
        <f>VLOOKUP(Table13[[#This Row],[Customer ID]],'Customer Lookup'!A:B,2,0)</f>
        <v>Nina Bowles</v>
      </c>
      <c r="C917" s="9">
        <v>91043</v>
      </c>
      <c r="D917" s="12">
        <v>42088</v>
      </c>
      <c r="E917" s="12">
        <v>42090</v>
      </c>
      <c r="F917" s="24">
        <f>Table13[[#This Row],[Ship Date]]-Table13[[#This Row],[Order Date]]</f>
        <v>2</v>
      </c>
      <c r="G917" s="18" t="str">
        <f>IF(Table13[[#This Row],[Shipping Delay (No of Days From Order to Delivery)]]&lt;=2,"Fast Delivery","Standard Delivery")</f>
        <v>Fast Delivery</v>
      </c>
      <c r="H917" s="9" t="s">
        <v>196</v>
      </c>
      <c r="I917" s="13" t="str">
        <f ca="1">TRIM(Table13[[#This Row],[Product Category]])</f>
        <v>Office Supplies</v>
      </c>
      <c r="J917" s="13" t="str">
        <f ca="1">PROPER(Table13[[#This Row],[Product Sub-Category]])</f>
        <v>Appliances</v>
      </c>
      <c r="K917" s="14">
        <v>17</v>
      </c>
      <c r="L917" s="15">
        <v>46.89</v>
      </c>
      <c r="M917" s="15">
        <f t="shared" si="42"/>
        <v>797.13</v>
      </c>
      <c r="N917" s="9">
        <v>0.05</v>
      </c>
      <c r="O917" s="20">
        <v>0.05</v>
      </c>
      <c r="P917" s="20" t="str">
        <f>IF(Table13[[#This Row],[Discount]]=0,"No Discount",IF(Table13[[#This Row],[Discount]]&lt;=0.05,"Low",IF(Table13[[#This Row],[Discount]]&lt;=0.1,"Medium","High")))</f>
        <v>Low</v>
      </c>
      <c r="Q917" s="15">
        <f t="shared" si="43"/>
        <v>39.856500000000004</v>
      </c>
      <c r="R917" s="15">
        <f t="shared" si="44"/>
        <v>757.27350000000001</v>
      </c>
      <c r="S917" s="15" t="str">
        <f>IF(Table13[[#This Row],[Total Sales After Discount (Main Total Sales)]]&gt;=1000,"High Order","Low Order")</f>
        <v>Low Order</v>
      </c>
      <c r="T917" s="9" t="s">
        <v>41</v>
      </c>
      <c r="U917" s="9" t="s">
        <v>81</v>
      </c>
      <c r="V917" s="16" t="str">
        <f ca="1">PROPER(Table13[[#This Row],[Region]])</f>
        <v>Central</v>
      </c>
      <c r="W917" s="9" t="s">
        <v>142</v>
      </c>
      <c r="X917" s="9" t="s">
        <v>655</v>
      </c>
      <c r="Y917" s="9" t="s">
        <v>32</v>
      </c>
      <c r="Z917" s="9" t="str">
        <f>TEXT(Table13[[#This Row],[Order Date]],"mmm")</f>
        <v>Mar</v>
      </c>
      <c r="AA917" s="1" t="str">
        <f>TEXT(Table13[[#This Row],[Order Date]],"yyyy")</f>
        <v>2015</v>
      </c>
      <c r="AB917" s="1" t="str">
        <f>TEXT(Table13[[#This Row],[Order Date]],"mmm yyyy")</f>
        <v>Mar 2015</v>
      </c>
      <c r="AC917" s="1" t="str">
        <f>TEXT(Table13[[#This Row],[Order Date]],"dddd")</f>
        <v>Wednesday</v>
      </c>
    </row>
    <row r="918" spans="1:29" ht="14.5">
      <c r="A918" s="9">
        <v>1648</v>
      </c>
      <c r="B918" s="9" t="str">
        <f>VLOOKUP(Table13[[#This Row],[Customer ID]],'Customer Lookup'!A:B,2,0)</f>
        <v>Nina Bowles</v>
      </c>
      <c r="C918" s="9">
        <v>91043</v>
      </c>
      <c r="D918" s="12">
        <v>42088</v>
      </c>
      <c r="E918" s="12">
        <v>42088</v>
      </c>
      <c r="F918" s="24">
        <f>Table13[[#This Row],[Ship Date]]-Table13[[#This Row],[Order Date]]</f>
        <v>0</v>
      </c>
      <c r="G918" s="18" t="str">
        <f>IF(Table13[[#This Row],[Shipping Delay (No of Days From Order to Delivery)]]&lt;=2,"Fast Delivery","Standard Delivery")</f>
        <v>Fast Delivery</v>
      </c>
      <c r="H918" s="8" t="s">
        <v>2240</v>
      </c>
      <c r="I918" s="13" t="str">
        <f ca="1">TRIM(Table13[[#This Row],[Product Category]])</f>
        <v>Office Supplies</v>
      </c>
      <c r="J918" s="13" t="str">
        <f ca="1">PROPER(Table13[[#This Row],[Product Sub-Category]])</f>
        <v>Scissors, Rulers And Trimmers</v>
      </c>
      <c r="K918" s="14">
        <v>18</v>
      </c>
      <c r="L918" s="15">
        <v>12.98</v>
      </c>
      <c r="M918" s="15">
        <f t="shared" si="42"/>
        <v>233.64000000000001</v>
      </c>
      <c r="N918" s="9">
        <v>0.05</v>
      </c>
      <c r="O918" s="21">
        <v>0.05</v>
      </c>
      <c r="P918" s="21" t="str">
        <f>IF(Table13[[#This Row],[Discount]]=0,"No Discount",IF(Table13[[#This Row],[Discount]]&lt;=0.05,"Low",IF(Table13[[#This Row],[Discount]]&lt;=0.1,"Medium","High")))</f>
        <v>Low</v>
      </c>
      <c r="Q918" s="15">
        <f t="shared" si="43"/>
        <v>11.682000000000002</v>
      </c>
      <c r="R918" s="15">
        <f t="shared" si="44"/>
        <v>221.95800000000003</v>
      </c>
      <c r="S918" s="15" t="str">
        <f>IF(Table13[[#This Row],[Total Sales After Discount (Main Total Sales)]]&gt;=1000,"High Order","Low Order")</f>
        <v>Low Order</v>
      </c>
      <c r="T918" s="9" t="s">
        <v>41</v>
      </c>
      <c r="U918" s="9" t="s">
        <v>81</v>
      </c>
      <c r="V918" s="16" t="str">
        <f ca="1">PROPER(Table13[[#This Row],[Region]])</f>
        <v>East</v>
      </c>
      <c r="W918" s="9" t="s">
        <v>142</v>
      </c>
      <c r="X918" s="9" t="s">
        <v>655</v>
      </c>
      <c r="Y918" s="9" t="s">
        <v>32</v>
      </c>
      <c r="Z918" s="9" t="str">
        <f>TEXT(Table13[[#This Row],[Order Date]],"mmm")</f>
        <v>Mar</v>
      </c>
      <c r="AA918" s="1" t="str">
        <f>TEXT(Table13[[#This Row],[Order Date]],"yyyy")</f>
        <v>2015</v>
      </c>
      <c r="AB918" s="1" t="str">
        <f>TEXT(Table13[[#This Row],[Order Date]],"mmm yyyy")</f>
        <v>Mar 2015</v>
      </c>
      <c r="AC918" s="1" t="str">
        <f>TEXT(Table13[[#This Row],[Order Date]],"dddd")</f>
        <v>Wednesday</v>
      </c>
    </row>
    <row r="919" spans="1:29" ht="14.5">
      <c r="A919" s="9">
        <v>1649</v>
      </c>
      <c r="B919" s="9" t="str">
        <f>VLOOKUP(Table13[[#This Row],[Customer ID]],'Customer Lookup'!A:B,2,0)</f>
        <v>Roy Hardison</v>
      </c>
      <c r="C919" s="9">
        <v>91041</v>
      </c>
      <c r="D919" s="12">
        <v>42059</v>
      </c>
      <c r="E919" s="12">
        <v>42061</v>
      </c>
      <c r="F919" s="24">
        <f>Table13[[#This Row],[Ship Date]]-Table13[[#This Row],[Order Date]]</f>
        <v>2</v>
      </c>
      <c r="G919" s="18" t="str">
        <f>IF(Table13[[#This Row],[Shipping Delay (No of Days From Order to Delivery)]]&lt;=2,"Fast Delivery","Standard Delivery")</f>
        <v>Fast Delivery</v>
      </c>
      <c r="H919" s="9" t="s">
        <v>196</v>
      </c>
      <c r="I919" s="13" t="str">
        <f ca="1">TRIM(Table13[[#This Row],[Product Category]])</f>
        <v>Technology</v>
      </c>
      <c r="J919" s="13" t="str">
        <f ca="1">PROPER(Table13[[#This Row],[Product Sub-Category]])</f>
        <v>Appliances</v>
      </c>
      <c r="K919" s="14">
        <v>3</v>
      </c>
      <c r="L919" s="15">
        <v>48.58</v>
      </c>
      <c r="M919" s="15">
        <f t="shared" si="42"/>
        <v>145.74</v>
      </c>
      <c r="N919" s="9">
        <v>0.05</v>
      </c>
      <c r="O919" s="20">
        <v>0.05</v>
      </c>
      <c r="P919" s="20" t="str">
        <f>IF(Table13[[#This Row],[Discount]]=0,"No Discount",IF(Table13[[#This Row],[Discount]]&lt;=0.05,"Low",IF(Table13[[#This Row],[Discount]]&lt;=0.1,"Medium","High")))</f>
        <v>Low</v>
      </c>
      <c r="Q919" s="15">
        <f t="shared" si="43"/>
        <v>7.2870000000000008</v>
      </c>
      <c r="R919" s="15">
        <f t="shared" si="44"/>
        <v>138.453</v>
      </c>
      <c r="S919" s="15" t="str">
        <f>IF(Table13[[#This Row],[Total Sales After Discount (Main Total Sales)]]&gt;=1000,"High Order","Low Order")</f>
        <v>Low Order</v>
      </c>
      <c r="T919" s="9" t="s">
        <v>41</v>
      </c>
      <c r="U919" s="9" t="s">
        <v>81</v>
      </c>
      <c r="V919" s="16" t="str">
        <f ca="1">PROPER(Table13[[#This Row],[Region]])</f>
        <v>South</v>
      </c>
      <c r="W919" s="9" t="s">
        <v>62</v>
      </c>
      <c r="X919" s="9" t="s">
        <v>639</v>
      </c>
      <c r="Y919" s="9" t="s">
        <v>22</v>
      </c>
      <c r="Z919" s="9" t="str">
        <f>TEXT(Table13[[#This Row],[Order Date]],"mmm")</f>
        <v>Feb</v>
      </c>
      <c r="AA919" s="1" t="str">
        <f>TEXT(Table13[[#This Row],[Order Date]],"yyyy")</f>
        <v>2015</v>
      </c>
      <c r="AB919" s="1" t="str">
        <f>TEXT(Table13[[#This Row],[Order Date]],"mmm yyyy")</f>
        <v>Feb 2015</v>
      </c>
      <c r="AC919" s="1" t="str">
        <f>TEXT(Table13[[#This Row],[Order Date]],"dddd")</f>
        <v>Tuesday</v>
      </c>
    </row>
    <row r="920" spans="1:29" ht="14.5">
      <c r="A920" s="9">
        <v>1650</v>
      </c>
      <c r="B920" s="9" t="str">
        <f>VLOOKUP(Table13[[#This Row],[Customer ID]],'Customer Lookup'!A:B,2,0)</f>
        <v>Dan Lamm</v>
      </c>
      <c r="C920" s="9">
        <v>91042</v>
      </c>
      <c r="D920" s="12">
        <v>42133</v>
      </c>
      <c r="E920" s="12">
        <v>42133</v>
      </c>
      <c r="F920" s="24">
        <f>Table13[[#This Row],[Ship Date]]-Table13[[#This Row],[Order Date]]</f>
        <v>0</v>
      </c>
      <c r="G920" s="18" t="str">
        <f>IF(Table13[[#This Row],[Shipping Delay (No of Days From Order to Delivery)]]&lt;=2,"Fast Delivery","Standard Delivery")</f>
        <v>Fast Delivery</v>
      </c>
      <c r="H920" s="8" t="s">
        <v>144</v>
      </c>
      <c r="I920" s="13" t="str">
        <f ca="1">TRIM(Table13[[#This Row],[Product Category]])</f>
        <v>Office Supplies</v>
      </c>
      <c r="J920" s="13" t="str">
        <f ca="1">PROPER(Table13[[#This Row],[Product Sub-Category]])</f>
        <v>Computer Peripherals</v>
      </c>
      <c r="K920" s="14">
        <v>15</v>
      </c>
      <c r="L920" s="15">
        <v>6.48</v>
      </c>
      <c r="M920" s="15">
        <f t="shared" si="42"/>
        <v>97.2</v>
      </c>
      <c r="N920" s="9">
        <v>0.05</v>
      </c>
      <c r="O920" s="21">
        <v>0.05</v>
      </c>
      <c r="P920" s="21" t="str">
        <f>IF(Table13[[#This Row],[Discount]]=0,"No Discount",IF(Table13[[#This Row],[Discount]]&lt;=0.05,"Low",IF(Table13[[#This Row],[Discount]]&lt;=0.1,"Medium","High")))</f>
        <v>Low</v>
      </c>
      <c r="Q920" s="15">
        <f t="shared" si="43"/>
        <v>4.8600000000000003</v>
      </c>
      <c r="R920" s="15">
        <f t="shared" si="44"/>
        <v>92.34</v>
      </c>
      <c r="S920" s="15" t="str">
        <f>IF(Table13[[#This Row],[Total Sales After Discount (Main Total Sales)]]&gt;=1000,"High Order","Low Order")</f>
        <v>Low Order</v>
      </c>
      <c r="T920" s="9" t="s">
        <v>21</v>
      </c>
      <c r="U920" s="9" t="s">
        <v>81</v>
      </c>
      <c r="V920" s="16" t="str">
        <f ca="1">PROPER(Table13[[#This Row],[Region]])</f>
        <v>South</v>
      </c>
      <c r="W920" s="9" t="s">
        <v>225</v>
      </c>
      <c r="X920" s="9" t="s">
        <v>656</v>
      </c>
      <c r="Y920" s="9" t="s">
        <v>32</v>
      </c>
      <c r="Z920" s="9" t="str">
        <f>TEXT(Table13[[#This Row],[Order Date]],"mmm")</f>
        <v>May</v>
      </c>
      <c r="AA920" s="1" t="str">
        <f>TEXT(Table13[[#This Row],[Order Date]],"yyyy")</f>
        <v>2015</v>
      </c>
      <c r="AB920" s="1" t="str">
        <f>TEXT(Table13[[#This Row],[Order Date]],"mmm yyyy")</f>
        <v>May 2015</v>
      </c>
      <c r="AC920" s="1" t="str">
        <f>TEXT(Table13[[#This Row],[Order Date]],"dddd")</f>
        <v>Saturday</v>
      </c>
    </row>
    <row r="921" spans="1:29" ht="14.5">
      <c r="A921" s="9">
        <v>1650</v>
      </c>
      <c r="B921" s="9" t="str">
        <f>VLOOKUP(Table13[[#This Row],[Customer ID]],'Customer Lookup'!A:B,2,0)</f>
        <v>Dan Lamm</v>
      </c>
      <c r="C921" s="9">
        <v>91042</v>
      </c>
      <c r="D921" s="12">
        <v>42133</v>
      </c>
      <c r="E921" s="12">
        <v>42134</v>
      </c>
      <c r="F921" s="24">
        <f>Table13[[#This Row],[Ship Date]]-Table13[[#This Row],[Order Date]]</f>
        <v>1</v>
      </c>
      <c r="G921" s="18" t="str">
        <f>IF(Table13[[#This Row],[Shipping Delay (No of Days From Order to Delivery)]]&lt;=2,"Fast Delivery","Standard Delivery")</f>
        <v>Fast Delivery</v>
      </c>
      <c r="H921" s="9" t="s">
        <v>116</v>
      </c>
      <c r="I921" s="13" t="str">
        <f ca="1">TRIM(Table13[[#This Row],[Product Category]])</f>
        <v>Technology</v>
      </c>
      <c r="J921" s="13" t="str">
        <f ca="1">PROPER(Table13[[#This Row],[Product Sub-Category]])</f>
        <v>Labels</v>
      </c>
      <c r="K921" s="14">
        <v>7</v>
      </c>
      <c r="L921" s="15">
        <v>12.53</v>
      </c>
      <c r="M921" s="15">
        <f t="shared" si="42"/>
        <v>87.71</v>
      </c>
      <c r="N921" s="9">
        <v>0.05</v>
      </c>
      <c r="O921" s="20">
        <v>0.05</v>
      </c>
      <c r="P921" s="20" t="str">
        <f>IF(Table13[[#This Row],[Discount]]=0,"No Discount",IF(Table13[[#This Row],[Discount]]&lt;=0.05,"Low",IF(Table13[[#This Row],[Discount]]&lt;=0.1,"Medium","High")))</f>
        <v>Low</v>
      </c>
      <c r="Q921" s="15">
        <f t="shared" si="43"/>
        <v>4.3854999999999995</v>
      </c>
      <c r="R921" s="15">
        <f t="shared" si="44"/>
        <v>83.3245</v>
      </c>
      <c r="S921" s="15" t="str">
        <f>IF(Table13[[#This Row],[Total Sales After Discount (Main Total Sales)]]&gt;=1000,"High Order","Low Order")</f>
        <v>Low Order</v>
      </c>
      <c r="T921" s="9" t="s">
        <v>21</v>
      </c>
      <c r="U921" s="9" t="s">
        <v>81</v>
      </c>
      <c r="V921" s="16" t="str">
        <f ca="1">PROPER(Table13[[#This Row],[Region]])</f>
        <v>South</v>
      </c>
      <c r="W921" s="9" t="s">
        <v>225</v>
      </c>
      <c r="X921" s="9" t="s">
        <v>656</v>
      </c>
      <c r="Y921" s="9" t="s">
        <v>32</v>
      </c>
      <c r="Z921" s="9" t="str">
        <f>TEXT(Table13[[#This Row],[Order Date]],"mmm")</f>
        <v>May</v>
      </c>
      <c r="AA921" s="1" t="str">
        <f>TEXT(Table13[[#This Row],[Order Date]],"yyyy")</f>
        <v>2015</v>
      </c>
      <c r="AB921" s="1" t="str">
        <f>TEXT(Table13[[#This Row],[Order Date]],"mmm yyyy")</f>
        <v>May 2015</v>
      </c>
      <c r="AC921" s="1" t="str">
        <f>TEXT(Table13[[#This Row],[Order Date]],"dddd")</f>
        <v>Saturday</v>
      </c>
    </row>
    <row r="922" spans="1:29" ht="14.5">
      <c r="A922" s="9">
        <v>1650</v>
      </c>
      <c r="B922" s="9" t="str">
        <f>VLOOKUP(Table13[[#This Row],[Customer ID]],'Customer Lookup'!A:B,2,0)</f>
        <v>Dan Lamm</v>
      </c>
      <c r="C922" s="9">
        <v>91042</v>
      </c>
      <c r="D922" s="12">
        <v>42133</v>
      </c>
      <c r="E922" s="12">
        <v>42135</v>
      </c>
      <c r="F922" s="24">
        <f>Table13[[#This Row],[Ship Date]]-Table13[[#This Row],[Order Date]]</f>
        <v>2</v>
      </c>
      <c r="G922" s="18" t="str">
        <f>IF(Table13[[#This Row],[Shipping Delay (No of Days From Order to Delivery)]]&lt;=2,"Fast Delivery","Standard Delivery")</f>
        <v>Fast Delivery</v>
      </c>
      <c r="H922" s="8" t="s">
        <v>2235</v>
      </c>
      <c r="I922" s="13" t="str">
        <f ca="1">TRIM(Table13[[#This Row],[Product Category]])</f>
        <v>Office Supplies</v>
      </c>
      <c r="J922" s="13" t="str">
        <f ca="1">PROPER(Table13[[#This Row],[Product Sub-Category]])</f>
        <v>Telephones And Communication</v>
      </c>
      <c r="K922" s="14">
        <v>8</v>
      </c>
      <c r="L922" s="15">
        <v>65.989999999999995</v>
      </c>
      <c r="M922" s="15">
        <f t="shared" si="42"/>
        <v>527.91999999999996</v>
      </c>
      <c r="N922" s="9">
        <v>0.05</v>
      </c>
      <c r="O922" s="21">
        <v>0.05</v>
      </c>
      <c r="P922" s="21" t="str">
        <f>IF(Table13[[#This Row],[Discount]]=0,"No Discount",IF(Table13[[#This Row],[Discount]]&lt;=0.05,"Low",IF(Table13[[#This Row],[Discount]]&lt;=0.1,"Medium","High")))</f>
        <v>Low</v>
      </c>
      <c r="Q922" s="15">
        <f t="shared" si="43"/>
        <v>26.396000000000001</v>
      </c>
      <c r="R922" s="15">
        <f t="shared" si="44"/>
        <v>501.52399999999994</v>
      </c>
      <c r="S922" s="15" t="str">
        <f>IF(Table13[[#This Row],[Total Sales After Discount (Main Total Sales)]]&gt;=1000,"High Order","Low Order")</f>
        <v>Low Order</v>
      </c>
      <c r="T922" s="9" t="s">
        <v>21</v>
      </c>
      <c r="U922" s="9" t="s">
        <v>81</v>
      </c>
      <c r="V922" s="16" t="str">
        <f ca="1">PROPER(Table13[[#This Row],[Region]])</f>
        <v>West</v>
      </c>
      <c r="W922" s="9" t="s">
        <v>225</v>
      </c>
      <c r="X922" s="9" t="s">
        <v>656</v>
      </c>
      <c r="Y922" s="9" t="s">
        <v>22</v>
      </c>
      <c r="Z922" s="9" t="str">
        <f>TEXT(Table13[[#This Row],[Order Date]],"mmm")</f>
        <v>May</v>
      </c>
      <c r="AA922" s="1" t="str">
        <f>TEXT(Table13[[#This Row],[Order Date]],"yyyy")</f>
        <v>2015</v>
      </c>
      <c r="AB922" s="1" t="str">
        <f>TEXT(Table13[[#This Row],[Order Date]],"mmm yyyy")</f>
        <v>May 2015</v>
      </c>
      <c r="AC922" s="1" t="str">
        <f>TEXT(Table13[[#This Row],[Order Date]],"dddd")</f>
        <v>Saturday</v>
      </c>
    </row>
    <row r="923" spans="1:29" ht="14.5">
      <c r="A923" s="9">
        <v>1653</v>
      </c>
      <c r="B923" s="9" t="str">
        <f>VLOOKUP(Table13[[#This Row],[Customer ID]],'Customer Lookup'!A:B,2,0)</f>
        <v>Charles Cline</v>
      </c>
      <c r="C923" s="9">
        <v>89885</v>
      </c>
      <c r="D923" s="12">
        <v>42028</v>
      </c>
      <c r="E923" s="12">
        <v>42029</v>
      </c>
      <c r="F923" s="24">
        <f>Table13[[#This Row],[Ship Date]]-Table13[[#This Row],[Order Date]]</f>
        <v>1</v>
      </c>
      <c r="G923" s="18" t="str">
        <f>IF(Table13[[#This Row],[Shipping Delay (No of Days From Order to Delivery)]]&lt;=2,"Fast Delivery","Standard Delivery")</f>
        <v>Fast Delivery</v>
      </c>
      <c r="H923" s="9" t="s">
        <v>2238</v>
      </c>
      <c r="I923" s="13" t="str">
        <f ca="1">TRIM(Table13[[#This Row],[Product Category]])</f>
        <v>Technology</v>
      </c>
      <c r="J923" s="13" t="str">
        <f ca="1">PROPER(Table13[[#This Row],[Product Sub-Category]])</f>
        <v>Storage &amp; Organization</v>
      </c>
      <c r="K923" s="14">
        <v>10</v>
      </c>
      <c r="L923" s="15">
        <v>101.41</v>
      </c>
      <c r="M923" s="15">
        <f t="shared" si="42"/>
        <v>1014.0999999999999</v>
      </c>
      <c r="N923" s="9">
        <v>0.1</v>
      </c>
      <c r="O923" s="20">
        <v>0.1</v>
      </c>
      <c r="P923" s="20" t="str">
        <f>IF(Table13[[#This Row],[Discount]]=0,"No Discount",IF(Table13[[#This Row],[Discount]]&lt;=0.05,"Low",IF(Table13[[#This Row],[Discount]]&lt;=0.1,"Medium","High")))</f>
        <v>Medium</v>
      </c>
      <c r="Q923" s="15">
        <f t="shared" si="43"/>
        <v>101.41</v>
      </c>
      <c r="R923" s="15">
        <f t="shared" si="44"/>
        <v>912.68999999999994</v>
      </c>
      <c r="S923" s="15" t="str">
        <f>IF(Table13[[#This Row],[Total Sales After Discount (Main Total Sales)]]&gt;=1000,"High Order","Low Order")</f>
        <v>Low Order</v>
      </c>
      <c r="T923" s="9" t="s">
        <v>31</v>
      </c>
      <c r="U923" s="9" t="s">
        <v>81</v>
      </c>
      <c r="V923" s="16" t="str">
        <f ca="1">PROPER(Table13[[#This Row],[Region]])</f>
        <v>West</v>
      </c>
      <c r="W923" s="9" t="s">
        <v>37</v>
      </c>
      <c r="X923" s="9" t="s">
        <v>657</v>
      </c>
      <c r="Y923" s="9" t="s">
        <v>22</v>
      </c>
      <c r="Z923" s="9" t="str">
        <f>TEXT(Table13[[#This Row],[Order Date]],"mmm")</f>
        <v>Jan</v>
      </c>
      <c r="AA923" s="1" t="str">
        <f>TEXT(Table13[[#This Row],[Order Date]],"yyyy")</f>
        <v>2015</v>
      </c>
      <c r="AB923" s="1" t="str">
        <f>TEXT(Table13[[#This Row],[Order Date]],"mmm yyyy")</f>
        <v>Jan 2015</v>
      </c>
      <c r="AC923" s="1" t="str">
        <f>TEXT(Table13[[#This Row],[Order Date]],"dddd")</f>
        <v>Saturday</v>
      </c>
    </row>
    <row r="924" spans="1:29" ht="14.5">
      <c r="A924" s="9">
        <v>1653</v>
      </c>
      <c r="B924" s="9" t="str">
        <f>VLOOKUP(Table13[[#This Row],[Customer ID]],'Customer Lookup'!A:B,2,0)</f>
        <v>Charles Cline</v>
      </c>
      <c r="C924" s="9">
        <v>89885</v>
      </c>
      <c r="D924" s="12">
        <v>42028</v>
      </c>
      <c r="E924" s="12">
        <v>42029</v>
      </c>
      <c r="F924" s="24">
        <f>Table13[[#This Row],[Ship Date]]-Table13[[#This Row],[Order Date]]</f>
        <v>1</v>
      </c>
      <c r="G924" s="18" t="str">
        <f>IF(Table13[[#This Row],[Shipping Delay (No of Days From Order to Delivery)]]&lt;=2,"Fast Delivery","Standard Delivery")</f>
        <v>Fast Delivery</v>
      </c>
      <c r="H924" s="8" t="s">
        <v>2235</v>
      </c>
      <c r="I924" s="13" t="str">
        <f ca="1">TRIM(Table13[[#This Row],[Product Category]])</f>
        <v>Office Supplies</v>
      </c>
      <c r="J924" s="13" t="str">
        <f ca="1">PROPER(Table13[[#This Row],[Product Sub-Category]])</f>
        <v>Telephones And Communication</v>
      </c>
      <c r="K924" s="14">
        <v>2</v>
      </c>
      <c r="L924" s="15">
        <v>95.99</v>
      </c>
      <c r="M924" s="15">
        <f t="shared" si="42"/>
        <v>191.98</v>
      </c>
      <c r="N924" s="9">
        <v>0.05</v>
      </c>
      <c r="O924" s="21">
        <v>0.05</v>
      </c>
      <c r="P924" s="21" t="str">
        <f>IF(Table13[[#This Row],[Discount]]=0,"No Discount",IF(Table13[[#This Row],[Discount]]&lt;=0.05,"Low",IF(Table13[[#This Row],[Discount]]&lt;=0.1,"Medium","High")))</f>
        <v>Low</v>
      </c>
      <c r="Q924" s="15">
        <f t="shared" si="43"/>
        <v>9.5990000000000002</v>
      </c>
      <c r="R924" s="15">
        <f t="shared" si="44"/>
        <v>182.381</v>
      </c>
      <c r="S924" s="15" t="str">
        <f>IF(Table13[[#This Row],[Total Sales After Discount (Main Total Sales)]]&gt;=1000,"High Order","Low Order")</f>
        <v>Low Order</v>
      </c>
      <c r="T924" s="9" t="s">
        <v>31</v>
      </c>
      <c r="U924" s="9" t="s">
        <v>81</v>
      </c>
      <c r="V924" s="16" t="str">
        <f ca="1">PROPER(Table13[[#This Row],[Region]])</f>
        <v>West</v>
      </c>
      <c r="W924" s="9" t="s">
        <v>37</v>
      </c>
      <c r="X924" s="9" t="s">
        <v>657</v>
      </c>
      <c r="Y924" s="9" t="s">
        <v>32</v>
      </c>
      <c r="Z924" s="9" t="str">
        <f>TEXT(Table13[[#This Row],[Order Date]],"mmm")</f>
        <v>Jan</v>
      </c>
      <c r="AA924" s="1" t="str">
        <f>TEXT(Table13[[#This Row],[Order Date]],"yyyy")</f>
        <v>2015</v>
      </c>
      <c r="AB924" s="1" t="str">
        <f>TEXT(Table13[[#This Row],[Order Date]],"mmm yyyy")</f>
        <v>Jan 2015</v>
      </c>
      <c r="AC924" s="1" t="str">
        <f>TEXT(Table13[[#This Row],[Order Date]],"dddd")</f>
        <v>Saturday</v>
      </c>
    </row>
    <row r="925" spans="1:29" ht="14.5">
      <c r="A925" s="9">
        <v>1665</v>
      </c>
      <c r="B925" s="9" t="str">
        <f>VLOOKUP(Table13[[#This Row],[Customer ID]],'Customer Lookup'!A:B,2,0)</f>
        <v>Elsie Pridgen</v>
      </c>
      <c r="C925" s="9">
        <v>90678</v>
      </c>
      <c r="D925" s="12">
        <v>42061</v>
      </c>
      <c r="E925" s="12">
        <v>42062</v>
      </c>
      <c r="F925" s="24">
        <f>Table13[[#This Row],[Ship Date]]-Table13[[#This Row],[Order Date]]</f>
        <v>1</v>
      </c>
      <c r="G925" s="18" t="str">
        <f>IF(Table13[[#This Row],[Shipping Delay (No of Days From Order to Delivery)]]&lt;=2,"Fast Delivery","Standard Delivery")</f>
        <v>Fast Delivery</v>
      </c>
      <c r="H925" s="9" t="s">
        <v>83</v>
      </c>
      <c r="I925" s="13" t="str">
        <f ca="1">TRIM(Table13[[#This Row],[Product Category]])</f>
        <v>Technology</v>
      </c>
      <c r="J925" s="13" t="str">
        <f ca="1">PROPER(Table13[[#This Row],[Product Sub-Category]])</f>
        <v>Paper</v>
      </c>
      <c r="K925" s="14">
        <v>2</v>
      </c>
      <c r="L925" s="15">
        <v>3.6</v>
      </c>
      <c r="M925" s="15">
        <f t="shared" si="42"/>
        <v>7.2</v>
      </c>
      <c r="N925" s="9">
        <v>0.05</v>
      </c>
      <c r="O925" s="20">
        <v>0.05</v>
      </c>
      <c r="P925" s="20" t="str">
        <f>IF(Table13[[#This Row],[Discount]]=0,"No Discount",IF(Table13[[#This Row],[Discount]]&lt;=0.05,"Low",IF(Table13[[#This Row],[Discount]]&lt;=0.1,"Medium","High")))</f>
        <v>Low</v>
      </c>
      <c r="Q925" s="15">
        <f t="shared" si="43"/>
        <v>0.36000000000000004</v>
      </c>
      <c r="R925" s="15">
        <f t="shared" si="44"/>
        <v>6.84</v>
      </c>
      <c r="S925" s="15" t="str">
        <f>IF(Table13[[#This Row],[Total Sales After Discount (Main Total Sales)]]&gt;=1000,"High Order","Low Order")</f>
        <v>Low Order</v>
      </c>
      <c r="T925" s="9" t="s">
        <v>21</v>
      </c>
      <c r="U925" s="9" t="s">
        <v>104</v>
      </c>
      <c r="V925" s="16" t="str">
        <f ca="1">PROPER(Table13[[#This Row],[Region]])</f>
        <v>South</v>
      </c>
      <c r="W925" s="9" t="s">
        <v>37</v>
      </c>
      <c r="X925" s="9" t="s">
        <v>658</v>
      </c>
      <c r="Y925" s="9" t="s">
        <v>32</v>
      </c>
      <c r="Z925" s="9" t="str">
        <f>TEXT(Table13[[#This Row],[Order Date]],"mmm")</f>
        <v>Feb</v>
      </c>
      <c r="AA925" s="1" t="str">
        <f>TEXT(Table13[[#This Row],[Order Date]],"yyyy")</f>
        <v>2015</v>
      </c>
      <c r="AB925" s="1" t="str">
        <f>TEXT(Table13[[#This Row],[Order Date]],"mmm yyyy")</f>
        <v>Feb 2015</v>
      </c>
      <c r="AC925" s="1" t="str">
        <f>TEXT(Table13[[#This Row],[Order Date]],"dddd")</f>
        <v>Thursday</v>
      </c>
    </row>
    <row r="926" spans="1:29" ht="14.5">
      <c r="A926" s="9">
        <v>1670</v>
      </c>
      <c r="B926" s="9" t="str">
        <f>VLOOKUP(Table13[[#This Row],[Customer ID]],'Customer Lookup'!A:B,2,0)</f>
        <v>Carolyn Bowling</v>
      </c>
      <c r="C926" s="9">
        <v>86722</v>
      </c>
      <c r="D926" s="12">
        <v>42118</v>
      </c>
      <c r="E926" s="12">
        <v>42120</v>
      </c>
      <c r="F926" s="24">
        <f>Table13[[#This Row],[Ship Date]]-Table13[[#This Row],[Order Date]]</f>
        <v>2</v>
      </c>
      <c r="G926" s="18" t="str">
        <f>IF(Table13[[#This Row],[Shipping Delay (No of Days From Order to Delivery)]]&lt;=2,"Fast Delivery","Standard Delivery")</f>
        <v>Fast Delivery</v>
      </c>
      <c r="H926" s="8" t="s">
        <v>144</v>
      </c>
      <c r="I926" s="13" t="str">
        <f ca="1">TRIM(Table13[[#This Row],[Product Category]])</f>
        <v>Office Supplies</v>
      </c>
      <c r="J926" s="13" t="str">
        <f ca="1">PROPER(Table13[[#This Row],[Product Sub-Category]])</f>
        <v>Computer Peripherals</v>
      </c>
      <c r="K926" s="14">
        <v>10</v>
      </c>
      <c r="L926" s="15">
        <v>35.409999999999997</v>
      </c>
      <c r="M926" s="15">
        <f t="shared" si="42"/>
        <v>354.09999999999997</v>
      </c>
      <c r="N926" s="9">
        <v>0.05</v>
      </c>
      <c r="O926" s="21">
        <v>0.05</v>
      </c>
      <c r="P926" s="21" t="str">
        <f>IF(Table13[[#This Row],[Discount]]=0,"No Discount",IF(Table13[[#This Row],[Discount]]&lt;=0.05,"Low",IF(Table13[[#This Row],[Discount]]&lt;=0.1,"Medium","High")))</f>
        <v>Low</v>
      </c>
      <c r="Q926" s="15">
        <f t="shared" si="43"/>
        <v>17.704999999999998</v>
      </c>
      <c r="R926" s="15">
        <f t="shared" si="44"/>
        <v>336.39499999999998</v>
      </c>
      <c r="S926" s="15" t="str">
        <f>IF(Table13[[#This Row],[Total Sales After Discount (Main Total Sales)]]&gt;=1000,"High Order","Low Order")</f>
        <v>Low Order</v>
      </c>
      <c r="T926" s="9" t="s">
        <v>98</v>
      </c>
      <c r="U926" s="9" t="s">
        <v>51</v>
      </c>
      <c r="V926" s="16" t="str">
        <f ca="1">PROPER(Table13[[#This Row],[Region]])</f>
        <v>South</v>
      </c>
      <c r="W926" s="9" t="s">
        <v>117</v>
      </c>
      <c r="X926" s="9" t="s">
        <v>633</v>
      </c>
      <c r="Y926" s="9" t="s">
        <v>32</v>
      </c>
      <c r="Z926" s="9" t="str">
        <f>TEXT(Table13[[#This Row],[Order Date]],"mmm")</f>
        <v>Apr</v>
      </c>
      <c r="AA926" s="1" t="str">
        <f>TEXT(Table13[[#This Row],[Order Date]],"yyyy")</f>
        <v>2015</v>
      </c>
      <c r="AB926" s="1" t="str">
        <f>TEXT(Table13[[#This Row],[Order Date]],"mmm yyyy")</f>
        <v>Apr 2015</v>
      </c>
      <c r="AC926" s="1" t="str">
        <f>TEXT(Table13[[#This Row],[Order Date]],"dddd")</f>
        <v>Friday</v>
      </c>
    </row>
    <row r="927" spans="1:29" ht="14.5">
      <c r="A927" s="9">
        <v>1670</v>
      </c>
      <c r="B927" s="9" t="str">
        <f>VLOOKUP(Table13[[#This Row],[Customer ID]],'Customer Lookup'!A:B,2,0)</f>
        <v>Carolyn Bowling</v>
      </c>
      <c r="C927" s="9">
        <v>86722</v>
      </c>
      <c r="D927" s="12">
        <v>42118</v>
      </c>
      <c r="E927" s="12">
        <v>42127</v>
      </c>
      <c r="F927" s="24">
        <f>Table13[[#This Row],[Ship Date]]-Table13[[#This Row],[Order Date]]</f>
        <v>9</v>
      </c>
      <c r="G927" s="18" t="str">
        <f>IF(Table13[[#This Row],[Shipping Delay (No of Days From Order to Delivery)]]&lt;=2,"Fast Delivery","Standard Delivery")</f>
        <v>Standard Delivery</v>
      </c>
      <c r="H927" s="9" t="s">
        <v>2238</v>
      </c>
      <c r="I927" s="13" t="str">
        <f ca="1">TRIM(Table13[[#This Row],[Product Category]])</f>
        <v>Office Supplies</v>
      </c>
      <c r="J927" s="13" t="str">
        <f ca="1">PROPER(Table13[[#This Row],[Product Sub-Category]])</f>
        <v>Storage &amp; Organization</v>
      </c>
      <c r="K927" s="14">
        <v>11</v>
      </c>
      <c r="L927" s="15">
        <v>142.86000000000001</v>
      </c>
      <c r="M927" s="15">
        <f t="shared" si="42"/>
        <v>1571.46</v>
      </c>
      <c r="N927" s="9">
        <v>0.1</v>
      </c>
      <c r="O927" s="20">
        <v>0.1</v>
      </c>
      <c r="P927" s="20" t="str">
        <f>IF(Table13[[#This Row],[Discount]]=0,"No Discount",IF(Table13[[#This Row],[Discount]]&lt;=0.05,"Low",IF(Table13[[#This Row],[Discount]]&lt;=0.1,"Medium","High")))</f>
        <v>Medium</v>
      </c>
      <c r="Q927" s="15">
        <f t="shared" si="43"/>
        <v>157.14600000000002</v>
      </c>
      <c r="R927" s="15">
        <f t="shared" si="44"/>
        <v>1414.3140000000001</v>
      </c>
      <c r="S927" s="15" t="str">
        <f>IF(Table13[[#This Row],[Total Sales After Discount (Main Total Sales)]]&gt;=1000,"High Order","Low Order")</f>
        <v>High Order</v>
      </c>
      <c r="T927" s="9" t="s">
        <v>98</v>
      </c>
      <c r="U927" s="9" t="s">
        <v>51</v>
      </c>
      <c r="V927" s="16" t="str">
        <f ca="1">PROPER(Table13[[#This Row],[Region]])</f>
        <v>South</v>
      </c>
      <c r="W927" s="9" t="s">
        <v>117</v>
      </c>
      <c r="X927" s="9" t="s">
        <v>633</v>
      </c>
      <c r="Y927" s="9" t="s">
        <v>32</v>
      </c>
      <c r="Z927" s="9" t="str">
        <f>TEXT(Table13[[#This Row],[Order Date]],"mmm")</f>
        <v>Apr</v>
      </c>
      <c r="AA927" s="1" t="str">
        <f>TEXT(Table13[[#This Row],[Order Date]],"yyyy")</f>
        <v>2015</v>
      </c>
      <c r="AB927" s="1" t="str">
        <f>TEXT(Table13[[#This Row],[Order Date]],"mmm yyyy")</f>
        <v>Apr 2015</v>
      </c>
      <c r="AC927" s="1" t="str">
        <f>TEXT(Table13[[#This Row],[Order Date]],"dddd")</f>
        <v>Friday</v>
      </c>
    </row>
    <row r="928" spans="1:29" ht="14.5">
      <c r="A928" s="9">
        <v>1671</v>
      </c>
      <c r="B928" s="9" t="str">
        <f>VLOOKUP(Table13[[#This Row],[Customer ID]],'Customer Lookup'!A:B,2,0)</f>
        <v>Mitchell Ross</v>
      </c>
      <c r="C928" s="9">
        <v>86724</v>
      </c>
      <c r="D928" s="12">
        <v>42044</v>
      </c>
      <c r="E928" s="12">
        <v>42048</v>
      </c>
      <c r="F928" s="24">
        <f>Table13[[#This Row],[Ship Date]]-Table13[[#This Row],[Order Date]]</f>
        <v>4</v>
      </c>
      <c r="G928" s="18" t="str">
        <f>IF(Table13[[#This Row],[Shipping Delay (No of Days From Order to Delivery)]]&lt;=2,"Fast Delivery","Standard Delivery")</f>
        <v>Standard Delivery</v>
      </c>
      <c r="H928" s="8" t="s">
        <v>116</v>
      </c>
      <c r="I928" s="13" t="str">
        <f ca="1">TRIM(Table13[[#This Row],[Product Category]])</f>
        <v>Office Supplies</v>
      </c>
      <c r="J928" s="13" t="str">
        <f ca="1">PROPER(Table13[[#This Row],[Product Sub-Category]])</f>
        <v>Labels</v>
      </c>
      <c r="K928" s="14">
        <v>13</v>
      </c>
      <c r="L928" s="15">
        <v>4.13</v>
      </c>
      <c r="M928" s="15">
        <f t="shared" si="42"/>
        <v>53.69</v>
      </c>
      <c r="N928" s="9">
        <v>0.05</v>
      </c>
      <c r="O928" s="21">
        <v>0.05</v>
      </c>
      <c r="P928" s="21" t="str">
        <f>IF(Table13[[#This Row],[Discount]]=0,"No Discount",IF(Table13[[#This Row],[Discount]]&lt;=0.05,"Low",IF(Table13[[#This Row],[Discount]]&lt;=0.1,"Medium","High")))</f>
        <v>Low</v>
      </c>
      <c r="Q928" s="15">
        <f t="shared" si="43"/>
        <v>2.6844999999999999</v>
      </c>
      <c r="R928" s="15">
        <f t="shared" si="44"/>
        <v>51.005499999999998</v>
      </c>
      <c r="S928" s="15" t="str">
        <f>IF(Table13[[#This Row],[Total Sales After Discount (Main Total Sales)]]&gt;=1000,"High Order","Low Order")</f>
        <v>Low Order</v>
      </c>
      <c r="T928" s="9" t="s">
        <v>98</v>
      </c>
      <c r="U928" s="9" t="s">
        <v>51</v>
      </c>
      <c r="V928" s="16" t="str">
        <f ca="1">PROPER(Table13[[#This Row],[Region]])</f>
        <v>South</v>
      </c>
      <c r="W928" s="9" t="s">
        <v>117</v>
      </c>
      <c r="X928" s="9" t="s">
        <v>659</v>
      </c>
      <c r="Y928" s="9" t="s">
        <v>32</v>
      </c>
      <c r="Z928" s="9" t="str">
        <f>TEXT(Table13[[#This Row],[Order Date]],"mmm")</f>
        <v>Feb</v>
      </c>
      <c r="AA928" s="1" t="str">
        <f>TEXT(Table13[[#This Row],[Order Date]],"yyyy")</f>
        <v>2015</v>
      </c>
      <c r="AB928" s="1" t="str">
        <f>TEXT(Table13[[#This Row],[Order Date]],"mmm yyyy")</f>
        <v>Feb 2015</v>
      </c>
      <c r="AC928" s="1" t="str">
        <f>TEXT(Table13[[#This Row],[Order Date]],"dddd")</f>
        <v>Monday</v>
      </c>
    </row>
    <row r="929" spans="1:29" ht="14.5">
      <c r="A929" s="9">
        <v>1671</v>
      </c>
      <c r="B929" s="9" t="str">
        <f>VLOOKUP(Table13[[#This Row],[Customer ID]],'Customer Lookup'!A:B,2,0)</f>
        <v>Mitchell Ross</v>
      </c>
      <c r="C929" s="9">
        <v>86725</v>
      </c>
      <c r="D929" s="12">
        <v>42136</v>
      </c>
      <c r="E929" s="12">
        <v>42137</v>
      </c>
      <c r="F929" s="24">
        <f>Table13[[#This Row],[Ship Date]]-Table13[[#This Row],[Order Date]]</f>
        <v>1</v>
      </c>
      <c r="G929" s="18" t="str">
        <f>IF(Table13[[#This Row],[Shipping Delay (No of Days From Order to Delivery)]]&lt;=2,"Fast Delivery","Standard Delivery")</f>
        <v>Fast Delivery</v>
      </c>
      <c r="H929" s="9" t="s">
        <v>2237</v>
      </c>
      <c r="I929" s="13" t="str">
        <f ca="1">TRIM(Table13[[#This Row],[Product Category]])</f>
        <v>Furniture</v>
      </c>
      <c r="J929" s="13" t="str">
        <f ca="1">PROPER(Table13[[#This Row],[Product Sub-Category]])</f>
        <v>Binders And Binder Accessories</v>
      </c>
      <c r="K929" s="14">
        <v>21</v>
      </c>
      <c r="L929" s="15">
        <v>223.98</v>
      </c>
      <c r="M929" s="15">
        <f t="shared" si="42"/>
        <v>4703.58</v>
      </c>
      <c r="N929" s="9">
        <v>0.1</v>
      </c>
      <c r="O929" s="20">
        <v>0.1</v>
      </c>
      <c r="P929" s="20" t="str">
        <f>IF(Table13[[#This Row],[Discount]]=0,"No Discount",IF(Table13[[#This Row],[Discount]]&lt;=0.05,"Low",IF(Table13[[#This Row],[Discount]]&lt;=0.1,"Medium","High")))</f>
        <v>Medium</v>
      </c>
      <c r="Q929" s="15">
        <f t="shared" si="43"/>
        <v>470.358</v>
      </c>
      <c r="R929" s="15">
        <f t="shared" si="44"/>
        <v>4233.2219999999998</v>
      </c>
      <c r="S929" s="15" t="str">
        <f>IF(Table13[[#This Row],[Total Sales After Discount (Main Total Sales)]]&gt;=1000,"High Order","Low Order")</f>
        <v>High Order</v>
      </c>
      <c r="T929" s="9" t="s">
        <v>41</v>
      </c>
      <c r="U929" s="9" t="s">
        <v>51</v>
      </c>
      <c r="V929" s="16" t="str">
        <f ca="1">PROPER(Table13[[#This Row],[Region]])</f>
        <v>South</v>
      </c>
      <c r="W929" s="9" t="s">
        <v>117</v>
      </c>
      <c r="X929" s="9" t="s">
        <v>659</v>
      </c>
      <c r="Y929" s="9" t="s">
        <v>32</v>
      </c>
      <c r="Z929" s="9" t="str">
        <f>TEXT(Table13[[#This Row],[Order Date]],"mmm")</f>
        <v>May</v>
      </c>
      <c r="AA929" s="1" t="str">
        <f>TEXT(Table13[[#This Row],[Order Date]],"yyyy")</f>
        <v>2015</v>
      </c>
      <c r="AB929" s="1" t="str">
        <f>TEXT(Table13[[#This Row],[Order Date]],"mmm yyyy")</f>
        <v>May 2015</v>
      </c>
      <c r="AC929" s="1" t="str">
        <f>TEXT(Table13[[#This Row],[Order Date]],"dddd")</f>
        <v>Tuesday</v>
      </c>
    </row>
    <row r="930" spans="1:29" ht="14.5">
      <c r="A930" s="9">
        <v>1672</v>
      </c>
      <c r="B930" s="9" t="str">
        <f>VLOOKUP(Table13[[#This Row],[Customer ID]],'Customer Lookup'!A:B,2,0)</f>
        <v>Sidney Scarborough</v>
      </c>
      <c r="C930" s="9">
        <v>86723</v>
      </c>
      <c r="D930" s="12">
        <v>42162</v>
      </c>
      <c r="E930" s="12">
        <v>42167</v>
      </c>
      <c r="F930" s="24">
        <f>Table13[[#This Row],[Ship Date]]-Table13[[#This Row],[Order Date]]</f>
        <v>5</v>
      </c>
      <c r="G930" s="18" t="str">
        <f>IF(Table13[[#This Row],[Shipping Delay (No of Days From Order to Delivery)]]&lt;=2,"Fast Delivery","Standard Delivery")</f>
        <v>Standard Delivery</v>
      </c>
      <c r="H930" s="8" t="s">
        <v>2232</v>
      </c>
      <c r="I930" s="13" t="str">
        <f ca="1">TRIM(Table13[[#This Row],[Product Category]])</f>
        <v>Office Supplies</v>
      </c>
      <c r="J930" s="13" t="str">
        <f ca="1">PROPER(Table13[[#This Row],[Product Sub-Category]])</f>
        <v>Chairs &amp; Chairmats</v>
      </c>
      <c r="K930" s="14">
        <v>3</v>
      </c>
      <c r="L930" s="15">
        <v>284.98</v>
      </c>
      <c r="M930" s="15">
        <f t="shared" si="42"/>
        <v>854.94</v>
      </c>
      <c r="N930" s="9">
        <v>0.1</v>
      </c>
      <c r="O930" s="21">
        <v>0.1</v>
      </c>
      <c r="P930" s="21" t="str">
        <f>IF(Table13[[#This Row],[Discount]]=0,"No Discount",IF(Table13[[#This Row],[Discount]]&lt;=0.05,"Low",IF(Table13[[#This Row],[Discount]]&lt;=0.1,"Medium","High")))</f>
        <v>Medium</v>
      </c>
      <c r="Q930" s="15">
        <f t="shared" si="43"/>
        <v>85.494000000000014</v>
      </c>
      <c r="R930" s="15">
        <f t="shared" si="44"/>
        <v>769.44600000000003</v>
      </c>
      <c r="S930" s="15" t="str">
        <f>IF(Table13[[#This Row],[Total Sales After Discount (Main Total Sales)]]&gt;=1000,"High Order","Low Order")</f>
        <v>Low Order</v>
      </c>
      <c r="T930" s="9" t="s">
        <v>98</v>
      </c>
      <c r="U930" s="9" t="s">
        <v>51</v>
      </c>
      <c r="V930" s="16" t="str">
        <f ca="1">PROPER(Table13[[#This Row],[Region]])</f>
        <v>South</v>
      </c>
      <c r="W930" s="9" t="s">
        <v>117</v>
      </c>
      <c r="X930" s="9" t="s">
        <v>660</v>
      </c>
      <c r="Y930" s="9" t="s">
        <v>22</v>
      </c>
      <c r="Z930" s="9" t="str">
        <f>TEXT(Table13[[#This Row],[Order Date]],"mmm")</f>
        <v>Jun</v>
      </c>
      <c r="AA930" s="1" t="str">
        <f>TEXT(Table13[[#This Row],[Order Date]],"yyyy")</f>
        <v>2015</v>
      </c>
      <c r="AB930" s="1" t="str">
        <f>TEXT(Table13[[#This Row],[Order Date]],"mmm yyyy")</f>
        <v>Jun 2015</v>
      </c>
      <c r="AC930" s="1" t="str">
        <f>TEXT(Table13[[#This Row],[Order Date]],"dddd")</f>
        <v>Sunday</v>
      </c>
    </row>
    <row r="931" spans="1:29" ht="14.5">
      <c r="A931" s="9">
        <v>1672</v>
      </c>
      <c r="B931" s="9" t="str">
        <f>VLOOKUP(Table13[[#This Row],[Customer ID]],'Customer Lookup'!A:B,2,0)</f>
        <v>Sidney Scarborough</v>
      </c>
      <c r="C931" s="9">
        <v>86723</v>
      </c>
      <c r="D931" s="12">
        <v>42162</v>
      </c>
      <c r="E931" s="12">
        <v>42164</v>
      </c>
      <c r="F931" s="24">
        <f>Table13[[#This Row],[Ship Date]]-Table13[[#This Row],[Order Date]]</f>
        <v>2</v>
      </c>
      <c r="G931" s="18" t="str">
        <f>IF(Table13[[#This Row],[Shipping Delay (No of Days From Order to Delivery)]]&lt;=2,"Fast Delivery","Standard Delivery")</f>
        <v>Fast Delivery</v>
      </c>
      <c r="H931" s="9" t="s">
        <v>83</v>
      </c>
      <c r="I931" s="13" t="str">
        <f ca="1">TRIM(Table13[[#This Row],[Product Category]])</f>
        <v>Furniture</v>
      </c>
      <c r="J931" s="13" t="str">
        <f ca="1">PROPER(Table13[[#This Row],[Product Sub-Category]])</f>
        <v>Paper</v>
      </c>
      <c r="K931" s="14">
        <v>17</v>
      </c>
      <c r="L931" s="15">
        <v>55.48</v>
      </c>
      <c r="M931" s="15">
        <f t="shared" si="42"/>
        <v>943.16</v>
      </c>
      <c r="N931" s="9">
        <v>0.05</v>
      </c>
      <c r="O931" s="20">
        <v>0.05</v>
      </c>
      <c r="P931" s="20" t="str">
        <f>IF(Table13[[#This Row],[Discount]]=0,"No Discount",IF(Table13[[#This Row],[Discount]]&lt;=0.05,"Low",IF(Table13[[#This Row],[Discount]]&lt;=0.1,"Medium","High")))</f>
        <v>Low</v>
      </c>
      <c r="Q931" s="15">
        <f t="shared" si="43"/>
        <v>47.158000000000001</v>
      </c>
      <c r="R931" s="15">
        <f t="shared" si="44"/>
        <v>896.00199999999995</v>
      </c>
      <c r="S931" s="15" t="str">
        <f>IF(Table13[[#This Row],[Total Sales After Discount (Main Total Sales)]]&gt;=1000,"High Order","Low Order")</f>
        <v>Low Order</v>
      </c>
      <c r="T931" s="9" t="s">
        <v>98</v>
      </c>
      <c r="U931" s="9" t="s">
        <v>51</v>
      </c>
      <c r="V931" s="16" t="str">
        <f ca="1">PROPER(Table13[[#This Row],[Region]])</f>
        <v>East</v>
      </c>
      <c r="W931" s="9" t="s">
        <v>117</v>
      </c>
      <c r="X931" s="9" t="s">
        <v>660</v>
      </c>
      <c r="Y931" s="9" t="s">
        <v>32</v>
      </c>
      <c r="Z931" s="9" t="str">
        <f>TEXT(Table13[[#This Row],[Order Date]],"mmm")</f>
        <v>Jun</v>
      </c>
      <c r="AA931" s="1" t="str">
        <f>TEXT(Table13[[#This Row],[Order Date]],"yyyy")</f>
        <v>2015</v>
      </c>
      <c r="AB931" s="1" t="str">
        <f>TEXT(Table13[[#This Row],[Order Date]],"mmm yyyy")</f>
        <v>Jun 2015</v>
      </c>
      <c r="AC931" s="1" t="str">
        <f>TEXT(Table13[[#This Row],[Order Date]],"dddd")</f>
        <v>Sunday</v>
      </c>
    </row>
    <row r="932" spans="1:29" ht="14.5">
      <c r="A932" s="9">
        <v>1679</v>
      </c>
      <c r="B932" s="9" t="str">
        <f>VLOOKUP(Table13[[#This Row],[Customer ID]],'Customer Lookup'!A:B,2,0)</f>
        <v>Jeanne Nguyen</v>
      </c>
      <c r="C932" s="9">
        <v>86646</v>
      </c>
      <c r="D932" s="12">
        <v>42083</v>
      </c>
      <c r="E932" s="12">
        <v>42084</v>
      </c>
      <c r="F932" s="24">
        <f>Table13[[#This Row],[Ship Date]]-Table13[[#This Row],[Order Date]]</f>
        <v>1</v>
      </c>
      <c r="G932" s="18" t="str">
        <f>IF(Table13[[#This Row],[Shipping Delay (No of Days From Order to Delivery)]]&lt;=2,"Fast Delivery","Standard Delivery")</f>
        <v>Fast Delivery</v>
      </c>
      <c r="H932" s="8" t="s">
        <v>2233</v>
      </c>
      <c r="I932" s="13" t="str">
        <f ca="1">TRIM(Table13[[#This Row],[Product Category]])</f>
        <v>Office Supplies</v>
      </c>
      <c r="J932" s="13" t="str">
        <f ca="1">PROPER(Table13[[#This Row],[Product Sub-Category]])</f>
        <v>Office Furnishings</v>
      </c>
      <c r="K932" s="14">
        <v>21</v>
      </c>
      <c r="L932" s="15">
        <v>13.73</v>
      </c>
      <c r="M932" s="15">
        <f t="shared" si="42"/>
        <v>288.33</v>
      </c>
      <c r="N932" s="9">
        <v>0.05</v>
      </c>
      <c r="O932" s="21">
        <v>0.05</v>
      </c>
      <c r="P932" s="21" t="str">
        <f>IF(Table13[[#This Row],[Discount]]=0,"No Discount",IF(Table13[[#This Row],[Discount]]&lt;=0.05,"Low",IF(Table13[[#This Row],[Discount]]&lt;=0.1,"Medium","High")))</f>
        <v>Low</v>
      </c>
      <c r="Q932" s="15">
        <f t="shared" si="43"/>
        <v>14.416499999999999</v>
      </c>
      <c r="R932" s="15">
        <f t="shared" si="44"/>
        <v>273.9135</v>
      </c>
      <c r="S932" s="15" t="str">
        <f>IF(Table13[[#This Row],[Total Sales After Discount (Main Total Sales)]]&gt;=1000,"High Order","Low Order")</f>
        <v>Low Order</v>
      </c>
      <c r="T932" s="9" t="s">
        <v>50</v>
      </c>
      <c r="U932" s="9" t="s">
        <v>104</v>
      </c>
      <c r="V932" s="16" t="str">
        <f ca="1">PROPER(Table13[[#This Row],[Region]])</f>
        <v>East</v>
      </c>
      <c r="W932" s="9" t="s">
        <v>124</v>
      </c>
      <c r="X932" s="9" t="s">
        <v>661</v>
      </c>
      <c r="Y932" s="9" t="s">
        <v>32</v>
      </c>
      <c r="Z932" s="9" t="str">
        <f>TEXT(Table13[[#This Row],[Order Date]],"mmm")</f>
        <v>Mar</v>
      </c>
      <c r="AA932" s="1" t="str">
        <f>TEXT(Table13[[#This Row],[Order Date]],"yyyy")</f>
        <v>2015</v>
      </c>
      <c r="AB932" s="1" t="str">
        <f>TEXT(Table13[[#This Row],[Order Date]],"mmm yyyy")</f>
        <v>Mar 2015</v>
      </c>
      <c r="AC932" s="1" t="str">
        <f>TEXT(Table13[[#This Row],[Order Date]],"dddd")</f>
        <v>Friday</v>
      </c>
    </row>
    <row r="933" spans="1:29" ht="14.5">
      <c r="A933" s="9">
        <v>1680</v>
      </c>
      <c r="B933" s="9" t="str">
        <f>VLOOKUP(Table13[[#This Row],[Customer ID]],'Customer Lookup'!A:B,2,0)</f>
        <v>Esther Whitaker</v>
      </c>
      <c r="C933" s="9">
        <v>86645</v>
      </c>
      <c r="D933" s="12">
        <v>42127</v>
      </c>
      <c r="E933" s="12">
        <v>42129</v>
      </c>
      <c r="F933" s="24">
        <f>Table13[[#This Row],[Ship Date]]-Table13[[#This Row],[Order Date]]</f>
        <v>2</v>
      </c>
      <c r="G933" s="18" t="str">
        <f>IF(Table13[[#This Row],[Shipping Delay (No of Days From Order to Delivery)]]&lt;=2,"Fast Delivery","Standard Delivery")</f>
        <v>Fast Delivery</v>
      </c>
      <c r="H933" s="9" t="s">
        <v>61</v>
      </c>
      <c r="I933" s="13" t="str">
        <f ca="1">TRIM(Table13[[#This Row],[Product Category]])</f>
        <v>Furniture</v>
      </c>
      <c r="J933" s="13" t="str">
        <f ca="1">PROPER(Table13[[#This Row],[Product Sub-Category]])</f>
        <v>Envelopes</v>
      </c>
      <c r="K933" s="14">
        <v>18</v>
      </c>
      <c r="L933" s="15">
        <v>30.98</v>
      </c>
      <c r="M933" s="15">
        <f t="shared" si="42"/>
        <v>557.64</v>
      </c>
      <c r="N933" s="9">
        <v>0.05</v>
      </c>
      <c r="O933" s="20">
        <v>0.05</v>
      </c>
      <c r="P933" s="20" t="str">
        <f>IF(Table13[[#This Row],[Discount]]=0,"No Discount",IF(Table13[[#This Row],[Discount]]&lt;=0.05,"Low",IF(Table13[[#This Row],[Discount]]&lt;=0.1,"Medium","High")))</f>
        <v>Low</v>
      </c>
      <c r="Q933" s="15">
        <f t="shared" si="43"/>
        <v>27.882000000000001</v>
      </c>
      <c r="R933" s="15">
        <f t="shared" si="44"/>
        <v>529.75800000000004</v>
      </c>
      <c r="S933" s="15" t="str">
        <f>IF(Table13[[#This Row],[Total Sales After Discount (Main Total Sales)]]&gt;=1000,"High Order","Low Order")</f>
        <v>Low Order</v>
      </c>
      <c r="T933" s="9" t="s">
        <v>98</v>
      </c>
      <c r="U933" s="9" t="s">
        <v>104</v>
      </c>
      <c r="V933" s="16" t="str">
        <f ca="1">PROPER(Table13[[#This Row],[Region]])</f>
        <v>East</v>
      </c>
      <c r="W933" s="9" t="s">
        <v>124</v>
      </c>
      <c r="X933" s="9" t="s">
        <v>258</v>
      </c>
      <c r="Y933" s="9" t="s">
        <v>32</v>
      </c>
      <c r="Z933" s="9" t="str">
        <f>TEXT(Table13[[#This Row],[Order Date]],"mmm")</f>
        <v>May</v>
      </c>
      <c r="AA933" s="1" t="str">
        <f>TEXT(Table13[[#This Row],[Order Date]],"yyyy")</f>
        <v>2015</v>
      </c>
      <c r="AB933" s="1" t="str">
        <f>TEXT(Table13[[#This Row],[Order Date]],"mmm yyyy")</f>
        <v>May 2015</v>
      </c>
      <c r="AC933" s="1" t="str">
        <f>TEXT(Table13[[#This Row],[Order Date]],"dddd")</f>
        <v>Sunday</v>
      </c>
    </row>
    <row r="934" spans="1:29" ht="14.5">
      <c r="A934" s="9">
        <v>1680</v>
      </c>
      <c r="B934" s="9" t="str">
        <f>VLOOKUP(Table13[[#This Row],[Customer ID]],'Customer Lookup'!A:B,2,0)</f>
        <v>Esther Whitaker</v>
      </c>
      <c r="C934" s="9">
        <v>86645</v>
      </c>
      <c r="D934" s="12">
        <v>42127</v>
      </c>
      <c r="E934" s="12">
        <v>42129</v>
      </c>
      <c r="F934" s="24">
        <f>Table13[[#This Row],[Ship Date]]-Table13[[#This Row],[Order Date]]</f>
        <v>2</v>
      </c>
      <c r="G934" s="18" t="str">
        <f>IF(Table13[[#This Row],[Shipping Delay (No of Days From Order to Delivery)]]&lt;=2,"Fast Delivery","Standard Delivery")</f>
        <v>Fast Delivery</v>
      </c>
      <c r="H934" s="8" t="s">
        <v>2233</v>
      </c>
      <c r="I934" s="13" t="str">
        <f ca="1">TRIM(Table13[[#This Row],[Product Category]])</f>
        <v>Furniture</v>
      </c>
      <c r="J934" s="13" t="str">
        <f ca="1">PROPER(Table13[[#This Row],[Product Sub-Category]])</f>
        <v>Office Furnishings</v>
      </c>
      <c r="K934" s="14">
        <v>17</v>
      </c>
      <c r="L934" s="15">
        <v>49.34</v>
      </c>
      <c r="M934" s="15">
        <f t="shared" si="42"/>
        <v>838.78000000000009</v>
      </c>
      <c r="N934" s="9">
        <v>0.05</v>
      </c>
      <c r="O934" s="21">
        <v>0.05</v>
      </c>
      <c r="P934" s="21" t="str">
        <f>IF(Table13[[#This Row],[Discount]]=0,"No Discount",IF(Table13[[#This Row],[Discount]]&lt;=0.05,"Low",IF(Table13[[#This Row],[Discount]]&lt;=0.1,"Medium","High")))</f>
        <v>Low</v>
      </c>
      <c r="Q934" s="15">
        <f t="shared" si="43"/>
        <v>41.939000000000007</v>
      </c>
      <c r="R934" s="15">
        <f t="shared" si="44"/>
        <v>796.84100000000012</v>
      </c>
      <c r="S934" s="15" t="str">
        <f>IF(Table13[[#This Row],[Total Sales After Discount (Main Total Sales)]]&gt;=1000,"High Order","Low Order")</f>
        <v>Low Order</v>
      </c>
      <c r="T934" s="9" t="s">
        <v>98</v>
      </c>
      <c r="U934" s="9" t="s">
        <v>104</v>
      </c>
      <c r="V934" s="16" t="str">
        <f ca="1">PROPER(Table13[[#This Row],[Region]])</f>
        <v>Central</v>
      </c>
      <c r="W934" s="9" t="s">
        <v>124</v>
      </c>
      <c r="X934" s="9" t="s">
        <v>258</v>
      </c>
      <c r="Y934" s="9" t="s">
        <v>32</v>
      </c>
      <c r="Z934" s="9" t="str">
        <f>TEXT(Table13[[#This Row],[Order Date]],"mmm")</f>
        <v>May</v>
      </c>
      <c r="AA934" s="1" t="str">
        <f>TEXT(Table13[[#This Row],[Order Date]],"yyyy")</f>
        <v>2015</v>
      </c>
      <c r="AB934" s="1" t="str">
        <f>TEXT(Table13[[#This Row],[Order Date]],"mmm yyyy")</f>
        <v>May 2015</v>
      </c>
      <c r="AC934" s="1" t="str">
        <f>TEXT(Table13[[#This Row],[Order Date]],"dddd")</f>
        <v>Sunday</v>
      </c>
    </row>
    <row r="935" spans="1:29" ht="14.5">
      <c r="A935" s="9">
        <v>1682</v>
      </c>
      <c r="B935" s="9" t="str">
        <f>VLOOKUP(Table13[[#This Row],[Customer ID]],'Customer Lookup'!A:B,2,0)</f>
        <v>Julie Edwards</v>
      </c>
      <c r="C935" s="9">
        <v>14115</v>
      </c>
      <c r="D935" s="12">
        <v>42049</v>
      </c>
      <c r="E935" s="12">
        <v>42051</v>
      </c>
      <c r="F935" s="24">
        <f>Table13[[#This Row],[Ship Date]]-Table13[[#This Row],[Order Date]]</f>
        <v>2</v>
      </c>
      <c r="G935" s="18" t="str">
        <f>IF(Table13[[#This Row],[Shipping Delay (No of Days From Order to Delivery)]]&lt;=2,"Fast Delivery","Standard Delivery")</f>
        <v>Fast Delivery</v>
      </c>
      <c r="H935" s="9" t="s">
        <v>2233</v>
      </c>
      <c r="I935" s="13" t="str">
        <f ca="1">TRIM(Table13[[#This Row],[Product Category]])</f>
        <v>Office Supplies</v>
      </c>
      <c r="J935" s="13" t="str">
        <f ca="1">PROPER(Table13[[#This Row],[Product Sub-Category]])</f>
        <v>Office Furnishings</v>
      </c>
      <c r="K935" s="14">
        <v>43</v>
      </c>
      <c r="L935" s="15">
        <v>6.28</v>
      </c>
      <c r="M935" s="15">
        <f t="shared" si="42"/>
        <v>270.04000000000002</v>
      </c>
      <c r="N935" s="9">
        <v>0.05</v>
      </c>
      <c r="O935" s="20">
        <v>0.05</v>
      </c>
      <c r="P935" s="20" t="str">
        <f>IF(Table13[[#This Row],[Discount]]=0,"No Discount",IF(Table13[[#This Row],[Discount]]&lt;=0.05,"Low",IF(Table13[[#This Row],[Discount]]&lt;=0.1,"Medium","High")))</f>
        <v>Low</v>
      </c>
      <c r="Q935" s="15">
        <f t="shared" si="43"/>
        <v>13.502000000000002</v>
      </c>
      <c r="R935" s="15">
        <f t="shared" si="44"/>
        <v>256.53800000000001</v>
      </c>
      <c r="S935" s="15" t="str">
        <f>IF(Table13[[#This Row],[Total Sales After Discount (Main Total Sales)]]&gt;=1000,"High Order","Low Order")</f>
        <v>Low Order</v>
      </c>
      <c r="T935" s="9" t="s">
        <v>31</v>
      </c>
      <c r="U935" s="9" t="s">
        <v>104</v>
      </c>
      <c r="V935" s="16" t="str">
        <f ca="1">PROPER(Table13[[#This Row],[Region]])</f>
        <v>Central</v>
      </c>
      <c r="W935" s="9" t="s">
        <v>142</v>
      </c>
      <c r="X935" s="9" t="s">
        <v>143</v>
      </c>
      <c r="Y935" s="9" t="s">
        <v>32</v>
      </c>
      <c r="Z935" s="9" t="str">
        <f>TEXT(Table13[[#This Row],[Order Date]],"mmm")</f>
        <v>Feb</v>
      </c>
      <c r="AA935" s="1" t="str">
        <f>TEXT(Table13[[#This Row],[Order Date]],"yyyy")</f>
        <v>2015</v>
      </c>
      <c r="AB935" s="1" t="str">
        <f>TEXT(Table13[[#This Row],[Order Date]],"mmm yyyy")</f>
        <v>Feb 2015</v>
      </c>
      <c r="AC935" s="1" t="str">
        <f>TEXT(Table13[[#This Row],[Order Date]],"dddd")</f>
        <v>Saturday</v>
      </c>
    </row>
    <row r="936" spans="1:29" ht="14.5">
      <c r="A936" s="9">
        <v>1682</v>
      </c>
      <c r="B936" s="9" t="str">
        <f>VLOOKUP(Table13[[#This Row],[Customer ID]],'Customer Lookup'!A:B,2,0)</f>
        <v>Julie Edwards</v>
      </c>
      <c r="C936" s="9">
        <v>38080</v>
      </c>
      <c r="D936" s="12">
        <v>42077</v>
      </c>
      <c r="E936" s="12">
        <v>42078</v>
      </c>
      <c r="F936" s="24">
        <f>Table13[[#This Row],[Ship Date]]-Table13[[#This Row],[Order Date]]</f>
        <v>1</v>
      </c>
      <c r="G936" s="18" t="str">
        <f>IF(Table13[[#This Row],[Shipping Delay (No of Days From Order to Delivery)]]&lt;=2,"Fast Delivery","Standard Delivery")</f>
        <v>Fast Delivery</v>
      </c>
      <c r="H936" s="8" t="s">
        <v>83</v>
      </c>
      <c r="I936" s="13" t="str">
        <f ca="1">TRIM(Table13[[#This Row],[Product Category]])</f>
        <v>Furniture</v>
      </c>
      <c r="J936" s="13" t="str">
        <f ca="1">PROPER(Table13[[#This Row],[Product Sub-Category]])</f>
        <v>Paper</v>
      </c>
      <c r="K936" s="14">
        <v>47</v>
      </c>
      <c r="L936" s="15">
        <v>4.9800000000000004</v>
      </c>
      <c r="M936" s="15">
        <f t="shared" si="42"/>
        <v>234.06000000000003</v>
      </c>
      <c r="N936" s="9">
        <v>0.05</v>
      </c>
      <c r="O936" s="21">
        <v>0.05</v>
      </c>
      <c r="P936" s="21" t="str">
        <f>IF(Table13[[#This Row],[Discount]]=0,"No Discount",IF(Table13[[#This Row],[Discount]]&lt;=0.05,"Low",IF(Table13[[#This Row],[Discount]]&lt;=0.1,"Medium","High")))</f>
        <v>Low</v>
      </c>
      <c r="Q936" s="15">
        <f t="shared" si="43"/>
        <v>11.703000000000003</v>
      </c>
      <c r="R936" s="15">
        <f t="shared" si="44"/>
        <v>222.35700000000003</v>
      </c>
      <c r="S936" s="15" t="str">
        <f>IF(Table13[[#This Row],[Total Sales After Discount (Main Total Sales)]]&gt;=1000,"High Order","Low Order")</f>
        <v>Low Order</v>
      </c>
      <c r="T936" s="9" t="s">
        <v>31</v>
      </c>
      <c r="U936" s="9" t="s">
        <v>104</v>
      </c>
      <c r="V936" s="16" t="str">
        <f ca="1">PROPER(Table13[[#This Row],[Region]])</f>
        <v>Central</v>
      </c>
      <c r="W936" s="9" t="s">
        <v>142</v>
      </c>
      <c r="X936" s="9" t="s">
        <v>143</v>
      </c>
      <c r="Y936" s="9" t="s">
        <v>32</v>
      </c>
      <c r="Z936" s="9" t="str">
        <f>TEXT(Table13[[#This Row],[Order Date]],"mmm")</f>
        <v>Mar</v>
      </c>
      <c r="AA936" s="1" t="str">
        <f>TEXT(Table13[[#This Row],[Order Date]],"yyyy")</f>
        <v>2015</v>
      </c>
      <c r="AB936" s="1" t="str">
        <f>TEXT(Table13[[#This Row],[Order Date]],"mmm yyyy")</f>
        <v>Mar 2015</v>
      </c>
      <c r="AC936" s="1" t="str">
        <f>TEXT(Table13[[#This Row],[Order Date]],"dddd")</f>
        <v>Saturday</v>
      </c>
    </row>
    <row r="937" spans="1:29" ht="14.5">
      <c r="A937" s="9">
        <v>1683</v>
      </c>
      <c r="B937" s="9" t="str">
        <f>VLOOKUP(Table13[[#This Row],[Customer ID]],'Customer Lookup'!A:B,2,0)</f>
        <v>Wesley Corbett</v>
      </c>
      <c r="C937" s="9">
        <v>90612</v>
      </c>
      <c r="D937" s="12">
        <v>42049</v>
      </c>
      <c r="E937" s="12">
        <v>42051</v>
      </c>
      <c r="F937" s="24">
        <f>Table13[[#This Row],[Ship Date]]-Table13[[#This Row],[Order Date]]</f>
        <v>2</v>
      </c>
      <c r="G937" s="18" t="str">
        <f>IF(Table13[[#This Row],[Shipping Delay (No of Days From Order to Delivery)]]&lt;=2,"Fast Delivery","Standard Delivery")</f>
        <v>Fast Delivery</v>
      </c>
      <c r="H937" s="9" t="s">
        <v>2233</v>
      </c>
      <c r="I937" s="13" t="str">
        <f ca="1">TRIM(Table13[[#This Row],[Product Category]])</f>
        <v>Office Supplies</v>
      </c>
      <c r="J937" s="13" t="str">
        <f ca="1">PROPER(Table13[[#This Row],[Product Sub-Category]])</f>
        <v>Office Furnishings</v>
      </c>
      <c r="K937" s="14">
        <v>11</v>
      </c>
      <c r="L937" s="15">
        <v>6.28</v>
      </c>
      <c r="M937" s="15">
        <f t="shared" si="42"/>
        <v>69.08</v>
      </c>
      <c r="N937" s="9">
        <v>0.05</v>
      </c>
      <c r="O937" s="20">
        <v>0.05</v>
      </c>
      <c r="P937" s="20" t="str">
        <f>IF(Table13[[#This Row],[Discount]]=0,"No Discount",IF(Table13[[#This Row],[Discount]]&lt;=0.05,"Low",IF(Table13[[#This Row],[Discount]]&lt;=0.1,"Medium","High")))</f>
        <v>Low</v>
      </c>
      <c r="Q937" s="15">
        <f t="shared" si="43"/>
        <v>3.4540000000000002</v>
      </c>
      <c r="R937" s="15">
        <f t="shared" si="44"/>
        <v>65.626000000000005</v>
      </c>
      <c r="S937" s="15" t="str">
        <f>IF(Table13[[#This Row],[Total Sales After Discount (Main Total Sales)]]&gt;=1000,"High Order","Low Order")</f>
        <v>Low Order</v>
      </c>
      <c r="T937" s="9" t="s">
        <v>31</v>
      </c>
      <c r="U937" s="9" t="s">
        <v>104</v>
      </c>
      <c r="V937" s="16" t="str">
        <f ca="1">PROPER(Table13[[#This Row],[Region]])</f>
        <v>Central</v>
      </c>
      <c r="W937" s="9" t="s">
        <v>112</v>
      </c>
      <c r="X937" s="9" t="s">
        <v>662</v>
      </c>
      <c r="Y937" s="9" t="s">
        <v>32</v>
      </c>
      <c r="Z937" s="9" t="str">
        <f>TEXT(Table13[[#This Row],[Order Date]],"mmm")</f>
        <v>Feb</v>
      </c>
      <c r="AA937" s="1" t="str">
        <f>TEXT(Table13[[#This Row],[Order Date]],"yyyy")</f>
        <v>2015</v>
      </c>
      <c r="AB937" s="1" t="str">
        <f>TEXT(Table13[[#This Row],[Order Date]],"mmm yyyy")</f>
        <v>Feb 2015</v>
      </c>
      <c r="AC937" s="1" t="str">
        <f>TEXT(Table13[[#This Row],[Order Date]],"dddd")</f>
        <v>Saturday</v>
      </c>
    </row>
    <row r="938" spans="1:29" ht="14.5">
      <c r="A938" s="9">
        <v>1683</v>
      </c>
      <c r="B938" s="9" t="str">
        <f>VLOOKUP(Table13[[#This Row],[Customer ID]],'Customer Lookup'!A:B,2,0)</f>
        <v>Wesley Corbett</v>
      </c>
      <c r="C938" s="9">
        <v>90613</v>
      </c>
      <c r="D938" s="12">
        <v>42077</v>
      </c>
      <c r="E938" s="12">
        <v>42078</v>
      </c>
      <c r="F938" s="24">
        <f>Table13[[#This Row],[Ship Date]]-Table13[[#This Row],[Order Date]]</f>
        <v>1</v>
      </c>
      <c r="G938" s="18" t="str">
        <f>IF(Table13[[#This Row],[Shipping Delay (No of Days From Order to Delivery)]]&lt;=2,"Fast Delivery","Standard Delivery")</f>
        <v>Fast Delivery</v>
      </c>
      <c r="H938" s="8" t="s">
        <v>83</v>
      </c>
      <c r="I938" s="13" t="str">
        <f ca="1">TRIM(Table13[[#This Row],[Product Category]])</f>
        <v>Furniture</v>
      </c>
      <c r="J938" s="13" t="str">
        <f ca="1">PROPER(Table13[[#This Row],[Product Sub-Category]])</f>
        <v>Paper</v>
      </c>
      <c r="K938" s="14">
        <v>12</v>
      </c>
      <c r="L938" s="15">
        <v>4.9800000000000004</v>
      </c>
      <c r="M938" s="15">
        <f t="shared" si="42"/>
        <v>59.760000000000005</v>
      </c>
      <c r="N938" s="9">
        <v>0.05</v>
      </c>
      <c r="O938" s="21">
        <v>0.05</v>
      </c>
      <c r="P938" s="21" t="str">
        <f>IF(Table13[[#This Row],[Discount]]=0,"No Discount",IF(Table13[[#This Row],[Discount]]&lt;=0.05,"Low",IF(Table13[[#This Row],[Discount]]&lt;=0.1,"Medium","High")))</f>
        <v>Low</v>
      </c>
      <c r="Q938" s="15">
        <f t="shared" si="43"/>
        <v>2.9880000000000004</v>
      </c>
      <c r="R938" s="15">
        <f t="shared" si="44"/>
        <v>56.772000000000006</v>
      </c>
      <c r="S938" s="15" t="str">
        <f>IF(Table13[[#This Row],[Total Sales After Discount (Main Total Sales)]]&gt;=1000,"High Order","Low Order")</f>
        <v>Low Order</v>
      </c>
      <c r="T938" s="9" t="s">
        <v>31</v>
      </c>
      <c r="U938" s="9" t="s">
        <v>104</v>
      </c>
      <c r="V938" s="16" t="str">
        <f ca="1">PROPER(Table13[[#This Row],[Region]])</f>
        <v>Central</v>
      </c>
      <c r="W938" s="9" t="s">
        <v>112</v>
      </c>
      <c r="X938" s="9" t="s">
        <v>662</v>
      </c>
      <c r="Y938" s="9" t="s">
        <v>32</v>
      </c>
      <c r="Z938" s="9" t="str">
        <f>TEXT(Table13[[#This Row],[Order Date]],"mmm")</f>
        <v>Mar</v>
      </c>
      <c r="AA938" s="1" t="str">
        <f>TEXT(Table13[[#This Row],[Order Date]],"yyyy")</f>
        <v>2015</v>
      </c>
      <c r="AB938" s="1" t="str">
        <f>TEXT(Table13[[#This Row],[Order Date]],"mmm yyyy")</f>
        <v>Mar 2015</v>
      </c>
      <c r="AC938" s="1" t="str">
        <f>TEXT(Table13[[#This Row],[Order Date]],"dddd")</f>
        <v>Saturday</v>
      </c>
    </row>
    <row r="939" spans="1:29" ht="14.5">
      <c r="A939" s="9">
        <v>1686</v>
      </c>
      <c r="B939" s="9" t="str">
        <f>VLOOKUP(Table13[[#This Row],[Customer ID]],'Customer Lookup'!A:B,2,0)</f>
        <v>Lynn O'Donnell</v>
      </c>
      <c r="C939" s="9">
        <v>86973</v>
      </c>
      <c r="D939" s="12">
        <v>42066</v>
      </c>
      <c r="E939" s="12">
        <v>42073</v>
      </c>
      <c r="F939" s="24">
        <f>Table13[[#This Row],[Ship Date]]-Table13[[#This Row],[Order Date]]</f>
        <v>7</v>
      </c>
      <c r="G939" s="18" t="str">
        <f>IF(Table13[[#This Row],[Shipping Delay (No of Days From Order to Delivery)]]&lt;=2,"Fast Delivery","Standard Delivery")</f>
        <v>Standard Delivery</v>
      </c>
      <c r="H939" s="9" t="s">
        <v>2233</v>
      </c>
      <c r="I939" s="13" t="str">
        <f ca="1">TRIM(Table13[[#This Row],[Product Category]])</f>
        <v>Office Supplies</v>
      </c>
      <c r="J939" s="13" t="str">
        <f ca="1">PROPER(Table13[[#This Row],[Product Sub-Category]])</f>
        <v>Office Furnishings</v>
      </c>
      <c r="K939" s="14">
        <v>9</v>
      </c>
      <c r="L939" s="15">
        <v>2.08</v>
      </c>
      <c r="M939" s="15">
        <f t="shared" si="42"/>
        <v>18.72</v>
      </c>
      <c r="N939" s="9">
        <v>0.05</v>
      </c>
      <c r="O939" s="20">
        <v>0.05</v>
      </c>
      <c r="P939" s="20" t="str">
        <f>IF(Table13[[#This Row],[Discount]]=0,"No Discount",IF(Table13[[#This Row],[Discount]]&lt;=0.05,"Low",IF(Table13[[#This Row],[Discount]]&lt;=0.1,"Medium","High")))</f>
        <v>Low</v>
      </c>
      <c r="Q939" s="15">
        <f t="shared" si="43"/>
        <v>0.93599999999999994</v>
      </c>
      <c r="R939" s="15">
        <f t="shared" si="44"/>
        <v>17.783999999999999</v>
      </c>
      <c r="S939" s="15" t="str">
        <f>IF(Table13[[#This Row],[Total Sales After Discount (Main Total Sales)]]&gt;=1000,"High Order","Low Order")</f>
        <v>Low Order</v>
      </c>
      <c r="T939" s="9" t="s">
        <v>98</v>
      </c>
      <c r="U939" s="9" t="s">
        <v>81</v>
      </c>
      <c r="V939" s="16" t="str">
        <f ca="1">PROPER(Table13[[#This Row],[Region]])</f>
        <v>Central</v>
      </c>
      <c r="W939" s="9" t="s">
        <v>142</v>
      </c>
      <c r="X939" s="9" t="s">
        <v>663</v>
      </c>
      <c r="Y939" s="9" t="s">
        <v>32</v>
      </c>
      <c r="Z939" s="9" t="str">
        <f>TEXT(Table13[[#This Row],[Order Date]],"mmm")</f>
        <v>Mar</v>
      </c>
      <c r="AA939" s="1" t="str">
        <f>TEXT(Table13[[#This Row],[Order Date]],"yyyy")</f>
        <v>2015</v>
      </c>
      <c r="AB939" s="1" t="str">
        <f>TEXT(Table13[[#This Row],[Order Date]],"mmm yyyy")</f>
        <v>Mar 2015</v>
      </c>
      <c r="AC939" s="1" t="str">
        <f>TEXT(Table13[[#This Row],[Order Date]],"dddd")</f>
        <v>Tuesday</v>
      </c>
    </row>
    <row r="940" spans="1:29" ht="14.5">
      <c r="A940" s="9">
        <v>1689</v>
      </c>
      <c r="B940" s="9" t="str">
        <f>VLOOKUP(Table13[[#This Row],[Customer ID]],'Customer Lookup'!A:B,2,0)</f>
        <v>Larry Church</v>
      </c>
      <c r="C940" s="9">
        <v>91077</v>
      </c>
      <c r="D940" s="12">
        <v>42087</v>
      </c>
      <c r="E940" s="12">
        <v>42088</v>
      </c>
      <c r="F940" s="24">
        <f>Table13[[#This Row],[Ship Date]]-Table13[[#This Row],[Order Date]]</f>
        <v>1</v>
      </c>
      <c r="G940" s="18" t="str">
        <f>IF(Table13[[#This Row],[Shipping Delay (No of Days From Order to Delivery)]]&lt;=2,"Fast Delivery","Standard Delivery")</f>
        <v>Fast Delivery</v>
      </c>
      <c r="H940" s="8" t="s">
        <v>2238</v>
      </c>
      <c r="I940" s="13" t="str">
        <f ca="1">TRIM(Table13[[#This Row],[Product Category]])</f>
        <v>Technology</v>
      </c>
      <c r="J940" s="13" t="str">
        <f ca="1">PROPER(Table13[[#This Row],[Product Sub-Category]])</f>
        <v>Storage &amp; Organization</v>
      </c>
      <c r="K940" s="14">
        <v>10</v>
      </c>
      <c r="L940" s="15">
        <v>48.91</v>
      </c>
      <c r="M940" s="15">
        <f t="shared" si="42"/>
        <v>489.09999999999997</v>
      </c>
      <c r="N940" s="9">
        <v>0.05</v>
      </c>
      <c r="O940" s="21">
        <v>0.05</v>
      </c>
      <c r="P940" s="21" t="str">
        <f>IF(Table13[[#This Row],[Discount]]=0,"No Discount",IF(Table13[[#This Row],[Discount]]&lt;=0.05,"Low",IF(Table13[[#This Row],[Discount]]&lt;=0.1,"Medium","High")))</f>
        <v>Low</v>
      </c>
      <c r="Q940" s="15">
        <f t="shared" si="43"/>
        <v>24.454999999999998</v>
      </c>
      <c r="R940" s="15">
        <f t="shared" si="44"/>
        <v>464.64499999999998</v>
      </c>
      <c r="S940" s="15" t="str">
        <f>IF(Table13[[#This Row],[Total Sales After Discount (Main Total Sales)]]&gt;=1000,"High Order","Low Order")</f>
        <v>Low Order</v>
      </c>
      <c r="T940" s="9" t="s">
        <v>21</v>
      </c>
      <c r="U940" s="9" t="s">
        <v>81</v>
      </c>
      <c r="V940" s="16" t="str">
        <f ca="1">PROPER(Table13[[#This Row],[Region]])</f>
        <v>East</v>
      </c>
      <c r="W940" s="9" t="s">
        <v>376</v>
      </c>
      <c r="X940" s="9" t="s">
        <v>644</v>
      </c>
      <c r="Y940" s="9" t="s">
        <v>32</v>
      </c>
      <c r="Z940" s="9" t="str">
        <f>TEXT(Table13[[#This Row],[Order Date]],"mmm")</f>
        <v>Mar</v>
      </c>
      <c r="AA940" s="1" t="str">
        <f>TEXT(Table13[[#This Row],[Order Date]],"yyyy")</f>
        <v>2015</v>
      </c>
      <c r="AB940" s="1" t="str">
        <f>TEXT(Table13[[#This Row],[Order Date]],"mmm yyyy")</f>
        <v>Mar 2015</v>
      </c>
      <c r="AC940" s="1" t="str">
        <f>TEXT(Table13[[#This Row],[Order Date]],"dddd")</f>
        <v>Tuesday</v>
      </c>
    </row>
    <row r="941" spans="1:29" ht="14.5">
      <c r="A941" s="9">
        <v>1690</v>
      </c>
      <c r="B941" s="9" t="str">
        <f>VLOOKUP(Table13[[#This Row],[Customer ID]],'Customer Lookup'!A:B,2,0)</f>
        <v>Neil Bailey</v>
      </c>
      <c r="C941" s="9">
        <v>91076</v>
      </c>
      <c r="D941" s="12">
        <v>42028</v>
      </c>
      <c r="E941" s="12">
        <v>42032</v>
      </c>
      <c r="F941" s="24">
        <f>Table13[[#This Row],[Ship Date]]-Table13[[#This Row],[Order Date]]</f>
        <v>4</v>
      </c>
      <c r="G941" s="18" t="str">
        <f>IF(Table13[[#This Row],[Shipping Delay (No of Days From Order to Delivery)]]&lt;=2,"Fast Delivery","Standard Delivery")</f>
        <v>Standard Delivery</v>
      </c>
      <c r="H941" s="9" t="s">
        <v>2235</v>
      </c>
      <c r="I941" s="13" t="str">
        <f ca="1">TRIM(Table13[[#This Row],[Product Category]])</f>
        <v>Office Supplies</v>
      </c>
      <c r="J941" s="13" t="str">
        <f ca="1">PROPER(Table13[[#This Row],[Product Sub-Category]])</f>
        <v>Telephones And Communication</v>
      </c>
      <c r="K941" s="14">
        <v>9</v>
      </c>
      <c r="L941" s="15">
        <v>115.99</v>
      </c>
      <c r="M941" s="15">
        <f t="shared" si="42"/>
        <v>1043.9099999999999</v>
      </c>
      <c r="N941" s="9">
        <v>0.1</v>
      </c>
      <c r="O941" s="20">
        <v>0.1</v>
      </c>
      <c r="P941" s="20" t="str">
        <f>IF(Table13[[#This Row],[Discount]]=0,"No Discount",IF(Table13[[#This Row],[Discount]]&lt;=0.05,"Low",IF(Table13[[#This Row],[Discount]]&lt;=0.1,"Medium","High")))</f>
        <v>Medium</v>
      </c>
      <c r="Q941" s="15">
        <f t="shared" si="43"/>
        <v>104.39099999999999</v>
      </c>
      <c r="R941" s="15">
        <f t="shared" si="44"/>
        <v>939.51899999999989</v>
      </c>
      <c r="S941" s="15" t="str">
        <f>IF(Table13[[#This Row],[Total Sales After Discount (Main Total Sales)]]&gt;=1000,"High Order","Low Order")</f>
        <v>Low Order</v>
      </c>
      <c r="T941" s="9" t="s">
        <v>98</v>
      </c>
      <c r="U941" s="9" t="s">
        <v>81</v>
      </c>
      <c r="V941" s="16" t="str">
        <f ca="1">PROPER(Table13[[#This Row],[Region]])</f>
        <v>East</v>
      </c>
      <c r="W941" s="9" t="s">
        <v>174</v>
      </c>
      <c r="X941" s="9" t="s">
        <v>664</v>
      </c>
      <c r="Y941" s="9" t="s">
        <v>32</v>
      </c>
      <c r="Z941" s="9" t="str">
        <f>TEXT(Table13[[#This Row],[Order Date]],"mmm")</f>
        <v>Jan</v>
      </c>
      <c r="AA941" s="1" t="str">
        <f>TEXT(Table13[[#This Row],[Order Date]],"yyyy")</f>
        <v>2015</v>
      </c>
      <c r="AB941" s="1" t="str">
        <f>TEXT(Table13[[#This Row],[Order Date]],"mmm yyyy")</f>
        <v>Jan 2015</v>
      </c>
      <c r="AC941" s="1" t="str">
        <f>TEXT(Table13[[#This Row],[Order Date]],"dddd")</f>
        <v>Saturday</v>
      </c>
    </row>
    <row r="942" spans="1:29" ht="14.5">
      <c r="A942" s="9">
        <v>1690</v>
      </c>
      <c r="B942" s="9" t="str">
        <f>VLOOKUP(Table13[[#This Row],[Customer ID]],'Customer Lookup'!A:B,2,0)</f>
        <v>Neil Bailey</v>
      </c>
      <c r="C942" s="9">
        <v>91078</v>
      </c>
      <c r="D942" s="12">
        <v>42156</v>
      </c>
      <c r="E942" s="12">
        <v>42157</v>
      </c>
      <c r="F942" s="24">
        <f>Table13[[#This Row],[Ship Date]]-Table13[[#This Row],[Order Date]]</f>
        <v>1</v>
      </c>
      <c r="G942" s="18" t="str">
        <f>IF(Table13[[#This Row],[Shipping Delay (No of Days From Order to Delivery)]]&lt;=2,"Fast Delivery","Standard Delivery")</f>
        <v>Fast Delivery</v>
      </c>
      <c r="H942" s="8" t="s">
        <v>2238</v>
      </c>
      <c r="I942" s="13" t="str">
        <f ca="1">TRIM(Table13[[#This Row],[Product Category]])</f>
        <v>Office Supplies</v>
      </c>
      <c r="J942" s="13" t="str">
        <f ca="1">PROPER(Table13[[#This Row],[Product Sub-Category]])</f>
        <v>Storage &amp; Organization</v>
      </c>
      <c r="K942" s="14">
        <v>22</v>
      </c>
      <c r="L942" s="15">
        <v>95.43</v>
      </c>
      <c r="M942" s="15">
        <f t="shared" si="42"/>
        <v>2099.46</v>
      </c>
      <c r="N942" s="9">
        <v>0.05</v>
      </c>
      <c r="O942" s="21">
        <v>0.05</v>
      </c>
      <c r="P942" s="21" t="str">
        <f>IF(Table13[[#This Row],[Discount]]=0,"No Discount",IF(Table13[[#This Row],[Discount]]&lt;=0.05,"Low",IF(Table13[[#This Row],[Discount]]&lt;=0.1,"Medium","High")))</f>
        <v>Low</v>
      </c>
      <c r="Q942" s="15">
        <f t="shared" si="43"/>
        <v>104.97300000000001</v>
      </c>
      <c r="R942" s="15">
        <f t="shared" si="44"/>
        <v>1994.4870000000001</v>
      </c>
      <c r="S942" s="15" t="str">
        <f>IF(Table13[[#This Row],[Total Sales After Discount (Main Total Sales)]]&gt;=1000,"High Order","Low Order")</f>
        <v>High Order</v>
      </c>
      <c r="T942" s="9" t="s">
        <v>31</v>
      </c>
      <c r="U942" s="9" t="s">
        <v>81</v>
      </c>
      <c r="V942" s="16" t="str">
        <f ca="1">PROPER(Table13[[#This Row],[Region]])</f>
        <v>Central</v>
      </c>
      <c r="W942" s="9" t="s">
        <v>174</v>
      </c>
      <c r="X942" s="9" t="s">
        <v>664</v>
      </c>
      <c r="Y942" s="9" t="s">
        <v>32</v>
      </c>
      <c r="Z942" s="9" t="str">
        <f>TEXT(Table13[[#This Row],[Order Date]],"mmm")</f>
        <v>Jun</v>
      </c>
      <c r="AA942" s="1" t="str">
        <f>TEXT(Table13[[#This Row],[Order Date]],"yyyy")</f>
        <v>2015</v>
      </c>
      <c r="AB942" s="1" t="str">
        <f>TEXT(Table13[[#This Row],[Order Date]],"mmm yyyy")</f>
        <v>Jun 2015</v>
      </c>
      <c r="AC942" s="1" t="str">
        <f>TEXT(Table13[[#This Row],[Order Date]],"dddd")</f>
        <v>Monday</v>
      </c>
    </row>
    <row r="943" spans="1:29" ht="14.5">
      <c r="A943" s="9">
        <v>1692</v>
      </c>
      <c r="B943" s="9" t="str">
        <f>VLOOKUP(Table13[[#This Row],[Customer ID]],'Customer Lookup'!A:B,2,0)</f>
        <v>Rhonda Schroeder</v>
      </c>
      <c r="C943" s="9">
        <v>90189</v>
      </c>
      <c r="D943" s="12">
        <v>42027</v>
      </c>
      <c r="E943" s="12">
        <v>42028</v>
      </c>
      <c r="F943" s="24">
        <f>Table13[[#This Row],[Ship Date]]-Table13[[#This Row],[Order Date]]</f>
        <v>1</v>
      </c>
      <c r="G943" s="18" t="str">
        <f>IF(Table13[[#This Row],[Shipping Delay (No of Days From Order to Delivery)]]&lt;=2,"Fast Delivery","Standard Delivery")</f>
        <v>Fast Delivery</v>
      </c>
      <c r="H943" s="9" t="s">
        <v>2240</v>
      </c>
      <c r="I943" s="13" t="str">
        <f ca="1">TRIM(Table13[[#This Row],[Product Category]])</f>
        <v>Office Supplies</v>
      </c>
      <c r="J943" s="13" t="str">
        <f ca="1">PROPER(Table13[[#This Row],[Product Sub-Category]])</f>
        <v>Scissors, Rulers And Trimmers</v>
      </c>
      <c r="K943" s="14">
        <v>5</v>
      </c>
      <c r="L943" s="15">
        <v>6.84</v>
      </c>
      <c r="M943" s="15">
        <f t="shared" si="42"/>
        <v>34.200000000000003</v>
      </c>
      <c r="N943" s="9">
        <v>0.05</v>
      </c>
      <c r="O943" s="20">
        <v>0.05</v>
      </c>
      <c r="P943" s="20" t="str">
        <f>IF(Table13[[#This Row],[Discount]]=0,"No Discount",IF(Table13[[#This Row],[Discount]]&lt;=0.05,"Low",IF(Table13[[#This Row],[Discount]]&lt;=0.1,"Medium","High")))</f>
        <v>Low</v>
      </c>
      <c r="Q943" s="15">
        <f t="shared" si="43"/>
        <v>1.7100000000000002</v>
      </c>
      <c r="R943" s="15">
        <f t="shared" si="44"/>
        <v>32.49</v>
      </c>
      <c r="S943" s="15" t="str">
        <f>IF(Table13[[#This Row],[Total Sales After Discount (Main Total Sales)]]&gt;=1000,"High Order","Low Order")</f>
        <v>Low Order</v>
      </c>
      <c r="T943" s="9" t="s">
        <v>31</v>
      </c>
      <c r="U943" s="9" t="s">
        <v>104</v>
      </c>
      <c r="V943" s="16" t="str">
        <f ca="1">PROPER(Table13[[#This Row],[Region]])</f>
        <v>South</v>
      </c>
      <c r="W943" s="9" t="s">
        <v>145</v>
      </c>
      <c r="X943" s="9" t="s">
        <v>229</v>
      </c>
      <c r="Y943" s="9" t="s">
        <v>32</v>
      </c>
      <c r="Z943" s="9" t="str">
        <f>TEXT(Table13[[#This Row],[Order Date]],"mmm")</f>
        <v>Jan</v>
      </c>
      <c r="AA943" s="1" t="str">
        <f>TEXT(Table13[[#This Row],[Order Date]],"yyyy")</f>
        <v>2015</v>
      </c>
      <c r="AB943" s="1" t="str">
        <f>TEXT(Table13[[#This Row],[Order Date]],"mmm yyyy")</f>
        <v>Jan 2015</v>
      </c>
      <c r="AC943" s="1" t="str">
        <f>TEXT(Table13[[#This Row],[Order Date]],"dddd")</f>
        <v>Friday</v>
      </c>
    </row>
    <row r="944" spans="1:29" ht="14.5">
      <c r="A944" s="9">
        <v>1693</v>
      </c>
      <c r="B944" s="9" t="str">
        <f>VLOOKUP(Table13[[#This Row],[Customer ID]],'Customer Lookup'!A:B,2,0)</f>
        <v>Melinda Thornton</v>
      </c>
      <c r="C944" s="9">
        <v>90189</v>
      </c>
      <c r="D944" s="12">
        <v>42027</v>
      </c>
      <c r="E944" s="12">
        <v>42029</v>
      </c>
      <c r="F944" s="24">
        <f>Table13[[#This Row],[Ship Date]]-Table13[[#This Row],[Order Date]]</f>
        <v>2</v>
      </c>
      <c r="G944" s="18" t="str">
        <f>IF(Table13[[#This Row],[Shipping Delay (No of Days From Order to Delivery)]]&lt;=2,"Fast Delivery","Standard Delivery")</f>
        <v>Fast Delivery</v>
      </c>
      <c r="H944" s="8" t="s">
        <v>83</v>
      </c>
      <c r="I944" s="13" t="str">
        <f ca="1">TRIM(Table13[[#This Row],[Product Category]])</f>
        <v>Office Supplies</v>
      </c>
      <c r="J944" s="13" t="str">
        <f ca="1">PROPER(Table13[[#This Row],[Product Sub-Category]])</f>
        <v>Paper</v>
      </c>
      <c r="K944" s="14">
        <v>11</v>
      </c>
      <c r="L944" s="15">
        <v>30.98</v>
      </c>
      <c r="M944" s="15">
        <f t="shared" si="42"/>
        <v>340.78000000000003</v>
      </c>
      <c r="N944" s="9">
        <v>0.05</v>
      </c>
      <c r="O944" s="21">
        <v>0.05</v>
      </c>
      <c r="P944" s="21" t="str">
        <f>IF(Table13[[#This Row],[Discount]]=0,"No Discount",IF(Table13[[#This Row],[Discount]]&lt;=0.05,"Low",IF(Table13[[#This Row],[Discount]]&lt;=0.1,"Medium","High")))</f>
        <v>Low</v>
      </c>
      <c r="Q944" s="15">
        <f t="shared" si="43"/>
        <v>17.039000000000001</v>
      </c>
      <c r="R944" s="15">
        <f t="shared" si="44"/>
        <v>323.74100000000004</v>
      </c>
      <c r="S944" s="15" t="str">
        <f>IF(Table13[[#This Row],[Total Sales After Discount (Main Total Sales)]]&gt;=1000,"High Order","Low Order")</f>
        <v>Low Order</v>
      </c>
      <c r="T944" s="9" t="s">
        <v>31</v>
      </c>
      <c r="U944" s="9" t="s">
        <v>104</v>
      </c>
      <c r="V944" s="16" t="str">
        <f ca="1">PROPER(Table13[[#This Row],[Region]])</f>
        <v>South</v>
      </c>
      <c r="W944" s="9" t="s">
        <v>117</v>
      </c>
      <c r="X944" s="9" t="s">
        <v>665</v>
      </c>
      <c r="Y944" s="9" t="s">
        <v>32</v>
      </c>
      <c r="Z944" s="9" t="str">
        <f>TEXT(Table13[[#This Row],[Order Date]],"mmm")</f>
        <v>Jan</v>
      </c>
      <c r="AA944" s="1" t="str">
        <f>TEXT(Table13[[#This Row],[Order Date]],"yyyy")</f>
        <v>2015</v>
      </c>
      <c r="AB944" s="1" t="str">
        <f>TEXT(Table13[[#This Row],[Order Date]],"mmm yyyy")</f>
        <v>Jan 2015</v>
      </c>
      <c r="AC944" s="1" t="str">
        <f>TEXT(Table13[[#This Row],[Order Date]],"dddd")</f>
        <v>Friday</v>
      </c>
    </row>
    <row r="945" spans="1:29" ht="14.5">
      <c r="A945" s="9">
        <v>1693</v>
      </c>
      <c r="B945" s="9" t="str">
        <f>VLOOKUP(Table13[[#This Row],[Customer ID]],'Customer Lookup'!A:B,2,0)</f>
        <v>Melinda Thornton</v>
      </c>
      <c r="C945" s="9">
        <v>90190</v>
      </c>
      <c r="D945" s="12">
        <v>42135</v>
      </c>
      <c r="E945" s="12">
        <v>42135</v>
      </c>
      <c r="F945" s="24">
        <f>Table13[[#This Row],[Ship Date]]-Table13[[#This Row],[Order Date]]</f>
        <v>0</v>
      </c>
      <c r="G945" s="18" t="str">
        <f>IF(Table13[[#This Row],[Shipping Delay (No of Days From Order to Delivery)]]&lt;=2,"Fast Delivery","Standard Delivery")</f>
        <v>Fast Delivery</v>
      </c>
      <c r="H945" s="9" t="s">
        <v>61</v>
      </c>
      <c r="I945" s="13" t="str">
        <f ca="1">TRIM(Table13[[#This Row],[Product Category]])</f>
        <v>Office Supplies</v>
      </c>
      <c r="J945" s="13" t="str">
        <f ca="1">PROPER(Table13[[#This Row],[Product Sub-Category]])</f>
        <v>Envelopes</v>
      </c>
      <c r="K945" s="14">
        <v>11</v>
      </c>
      <c r="L945" s="15">
        <v>15.67</v>
      </c>
      <c r="M945" s="15">
        <f t="shared" si="42"/>
        <v>172.37</v>
      </c>
      <c r="N945" s="9">
        <v>0.05</v>
      </c>
      <c r="O945" s="20">
        <v>0.05</v>
      </c>
      <c r="P945" s="20" t="str">
        <f>IF(Table13[[#This Row],[Discount]]=0,"No Discount",IF(Table13[[#This Row],[Discount]]&lt;=0.05,"Low",IF(Table13[[#This Row],[Discount]]&lt;=0.1,"Medium","High")))</f>
        <v>Low</v>
      </c>
      <c r="Q945" s="15">
        <f t="shared" si="43"/>
        <v>8.6185000000000009</v>
      </c>
      <c r="R945" s="15">
        <f t="shared" si="44"/>
        <v>163.75149999999999</v>
      </c>
      <c r="S945" s="15" t="str">
        <f>IF(Table13[[#This Row],[Total Sales After Discount (Main Total Sales)]]&gt;=1000,"High Order","Low Order")</f>
        <v>Low Order</v>
      </c>
      <c r="T945" s="9" t="s">
        <v>98</v>
      </c>
      <c r="U945" s="9" t="s">
        <v>104</v>
      </c>
      <c r="V945" s="16" t="str">
        <f ca="1">PROPER(Table13[[#This Row],[Region]])</f>
        <v>South</v>
      </c>
      <c r="W945" s="9" t="s">
        <v>117</v>
      </c>
      <c r="X945" s="9" t="s">
        <v>665</v>
      </c>
      <c r="Y945" s="9" t="s">
        <v>22</v>
      </c>
      <c r="Z945" s="9" t="str">
        <f>TEXT(Table13[[#This Row],[Order Date]],"mmm")</f>
        <v>May</v>
      </c>
      <c r="AA945" s="1" t="str">
        <f>TEXT(Table13[[#This Row],[Order Date]],"yyyy")</f>
        <v>2015</v>
      </c>
      <c r="AB945" s="1" t="str">
        <f>TEXT(Table13[[#This Row],[Order Date]],"mmm yyyy")</f>
        <v>May 2015</v>
      </c>
      <c r="AC945" s="1" t="str">
        <f>TEXT(Table13[[#This Row],[Order Date]],"dddd")</f>
        <v>Monday</v>
      </c>
    </row>
    <row r="946" spans="1:29" ht="14.5">
      <c r="A946" s="9">
        <v>1697</v>
      </c>
      <c r="B946" s="9" t="str">
        <f>VLOOKUP(Table13[[#This Row],[Customer ID]],'Customer Lookup'!A:B,2,0)</f>
        <v>Holly Osborne</v>
      </c>
      <c r="C946" s="9">
        <v>86338</v>
      </c>
      <c r="D946" s="12">
        <v>42020</v>
      </c>
      <c r="E946" s="12">
        <v>42021</v>
      </c>
      <c r="F946" s="24">
        <f>Table13[[#This Row],[Ship Date]]-Table13[[#This Row],[Order Date]]</f>
        <v>1</v>
      </c>
      <c r="G946" s="18" t="str">
        <f>IF(Table13[[#This Row],[Shipping Delay (No of Days From Order to Delivery)]]&lt;=2,"Fast Delivery","Standard Delivery")</f>
        <v>Fast Delivery</v>
      </c>
      <c r="H946" s="8" t="s">
        <v>2238</v>
      </c>
      <c r="I946" s="13" t="str">
        <f ca="1">TRIM(Table13[[#This Row],[Product Category]])</f>
        <v>Office Supplies</v>
      </c>
      <c r="J946" s="13" t="str">
        <f ca="1">PROPER(Table13[[#This Row],[Product Sub-Category]])</f>
        <v>Storage &amp; Organization</v>
      </c>
      <c r="K946" s="14">
        <v>9</v>
      </c>
      <c r="L946" s="15">
        <v>13.43</v>
      </c>
      <c r="M946" s="15">
        <f t="shared" si="42"/>
        <v>120.87</v>
      </c>
      <c r="N946" s="9">
        <v>0.05</v>
      </c>
      <c r="O946" s="21">
        <v>0.05</v>
      </c>
      <c r="P946" s="21" t="str">
        <f>IF(Table13[[#This Row],[Discount]]=0,"No Discount",IF(Table13[[#This Row],[Discount]]&lt;=0.05,"Low",IF(Table13[[#This Row],[Discount]]&lt;=0.1,"Medium","High")))</f>
        <v>Low</v>
      </c>
      <c r="Q946" s="15">
        <f t="shared" si="43"/>
        <v>6.0435000000000008</v>
      </c>
      <c r="R946" s="15">
        <f t="shared" si="44"/>
        <v>114.82650000000001</v>
      </c>
      <c r="S946" s="15" t="str">
        <f>IF(Table13[[#This Row],[Total Sales After Discount (Main Total Sales)]]&gt;=1000,"High Order","Low Order")</f>
        <v>Low Order</v>
      </c>
      <c r="T946" s="9" t="s">
        <v>50</v>
      </c>
      <c r="U946" s="9" t="s">
        <v>42</v>
      </c>
      <c r="V946" s="16" t="str">
        <f ca="1">PROPER(Table13[[#This Row],[Region]])</f>
        <v>East</v>
      </c>
      <c r="W946" s="9" t="s">
        <v>451</v>
      </c>
      <c r="X946" s="9" t="s">
        <v>666</v>
      </c>
      <c r="Y946" s="9" t="s">
        <v>32</v>
      </c>
      <c r="Z946" s="9" t="str">
        <f>TEXT(Table13[[#This Row],[Order Date]],"mmm")</f>
        <v>Jan</v>
      </c>
      <c r="AA946" s="1" t="str">
        <f>TEXT(Table13[[#This Row],[Order Date]],"yyyy")</f>
        <v>2015</v>
      </c>
      <c r="AB946" s="1" t="str">
        <f>TEXT(Table13[[#This Row],[Order Date]],"mmm yyyy")</f>
        <v>Jan 2015</v>
      </c>
      <c r="AC946" s="1" t="str">
        <f>TEXT(Table13[[#This Row],[Order Date]],"dddd")</f>
        <v>Friday</v>
      </c>
    </row>
    <row r="947" spans="1:29" ht="14.5">
      <c r="A947" s="9">
        <v>1699</v>
      </c>
      <c r="B947" s="9" t="str">
        <f>VLOOKUP(Table13[[#This Row],[Customer ID]],'Customer Lookup'!A:B,2,0)</f>
        <v>Joseph Hurst</v>
      </c>
      <c r="C947" s="9">
        <v>87345</v>
      </c>
      <c r="D947" s="12">
        <v>42088</v>
      </c>
      <c r="E947" s="12">
        <v>42092</v>
      </c>
      <c r="F947" s="24">
        <f>Table13[[#This Row],[Ship Date]]-Table13[[#This Row],[Order Date]]</f>
        <v>4</v>
      </c>
      <c r="G947" s="18" t="str">
        <f>IF(Table13[[#This Row],[Shipping Delay (No of Days From Order to Delivery)]]&lt;=2,"Fast Delivery","Standard Delivery")</f>
        <v>Standard Delivery</v>
      </c>
      <c r="H947" s="9" t="s">
        <v>2237</v>
      </c>
      <c r="I947" s="13" t="str">
        <f ca="1">TRIM(Table13[[#This Row],[Product Category]])</f>
        <v>Office Supplies</v>
      </c>
      <c r="J947" s="13" t="str">
        <f ca="1">PROPER(Table13[[#This Row],[Product Sub-Category]])</f>
        <v>Binders And Binder Accessories</v>
      </c>
      <c r="K947" s="14">
        <v>12</v>
      </c>
      <c r="L947" s="15">
        <v>3.98</v>
      </c>
      <c r="M947" s="15">
        <f t="shared" si="42"/>
        <v>47.76</v>
      </c>
      <c r="N947" s="9">
        <v>0.05</v>
      </c>
      <c r="O947" s="20">
        <v>0.05</v>
      </c>
      <c r="P947" s="20" t="str">
        <f>IF(Table13[[#This Row],[Discount]]=0,"No Discount",IF(Table13[[#This Row],[Discount]]&lt;=0.05,"Low",IF(Table13[[#This Row],[Discount]]&lt;=0.1,"Medium","High")))</f>
        <v>Low</v>
      </c>
      <c r="Q947" s="15">
        <f t="shared" si="43"/>
        <v>2.3879999999999999</v>
      </c>
      <c r="R947" s="15">
        <f t="shared" si="44"/>
        <v>45.372</v>
      </c>
      <c r="S947" s="15" t="str">
        <f>IF(Table13[[#This Row],[Total Sales After Discount (Main Total Sales)]]&gt;=1000,"High Order","Low Order")</f>
        <v>Low Order</v>
      </c>
      <c r="T947" s="9" t="s">
        <v>98</v>
      </c>
      <c r="U947" s="9" t="s">
        <v>51</v>
      </c>
      <c r="V947" s="16" t="str">
        <f ca="1">PROPER(Table13[[#This Row],[Region]])</f>
        <v>East</v>
      </c>
      <c r="W947" s="9" t="s">
        <v>174</v>
      </c>
      <c r="X947" s="9" t="s">
        <v>667</v>
      </c>
      <c r="Y947" s="9" t="s">
        <v>32</v>
      </c>
      <c r="Z947" s="9" t="str">
        <f>TEXT(Table13[[#This Row],[Order Date]],"mmm")</f>
        <v>Mar</v>
      </c>
      <c r="AA947" s="1" t="str">
        <f>TEXT(Table13[[#This Row],[Order Date]],"yyyy")</f>
        <v>2015</v>
      </c>
      <c r="AB947" s="1" t="str">
        <f>TEXT(Table13[[#This Row],[Order Date]],"mmm yyyy")</f>
        <v>Mar 2015</v>
      </c>
      <c r="AC947" s="1" t="str">
        <f>TEXT(Table13[[#This Row],[Order Date]],"dddd")</f>
        <v>Wednesday</v>
      </c>
    </row>
    <row r="948" spans="1:29" ht="14.5">
      <c r="A948" s="9">
        <v>1699</v>
      </c>
      <c r="B948" s="9" t="str">
        <f>VLOOKUP(Table13[[#This Row],[Customer ID]],'Customer Lookup'!A:B,2,0)</f>
        <v>Joseph Hurst</v>
      </c>
      <c r="C948" s="9">
        <v>87345</v>
      </c>
      <c r="D948" s="12">
        <v>42088</v>
      </c>
      <c r="E948" s="12">
        <v>42088</v>
      </c>
      <c r="F948" s="24">
        <f>Table13[[#This Row],[Ship Date]]-Table13[[#This Row],[Order Date]]</f>
        <v>0</v>
      </c>
      <c r="G948" s="18" t="str">
        <f>IF(Table13[[#This Row],[Shipping Delay (No of Days From Order to Delivery)]]&lt;=2,"Fast Delivery","Standard Delivery")</f>
        <v>Fast Delivery</v>
      </c>
      <c r="H948" s="8" t="s">
        <v>83</v>
      </c>
      <c r="I948" s="13" t="str">
        <f ca="1">TRIM(Table13[[#This Row],[Product Category]])</f>
        <v>Office Supplies</v>
      </c>
      <c r="J948" s="13" t="str">
        <f ca="1">PROPER(Table13[[#This Row],[Product Sub-Category]])</f>
        <v>Paper</v>
      </c>
      <c r="K948" s="14">
        <v>2</v>
      </c>
      <c r="L948" s="15">
        <v>6.48</v>
      </c>
      <c r="M948" s="15">
        <f t="shared" si="42"/>
        <v>12.96</v>
      </c>
      <c r="N948" s="9">
        <v>0.05</v>
      </c>
      <c r="O948" s="21">
        <v>0.05</v>
      </c>
      <c r="P948" s="21" t="str">
        <f>IF(Table13[[#This Row],[Discount]]=0,"No Discount",IF(Table13[[#This Row],[Discount]]&lt;=0.05,"Low",IF(Table13[[#This Row],[Discount]]&lt;=0.1,"Medium","High")))</f>
        <v>Low</v>
      </c>
      <c r="Q948" s="15">
        <f t="shared" si="43"/>
        <v>0.64800000000000013</v>
      </c>
      <c r="R948" s="15">
        <f t="shared" si="44"/>
        <v>12.312000000000001</v>
      </c>
      <c r="S948" s="15" t="str">
        <f>IF(Table13[[#This Row],[Total Sales After Discount (Main Total Sales)]]&gt;=1000,"High Order","Low Order")</f>
        <v>Low Order</v>
      </c>
      <c r="T948" s="9" t="s">
        <v>98</v>
      </c>
      <c r="U948" s="9" t="s">
        <v>51</v>
      </c>
      <c r="V948" s="16" t="str">
        <f ca="1">PROPER(Table13[[#This Row],[Region]])</f>
        <v>South</v>
      </c>
      <c r="W948" s="9" t="s">
        <v>174</v>
      </c>
      <c r="X948" s="9" t="s">
        <v>667</v>
      </c>
      <c r="Y948" s="9" t="s">
        <v>32</v>
      </c>
      <c r="Z948" s="9" t="str">
        <f>TEXT(Table13[[#This Row],[Order Date]],"mmm")</f>
        <v>Mar</v>
      </c>
      <c r="AA948" s="1" t="str">
        <f>TEXT(Table13[[#This Row],[Order Date]],"yyyy")</f>
        <v>2015</v>
      </c>
      <c r="AB948" s="1" t="str">
        <f>TEXT(Table13[[#This Row],[Order Date]],"mmm yyyy")</f>
        <v>Mar 2015</v>
      </c>
      <c r="AC948" s="1" t="str">
        <f>TEXT(Table13[[#This Row],[Order Date]],"dddd")</f>
        <v>Wednesday</v>
      </c>
    </row>
    <row r="949" spans="1:29" ht="14.5">
      <c r="A949" s="9">
        <v>1702</v>
      </c>
      <c r="B949" s="9" t="str">
        <f>VLOOKUP(Table13[[#This Row],[Customer ID]],'Customer Lookup'!A:B,2,0)</f>
        <v>Sandra Berry</v>
      </c>
      <c r="C949" s="9">
        <v>90473</v>
      </c>
      <c r="D949" s="12">
        <v>42021</v>
      </c>
      <c r="E949" s="12">
        <v>42024</v>
      </c>
      <c r="F949" s="24">
        <f>Table13[[#This Row],[Ship Date]]-Table13[[#This Row],[Order Date]]</f>
        <v>3</v>
      </c>
      <c r="G949" s="18" t="str">
        <f>IF(Table13[[#This Row],[Shipping Delay (No of Days From Order to Delivery)]]&lt;=2,"Fast Delivery","Standard Delivery")</f>
        <v>Standard Delivery</v>
      </c>
      <c r="H949" s="9" t="s">
        <v>196</v>
      </c>
      <c r="I949" s="13" t="str">
        <f ca="1">TRIM(Table13[[#This Row],[Product Category]])</f>
        <v>Office Supplies</v>
      </c>
      <c r="J949" s="13" t="str">
        <f ca="1">PROPER(Table13[[#This Row],[Product Sub-Category]])</f>
        <v>Appliances</v>
      </c>
      <c r="K949" s="14">
        <v>3</v>
      </c>
      <c r="L949" s="15">
        <v>14.81</v>
      </c>
      <c r="M949" s="15">
        <f t="shared" si="42"/>
        <v>44.43</v>
      </c>
      <c r="N949" s="9">
        <v>0.05</v>
      </c>
      <c r="O949" s="20">
        <v>0.05</v>
      </c>
      <c r="P949" s="20" t="str">
        <f>IF(Table13[[#This Row],[Discount]]=0,"No Discount",IF(Table13[[#This Row],[Discount]]&lt;=0.05,"Low",IF(Table13[[#This Row],[Discount]]&lt;=0.1,"Medium","High")))</f>
        <v>Low</v>
      </c>
      <c r="Q949" s="15">
        <f t="shared" si="43"/>
        <v>2.2215000000000003</v>
      </c>
      <c r="R949" s="15">
        <f t="shared" si="44"/>
        <v>42.208500000000001</v>
      </c>
      <c r="S949" s="15" t="str">
        <f>IF(Table13[[#This Row],[Total Sales After Discount (Main Total Sales)]]&gt;=1000,"High Order","Low Order")</f>
        <v>Low Order</v>
      </c>
      <c r="T949" s="9" t="s">
        <v>50</v>
      </c>
      <c r="U949" s="9" t="s">
        <v>42</v>
      </c>
      <c r="V949" s="16" t="str">
        <f ca="1">PROPER(Table13[[#This Row],[Region]])</f>
        <v>South</v>
      </c>
      <c r="W949" s="9" t="s">
        <v>364</v>
      </c>
      <c r="X949" s="9" t="s">
        <v>668</v>
      </c>
      <c r="Y949" s="9" t="s">
        <v>32</v>
      </c>
      <c r="Z949" s="9" t="str">
        <f>TEXT(Table13[[#This Row],[Order Date]],"mmm")</f>
        <v>Jan</v>
      </c>
      <c r="AA949" s="1" t="str">
        <f>TEXT(Table13[[#This Row],[Order Date]],"yyyy")</f>
        <v>2015</v>
      </c>
      <c r="AB949" s="1" t="str">
        <f>TEXT(Table13[[#This Row],[Order Date]],"mmm yyyy")</f>
        <v>Jan 2015</v>
      </c>
      <c r="AC949" s="1" t="str">
        <f>TEXT(Table13[[#This Row],[Order Date]],"dddd")</f>
        <v>Saturday</v>
      </c>
    </row>
    <row r="950" spans="1:29" ht="14.5">
      <c r="A950" s="9">
        <v>1702</v>
      </c>
      <c r="B950" s="9" t="str">
        <f>VLOOKUP(Table13[[#This Row],[Customer ID]],'Customer Lookup'!A:B,2,0)</f>
        <v>Sandra Berry</v>
      </c>
      <c r="C950" s="9">
        <v>90473</v>
      </c>
      <c r="D950" s="12">
        <v>42021</v>
      </c>
      <c r="E950" s="12">
        <v>42023</v>
      </c>
      <c r="F950" s="24">
        <f>Table13[[#This Row],[Ship Date]]-Table13[[#This Row],[Order Date]]</f>
        <v>2</v>
      </c>
      <c r="G950" s="18" t="str">
        <f>IF(Table13[[#This Row],[Shipping Delay (No of Days From Order to Delivery)]]&lt;=2,"Fast Delivery","Standard Delivery")</f>
        <v>Fast Delivery</v>
      </c>
      <c r="H950" s="8" t="s">
        <v>83</v>
      </c>
      <c r="I950" s="13" t="str">
        <f ca="1">TRIM(Table13[[#This Row],[Product Category]])</f>
        <v>Office Supplies</v>
      </c>
      <c r="J950" s="13" t="str">
        <f ca="1">PROPER(Table13[[#This Row],[Product Sub-Category]])</f>
        <v>Paper</v>
      </c>
      <c r="K950" s="14">
        <v>3</v>
      </c>
      <c r="L950" s="15">
        <v>4.2</v>
      </c>
      <c r="M950" s="15">
        <f t="shared" si="42"/>
        <v>12.600000000000001</v>
      </c>
      <c r="N950" s="9">
        <v>0.05</v>
      </c>
      <c r="O950" s="21">
        <v>0.05</v>
      </c>
      <c r="P950" s="21" t="str">
        <f>IF(Table13[[#This Row],[Discount]]=0,"No Discount",IF(Table13[[#This Row],[Discount]]&lt;=0.05,"Low",IF(Table13[[#This Row],[Discount]]&lt;=0.1,"Medium","High")))</f>
        <v>Low</v>
      </c>
      <c r="Q950" s="15">
        <f t="shared" si="43"/>
        <v>0.63000000000000012</v>
      </c>
      <c r="R950" s="15">
        <f t="shared" si="44"/>
        <v>11.97</v>
      </c>
      <c r="S950" s="15" t="str">
        <f>IF(Table13[[#This Row],[Total Sales After Discount (Main Total Sales)]]&gt;=1000,"High Order","Low Order")</f>
        <v>Low Order</v>
      </c>
      <c r="T950" s="9" t="s">
        <v>50</v>
      </c>
      <c r="U950" s="9" t="s">
        <v>42</v>
      </c>
      <c r="V950" s="16" t="str">
        <f ca="1">PROPER(Table13[[#This Row],[Region]])</f>
        <v>East</v>
      </c>
      <c r="W950" s="9" t="s">
        <v>364</v>
      </c>
      <c r="X950" s="9" t="s">
        <v>668</v>
      </c>
      <c r="Y950" s="9" t="s">
        <v>22</v>
      </c>
      <c r="Z950" s="9" t="str">
        <f>TEXT(Table13[[#This Row],[Order Date]],"mmm")</f>
        <v>Jan</v>
      </c>
      <c r="AA950" s="1" t="str">
        <f>TEXT(Table13[[#This Row],[Order Date]],"yyyy")</f>
        <v>2015</v>
      </c>
      <c r="AB950" s="1" t="str">
        <f>TEXT(Table13[[#This Row],[Order Date]],"mmm yyyy")</f>
        <v>Jan 2015</v>
      </c>
      <c r="AC950" s="1" t="str">
        <f>TEXT(Table13[[#This Row],[Order Date]],"dddd")</f>
        <v>Saturday</v>
      </c>
    </row>
    <row r="951" spans="1:29" ht="14.5">
      <c r="A951" s="9">
        <v>1708</v>
      </c>
      <c r="B951" s="9" t="str">
        <f>VLOOKUP(Table13[[#This Row],[Customer ID]],'Customer Lookup'!A:B,2,0)</f>
        <v>Lillian Day</v>
      </c>
      <c r="C951" s="9">
        <v>88781</v>
      </c>
      <c r="D951" s="12">
        <v>42021</v>
      </c>
      <c r="E951" s="12">
        <v>42022</v>
      </c>
      <c r="F951" s="24">
        <f>Table13[[#This Row],[Ship Date]]-Table13[[#This Row],[Order Date]]</f>
        <v>1</v>
      </c>
      <c r="G951" s="18" t="str">
        <f>IF(Table13[[#This Row],[Shipping Delay (No of Days From Order to Delivery)]]&lt;=2,"Fast Delivery","Standard Delivery")</f>
        <v>Fast Delivery</v>
      </c>
      <c r="H951" s="9" t="s">
        <v>61</v>
      </c>
      <c r="I951" s="13" t="str">
        <f ca="1">TRIM(Table13[[#This Row],[Product Category]])</f>
        <v>Technology</v>
      </c>
      <c r="J951" s="13" t="str">
        <f ca="1">PROPER(Table13[[#This Row],[Product Sub-Category]])</f>
        <v>Envelopes</v>
      </c>
      <c r="K951" s="14">
        <v>10</v>
      </c>
      <c r="L951" s="15">
        <v>5.68</v>
      </c>
      <c r="M951" s="15">
        <f t="shared" si="42"/>
        <v>56.8</v>
      </c>
      <c r="N951" s="9">
        <v>0.05</v>
      </c>
      <c r="O951" s="20">
        <v>0.05</v>
      </c>
      <c r="P951" s="20" t="str">
        <f>IF(Table13[[#This Row],[Discount]]=0,"No Discount",IF(Table13[[#This Row],[Discount]]&lt;=0.05,"Low",IF(Table13[[#This Row],[Discount]]&lt;=0.1,"Medium","High")))</f>
        <v>Low</v>
      </c>
      <c r="Q951" s="15">
        <f t="shared" si="43"/>
        <v>2.84</v>
      </c>
      <c r="R951" s="15">
        <f t="shared" si="44"/>
        <v>53.959999999999994</v>
      </c>
      <c r="S951" s="15" t="str">
        <f>IF(Table13[[#This Row],[Total Sales After Discount (Main Total Sales)]]&gt;=1000,"High Order","Low Order")</f>
        <v>Low Order</v>
      </c>
      <c r="T951" s="9" t="s">
        <v>50</v>
      </c>
      <c r="U951" s="9" t="s">
        <v>51</v>
      </c>
      <c r="V951" s="16" t="str">
        <f ca="1">PROPER(Table13[[#This Row],[Region]])</f>
        <v>East</v>
      </c>
      <c r="W951" s="9" t="s">
        <v>124</v>
      </c>
      <c r="X951" s="9" t="s">
        <v>669</v>
      </c>
      <c r="Y951" s="9" t="s">
        <v>32</v>
      </c>
      <c r="Z951" s="9" t="str">
        <f>TEXT(Table13[[#This Row],[Order Date]],"mmm")</f>
        <v>Jan</v>
      </c>
      <c r="AA951" s="1" t="str">
        <f>TEXT(Table13[[#This Row],[Order Date]],"yyyy")</f>
        <v>2015</v>
      </c>
      <c r="AB951" s="1" t="str">
        <f>TEXT(Table13[[#This Row],[Order Date]],"mmm yyyy")</f>
        <v>Jan 2015</v>
      </c>
      <c r="AC951" s="1" t="str">
        <f>TEXT(Table13[[#This Row],[Order Date]],"dddd")</f>
        <v>Saturday</v>
      </c>
    </row>
    <row r="952" spans="1:29" ht="14.5">
      <c r="A952" s="9">
        <v>1708</v>
      </c>
      <c r="B952" s="9" t="str">
        <f>VLOOKUP(Table13[[#This Row],[Customer ID]],'Customer Lookup'!A:B,2,0)</f>
        <v>Lillian Day</v>
      </c>
      <c r="C952" s="9">
        <v>88784</v>
      </c>
      <c r="D952" s="12">
        <v>42144</v>
      </c>
      <c r="E952" s="12">
        <v>42145</v>
      </c>
      <c r="F952" s="24">
        <f>Table13[[#This Row],[Ship Date]]-Table13[[#This Row],[Order Date]]</f>
        <v>1</v>
      </c>
      <c r="G952" s="18" t="str">
        <f>IF(Table13[[#This Row],[Shipping Delay (No of Days From Order to Delivery)]]&lt;=2,"Fast Delivery","Standard Delivery")</f>
        <v>Fast Delivery</v>
      </c>
      <c r="H952" s="8" t="s">
        <v>2235</v>
      </c>
      <c r="I952" s="13" t="str">
        <f ca="1">TRIM(Table13[[#This Row],[Product Category]])</f>
        <v>Office Supplies</v>
      </c>
      <c r="J952" s="13" t="str">
        <f ca="1">PROPER(Table13[[#This Row],[Product Sub-Category]])</f>
        <v>Telephones And Communication</v>
      </c>
      <c r="K952" s="14">
        <v>29</v>
      </c>
      <c r="L952" s="15">
        <v>205.99</v>
      </c>
      <c r="M952" s="15">
        <f t="shared" si="42"/>
        <v>5973.71</v>
      </c>
      <c r="N952" s="9">
        <v>0.1</v>
      </c>
      <c r="O952" s="21">
        <v>0.1</v>
      </c>
      <c r="P952" s="21" t="str">
        <f>IF(Table13[[#This Row],[Discount]]=0,"No Discount",IF(Table13[[#This Row],[Discount]]&lt;=0.05,"Low",IF(Table13[[#This Row],[Discount]]&lt;=0.1,"Medium","High")))</f>
        <v>Medium</v>
      </c>
      <c r="Q952" s="15">
        <f t="shared" si="43"/>
        <v>597.37099999999998</v>
      </c>
      <c r="R952" s="15">
        <f t="shared" si="44"/>
        <v>5376.3389999999999</v>
      </c>
      <c r="S952" s="15" t="str">
        <f>IF(Table13[[#This Row],[Total Sales After Discount (Main Total Sales)]]&gt;=1000,"High Order","Low Order")</f>
        <v>High Order</v>
      </c>
      <c r="T952" s="9" t="s">
        <v>31</v>
      </c>
      <c r="U952" s="9" t="s">
        <v>51</v>
      </c>
      <c r="V952" s="16" t="str">
        <f ca="1">PROPER(Table13[[#This Row],[Region]])</f>
        <v>East</v>
      </c>
      <c r="W952" s="9" t="s">
        <v>124</v>
      </c>
      <c r="X952" s="9" t="s">
        <v>669</v>
      </c>
      <c r="Y952" s="9" t="s">
        <v>32</v>
      </c>
      <c r="Z952" s="9" t="str">
        <f>TEXT(Table13[[#This Row],[Order Date]],"mmm")</f>
        <v>May</v>
      </c>
      <c r="AA952" s="1" t="str">
        <f>TEXT(Table13[[#This Row],[Order Date]],"yyyy")</f>
        <v>2015</v>
      </c>
      <c r="AB952" s="1" t="str">
        <f>TEXT(Table13[[#This Row],[Order Date]],"mmm yyyy")</f>
        <v>May 2015</v>
      </c>
      <c r="AC952" s="1" t="str">
        <f>TEXT(Table13[[#This Row],[Order Date]],"dddd")</f>
        <v>Wednesday</v>
      </c>
    </row>
    <row r="953" spans="1:29" ht="14.5">
      <c r="A953" s="9">
        <v>1709</v>
      </c>
      <c r="B953" s="9" t="str">
        <f>VLOOKUP(Table13[[#This Row],[Customer ID]],'Customer Lookup'!A:B,2,0)</f>
        <v>Dennis Bowen</v>
      </c>
      <c r="C953" s="9">
        <v>88782</v>
      </c>
      <c r="D953" s="12">
        <v>42025</v>
      </c>
      <c r="E953" s="12">
        <v>42026</v>
      </c>
      <c r="F953" s="24">
        <f>Table13[[#This Row],[Ship Date]]-Table13[[#This Row],[Order Date]]</f>
        <v>1</v>
      </c>
      <c r="G953" s="18" t="str">
        <f>IF(Table13[[#This Row],[Shipping Delay (No of Days From Order to Delivery)]]&lt;=2,"Fast Delivery","Standard Delivery")</f>
        <v>Fast Delivery</v>
      </c>
      <c r="H953" s="9" t="s">
        <v>2237</v>
      </c>
      <c r="I953" s="13" t="str">
        <f ca="1">TRIM(Table13[[#This Row],[Product Category]])</f>
        <v>Office Supplies</v>
      </c>
      <c r="J953" s="13" t="str">
        <f ca="1">PROPER(Table13[[#This Row],[Product Sub-Category]])</f>
        <v>Binders And Binder Accessories</v>
      </c>
      <c r="K953" s="14">
        <v>2</v>
      </c>
      <c r="L953" s="15">
        <v>14.28</v>
      </c>
      <c r="M953" s="15">
        <f t="shared" si="42"/>
        <v>28.56</v>
      </c>
      <c r="N953" s="9">
        <v>0.05</v>
      </c>
      <c r="O953" s="20">
        <v>0.05</v>
      </c>
      <c r="P953" s="20" t="str">
        <f>IF(Table13[[#This Row],[Discount]]=0,"No Discount",IF(Table13[[#This Row],[Discount]]&lt;=0.05,"Low",IF(Table13[[#This Row],[Discount]]&lt;=0.1,"Medium","High")))</f>
        <v>Low</v>
      </c>
      <c r="Q953" s="15">
        <f t="shared" si="43"/>
        <v>1.4279999999999999</v>
      </c>
      <c r="R953" s="15">
        <f t="shared" si="44"/>
        <v>27.131999999999998</v>
      </c>
      <c r="S953" s="15" t="str">
        <f>IF(Table13[[#This Row],[Total Sales After Discount (Main Total Sales)]]&gt;=1000,"High Order","Low Order")</f>
        <v>Low Order</v>
      </c>
      <c r="T953" s="9" t="s">
        <v>31</v>
      </c>
      <c r="U953" s="9" t="s">
        <v>104</v>
      </c>
      <c r="V953" s="16" t="str">
        <f ca="1">PROPER(Table13[[#This Row],[Region]])</f>
        <v>East</v>
      </c>
      <c r="W953" s="9" t="s">
        <v>174</v>
      </c>
      <c r="X953" s="9" t="s">
        <v>670</v>
      </c>
      <c r="Y953" s="9" t="s">
        <v>32</v>
      </c>
      <c r="Z953" s="9" t="str">
        <f>TEXT(Table13[[#This Row],[Order Date]],"mmm")</f>
        <v>Jan</v>
      </c>
      <c r="AA953" s="1" t="str">
        <f>TEXT(Table13[[#This Row],[Order Date]],"yyyy")</f>
        <v>2015</v>
      </c>
      <c r="AB953" s="1" t="str">
        <f>TEXT(Table13[[#This Row],[Order Date]],"mmm yyyy")</f>
        <v>Jan 2015</v>
      </c>
      <c r="AC953" s="1" t="str">
        <f>TEXT(Table13[[#This Row],[Order Date]],"dddd")</f>
        <v>Wednesday</v>
      </c>
    </row>
    <row r="954" spans="1:29" ht="14.5">
      <c r="A954" s="9">
        <v>1709</v>
      </c>
      <c r="B954" s="9" t="str">
        <f>VLOOKUP(Table13[[#This Row],[Customer ID]],'Customer Lookup'!A:B,2,0)</f>
        <v>Dennis Bowen</v>
      </c>
      <c r="C954" s="9">
        <v>88783</v>
      </c>
      <c r="D954" s="12">
        <v>42134</v>
      </c>
      <c r="E954" s="12">
        <v>42136</v>
      </c>
      <c r="F954" s="24">
        <f>Table13[[#This Row],[Ship Date]]-Table13[[#This Row],[Order Date]]</f>
        <v>2</v>
      </c>
      <c r="G954" s="18" t="str">
        <f>IF(Table13[[#This Row],[Shipping Delay (No of Days From Order to Delivery)]]&lt;=2,"Fast Delivery","Standard Delivery")</f>
        <v>Fast Delivery</v>
      </c>
      <c r="H954" s="8" t="s">
        <v>2238</v>
      </c>
      <c r="I954" s="13" t="str">
        <f ca="1">TRIM(Table13[[#This Row],[Product Category]])</f>
        <v>Furniture</v>
      </c>
      <c r="J954" s="13" t="str">
        <f ca="1">PROPER(Table13[[#This Row],[Product Sub-Category]])</f>
        <v>Storage &amp; Organization</v>
      </c>
      <c r="K954" s="14">
        <v>33</v>
      </c>
      <c r="L954" s="15">
        <v>95.43</v>
      </c>
      <c r="M954" s="15">
        <f t="shared" si="42"/>
        <v>3149.19</v>
      </c>
      <c r="N954" s="9">
        <v>0.05</v>
      </c>
      <c r="O954" s="21">
        <v>0.05</v>
      </c>
      <c r="P954" s="21" t="str">
        <f>IF(Table13[[#This Row],[Discount]]=0,"No Discount",IF(Table13[[#This Row],[Discount]]&lt;=0.05,"Low",IF(Table13[[#This Row],[Discount]]&lt;=0.1,"Medium","High")))</f>
        <v>Low</v>
      </c>
      <c r="Q954" s="15">
        <f t="shared" si="43"/>
        <v>157.45950000000002</v>
      </c>
      <c r="R954" s="15">
        <f t="shared" si="44"/>
        <v>2991.7305000000001</v>
      </c>
      <c r="S954" s="15" t="str">
        <f>IF(Table13[[#This Row],[Total Sales After Discount (Main Total Sales)]]&gt;=1000,"High Order","Low Order")</f>
        <v>High Order</v>
      </c>
      <c r="T954" s="9" t="s">
        <v>50</v>
      </c>
      <c r="U954" s="9" t="s">
        <v>51</v>
      </c>
      <c r="V954" s="16" t="str">
        <f ca="1">PROPER(Table13[[#This Row],[Region]])</f>
        <v>South</v>
      </c>
      <c r="W954" s="9" t="s">
        <v>174</v>
      </c>
      <c r="X954" s="9" t="s">
        <v>670</v>
      </c>
      <c r="Y954" s="9" t="s">
        <v>32</v>
      </c>
      <c r="Z954" s="9" t="str">
        <f>TEXT(Table13[[#This Row],[Order Date]],"mmm")</f>
        <v>May</v>
      </c>
      <c r="AA954" s="1" t="str">
        <f>TEXT(Table13[[#This Row],[Order Date]],"yyyy")</f>
        <v>2015</v>
      </c>
      <c r="AB954" s="1" t="str">
        <f>TEXT(Table13[[#This Row],[Order Date]],"mmm yyyy")</f>
        <v>May 2015</v>
      </c>
      <c r="AC954" s="1" t="str">
        <f>TEXT(Table13[[#This Row],[Order Date]],"dddd")</f>
        <v>Sunday</v>
      </c>
    </row>
    <row r="955" spans="1:29" ht="14.5">
      <c r="A955" s="9">
        <v>1711</v>
      </c>
      <c r="B955" s="9" t="str">
        <f>VLOOKUP(Table13[[#This Row],[Customer ID]],'Customer Lookup'!A:B,2,0)</f>
        <v>Sharon Long</v>
      </c>
      <c r="C955" s="9">
        <v>87747</v>
      </c>
      <c r="D955" s="12">
        <v>42079</v>
      </c>
      <c r="E955" s="12">
        <v>42081</v>
      </c>
      <c r="F955" s="24">
        <f>Table13[[#This Row],[Ship Date]]-Table13[[#This Row],[Order Date]]</f>
        <v>2</v>
      </c>
      <c r="G955" s="18" t="str">
        <f>IF(Table13[[#This Row],[Shipping Delay (No of Days From Order to Delivery)]]&lt;=2,"Fast Delivery","Standard Delivery")</f>
        <v>Fast Delivery</v>
      </c>
      <c r="H955" s="9" t="s">
        <v>2233</v>
      </c>
      <c r="I955" s="13" t="str">
        <f ca="1">TRIM(Table13[[#This Row],[Product Category]])</f>
        <v>Office Supplies</v>
      </c>
      <c r="J955" s="13" t="str">
        <f ca="1">PROPER(Table13[[#This Row],[Product Sub-Category]])</f>
        <v>Office Furnishings</v>
      </c>
      <c r="K955" s="14">
        <v>3</v>
      </c>
      <c r="L955" s="15">
        <v>7.59</v>
      </c>
      <c r="M955" s="15">
        <f t="shared" si="42"/>
        <v>22.77</v>
      </c>
      <c r="N955" s="9">
        <v>0.05</v>
      </c>
      <c r="O955" s="20">
        <v>0.05</v>
      </c>
      <c r="P955" s="20" t="str">
        <f>IF(Table13[[#This Row],[Discount]]=0,"No Discount",IF(Table13[[#This Row],[Discount]]&lt;=0.05,"Low",IF(Table13[[#This Row],[Discount]]&lt;=0.1,"Medium","High")))</f>
        <v>Low</v>
      </c>
      <c r="Q955" s="15">
        <f t="shared" si="43"/>
        <v>1.1385000000000001</v>
      </c>
      <c r="R955" s="15">
        <f t="shared" si="44"/>
        <v>21.631499999999999</v>
      </c>
      <c r="S955" s="15" t="str">
        <f>IF(Table13[[#This Row],[Total Sales After Discount (Main Total Sales)]]&gt;=1000,"High Order","Low Order")</f>
        <v>Low Order</v>
      </c>
      <c r="T955" s="9" t="s">
        <v>31</v>
      </c>
      <c r="U955" s="9" t="s">
        <v>81</v>
      </c>
      <c r="V955" s="16" t="str">
        <f ca="1">PROPER(Table13[[#This Row],[Region]])</f>
        <v>South</v>
      </c>
      <c r="W955" s="9" t="s">
        <v>254</v>
      </c>
      <c r="X955" s="9" t="s">
        <v>671</v>
      </c>
      <c r="Y955" s="9" t="s">
        <v>32</v>
      </c>
      <c r="Z955" s="9" t="str">
        <f>TEXT(Table13[[#This Row],[Order Date]],"mmm")</f>
        <v>Mar</v>
      </c>
      <c r="AA955" s="1" t="str">
        <f>TEXT(Table13[[#This Row],[Order Date]],"yyyy")</f>
        <v>2015</v>
      </c>
      <c r="AB955" s="1" t="str">
        <f>TEXT(Table13[[#This Row],[Order Date]],"mmm yyyy")</f>
        <v>Mar 2015</v>
      </c>
      <c r="AC955" s="1" t="str">
        <f>TEXT(Table13[[#This Row],[Order Date]],"dddd")</f>
        <v>Monday</v>
      </c>
    </row>
    <row r="956" spans="1:29" ht="14.5">
      <c r="A956" s="9">
        <v>1712</v>
      </c>
      <c r="B956" s="9" t="str">
        <f>VLOOKUP(Table13[[#This Row],[Customer ID]],'Customer Lookup'!A:B,2,0)</f>
        <v>Regina Langley</v>
      </c>
      <c r="C956" s="9">
        <v>87749</v>
      </c>
      <c r="D956" s="12">
        <v>42105</v>
      </c>
      <c r="E956" s="12">
        <v>42114</v>
      </c>
      <c r="F956" s="24">
        <f>Table13[[#This Row],[Ship Date]]-Table13[[#This Row],[Order Date]]</f>
        <v>9</v>
      </c>
      <c r="G956" s="18" t="str">
        <f>IF(Table13[[#This Row],[Shipping Delay (No of Days From Order to Delivery)]]&lt;=2,"Fast Delivery","Standard Delivery")</f>
        <v>Standard Delivery</v>
      </c>
      <c r="H956" s="8" t="s">
        <v>2231</v>
      </c>
      <c r="I956" s="13" t="str">
        <f ca="1">TRIM(Table13[[#This Row],[Product Category]])</f>
        <v>Technology</v>
      </c>
      <c r="J956" s="13" t="str">
        <f ca="1">PROPER(Table13[[#This Row],[Product Sub-Category]])</f>
        <v>Pens &amp; Art Supplies</v>
      </c>
      <c r="K956" s="14">
        <v>22</v>
      </c>
      <c r="L956" s="15">
        <v>11.66</v>
      </c>
      <c r="M956" s="15">
        <f t="shared" si="42"/>
        <v>256.52</v>
      </c>
      <c r="N956" s="9">
        <v>0.05</v>
      </c>
      <c r="O956" s="21">
        <v>0.05</v>
      </c>
      <c r="P956" s="21" t="str">
        <f>IF(Table13[[#This Row],[Discount]]=0,"No Discount",IF(Table13[[#This Row],[Discount]]&lt;=0.05,"Low",IF(Table13[[#This Row],[Discount]]&lt;=0.1,"Medium","High")))</f>
        <v>Low</v>
      </c>
      <c r="Q956" s="15">
        <f t="shared" si="43"/>
        <v>12.826000000000001</v>
      </c>
      <c r="R956" s="15">
        <f t="shared" si="44"/>
        <v>243.69399999999999</v>
      </c>
      <c r="S956" s="15" t="str">
        <f>IF(Table13[[#This Row],[Total Sales After Discount (Main Total Sales)]]&gt;=1000,"High Order","Low Order")</f>
        <v>Low Order</v>
      </c>
      <c r="T956" s="9" t="s">
        <v>98</v>
      </c>
      <c r="U956" s="9" t="s">
        <v>81</v>
      </c>
      <c r="V956" s="16" t="str">
        <f ca="1">PROPER(Table13[[#This Row],[Region]])</f>
        <v>South</v>
      </c>
      <c r="W956" s="9" t="s">
        <v>254</v>
      </c>
      <c r="X956" s="9" t="s">
        <v>672</v>
      </c>
      <c r="Y956" s="9" t="s">
        <v>32</v>
      </c>
      <c r="Z956" s="9" t="str">
        <f>TEXT(Table13[[#This Row],[Order Date]],"mmm")</f>
        <v>Apr</v>
      </c>
      <c r="AA956" s="1" t="str">
        <f>TEXT(Table13[[#This Row],[Order Date]],"yyyy")</f>
        <v>2015</v>
      </c>
      <c r="AB956" s="1" t="str">
        <f>TEXT(Table13[[#This Row],[Order Date]],"mmm yyyy")</f>
        <v>Apr 2015</v>
      </c>
      <c r="AC956" s="1" t="str">
        <f>TEXT(Table13[[#This Row],[Order Date]],"dddd")</f>
        <v>Saturday</v>
      </c>
    </row>
    <row r="957" spans="1:29" ht="14.5">
      <c r="A957" s="9">
        <v>1713</v>
      </c>
      <c r="B957" s="9" t="str">
        <f>VLOOKUP(Table13[[#This Row],[Customer ID]],'Customer Lookup'!A:B,2,0)</f>
        <v>Rosemary Stark</v>
      </c>
      <c r="C957" s="9">
        <v>87748</v>
      </c>
      <c r="D957" s="12">
        <v>42153</v>
      </c>
      <c r="E957" s="12">
        <v>42155</v>
      </c>
      <c r="F957" s="24">
        <f>Table13[[#This Row],[Ship Date]]-Table13[[#This Row],[Order Date]]</f>
        <v>2</v>
      </c>
      <c r="G957" s="18" t="str">
        <f>IF(Table13[[#This Row],[Shipping Delay (No of Days From Order to Delivery)]]&lt;=2,"Fast Delivery","Standard Delivery")</f>
        <v>Fast Delivery</v>
      </c>
      <c r="H957" s="9" t="s">
        <v>74</v>
      </c>
      <c r="I957" s="13" t="str">
        <f ca="1">TRIM(Table13[[#This Row],[Product Category]])</f>
        <v>Furniture</v>
      </c>
      <c r="J957" s="13" t="str">
        <f ca="1">PROPER(Table13[[#This Row],[Product Sub-Category]])</f>
        <v>Office Machines</v>
      </c>
      <c r="K957" s="14">
        <v>11</v>
      </c>
      <c r="L957" s="15">
        <v>23.99</v>
      </c>
      <c r="M957" s="15">
        <f t="shared" si="42"/>
        <v>263.89</v>
      </c>
      <c r="N957" s="9">
        <v>0.05</v>
      </c>
      <c r="O957" s="20">
        <v>0.05</v>
      </c>
      <c r="P957" s="20" t="str">
        <f>IF(Table13[[#This Row],[Discount]]=0,"No Discount",IF(Table13[[#This Row],[Discount]]&lt;=0.05,"Low",IF(Table13[[#This Row],[Discount]]&lt;=0.1,"Medium","High")))</f>
        <v>Low</v>
      </c>
      <c r="Q957" s="15">
        <f t="shared" si="43"/>
        <v>13.1945</v>
      </c>
      <c r="R957" s="15">
        <f t="shared" si="44"/>
        <v>250.69549999999998</v>
      </c>
      <c r="S957" s="15" t="str">
        <f>IF(Table13[[#This Row],[Total Sales After Discount (Main Total Sales)]]&gt;=1000,"High Order","Low Order")</f>
        <v>Low Order</v>
      </c>
      <c r="T957" s="9" t="s">
        <v>21</v>
      </c>
      <c r="U957" s="9" t="s">
        <v>81</v>
      </c>
      <c r="V957" s="16" t="str">
        <f ca="1">PROPER(Table13[[#This Row],[Region]])</f>
        <v>South</v>
      </c>
      <c r="W957" s="9" t="s">
        <v>254</v>
      </c>
      <c r="X957" s="9" t="s">
        <v>673</v>
      </c>
      <c r="Y957" s="9" t="s">
        <v>32</v>
      </c>
      <c r="Z957" s="9" t="str">
        <f>TEXT(Table13[[#This Row],[Order Date]],"mmm")</f>
        <v>May</v>
      </c>
      <c r="AA957" s="1" t="str">
        <f>TEXT(Table13[[#This Row],[Order Date]],"yyyy")</f>
        <v>2015</v>
      </c>
      <c r="AB957" s="1" t="str">
        <f>TEXT(Table13[[#This Row],[Order Date]],"mmm yyyy")</f>
        <v>May 2015</v>
      </c>
      <c r="AC957" s="1" t="str">
        <f>TEXT(Table13[[#This Row],[Order Date]],"dddd")</f>
        <v>Friday</v>
      </c>
    </row>
    <row r="958" spans="1:29" ht="14.5">
      <c r="A958" s="9">
        <v>1718</v>
      </c>
      <c r="B958" s="9" t="str">
        <f>VLOOKUP(Table13[[#This Row],[Customer ID]],'Customer Lookup'!A:B,2,0)</f>
        <v>Kathy Shah</v>
      </c>
      <c r="C958" s="9">
        <v>90621</v>
      </c>
      <c r="D958" s="12">
        <v>42071</v>
      </c>
      <c r="E958" s="12">
        <v>42078</v>
      </c>
      <c r="F958" s="24">
        <f>Table13[[#This Row],[Ship Date]]-Table13[[#This Row],[Order Date]]</f>
        <v>7</v>
      </c>
      <c r="G958" s="18" t="str">
        <f>IF(Table13[[#This Row],[Shipping Delay (No of Days From Order to Delivery)]]&lt;=2,"Fast Delivery","Standard Delivery")</f>
        <v>Standard Delivery</v>
      </c>
      <c r="H958" s="8" t="s">
        <v>2232</v>
      </c>
      <c r="I958" s="13" t="str">
        <f ca="1">TRIM(Table13[[#This Row],[Product Category]])</f>
        <v>Technology</v>
      </c>
      <c r="J958" s="13" t="str">
        <f ca="1">PROPER(Table13[[#This Row],[Product Sub-Category]])</f>
        <v>Chairs &amp; Chairmats</v>
      </c>
      <c r="K958" s="14">
        <v>3</v>
      </c>
      <c r="L958" s="15">
        <v>300.98</v>
      </c>
      <c r="M958" s="15">
        <f t="shared" si="42"/>
        <v>902.94</v>
      </c>
      <c r="N958" s="9">
        <v>0.1</v>
      </c>
      <c r="O958" s="21">
        <v>0.1</v>
      </c>
      <c r="P958" s="21" t="str">
        <f>IF(Table13[[#This Row],[Discount]]=0,"No Discount",IF(Table13[[#This Row],[Discount]]&lt;=0.05,"Low",IF(Table13[[#This Row],[Discount]]&lt;=0.1,"Medium","High")))</f>
        <v>Medium</v>
      </c>
      <c r="Q958" s="15">
        <f t="shared" si="43"/>
        <v>90.294000000000011</v>
      </c>
      <c r="R958" s="15">
        <f t="shared" si="44"/>
        <v>812.64600000000007</v>
      </c>
      <c r="S958" s="15" t="str">
        <f>IF(Table13[[#This Row],[Total Sales After Discount (Main Total Sales)]]&gt;=1000,"High Order","Low Order")</f>
        <v>Low Order</v>
      </c>
      <c r="T958" s="9" t="s">
        <v>98</v>
      </c>
      <c r="U958" s="9" t="s">
        <v>104</v>
      </c>
      <c r="V958" s="16" t="str">
        <f ca="1">PROPER(Table13[[#This Row],[Region]])</f>
        <v>South</v>
      </c>
      <c r="W958" s="9" t="s">
        <v>225</v>
      </c>
      <c r="X958" s="9" t="s">
        <v>675</v>
      </c>
      <c r="Y958" s="9" t="s">
        <v>22</v>
      </c>
      <c r="Z958" s="9" t="str">
        <f>TEXT(Table13[[#This Row],[Order Date]],"mmm")</f>
        <v>Mar</v>
      </c>
      <c r="AA958" s="1" t="str">
        <f>TEXT(Table13[[#This Row],[Order Date]],"yyyy")</f>
        <v>2015</v>
      </c>
      <c r="AB958" s="1" t="str">
        <f>TEXT(Table13[[#This Row],[Order Date]],"mmm yyyy")</f>
        <v>Mar 2015</v>
      </c>
      <c r="AC958" s="1" t="str">
        <f>TEXT(Table13[[#This Row],[Order Date]],"dddd")</f>
        <v>Sunday</v>
      </c>
    </row>
    <row r="959" spans="1:29" ht="14.5">
      <c r="A959" s="9">
        <v>1719</v>
      </c>
      <c r="B959" s="9" t="str">
        <f>VLOOKUP(Table13[[#This Row],[Customer ID]],'Customer Lookup'!A:B,2,0)</f>
        <v>Russell W Melton</v>
      </c>
      <c r="C959" s="9">
        <v>90786</v>
      </c>
      <c r="D959" s="12">
        <v>42021</v>
      </c>
      <c r="E959" s="12">
        <v>42023</v>
      </c>
      <c r="F959" s="24">
        <f>Table13[[#This Row],[Ship Date]]-Table13[[#This Row],[Order Date]]</f>
        <v>2</v>
      </c>
      <c r="G959" s="18" t="str">
        <f>IF(Table13[[#This Row],[Shipping Delay (No of Days From Order to Delivery)]]&lt;=2,"Fast Delivery","Standard Delivery")</f>
        <v>Fast Delivery</v>
      </c>
      <c r="H959" s="9" t="s">
        <v>144</v>
      </c>
      <c r="I959" s="13" t="str">
        <f ca="1">TRIM(Table13[[#This Row],[Product Category]])</f>
        <v>Office Supplies</v>
      </c>
      <c r="J959" s="13" t="str">
        <f ca="1">PROPER(Table13[[#This Row],[Product Sub-Category]])</f>
        <v>Computer Peripherals</v>
      </c>
      <c r="K959" s="14">
        <v>8</v>
      </c>
      <c r="L959" s="15">
        <v>16.48</v>
      </c>
      <c r="M959" s="15">
        <f t="shared" si="42"/>
        <v>131.84</v>
      </c>
      <c r="N959" s="9">
        <v>0.05</v>
      </c>
      <c r="O959" s="20">
        <v>0.05</v>
      </c>
      <c r="P959" s="20" t="str">
        <f>IF(Table13[[#This Row],[Discount]]=0,"No Discount",IF(Table13[[#This Row],[Discount]]&lt;=0.05,"Low",IF(Table13[[#This Row],[Discount]]&lt;=0.1,"Medium","High")))</f>
        <v>Low</v>
      </c>
      <c r="Q959" s="15">
        <f t="shared" si="43"/>
        <v>6.5920000000000005</v>
      </c>
      <c r="R959" s="15">
        <f t="shared" si="44"/>
        <v>125.248</v>
      </c>
      <c r="S959" s="15" t="str">
        <f>IF(Table13[[#This Row],[Total Sales After Discount (Main Total Sales)]]&gt;=1000,"High Order","Low Order")</f>
        <v>Low Order</v>
      </c>
      <c r="T959" s="9" t="s">
        <v>50</v>
      </c>
      <c r="U959" s="9" t="s">
        <v>81</v>
      </c>
      <c r="V959" s="16" t="str">
        <f ca="1">PROPER(Table13[[#This Row],[Region]])</f>
        <v>South</v>
      </c>
      <c r="W959" s="9" t="s">
        <v>542</v>
      </c>
      <c r="X959" s="9" t="s">
        <v>676</v>
      </c>
      <c r="Y959" s="9" t="s">
        <v>32</v>
      </c>
      <c r="Z959" s="9" t="str">
        <f>TEXT(Table13[[#This Row],[Order Date]],"mmm")</f>
        <v>Jan</v>
      </c>
      <c r="AA959" s="1" t="str">
        <f>TEXT(Table13[[#This Row],[Order Date]],"yyyy")</f>
        <v>2015</v>
      </c>
      <c r="AB959" s="1" t="str">
        <f>TEXT(Table13[[#This Row],[Order Date]],"mmm yyyy")</f>
        <v>Jan 2015</v>
      </c>
      <c r="AC959" s="1" t="str">
        <f>TEXT(Table13[[#This Row],[Order Date]],"dddd")</f>
        <v>Saturday</v>
      </c>
    </row>
    <row r="960" spans="1:29" ht="14.5">
      <c r="A960" s="9">
        <v>1721</v>
      </c>
      <c r="B960" s="9" t="str">
        <f>VLOOKUP(Table13[[#This Row],[Customer ID]],'Customer Lookup'!A:B,2,0)</f>
        <v>Jennifer Zimmerman</v>
      </c>
      <c r="C960" s="9">
        <v>90787</v>
      </c>
      <c r="D960" s="12">
        <v>42140</v>
      </c>
      <c r="E960" s="12">
        <v>42141</v>
      </c>
      <c r="F960" s="24">
        <f>Table13[[#This Row],[Ship Date]]-Table13[[#This Row],[Order Date]]</f>
        <v>1</v>
      </c>
      <c r="G960" s="18" t="str">
        <f>IF(Table13[[#This Row],[Shipping Delay (No of Days From Order to Delivery)]]&lt;=2,"Fast Delivery","Standard Delivery")</f>
        <v>Fast Delivery</v>
      </c>
      <c r="H960" s="8" t="s">
        <v>2238</v>
      </c>
      <c r="I960" s="13" t="str">
        <f ca="1">TRIM(Table13[[#This Row],[Product Category]])</f>
        <v>Technology</v>
      </c>
      <c r="J960" s="13" t="str">
        <f ca="1">PROPER(Table13[[#This Row],[Product Sub-Category]])</f>
        <v>Storage &amp; Organization</v>
      </c>
      <c r="K960" s="14">
        <v>37</v>
      </c>
      <c r="L960" s="15">
        <v>12.44</v>
      </c>
      <c r="M960" s="15">
        <f t="shared" si="42"/>
        <v>460.28</v>
      </c>
      <c r="N960" s="9">
        <v>0.05</v>
      </c>
      <c r="O960" s="21">
        <v>0.05</v>
      </c>
      <c r="P960" s="21" t="str">
        <f>IF(Table13[[#This Row],[Discount]]=0,"No Discount",IF(Table13[[#This Row],[Discount]]&lt;=0.05,"Low",IF(Table13[[#This Row],[Discount]]&lt;=0.1,"Medium","High")))</f>
        <v>Low</v>
      </c>
      <c r="Q960" s="15">
        <f t="shared" si="43"/>
        <v>23.013999999999999</v>
      </c>
      <c r="R960" s="15">
        <f t="shared" si="44"/>
        <v>437.26599999999996</v>
      </c>
      <c r="S960" s="15" t="str">
        <f>IF(Table13[[#This Row],[Total Sales After Discount (Main Total Sales)]]&gt;=1000,"High Order","Low Order")</f>
        <v>Low Order</v>
      </c>
      <c r="T960" s="9" t="s">
        <v>21</v>
      </c>
      <c r="U960" s="9" t="s">
        <v>81</v>
      </c>
      <c r="V960" s="16" t="str">
        <f ca="1">PROPER(Table13[[#This Row],[Region]])</f>
        <v>West</v>
      </c>
      <c r="W960" s="9" t="s">
        <v>451</v>
      </c>
      <c r="X960" s="9" t="s">
        <v>677</v>
      </c>
      <c r="Y960" s="9" t="s">
        <v>32</v>
      </c>
      <c r="Z960" s="9" t="str">
        <f>TEXT(Table13[[#This Row],[Order Date]],"mmm")</f>
        <v>May</v>
      </c>
      <c r="AA960" s="1" t="str">
        <f>TEXT(Table13[[#This Row],[Order Date]],"yyyy")</f>
        <v>2015</v>
      </c>
      <c r="AB960" s="1" t="str">
        <f>TEXT(Table13[[#This Row],[Order Date]],"mmm yyyy")</f>
        <v>May 2015</v>
      </c>
      <c r="AC960" s="1" t="str">
        <f>TEXT(Table13[[#This Row],[Order Date]],"dddd")</f>
        <v>Saturday</v>
      </c>
    </row>
    <row r="961" spans="1:29" ht="14.5">
      <c r="A961" s="9">
        <v>1723</v>
      </c>
      <c r="B961" s="9" t="str">
        <f>VLOOKUP(Table13[[#This Row],[Customer ID]],'Customer Lookup'!A:B,2,0)</f>
        <v>Constance Flowers</v>
      </c>
      <c r="C961" s="9">
        <v>40101</v>
      </c>
      <c r="D961" s="12">
        <v>42035</v>
      </c>
      <c r="E961" s="12">
        <v>42040</v>
      </c>
      <c r="F961" s="24">
        <f>Table13[[#This Row],[Ship Date]]-Table13[[#This Row],[Order Date]]</f>
        <v>5</v>
      </c>
      <c r="G961" s="18" t="str">
        <f>IF(Table13[[#This Row],[Shipping Delay (No of Days From Order to Delivery)]]&lt;=2,"Fast Delivery","Standard Delivery")</f>
        <v>Standard Delivery</v>
      </c>
      <c r="H961" s="9" t="s">
        <v>144</v>
      </c>
      <c r="I961" s="13" t="str">
        <f ca="1">TRIM(Table13[[#This Row],[Product Category]])</f>
        <v>Office Supplies</v>
      </c>
      <c r="J961" s="13" t="str">
        <f ca="1">PROPER(Table13[[#This Row],[Product Sub-Category]])</f>
        <v>Computer Peripherals</v>
      </c>
      <c r="K961" s="14">
        <v>46</v>
      </c>
      <c r="L961" s="15">
        <v>49.99</v>
      </c>
      <c r="M961" s="15">
        <f t="shared" si="42"/>
        <v>2299.54</v>
      </c>
      <c r="N961" s="9">
        <v>0.05</v>
      </c>
      <c r="O961" s="20">
        <v>0.05</v>
      </c>
      <c r="P961" s="20" t="str">
        <f>IF(Table13[[#This Row],[Discount]]=0,"No Discount",IF(Table13[[#This Row],[Discount]]&lt;=0.05,"Low",IF(Table13[[#This Row],[Discount]]&lt;=0.1,"Medium","High")))</f>
        <v>Low</v>
      </c>
      <c r="Q961" s="15">
        <f t="shared" si="43"/>
        <v>114.977</v>
      </c>
      <c r="R961" s="15">
        <f t="shared" si="44"/>
        <v>2184.5630000000001</v>
      </c>
      <c r="S961" s="15" t="str">
        <f>IF(Table13[[#This Row],[Total Sales After Discount (Main Total Sales)]]&gt;=1000,"High Order","Low Order")</f>
        <v>High Order</v>
      </c>
      <c r="T961" s="9" t="s">
        <v>98</v>
      </c>
      <c r="U961" s="9" t="s">
        <v>81</v>
      </c>
      <c r="V961" s="16" t="str">
        <f ca="1">PROPER(Table13[[#This Row],[Region]])</f>
        <v>West</v>
      </c>
      <c r="W961" s="9" t="s">
        <v>37</v>
      </c>
      <c r="X961" s="9" t="s">
        <v>678</v>
      </c>
      <c r="Y961" s="9" t="s">
        <v>22</v>
      </c>
      <c r="Z961" s="9" t="str">
        <f>TEXT(Table13[[#This Row],[Order Date]],"mmm")</f>
        <v>Jan</v>
      </c>
      <c r="AA961" s="1" t="str">
        <f>TEXT(Table13[[#This Row],[Order Date]],"yyyy")</f>
        <v>2015</v>
      </c>
      <c r="AB961" s="1" t="str">
        <f>TEXT(Table13[[#This Row],[Order Date]],"mmm yyyy")</f>
        <v>Jan 2015</v>
      </c>
      <c r="AC961" s="1" t="str">
        <f>TEXT(Table13[[#This Row],[Order Date]],"dddd")</f>
        <v>Saturday</v>
      </c>
    </row>
    <row r="962" spans="1:29" ht="14.5">
      <c r="A962" s="9">
        <v>1723</v>
      </c>
      <c r="B962" s="9" t="str">
        <f>VLOOKUP(Table13[[#This Row],[Customer ID]],'Customer Lookup'!A:B,2,0)</f>
        <v>Constance Flowers</v>
      </c>
      <c r="C962" s="9">
        <v>44002</v>
      </c>
      <c r="D962" s="12">
        <v>42042</v>
      </c>
      <c r="E962" s="12">
        <v>42044</v>
      </c>
      <c r="F962" s="24">
        <f>Table13[[#This Row],[Ship Date]]-Table13[[#This Row],[Order Date]]</f>
        <v>2</v>
      </c>
      <c r="G962" s="18" t="str">
        <f>IF(Table13[[#This Row],[Shipping Delay (No of Days From Order to Delivery)]]&lt;=2,"Fast Delivery","Standard Delivery")</f>
        <v>Fast Delivery</v>
      </c>
      <c r="H962" s="8" t="s">
        <v>83</v>
      </c>
      <c r="I962" s="13" t="str">
        <f ca="1">TRIM(Table13[[#This Row],[Product Category]])</f>
        <v>Office Supplies</v>
      </c>
      <c r="J962" s="13" t="str">
        <f ca="1">PROPER(Table13[[#This Row],[Product Sub-Category]])</f>
        <v>Paper</v>
      </c>
      <c r="K962" s="14">
        <v>46</v>
      </c>
      <c r="L962" s="15">
        <v>6.68</v>
      </c>
      <c r="M962" s="15">
        <f t="shared" ref="M962:M1025" si="45">L962*K962</f>
        <v>307.27999999999997</v>
      </c>
      <c r="N962" s="9">
        <v>0.05</v>
      </c>
      <c r="O962" s="21">
        <v>0.05</v>
      </c>
      <c r="P962" s="21" t="str">
        <f>IF(Table13[[#This Row],[Discount]]=0,"No Discount",IF(Table13[[#This Row],[Discount]]&lt;=0.05,"Low",IF(Table13[[#This Row],[Discount]]&lt;=0.1,"Medium","High")))</f>
        <v>Low</v>
      </c>
      <c r="Q962" s="15">
        <f t="shared" ref="Q962:Q1025" si="46">N962*M962</f>
        <v>15.363999999999999</v>
      </c>
      <c r="R962" s="15">
        <f t="shared" ref="R962:R1025" si="47">M962-Q962</f>
        <v>291.916</v>
      </c>
      <c r="S962" s="15" t="str">
        <f>IF(Table13[[#This Row],[Total Sales After Discount (Main Total Sales)]]&gt;=1000,"High Order","Low Order")</f>
        <v>Low Order</v>
      </c>
      <c r="T962" s="9" t="s">
        <v>50</v>
      </c>
      <c r="U962" s="9" t="s">
        <v>81</v>
      </c>
      <c r="V962" s="16" t="str">
        <f ca="1">PROPER(Table13[[#This Row],[Region]])</f>
        <v>West</v>
      </c>
      <c r="W962" s="9" t="s">
        <v>37</v>
      </c>
      <c r="X962" s="9" t="s">
        <v>678</v>
      </c>
      <c r="Y962" s="9" t="s">
        <v>32</v>
      </c>
      <c r="Z962" s="9" t="str">
        <f>TEXT(Table13[[#This Row],[Order Date]],"mmm")</f>
        <v>Feb</v>
      </c>
      <c r="AA962" s="1" t="str">
        <f>TEXT(Table13[[#This Row],[Order Date]],"yyyy")</f>
        <v>2015</v>
      </c>
      <c r="AB962" s="1" t="str">
        <f>TEXT(Table13[[#This Row],[Order Date]],"mmm yyyy")</f>
        <v>Feb 2015</v>
      </c>
      <c r="AC962" s="1" t="str">
        <f>TEXT(Table13[[#This Row],[Order Date]],"dddd")</f>
        <v>Saturday</v>
      </c>
    </row>
    <row r="963" spans="1:29" ht="14.5">
      <c r="A963" s="9">
        <v>1723</v>
      </c>
      <c r="B963" s="9" t="str">
        <f>VLOOKUP(Table13[[#This Row],[Customer ID]],'Customer Lookup'!A:B,2,0)</f>
        <v>Constance Flowers</v>
      </c>
      <c r="C963" s="9">
        <v>44002</v>
      </c>
      <c r="D963" s="12">
        <v>42042</v>
      </c>
      <c r="E963" s="12">
        <v>42042</v>
      </c>
      <c r="F963" s="24">
        <f>Table13[[#This Row],[Ship Date]]-Table13[[#This Row],[Order Date]]</f>
        <v>0</v>
      </c>
      <c r="G963" s="18" t="str">
        <f>IF(Table13[[#This Row],[Shipping Delay (No of Days From Order to Delivery)]]&lt;=2,"Fast Delivery","Standard Delivery")</f>
        <v>Fast Delivery</v>
      </c>
      <c r="H963" s="9" t="s">
        <v>2238</v>
      </c>
      <c r="I963" s="13" t="str">
        <f ca="1">TRIM(Table13[[#This Row],[Product Category]])</f>
        <v>Office Supplies</v>
      </c>
      <c r="J963" s="13" t="str">
        <f ca="1">PROPER(Table13[[#This Row],[Product Sub-Category]])</f>
        <v>Storage &amp; Organization</v>
      </c>
      <c r="K963" s="14">
        <v>14</v>
      </c>
      <c r="L963" s="15">
        <v>17.7</v>
      </c>
      <c r="M963" s="15">
        <f t="shared" si="45"/>
        <v>247.79999999999998</v>
      </c>
      <c r="N963" s="9">
        <v>0.05</v>
      </c>
      <c r="O963" s="20">
        <v>0.05</v>
      </c>
      <c r="P963" s="20" t="str">
        <f>IF(Table13[[#This Row],[Discount]]=0,"No Discount",IF(Table13[[#This Row],[Discount]]&lt;=0.05,"Low",IF(Table13[[#This Row],[Discount]]&lt;=0.1,"Medium","High")))</f>
        <v>Low</v>
      </c>
      <c r="Q963" s="15">
        <f t="shared" si="46"/>
        <v>12.39</v>
      </c>
      <c r="R963" s="15">
        <f t="shared" si="47"/>
        <v>235.40999999999997</v>
      </c>
      <c r="S963" s="15" t="str">
        <f>IF(Table13[[#This Row],[Total Sales After Discount (Main Total Sales)]]&gt;=1000,"High Order","Low Order")</f>
        <v>Low Order</v>
      </c>
      <c r="T963" s="9" t="s">
        <v>50</v>
      </c>
      <c r="U963" s="9" t="s">
        <v>81</v>
      </c>
      <c r="V963" s="16" t="str">
        <f ca="1">PROPER(Table13[[#This Row],[Region]])</f>
        <v>West</v>
      </c>
      <c r="W963" s="9" t="s">
        <v>37</v>
      </c>
      <c r="X963" s="9" t="s">
        <v>678</v>
      </c>
      <c r="Y963" s="9" t="s">
        <v>32</v>
      </c>
      <c r="Z963" s="9" t="str">
        <f>TEXT(Table13[[#This Row],[Order Date]],"mmm")</f>
        <v>Feb</v>
      </c>
      <c r="AA963" s="1" t="str">
        <f>TEXT(Table13[[#This Row],[Order Date]],"yyyy")</f>
        <v>2015</v>
      </c>
      <c r="AB963" s="1" t="str">
        <f>TEXT(Table13[[#This Row],[Order Date]],"mmm yyyy")</f>
        <v>Feb 2015</v>
      </c>
      <c r="AC963" s="1" t="str">
        <f>TEXT(Table13[[#This Row],[Order Date]],"dddd")</f>
        <v>Saturday</v>
      </c>
    </row>
    <row r="964" spans="1:29" ht="14.5">
      <c r="A964" s="9">
        <v>1723</v>
      </c>
      <c r="B964" s="9" t="str">
        <f>VLOOKUP(Table13[[#This Row],[Customer ID]],'Customer Lookup'!A:B,2,0)</f>
        <v>Constance Flowers</v>
      </c>
      <c r="C964" s="9">
        <v>32710</v>
      </c>
      <c r="D964" s="12">
        <v>42140</v>
      </c>
      <c r="E964" s="12">
        <v>42141</v>
      </c>
      <c r="F964" s="24">
        <f>Table13[[#This Row],[Ship Date]]-Table13[[#This Row],[Order Date]]</f>
        <v>1</v>
      </c>
      <c r="G964" s="18" t="str">
        <f>IF(Table13[[#This Row],[Shipping Delay (No of Days From Order to Delivery)]]&lt;=2,"Fast Delivery","Standard Delivery")</f>
        <v>Fast Delivery</v>
      </c>
      <c r="H964" s="8" t="s">
        <v>2238</v>
      </c>
      <c r="I964" s="13" t="str">
        <f ca="1">TRIM(Table13[[#This Row],[Product Category]])</f>
        <v>Technology</v>
      </c>
      <c r="J964" s="13" t="str">
        <f ca="1">PROPER(Table13[[#This Row],[Product Sub-Category]])</f>
        <v>Storage &amp; Organization</v>
      </c>
      <c r="K964" s="14">
        <v>146</v>
      </c>
      <c r="L964" s="15">
        <v>12.44</v>
      </c>
      <c r="M964" s="15">
        <f t="shared" si="45"/>
        <v>1816.24</v>
      </c>
      <c r="N964" s="9">
        <v>0.05</v>
      </c>
      <c r="O964" s="21">
        <v>0.05</v>
      </c>
      <c r="P964" s="21" t="str">
        <f>IF(Table13[[#This Row],[Discount]]=0,"No Discount",IF(Table13[[#This Row],[Discount]]&lt;=0.05,"Low",IF(Table13[[#This Row],[Discount]]&lt;=0.1,"Medium","High")))</f>
        <v>Low</v>
      </c>
      <c r="Q964" s="15">
        <f t="shared" si="46"/>
        <v>90.812000000000012</v>
      </c>
      <c r="R964" s="15">
        <f t="shared" si="47"/>
        <v>1725.4279999999999</v>
      </c>
      <c r="S964" s="15" t="str">
        <f>IF(Table13[[#This Row],[Total Sales After Discount (Main Total Sales)]]&gt;=1000,"High Order","Low Order")</f>
        <v>High Order</v>
      </c>
      <c r="T964" s="9" t="s">
        <v>21</v>
      </c>
      <c r="U964" s="9" t="s">
        <v>81</v>
      </c>
      <c r="V964" s="16" t="str">
        <f ca="1">PROPER(Table13[[#This Row],[Region]])</f>
        <v>East</v>
      </c>
      <c r="W964" s="9" t="s">
        <v>37</v>
      </c>
      <c r="X964" s="9" t="s">
        <v>678</v>
      </c>
      <c r="Y964" s="9" t="s">
        <v>32</v>
      </c>
      <c r="Z964" s="9" t="str">
        <f>TEXT(Table13[[#This Row],[Order Date]],"mmm")</f>
        <v>May</v>
      </c>
      <c r="AA964" s="1" t="str">
        <f>TEXT(Table13[[#This Row],[Order Date]],"yyyy")</f>
        <v>2015</v>
      </c>
      <c r="AB964" s="1" t="str">
        <f>TEXT(Table13[[#This Row],[Order Date]],"mmm yyyy")</f>
        <v>May 2015</v>
      </c>
      <c r="AC964" s="1" t="str">
        <f>TEXT(Table13[[#This Row],[Order Date]],"dddd")</f>
        <v>Saturday</v>
      </c>
    </row>
    <row r="965" spans="1:29" ht="14.5">
      <c r="A965" s="9">
        <v>1725</v>
      </c>
      <c r="B965" s="9" t="str">
        <f>VLOOKUP(Table13[[#This Row],[Customer ID]],'Customer Lookup'!A:B,2,0)</f>
        <v>Linda Blake</v>
      </c>
      <c r="C965" s="9">
        <v>87193</v>
      </c>
      <c r="D965" s="12">
        <v>42131</v>
      </c>
      <c r="E965" s="12">
        <v>42133</v>
      </c>
      <c r="F965" s="24">
        <f>Table13[[#This Row],[Ship Date]]-Table13[[#This Row],[Order Date]]</f>
        <v>2</v>
      </c>
      <c r="G965" s="18" t="str">
        <f>IF(Table13[[#This Row],[Shipping Delay (No of Days From Order to Delivery)]]&lt;=2,"Fast Delivery","Standard Delivery")</f>
        <v>Fast Delivery</v>
      </c>
      <c r="H965" s="9" t="s">
        <v>2235</v>
      </c>
      <c r="I965" s="13" t="str">
        <f ca="1">TRIM(Table13[[#This Row],[Product Category]])</f>
        <v>Office Supplies</v>
      </c>
      <c r="J965" s="13" t="str">
        <f ca="1">PROPER(Table13[[#This Row],[Product Sub-Category]])</f>
        <v>Telephones And Communication</v>
      </c>
      <c r="K965" s="14">
        <v>9</v>
      </c>
      <c r="L965" s="15">
        <v>35.99</v>
      </c>
      <c r="M965" s="15">
        <f t="shared" si="45"/>
        <v>323.91000000000003</v>
      </c>
      <c r="N965" s="9">
        <v>0.05</v>
      </c>
      <c r="O965" s="20">
        <v>0.05</v>
      </c>
      <c r="P965" s="20" t="str">
        <f>IF(Table13[[#This Row],[Discount]]=0,"No Discount",IF(Table13[[#This Row],[Discount]]&lt;=0.05,"Low",IF(Table13[[#This Row],[Discount]]&lt;=0.1,"Medium","High")))</f>
        <v>Low</v>
      </c>
      <c r="Q965" s="15">
        <f t="shared" si="46"/>
        <v>16.195500000000003</v>
      </c>
      <c r="R965" s="15">
        <f t="shared" si="47"/>
        <v>307.71450000000004</v>
      </c>
      <c r="S965" s="15" t="str">
        <f>IF(Table13[[#This Row],[Total Sales After Discount (Main Total Sales)]]&gt;=1000,"High Order","Low Order")</f>
        <v>Low Order</v>
      </c>
      <c r="T965" s="9" t="s">
        <v>21</v>
      </c>
      <c r="U965" s="9" t="s">
        <v>81</v>
      </c>
      <c r="V965" s="16" t="str">
        <f ca="1">PROPER(Table13[[#This Row],[Region]])</f>
        <v>East</v>
      </c>
      <c r="W965" s="9" t="s">
        <v>124</v>
      </c>
      <c r="X965" s="9" t="s">
        <v>679</v>
      </c>
      <c r="Y965" s="9" t="s">
        <v>32</v>
      </c>
      <c r="Z965" s="9" t="str">
        <f>TEXT(Table13[[#This Row],[Order Date]],"mmm")</f>
        <v>May</v>
      </c>
      <c r="AA965" s="1" t="str">
        <f>TEXT(Table13[[#This Row],[Order Date]],"yyyy")</f>
        <v>2015</v>
      </c>
      <c r="AB965" s="1" t="str">
        <f>TEXT(Table13[[#This Row],[Order Date]],"mmm yyyy")</f>
        <v>May 2015</v>
      </c>
      <c r="AC965" s="1" t="str">
        <f>TEXT(Table13[[#This Row],[Order Date]],"dddd")</f>
        <v>Thursday</v>
      </c>
    </row>
    <row r="966" spans="1:29" ht="14.5">
      <c r="A966" s="9">
        <v>1727</v>
      </c>
      <c r="B966" s="9" t="str">
        <f>VLOOKUP(Table13[[#This Row],[Customer ID]],'Customer Lookup'!A:B,2,0)</f>
        <v>Juanita Ballard</v>
      </c>
      <c r="C966" s="9">
        <v>87194</v>
      </c>
      <c r="D966" s="12">
        <v>42025</v>
      </c>
      <c r="E966" s="12">
        <v>42027</v>
      </c>
      <c r="F966" s="24">
        <f>Table13[[#This Row],[Ship Date]]-Table13[[#This Row],[Order Date]]</f>
        <v>2</v>
      </c>
      <c r="G966" s="18" t="str">
        <f>IF(Table13[[#This Row],[Shipping Delay (No of Days From Order to Delivery)]]&lt;=2,"Fast Delivery","Standard Delivery")</f>
        <v>Fast Delivery</v>
      </c>
      <c r="H966" s="8" t="s">
        <v>2238</v>
      </c>
      <c r="I966" s="13" t="str">
        <f ca="1">TRIM(Table13[[#This Row],[Product Category]])</f>
        <v>Office Supplies</v>
      </c>
      <c r="J966" s="13" t="str">
        <f ca="1">PROPER(Table13[[#This Row],[Product Sub-Category]])</f>
        <v>Storage &amp; Organization</v>
      </c>
      <c r="K966" s="14">
        <v>8</v>
      </c>
      <c r="L966" s="15">
        <v>14.98</v>
      </c>
      <c r="M966" s="15">
        <f t="shared" si="45"/>
        <v>119.84</v>
      </c>
      <c r="N966" s="9">
        <v>0.05</v>
      </c>
      <c r="O966" s="21">
        <v>0.05</v>
      </c>
      <c r="P966" s="21" t="str">
        <f>IF(Table13[[#This Row],[Discount]]=0,"No Discount",IF(Table13[[#This Row],[Discount]]&lt;=0.05,"Low",IF(Table13[[#This Row],[Discount]]&lt;=0.1,"Medium","High")))</f>
        <v>Low</v>
      </c>
      <c r="Q966" s="15">
        <f t="shared" si="46"/>
        <v>5.9920000000000009</v>
      </c>
      <c r="R966" s="15">
        <f t="shared" si="47"/>
        <v>113.848</v>
      </c>
      <c r="S966" s="15" t="str">
        <f>IF(Table13[[#This Row],[Total Sales After Discount (Main Total Sales)]]&gt;=1000,"High Order","Low Order")</f>
        <v>Low Order</v>
      </c>
      <c r="T966" s="9" t="s">
        <v>31</v>
      </c>
      <c r="U966" s="9" t="s">
        <v>51</v>
      </c>
      <c r="V966" s="16" t="str">
        <f ca="1">PROPER(Table13[[#This Row],[Region]])</f>
        <v>East</v>
      </c>
      <c r="W966" s="9" t="s">
        <v>124</v>
      </c>
      <c r="X966" s="9" t="s">
        <v>680</v>
      </c>
      <c r="Y966" s="9" t="s">
        <v>22</v>
      </c>
      <c r="Z966" s="9" t="str">
        <f>TEXT(Table13[[#This Row],[Order Date]],"mmm")</f>
        <v>Jan</v>
      </c>
      <c r="AA966" s="1" t="str">
        <f>TEXT(Table13[[#This Row],[Order Date]],"yyyy")</f>
        <v>2015</v>
      </c>
      <c r="AB966" s="1" t="str">
        <f>TEXT(Table13[[#This Row],[Order Date]],"mmm yyyy")</f>
        <v>Jan 2015</v>
      </c>
      <c r="AC966" s="1" t="str">
        <f>TEXT(Table13[[#This Row],[Order Date]],"dddd")</f>
        <v>Wednesday</v>
      </c>
    </row>
    <row r="967" spans="1:29" ht="14.5">
      <c r="A967" s="9">
        <v>1728</v>
      </c>
      <c r="B967" s="9" t="str">
        <f>VLOOKUP(Table13[[#This Row],[Customer ID]],'Customer Lookup'!A:B,2,0)</f>
        <v>Carrie Lewis</v>
      </c>
      <c r="C967" s="9">
        <v>87195</v>
      </c>
      <c r="D967" s="12">
        <v>42057</v>
      </c>
      <c r="E967" s="12">
        <v>42059</v>
      </c>
      <c r="F967" s="24">
        <f>Table13[[#This Row],[Ship Date]]-Table13[[#This Row],[Order Date]]</f>
        <v>2</v>
      </c>
      <c r="G967" s="18" t="str">
        <f>IF(Table13[[#This Row],[Shipping Delay (No of Days From Order to Delivery)]]&lt;=2,"Fast Delivery","Standard Delivery")</f>
        <v>Fast Delivery</v>
      </c>
      <c r="H967" s="9" t="s">
        <v>83</v>
      </c>
      <c r="I967" s="13" t="str">
        <f ca="1">TRIM(Table13[[#This Row],[Product Category]])</f>
        <v>Technology</v>
      </c>
      <c r="J967" s="13" t="str">
        <f ca="1">PROPER(Table13[[#This Row],[Product Sub-Category]])</f>
        <v>Paper</v>
      </c>
      <c r="K967" s="14">
        <v>10</v>
      </c>
      <c r="L967" s="15">
        <v>55.48</v>
      </c>
      <c r="M967" s="15">
        <f t="shared" si="45"/>
        <v>554.79999999999995</v>
      </c>
      <c r="N967" s="9">
        <v>0.05</v>
      </c>
      <c r="O967" s="20">
        <v>0.05</v>
      </c>
      <c r="P967" s="20" t="str">
        <f>IF(Table13[[#This Row],[Discount]]=0,"No Discount",IF(Table13[[#This Row],[Discount]]&lt;=0.05,"Low",IF(Table13[[#This Row],[Discount]]&lt;=0.1,"Medium","High")))</f>
        <v>Low</v>
      </c>
      <c r="Q967" s="15">
        <f t="shared" si="46"/>
        <v>27.74</v>
      </c>
      <c r="R967" s="15">
        <f t="shared" si="47"/>
        <v>527.05999999999995</v>
      </c>
      <c r="S967" s="15" t="str">
        <f>IF(Table13[[#This Row],[Total Sales After Discount (Main Total Sales)]]&gt;=1000,"High Order","Low Order")</f>
        <v>Low Order</v>
      </c>
      <c r="T967" s="9" t="s">
        <v>21</v>
      </c>
      <c r="U967" s="9" t="s">
        <v>81</v>
      </c>
      <c r="V967" s="16" t="str">
        <f ca="1">PROPER(Table13[[#This Row],[Region]])</f>
        <v>West</v>
      </c>
      <c r="W967" s="9" t="s">
        <v>124</v>
      </c>
      <c r="X967" s="9" t="s">
        <v>681</v>
      </c>
      <c r="Y967" s="9" t="s">
        <v>32</v>
      </c>
      <c r="Z967" s="9" t="str">
        <f>TEXT(Table13[[#This Row],[Order Date]],"mmm")</f>
        <v>Feb</v>
      </c>
      <c r="AA967" s="1" t="str">
        <f>TEXT(Table13[[#This Row],[Order Date]],"yyyy")</f>
        <v>2015</v>
      </c>
      <c r="AB967" s="1" t="str">
        <f>TEXT(Table13[[#This Row],[Order Date]],"mmm yyyy")</f>
        <v>Feb 2015</v>
      </c>
      <c r="AC967" s="1" t="str">
        <f>TEXT(Table13[[#This Row],[Order Date]],"dddd")</f>
        <v>Sunday</v>
      </c>
    </row>
    <row r="968" spans="1:29" ht="14.5">
      <c r="A968" s="9">
        <v>1730</v>
      </c>
      <c r="B968" s="9" t="str">
        <f>VLOOKUP(Table13[[#This Row],[Customer ID]],'Customer Lookup'!A:B,2,0)</f>
        <v>Kerry Wilkerson</v>
      </c>
      <c r="C968" s="9">
        <v>90653</v>
      </c>
      <c r="D968" s="12">
        <v>42101</v>
      </c>
      <c r="E968" s="12">
        <v>42103</v>
      </c>
      <c r="F968" s="24">
        <f>Table13[[#This Row],[Ship Date]]-Table13[[#This Row],[Order Date]]</f>
        <v>2</v>
      </c>
      <c r="G968" s="18" t="str">
        <f>IF(Table13[[#This Row],[Shipping Delay (No of Days From Order to Delivery)]]&lt;=2,"Fast Delivery","Standard Delivery")</f>
        <v>Fast Delivery</v>
      </c>
      <c r="H968" s="8" t="s">
        <v>2235</v>
      </c>
      <c r="I968" s="13" t="str">
        <f ca="1">TRIM(Table13[[#This Row],[Product Category]])</f>
        <v>Office Supplies</v>
      </c>
      <c r="J968" s="13" t="str">
        <f ca="1">PROPER(Table13[[#This Row],[Product Sub-Category]])</f>
        <v>Telephones And Communication</v>
      </c>
      <c r="K968" s="14">
        <v>5</v>
      </c>
      <c r="L968" s="15">
        <v>65.989999999999995</v>
      </c>
      <c r="M968" s="15">
        <f t="shared" si="45"/>
        <v>329.95</v>
      </c>
      <c r="N968" s="9">
        <v>0.05</v>
      </c>
      <c r="O968" s="21">
        <v>0.05</v>
      </c>
      <c r="P968" s="21" t="str">
        <f>IF(Table13[[#This Row],[Discount]]=0,"No Discount",IF(Table13[[#This Row],[Discount]]&lt;=0.05,"Low",IF(Table13[[#This Row],[Discount]]&lt;=0.1,"Medium","High")))</f>
        <v>Low</v>
      </c>
      <c r="Q968" s="15">
        <f t="shared" si="46"/>
        <v>16.497499999999999</v>
      </c>
      <c r="R968" s="15">
        <f t="shared" si="47"/>
        <v>313.45249999999999</v>
      </c>
      <c r="S968" s="15" t="str">
        <f>IF(Table13[[#This Row],[Total Sales After Discount (Main Total Sales)]]&gt;=1000,"High Order","Low Order")</f>
        <v>Low Order</v>
      </c>
      <c r="T968" s="9" t="s">
        <v>21</v>
      </c>
      <c r="U968" s="9" t="s">
        <v>51</v>
      </c>
      <c r="V968" s="16" t="str">
        <f ca="1">PROPER(Table13[[#This Row],[Region]])</f>
        <v>East</v>
      </c>
      <c r="W968" s="9" t="s">
        <v>682</v>
      </c>
      <c r="X968" s="9" t="s">
        <v>683</v>
      </c>
      <c r="Y968" s="9" t="s">
        <v>22</v>
      </c>
      <c r="Z968" s="9" t="str">
        <f>TEXT(Table13[[#This Row],[Order Date]],"mmm")</f>
        <v>Apr</v>
      </c>
      <c r="AA968" s="1" t="str">
        <f>TEXT(Table13[[#This Row],[Order Date]],"yyyy")</f>
        <v>2015</v>
      </c>
      <c r="AB968" s="1" t="str">
        <f>TEXT(Table13[[#This Row],[Order Date]],"mmm yyyy")</f>
        <v>Apr 2015</v>
      </c>
      <c r="AC968" s="1" t="str">
        <f>TEXT(Table13[[#This Row],[Order Date]],"dddd")</f>
        <v>Tuesday</v>
      </c>
    </row>
    <row r="969" spans="1:29" ht="14.5">
      <c r="A969" s="9">
        <v>1733</v>
      </c>
      <c r="B969" s="9" t="str">
        <f>VLOOKUP(Table13[[#This Row],[Customer ID]],'Customer Lookup'!A:B,2,0)</f>
        <v>Nina Horne Kelly</v>
      </c>
      <c r="C969" s="9">
        <v>3841</v>
      </c>
      <c r="D969" s="12">
        <v>42098</v>
      </c>
      <c r="E969" s="12">
        <v>42100</v>
      </c>
      <c r="F969" s="24">
        <f>Table13[[#This Row],[Ship Date]]-Table13[[#This Row],[Order Date]]</f>
        <v>2</v>
      </c>
      <c r="G969" s="18" t="str">
        <f>IF(Table13[[#This Row],[Shipping Delay (No of Days From Order to Delivery)]]&lt;=2,"Fast Delivery","Standard Delivery")</f>
        <v>Fast Delivery</v>
      </c>
      <c r="H969" s="9" t="s">
        <v>196</v>
      </c>
      <c r="I969" s="13" t="str">
        <f ca="1">TRIM(Table13[[#This Row],[Product Category]])</f>
        <v>Office Supplies</v>
      </c>
      <c r="J969" s="13" t="str">
        <f ca="1">PROPER(Table13[[#This Row],[Product Sub-Category]])</f>
        <v>Appliances</v>
      </c>
      <c r="K969" s="14">
        <v>34</v>
      </c>
      <c r="L969" s="15">
        <v>60.98</v>
      </c>
      <c r="M969" s="15">
        <f t="shared" si="45"/>
        <v>2073.3199999999997</v>
      </c>
      <c r="N969" s="9">
        <v>0.05</v>
      </c>
      <c r="O969" s="20">
        <v>0.05</v>
      </c>
      <c r="P969" s="20" t="str">
        <f>IF(Table13[[#This Row],[Discount]]=0,"No Discount",IF(Table13[[#This Row],[Discount]]&lt;=0.05,"Low",IF(Table13[[#This Row],[Discount]]&lt;=0.1,"Medium","High")))</f>
        <v>Low</v>
      </c>
      <c r="Q969" s="15">
        <f t="shared" si="46"/>
        <v>103.666</v>
      </c>
      <c r="R969" s="15">
        <f t="shared" si="47"/>
        <v>1969.6539999999998</v>
      </c>
      <c r="S969" s="15" t="str">
        <f>IF(Table13[[#This Row],[Total Sales After Discount (Main Total Sales)]]&gt;=1000,"High Order","Low Order")</f>
        <v>High Order</v>
      </c>
      <c r="T969" s="9" t="s">
        <v>31</v>
      </c>
      <c r="U969" s="9" t="s">
        <v>51</v>
      </c>
      <c r="V969" s="16" t="str">
        <f ca="1">PROPER(Table13[[#This Row],[Region]])</f>
        <v>East</v>
      </c>
      <c r="W969" s="9" t="s">
        <v>466</v>
      </c>
      <c r="X969" s="9" t="s">
        <v>29</v>
      </c>
      <c r="Y969" s="9" t="s">
        <v>32</v>
      </c>
      <c r="Z969" s="9" t="str">
        <f>TEXT(Table13[[#This Row],[Order Date]],"mmm")</f>
        <v>Apr</v>
      </c>
      <c r="AA969" s="1" t="str">
        <f>TEXT(Table13[[#This Row],[Order Date]],"yyyy")</f>
        <v>2015</v>
      </c>
      <c r="AB969" s="1" t="str">
        <f>TEXT(Table13[[#This Row],[Order Date]],"mmm yyyy")</f>
        <v>Apr 2015</v>
      </c>
      <c r="AC969" s="1" t="str">
        <f>TEXT(Table13[[#This Row],[Order Date]],"dddd")</f>
        <v>Saturday</v>
      </c>
    </row>
    <row r="970" spans="1:29" ht="14.5">
      <c r="A970" s="9">
        <v>1733</v>
      </c>
      <c r="B970" s="9" t="str">
        <f>VLOOKUP(Table13[[#This Row],[Customer ID]],'Customer Lookup'!A:B,2,0)</f>
        <v>Nina Horne Kelly</v>
      </c>
      <c r="C970" s="9">
        <v>3841</v>
      </c>
      <c r="D970" s="12">
        <v>42098</v>
      </c>
      <c r="E970" s="12">
        <v>42100</v>
      </c>
      <c r="F970" s="24">
        <f>Table13[[#This Row],[Ship Date]]-Table13[[#This Row],[Order Date]]</f>
        <v>2</v>
      </c>
      <c r="G970" s="18" t="str">
        <f>IF(Table13[[#This Row],[Shipping Delay (No of Days From Order to Delivery)]]&lt;=2,"Fast Delivery","Standard Delivery")</f>
        <v>Fast Delivery</v>
      </c>
      <c r="H970" s="8" t="s">
        <v>2237</v>
      </c>
      <c r="I970" s="13" t="str">
        <f ca="1">TRIM(Table13[[#This Row],[Product Category]])</f>
        <v>Office Supplies</v>
      </c>
      <c r="J970" s="13" t="str">
        <f ca="1">PROPER(Table13[[#This Row],[Product Sub-Category]])</f>
        <v>Binders And Binder Accessories</v>
      </c>
      <c r="K970" s="14">
        <v>36</v>
      </c>
      <c r="L970" s="15">
        <v>1270.99</v>
      </c>
      <c r="M970" s="15">
        <f t="shared" si="45"/>
        <v>45755.64</v>
      </c>
      <c r="N970" s="9">
        <v>0.15</v>
      </c>
      <c r="O970" s="21">
        <v>0.15</v>
      </c>
      <c r="P970" s="21" t="str">
        <f>IF(Table13[[#This Row],[Discount]]=0,"No Discount",IF(Table13[[#This Row],[Discount]]&lt;=0.05,"Low",IF(Table13[[#This Row],[Discount]]&lt;=0.1,"Medium","High")))</f>
        <v>High</v>
      </c>
      <c r="Q970" s="15">
        <f t="shared" si="46"/>
        <v>6863.3459999999995</v>
      </c>
      <c r="R970" s="15">
        <f t="shared" si="47"/>
        <v>38892.294000000002</v>
      </c>
      <c r="S970" s="15" t="str">
        <f>IF(Table13[[#This Row],[Total Sales After Discount (Main Total Sales)]]&gt;=1000,"High Order","Low Order")</f>
        <v>High Order</v>
      </c>
      <c r="T970" s="9" t="s">
        <v>31</v>
      </c>
      <c r="U970" s="9" t="s">
        <v>51</v>
      </c>
      <c r="V970" s="16" t="str">
        <f ca="1">PROPER(Table13[[#This Row],[Region]])</f>
        <v>East</v>
      </c>
      <c r="W970" s="9" t="s">
        <v>466</v>
      </c>
      <c r="X970" s="9" t="s">
        <v>29</v>
      </c>
      <c r="Y970" s="9" t="s">
        <v>32</v>
      </c>
      <c r="Z970" s="9" t="str">
        <f>TEXT(Table13[[#This Row],[Order Date]],"mmm")</f>
        <v>Apr</v>
      </c>
      <c r="AA970" s="1" t="str">
        <f>TEXT(Table13[[#This Row],[Order Date]],"yyyy")</f>
        <v>2015</v>
      </c>
      <c r="AB970" s="1" t="str">
        <f>TEXT(Table13[[#This Row],[Order Date]],"mmm yyyy")</f>
        <v>Apr 2015</v>
      </c>
      <c r="AC970" s="1" t="str">
        <f>TEXT(Table13[[#This Row],[Order Date]],"dddd")</f>
        <v>Saturday</v>
      </c>
    </row>
    <row r="971" spans="1:29" ht="14.5">
      <c r="A971" s="9">
        <v>1733</v>
      </c>
      <c r="B971" s="9" t="str">
        <f>VLOOKUP(Table13[[#This Row],[Customer ID]],'Customer Lookup'!A:B,2,0)</f>
        <v>Nina Horne Kelly</v>
      </c>
      <c r="C971" s="9">
        <v>59937</v>
      </c>
      <c r="D971" s="12">
        <v>42183</v>
      </c>
      <c r="E971" s="12">
        <v>42184</v>
      </c>
      <c r="F971" s="24">
        <f>Table13[[#This Row],[Ship Date]]-Table13[[#This Row],[Order Date]]</f>
        <v>1</v>
      </c>
      <c r="G971" s="18" t="str">
        <f>IF(Table13[[#This Row],[Shipping Delay (No of Days From Order to Delivery)]]&lt;=2,"Fast Delivery","Standard Delivery")</f>
        <v>Fast Delivery</v>
      </c>
      <c r="H971" s="9" t="s">
        <v>83</v>
      </c>
      <c r="I971" s="13" t="str">
        <f ca="1">TRIM(Table13[[#This Row],[Product Category]])</f>
        <v>Office Supplies</v>
      </c>
      <c r="J971" s="13" t="str">
        <f ca="1">PROPER(Table13[[#This Row],[Product Sub-Category]])</f>
        <v>Paper</v>
      </c>
      <c r="K971" s="14">
        <v>13</v>
      </c>
      <c r="L971" s="15">
        <v>30.98</v>
      </c>
      <c r="M971" s="15">
        <f t="shared" si="45"/>
        <v>402.74</v>
      </c>
      <c r="N971" s="9">
        <v>0.05</v>
      </c>
      <c r="O971" s="20">
        <v>0.05</v>
      </c>
      <c r="P971" s="20" t="str">
        <f>IF(Table13[[#This Row],[Discount]]=0,"No Discount",IF(Table13[[#This Row],[Discount]]&lt;=0.05,"Low",IF(Table13[[#This Row],[Discount]]&lt;=0.1,"Medium","High")))</f>
        <v>Low</v>
      </c>
      <c r="Q971" s="15">
        <f t="shared" si="46"/>
        <v>20.137</v>
      </c>
      <c r="R971" s="15">
        <f t="shared" si="47"/>
        <v>382.60300000000001</v>
      </c>
      <c r="S971" s="15" t="str">
        <f>IF(Table13[[#This Row],[Total Sales After Discount (Main Total Sales)]]&gt;=1000,"High Order","Low Order")</f>
        <v>Low Order</v>
      </c>
      <c r="T971" s="9" t="s">
        <v>21</v>
      </c>
      <c r="U971" s="9" t="s">
        <v>51</v>
      </c>
      <c r="V971" s="16" t="str">
        <f ca="1">PROPER(Table13[[#This Row],[Region]])</f>
        <v>East</v>
      </c>
      <c r="W971" s="9" t="s">
        <v>466</v>
      </c>
      <c r="X971" s="9" t="s">
        <v>29</v>
      </c>
      <c r="Y971" s="9" t="s">
        <v>32</v>
      </c>
      <c r="Z971" s="9" t="str">
        <f>TEXT(Table13[[#This Row],[Order Date]],"mmm")</f>
        <v>Jun</v>
      </c>
      <c r="AA971" s="1" t="str">
        <f>TEXT(Table13[[#This Row],[Order Date]],"yyyy")</f>
        <v>2015</v>
      </c>
      <c r="AB971" s="1" t="str">
        <f>TEXT(Table13[[#This Row],[Order Date]],"mmm yyyy")</f>
        <v>Jun 2015</v>
      </c>
      <c r="AC971" s="1" t="str">
        <f>TEXT(Table13[[#This Row],[Order Date]],"dddd")</f>
        <v>Sunday</v>
      </c>
    </row>
    <row r="972" spans="1:29" ht="14.5">
      <c r="A972" s="9">
        <v>1734</v>
      </c>
      <c r="B972" s="9" t="str">
        <f>VLOOKUP(Table13[[#This Row],[Customer ID]],'Customer Lookup'!A:B,2,0)</f>
        <v>Christopher Meadows</v>
      </c>
      <c r="C972" s="9">
        <v>88443</v>
      </c>
      <c r="D972" s="12">
        <v>42098</v>
      </c>
      <c r="E972" s="12">
        <v>42100</v>
      </c>
      <c r="F972" s="24">
        <f>Table13[[#This Row],[Ship Date]]-Table13[[#This Row],[Order Date]]</f>
        <v>2</v>
      </c>
      <c r="G972" s="18" t="str">
        <f>IF(Table13[[#This Row],[Shipping Delay (No of Days From Order to Delivery)]]&lt;=2,"Fast Delivery","Standard Delivery")</f>
        <v>Fast Delivery</v>
      </c>
      <c r="H972" s="8" t="s">
        <v>196</v>
      </c>
      <c r="I972" s="13" t="str">
        <f ca="1">TRIM(Table13[[#This Row],[Product Category]])</f>
        <v>Office Supplies</v>
      </c>
      <c r="J972" s="13" t="str">
        <f ca="1">PROPER(Table13[[#This Row],[Product Sub-Category]])</f>
        <v>Appliances</v>
      </c>
      <c r="K972" s="14">
        <v>9</v>
      </c>
      <c r="L972" s="15">
        <v>60.98</v>
      </c>
      <c r="M972" s="15">
        <f t="shared" si="45"/>
        <v>548.81999999999994</v>
      </c>
      <c r="N972" s="9">
        <v>0.05</v>
      </c>
      <c r="O972" s="21">
        <v>0.05</v>
      </c>
      <c r="P972" s="21" t="str">
        <f>IF(Table13[[#This Row],[Discount]]=0,"No Discount",IF(Table13[[#This Row],[Discount]]&lt;=0.05,"Low",IF(Table13[[#This Row],[Discount]]&lt;=0.1,"Medium","High")))</f>
        <v>Low</v>
      </c>
      <c r="Q972" s="15">
        <f t="shared" si="46"/>
        <v>27.440999999999999</v>
      </c>
      <c r="R972" s="15">
        <f t="shared" si="47"/>
        <v>521.37899999999991</v>
      </c>
      <c r="S972" s="15" t="str">
        <f>IF(Table13[[#This Row],[Total Sales After Discount (Main Total Sales)]]&gt;=1000,"High Order","Low Order")</f>
        <v>Low Order</v>
      </c>
      <c r="T972" s="9" t="s">
        <v>31</v>
      </c>
      <c r="U972" s="9" t="s">
        <v>51</v>
      </c>
      <c r="V972" s="16" t="str">
        <f ca="1">PROPER(Table13[[#This Row],[Region]])</f>
        <v>East</v>
      </c>
      <c r="W972" s="9" t="s">
        <v>62</v>
      </c>
      <c r="X972" s="9" t="s">
        <v>684</v>
      </c>
      <c r="Y972" s="9" t="s">
        <v>32</v>
      </c>
      <c r="Z972" s="9" t="str">
        <f>TEXT(Table13[[#This Row],[Order Date]],"mmm")</f>
        <v>Apr</v>
      </c>
      <c r="AA972" s="1" t="str">
        <f>TEXT(Table13[[#This Row],[Order Date]],"yyyy")</f>
        <v>2015</v>
      </c>
      <c r="AB972" s="1" t="str">
        <f>TEXT(Table13[[#This Row],[Order Date]],"mmm yyyy")</f>
        <v>Apr 2015</v>
      </c>
      <c r="AC972" s="1" t="str">
        <f>TEXT(Table13[[#This Row],[Order Date]],"dddd")</f>
        <v>Saturday</v>
      </c>
    </row>
    <row r="973" spans="1:29" ht="14.5">
      <c r="A973" s="9">
        <v>1734</v>
      </c>
      <c r="B973" s="9" t="str">
        <f>VLOOKUP(Table13[[#This Row],[Customer ID]],'Customer Lookup'!A:B,2,0)</f>
        <v>Christopher Meadows</v>
      </c>
      <c r="C973" s="9">
        <v>88443</v>
      </c>
      <c r="D973" s="12">
        <v>42098</v>
      </c>
      <c r="E973" s="12">
        <v>42100</v>
      </c>
      <c r="F973" s="24">
        <f>Table13[[#This Row],[Ship Date]]-Table13[[#This Row],[Order Date]]</f>
        <v>2</v>
      </c>
      <c r="G973" s="18" t="str">
        <f>IF(Table13[[#This Row],[Shipping Delay (No of Days From Order to Delivery)]]&lt;=2,"Fast Delivery","Standard Delivery")</f>
        <v>Fast Delivery</v>
      </c>
      <c r="H973" s="9" t="s">
        <v>2237</v>
      </c>
      <c r="I973" s="13" t="str">
        <f ca="1">TRIM(Table13[[#This Row],[Product Category]])</f>
        <v>Technology</v>
      </c>
      <c r="J973" s="13" t="str">
        <f ca="1">PROPER(Table13[[#This Row],[Product Sub-Category]])</f>
        <v>Binders And Binder Accessories</v>
      </c>
      <c r="K973" s="14">
        <v>9</v>
      </c>
      <c r="L973" s="15">
        <v>1270.99</v>
      </c>
      <c r="M973" s="15">
        <f t="shared" si="45"/>
        <v>11438.91</v>
      </c>
      <c r="N973" s="9">
        <v>0.15</v>
      </c>
      <c r="O973" s="20">
        <v>0.15</v>
      </c>
      <c r="P973" s="20" t="str">
        <f>IF(Table13[[#This Row],[Discount]]=0,"No Discount",IF(Table13[[#This Row],[Discount]]&lt;=0.05,"Low",IF(Table13[[#This Row],[Discount]]&lt;=0.1,"Medium","High")))</f>
        <v>High</v>
      </c>
      <c r="Q973" s="15">
        <f t="shared" si="46"/>
        <v>1715.8364999999999</v>
      </c>
      <c r="R973" s="15">
        <f t="shared" si="47"/>
        <v>9723.0735000000004</v>
      </c>
      <c r="S973" s="15" t="str">
        <f>IF(Table13[[#This Row],[Total Sales After Discount (Main Total Sales)]]&gt;=1000,"High Order","Low Order")</f>
        <v>High Order</v>
      </c>
      <c r="T973" s="9" t="s">
        <v>31</v>
      </c>
      <c r="U973" s="9" t="s">
        <v>51</v>
      </c>
      <c r="V973" s="16" t="str">
        <f ca="1">PROPER(Table13[[#This Row],[Region]])</f>
        <v>East</v>
      </c>
      <c r="W973" s="9" t="s">
        <v>62</v>
      </c>
      <c r="X973" s="9" t="s">
        <v>684</v>
      </c>
      <c r="Y973" s="9" t="s">
        <v>32</v>
      </c>
      <c r="Z973" s="9" t="str">
        <f>TEXT(Table13[[#This Row],[Order Date]],"mmm")</f>
        <v>Apr</v>
      </c>
      <c r="AA973" s="1" t="str">
        <f>TEXT(Table13[[#This Row],[Order Date]],"yyyy")</f>
        <v>2015</v>
      </c>
      <c r="AB973" s="1" t="str">
        <f>TEXT(Table13[[#This Row],[Order Date]],"mmm yyyy")</f>
        <v>Apr 2015</v>
      </c>
      <c r="AC973" s="1" t="str">
        <f>TEXT(Table13[[#This Row],[Order Date]],"dddd")</f>
        <v>Saturday</v>
      </c>
    </row>
    <row r="974" spans="1:29" ht="14.5">
      <c r="A974" s="9">
        <v>1734</v>
      </c>
      <c r="B974" s="9" t="str">
        <f>VLOOKUP(Table13[[#This Row],[Customer ID]],'Customer Lookup'!A:B,2,0)</f>
        <v>Christopher Meadows</v>
      </c>
      <c r="C974" s="9">
        <v>88443</v>
      </c>
      <c r="D974" s="12">
        <v>42098</v>
      </c>
      <c r="E974" s="12">
        <v>42100</v>
      </c>
      <c r="F974" s="24">
        <f>Table13[[#This Row],[Ship Date]]-Table13[[#This Row],[Order Date]]</f>
        <v>2</v>
      </c>
      <c r="G974" s="18" t="str">
        <f>IF(Table13[[#This Row],[Shipping Delay (No of Days From Order to Delivery)]]&lt;=2,"Fast Delivery","Standard Delivery")</f>
        <v>Fast Delivery</v>
      </c>
      <c r="H974" s="8" t="s">
        <v>2235</v>
      </c>
      <c r="I974" s="13" t="str">
        <f ca="1">TRIM(Table13[[#This Row],[Product Category]])</f>
        <v>Office Supplies</v>
      </c>
      <c r="J974" s="13" t="str">
        <f ca="1">PROPER(Table13[[#This Row],[Product Sub-Category]])</f>
        <v>Telephones And Communication</v>
      </c>
      <c r="K974" s="14">
        <v>19</v>
      </c>
      <c r="L974" s="15">
        <v>205.99</v>
      </c>
      <c r="M974" s="15">
        <f t="shared" si="45"/>
        <v>3913.8100000000004</v>
      </c>
      <c r="N974" s="9">
        <v>0.1</v>
      </c>
      <c r="O974" s="21">
        <v>0.1</v>
      </c>
      <c r="P974" s="21" t="str">
        <f>IF(Table13[[#This Row],[Discount]]=0,"No Discount",IF(Table13[[#This Row],[Discount]]&lt;=0.05,"Low",IF(Table13[[#This Row],[Discount]]&lt;=0.1,"Medium","High")))</f>
        <v>Medium</v>
      </c>
      <c r="Q974" s="15">
        <f t="shared" si="46"/>
        <v>391.38100000000009</v>
      </c>
      <c r="R974" s="15">
        <f t="shared" si="47"/>
        <v>3522.4290000000001</v>
      </c>
      <c r="S974" s="15" t="str">
        <f>IF(Table13[[#This Row],[Total Sales After Discount (Main Total Sales)]]&gt;=1000,"High Order","Low Order")</f>
        <v>High Order</v>
      </c>
      <c r="T974" s="9" t="s">
        <v>31</v>
      </c>
      <c r="U974" s="9" t="s">
        <v>51</v>
      </c>
      <c r="V974" s="16" t="str">
        <f ca="1">PROPER(Table13[[#This Row],[Region]])</f>
        <v>East</v>
      </c>
      <c r="W974" s="9" t="s">
        <v>62</v>
      </c>
      <c r="X974" s="9" t="s">
        <v>684</v>
      </c>
      <c r="Y974" s="9" t="s">
        <v>22</v>
      </c>
      <c r="Z974" s="9" t="str">
        <f>TEXT(Table13[[#This Row],[Order Date]],"mmm")</f>
        <v>Apr</v>
      </c>
      <c r="AA974" s="1" t="str">
        <f>TEXT(Table13[[#This Row],[Order Date]],"yyyy")</f>
        <v>2015</v>
      </c>
      <c r="AB974" s="1" t="str">
        <f>TEXT(Table13[[#This Row],[Order Date]],"mmm yyyy")</f>
        <v>Apr 2015</v>
      </c>
      <c r="AC974" s="1" t="str">
        <f>TEXT(Table13[[#This Row],[Order Date]],"dddd")</f>
        <v>Saturday</v>
      </c>
    </row>
    <row r="975" spans="1:29" ht="14.5">
      <c r="A975" s="9">
        <v>1735</v>
      </c>
      <c r="B975" s="9" t="str">
        <f>VLOOKUP(Table13[[#This Row],[Customer ID]],'Customer Lookup'!A:B,2,0)</f>
        <v>Eric West</v>
      </c>
      <c r="C975" s="9">
        <v>88444</v>
      </c>
      <c r="D975" s="12">
        <v>42183</v>
      </c>
      <c r="E975" s="12">
        <v>42184</v>
      </c>
      <c r="F975" s="24">
        <f>Table13[[#This Row],[Ship Date]]-Table13[[#This Row],[Order Date]]</f>
        <v>1</v>
      </c>
      <c r="G975" s="18" t="str">
        <f>IF(Table13[[#This Row],[Shipping Delay (No of Days From Order to Delivery)]]&lt;=2,"Fast Delivery","Standard Delivery")</f>
        <v>Fast Delivery</v>
      </c>
      <c r="H975" s="9" t="s">
        <v>83</v>
      </c>
      <c r="I975" s="13" t="str">
        <f ca="1">TRIM(Table13[[#This Row],[Product Category]])</f>
        <v>Furniture</v>
      </c>
      <c r="J975" s="13" t="str">
        <f ca="1">PROPER(Table13[[#This Row],[Product Sub-Category]])</f>
        <v>Paper</v>
      </c>
      <c r="K975" s="14">
        <v>3</v>
      </c>
      <c r="L975" s="15">
        <v>30.98</v>
      </c>
      <c r="M975" s="15">
        <f t="shared" si="45"/>
        <v>92.94</v>
      </c>
      <c r="N975" s="9">
        <v>0.05</v>
      </c>
      <c r="O975" s="20">
        <v>0.05</v>
      </c>
      <c r="P975" s="20" t="str">
        <f>IF(Table13[[#This Row],[Discount]]=0,"No Discount",IF(Table13[[#This Row],[Discount]]&lt;=0.05,"Low",IF(Table13[[#This Row],[Discount]]&lt;=0.1,"Medium","High")))</f>
        <v>Low</v>
      </c>
      <c r="Q975" s="15">
        <f t="shared" si="46"/>
        <v>4.6470000000000002</v>
      </c>
      <c r="R975" s="15">
        <f t="shared" si="47"/>
        <v>88.292999999999992</v>
      </c>
      <c r="S975" s="15" t="str">
        <f>IF(Table13[[#This Row],[Total Sales After Discount (Main Total Sales)]]&gt;=1000,"High Order","Low Order")</f>
        <v>Low Order</v>
      </c>
      <c r="T975" s="9" t="s">
        <v>21</v>
      </c>
      <c r="U975" s="9" t="s">
        <v>51</v>
      </c>
      <c r="V975" s="16" t="str">
        <f ca="1">PROPER(Table13[[#This Row],[Region]])</f>
        <v>South</v>
      </c>
      <c r="W975" s="9" t="s">
        <v>62</v>
      </c>
      <c r="X975" s="9" t="s">
        <v>685</v>
      </c>
      <c r="Y975" s="9" t="s">
        <v>32</v>
      </c>
      <c r="Z975" s="9" t="str">
        <f>TEXT(Table13[[#This Row],[Order Date]],"mmm")</f>
        <v>Jun</v>
      </c>
      <c r="AA975" s="1" t="str">
        <f>TEXT(Table13[[#This Row],[Order Date]],"yyyy")</f>
        <v>2015</v>
      </c>
      <c r="AB975" s="1" t="str">
        <f>TEXT(Table13[[#This Row],[Order Date]],"mmm yyyy")</f>
        <v>Jun 2015</v>
      </c>
      <c r="AC975" s="1" t="str">
        <f>TEXT(Table13[[#This Row],[Order Date]],"dddd")</f>
        <v>Sunday</v>
      </c>
    </row>
    <row r="976" spans="1:29" ht="14.5">
      <c r="A976" s="9">
        <v>1737</v>
      </c>
      <c r="B976" s="9" t="str">
        <f>VLOOKUP(Table13[[#This Row],[Customer ID]],'Customer Lookup'!A:B,2,0)</f>
        <v>Danielle Myers</v>
      </c>
      <c r="C976" s="9">
        <v>85866</v>
      </c>
      <c r="D976" s="12">
        <v>42158</v>
      </c>
      <c r="E976" s="12">
        <v>42160</v>
      </c>
      <c r="F976" s="24">
        <f>Table13[[#This Row],[Ship Date]]-Table13[[#This Row],[Order Date]]</f>
        <v>2</v>
      </c>
      <c r="G976" s="18" t="str">
        <f>IF(Table13[[#This Row],[Shipping Delay (No of Days From Order to Delivery)]]&lt;=2,"Fast Delivery","Standard Delivery")</f>
        <v>Fast Delivery</v>
      </c>
      <c r="H976" s="8" t="s">
        <v>2233</v>
      </c>
      <c r="I976" s="13" t="str">
        <f ca="1">TRIM(Table13[[#This Row],[Product Category]])</f>
        <v>Office Supplies</v>
      </c>
      <c r="J976" s="13" t="str">
        <f ca="1">PROPER(Table13[[#This Row],[Product Sub-Category]])</f>
        <v>Office Furnishings</v>
      </c>
      <c r="K976" s="14">
        <v>16</v>
      </c>
      <c r="L976" s="15">
        <v>30.93</v>
      </c>
      <c r="M976" s="15">
        <f t="shared" si="45"/>
        <v>494.88</v>
      </c>
      <c r="N976" s="9">
        <v>0.05</v>
      </c>
      <c r="O976" s="21">
        <v>0.05</v>
      </c>
      <c r="P976" s="21" t="str">
        <f>IF(Table13[[#This Row],[Discount]]=0,"No Discount",IF(Table13[[#This Row],[Discount]]&lt;=0.05,"Low",IF(Table13[[#This Row],[Discount]]&lt;=0.1,"Medium","High")))</f>
        <v>Low</v>
      </c>
      <c r="Q976" s="15">
        <f t="shared" si="46"/>
        <v>24.744</v>
      </c>
      <c r="R976" s="15">
        <f t="shared" si="47"/>
        <v>470.13599999999997</v>
      </c>
      <c r="S976" s="15" t="str">
        <f>IF(Table13[[#This Row],[Total Sales After Discount (Main Total Sales)]]&gt;=1000,"High Order","Low Order")</f>
        <v>Low Order</v>
      </c>
      <c r="T976" s="9" t="s">
        <v>31</v>
      </c>
      <c r="U976" s="9" t="s">
        <v>81</v>
      </c>
      <c r="V976" s="16" t="str">
        <f ca="1">PROPER(Table13[[#This Row],[Region]])</f>
        <v>South</v>
      </c>
      <c r="W976" s="9" t="s">
        <v>225</v>
      </c>
      <c r="X976" s="9" t="s">
        <v>675</v>
      </c>
      <c r="Y976" s="9" t="s">
        <v>32</v>
      </c>
      <c r="Z976" s="9" t="str">
        <f>TEXT(Table13[[#This Row],[Order Date]],"mmm")</f>
        <v>Jun</v>
      </c>
      <c r="AA976" s="1" t="str">
        <f>TEXT(Table13[[#This Row],[Order Date]],"yyyy")</f>
        <v>2015</v>
      </c>
      <c r="AB976" s="1" t="str">
        <f>TEXT(Table13[[#This Row],[Order Date]],"mmm yyyy")</f>
        <v>Jun 2015</v>
      </c>
      <c r="AC976" s="1" t="str">
        <f>TEXT(Table13[[#This Row],[Order Date]],"dddd")</f>
        <v>Wednesday</v>
      </c>
    </row>
    <row r="977" spans="1:29" ht="14.5">
      <c r="A977" s="9">
        <v>1737</v>
      </c>
      <c r="B977" s="9" t="str">
        <f>VLOOKUP(Table13[[#This Row],[Customer ID]],'Customer Lookup'!A:B,2,0)</f>
        <v>Danielle Myers</v>
      </c>
      <c r="C977" s="9">
        <v>85866</v>
      </c>
      <c r="D977" s="12">
        <v>42158</v>
      </c>
      <c r="E977" s="12">
        <v>42160</v>
      </c>
      <c r="F977" s="24">
        <f>Table13[[#This Row],[Ship Date]]-Table13[[#This Row],[Order Date]]</f>
        <v>2</v>
      </c>
      <c r="G977" s="18" t="str">
        <f>IF(Table13[[#This Row],[Shipping Delay (No of Days From Order to Delivery)]]&lt;=2,"Fast Delivery","Standard Delivery")</f>
        <v>Fast Delivery</v>
      </c>
      <c r="H977" s="9" t="s">
        <v>2231</v>
      </c>
      <c r="I977" s="13" t="str">
        <f ca="1">TRIM(Table13[[#This Row],[Product Category]])</f>
        <v>Technology</v>
      </c>
      <c r="J977" s="13" t="str">
        <f ca="1">PROPER(Table13[[#This Row],[Product Sub-Category]])</f>
        <v>Pens &amp; Art Supplies</v>
      </c>
      <c r="K977" s="14">
        <v>11</v>
      </c>
      <c r="L977" s="15">
        <v>1.68</v>
      </c>
      <c r="M977" s="15">
        <f t="shared" si="45"/>
        <v>18.48</v>
      </c>
      <c r="N977" s="9">
        <v>0.05</v>
      </c>
      <c r="O977" s="20">
        <v>0.05</v>
      </c>
      <c r="P977" s="20" t="str">
        <f>IF(Table13[[#This Row],[Discount]]=0,"No Discount",IF(Table13[[#This Row],[Discount]]&lt;=0.05,"Low",IF(Table13[[#This Row],[Discount]]&lt;=0.1,"Medium","High")))</f>
        <v>Low</v>
      </c>
      <c r="Q977" s="15">
        <f t="shared" si="46"/>
        <v>0.92400000000000004</v>
      </c>
      <c r="R977" s="15">
        <f t="shared" si="47"/>
        <v>17.556000000000001</v>
      </c>
      <c r="S977" s="15" t="str">
        <f>IF(Table13[[#This Row],[Total Sales After Discount (Main Total Sales)]]&gt;=1000,"High Order","Low Order")</f>
        <v>Low Order</v>
      </c>
      <c r="T977" s="9" t="s">
        <v>31</v>
      </c>
      <c r="U977" s="9" t="s">
        <v>81</v>
      </c>
      <c r="V977" s="16" t="str">
        <f ca="1">PROPER(Table13[[#This Row],[Region]])</f>
        <v>South</v>
      </c>
      <c r="W977" s="9" t="s">
        <v>225</v>
      </c>
      <c r="X977" s="9" t="s">
        <v>675</v>
      </c>
      <c r="Y977" s="9" t="s">
        <v>22</v>
      </c>
      <c r="Z977" s="9" t="str">
        <f>TEXT(Table13[[#This Row],[Order Date]],"mmm")</f>
        <v>Jun</v>
      </c>
      <c r="AA977" s="1" t="str">
        <f>TEXT(Table13[[#This Row],[Order Date]],"yyyy")</f>
        <v>2015</v>
      </c>
      <c r="AB977" s="1" t="str">
        <f>TEXT(Table13[[#This Row],[Order Date]],"mmm yyyy")</f>
        <v>Jun 2015</v>
      </c>
      <c r="AC977" s="1" t="str">
        <f>TEXT(Table13[[#This Row],[Order Date]],"dddd")</f>
        <v>Wednesday</v>
      </c>
    </row>
    <row r="978" spans="1:29" ht="14.5">
      <c r="A978" s="9">
        <v>1738</v>
      </c>
      <c r="B978" s="9" t="str">
        <f>VLOOKUP(Table13[[#This Row],[Customer ID]],'Customer Lookup'!A:B,2,0)</f>
        <v>Dean Solomon</v>
      </c>
      <c r="C978" s="9">
        <v>85865</v>
      </c>
      <c r="D978" s="12">
        <v>42091</v>
      </c>
      <c r="E978" s="12">
        <v>42091</v>
      </c>
      <c r="F978" s="24">
        <f>Table13[[#This Row],[Ship Date]]-Table13[[#This Row],[Order Date]]</f>
        <v>0</v>
      </c>
      <c r="G978" s="18" t="str">
        <f>IF(Table13[[#This Row],[Shipping Delay (No of Days From Order to Delivery)]]&lt;=2,"Fast Delivery","Standard Delivery")</f>
        <v>Fast Delivery</v>
      </c>
      <c r="H978" s="8" t="s">
        <v>2235</v>
      </c>
      <c r="I978" s="13" t="str">
        <f ca="1">TRIM(Table13[[#This Row],[Product Category]])</f>
        <v>Office Supplies</v>
      </c>
      <c r="J978" s="13" t="str">
        <f ca="1">PROPER(Table13[[#This Row],[Product Sub-Category]])</f>
        <v>Telephones And Communication</v>
      </c>
      <c r="K978" s="14">
        <v>10</v>
      </c>
      <c r="L978" s="15">
        <v>175.99</v>
      </c>
      <c r="M978" s="15">
        <f t="shared" si="45"/>
        <v>1759.9</v>
      </c>
      <c r="N978" s="9">
        <v>0.1</v>
      </c>
      <c r="O978" s="21">
        <v>0.1</v>
      </c>
      <c r="P978" s="21" t="str">
        <f>IF(Table13[[#This Row],[Discount]]=0,"No Discount",IF(Table13[[#This Row],[Discount]]&lt;=0.05,"Low",IF(Table13[[#This Row],[Discount]]&lt;=0.1,"Medium","High")))</f>
        <v>Medium</v>
      </c>
      <c r="Q978" s="15">
        <f t="shared" si="46"/>
        <v>175.99</v>
      </c>
      <c r="R978" s="15">
        <f t="shared" si="47"/>
        <v>1583.91</v>
      </c>
      <c r="S978" s="15" t="str">
        <f>IF(Table13[[#This Row],[Total Sales After Discount (Main Total Sales)]]&gt;=1000,"High Order","Low Order")</f>
        <v>High Order</v>
      </c>
      <c r="T978" s="9" t="s">
        <v>50</v>
      </c>
      <c r="U978" s="9" t="s">
        <v>81</v>
      </c>
      <c r="V978" s="16" t="str">
        <f ca="1">PROPER(Table13[[#This Row],[Region]])</f>
        <v>South</v>
      </c>
      <c r="W978" s="9" t="s">
        <v>225</v>
      </c>
      <c r="X978" s="9" t="s">
        <v>686</v>
      </c>
      <c r="Y978" s="9" t="s">
        <v>32</v>
      </c>
      <c r="Z978" s="9" t="str">
        <f>TEXT(Table13[[#This Row],[Order Date]],"mmm")</f>
        <v>Mar</v>
      </c>
      <c r="AA978" s="1" t="str">
        <f>TEXT(Table13[[#This Row],[Order Date]],"yyyy")</f>
        <v>2015</v>
      </c>
      <c r="AB978" s="1" t="str">
        <f>TEXT(Table13[[#This Row],[Order Date]],"mmm yyyy")</f>
        <v>Mar 2015</v>
      </c>
      <c r="AC978" s="1" t="str">
        <f>TEXT(Table13[[#This Row],[Order Date]],"dddd")</f>
        <v>Saturday</v>
      </c>
    </row>
    <row r="979" spans="1:29" ht="14.5">
      <c r="A979" s="9">
        <v>1738</v>
      </c>
      <c r="B979" s="9" t="str">
        <f>VLOOKUP(Table13[[#This Row],[Customer ID]],'Customer Lookup'!A:B,2,0)</f>
        <v>Dean Solomon</v>
      </c>
      <c r="C979" s="9">
        <v>85868</v>
      </c>
      <c r="D979" s="12">
        <v>42169</v>
      </c>
      <c r="E979" s="12">
        <v>42176</v>
      </c>
      <c r="F979" s="24">
        <f>Table13[[#This Row],[Ship Date]]-Table13[[#This Row],[Order Date]]</f>
        <v>7</v>
      </c>
      <c r="G979" s="18" t="str">
        <f>IF(Table13[[#This Row],[Shipping Delay (No of Days From Order to Delivery)]]&lt;=2,"Fast Delivery","Standard Delivery")</f>
        <v>Standard Delivery</v>
      </c>
      <c r="H979" s="9" t="s">
        <v>83</v>
      </c>
      <c r="I979" s="13" t="str">
        <f ca="1">TRIM(Table13[[#This Row],[Product Category]])</f>
        <v>Furniture</v>
      </c>
      <c r="J979" s="13" t="str">
        <f ca="1">PROPER(Table13[[#This Row],[Product Sub-Category]])</f>
        <v>Paper</v>
      </c>
      <c r="K979" s="14">
        <v>11</v>
      </c>
      <c r="L979" s="15">
        <v>35.44</v>
      </c>
      <c r="M979" s="15">
        <f t="shared" si="45"/>
        <v>389.84</v>
      </c>
      <c r="N979" s="9">
        <v>0.05</v>
      </c>
      <c r="O979" s="20">
        <v>0.05</v>
      </c>
      <c r="P979" s="20" t="str">
        <f>IF(Table13[[#This Row],[Discount]]=0,"No Discount",IF(Table13[[#This Row],[Discount]]&lt;=0.05,"Low",IF(Table13[[#This Row],[Discount]]&lt;=0.1,"Medium","High")))</f>
        <v>Low</v>
      </c>
      <c r="Q979" s="15">
        <f t="shared" si="46"/>
        <v>19.492000000000001</v>
      </c>
      <c r="R979" s="15">
        <f t="shared" si="47"/>
        <v>370.34799999999996</v>
      </c>
      <c r="S979" s="15" t="str">
        <f>IF(Table13[[#This Row],[Total Sales After Discount (Main Total Sales)]]&gt;=1000,"High Order","Low Order")</f>
        <v>Low Order</v>
      </c>
      <c r="T979" s="9" t="s">
        <v>98</v>
      </c>
      <c r="U979" s="9" t="s">
        <v>81</v>
      </c>
      <c r="V979" s="16" t="str">
        <f ca="1">PROPER(Table13[[#This Row],[Region]])</f>
        <v>South</v>
      </c>
      <c r="W979" s="9" t="s">
        <v>225</v>
      </c>
      <c r="X979" s="9" t="s">
        <v>686</v>
      </c>
      <c r="Y979" s="9" t="s">
        <v>32</v>
      </c>
      <c r="Z979" s="9" t="str">
        <f>TEXT(Table13[[#This Row],[Order Date]],"mmm")</f>
        <v>Jun</v>
      </c>
      <c r="AA979" s="1" t="str">
        <f>TEXT(Table13[[#This Row],[Order Date]],"yyyy")</f>
        <v>2015</v>
      </c>
      <c r="AB979" s="1" t="str">
        <f>TEXT(Table13[[#This Row],[Order Date]],"mmm yyyy")</f>
        <v>Jun 2015</v>
      </c>
      <c r="AC979" s="1" t="str">
        <f>TEXT(Table13[[#This Row],[Order Date]],"dddd")</f>
        <v>Sunday</v>
      </c>
    </row>
    <row r="980" spans="1:29" ht="14.5">
      <c r="A980" s="9">
        <v>1739</v>
      </c>
      <c r="B980" s="9" t="str">
        <f>VLOOKUP(Table13[[#This Row],[Customer ID]],'Customer Lookup'!A:B,2,0)</f>
        <v>Edna Pierce</v>
      </c>
      <c r="C980" s="9">
        <v>85867</v>
      </c>
      <c r="D980" s="12">
        <v>42127</v>
      </c>
      <c r="E980" s="12">
        <v>42128</v>
      </c>
      <c r="F980" s="24">
        <f>Table13[[#This Row],[Ship Date]]-Table13[[#This Row],[Order Date]]</f>
        <v>1</v>
      </c>
      <c r="G980" s="18" t="str">
        <f>IF(Table13[[#This Row],[Shipping Delay (No of Days From Order to Delivery)]]&lt;=2,"Fast Delivery","Standard Delivery")</f>
        <v>Fast Delivery</v>
      </c>
      <c r="H980" s="8" t="s">
        <v>123</v>
      </c>
      <c r="I980" s="13" t="str">
        <f ca="1">TRIM(Table13[[#This Row],[Product Category]])</f>
        <v>Technology</v>
      </c>
      <c r="J980" s="13" t="str">
        <f ca="1">PROPER(Table13[[#This Row],[Product Sub-Category]])</f>
        <v>Tables</v>
      </c>
      <c r="K980" s="14">
        <v>17</v>
      </c>
      <c r="L980" s="15">
        <v>349.45</v>
      </c>
      <c r="M980" s="15">
        <f t="shared" si="45"/>
        <v>5940.65</v>
      </c>
      <c r="N980" s="9">
        <v>0.1</v>
      </c>
      <c r="O980" s="21">
        <v>0.1</v>
      </c>
      <c r="P980" s="21" t="str">
        <f>IF(Table13[[#This Row],[Discount]]=0,"No Discount",IF(Table13[[#This Row],[Discount]]&lt;=0.05,"Low",IF(Table13[[#This Row],[Discount]]&lt;=0.1,"Medium","High")))</f>
        <v>Medium</v>
      </c>
      <c r="Q980" s="15">
        <f t="shared" si="46"/>
        <v>594.06499999999994</v>
      </c>
      <c r="R980" s="15">
        <f t="shared" si="47"/>
        <v>5346.585</v>
      </c>
      <c r="S980" s="15" t="str">
        <f>IF(Table13[[#This Row],[Total Sales After Discount (Main Total Sales)]]&gt;=1000,"High Order","Low Order")</f>
        <v>High Order</v>
      </c>
      <c r="T980" s="9" t="s">
        <v>21</v>
      </c>
      <c r="U980" s="9" t="s">
        <v>81</v>
      </c>
      <c r="V980" s="16" t="str">
        <f ca="1">PROPER(Table13[[#This Row],[Region]])</f>
        <v>Central</v>
      </c>
      <c r="W980" s="9" t="s">
        <v>225</v>
      </c>
      <c r="X980" s="9" t="s">
        <v>687</v>
      </c>
      <c r="Y980" s="9" t="s">
        <v>22</v>
      </c>
      <c r="Z980" s="9" t="str">
        <f>TEXT(Table13[[#This Row],[Order Date]],"mmm")</f>
        <v>May</v>
      </c>
      <c r="AA980" s="1" t="str">
        <f>TEXT(Table13[[#This Row],[Order Date]],"yyyy")</f>
        <v>2015</v>
      </c>
      <c r="AB980" s="1" t="str">
        <f>TEXT(Table13[[#This Row],[Order Date]],"mmm yyyy")</f>
        <v>May 2015</v>
      </c>
      <c r="AC980" s="1" t="str">
        <f>TEXT(Table13[[#This Row],[Order Date]],"dddd")</f>
        <v>Sunday</v>
      </c>
    </row>
    <row r="981" spans="1:29" ht="14.5">
      <c r="A981" s="9">
        <v>1743</v>
      </c>
      <c r="B981" s="9" t="str">
        <f>VLOOKUP(Table13[[#This Row],[Customer ID]],'Customer Lookup'!A:B,2,0)</f>
        <v>Paige Jacobs</v>
      </c>
      <c r="C981" s="9">
        <v>91025</v>
      </c>
      <c r="D981" s="12">
        <v>42047</v>
      </c>
      <c r="E981" s="12">
        <v>42049</v>
      </c>
      <c r="F981" s="24">
        <f>Table13[[#This Row],[Ship Date]]-Table13[[#This Row],[Order Date]]</f>
        <v>2</v>
      </c>
      <c r="G981" s="18" t="str">
        <f>IF(Table13[[#This Row],[Shipping Delay (No of Days From Order to Delivery)]]&lt;=2,"Fast Delivery","Standard Delivery")</f>
        <v>Fast Delivery</v>
      </c>
      <c r="H981" s="9" t="s">
        <v>2235</v>
      </c>
      <c r="I981" s="13" t="str">
        <f ca="1">TRIM(Table13[[#This Row],[Product Category]])</f>
        <v>Office Supplies</v>
      </c>
      <c r="J981" s="13" t="str">
        <f ca="1">PROPER(Table13[[#This Row],[Product Sub-Category]])</f>
        <v>Telephones And Communication</v>
      </c>
      <c r="K981" s="14">
        <v>1</v>
      </c>
      <c r="L981" s="15">
        <v>55.99</v>
      </c>
      <c r="M981" s="15">
        <f t="shared" si="45"/>
        <v>55.99</v>
      </c>
      <c r="N981" s="9">
        <v>0.05</v>
      </c>
      <c r="O981" s="20">
        <v>0.05</v>
      </c>
      <c r="P981" s="20" t="str">
        <f>IF(Table13[[#This Row],[Discount]]=0,"No Discount",IF(Table13[[#This Row],[Discount]]&lt;=0.05,"Low",IF(Table13[[#This Row],[Discount]]&lt;=0.1,"Medium","High")))</f>
        <v>Low</v>
      </c>
      <c r="Q981" s="15">
        <f t="shared" si="46"/>
        <v>2.7995000000000001</v>
      </c>
      <c r="R981" s="15">
        <f t="shared" si="47"/>
        <v>53.1905</v>
      </c>
      <c r="S981" s="15" t="str">
        <f>IF(Table13[[#This Row],[Total Sales After Discount (Main Total Sales)]]&gt;=1000,"High Order","Low Order")</f>
        <v>Low Order</v>
      </c>
      <c r="T981" s="9" t="s">
        <v>50</v>
      </c>
      <c r="U981" s="9" t="s">
        <v>104</v>
      </c>
      <c r="V981" s="16" t="str">
        <f ca="1">PROPER(Table13[[#This Row],[Region]])</f>
        <v>South</v>
      </c>
      <c r="W981" s="9" t="s">
        <v>112</v>
      </c>
      <c r="X981" s="9" t="s">
        <v>653</v>
      </c>
      <c r="Y981" s="9" t="s">
        <v>32</v>
      </c>
      <c r="Z981" s="9" t="str">
        <f>TEXT(Table13[[#This Row],[Order Date]],"mmm")</f>
        <v>Feb</v>
      </c>
      <c r="AA981" s="1" t="str">
        <f>TEXT(Table13[[#This Row],[Order Date]],"yyyy")</f>
        <v>2015</v>
      </c>
      <c r="AB981" s="1" t="str">
        <f>TEXT(Table13[[#This Row],[Order Date]],"mmm yyyy")</f>
        <v>Feb 2015</v>
      </c>
      <c r="AC981" s="1" t="str">
        <f>TEXT(Table13[[#This Row],[Order Date]],"dddd")</f>
        <v>Thursday</v>
      </c>
    </row>
    <row r="982" spans="1:29" ht="14.5">
      <c r="A982" s="9">
        <v>1745</v>
      </c>
      <c r="B982" s="9" t="str">
        <f>VLOOKUP(Table13[[#This Row],[Customer ID]],'Customer Lookup'!A:B,2,0)</f>
        <v>Herbert Holden</v>
      </c>
      <c r="C982" s="9">
        <v>18561</v>
      </c>
      <c r="D982" s="12">
        <v>42013</v>
      </c>
      <c r="E982" s="12">
        <v>42014</v>
      </c>
      <c r="F982" s="24">
        <f>Table13[[#This Row],[Ship Date]]-Table13[[#This Row],[Order Date]]</f>
        <v>1</v>
      </c>
      <c r="G982" s="18" t="str">
        <f>IF(Table13[[#This Row],[Shipping Delay (No of Days From Order to Delivery)]]&lt;=2,"Fast Delivery","Standard Delivery")</f>
        <v>Fast Delivery</v>
      </c>
      <c r="H982" s="8" t="s">
        <v>116</v>
      </c>
      <c r="I982" s="13" t="str">
        <f ca="1">TRIM(Table13[[#This Row],[Product Category]])</f>
        <v>Furniture</v>
      </c>
      <c r="J982" s="13" t="str">
        <f ca="1">PROPER(Table13[[#This Row],[Product Sub-Category]])</f>
        <v>Labels</v>
      </c>
      <c r="K982" s="14">
        <v>9</v>
      </c>
      <c r="L982" s="15">
        <v>4.13</v>
      </c>
      <c r="M982" s="15">
        <f t="shared" si="45"/>
        <v>37.17</v>
      </c>
      <c r="N982" s="9">
        <v>0.05</v>
      </c>
      <c r="O982" s="21">
        <v>0.05</v>
      </c>
      <c r="P982" s="21" t="str">
        <f>IF(Table13[[#This Row],[Discount]]=0,"No Discount",IF(Table13[[#This Row],[Discount]]&lt;=0.05,"Low",IF(Table13[[#This Row],[Discount]]&lt;=0.1,"Medium","High")))</f>
        <v>Low</v>
      </c>
      <c r="Q982" s="15">
        <f t="shared" si="46"/>
        <v>1.8585000000000003</v>
      </c>
      <c r="R982" s="15">
        <f t="shared" si="47"/>
        <v>35.311500000000002</v>
      </c>
      <c r="S982" s="15" t="str">
        <f>IF(Table13[[#This Row],[Total Sales After Discount (Main Total Sales)]]&gt;=1000,"High Order","Low Order")</f>
        <v>Low Order</v>
      </c>
      <c r="T982" s="9" t="s">
        <v>31</v>
      </c>
      <c r="U982" s="9" t="s">
        <v>42</v>
      </c>
      <c r="V982" s="16" t="str">
        <f ca="1">PROPER(Table13[[#This Row],[Region]])</f>
        <v>South</v>
      </c>
      <c r="W982" s="9" t="s">
        <v>254</v>
      </c>
      <c r="X982" s="9" t="s">
        <v>337</v>
      </c>
      <c r="Y982" s="9" t="s">
        <v>32</v>
      </c>
      <c r="Z982" s="9" t="str">
        <f>TEXT(Table13[[#This Row],[Order Date]],"mmm")</f>
        <v>Jan</v>
      </c>
      <c r="AA982" s="1" t="str">
        <f>TEXT(Table13[[#This Row],[Order Date]],"yyyy")</f>
        <v>2015</v>
      </c>
      <c r="AB982" s="1" t="str">
        <f>TEXT(Table13[[#This Row],[Order Date]],"mmm yyyy")</f>
        <v>Jan 2015</v>
      </c>
      <c r="AC982" s="1" t="str">
        <f>TEXT(Table13[[#This Row],[Order Date]],"dddd")</f>
        <v>Friday</v>
      </c>
    </row>
    <row r="983" spans="1:29" ht="14.5">
      <c r="A983" s="9">
        <v>1745</v>
      </c>
      <c r="B983" s="9" t="str">
        <f>VLOOKUP(Table13[[#This Row],[Customer ID]],'Customer Lookup'!A:B,2,0)</f>
        <v>Herbert Holden</v>
      </c>
      <c r="C983" s="9">
        <v>13408</v>
      </c>
      <c r="D983" s="12">
        <v>42049</v>
      </c>
      <c r="E983" s="12">
        <v>42051</v>
      </c>
      <c r="F983" s="24">
        <f>Table13[[#This Row],[Ship Date]]-Table13[[#This Row],[Order Date]]</f>
        <v>2</v>
      </c>
      <c r="G983" s="18" t="str">
        <f>IF(Table13[[#This Row],[Shipping Delay (No of Days From Order to Delivery)]]&lt;=2,"Fast Delivery","Standard Delivery")</f>
        <v>Fast Delivery</v>
      </c>
      <c r="H983" s="9" t="s">
        <v>2233</v>
      </c>
      <c r="I983" s="13" t="str">
        <f ca="1">TRIM(Table13[[#This Row],[Product Category]])</f>
        <v>Furniture</v>
      </c>
      <c r="J983" s="13" t="str">
        <f ca="1">PROPER(Table13[[#This Row],[Product Sub-Category]])</f>
        <v>Office Furnishings</v>
      </c>
      <c r="K983" s="14">
        <v>4</v>
      </c>
      <c r="L983" s="15">
        <v>60.65</v>
      </c>
      <c r="M983" s="15">
        <f t="shared" si="45"/>
        <v>242.6</v>
      </c>
      <c r="N983" s="9">
        <v>0.05</v>
      </c>
      <c r="O983" s="20">
        <v>0.05</v>
      </c>
      <c r="P983" s="20" t="str">
        <f>IF(Table13[[#This Row],[Discount]]=0,"No Discount",IF(Table13[[#This Row],[Discount]]&lt;=0.05,"Low",IF(Table13[[#This Row],[Discount]]&lt;=0.1,"Medium","High")))</f>
        <v>Low</v>
      </c>
      <c r="Q983" s="15">
        <f t="shared" si="46"/>
        <v>12.13</v>
      </c>
      <c r="R983" s="15">
        <f t="shared" si="47"/>
        <v>230.47</v>
      </c>
      <c r="S983" s="15" t="str">
        <f>IF(Table13[[#This Row],[Total Sales After Discount (Main Total Sales)]]&gt;=1000,"High Order","Low Order")</f>
        <v>Low Order</v>
      </c>
      <c r="T983" s="9" t="s">
        <v>98</v>
      </c>
      <c r="U983" s="9" t="s">
        <v>42</v>
      </c>
      <c r="V983" s="16" t="str">
        <f ca="1">PROPER(Table13[[#This Row],[Region]])</f>
        <v>South</v>
      </c>
      <c r="W983" s="9" t="s">
        <v>254</v>
      </c>
      <c r="X983" s="9" t="s">
        <v>337</v>
      </c>
      <c r="Y983" s="9" t="s">
        <v>32</v>
      </c>
      <c r="Z983" s="9" t="str">
        <f>TEXT(Table13[[#This Row],[Order Date]],"mmm")</f>
        <v>Feb</v>
      </c>
      <c r="AA983" s="1" t="str">
        <f>TEXT(Table13[[#This Row],[Order Date]],"yyyy")</f>
        <v>2015</v>
      </c>
      <c r="AB983" s="1" t="str">
        <f>TEXT(Table13[[#This Row],[Order Date]],"mmm yyyy")</f>
        <v>Feb 2015</v>
      </c>
      <c r="AC983" s="1" t="str">
        <f>TEXT(Table13[[#This Row],[Order Date]],"dddd")</f>
        <v>Saturday</v>
      </c>
    </row>
    <row r="984" spans="1:29" ht="14.5">
      <c r="A984" s="9">
        <v>1745</v>
      </c>
      <c r="B984" s="9" t="str">
        <f>VLOOKUP(Table13[[#This Row],[Customer ID]],'Customer Lookup'!A:B,2,0)</f>
        <v>Herbert Holden</v>
      </c>
      <c r="C984" s="9">
        <v>12224</v>
      </c>
      <c r="D984" s="12">
        <v>42167</v>
      </c>
      <c r="E984" s="12">
        <v>42169</v>
      </c>
      <c r="F984" s="24">
        <f>Table13[[#This Row],[Ship Date]]-Table13[[#This Row],[Order Date]]</f>
        <v>2</v>
      </c>
      <c r="G984" s="18" t="str">
        <f>IF(Table13[[#This Row],[Shipping Delay (No of Days From Order to Delivery)]]&lt;=2,"Fast Delivery","Standard Delivery")</f>
        <v>Fast Delivery</v>
      </c>
      <c r="H984" s="8" t="s">
        <v>123</v>
      </c>
      <c r="I984" s="13" t="str">
        <f ca="1">TRIM(Table13[[#This Row],[Product Category]])</f>
        <v>Technology</v>
      </c>
      <c r="J984" s="13" t="str">
        <f ca="1">PROPER(Table13[[#This Row],[Product Sub-Category]])</f>
        <v>Tables</v>
      </c>
      <c r="K984" s="14">
        <v>4</v>
      </c>
      <c r="L984" s="15">
        <v>124.49</v>
      </c>
      <c r="M984" s="15">
        <f t="shared" si="45"/>
        <v>497.96</v>
      </c>
      <c r="N984" s="9">
        <v>0.1</v>
      </c>
      <c r="O984" s="21">
        <v>0.1</v>
      </c>
      <c r="P984" s="21" t="str">
        <f>IF(Table13[[#This Row],[Discount]]=0,"No Discount",IF(Table13[[#This Row],[Discount]]&lt;=0.05,"Low",IF(Table13[[#This Row],[Discount]]&lt;=0.1,"Medium","High")))</f>
        <v>Medium</v>
      </c>
      <c r="Q984" s="15">
        <f t="shared" si="46"/>
        <v>49.795999999999999</v>
      </c>
      <c r="R984" s="15">
        <f t="shared" si="47"/>
        <v>448.16399999999999</v>
      </c>
      <c r="S984" s="15" t="str">
        <f>IF(Table13[[#This Row],[Total Sales After Discount (Main Total Sales)]]&gt;=1000,"High Order","Low Order")</f>
        <v>Low Order</v>
      </c>
      <c r="T984" s="9" t="s">
        <v>21</v>
      </c>
      <c r="U984" s="9" t="s">
        <v>104</v>
      </c>
      <c r="V984" s="16" t="str">
        <f ca="1">PROPER(Table13[[#This Row],[Region]])</f>
        <v>South</v>
      </c>
      <c r="W984" s="9" t="s">
        <v>254</v>
      </c>
      <c r="X984" s="9" t="s">
        <v>337</v>
      </c>
      <c r="Y984" s="9" t="s">
        <v>22</v>
      </c>
      <c r="Z984" s="9" t="str">
        <f>TEXT(Table13[[#This Row],[Order Date]],"mmm")</f>
        <v>Jun</v>
      </c>
      <c r="AA984" s="1" t="str">
        <f>TEXT(Table13[[#This Row],[Order Date]],"yyyy")</f>
        <v>2015</v>
      </c>
      <c r="AB984" s="1" t="str">
        <f>TEXT(Table13[[#This Row],[Order Date]],"mmm yyyy")</f>
        <v>Jun 2015</v>
      </c>
      <c r="AC984" s="1" t="str">
        <f>TEXT(Table13[[#This Row],[Order Date]],"dddd")</f>
        <v>Friday</v>
      </c>
    </row>
    <row r="985" spans="1:29" ht="14.5">
      <c r="A985" s="9">
        <v>1745</v>
      </c>
      <c r="B985" s="9" t="str">
        <f>VLOOKUP(Table13[[#This Row],[Customer ID]],'Customer Lookup'!A:B,2,0)</f>
        <v>Herbert Holden</v>
      </c>
      <c r="C985" s="9">
        <v>12224</v>
      </c>
      <c r="D985" s="12">
        <v>42167</v>
      </c>
      <c r="E985" s="12">
        <v>42167</v>
      </c>
      <c r="F985" s="24">
        <f>Table13[[#This Row],[Ship Date]]-Table13[[#This Row],[Order Date]]</f>
        <v>0</v>
      </c>
      <c r="G985" s="18" t="str">
        <f>IF(Table13[[#This Row],[Shipping Delay (No of Days From Order to Delivery)]]&lt;=2,"Fast Delivery","Standard Delivery")</f>
        <v>Fast Delivery</v>
      </c>
      <c r="H985" s="9" t="s">
        <v>2235</v>
      </c>
      <c r="I985" s="13" t="str">
        <f ca="1">TRIM(Table13[[#This Row],[Product Category]])</f>
        <v>Furniture</v>
      </c>
      <c r="J985" s="13" t="str">
        <f ca="1">PROPER(Table13[[#This Row],[Product Sub-Category]])</f>
        <v>Telephones And Communication</v>
      </c>
      <c r="K985" s="14">
        <v>54</v>
      </c>
      <c r="L985" s="15">
        <v>35.99</v>
      </c>
      <c r="M985" s="15">
        <f t="shared" si="45"/>
        <v>1943.46</v>
      </c>
      <c r="N985" s="9">
        <v>0.05</v>
      </c>
      <c r="O985" s="20">
        <v>0.05</v>
      </c>
      <c r="P985" s="20" t="str">
        <f>IF(Table13[[#This Row],[Discount]]=0,"No Discount",IF(Table13[[#This Row],[Discount]]&lt;=0.05,"Low",IF(Table13[[#This Row],[Discount]]&lt;=0.1,"Medium","High")))</f>
        <v>Low</v>
      </c>
      <c r="Q985" s="15">
        <f t="shared" si="46"/>
        <v>97.173000000000002</v>
      </c>
      <c r="R985" s="15">
        <f t="shared" si="47"/>
        <v>1846.287</v>
      </c>
      <c r="S985" s="15" t="str">
        <f>IF(Table13[[#This Row],[Total Sales After Discount (Main Total Sales)]]&gt;=1000,"High Order","Low Order")</f>
        <v>High Order</v>
      </c>
      <c r="T985" s="9" t="s">
        <v>21</v>
      </c>
      <c r="U985" s="9" t="s">
        <v>104</v>
      </c>
      <c r="V985" s="16" t="str">
        <f ca="1">PROPER(Table13[[#This Row],[Region]])</f>
        <v>Central</v>
      </c>
      <c r="W985" s="9" t="s">
        <v>254</v>
      </c>
      <c r="X985" s="9" t="s">
        <v>337</v>
      </c>
      <c r="Y985" s="9" t="s">
        <v>32</v>
      </c>
      <c r="Z985" s="9" t="str">
        <f>TEXT(Table13[[#This Row],[Order Date]],"mmm")</f>
        <v>Jun</v>
      </c>
      <c r="AA985" s="1" t="str">
        <f>TEXT(Table13[[#This Row],[Order Date]],"yyyy")</f>
        <v>2015</v>
      </c>
      <c r="AB985" s="1" t="str">
        <f>TEXT(Table13[[#This Row],[Order Date]],"mmm yyyy")</f>
        <v>Jun 2015</v>
      </c>
      <c r="AC985" s="1" t="str">
        <f>TEXT(Table13[[#This Row],[Order Date]],"dddd")</f>
        <v>Friday</v>
      </c>
    </row>
    <row r="986" spans="1:29" ht="14.5">
      <c r="A986" s="9">
        <v>1748</v>
      </c>
      <c r="B986" s="9" t="str">
        <f>VLOOKUP(Table13[[#This Row],[Customer ID]],'Customer Lookup'!A:B,2,0)</f>
        <v>Helen Simpson</v>
      </c>
      <c r="C986" s="9">
        <v>87245</v>
      </c>
      <c r="D986" s="12">
        <v>42167</v>
      </c>
      <c r="E986" s="12">
        <v>42169</v>
      </c>
      <c r="F986" s="24">
        <f>Table13[[#This Row],[Ship Date]]-Table13[[#This Row],[Order Date]]</f>
        <v>2</v>
      </c>
      <c r="G986" s="18" t="str">
        <f>IF(Table13[[#This Row],[Shipping Delay (No of Days From Order to Delivery)]]&lt;=2,"Fast Delivery","Standard Delivery")</f>
        <v>Fast Delivery</v>
      </c>
      <c r="H986" s="8" t="s">
        <v>123</v>
      </c>
      <c r="I986" s="13" t="str">
        <f ca="1">TRIM(Table13[[#This Row],[Product Category]])</f>
        <v>Office Supplies</v>
      </c>
      <c r="J986" s="13" t="str">
        <f ca="1">PROPER(Table13[[#This Row],[Product Sub-Category]])</f>
        <v>Tables</v>
      </c>
      <c r="K986" s="14">
        <v>1</v>
      </c>
      <c r="L986" s="15">
        <v>124.49</v>
      </c>
      <c r="M986" s="15">
        <f t="shared" si="45"/>
        <v>124.49</v>
      </c>
      <c r="N986" s="9">
        <v>0.1</v>
      </c>
      <c r="O986" s="21">
        <v>0.1</v>
      </c>
      <c r="P986" s="21" t="str">
        <f>IF(Table13[[#This Row],[Discount]]=0,"No Discount",IF(Table13[[#This Row],[Discount]]&lt;=0.05,"Low",IF(Table13[[#This Row],[Discount]]&lt;=0.1,"Medium","High")))</f>
        <v>Medium</v>
      </c>
      <c r="Q986" s="15">
        <f t="shared" si="46"/>
        <v>12.449</v>
      </c>
      <c r="R986" s="15">
        <f t="shared" si="47"/>
        <v>112.041</v>
      </c>
      <c r="S986" s="15" t="str">
        <f>IF(Table13[[#This Row],[Total Sales After Discount (Main Total Sales)]]&gt;=1000,"High Order","Low Order")</f>
        <v>Low Order</v>
      </c>
      <c r="T986" s="9" t="s">
        <v>21</v>
      </c>
      <c r="U986" s="9" t="s">
        <v>104</v>
      </c>
      <c r="V986" s="16" t="str">
        <f ca="1">PROPER(Table13[[#This Row],[Region]])</f>
        <v>Central</v>
      </c>
      <c r="W986" s="9" t="s">
        <v>217</v>
      </c>
      <c r="X986" s="9" t="s">
        <v>688</v>
      </c>
      <c r="Y986" s="9" t="s">
        <v>22</v>
      </c>
      <c r="Z986" s="9" t="str">
        <f>TEXT(Table13[[#This Row],[Order Date]],"mmm")</f>
        <v>Jun</v>
      </c>
      <c r="AA986" s="1" t="str">
        <f>TEXT(Table13[[#This Row],[Order Date]],"yyyy")</f>
        <v>2015</v>
      </c>
      <c r="AB986" s="1" t="str">
        <f>TEXT(Table13[[#This Row],[Order Date]],"mmm yyyy")</f>
        <v>Jun 2015</v>
      </c>
      <c r="AC986" s="1" t="str">
        <f>TEXT(Table13[[#This Row],[Order Date]],"dddd")</f>
        <v>Friday</v>
      </c>
    </row>
    <row r="987" spans="1:29" ht="14.5">
      <c r="A987" s="9">
        <v>1749</v>
      </c>
      <c r="B987" s="9" t="str">
        <f>VLOOKUP(Table13[[#This Row],[Customer ID]],'Customer Lookup'!A:B,2,0)</f>
        <v>Sherri P Stephens</v>
      </c>
      <c r="C987" s="9">
        <v>87243</v>
      </c>
      <c r="D987" s="12">
        <v>42013</v>
      </c>
      <c r="E987" s="12">
        <v>42014</v>
      </c>
      <c r="F987" s="24">
        <f>Table13[[#This Row],[Ship Date]]-Table13[[#This Row],[Order Date]]</f>
        <v>1</v>
      </c>
      <c r="G987" s="18" t="str">
        <f>IF(Table13[[#This Row],[Shipping Delay (No of Days From Order to Delivery)]]&lt;=2,"Fast Delivery","Standard Delivery")</f>
        <v>Fast Delivery</v>
      </c>
      <c r="H987" s="9" t="s">
        <v>116</v>
      </c>
      <c r="I987" s="13" t="str">
        <f ca="1">TRIM(Table13[[#This Row],[Product Category]])</f>
        <v>Furniture</v>
      </c>
      <c r="J987" s="13" t="str">
        <f ca="1">PROPER(Table13[[#This Row],[Product Sub-Category]])</f>
        <v>Labels</v>
      </c>
      <c r="K987" s="14">
        <v>2</v>
      </c>
      <c r="L987" s="15">
        <v>4.13</v>
      </c>
      <c r="M987" s="15">
        <f t="shared" si="45"/>
        <v>8.26</v>
      </c>
      <c r="N987" s="9">
        <v>0.05</v>
      </c>
      <c r="O987" s="20">
        <v>0.05</v>
      </c>
      <c r="P987" s="20" t="str">
        <f>IF(Table13[[#This Row],[Discount]]=0,"No Discount",IF(Table13[[#This Row],[Discount]]&lt;=0.05,"Low",IF(Table13[[#This Row],[Discount]]&lt;=0.1,"Medium","High")))</f>
        <v>Low</v>
      </c>
      <c r="Q987" s="15">
        <f t="shared" si="46"/>
        <v>0.41300000000000003</v>
      </c>
      <c r="R987" s="15">
        <f t="shared" si="47"/>
        <v>7.8469999999999995</v>
      </c>
      <c r="S987" s="15" t="str">
        <f>IF(Table13[[#This Row],[Total Sales After Discount (Main Total Sales)]]&gt;=1000,"High Order","Low Order")</f>
        <v>Low Order</v>
      </c>
      <c r="T987" s="9" t="s">
        <v>31</v>
      </c>
      <c r="U987" s="9" t="s">
        <v>42</v>
      </c>
      <c r="V987" s="16" t="str">
        <f ca="1">PROPER(Table13[[#This Row],[Region]])</f>
        <v>Central</v>
      </c>
      <c r="W987" s="9" t="s">
        <v>217</v>
      </c>
      <c r="X987" s="9" t="s">
        <v>689</v>
      </c>
      <c r="Y987" s="9" t="s">
        <v>32</v>
      </c>
      <c r="Z987" s="9" t="str">
        <f>TEXT(Table13[[#This Row],[Order Date]],"mmm")</f>
        <v>Jan</v>
      </c>
      <c r="AA987" s="1" t="str">
        <f>TEXT(Table13[[#This Row],[Order Date]],"yyyy")</f>
        <v>2015</v>
      </c>
      <c r="AB987" s="1" t="str">
        <f>TEXT(Table13[[#This Row],[Order Date]],"mmm yyyy")</f>
        <v>Jan 2015</v>
      </c>
      <c r="AC987" s="1" t="str">
        <f>TEXT(Table13[[#This Row],[Order Date]],"dddd")</f>
        <v>Friday</v>
      </c>
    </row>
    <row r="988" spans="1:29" ht="14.5">
      <c r="A988" s="9">
        <v>1749</v>
      </c>
      <c r="B988" s="9" t="str">
        <f>VLOOKUP(Table13[[#This Row],[Customer ID]],'Customer Lookup'!A:B,2,0)</f>
        <v>Sherri P Stephens</v>
      </c>
      <c r="C988" s="9">
        <v>87244</v>
      </c>
      <c r="D988" s="12">
        <v>42049</v>
      </c>
      <c r="E988" s="12">
        <v>42051</v>
      </c>
      <c r="F988" s="24">
        <f>Table13[[#This Row],[Ship Date]]-Table13[[#This Row],[Order Date]]</f>
        <v>2</v>
      </c>
      <c r="G988" s="18" t="str">
        <f>IF(Table13[[#This Row],[Shipping Delay (No of Days From Order to Delivery)]]&lt;=2,"Fast Delivery","Standard Delivery")</f>
        <v>Fast Delivery</v>
      </c>
      <c r="H988" s="8" t="s">
        <v>2233</v>
      </c>
      <c r="I988" s="13" t="str">
        <f ca="1">TRIM(Table13[[#This Row],[Product Category]])</f>
        <v>Technology</v>
      </c>
      <c r="J988" s="13" t="str">
        <f ca="1">PROPER(Table13[[#This Row],[Product Sub-Category]])</f>
        <v>Office Furnishings</v>
      </c>
      <c r="K988" s="14">
        <v>1</v>
      </c>
      <c r="L988" s="15">
        <v>60.65</v>
      </c>
      <c r="M988" s="15">
        <f t="shared" si="45"/>
        <v>60.65</v>
      </c>
      <c r="N988" s="9">
        <v>0.05</v>
      </c>
      <c r="O988" s="21">
        <v>0.05</v>
      </c>
      <c r="P988" s="21" t="str">
        <f>IF(Table13[[#This Row],[Discount]]=0,"No Discount",IF(Table13[[#This Row],[Discount]]&lt;=0.05,"Low",IF(Table13[[#This Row],[Discount]]&lt;=0.1,"Medium","High")))</f>
        <v>Low</v>
      </c>
      <c r="Q988" s="15">
        <f t="shared" si="46"/>
        <v>3.0325000000000002</v>
      </c>
      <c r="R988" s="15">
        <f t="shared" si="47"/>
        <v>57.6175</v>
      </c>
      <c r="S988" s="15" t="str">
        <f>IF(Table13[[#This Row],[Total Sales After Discount (Main Total Sales)]]&gt;=1000,"High Order","Low Order")</f>
        <v>Low Order</v>
      </c>
      <c r="T988" s="9" t="s">
        <v>98</v>
      </c>
      <c r="U988" s="9" t="s">
        <v>42</v>
      </c>
      <c r="V988" s="16" t="str">
        <f ca="1">PROPER(Table13[[#This Row],[Region]])</f>
        <v>West</v>
      </c>
      <c r="W988" s="9" t="s">
        <v>217</v>
      </c>
      <c r="X988" s="9" t="s">
        <v>689</v>
      </c>
      <c r="Y988" s="9" t="s">
        <v>32</v>
      </c>
      <c r="Z988" s="9" t="str">
        <f>TEXT(Table13[[#This Row],[Order Date]],"mmm")</f>
        <v>Feb</v>
      </c>
      <c r="AA988" s="1" t="str">
        <f>TEXT(Table13[[#This Row],[Order Date]],"yyyy")</f>
        <v>2015</v>
      </c>
      <c r="AB988" s="1" t="str">
        <f>TEXT(Table13[[#This Row],[Order Date]],"mmm yyyy")</f>
        <v>Feb 2015</v>
      </c>
      <c r="AC988" s="1" t="str">
        <f>TEXT(Table13[[#This Row],[Order Date]],"dddd")</f>
        <v>Saturday</v>
      </c>
    </row>
    <row r="989" spans="1:29" ht="14.5">
      <c r="A989" s="9">
        <v>1754</v>
      </c>
      <c r="B989" s="9" t="str">
        <f>VLOOKUP(Table13[[#This Row],[Customer ID]],'Customer Lookup'!A:B,2,0)</f>
        <v>Nelson Hong</v>
      </c>
      <c r="C989" s="9">
        <v>90178</v>
      </c>
      <c r="D989" s="12">
        <v>42062</v>
      </c>
      <c r="E989" s="12">
        <v>42063</v>
      </c>
      <c r="F989" s="24">
        <f>Table13[[#This Row],[Ship Date]]-Table13[[#This Row],[Order Date]]</f>
        <v>1</v>
      </c>
      <c r="G989" s="18" t="str">
        <f>IF(Table13[[#This Row],[Shipping Delay (No of Days From Order to Delivery)]]&lt;=2,"Fast Delivery","Standard Delivery")</f>
        <v>Fast Delivery</v>
      </c>
      <c r="H989" s="9" t="s">
        <v>144</v>
      </c>
      <c r="I989" s="13" t="str">
        <f ca="1">TRIM(Table13[[#This Row],[Product Category]])</f>
        <v>Technology</v>
      </c>
      <c r="J989" s="13" t="str">
        <f ca="1">PROPER(Table13[[#This Row],[Product Sub-Category]])</f>
        <v>Computer Peripherals</v>
      </c>
      <c r="K989" s="14">
        <v>14</v>
      </c>
      <c r="L989" s="15">
        <v>8.5</v>
      </c>
      <c r="M989" s="15">
        <f t="shared" si="45"/>
        <v>119</v>
      </c>
      <c r="N989" s="9">
        <v>0.05</v>
      </c>
      <c r="O989" s="20">
        <v>0.05</v>
      </c>
      <c r="P989" s="20" t="str">
        <f>IF(Table13[[#This Row],[Discount]]=0,"No Discount",IF(Table13[[#This Row],[Discount]]&lt;=0.05,"Low",IF(Table13[[#This Row],[Discount]]&lt;=0.1,"Medium","High")))</f>
        <v>Low</v>
      </c>
      <c r="Q989" s="15">
        <f t="shared" si="46"/>
        <v>5.95</v>
      </c>
      <c r="R989" s="15">
        <f t="shared" si="47"/>
        <v>113.05</v>
      </c>
      <c r="S989" s="15" t="str">
        <f>IF(Table13[[#This Row],[Total Sales After Discount (Main Total Sales)]]&gt;=1000,"High Order","Low Order")</f>
        <v>Low Order</v>
      </c>
      <c r="T989" s="9" t="s">
        <v>98</v>
      </c>
      <c r="U989" s="9" t="s">
        <v>104</v>
      </c>
      <c r="V989" s="16" t="str">
        <f ca="1">PROPER(Table13[[#This Row],[Region]])</f>
        <v>West</v>
      </c>
      <c r="W989" s="9" t="s">
        <v>37</v>
      </c>
      <c r="X989" s="9" t="s">
        <v>690</v>
      </c>
      <c r="Y989" s="9" t="s">
        <v>32</v>
      </c>
      <c r="Z989" s="9" t="str">
        <f>TEXT(Table13[[#This Row],[Order Date]],"mmm")</f>
        <v>Feb</v>
      </c>
      <c r="AA989" s="1" t="str">
        <f>TEXT(Table13[[#This Row],[Order Date]],"yyyy")</f>
        <v>2015</v>
      </c>
      <c r="AB989" s="1" t="str">
        <f>TEXT(Table13[[#This Row],[Order Date]],"mmm yyyy")</f>
        <v>Feb 2015</v>
      </c>
      <c r="AC989" s="1" t="str">
        <f>TEXT(Table13[[#This Row],[Order Date]],"dddd")</f>
        <v>Friday</v>
      </c>
    </row>
    <row r="990" spans="1:29" ht="14.5">
      <c r="A990" s="9">
        <v>1754</v>
      </c>
      <c r="B990" s="9" t="str">
        <f>VLOOKUP(Table13[[#This Row],[Customer ID]],'Customer Lookup'!A:B,2,0)</f>
        <v>Nelson Hong</v>
      </c>
      <c r="C990" s="9">
        <v>90178</v>
      </c>
      <c r="D990" s="12">
        <v>42062</v>
      </c>
      <c r="E990" s="12">
        <v>42062</v>
      </c>
      <c r="F990" s="24">
        <f>Table13[[#This Row],[Ship Date]]-Table13[[#This Row],[Order Date]]</f>
        <v>0</v>
      </c>
      <c r="G990" s="18" t="str">
        <f>IF(Table13[[#This Row],[Shipping Delay (No of Days From Order to Delivery)]]&lt;=2,"Fast Delivery","Standard Delivery")</f>
        <v>Fast Delivery</v>
      </c>
      <c r="H990" s="8" t="s">
        <v>74</v>
      </c>
      <c r="I990" s="13" t="str">
        <f ca="1">TRIM(Table13[[#This Row],[Product Category]])</f>
        <v>Technology</v>
      </c>
      <c r="J990" s="13" t="str">
        <f ca="1">PROPER(Table13[[#This Row],[Product Sub-Category]])</f>
        <v>Office Machines</v>
      </c>
      <c r="K990" s="14">
        <v>5</v>
      </c>
      <c r="L990" s="15">
        <v>15.99</v>
      </c>
      <c r="M990" s="15">
        <f t="shared" si="45"/>
        <v>79.95</v>
      </c>
      <c r="N990" s="9">
        <v>0.05</v>
      </c>
      <c r="O990" s="21">
        <v>0.05</v>
      </c>
      <c r="P990" s="21" t="str">
        <f>IF(Table13[[#This Row],[Discount]]=0,"No Discount",IF(Table13[[#This Row],[Discount]]&lt;=0.05,"Low",IF(Table13[[#This Row],[Discount]]&lt;=0.1,"Medium","High")))</f>
        <v>Low</v>
      </c>
      <c r="Q990" s="15">
        <f t="shared" si="46"/>
        <v>3.9975000000000005</v>
      </c>
      <c r="R990" s="15">
        <f t="shared" si="47"/>
        <v>75.952500000000001</v>
      </c>
      <c r="S990" s="15" t="str">
        <f>IF(Table13[[#This Row],[Total Sales After Discount (Main Total Sales)]]&gt;=1000,"High Order","Low Order")</f>
        <v>Low Order</v>
      </c>
      <c r="T990" s="9" t="s">
        <v>98</v>
      </c>
      <c r="U990" s="9" t="s">
        <v>104</v>
      </c>
      <c r="V990" s="16" t="str">
        <f ca="1">PROPER(Table13[[#This Row],[Region]])</f>
        <v>West</v>
      </c>
      <c r="W990" s="9" t="s">
        <v>37</v>
      </c>
      <c r="X990" s="9" t="s">
        <v>690</v>
      </c>
      <c r="Y990" s="9" t="s">
        <v>32</v>
      </c>
      <c r="Z990" s="9" t="str">
        <f>TEXT(Table13[[#This Row],[Order Date]],"mmm")</f>
        <v>Feb</v>
      </c>
      <c r="AA990" s="1" t="str">
        <f>TEXT(Table13[[#This Row],[Order Date]],"yyyy")</f>
        <v>2015</v>
      </c>
      <c r="AB990" s="1" t="str">
        <f>TEXT(Table13[[#This Row],[Order Date]],"mmm yyyy")</f>
        <v>Feb 2015</v>
      </c>
      <c r="AC990" s="1" t="str">
        <f>TEXT(Table13[[#This Row],[Order Date]],"dddd")</f>
        <v>Friday</v>
      </c>
    </row>
    <row r="991" spans="1:29" ht="14.5">
      <c r="A991" s="9">
        <v>1754</v>
      </c>
      <c r="B991" s="9" t="str">
        <f>VLOOKUP(Table13[[#This Row],[Customer ID]],'Customer Lookup'!A:B,2,0)</f>
        <v>Nelson Hong</v>
      </c>
      <c r="C991" s="9">
        <v>90178</v>
      </c>
      <c r="D991" s="12">
        <v>42062</v>
      </c>
      <c r="E991" s="12">
        <v>42066</v>
      </c>
      <c r="F991" s="24">
        <f>Table13[[#This Row],[Ship Date]]-Table13[[#This Row],[Order Date]]</f>
        <v>4</v>
      </c>
      <c r="G991" s="18" t="str">
        <f>IF(Table13[[#This Row],[Shipping Delay (No of Days From Order to Delivery)]]&lt;=2,"Fast Delivery","Standard Delivery")</f>
        <v>Standard Delivery</v>
      </c>
      <c r="H991" s="9" t="s">
        <v>2235</v>
      </c>
      <c r="I991" s="13" t="str">
        <f ca="1">TRIM(Table13[[#This Row],[Product Category]])</f>
        <v>Technology</v>
      </c>
      <c r="J991" s="13" t="str">
        <f ca="1">PROPER(Table13[[#This Row],[Product Sub-Category]])</f>
        <v>Telephones And Communication</v>
      </c>
      <c r="K991" s="14">
        <v>8</v>
      </c>
      <c r="L991" s="15">
        <v>95.99</v>
      </c>
      <c r="M991" s="15">
        <f t="shared" si="45"/>
        <v>767.92</v>
      </c>
      <c r="N991" s="9">
        <v>0.05</v>
      </c>
      <c r="O991" s="20">
        <v>0.05</v>
      </c>
      <c r="P991" s="20" t="str">
        <f>IF(Table13[[#This Row],[Discount]]=0,"No Discount",IF(Table13[[#This Row],[Discount]]&lt;=0.05,"Low",IF(Table13[[#This Row],[Discount]]&lt;=0.1,"Medium","High")))</f>
        <v>Low</v>
      </c>
      <c r="Q991" s="15">
        <f t="shared" si="46"/>
        <v>38.396000000000001</v>
      </c>
      <c r="R991" s="15">
        <f t="shared" si="47"/>
        <v>729.524</v>
      </c>
      <c r="S991" s="15" t="str">
        <f>IF(Table13[[#This Row],[Total Sales After Discount (Main Total Sales)]]&gt;=1000,"High Order","Low Order")</f>
        <v>Low Order</v>
      </c>
      <c r="T991" s="9" t="s">
        <v>98</v>
      </c>
      <c r="U991" s="9" t="s">
        <v>104</v>
      </c>
      <c r="V991" s="16" t="str">
        <f ca="1">PROPER(Table13[[#This Row],[Region]])</f>
        <v>South</v>
      </c>
      <c r="W991" s="9" t="s">
        <v>37</v>
      </c>
      <c r="X991" s="9" t="s">
        <v>690</v>
      </c>
      <c r="Y991" s="9" t="s">
        <v>32</v>
      </c>
      <c r="Z991" s="9" t="str">
        <f>TEXT(Table13[[#This Row],[Order Date]],"mmm")</f>
        <v>Feb</v>
      </c>
      <c r="AA991" s="1" t="str">
        <f>TEXT(Table13[[#This Row],[Order Date]],"yyyy")</f>
        <v>2015</v>
      </c>
      <c r="AB991" s="1" t="str">
        <f>TEXT(Table13[[#This Row],[Order Date]],"mmm yyyy")</f>
        <v>Feb 2015</v>
      </c>
      <c r="AC991" s="1" t="str">
        <f>TEXT(Table13[[#This Row],[Order Date]],"dddd")</f>
        <v>Friday</v>
      </c>
    </row>
    <row r="992" spans="1:29" ht="14.5">
      <c r="A992" s="9">
        <v>1764</v>
      </c>
      <c r="B992" s="9" t="str">
        <f>VLOOKUP(Table13[[#This Row],[Customer ID]],'Customer Lookup'!A:B,2,0)</f>
        <v>Michele Bradshaw</v>
      </c>
      <c r="C992" s="9">
        <v>89775</v>
      </c>
      <c r="D992" s="12">
        <v>42026</v>
      </c>
      <c r="E992" s="12">
        <v>42026</v>
      </c>
      <c r="F992" s="24">
        <f>Table13[[#This Row],[Ship Date]]-Table13[[#This Row],[Order Date]]</f>
        <v>0</v>
      </c>
      <c r="G992" s="18" t="str">
        <f>IF(Table13[[#This Row],[Shipping Delay (No of Days From Order to Delivery)]]&lt;=2,"Fast Delivery","Standard Delivery")</f>
        <v>Fast Delivery</v>
      </c>
      <c r="H992" s="8" t="s">
        <v>2235</v>
      </c>
      <c r="I992" s="13" t="str">
        <f ca="1">TRIM(Table13[[#This Row],[Product Category]])</f>
        <v>Furniture</v>
      </c>
      <c r="J992" s="13" t="str">
        <f ca="1">PROPER(Table13[[#This Row],[Product Sub-Category]])</f>
        <v>Telephones And Communication</v>
      </c>
      <c r="K992" s="14">
        <v>11</v>
      </c>
      <c r="L992" s="15">
        <v>115.99</v>
      </c>
      <c r="M992" s="15">
        <f t="shared" si="45"/>
        <v>1275.8899999999999</v>
      </c>
      <c r="N992" s="9">
        <v>0.1</v>
      </c>
      <c r="O992" s="21">
        <v>0.1</v>
      </c>
      <c r="P992" s="21" t="str">
        <f>IF(Table13[[#This Row],[Discount]]=0,"No Discount",IF(Table13[[#This Row],[Discount]]&lt;=0.05,"Low",IF(Table13[[#This Row],[Discount]]&lt;=0.1,"Medium","High")))</f>
        <v>Medium</v>
      </c>
      <c r="Q992" s="15">
        <f t="shared" si="46"/>
        <v>127.589</v>
      </c>
      <c r="R992" s="15">
        <f t="shared" si="47"/>
        <v>1148.3009999999999</v>
      </c>
      <c r="S992" s="15" t="str">
        <f>IF(Table13[[#This Row],[Total Sales After Discount (Main Total Sales)]]&gt;=1000,"High Order","Low Order")</f>
        <v>High Order</v>
      </c>
      <c r="T992" s="9" t="s">
        <v>21</v>
      </c>
      <c r="U992" s="9" t="s">
        <v>104</v>
      </c>
      <c r="V992" s="16" t="str">
        <f ca="1">PROPER(Table13[[#This Row],[Region]])</f>
        <v>South</v>
      </c>
      <c r="W992" s="9" t="s">
        <v>242</v>
      </c>
      <c r="X992" s="9" t="s">
        <v>691</v>
      </c>
      <c r="Y992" s="9" t="s">
        <v>32</v>
      </c>
      <c r="Z992" s="9" t="str">
        <f>TEXT(Table13[[#This Row],[Order Date]],"mmm")</f>
        <v>Jan</v>
      </c>
      <c r="AA992" s="1" t="str">
        <f>TEXT(Table13[[#This Row],[Order Date]],"yyyy")</f>
        <v>2015</v>
      </c>
      <c r="AB992" s="1" t="str">
        <f>TEXT(Table13[[#This Row],[Order Date]],"mmm yyyy")</f>
        <v>Jan 2015</v>
      </c>
      <c r="AC992" s="1" t="str">
        <f>TEXT(Table13[[#This Row],[Order Date]],"dddd")</f>
        <v>Thursday</v>
      </c>
    </row>
    <row r="993" spans="1:29" ht="14.5">
      <c r="A993" s="9">
        <v>1764</v>
      </c>
      <c r="B993" s="9" t="str">
        <f>VLOOKUP(Table13[[#This Row],[Customer ID]],'Customer Lookup'!A:B,2,0)</f>
        <v>Michele Bradshaw</v>
      </c>
      <c r="C993" s="9">
        <v>89776</v>
      </c>
      <c r="D993" s="12">
        <v>42064</v>
      </c>
      <c r="E993" s="12">
        <v>42066</v>
      </c>
      <c r="F993" s="24">
        <f>Table13[[#This Row],[Ship Date]]-Table13[[#This Row],[Order Date]]</f>
        <v>2</v>
      </c>
      <c r="G993" s="18" t="str">
        <f>IF(Table13[[#This Row],[Shipping Delay (No of Days From Order to Delivery)]]&lt;=2,"Fast Delivery","Standard Delivery")</f>
        <v>Fast Delivery</v>
      </c>
      <c r="H993" s="9" t="s">
        <v>2233</v>
      </c>
      <c r="I993" s="13" t="str">
        <f ca="1">TRIM(Table13[[#This Row],[Product Category]])</f>
        <v>Furniture</v>
      </c>
      <c r="J993" s="13" t="str">
        <f ca="1">PROPER(Table13[[#This Row],[Product Sub-Category]])</f>
        <v>Office Furnishings</v>
      </c>
      <c r="K993" s="14">
        <v>5</v>
      </c>
      <c r="L993" s="15">
        <v>19.98</v>
      </c>
      <c r="M993" s="15">
        <f t="shared" si="45"/>
        <v>99.9</v>
      </c>
      <c r="N993" s="9">
        <v>0.05</v>
      </c>
      <c r="O993" s="20">
        <v>0.05</v>
      </c>
      <c r="P993" s="20" t="str">
        <f>IF(Table13[[#This Row],[Discount]]=0,"No Discount",IF(Table13[[#This Row],[Discount]]&lt;=0.05,"Low",IF(Table13[[#This Row],[Discount]]&lt;=0.1,"Medium","High")))</f>
        <v>Low</v>
      </c>
      <c r="Q993" s="15">
        <f t="shared" si="46"/>
        <v>4.995000000000001</v>
      </c>
      <c r="R993" s="15">
        <f t="shared" si="47"/>
        <v>94.905000000000001</v>
      </c>
      <c r="S993" s="15" t="str">
        <f>IF(Table13[[#This Row],[Total Sales After Discount (Main Total Sales)]]&gt;=1000,"High Order","Low Order")</f>
        <v>Low Order</v>
      </c>
      <c r="T993" s="9" t="s">
        <v>21</v>
      </c>
      <c r="U993" s="9" t="s">
        <v>104</v>
      </c>
      <c r="V993" s="16" t="str">
        <f ca="1">PROPER(Table13[[#This Row],[Region]])</f>
        <v>South</v>
      </c>
      <c r="W993" s="9" t="s">
        <v>242</v>
      </c>
      <c r="X993" s="9" t="s">
        <v>691</v>
      </c>
      <c r="Y993" s="9" t="s">
        <v>32</v>
      </c>
      <c r="Z993" s="9" t="str">
        <f>TEXT(Table13[[#This Row],[Order Date]],"mmm")</f>
        <v>Mar</v>
      </c>
      <c r="AA993" s="1" t="str">
        <f>TEXT(Table13[[#This Row],[Order Date]],"yyyy")</f>
        <v>2015</v>
      </c>
      <c r="AB993" s="1" t="str">
        <f>TEXT(Table13[[#This Row],[Order Date]],"mmm yyyy")</f>
        <v>Mar 2015</v>
      </c>
      <c r="AC993" s="1" t="str">
        <f>TEXT(Table13[[#This Row],[Order Date]],"dddd")</f>
        <v>Sunday</v>
      </c>
    </row>
    <row r="994" spans="1:29" ht="14.5">
      <c r="A994" s="9">
        <v>1764</v>
      </c>
      <c r="B994" s="9" t="str">
        <f>VLOOKUP(Table13[[#This Row],[Customer ID]],'Customer Lookup'!A:B,2,0)</f>
        <v>Michele Bradshaw</v>
      </c>
      <c r="C994" s="9">
        <v>89776</v>
      </c>
      <c r="D994" s="12">
        <v>42064</v>
      </c>
      <c r="E994" s="12">
        <v>42065</v>
      </c>
      <c r="F994" s="24">
        <f>Table13[[#This Row],[Ship Date]]-Table13[[#This Row],[Order Date]]</f>
        <v>1</v>
      </c>
      <c r="G994" s="18" t="str">
        <f>IF(Table13[[#This Row],[Shipping Delay (No of Days From Order to Delivery)]]&lt;=2,"Fast Delivery","Standard Delivery")</f>
        <v>Fast Delivery</v>
      </c>
      <c r="H994" s="8" t="s">
        <v>2233</v>
      </c>
      <c r="I994" s="13" t="str">
        <f ca="1">TRIM(Table13[[#This Row],[Product Category]])</f>
        <v>Office Supplies</v>
      </c>
      <c r="J994" s="13" t="str">
        <f ca="1">PROPER(Table13[[#This Row],[Product Sub-Category]])</f>
        <v>Office Furnishings</v>
      </c>
      <c r="K994" s="14">
        <v>23</v>
      </c>
      <c r="L994" s="15">
        <v>1.76</v>
      </c>
      <c r="M994" s="15">
        <f t="shared" si="45"/>
        <v>40.479999999999997</v>
      </c>
      <c r="N994" s="9">
        <v>0.05</v>
      </c>
      <c r="O994" s="21">
        <v>0.05</v>
      </c>
      <c r="P994" s="21" t="str">
        <f>IF(Table13[[#This Row],[Discount]]=0,"No Discount",IF(Table13[[#This Row],[Discount]]&lt;=0.05,"Low",IF(Table13[[#This Row],[Discount]]&lt;=0.1,"Medium","High")))</f>
        <v>Low</v>
      </c>
      <c r="Q994" s="15">
        <f t="shared" si="46"/>
        <v>2.024</v>
      </c>
      <c r="R994" s="15">
        <f t="shared" si="47"/>
        <v>38.455999999999996</v>
      </c>
      <c r="S994" s="15" t="str">
        <f>IF(Table13[[#This Row],[Total Sales After Discount (Main Total Sales)]]&gt;=1000,"High Order","Low Order")</f>
        <v>Low Order</v>
      </c>
      <c r="T994" s="9" t="s">
        <v>21</v>
      </c>
      <c r="U994" s="9" t="s">
        <v>104</v>
      </c>
      <c r="V994" s="16" t="str">
        <f ca="1">PROPER(Table13[[#This Row],[Region]])</f>
        <v>Central</v>
      </c>
      <c r="W994" s="9" t="s">
        <v>242</v>
      </c>
      <c r="X994" s="9" t="s">
        <v>691</v>
      </c>
      <c r="Y994" s="9" t="s">
        <v>32</v>
      </c>
      <c r="Z994" s="9" t="str">
        <f>TEXT(Table13[[#This Row],[Order Date]],"mmm")</f>
        <v>Mar</v>
      </c>
      <c r="AA994" s="1" t="str">
        <f>TEXT(Table13[[#This Row],[Order Date]],"yyyy")</f>
        <v>2015</v>
      </c>
      <c r="AB994" s="1" t="str">
        <f>TEXT(Table13[[#This Row],[Order Date]],"mmm yyyy")</f>
        <v>Mar 2015</v>
      </c>
      <c r="AC994" s="1" t="str">
        <f>TEXT(Table13[[#This Row],[Order Date]],"dddd")</f>
        <v>Sunday</v>
      </c>
    </row>
    <row r="995" spans="1:29" ht="14.5">
      <c r="A995" s="9">
        <v>1765</v>
      </c>
      <c r="B995" s="9" t="str">
        <f>VLOOKUP(Table13[[#This Row],[Customer ID]],'Customer Lookup'!A:B,2,0)</f>
        <v>Ralph Woods Scott</v>
      </c>
      <c r="C995" s="9">
        <v>89777</v>
      </c>
      <c r="D995" s="12">
        <v>42128</v>
      </c>
      <c r="E995" s="12">
        <v>42129</v>
      </c>
      <c r="F995" s="24">
        <f>Table13[[#This Row],[Ship Date]]-Table13[[#This Row],[Order Date]]</f>
        <v>1</v>
      </c>
      <c r="G995" s="18" t="str">
        <f>IF(Table13[[#This Row],[Shipping Delay (No of Days From Order to Delivery)]]&lt;=2,"Fast Delivery","Standard Delivery")</f>
        <v>Fast Delivery</v>
      </c>
      <c r="H995" s="9" t="s">
        <v>2237</v>
      </c>
      <c r="I995" s="13" t="str">
        <f ca="1">TRIM(Table13[[#This Row],[Product Category]])</f>
        <v>Technology</v>
      </c>
      <c r="J995" s="13" t="str">
        <f ca="1">PROPER(Table13[[#This Row],[Product Sub-Category]])</f>
        <v>Binders And Binder Accessories</v>
      </c>
      <c r="K995" s="14">
        <v>8</v>
      </c>
      <c r="L995" s="15">
        <v>5.77</v>
      </c>
      <c r="M995" s="15">
        <f t="shared" si="45"/>
        <v>46.16</v>
      </c>
      <c r="N995" s="9">
        <v>0.05</v>
      </c>
      <c r="O995" s="20">
        <v>0.05</v>
      </c>
      <c r="P995" s="20" t="str">
        <f>IF(Table13[[#This Row],[Discount]]=0,"No Discount",IF(Table13[[#This Row],[Discount]]&lt;=0.05,"Low",IF(Table13[[#This Row],[Discount]]&lt;=0.1,"Medium","High")))</f>
        <v>Low</v>
      </c>
      <c r="Q995" s="15">
        <f t="shared" si="46"/>
        <v>2.3079999999999998</v>
      </c>
      <c r="R995" s="15">
        <f t="shared" si="47"/>
        <v>43.851999999999997</v>
      </c>
      <c r="S995" s="15" t="str">
        <f>IF(Table13[[#This Row],[Total Sales After Discount (Main Total Sales)]]&gt;=1000,"High Order","Low Order")</f>
        <v>Low Order</v>
      </c>
      <c r="T995" s="9" t="s">
        <v>31</v>
      </c>
      <c r="U995" s="9" t="s">
        <v>104</v>
      </c>
      <c r="V995" s="16" t="str">
        <f ca="1">PROPER(Table13[[#This Row],[Region]])</f>
        <v>South</v>
      </c>
      <c r="W995" s="9" t="s">
        <v>306</v>
      </c>
      <c r="X995" s="9" t="s">
        <v>692</v>
      </c>
      <c r="Y995" s="9" t="s">
        <v>32</v>
      </c>
      <c r="Z995" s="9" t="str">
        <f>TEXT(Table13[[#This Row],[Order Date]],"mmm")</f>
        <v>May</v>
      </c>
      <c r="AA995" s="1" t="str">
        <f>TEXT(Table13[[#This Row],[Order Date]],"yyyy")</f>
        <v>2015</v>
      </c>
      <c r="AB995" s="1" t="str">
        <f>TEXT(Table13[[#This Row],[Order Date]],"mmm yyyy")</f>
        <v>May 2015</v>
      </c>
      <c r="AC995" s="1" t="str">
        <f>TEXT(Table13[[#This Row],[Order Date]],"dddd")</f>
        <v>Monday</v>
      </c>
    </row>
    <row r="996" spans="1:29" ht="14.5">
      <c r="A996" s="9">
        <v>1767</v>
      </c>
      <c r="B996" s="9" t="str">
        <f>VLOOKUP(Table13[[#This Row],[Customer ID]],'Customer Lookup'!A:B,2,0)</f>
        <v>Robert Rollins</v>
      </c>
      <c r="C996" s="9">
        <v>89211</v>
      </c>
      <c r="D996" s="12">
        <v>42089</v>
      </c>
      <c r="E996" s="12">
        <v>42090</v>
      </c>
      <c r="F996" s="24">
        <f>Table13[[#This Row],[Ship Date]]-Table13[[#This Row],[Order Date]]</f>
        <v>1</v>
      </c>
      <c r="G996" s="18" t="str">
        <f>IF(Table13[[#This Row],[Shipping Delay (No of Days From Order to Delivery)]]&lt;=2,"Fast Delivery","Standard Delivery")</f>
        <v>Fast Delivery</v>
      </c>
      <c r="H996" s="8" t="s">
        <v>144</v>
      </c>
      <c r="I996" s="13" t="str">
        <f ca="1">TRIM(Table13[[#This Row],[Product Category]])</f>
        <v>Office Supplies</v>
      </c>
      <c r="J996" s="13" t="str">
        <f ca="1">PROPER(Table13[[#This Row],[Product Sub-Category]])</f>
        <v>Computer Peripherals</v>
      </c>
      <c r="K996" s="14">
        <v>16</v>
      </c>
      <c r="L996" s="15">
        <v>50.98</v>
      </c>
      <c r="M996" s="15">
        <f t="shared" si="45"/>
        <v>815.68</v>
      </c>
      <c r="N996" s="9">
        <v>0.05</v>
      </c>
      <c r="O996" s="21">
        <v>0.05</v>
      </c>
      <c r="P996" s="21" t="str">
        <f>IF(Table13[[#This Row],[Discount]]=0,"No Discount",IF(Table13[[#This Row],[Discount]]&lt;=0.05,"Low",IF(Table13[[#This Row],[Discount]]&lt;=0.1,"Medium","High")))</f>
        <v>Low</v>
      </c>
      <c r="Q996" s="15">
        <f t="shared" si="46"/>
        <v>40.783999999999999</v>
      </c>
      <c r="R996" s="15">
        <f t="shared" si="47"/>
        <v>774.89599999999996</v>
      </c>
      <c r="S996" s="15" t="str">
        <f>IF(Table13[[#This Row],[Total Sales After Discount (Main Total Sales)]]&gt;=1000,"High Order","Low Order")</f>
        <v>Low Order</v>
      </c>
      <c r="T996" s="9" t="s">
        <v>41</v>
      </c>
      <c r="U996" s="9" t="s">
        <v>42</v>
      </c>
      <c r="V996" s="16" t="str">
        <f ca="1">PROPER(Table13[[#This Row],[Region]])</f>
        <v>Central</v>
      </c>
      <c r="W996" s="9" t="s">
        <v>254</v>
      </c>
      <c r="X996" s="9" t="s">
        <v>673</v>
      </c>
      <c r="Y996" s="9" t="s">
        <v>32</v>
      </c>
      <c r="Z996" s="9" t="str">
        <f>TEXT(Table13[[#This Row],[Order Date]],"mmm")</f>
        <v>Mar</v>
      </c>
      <c r="AA996" s="1" t="str">
        <f>TEXT(Table13[[#This Row],[Order Date]],"yyyy")</f>
        <v>2015</v>
      </c>
      <c r="AB996" s="1" t="str">
        <f>TEXT(Table13[[#This Row],[Order Date]],"mmm yyyy")</f>
        <v>Mar 2015</v>
      </c>
      <c r="AC996" s="1" t="str">
        <f>TEXT(Table13[[#This Row],[Order Date]],"dddd")</f>
        <v>Thursday</v>
      </c>
    </row>
    <row r="997" spans="1:29" ht="14.5">
      <c r="A997" s="9">
        <v>1771</v>
      </c>
      <c r="B997" s="9" t="str">
        <f>VLOOKUP(Table13[[#This Row],[Customer ID]],'Customer Lookup'!A:B,2,0)</f>
        <v>Jeff Spivey</v>
      </c>
      <c r="C997" s="9">
        <v>89106</v>
      </c>
      <c r="D997" s="12">
        <v>42069</v>
      </c>
      <c r="E997" s="12">
        <v>42070</v>
      </c>
      <c r="F997" s="24">
        <f>Table13[[#This Row],[Ship Date]]-Table13[[#This Row],[Order Date]]</f>
        <v>1</v>
      </c>
      <c r="G997" s="18" t="str">
        <f>IF(Table13[[#This Row],[Shipping Delay (No of Days From Order to Delivery)]]&lt;=2,"Fast Delivery","Standard Delivery")</f>
        <v>Fast Delivery</v>
      </c>
      <c r="H997" s="9" t="s">
        <v>196</v>
      </c>
      <c r="I997" s="13" t="str">
        <f ca="1">TRIM(Table13[[#This Row],[Product Category]])</f>
        <v>Office Supplies</v>
      </c>
      <c r="J997" s="13" t="str">
        <f ca="1">PROPER(Table13[[#This Row],[Product Sub-Category]])</f>
        <v>Appliances</v>
      </c>
      <c r="K997" s="14">
        <v>7</v>
      </c>
      <c r="L997" s="15">
        <v>60.98</v>
      </c>
      <c r="M997" s="15">
        <f t="shared" si="45"/>
        <v>426.85999999999996</v>
      </c>
      <c r="N997" s="9">
        <v>0.05</v>
      </c>
      <c r="O997" s="20">
        <v>0.05</v>
      </c>
      <c r="P997" s="20" t="str">
        <f>IF(Table13[[#This Row],[Discount]]=0,"No Discount",IF(Table13[[#This Row],[Discount]]&lt;=0.05,"Low",IF(Table13[[#This Row],[Discount]]&lt;=0.1,"Medium","High")))</f>
        <v>Low</v>
      </c>
      <c r="Q997" s="15">
        <f t="shared" si="46"/>
        <v>21.343</v>
      </c>
      <c r="R997" s="15">
        <f t="shared" si="47"/>
        <v>405.51699999999994</v>
      </c>
      <c r="S997" s="15" t="str">
        <f>IF(Table13[[#This Row],[Total Sales After Discount (Main Total Sales)]]&gt;=1000,"High Order","Low Order")</f>
        <v>Low Order</v>
      </c>
      <c r="T997" s="9" t="s">
        <v>50</v>
      </c>
      <c r="U997" s="9" t="s">
        <v>42</v>
      </c>
      <c r="V997" s="16" t="str">
        <f ca="1">PROPER(Table13[[#This Row],[Region]])</f>
        <v>Central</v>
      </c>
      <c r="W997" s="9" t="s">
        <v>142</v>
      </c>
      <c r="X997" s="9" t="s">
        <v>641</v>
      </c>
      <c r="Y997" s="9" t="s">
        <v>32</v>
      </c>
      <c r="Z997" s="9" t="str">
        <f>TEXT(Table13[[#This Row],[Order Date]],"mmm")</f>
        <v>Mar</v>
      </c>
      <c r="AA997" s="1" t="str">
        <f>TEXT(Table13[[#This Row],[Order Date]],"yyyy")</f>
        <v>2015</v>
      </c>
      <c r="AB997" s="1" t="str">
        <f>TEXT(Table13[[#This Row],[Order Date]],"mmm yyyy")</f>
        <v>Mar 2015</v>
      </c>
      <c r="AC997" s="1" t="str">
        <f>TEXT(Table13[[#This Row],[Order Date]],"dddd")</f>
        <v>Friday</v>
      </c>
    </row>
    <row r="998" spans="1:29" ht="14.5">
      <c r="A998" s="9">
        <v>1775</v>
      </c>
      <c r="B998" s="9" t="str">
        <f>VLOOKUP(Table13[[#This Row],[Customer ID]],'Customer Lookup'!A:B,2,0)</f>
        <v>Marlene Kirk</v>
      </c>
      <c r="C998" s="9">
        <v>89944</v>
      </c>
      <c r="D998" s="12">
        <v>42169</v>
      </c>
      <c r="E998" s="12">
        <v>42176</v>
      </c>
      <c r="F998" s="24">
        <f>Table13[[#This Row],[Ship Date]]-Table13[[#This Row],[Order Date]]</f>
        <v>7</v>
      </c>
      <c r="G998" s="18" t="str">
        <f>IF(Table13[[#This Row],[Shipping Delay (No of Days From Order to Delivery)]]&lt;=2,"Fast Delivery","Standard Delivery")</f>
        <v>Standard Delivery</v>
      </c>
      <c r="H998" s="8" t="s">
        <v>2237</v>
      </c>
      <c r="I998" s="13" t="str">
        <f ca="1">TRIM(Table13[[#This Row],[Product Category]])</f>
        <v>Office Supplies</v>
      </c>
      <c r="J998" s="13" t="str">
        <f ca="1">PROPER(Table13[[#This Row],[Product Sub-Category]])</f>
        <v>Binders And Binder Accessories</v>
      </c>
      <c r="K998" s="14">
        <v>21</v>
      </c>
      <c r="L998" s="15">
        <v>12.95</v>
      </c>
      <c r="M998" s="15">
        <f t="shared" si="45"/>
        <v>271.95</v>
      </c>
      <c r="N998" s="9">
        <v>0.05</v>
      </c>
      <c r="O998" s="21">
        <v>0.05</v>
      </c>
      <c r="P998" s="21" t="str">
        <f>IF(Table13[[#This Row],[Discount]]=0,"No Discount",IF(Table13[[#This Row],[Discount]]&lt;=0.05,"Low",IF(Table13[[#This Row],[Discount]]&lt;=0.1,"Medium","High")))</f>
        <v>Low</v>
      </c>
      <c r="Q998" s="15">
        <f t="shared" si="46"/>
        <v>13.5975</v>
      </c>
      <c r="R998" s="15">
        <f t="shared" si="47"/>
        <v>258.35249999999996</v>
      </c>
      <c r="S998" s="15" t="str">
        <f>IF(Table13[[#This Row],[Total Sales After Discount (Main Total Sales)]]&gt;=1000,"High Order","Low Order")</f>
        <v>Low Order</v>
      </c>
      <c r="T998" s="9" t="s">
        <v>98</v>
      </c>
      <c r="U998" s="9" t="s">
        <v>104</v>
      </c>
      <c r="V998" s="16" t="str">
        <f ca="1">PROPER(Table13[[#This Row],[Region]])</f>
        <v>Central</v>
      </c>
      <c r="W998" s="9" t="s">
        <v>376</v>
      </c>
      <c r="X998" s="9" t="s">
        <v>693</v>
      </c>
      <c r="Y998" s="9" t="s">
        <v>32</v>
      </c>
      <c r="Z998" s="9" t="str">
        <f>TEXT(Table13[[#This Row],[Order Date]],"mmm")</f>
        <v>Jun</v>
      </c>
      <c r="AA998" s="1" t="str">
        <f>TEXT(Table13[[#This Row],[Order Date]],"yyyy")</f>
        <v>2015</v>
      </c>
      <c r="AB998" s="1" t="str">
        <f>TEXT(Table13[[#This Row],[Order Date]],"mmm yyyy")</f>
        <v>Jun 2015</v>
      </c>
      <c r="AC998" s="1" t="str">
        <f>TEXT(Table13[[#This Row],[Order Date]],"dddd")</f>
        <v>Sunday</v>
      </c>
    </row>
    <row r="999" spans="1:29" ht="14.5">
      <c r="A999" s="9">
        <v>1776</v>
      </c>
      <c r="B999" s="9" t="str">
        <f>VLOOKUP(Table13[[#This Row],[Customer ID]],'Customer Lookup'!A:B,2,0)</f>
        <v>Charlotte Patterson</v>
      </c>
      <c r="C999" s="9">
        <v>89941</v>
      </c>
      <c r="D999" s="12">
        <v>42039</v>
      </c>
      <c r="E999" s="12">
        <v>42040</v>
      </c>
      <c r="F999" s="24">
        <f>Table13[[#This Row],[Ship Date]]-Table13[[#This Row],[Order Date]]</f>
        <v>1</v>
      </c>
      <c r="G999" s="18" t="str">
        <f>IF(Table13[[#This Row],[Shipping Delay (No of Days From Order to Delivery)]]&lt;=2,"Fast Delivery","Standard Delivery")</f>
        <v>Fast Delivery</v>
      </c>
      <c r="H999" s="9" t="s">
        <v>83</v>
      </c>
      <c r="I999" s="13" t="str">
        <f ca="1">TRIM(Table13[[#This Row],[Product Category]])</f>
        <v>Office Supplies</v>
      </c>
      <c r="J999" s="13" t="str">
        <f ca="1">PROPER(Table13[[#This Row],[Product Sub-Category]])</f>
        <v>Paper</v>
      </c>
      <c r="K999" s="14">
        <v>19</v>
      </c>
      <c r="L999" s="15">
        <v>5.78</v>
      </c>
      <c r="M999" s="15">
        <f t="shared" si="45"/>
        <v>109.82000000000001</v>
      </c>
      <c r="N999" s="9">
        <v>0.05</v>
      </c>
      <c r="O999" s="20">
        <v>0.05</v>
      </c>
      <c r="P999" s="20" t="str">
        <f>IF(Table13[[#This Row],[Discount]]=0,"No Discount",IF(Table13[[#This Row],[Discount]]&lt;=0.05,"Low",IF(Table13[[#This Row],[Discount]]&lt;=0.1,"Medium","High")))</f>
        <v>Low</v>
      </c>
      <c r="Q999" s="15">
        <f t="shared" si="46"/>
        <v>5.4910000000000005</v>
      </c>
      <c r="R999" s="15">
        <f t="shared" si="47"/>
        <v>104.32900000000001</v>
      </c>
      <c r="S999" s="15" t="str">
        <f>IF(Table13[[#This Row],[Total Sales After Discount (Main Total Sales)]]&gt;=1000,"High Order","Low Order")</f>
        <v>Low Order</v>
      </c>
      <c r="T999" s="9" t="s">
        <v>31</v>
      </c>
      <c r="U999" s="9" t="s">
        <v>104</v>
      </c>
      <c r="V999" s="16" t="str">
        <f ca="1">PROPER(Table13[[#This Row],[Region]])</f>
        <v>Central</v>
      </c>
      <c r="W999" s="9" t="s">
        <v>376</v>
      </c>
      <c r="X999" s="9" t="s">
        <v>694</v>
      </c>
      <c r="Y999" s="9" t="s">
        <v>32</v>
      </c>
      <c r="Z999" s="9" t="str">
        <f>TEXT(Table13[[#This Row],[Order Date]],"mmm")</f>
        <v>Feb</v>
      </c>
      <c r="AA999" s="1" t="str">
        <f>TEXT(Table13[[#This Row],[Order Date]],"yyyy")</f>
        <v>2015</v>
      </c>
      <c r="AB999" s="1" t="str">
        <f>TEXT(Table13[[#This Row],[Order Date]],"mmm yyyy")</f>
        <v>Feb 2015</v>
      </c>
      <c r="AC999" s="1" t="str">
        <f>TEXT(Table13[[#This Row],[Order Date]],"dddd")</f>
        <v>Wednesday</v>
      </c>
    </row>
    <row r="1000" spans="1:29" ht="14.5">
      <c r="A1000" s="9">
        <v>1777</v>
      </c>
      <c r="B1000" s="9" t="str">
        <f>VLOOKUP(Table13[[#This Row],[Customer ID]],'Customer Lookup'!A:B,2,0)</f>
        <v>Miriam Greenberg</v>
      </c>
      <c r="C1000" s="9">
        <v>89939</v>
      </c>
      <c r="D1000" s="12">
        <v>42116</v>
      </c>
      <c r="E1000" s="12">
        <v>42120</v>
      </c>
      <c r="F1000" s="24">
        <f>Table13[[#This Row],[Ship Date]]-Table13[[#This Row],[Order Date]]</f>
        <v>4</v>
      </c>
      <c r="G1000" s="18" t="str">
        <f>IF(Table13[[#This Row],[Shipping Delay (No of Days From Order to Delivery)]]&lt;=2,"Fast Delivery","Standard Delivery")</f>
        <v>Standard Delivery</v>
      </c>
      <c r="H1000" s="8" t="s">
        <v>83</v>
      </c>
      <c r="I1000" s="13" t="str">
        <f ca="1">TRIM(Table13[[#This Row],[Product Category]])</f>
        <v>Office Supplies</v>
      </c>
      <c r="J1000" s="13" t="str">
        <f ca="1">PROPER(Table13[[#This Row],[Product Sub-Category]])</f>
        <v>Paper</v>
      </c>
      <c r="K1000" s="14">
        <v>7</v>
      </c>
      <c r="L1000" s="15">
        <v>5.43</v>
      </c>
      <c r="M1000" s="15">
        <f t="shared" si="45"/>
        <v>38.01</v>
      </c>
      <c r="N1000" s="9">
        <v>0.05</v>
      </c>
      <c r="O1000" s="21">
        <v>0.05</v>
      </c>
      <c r="P1000" s="21" t="str">
        <f>IF(Table13[[#This Row],[Discount]]=0,"No Discount",IF(Table13[[#This Row],[Discount]]&lt;=0.05,"Low",IF(Table13[[#This Row],[Discount]]&lt;=0.1,"Medium","High")))</f>
        <v>Low</v>
      </c>
      <c r="Q1000" s="15">
        <f t="shared" si="46"/>
        <v>1.9005000000000001</v>
      </c>
      <c r="R1000" s="15">
        <f t="shared" si="47"/>
        <v>36.109499999999997</v>
      </c>
      <c r="S1000" s="15" t="str">
        <f>IF(Table13[[#This Row],[Total Sales After Discount (Main Total Sales)]]&gt;=1000,"High Order","Low Order")</f>
        <v>Low Order</v>
      </c>
      <c r="T1000" s="9" t="s">
        <v>98</v>
      </c>
      <c r="U1000" s="9" t="s">
        <v>104</v>
      </c>
      <c r="V1000" s="16" t="str">
        <f ca="1">PROPER(Table13[[#This Row],[Region]])</f>
        <v>Central</v>
      </c>
      <c r="W1000" s="9" t="s">
        <v>376</v>
      </c>
      <c r="X1000" s="9" t="s">
        <v>695</v>
      </c>
      <c r="Y1000" s="9" t="s">
        <v>32</v>
      </c>
      <c r="Z1000" s="9" t="str">
        <f>TEXT(Table13[[#This Row],[Order Date]],"mmm")</f>
        <v>Apr</v>
      </c>
      <c r="AA1000" s="1" t="str">
        <f>TEXT(Table13[[#This Row],[Order Date]],"yyyy")</f>
        <v>2015</v>
      </c>
      <c r="AB1000" s="1" t="str">
        <f>TEXT(Table13[[#This Row],[Order Date]],"mmm yyyy")</f>
        <v>Apr 2015</v>
      </c>
      <c r="AC1000" s="1" t="str">
        <f>TEXT(Table13[[#This Row],[Order Date]],"dddd")</f>
        <v>Wednesday</v>
      </c>
    </row>
    <row r="1001" spans="1:29" ht="14.5">
      <c r="A1001" s="9">
        <v>1777</v>
      </c>
      <c r="B1001" s="9" t="str">
        <f>VLOOKUP(Table13[[#This Row],[Customer ID]],'Customer Lookup'!A:B,2,0)</f>
        <v>Miriam Greenberg</v>
      </c>
      <c r="C1001" s="9">
        <v>89940</v>
      </c>
      <c r="D1001" s="12">
        <v>42007</v>
      </c>
      <c r="E1001" s="12">
        <v>42012</v>
      </c>
      <c r="F1001" s="24">
        <f>Table13[[#This Row],[Ship Date]]-Table13[[#This Row],[Order Date]]</f>
        <v>5</v>
      </c>
      <c r="G1001" s="18" t="str">
        <f>IF(Table13[[#This Row],[Shipping Delay (No of Days From Order to Delivery)]]&lt;=2,"Fast Delivery","Standard Delivery")</f>
        <v>Standard Delivery</v>
      </c>
      <c r="H1001" s="9" t="s">
        <v>83</v>
      </c>
      <c r="I1001" s="13" t="str">
        <f ca="1">TRIM(Table13[[#This Row],[Product Category]])</f>
        <v>Furniture</v>
      </c>
      <c r="J1001" s="13" t="str">
        <f ca="1">PROPER(Table13[[#This Row],[Product Sub-Category]])</f>
        <v>Paper</v>
      </c>
      <c r="K1001" s="14">
        <v>13</v>
      </c>
      <c r="L1001" s="15">
        <v>10.06</v>
      </c>
      <c r="M1001" s="15">
        <f t="shared" si="45"/>
        <v>130.78</v>
      </c>
      <c r="N1001" s="9">
        <v>0.05</v>
      </c>
      <c r="O1001" s="20">
        <v>0.05</v>
      </c>
      <c r="P1001" s="20" t="str">
        <f>IF(Table13[[#This Row],[Discount]]=0,"No Discount",IF(Table13[[#This Row],[Discount]]&lt;=0.05,"Low",IF(Table13[[#This Row],[Discount]]&lt;=0.1,"Medium","High")))</f>
        <v>Low</v>
      </c>
      <c r="Q1001" s="15">
        <f t="shared" si="46"/>
        <v>6.5390000000000006</v>
      </c>
      <c r="R1001" s="15">
        <f t="shared" si="47"/>
        <v>124.241</v>
      </c>
      <c r="S1001" s="15" t="str">
        <f>IF(Table13[[#This Row],[Total Sales After Discount (Main Total Sales)]]&gt;=1000,"High Order","Low Order")</f>
        <v>Low Order</v>
      </c>
      <c r="T1001" s="9" t="s">
        <v>98</v>
      </c>
      <c r="U1001" s="9" t="s">
        <v>104</v>
      </c>
      <c r="V1001" s="16" t="str">
        <f ca="1">PROPER(Table13[[#This Row],[Region]])</f>
        <v>Central</v>
      </c>
      <c r="W1001" s="9" t="s">
        <v>376</v>
      </c>
      <c r="X1001" s="9" t="s">
        <v>695</v>
      </c>
      <c r="Y1001" s="9" t="s">
        <v>32</v>
      </c>
      <c r="Z1001" s="9" t="str">
        <f>TEXT(Table13[[#This Row],[Order Date]],"mmm")</f>
        <v>Jan</v>
      </c>
      <c r="AA1001" s="1" t="str">
        <f>TEXT(Table13[[#This Row],[Order Date]],"yyyy")</f>
        <v>2015</v>
      </c>
      <c r="AB1001" s="1" t="str">
        <f>TEXT(Table13[[#This Row],[Order Date]],"mmm yyyy")</f>
        <v>Jan 2015</v>
      </c>
      <c r="AC1001" s="1" t="str">
        <f>TEXT(Table13[[#This Row],[Order Date]],"dddd")</f>
        <v>Saturday</v>
      </c>
    </row>
    <row r="1002" spans="1:29" ht="14.5">
      <c r="A1002" s="9">
        <v>1777</v>
      </c>
      <c r="B1002" s="9" t="str">
        <f>VLOOKUP(Table13[[#This Row],[Customer ID]],'Customer Lookup'!A:B,2,0)</f>
        <v>Miriam Greenberg</v>
      </c>
      <c r="C1002" s="9">
        <v>89942</v>
      </c>
      <c r="D1002" s="12">
        <v>42096</v>
      </c>
      <c r="E1002" s="12">
        <v>42097</v>
      </c>
      <c r="F1002" s="24">
        <f>Table13[[#This Row],[Ship Date]]-Table13[[#This Row],[Order Date]]</f>
        <v>1</v>
      </c>
      <c r="G1002" s="18" t="str">
        <f>IF(Table13[[#This Row],[Shipping Delay (No of Days From Order to Delivery)]]&lt;=2,"Fast Delivery","Standard Delivery")</f>
        <v>Fast Delivery</v>
      </c>
      <c r="H1002" s="8" t="s">
        <v>2233</v>
      </c>
      <c r="I1002" s="13" t="str">
        <f ca="1">TRIM(Table13[[#This Row],[Product Category]])</f>
        <v>Technology</v>
      </c>
      <c r="J1002" s="13" t="str">
        <f ca="1">PROPER(Table13[[#This Row],[Product Sub-Category]])</f>
        <v>Office Furnishings</v>
      </c>
      <c r="K1002" s="14">
        <v>12</v>
      </c>
      <c r="L1002" s="15">
        <v>19.989999999999998</v>
      </c>
      <c r="M1002" s="15">
        <f t="shared" si="45"/>
        <v>239.88</v>
      </c>
      <c r="N1002" s="9">
        <v>0.05</v>
      </c>
      <c r="O1002" s="21">
        <v>0.05</v>
      </c>
      <c r="P1002" s="21" t="str">
        <f>IF(Table13[[#This Row],[Discount]]=0,"No Discount",IF(Table13[[#This Row],[Discount]]&lt;=0.05,"Low",IF(Table13[[#This Row],[Discount]]&lt;=0.1,"Medium","High")))</f>
        <v>Low</v>
      </c>
      <c r="Q1002" s="15">
        <f t="shared" si="46"/>
        <v>11.994</v>
      </c>
      <c r="R1002" s="15">
        <f t="shared" si="47"/>
        <v>227.886</v>
      </c>
      <c r="S1002" s="15" t="str">
        <f>IF(Table13[[#This Row],[Total Sales After Discount (Main Total Sales)]]&gt;=1000,"High Order","Low Order")</f>
        <v>Low Order</v>
      </c>
      <c r="T1002" s="9" t="s">
        <v>31</v>
      </c>
      <c r="U1002" s="9" t="s">
        <v>81</v>
      </c>
      <c r="V1002" s="16" t="str">
        <f ca="1">PROPER(Table13[[#This Row],[Region]])</f>
        <v>Central</v>
      </c>
      <c r="W1002" s="9" t="s">
        <v>376</v>
      </c>
      <c r="X1002" s="9" t="s">
        <v>695</v>
      </c>
      <c r="Y1002" s="9" t="s">
        <v>32</v>
      </c>
      <c r="Z1002" s="9" t="str">
        <f>TEXT(Table13[[#This Row],[Order Date]],"mmm")</f>
        <v>Apr</v>
      </c>
      <c r="AA1002" s="1" t="str">
        <f>TEXT(Table13[[#This Row],[Order Date]],"yyyy")</f>
        <v>2015</v>
      </c>
      <c r="AB1002" s="1" t="str">
        <f>TEXT(Table13[[#This Row],[Order Date]],"mmm yyyy")</f>
        <v>Apr 2015</v>
      </c>
      <c r="AC1002" s="1" t="str">
        <f>TEXT(Table13[[#This Row],[Order Date]],"dddd")</f>
        <v>Thursday</v>
      </c>
    </row>
    <row r="1003" spans="1:29" ht="14.5">
      <c r="A1003" s="9">
        <v>1778</v>
      </c>
      <c r="B1003" s="9" t="str">
        <f>VLOOKUP(Table13[[#This Row],[Customer ID]],'Customer Lookup'!A:B,2,0)</f>
        <v>Ray Oakley</v>
      </c>
      <c r="C1003" s="9">
        <v>89943</v>
      </c>
      <c r="D1003" s="12">
        <v>42134</v>
      </c>
      <c r="E1003" s="12">
        <v>42136</v>
      </c>
      <c r="F1003" s="24">
        <f>Table13[[#This Row],[Ship Date]]-Table13[[#This Row],[Order Date]]</f>
        <v>2</v>
      </c>
      <c r="G1003" s="18" t="str">
        <f>IF(Table13[[#This Row],[Shipping Delay (No of Days From Order to Delivery)]]&lt;=2,"Fast Delivery","Standard Delivery")</f>
        <v>Fast Delivery</v>
      </c>
      <c r="H1003" s="9" t="s">
        <v>74</v>
      </c>
      <c r="I1003" s="13" t="str">
        <f ca="1">TRIM(Table13[[#This Row],[Product Category]])</f>
        <v>Office Supplies</v>
      </c>
      <c r="J1003" s="13" t="str">
        <f ca="1">PROPER(Table13[[#This Row],[Product Sub-Category]])</f>
        <v>Office Machines</v>
      </c>
      <c r="K1003" s="14">
        <v>21</v>
      </c>
      <c r="L1003" s="15">
        <v>13.99</v>
      </c>
      <c r="M1003" s="15">
        <f t="shared" si="45"/>
        <v>293.79000000000002</v>
      </c>
      <c r="N1003" s="9">
        <v>0.05</v>
      </c>
      <c r="O1003" s="20">
        <v>0.05</v>
      </c>
      <c r="P1003" s="20" t="str">
        <f>IF(Table13[[#This Row],[Discount]]=0,"No Discount",IF(Table13[[#This Row],[Discount]]&lt;=0.05,"Low",IF(Table13[[#This Row],[Discount]]&lt;=0.1,"Medium","High")))</f>
        <v>Low</v>
      </c>
      <c r="Q1003" s="15">
        <f t="shared" si="46"/>
        <v>14.689500000000002</v>
      </c>
      <c r="R1003" s="15">
        <f t="shared" si="47"/>
        <v>279.10050000000001</v>
      </c>
      <c r="S1003" s="15" t="str">
        <f>IF(Table13[[#This Row],[Total Sales After Discount (Main Total Sales)]]&gt;=1000,"High Order","Low Order")</f>
        <v>Low Order</v>
      </c>
      <c r="T1003" s="9" t="s">
        <v>21</v>
      </c>
      <c r="U1003" s="9" t="s">
        <v>104</v>
      </c>
      <c r="V1003" s="16" t="str">
        <f ca="1">PROPER(Table13[[#This Row],[Region]])</f>
        <v>Central</v>
      </c>
      <c r="W1003" s="9" t="s">
        <v>376</v>
      </c>
      <c r="X1003" s="9" t="s">
        <v>696</v>
      </c>
      <c r="Y1003" s="9" t="s">
        <v>32</v>
      </c>
      <c r="Z1003" s="9" t="str">
        <f>TEXT(Table13[[#This Row],[Order Date]],"mmm")</f>
        <v>May</v>
      </c>
      <c r="AA1003" s="1" t="str">
        <f>TEXT(Table13[[#This Row],[Order Date]],"yyyy")</f>
        <v>2015</v>
      </c>
      <c r="AB1003" s="1" t="str">
        <f>TEXT(Table13[[#This Row],[Order Date]],"mmm yyyy")</f>
        <v>May 2015</v>
      </c>
      <c r="AC1003" s="1" t="str">
        <f>TEXT(Table13[[#This Row],[Order Date]],"dddd")</f>
        <v>Sunday</v>
      </c>
    </row>
    <row r="1004" spans="1:29" ht="14.5">
      <c r="A1004" s="9">
        <v>1778</v>
      </c>
      <c r="B1004" s="9" t="str">
        <f>VLOOKUP(Table13[[#This Row],[Customer ID]],'Customer Lookup'!A:B,2,0)</f>
        <v>Ray Oakley</v>
      </c>
      <c r="C1004" s="9">
        <v>89943</v>
      </c>
      <c r="D1004" s="12">
        <v>42134</v>
      </c>
      <c r="E1004" s="12">
        <v>42134</v>
      </c>
      <c r="F1004" s="24">
        <f>Table13[[#This Row],[Ship Date]]-Table13[[#This Row],[Order Date]]</f>
        <v>0</v>
      </c>
      <c r="G1004" s="18" t="str">
        <f>IF(Table13[[#This Row],[Shipping Delay (No of Days From Order to Delivery)]]&lt;=2,"Fast Delivery","Standard Delivery")</f>
        <v>Fast Delivery</v>
      </c>
      <c r="H1004" s="8" t="s">
        <v>83</v>
      </c>
      <c r="I1004" s="13" t="str">
        <f ca="1">TRIM(Table13[[#This Row],[Product Category]])</f>
        <v>Office Supplies</v>
      </c>
      <c r="J1004" s="13" t="str">
        <f ca="1">PROPER(Table13[[#This Row],[Product Sub-Category]])</f>
        <v>Paper</v>
      </c>
      <c r="K1004" s="14">
        <v>3</v>
      </c>
      <c r="L1004" s="15">
        <v>15.04</v>
      </c>
      <c r="M1004" s="15">
        <f t="shared" si="45"/>
        <v>45.12</v>
      </c>
      <c r="N1004" s="9">
        <v>0.05</v>
      </c>
      <c r="O1004" s="21">
        <v>0.05</v>
      </c>
      <c r="P1004" s="21" t="str">
        <f>IF(Table13[[#This Row],[Discount]]=0,"No Discount",IF(Table13[[#This Row],[Discount]]&lt;=0.05,"Low",IF(Table13[[#This Row],[Discount]]&lt;=0.1,"Medium","High")))</f>
        <v>Low</v>
      </c>
      <c r="Q1004" s="15">
        <f t="shared" si="46"/>
        <v>2.2559999999999998</v>
      </c>
      <c r="R1004" s="15">
        <f t="shared" si="47"/>
        <v>42.863999999999997</v>
      </c>
      <c r="S1004" s="15" t="str">
        <f>IF(Table13[[#This Row],[Total Sales After Discount (Main Total Sales)]]&gt;=1000,"High Order","Low Order")</f>
        <v>Low Order</v>
      </c>
      <c r="T1004" s="9" t="s">
        <v>21</v>
      </c>
      <c r="U1004" s="9" t="s">
        <v>104</v>
      </c>
      <c r="V1004" s="16" t="str">
        <f ca="1">PROPER(Table13[[#This Row],[Region]])</f>
        <v>West</v>
      </c>
      <c r="W1004" s="9" t="s">
        <v>376</v>
      </c>
      <c r="X1004" s="9" t="s">
        <v>696</v>
      </c>
      <c r="Y1004" s="9" t="s">
        <v>32</v>
      </c>
      <c r="Z1004" s="9" t="str">
        <f>TEXT(Table13[[#This Row],[Order Date]],"mmm")</f>
        <v>May</v>
      </c>
      <c r="AA1004" s="1" t="str">
        <f>TEXT(Table13[[#This Row],[Order Date]],"yyyy")</f>
        <v>2015</v>
      </c>
      <c r="AB1004" s="1" t="str">
        <f>TEXT(Table13[[#This Row],[Order Date]],"mmm yyyy")</f>
        <v>May 2015</v>
      </c>
      <c r="AC1004" s="1" t="str">
        <f>TEXT(Table13[[#This Row],[Order Date]],"dddd")</f>
        <v>Sunday</v>
      </c>
    </row>
    <row r="1005" spans="1:29" ht="14.5">
      <c r="A1005" s="9">
        <v>1781</v>
      </c>
      <c r="B1005" s="9" t="str">
        <f>VLOOKUP(Table13[[#This Row],[Customer ID]],'Customer Lookup'!A:B,2,0)</f>
        <v>Jackie Capps</v>
      </c>
      <c r="C1005" s="9">
        <v>89857</v>
      </c>
      <c r="D1005" s="12">
        <v>42167</v>
      </c>
      <c r="E1005" s="12">
        <v>42169</v>
      </c>
      <c r="F1005" s="24">
        <f>Table13[[#This Row],[Ship Date]]-Table13[[#This Row],[Order Date]]</f>
        <v>2</v>
      </c>
      <c r="G1005" s="18" t="str">
        <f>IF(Table13[[#This Row],[Shipping Delay (No of Days From Order to Delivery)]]&lt;=2,"Fast Delivery","Standard Delivery")</f>
        <v>Fast Delivery</v>
      </c>
      <c r="H1005" s="9" t="s">
        <v>83</v>
      </c>
      <c r="I1005" s="13" t="str">
        <f ca="1">TRIM(Table13[[#This Row],[Product Category]])</f>
        <v>Furniture</v>
      </c>
      <c r="J1005" s="13" t="str">
        <f ca="1">PROPER(Table13[[#This Row],[Product Sub-Category]])</f>
        <v>Paper</v>
      </c>
      <c r="K1005" s="14">
        <v>11</v>
      </c>
      <c r="L1005" s="15">
        <v>55.48</v>
      </c>
      <c r="M1005" s="15">
        <f t="shared" si="45"/>
        <v>610.28</v>
      </c>
      <c r="N1005" s="9">
        <v>0.05</v>
      </c>
      <c r="O1005" s="20">
        <v>0.05</v>
      </c>
      <c r="P1005" s="20" t="str">
        <f>IF(Table13[[#This Row],[Discount]]=0,"No Discount",IF(Table13[[#This Row],[Discount]]&lt;=0.05,"Low",IF(Table13[[#This Row],[Discount]]&lt;=0.1,"Medium","High")))</f>
        <v>Low</v>
      </c>
      <c r="Q1005" s="15">
        <f t="shared" si="46"/>
        <v>30.513999999999999</v>
      </c>
      <c r="R1005" s="15">
        <f t="shared" si="47"/>
        <v>579.76599999999996</v>
      </c>
      <c r="S1005" s="15" t="str">
        <f>IF(Table13[[#This Row],[Total Sales After Discount (Main Total Sales)]]&gt;=1000,"High Order","Low Order")</f>
        <v>Low Order</v>
      </c>
      <c r="T1005" s="9" t="s">
        <v>21</v>
      </c>
      <c r="U1005" s="9" t="s">
        <v>81</v>
      </c>
      <c r="V1005" s="16" t="str">
        <f ca="1">PROPER(Table13[[#This Row],[Region]])</f>
        <v>West</v>
      </c>
      <c r="W1005" s="9" t="s">
        <v>37</v>
      </c>
      <c r="X1005" s="9" t="s">
        <v>697</v>
      </c>
      <c r="Y1005" s="9" t="s">
        <v>32</v>
      </c>
      <c r="Z1005" s="9" t="str">
        <f>TEXT(Table13[[#This Row],[Order Date]],"mmm")</f>
        <v>Jun</v>
      </c>
      <c r="AA1005" s="1" t="str">
        <f>TEXT(Table13[[#This Row],[Order Date]],"yyyy")</f>
        <v>2015</v>
      </c>
      <c r="AB1005" s="1" t="str">
        <f>TEXT(Table13[[#This Row],[Order Date]],"mmm yyyy")</f>
        <v>Jun 2015</v>
      </c>
      <c r="AC1005" s="1" t="str">
        <f>TEXT(Table13[[#This Row],[Order Date]],"dddd")</f>
        <v>Friday</v>
      </c>
    </row>
    <row r="1006" spans="1:29" ht="14.5">
      <c r="A1006" s="9">
        <v>1781</v>
      </c>
      <c r="B1006" s="9" t="str">
        <f>VLOOKUP(Table13[[#This Row],[Customer ID]],'Customer Lookup'!A:B,2,0)</f>
        <v>Jackie Capps</v>
      </c>
      <c r="C1006" s="9">
        <v>89858</v>
      </c>
      <c r="D1006" s="12">
        <v>42011</v>
      </c>
      <c r="E1006" s="12">
        <v>42016</v>
      </c>
      <c r="F1006" s="24">
        <f>Table13[[#This Row],[Ship Date]]-Table13[[#This Row],[Order Date]]</f>
        <v>5</v>
      </c>
      <c r="G1006" s="18" t="str">
        <f>IF(Table13[[#This Row],[Shipping Delay (No of Days From Order to Delivery)]]&lt;=2,"Fast Delivery","Standard Delivery")</f>
        <v>Standard Delivery</v>
      </c>
      <c r="H1006" s="8" t="s">
        <v>2233</v>
      </c>
      <c r="I1006" s="13" t="str">
        <f ca="1">TRIM(Table13[[#This Row],[Product Category]])</f>
        <v>Office Supplies</v>
      </c>
      <c r="J1006" s="13" t="str">
        <f ca="1">PROPER(Table13[[#This Row],[Product Sub-Category]])</f>
        <v>Office Furnishings</v>
      </c>
      <c r="K1006" s="14">
        <v>4</v>
      </c>
      <c r="L1006" s="15">
        <v>5.08</v>
      </c>
      <c r="M1006" s="15">
        <f t="shared" si="45"/>
        <v>20.32</v>
      </c>
      <c r="N1006" s="9">
        <v>0.05</v>
      </c>
      <c r="O1006" s="21">
        <v>0.05</v>
      </c>
      <c r="P1006" s="21" t="str">
        <f>IF(Table13[[#This Row],[Discount]]=0,"No Discount",IF(Table13[[#This Row],[Discount]]&lt;=0.05,"Low",IF(Table13[[#This Row],[Discount]]&lt;=0.1,"Medium","High")))</f>
        <v>Low</v>
      </c>
      <c r="Q1006" s="15">
        <f t="shared" si="46"/>
        <v>1.016</v>
      </c>
      <c r="R1006" s="15">
        <f t="shared" si="47"/>
        <v>19.304000000000002</v>
      </c>
      <c r="S1006" s="15" t="str">
        <f>IF(Table13[[#This Row],[Total Sales After Discount (Main Total Sales)]]&gt;=1000,"High Order","Low Order")</f>
        <v>Low Order</v>
      </c>
      <c r="T1006" s="9" t="s">
        <v>98</v>
      </c>
      <c r="U1006" s="9" t="s">
        <v>42</v>
      </c>
      <c r="V1006" s="16" t="str">
        <f ca="1">PROPER(Table13[[#This Row],[Region]])</f>
        <v>West</v>
      </c>
      <c r="W1006" s="9" t="s">
        <v>37</v>
      </c>
      <c r="X1006" s="9" t="s">
        <v>697</v>
      </c>
      <c r="Y1006" s="9" t="s">
        <v>32</v>
      </c>
      <c r="Z1006" s="9" t="str">
        <f>TEXT(Table13[[#This Row],[Order Date]],"mmm")</f>
        <v>Jan</v>
      </c>
      <c r="AA1006" s="1" t="str">
        <f>TEXT(Table13[[#This Row],[Order Date]],"yyyy")</f>
        <v>2015</v>
      </c>
      <c r="AB1006" s="1" t="str">
        <f>TEXT(Table13[[#This Row],[Order Date]],"mmm yyyy")</f>
        <v>Jan 2015</v>
      </c>
      <c r="AC1006" s="1" t="str">
        <f>TEXT(Table13[[#This Row],[Order Date]],"dddd")</f>
        <v>Wednesday</v>
      </c>
    </row>
    <row r="1007" spans="1:29" ht="14.5">
      <c r="A1007" s="9">
        <v>1782</v>
      </c>
      <c r="B1007" s="9" t="str">
        <f>VLOOKUP(Table13[[#This Row],[Customer ID]],'Customer Lookup'!A:B,2,0)</f>
        <v>Lawrence Dennis</v>
      </c>
      <c r="C1007" s="9">
        <v>89856</v>
      </c>
      <c r="D1007" s="12">
        <v>42010</v>
      </c>
      <c r="E1007" s="12">
        <v>42012</v>
      </c>
      <c r="F1007" s="24">
        <f>Table13[[#This Row],[Ship Date]]-Table13[[#This Row],[Order Date]]</f>
        <v>2</v>
      </c>
      <c r="G1007" s="18" t="str">
        <f>IF(Table13[[#This Row],[Shipping Delay (No of Days From Order to Delivery)]]&lt;=2,"Fast Delivery","Standard Delivery")</f>
        <v>Fast Delivery</v>
      </c>
      <c r="H1007" s="9" t="s">
        <v>2231</v>
      </c>
      <c r="I1007" s="13" t="str">
        <f ca="1">TRIM(Table13[[#This Row],[Product Category]])</f>
        <v>Technology</v>
      </c>
      <c r="J1007" s="13" t="str">
        <f ca="1">PROPER(Table13[[#This Row],[Product Sub-Category]])</f>
        <v>Pens &amp; Art Supplies</v>
      </c>
      <c r="K1007" s="14">
        <v>7</v>
      </c>
      <c r="L1007" s="15">
        <v>3.28</v>
      </c>
      <c r="M1007" s="15">
        <f t="shared" si="45"/>
        <v>22.959999999999997</v>
      </c>
      <c r="N1007" s="9">
        <v>0.05</v>
      </c>
      <c r="O1007" s="20">
        <v>0.05</v>
      </c>
      <c r="P1007" s="20" t="str">
        <f>IF(Table13[[#This Row],[Discount]]=0,"No Discount",IF(Table13[[#This Row],[Discount]]&lt;=0.05,"Low",IF(Table13[[#This Row],[Discount]]&lt;=0.1,"Medium","High")))</f>
        <v>Low</v>
      </c>
      <c r="Q1007" s="15">
        <f t="shared" si="46"/>
        <v>1.1479999999999999</v>
      </c>
      <c r="R1007" s="15">
        <f t="shared" si="47"/>
        <v>21.811999999999998</v>
      </c>
      <c r="S1007" s="15" t="str">
        <f>IF(Table13[[#This Row],[Total Sales After Discount (Main Total Sales)]]&gt;=1000,"High Order","Low Order")</f>
        <v>Low Order</v>
      </c>
      <c r="T1007" s="9" t="s">
        <v>21</v>
      </c>
      <c r="U1007" s="9" t="s">
        <v>42</v>
      </c>
      <c r="V1007" s="16" t="str">
        <f ca="1">PROPER(Table13[[#This Row],[Region]])</f>
        <v>South</v>
      </c>
      <c r="W1007" s="9" t="s">
        <v>37</v>
      </c>
      <c r="X1007" s="9" t="s">
        <v>698</v>
      </c>
      <c r="Y1007" s="9" t="s">
        <v>32</v>
      </c>
      <c r="Z1007" s="9" t="str">
        <f>TEXT(Table13[[#This Row],[Order Date]],"mmm")</f>
        <v>Jan</v>
      </c>
      <c r="AA1007" s="1" t="str">
        <f>TEXT(Table13[[#This Row],[Order Date]],"yyyy")</f>
        <v>2015</v>
      </c>
      <c r="AB1007" s="1" t="str">
        <f>TEXT(Table13[[#This Row],[Order Date]],"mmm yyyy")</f>
        <v>Jan 2015</v>
      </c>
      <c r="AC1007" s="1" t="str">
        <f>TEXT(Table13[[#This Row],[Order Date]],"dddd")</f>
        <v>Tuesday</v>
      </c>
    </row>
    <row r="1008" spans="1:29" ht="14.5">
      <c r="A1008" s="9">
        <v>1788</v>
      </c>
      <c r="B1008" s="9" t="str">
        <f>VLOOKUP(Table13[[#This Row],[Customer ID]],'Customer Lookup'!A:B,2,0)</f>
        <v>Valerie Siegel</v>
      </c>
      <c r="C1008" s="9">
        <v>88256</v>
      </c>
      <c r="D1008" s="12">
        <v>42025</v>
      </c>
      <c r="E1008" s="12">
        <v>42026</v>
      </c>
      <c r="F1008" s="24">
        <f>Table13[[#This Row],[Ship Date]]-Table13[[#This Row],[Order Date]]</f>
        <v>1</v>
      </c>
      <c r="G1008" s="18" t="str">
        <f>IF(Table13[[#This Row],[Shipping Delay (No of Days From Order to Delivery)]]&lt;=2,"Fast Delivery","Standard Delivery")</f>
        <v>Fast Delivery</v>
      </c>
      <c r="H1008" s="8" t="s">
        <v>2235</v>
      </c>
      <c r="I1008" s="13" t="str">
        <f ca="1">TRIM(Table13[[#This Row],[Product Category]])</f>
        <v>Furniture</v>
      </c>
      <c r="J1008" s="13" t="str">
        <f ca="1">PROPER(Table13[[#This Row],[Product Sub-Category]])</f>
        <v>Telephones And Communication</v>
      </c>
      <c r="K1008" s="14">
        <v>6</v>
      </c>
      <c r="L1008" s="15">
        <v>205.99</v>
      </c>
      <c r="M1008" s="15">
        <f t="shared" si="45"/>
        <v>1235.94</v>
      </c>
      <c r="N1008" s="9">
        <v>0.1</v>
      </c>
      <c r="O1008" s="21">
        <v>0.1</v>
      </c>
      <c r="P1008" s="21" t="str">
        <f>IF(Table13[[#This Row],[Discount]]=0,"No Discount",IF(Table13[[#This Row],[Discount]]&lt;=0.05,"Low",IF(Table13[[#This Row],[Discount]]&lt;=0.1,"Medium","High")))</f>
        <v>Medium</v>
      </c>
      <c r="Q1008" s="15">
        <f t="shared" si="46"/>
        <v>123.59400000000001</v>
      </c>
      <c r="R1008" s="15">
        <f t="shared" si="47"/>
        <v>1112.346</v>
      </c>
      <c r="S1008" s="15" t="str">
        <f>IF(Table13[[#This Row],[Total Sales After Discount (Main Total Sales)]]&gt;=1000,"High Order","Low Order")</f>
        <v>High Order</v>
      </c>
      <c r="T1008" s="9" t="s">
        <v>41</v>
      </c>
      <c r="U1008" s="9" t="s">
        <v>104</v>
      </c>
      <c r="V1008" s="16" t="str">
        <f ca="1">PROPER(Table13[[#This Row],[Region]])</f>
        <v>Central</v>
      </c>
      <c r="W1008" s="9" t="s">
        <v>254</v>
      </c>
      <c r="X1008" s="9" t="s">
        <v>655</v>
      </c>
      <c r="Y1008" s="9" t="s">
        <v>32</v>
      </c>
      <c r="Z1008" s="9" t="str">
        <f>TEXT(Table13[[#This Row],[Order Date]],"mmm")</f>
        <v>Jan</v>
      </c>
      <c r="AA1008" s="1" t="str">
        <f>TEXT(Table13[[#This Row],[Order Date]],"yyyy")</f>
        <v>2015</v>
      </c>
      <c r="AB1008" s="1" t="str">
        <f>TEXT(Table13[[#This Row],[Order Date]],"mmm yyyy")</f>
        <v>Jan 2015</v>
      </c>
      <c r="AC1008" s="1" t="str">
        <f>TEXT(Table13[[#This Row],[Order Date]],"dddd")</f>
        <v>Wednesday</v>
      </c>
    </row>
    <row r="1009" spans="1:29" ht="14.5">
      <c r="A1009" s="9">
        <v>1793</v>
      </c>
      <c r="B1009" s="9" t="str">
        <f>VLOOKUP(Table13[[#This Row],[Customer ID]],'Customer Lookup'!A:B,2,0)</f>
        <v>Derek Jernigan</v>
      </c>
      <c r="C1009" s="9">
        <v>87853</v>
      </c>
      <c r="D1009" s="12">
        <v>42010</v>
      </c>
      <c r="E1009" s="12">
        <v>42011</v>
      </c>
      <c r="F1009" s="24">
        <f>Table13[[#This Row],[Ship Date]]-Table13[[#This Row],[Order Date]]</f>
        <v>1</v>
      </c>
      <c r="G1009" s="18" t="str">
        <f>IF(Table13[[#This Row],[Shipping Delay (No of Days From Order to Delivery)]]&lt;=2,"Fast Delivery","Standard Delivery")</f>
        <v>Fast Delivery</v>
      </c>
      <c r="H1009" s="9" t="s">
        <v>151</v>
      </c>
      <c r="I1009" s="13" t="str">
        <f ca="1">TRIM(Table13[[#This Row],[Product Category]])</f>
        <v>Office Supplies</v>
      </c>
      <c r="J1009" s="13" t="str">
        <f ca="1">PROPER(Table13[[#This Row],[Product Sub-Category]])</f>
        <v>Bookcases</v>
      </c>
      <c r="K1009" s="14">
        <v>8</v>
      </c>
      <c r="L1009" s="15">
        <v>880.98</v>
      </c>
      <c r="M1009" s="15">
        <f t="shared" si="45"/>
        <v>7047.84</v>
      </c>
      <c r="N1009" s="9">
        <v>0.1</v>
      </c>
      <c r="O1009" s="20">
        <v>0.1</v>
      </c>
      <c r="P1009" s="20" t="str">
        <f>IF(Table13[[#This Row],[Discount]]=0,"No Discount",IF(Table13[[#This Row],[Discount]]&lt;=0.05,"Low",IF(Table13[[#This Row],[Discount]]&lt;=0.1,"Medium","High")))</f>
        <v>Medium</v>
      </c>
      <c r="Q1009" s="15">
        <f t="shared" si="46"/>
        <v>704.78400000000011</v>
      </c>
      <c r="R1009" s="15">
        <f t="shared" si="47"/>
        <v>6343.0560000000005</v>
      </c>
      <c r="S1009" s="15" t="str">
        <f>IF(Table13[[#This Row],[Total Sales After Discount (Main Total Sales)]]&gt;=1000,"High Order","Low Order")</f>
        <v>High Order</v>
      </c>
      <c r="T1009" s="9" t="s">
        <v>41</v>
      </c>
      <c r="U1009" s="9" t="s">
        <v>42</v>
      </c>
      <c r="V1009" s="16" t="str">
        <f ca="1">PROPER(Table13[[#This Row],[Region]])</f>
        <v>South</v>
      </c>
      <c r="W1009" s="9" t="s">
        <v>142</v>
      </c>
      <c r="X1009" s="9" t="s">
        <v>699</v>
      </c>
      <c r="Y1009" s="9" t="s">
        <v>22</v>
      </c>
      <c r="Z1009" s="9" t="str">
        <f>TEXT(Table13[[#This Row],[Order Date]],"mmm")</f>
        <v>Jan</v>
      </c>
      <c r="AA1009" s="1" t="str">
        <f>TEXT(Table13[[#This Row],[Order Date]],"yyyy")</f>
        <v>2015</v>
      </c>
      <c r="AB1009" s="1" t="str">
        <f>TEXT(Table13[[#This Row],[Order Date]],"mmm yyyy")</f>
        <v>Jan 2015</v>
      </c>
      <c r="AC1009" s="1" t="str">
        <f>TEXT(Table13[[#This Row],[Order Date]],"dddd")</f>
        <v>Tuesday</v>
      </c>
    </row>
    <row r="1010" spans="1:29" ht="14.5">
      <c r="A1010" s="9">
        <v>1802</v>
      </c>
      <c r="B1010" s="9" t="str">
        <f>VLOOKUP(Table13[[#This Row],[Customer ID]],'Customer Lookup'!A:B,2,0)</f>
        <v>Jack Morse</v>
      </c>
      <c r="C1010" s="9">
        <v>91543</v>
      </c>
      <c r="D1010" s="12">
        <v>42156</v>
      </c>
      <c r="E1010" s="12">
        <v>42157</v>
      </c>
      <c r="F1010" s="24">
        <f>Table13[[#This Row],[Ship Date]]-Table13[[#This Row],[Order Date]]</f>
        <v>1</v>
      </c>
      <c r="G1010" s="18" t="str">
        <f>IF(Table13[[#This Row],[Shipping Delay (No of Days From Order to Delivery)]]&lt;=2,"Fast Delivery","Standard Delivery")</f>
        <v>Fast Delivery</v>
      </c>
      <c r="H1010" s="8" t="s">
        <v>2240</v>
      </c>
      <c r="I1010" s="13" t="str">
        <f ca="1">TRIM(Table13[[#This Row],[Product Category]])</f>
        <v>Technology</v>
      </c>
      <c r="J1010" s="13" t="str">
        <f ca="1">PROPER(Table13[[#This Row],[Product Sub-Category]])</f>
        <v>Scissors, Rulers And Trimmers</v>
      </c>
      <c r="K1010" s="14">
        <v>11</v>
      </c>
      <c r="L1010" s="15">
        <v>3.68</v>
      </c>
      <c r="M1010" s="15">
        <f t="shared" si="45"/>
        <v>40.480000000000004</v>
      </c>
      <c r="N1010" s="9">
        <v>0.05</v>
      </c>
      <c r="O1010" s="21">
        <v>0.05</v>
      </c>
      <c r="P1010" s="21" t="str">
        <f>IF(Table13[[#This Row],[Discount]]=0,"No Discount",IF(Table13[[#This Row],[Discount]]&lt;=0.05,"Low",IF(Table13[[#This Row],[Discount]]&lt;=0.1,"Medium","High")))</f>
        <v>Low</v>
      </c>
      <c r="Q1010" s="15">
        <f t="shared" si="46"/>
        <v>2.0240000000000005</v>
      </c>
      <c r="R1010" s="15">
        <f t="shared" si="47"/>
        <v>38.456000000000003</v>
      </c>
      <c r="S1010" s="15" t="str">
        <f>IF(Table13[[#This Row],[Total Sales After Discount (Main Total Sales)]]&gt;=1000,"High Order","Low Order")</f>
        <v>Low Order</v>
      </c>
      <c r="T1010" s="9" t="s">
        <v>41</v>
      </c>
      <c r="U1010" s="9" t="s">
        <v>81</v>
      </c>
      <c r="V1010" s="16" t="str">
        <f ca="1">PROPER(Table13[[#This Row],[Region]])</f>
        <v>East</v>
      </c>
      <c r="W1010" s="9" t="s">
        <v>242</v>
      </c>
      <c r="X1010" s="9" t="s">
        <v>691</v>
      </c>
      <c r="Y1010" s="9" t="s">
        <v>32</v>
      </c>
      <c r="Z1010" s="9" t="str">
        <f>TEXT(Table13[[#This Row],[Order Date]],"mmm")</f>
        <v>Jun</v>
      </c>
      <c r="AA1010" s="1" t="str">
        <f>TEXT(Table13[[#This Row],[Order Date]],"yyyy")</f>
        <v>2015</v>
      </c>
      <c r="AB1010" s="1" t="str">
        <f>TEXT(Table13[[#This Row],[Order Date]],"mmm yyyy")</f>
        <v>Jun 2015</v>
      </c>
      <c r="AC1010" s="1" t="str">
        <f>TEXT(Table13[[#This Row],[Order Date]],"dddd")</f>
        <v>Monday</v>
      </c>
    </row>
    <row r="1011" spans="1:29" ht="14.5">
      <c r="A1011" s="9">
        <v>1808</v>
      </c>
      <c r="B1011" s="9" t="str">
        <f>VLOOKUP(Table13[[#This Row],[Customer ID]],'Customer Lookup'!A:B,2,0)</f>
        <v>Joyce Knox</v>
      </c>
      <c r="C1011" s="9">
        <v>89251</v>
      </c>
      <c r="D1011" s="12">
        <v>42080</v>
      </c>
      <c r="E1011" s="12">
        <v>42081</v>
      </c>
      <c r="F1011" s="24">
        <f>Table13[[#This Row],[Ship Date]]-Table13[[#This Row],[Order Date]]</f>
        <v>1</v>
      </c>
      <c r="G1011" s="18" t="str">
        <f>IF(Table13[[#This Row],[Shipping Delay (No of Days From Order to Delivery)]]&lt;=2,"Fast Delivery","Standard Delivery")</f>
        <v>Fast Delivery</v>
      </c>
      <c r="H1011" s="9" t="s">
        <v>144</v>
      </c>
      <c r="I1011" s="13" t="str">
        <f ca="1">TRIM(Table13[[#This Row],[Product Category]])</f>
        <v>Technology</v>
      </c>
      <c r="J1011" s="13" t="str">
        <f ca="1">PROPER(Table13[[#This Row],[Product Sub-Category]])</f>
        <v>Computer Peripherals</v>
      </c>
      <c r="K1011" s="14">
        <v>10</v>
      </c>
      <c r="L1011" s="15">
        <v>8.1199999999999992</v>
      </c>
      <c r="M1011" s="15">
        <f t="shared" si="45"/>
        <v>81.199999999999989</v>
      </c>
      <c r="N1011" s="9">
        <v>0.05</v>
      </c>
      <c r="O1011" s="20">
        <v>0.05</v>
      </c>
      <c r="P1011" s="20" t="str">
        <f>IF(Table13[[#This Row],[Discount]]=0,"No Discount",IF(Table13[[#This Row],[Discount]]&lt;=0.05,"Low",IF(Table13[[#This Row],[Discount]]&lt;=0.1,"Medium","High")))</f>
        <v>Low</v>
      </c>
      <c r="Q1011" s="15">
        <f t="shared" si="46"/>
        <v>4.0599999999999996</v>
      </c>
      <c r="R1011" s="15">
        <f t="shared" si="47"/>
        <v>77.139999999999986</v>
      </c>
      <c r="S1011" s="15" t="str">
        <f>IF(Table13[[#This Row],[Total Sales After Discount (Main Total Sales)]]&gt;=1000,"High Order","Low Order")</f>
        <v>Low Order</v>
      </c>
      <c r="T1011" s="9" t="s">
        <v>50</v>
      </c>
      <c r="U1011" s="9" t="s">
        <v>42</v>
      </c>
      <c r="V1011" s="16" t="str">
        <f ca="1">PROPER(Table13[[#This Row],[Region]])</f>
        <v>South</v>
      </c>
      <c r="W1011" s="9" t="s">
        <v>356</v>
      </c>
      <c r="X1011" s="9" t="s">
        <v>700</v>
      </c>
      <c r="Y1011" s="9" t="s">
        <v>22</v>
      </c>
      <c r="Z1011" s="9" t="str">
        <f>TEXT(Table13[[#This Row],[Order Date]],"mmm")</f>
        <v>Mar</v>
      </c>
      <c r="AA1011" s="1" t="str">
        <f>TEXT(Table13[[#This Row],[Order Date]],"yyyy")</f>
        <v>2015</v>
      </c>
      <c r="AB1011" s="1" t="str">
        <f>TEXT(Table13[[#This Row],[Order Date]],"mmm yyyy")</f>
        <v>Mar 2015</v>
      </c>
      <c r="AC1011" s="1" t="str">
        <f>TEXT(Table13[[#This Row],[Order Date]],"dddd")</f>
        <v>Tuesday</v>
      </c>
    </row>
    <row r="1012" spans="1:29" ht="14.5">
      <c r="A1012" s="9">
        <v>1814</v>
      </c>
      <c r="B1012" s="9" t="str">
        <f>VLOOKUP(Table13[[#This Row],[Customer ID]],'Customer Lookup'!A:B,2,0)</f>
        <v>Albert Tyson</v>
      </c>
      <c r="C1012" s="9">
        <v>90524</v>
      </c>
      <c r="D1012" s="12">
        <v>42147</v>
      </c>
      <c r="E1012" s="12">
        <v>42149</v>
      </c>
      <c r="F1012" s="24">
        <f>Table13[[#This Row],[Ship Date]]-Table13[[#This Row],[Order Date]]</f>
        <v>2</v>
      </c>
      <c r="G1012" s="18" t="str">
        <f>IF(Table13[[#This Row],[Shipping Delay (No of Days From Order to Delivery)]]&lt;=2,"Fast Delivery","Standard Delivery")</f>
        <v>Fast Delivery</v>
      </c>
      <c r="H1012" s="8" t="s">
        <v>144</v>
      </c>
      <c r="I1012" s="13" t="str">
        <f ca="1">TRIM(Table13[[#This Row],[Product Category]])</f>
        <v>Office Supplies</v>
      </c>
      <c r="J1012" s="13" t="str">
        <f ca="1">PROPER(Table13[[#This Row],[Product Sub-Category]])</f>
        <v>Computer Peripherals</v>
      </c>
      <c r="K1012" s="14">
        <v>17</v>
      </c>
      <c r="L1012" s="15">
        <v>77.510000000000005</v>
      </c>
      <c r="M1012" s="15">
        <f t="shared" si="45"/>
        <v>1317.67</v>
      </c>
      <c r="N1012" s="9">
        <v>0.05</v>
      </c>
      <c r="O1012" s="21">
        <v>0.05</v>
      </c>
      <c r="P1012" s="21" t="str">
        <f>IF(Table13[[#This Row],[Discount]]=0,"No Discount",IF(Table13[[#This Row],[Discount]]&lt;=0.05,"Low",IF(Table13[[#This Row],[Discount]]&lt;=0.1,"Medium","High")))</f>
        <v>Low</v>
      </c>
      <c r="Q1012" s="15">
        <f t="shared" si="46"/>
        <v>65.883500000000012</v>
      </c>
      <c r="R1012" s="15">
        <f t="shared" si="47"/>
        <v>1251.7865000000002</v>
      </c>
      <c r="S1012" s="15" t="str">
        <f>IF(Table13[[#This Row],[Total Sales After Discount (Main Total Sales)]]&gt;=1000,"High Order","Low Order")</f>
        <v>High Order</v>
      </c>
      <c r="T1012" s="9" t="s">
        <v>31</v>
      </c>
      <c r="U1012" s="9" t="s">
        <v>42</v>
      </c>
      <c r="V1012" s="16" t="str">
        <f ca="1">PROPER(Table13[[#This Row],[Region]])</f>
        <v>South</v>
      </c>
      <c r="W1012" s="9" t="s">
        <v>364</v>
      </c>
      <c r="X1012" s="9" t="s">
        <v>701</v>
      </c>
      <c r="Y1012" s="9" t="s">
        <v>22</v>
      </c>
      <c r="Z1012" s="9" t="str">
        <f>TEXT(Table13[[#This Row],[Order Date]],"mmm")</f>
        <v>May</v>
      </c>
      <c r="AA1012" s="1" t="str">
        <f>TEXT(Table13[[#This Row],[Order Date]],"yyyy")</f>
        <v>2015</v>
      </c>
      <c r="AB1012" s="1" t="str">
        <f>TEXT(Table13[[#This Row],[Order Date]],"mmm yyyy")</f>
        <v>May 2015</v>
      </c>
      <c r="AC1012" s="1" t="str">
        <f>TEXT(Table13[[#This Row],[Order Date]],"dddd")</f>
        <v>Saturday</v>
      </c>
    </row>
    <row r="1013" spans="1:29" ht="14.5">
      <c r="A1013" s="9">
        <v>1814</v>
      </c>
      <c r="B1013" s="9" t="str">
        <f>VLOOKUP(Table13[[#This Row],[Customer ID]],'Customer Lookup'!A:B,2,0)</f>
        <v>Albert Tyson</v>
      </c>
      <c r="C1013" s="9">
        <v>90524</v>
      </c>
      <c r="D1013" s="12">
        <v>42147</v>
      </c>
      <c r="E1013" s="12">
        <v>42149</v>
      </c>
      <c r="F1013" s="24">
        <f>Table13[[#This Row],[Ship Date]]-Table13[[#This Row],[Order Date]]</f>
        <v>2</v>
      </c>
      <c r="G1013" s="18" t="str">
        <f>IF(Table13[[#This Row],[Shipping Delay (No of Days From Order to Delivery)]]&lt;=2,"Fast Delivery","Standard Delivery")</f>
        <v>Fast Delivery</v>
      </c>
      <c r="H1013" s="9" t="s">
        <v>2231</v>
      </c>
      <c r="I1013" s="13" t="str">
        <f ca="1">TRIM(Table13[[#This Row],[Product Category]])</f>
        <v>Technology</v>
      </c>
      <c r="J1013" s="13" t="str">
        <f ca="1">PROPER(Table13[[#This Row],[Product Sub-Category]])</f>
        <v>Pens &amp; Art Supplies</v>
      </c>
      <c r="K1013" s="14">
        <v>13</v>
      </c>
      <c r="L1013" s="15">
        <v>2.88</v>
      </c>
      <c r="M1013" s="15">
        <f t="shared" si="45"/>
        <v>37.44</v>
      </c>
      <c r="N1013" s="9">
        <v>0.05</v>
      </c>
      <c r="O1013" s="20">
        <v>0.05</v>
      </c>
      <c r="P1013" s="20" t="str">
        <f>IF(Table13[[#This Row],[Discount]]=0,"No Discount",IF(Table13[[#This Row],[Discount]]&lt;=0.05,"Low",IF(Table13[[#This Row],[Discount]]&lt;=0.1,"Medium","High")))</f>
        <v>Low</v>
      </c>
      <c r="Q1013" s="15">
        <f t="shared" si="46"/>
        <v>1.8719999999999999</v>
      </c>
      <c r="R1013" s="15">
        <f t="shared" si="47"/>
        <v>35.567999999999998</v>
      </c>
      <c r="S1013" s="15" t="str">
        <f>IF(Table13[[#This Row],[Total Sales After Discount (Main Total Sales)]]&gt;=1000,"High Order","Low Order")</f>
        <v>Low Order</v>
      </c>
      <c r="T1013" s="9" t="s">
        <v>31</v>
      </c>
      <c r="U1013" s="9" t="s">
        <v>42</v>
      </c>
      <c r="V1013" s="16" t="str">
        <f ca="1">PROPER(Table13[[#This Row],[Region]])</f>
        <v>South</v>
      </c>
      <c r="W1013" s="9" t="s">
        <v>364</v>
      </c>
      <c r="X1013" s="9" t="s">
        <v>701</v>
      </c>
      <c r="Y1013" s="9" t="s">
        <v>32</v>
      </c>
      <c r="Z1013" s="9" t="str">
        <f>TEXT(Table13[[#This Row],[Order Date]],"mmm")</f>
        <v>May</v>
      </c>
      <c r="AA1013" s="1" t="str">
        <f>TEXT(Table13[[#This Row],[Order Date]],"yyyy")</f>
        <v>2015</v>
      </c>
      <c r="AB1013" s="1" t="str">
        <f>TEXT(Table13[[#This Row],[Order Date]],"mmm yyyy")</f>
        <v>May 2015</v>
      </c>
      <c r="AC1013" s="1" t="str">
        <f>TEXT(Table13[[#This Row],[Order Date]],"dddd")</f>
        <v>Saturday</v>
      </c>
    </row>
    <row r="1014" spans="1:29" ht="14.5">
      <c r="A1014" s="9">
        <v>1815</v>
      </c>
      <c r="B1014" s="9" t="str">
        <f>VLOOKUP(Table13[[#This Row],[Customer ID]],'Customer Lookup'!A:B,2,0)</f>
        <v>Marvin Yang</v>
      </c>
      <c r="C1014" s="9">
        <v>90525</v>
      </c>
      <c r="D1014" s="12">
        <v>42046</v>
      </c>
      <c r="E1014" s="12">
        <v>42047</v>
      </c>
      <c r="F1014" s="24">
        <f>Table13[[#This Row],[Ship Date]]-Table13[[#This Row],[Order Date]]</f>
        <v>1</v>
      </c>
      <c r="G1014" s="18" t="str">
        <f>IF(Table13[[#This Row],[Shipping Delay (No of Days From Order to Delivery)]]&lt;=2,"Fast Delivery","Standard Delivery")</f>
        <v>Fast Delivery</v>
      </c>
      <c r="H1014" s="8" t="s">
        <v>74</v>
      </c>
      <c r="I1014" s="13" t="str">
        <f ca="1">TRIM(Table13[[#This Row],[Product Category]])</f>
        <v>Office Supplies</v>
      </c>
      <c r="J1014" s="13" t="str">
        <f ca="1">PROPER(Table13[[#This Row],[Product Sub-Category]])</f>
        <v>Office Machines</v>
      </c>
      <c r="K1014" s="14">
        <v>14</v>
      </c>
      <c r="L1014" s="15">
        <v>90.97</v>
      </c>
      <c r="M1014" s="15">
        <f t="shared" si="45"/>
        <v>1273.58</v>
      </c>
      <c r="N1014" s="9">
        <v>0.05</v>
      </c>
      <c r="O1014" s="21">
        <v>0.05</v>
      </c>
      <c r="P1014" s="21" t="str">
        <f>IF(Table13[[#This Row],[Discount]]=0,"No Discount",IF(Table13[[#This Row],[Discount]]&lt;=0.05,"Low",IF(Table13[[#This Row],[Discount]]&lt;=0.1,"Medium","High")))</f>
        <v>Low</v>
      </c>
      <c r="Q1014" s="15">
        <f t="shared" si="46"/>
        <v>63.679000000000002</v>
      </c>
      <c r="R1014" s="15">
        <f t="shared" si="47"/>
        <v>1209.9009999999998</v>
      </c>
      <c r="S1014" s="15" t="str">
        <f>IF(Table13[[#This Row],[Total Sales After Discount (Main Total Sales)]]&gt;=1000,"High Order","Low Order")</f>
        <v>High Order</v>
      </c>
      <c r="T1014" s="9" t="s">
        <v>50</v>
      </c>
      <c r="U1014" s="9" t="s">
        <v>42</v>
      </c>
      <c r="V1014" s="16" t="str">
        <f ca="1">PROPER(Table13[[#This Row],[Region]])</f>
        <v>Central</v>
      </c>
      <c r="W1014" s="9" t="s">
        <v>364</v>
      </c>
      <c r="X1014" s="9" t="s">
        <v>702</v>
      </c>
      <c r="Y1014" s="9" t="s">
        <v>22</v>
      </c>
      <c r="Z1014" s="9" t="str">
        <f>TEXT(Table13[[#This Row],[Order Date]],"mmm")</f>
        <v>Feb</v>
      </c>
      <c r="AA1014" s="1" t="str">
        <f>TEXT(Table13[[#This Row],[Order Date]],"yyyy")</f>
        <v>2015</v>
      </c>
      <c r="AB1014" s="1" t="str">
        <f>TEXT(Table13[[#This Row],[Order Date]],"mmm yyyy")</f>
        <v>Feb 2015</v>
      </c>
      <c r="AC1014" s="1" t="str">
        <f>TEXT(Table13[[#This Row],[Order Date]],"dddd")</f>
        <v>Wednesday</v>
      </c>
    </row>
    <row r="1015" spans="1:29" ht="14.5">
      <c r="A1015" s="9">
        <v>1816</v>
      </c>
      <c r="B1015" s="9" t="str">
        <f>VLOOKUP(Table13[[#This Row],[Customer ID]],'Customer Lookup'!A:B,2,0)</f>
        <v>Danielle Schneider</v>
      </c>
      <c r="C1015" s="9">
        <v>85990</v>
      </c>
      <c r="D1015" s="12">
        <v>42040</v>
      </c>
      <c r="E1015" s="12">
        <v>42042</v>
      </c>
      <c r="F1015" s="24">
        <f>Table13[[#This Row],[Ship Date]]-Table13[[#This Row],[Order Date]]</f>
        <v>2</v>
      </c>
      <c r="G1015" s="18" t="str">
        <f>IF(Table13[[#This Row],[Shipping Delay (No of Days From Order to Delivery)]]&lt;=2,"Fast Delivery","Standard Delivery")</f>
        <v>Fast Delivery</v>
      </c>
      <c r="H1015" s="9" t="s">
        <v>2231</v>
      </c>
      <c r="I1015" s="13" t="str">
        <f ca="1">TRIM(Table13[[#This Row],[Product Category]])</f>
        <v>Technology</v>
      </c>
      <c r="J1015" s="13" t="str">
        <f ca="1">PROPER(Table13[[#This Row],[Product Sub-Category]])</f>
        <v>Pens &amp; Art Supplies</v>
      </c>
      <c r="K1015" s="14">
        <v>19</v>
      </c>
      <c r="L1015" s="15">
        <v>10.48</v>
      </c>
      <c r="M1015" s="15">
        <f t="shared" si="45"/>
        <v>199.12</v>
      </c>
      <c r="N1015" s="9">
        <v>0.05</v>
      </c>
      <c r="O1015" s="20">
        <v>0.05</v>
      </c>
      <c r="P1015" s="20" t="str">
        <f>IF(Table13[[#This Row],[Discount]]=0,"No Discount",IF(Table13[[#This Row],[Discount]]&lt;=0.05,"Low",IF(Table13[[#This Row],[Discount]]&lt;=0.1,"Medium","High")))</f>
        <v>Low</v>
      </c>
      <c r="Q1015" s="15">
        <f t="shared" si="46"/>
        <v>9.9560000000000013</v>
      </c>
      <c r="R1015" s="15">
        <f t="shared" si="47"/>
        <v>189.16400000000002</v>
      </c>
      <c r="S1015" s="15" t="str">
        <f>IF(Table13[[#This Row],[Total Sales After Discount (Main Total Sales)]]&gt;=1000,"High Order","Low Order")</f>
        <v>Low Order</v>
      </c>
      <c r="T1015" s="9" t="s">
        <v>98</v>
      </c>
      <c r="U1015" s="9" t="s">
        <v>104</v>
      </c>
      <c r="V1015" s="16" t="str">
        <f ca="1">PROPER(Table13[[#This Row],[Region]])</f>
        <v>Central</v>
      </c>
      <c r="W1015" s="9" t="s">
        <v>215</v>
      </c>
      <c r="X1015" s="9" t="s">
        <v>125</v>
      </c>
      <c r="Y1015" s="9" t="s">
        <v>32</v>
      </c>
      <c r="Z1015" s="9" t="str">
        <f>TEXT(Table13[[#This Row],[Order Date]],"mmm")</f>
        <v>Feb</v>
      </c>
      <c r="AA1015" s="1" t="str">
        <f>TEXT(Table13[[#This Row],[Order Date]],"yyyy")</f>
        <v>2015</v>
      </c>
      <c r="AB1015" s="1" t="str">
        <f>TEXT(Table13[[#This Row],[Order Date]],"mmm yyyy")</f>
        <v>Feb 2015</v>
      </c>
      <c r="AC1015" s="1" t="str">
        <f>TEXT(Table13[[#This Row],[Order Date]],"dddd")</f>
        <v>Thursday</v>
      </c>
    </row>
    <row r="1016" spans="1:29" ht="14.5">
      <c r="A1016" s="9">
        <v>1818</v>
      </c>
      <c r="B1016" s="9" t="str">
        <f>VLOOKUP(Table13[[#This Row],[Customer ID]],'Customer Lookup'!A:B,2,0)</f>
        <v>Ian Hall</v>
      </c>
      <c r="C1016" s="9">
        <v>85991</v>
      </c>
      <c r="D1016" s="12">
        <v>42109</v>
      </c>
      <c r="E1016" s="12">
        <v>42111</v>
      </c>
      <c r="F1016" s="24">
        <f>Table13[[#This Row],[Ship Date]]-Table13[[#This Row],[Order Date]]</f>
        <v>2</v>
      </c>
      <c r="G1016" s="18" t="str">
        <f>IF(Table13[[#This Row],[Shipping Delay (No of Days From Order to Delivery)]]&lt;=2,"Fast Delivery","Standard Delivery")</f>
        <v>Fast Delivery</v>
      </c>
      <c r="H1016" s="8" t="s">
        <v>74</v>
      </c>
      <c r="I1016" s="13" t="str">
        <f ca="1">TRIM(Table13[[#This Row],[Product Category]])</f>
        <v>Office Supplies</v>
      </c>
      <c r="J1016" s="13" t="str">
        <f ca="1">PROPER(Table13[[#This Row],[Product Sub-Category]])</f>
        <v>Office Machines</v>
      </c>
      <c r="K1016" s="14">
        <v>3</v>
      </c>
      <c r="L1016" s="15">
        <v>17.98</v>
      </c>
      <c r="M1016" s="15">
        <f t="shared" si="45"/>
        <v>53.94</v>
      </c>
      <c r="N1016" s="9">
        <v>0.05</v>
      </c>
      <c r="O1016" s="21">
        <v>0.05</v>
      </c>
      <c r="P1016" s="21" t="str">
        <f>IF(Table13[[#This Row],[Discount]]=0,"No Discount",IF(Table13[[#This Row],[Discount]]&lt;=0.05,"Low",IF(Table13[[#This Row],[Discount]]&lt;=0.1,"Medium","High")))</f>
        <v>Low</v>
      </c>
      <c r="Q1016" s="15">
        <f t="shared" si="46"/>
        <v>2.6970000000000001</v>
      </c>
      <c r="R1016" s="15">
        <f t="shared" si="47"/>
        <v>51.242999999999995</v>
      </c>
      <c r="S1016" s="15" t="str">
        <f>IF(Table13[[#This Row],[Total Sales After Discount (Main Total Sales)]]&gt;=1000,"High Order","Low Order")</f>
        <v>Low Order</v>
      </c>
      <c r="T1016" s="9" t="s">
        <v>31</v>
      </c>
      <c r="U1016" s="9" t="s">
        <v>104</v>
      </c>
      <c r="V1016" s="16" t="str">
        <f ca="1">PROPER(Table13[[#This Row],[Region]])</f>
        <v>Central</v>
      </c>
      <c r="W1016" s="9" t="s">
        <v>215</v>
      </c>
      <c r="X1016" s="9" t="s">
        <v>703</v>
      </c>
      <c r="Y1016" s="9" t="s">
        <v>32</v>
      </c>
      <c r="Z1016" s="9" t="str">
        <f>TEXT(Table13[[#This Row],[Order Date]],"mmm")</f>
        <v>Apr</v>
      </c>
      <c r="AA1016" s="1" t="str">
        <f>TEXT(Table13[[#This Row],[Order Date]],"yyyy")</f>
        <v>2015</v>
      </c>
      <c r="AB1016" s="1" t="str">
        <f>TEXT(Table13[[#This Row],[Order Date]],"mmm yyyy")</f>
        <v>Apr 2015</v>
      </c>
      <c r="AC1016" s="1" t="str">
        <f>TEXT(Table13[[#This Row],[Order Date]],"dddd")</f>
        <v>Wednesday</v>
      </c>
    </row>
    <row r="1017" spans="1:29" ht="14.5">
      <c r="A1017" s="9">
        <v>1818</v>
      </c>
      <c r="B1017" s="9" t="str">
        <f>VLOOKUP(Table13[[#This Row],[Customer ID]],'Customer Lookup'!A:B,2,0)</f>
        <v>Ian Hall</v>
      </c>
      <c r="C1017" s="9">
        <v>85991</v>
      </c>
      <c r="D1017" s="12">
        <v>42109</v>
      </c>
      <c r="E1017" s="12">
        <v>42112</v>
      </c>
      <c r="F1017" s="24">
        <f>Table13[[#This Row],[Ship Date]]-Table13[[#This Row],[Order Date]]</f>
        <v>3</v>
      </c>
      <c r="G1017" s="18" t="str">
        <f>IF(Table13[[#This Row],[Shipping Delay (No of Days From Order to Delivery)]]&lt;=2,"Fast Delivery","Standard Delivery")</f>
        <v>Standard Delivery</v>
      </c>
      <c r="H1017" s="9" t="s">
        <v>83</v>
      </c>
      <c r="I1017" s="13" t="str">
        <f ca="1">TRIM(Table13[[#This Row],[Product Category]])</f>
        <v>Office Supplies</v>
      </c>
      <c r="J1017" s="13" t="str">
        <f ca="1">PROPER(Table13[[#This Row],[Product Sub-Category]])</f>
        <v>Paper</v>
      </c>
      <c r="K1017" s="14">
        <v>12</v>
      </c>
      <c r="L1017" s="15">
        <v>9.99</v>
      </c>
      <c r="M1017" s="15">
        <f t="shared" si="45"/>
        <v>119.88</v>
      </c>
      <c r="N1017" s="9">
        <v>0.05</v>
      </c>
      <c r="O1017" s="20">
        <v>0.05</v>
      </c>
      <c r="P1017" s="20" t="str">
        <f>IF(Table13[[#This Row],[Discount]]=0,"No Discount",IF(Table13[[#This Row],[Discount]]&lt;=0.05,"Low",IF(Table13[[#This Row],[Discount]]&lt;=0.1,"Medium","High")))</f>
        <v>Low</v>
      </c>
      <c r="Q1017" s="15">
        <f t="shared" si="46"/>
        <v>5.9939999999999998</v>
      </c>
      <c r="R1017" s="15">
        <f t="shared" si="47"/>
        <v>113.886</v>
      </c>
      <c r="S1017" s="15" t="str">
        <f>IF(Table13[[#This Row],[Total Sales After Discount (Main Total Sales)]]&gt;=1000,"High Order","Low Order")</f>
        <v>Low Order</v>
      </c>
      <c r="T1017" s="9" t="s">
        <v>31</v>
      </c>
      <c r="U1017" s="9" t="s">
        <v>104</v>
      </c>
      <c r="V1017" s="16" t="str">
        <f ca="1">PROPER(Table13[[#This Row],[Region]])</f>
        <v>East</v>
      </c>
      <c r="W1017" s="9" t="s">
        <v>215</v>
      </c>
      <c r="X1017" s="9" t="s">
        <v>703</v>
      </c>
      <c r="Y1017" s="9" t="s">
        <v>22</v>
      </c>
      <c r="Z1017" s="9" t="str">
        <f>TEXT(Table13[[#This Row],[Order Date]],"mmm")</f>
        <v>Apr</v>
      </c>
      <c r="AA1017" s="1" t="str">
        <f>TEXT(Table13[[#This Row],[Order Date]],"yyyy")</f>
        <v>2015</v>
      </c>
      <c r="AB1017" s="1" t="str">
        <f>TEXT(Table13[[#This Row],[Order Date]],"mmm yyyy")</f>
        <v>Apr 2015</v>
      </c>
      <c r="AC1017" s="1" t="str">
        <f>TEXT(Table13[[#This Row],[Order Date]],"dddd")</f>
        <v>Wednesday</v>
      </c>
    </row>
    <row r="1018" spans="1:29" ht="14.5">
      <c r="A1018" s="9">
        <v>1821</v>
      </c>
      <c r="B1018" s="9" t="str">
        <f>VLOOKUP(Table13[[#This Row],[Customer ID]],'Customer Lookup'!A:B,2,0)</f>
        <v>Vanessa Boyer</v>
      </c>
      <c r="C1018" s="9">
        <v>34435</v>
      </c>
      <c r="D1018" s="12">
        <v>42040</v>
      </c>
      <c r="E1018" s="12">
        <v>42042</v>
      </c>
      <c r="F1018" s="24">
        <f>Table13[[#This Row],[Ship Date]]-Table13[[#This Row],[Order Date]]</f>
        <v>2</v>
      </c>
      <c r="G1018" s="18" t="str">
        <f>IF(Table13[[#This Row],[Shipping Delay (No of Days From Order to Delivery)]]&lt;=2,"Fast Delivery","Standard Delivery")</f>
        <v>Fast Delivery</v>
      </c>
      <c r="H1018" s="8" t="s">
        <v>2231</v>
      </c>
      <c r="I1018" s="13" t="str">
        <f ca="1">TRIM(Table13[[#This Row],[Product Category]])</f>
        <v>Furniture</v>
      </c>
      <c r="J1018" s="13" t="str">
        <f ca="1">PROPER(Table13[[#This Row],[Product Sub-Category]])</f>
        <v>Pens &amp; Art Supplies</v>
      </c>
      <c r="K1018" s="14">
        <v>76</v>
      </c>
      <c r="L1018" s="15">
        <v>10.48</v>
      </c>
      <c r="M1018" s="15">
        <f t="shared" si="45"/>
        <v>796.48</v>
      </c>
      <c r="N1018" s="9">
        <v>0.05</v>
      </c>
      <c r="O1018" s="21">
        <v>0.05</v>
      </c>
      <c r="P1018" s="21" t="str">
        <f>IF(Table13[[#This Row],[Discount]]=0,"No Discount",IF(Table13[[#This Row],[Discount]]&lt;=0.05,"Low",IF(Table13[[#This Row],[Discount]]&lt;=0.1,"Medium","High")))</f>
        <v>Low</v>
      </c>
      <c r="Q1018" s="15">
        <f t="shared" si="46"/>
        <v>39.824000000000005</v>
      </c>
      <c r="R1018" s="15">
        <f t="shared" si="47"/>
        <v>756.65600000000006</v>
      </c>
      <c r="S1018" s="15" t="str">
        <f>IF(Table13[[#This Row],[Total Sales After Discount (Main Total Sales)]]&gt;=1000,"High Order","Low Order")</f>
        <v>Low Order</v>
      </c>
      <c r="T1018" s="9" t="s">
        <v>98</v>
      </c>
      <c r="U1018" s="9" t="s">
        <v>104</v>
      </c>
      <c r="V1018" s="16" t="str">
        <f ca="1">PROPER(Table13[[#This Row],[Region]])</f>
        <v>East</v>
      </c>
      <c r="W1018" s="9" t="s">
        <v>62</v>
      </c>
      <c r="X1018" s="9" t="s">
        <v>79</v>
      </c>
      <c r="Y1018" s="9" t="s">
        <v>32</v>
      </c>
      <c r="Z1018" s="9" t="str">
        <f>TEXT(Table13[[#This Row],[Order Date]],"mmm")</f>
        <v>Feb</v>
      </c>
      <c r="AA1018" s="1" t="str">
        <f>TEXT(Table13[[#This Row],[Order Date]],"yyyy")</f>
        <v>2015</v>
      </c>
      <c r="AB1018" s="1" t="str">
        <f>TEXT(Table13[[#This Row],[Order Date]],"mmm yyyy")</f>
        <v>Feb 2015</v>
      </c>
      <c r="AC1018" s="1" t="str">
        <f>TEXT(Table13[[#This Row],[Order Date]],"dddd")</f>
        <v>Thursday</v>
      </c>
    </row>
    <row r="1019" spans="1:29" ht="14.5">
      <c r="A1019" s="9">
        <v>1821</v>
      </c>
      <c r="B1019" s="9" t="str">
        <f>VLOOKUP(Table13[[#This Row],[Customer ID]],'Customer Lookup'!A:B,2,0)</f>
        <v>Vanessa Boyer</v>
      </c>
      <c r="C1019" s="9">
        <v>47108</v>
      </c>
      <c r="D1019" s="12">
        <v>42109</v>
      </c>
      <c r="E1019" s="12">
        <v>42110</v>
      </c>
      <c r="F1019" s="24">
        <f>Table13[[#This Row],[Ship Date]]-Table13[[#This Row],[Order Date]]</f>
        <v>1</v>
      </c>
      <c r="G1019" s="18" t="str">
        <f>IF(Table13[[#This Row],[Shipping Delay (No of Days From Order to Delivery)]]&lt;=2,"Fast Delivery","Standard Delivery")</f>
        <v>Fast Delivery</v>
      </c>
      <c r="H1019" s="9" t="s">
        <v>2233</v>
      </c>
      <c r="I1019" s="13" t="str">
        <f ca="1">TRIM(Table13[[#This Row],[Product Category]])</f>
        <v>Technology</v>
      </c>
      <c r="J1019" s="13" t="str">
        <f ca="1">PROPER(Table13[[#This Row],[Product Sub-Category]])</f>
        <v>Office Furnishings</v>
      </c>
      <c r="K1019" s="14">
        <v>34</v>
      </c>
      <c r="L1019" s="15">
        <v>18.649999999999999</v>
      </c>
      <c r="M1019" s="15">
        <f t="shared" si="45"/>
        <v>634.09999999999991</v>
      </c>
      <c r="N1019" s="9">
        <v>0.05</v>
      </c>
      <c r="O1019" s="20">
        <v>0.05</v>
      </c>
      <c r="P1019" s="20" t="str">
        <f>IF(Table13[[#This Row],[Discount]]=0,"No Discount",IF(Table13[[#This Row],[Discount]]&lt;=0.05,"Low",IF(Table13[[#This Row],[Discount]]&lt;=0.1,"Medium","High")))</f>
        <v>Low</v>
      </c>
      <c r="Q1019" s="15">
        <f t="shared" si="46"/>
        <v>31.704999999999998</v>
      </c>
      <c r="R1019" s="15">
        <f t="shared" si="47"/>
        <v>602.39499999999987</v>
      </c>
      <c r="S1019" s="15" t="str">
        <f>IF(Table13[[#This Row],[Total Sales After Discount (Main Total Sales)]]&gt;=1000,"High Order","Low Order")</f>
        <v>Low Order</v>
      </c>
      <c r="T1019" s="9" t="s">
        <v>31</v>
      </c>
      <c r="U1019" s="9" t="s">
        <v>104</v>
      </c>
      <c r="V1019" s="16" t="str">
        <f ca="1">PROPER(Table13[[#This Row],[Region]])</f>
        <v>East</v>
      </c>
      <c r="W1019" s="9" t="s">
        <v>62</v>
      </c>
      <c r="X1019" s="9" t="s">
        <v>79</v>
      </c>
      <c r="Y1019" s="9" t="s">
        <v>32</v>
      </c>
      <c r="Z1019" s="9" t="str">
        <f>TEXT(Table13[[#This Row],[Order Date]],"mmm")</f>
        <v>Apr</v>
      </c>
      <c r="AA1019" s="1" t="str">
        <f>TEXT(Table13[[#This Row],[Order Date]],"yyyy")</f>
        <v>2015</v>
      </c>
      <c r="AB1019" s="1" t="str">
        <f>TEXT(Table13[[#This Row],[Order Date]],"mmm yyyy")</f>
        <v>Apr 2015</v>
      </c>
      <c r="AC1019" s="1" t="str">
        <f>TEXT(Table13[[#This Row],[Order Date]],"dddd")</f>
        <v>Wednesday</v>
      </c>
    </row>
    <row r="1020" spans="1:29" ht="14.5">
      <c r="A1020" s="9">
        <v>1821</v>
      </c>
      <c r="B1020" s="9" t="str">
        <f>VLOOKUP(Table13[[#This Row],[Customer ID]],'Customer Lookup'!A:B,2,0)</f>
        <v>Vanessa Boyer</v>
      </c>
      <c r="C1020" s="9">
        <v>47108</v>
      </c>
      <c r="D1020" s="12">
        <v>42109</v>
      </c>
      <c r="E1020" s="12">
        <v>42111</v>
      </c>
      <c r="F1020" s="24">
        <f>Table13[[#This Row],[Ship Date]]-Table13[[#This Row],[Order Date]]</f>
        <v>2</v>
      </c>
      <c r="G1020" s="18" t="str">
        <f>IF(Table13[[#This Row],[Shipping Delay (No of Days From Order to Delivery)]]&lt;=2,"Fast Delivery","Standard Delivery")</f>
        <v>Fast Delivery</v>
      </c>
      <c r="H1020" s="8" t="s">
        <v>74</v>
      </c>
      <c r="I1020" s="13" t="str">
        <f ca="1">TRIM(Table13[[#This Row],[Product Category]])</f>
        <v>Office Supplies</v>
      </c>
      <c r="J1020" s="13" t="str">
        <f ca="1">PROPER(Table13[[#This Row],[Product Sub-Category]])</f>
        <v>Office Machines</v>
      </c>
      <c r="K1020" s="14">
        <v>13</v>
      </c>
      <c r="L1020" s="15">
        <v>17.98</v>
      </c>
      <c r="M1020" s="15">
        <f t="shared" si="45"/>
        <v>233.74</v>
      </c>
      <c r="N1020" s="9">
        <v>0.05</v>
      </c>
      <c r="O1020" s="21">
        <v>0.05</v>
      </c>
      <c r="P1020" s="21" t="str">
        <f>IF(Table13[[#This Row],[Discount]]=0,"No Discount",IF(Table13[[#This Row],[Discount]]&lt;=0.05,"Low",IF(Table13[[#This Row],[Discount]]&lt;=0.1,"Medium","High")))</f>
        <v>Low</v>
      </c>
      <c r="Q1020" s="15">
        <f t="shared" si="46"/>
        <v>11.687000000000001</v>
      </c>
      <c r="R1020" s="15">
        <f t="shared" si="47"/>
        <v>222.053</v>
      </c>
      <c r="S1020" s="15" t="str">
        <f>IF(Table13[[#This Row],[Total Sales After Discount (Main Total Sales)]]&gt;=1000,"High Order","Low Order")</f>
        <v>Low Order</v>
      </c>
      <c r="T1020" s="9" t="s">
        <v>31</v>
      </c>
      <c r="U1020" s="9" t="s">
        <v>104</v>
      </c>
      <c r="V1020" s="16" t="str">
        <f ca="1">PROPER(Table13[[#This Row],[Region]])</f>
        <v>East</v>
      </c>
      <c r="W1020" s="9" t="s">
        <v>62</v>
      </c>
      <c r="X1020" s="9" t="s">
        <v>79</v>
      </c>
      <c r="Y1020" s="9" t="s">
        <v>32</v>
      </c>
      <c r="Z1020" s="9" t="str">
        <f>TEXT(Table13[[#This Row],[Order Date]],"mmm")</f>
        <v>Apr</v>
      </c>
      <c r="AA1020" s="1" t="str">
        <f>TEXT(Table13[[#This Row],[Order Date]],"yyyy")</f>
        <v>2015</v>
      </c>
      <c r="AB1020" s="1" t="str">
        <f>TEXT(Table13[[#This Row],[Order Date]],"mmm yyyy")</f>
        <v>Apr 2015</v>
      </c>
      <c r="AC1020" s="1" t="str">
        <f>TEXT(Table13[[#This Row],[Order Date]],"dddd")</f>
        <v>Wednesday</v>
      </c>
    </row>
    <row r="1021" spans="1:29" ht="14.5">
      <c r="A1021" s="9">
        <v>1821</v>
      </c>
      <c r="B1021" s="9" t="str">
        <f>VLOOKUP(Table13[[#This Row],[Customer ID]],'Customer Lookup'!A:B,2,0)</f>
        <v>Vanessa Boyer</v>
      </c>
      <c r="C1021" s="9">
        <v>47108</v>
      </c>
      <c r="D1021" s="12">
        <v>42109</v>
      </c>
      <c r="E1021" s="12">
        <v>42112</v>
      </c>
      <c r="F1021" s="24">
        <f>Table13[[#This Row],[Ship Date]]-Table13[[#This Row],[Order Date]]</f>
        <v>3</v>
      </c>
      <c r="G1021" s="18" t="str">
        <f>IF(Table13[[#This Row],[Shipping Delay (No of Days From Order to Delivery)]]&lt;=2,"Fast Delivery","Standard Delivery")</f>
        <v>Standard Delivery</v>
      </c>
      <c r="H1021" s="9" t="s">
        <v>83</v>
      </c>
      <c r="I1021" s="13" t="str">
        <f ca="1">TRIM(Table13[[#This Row],[Product Category]])</f>
        <v>Technology</v>
      </c>
      <c r="J1021" s="13" t="str">
        <f ca="1">PROPER(Table13[[#This Row],[Product Sub-Category]])</f>
        <v>Paper</v>
      </c>
      <c r="K1021" s="14">
        <v>47</v>
      </c>
      <c r="L1021" s="15">
        <v>9.99</v>
      </c>
      <c r="M1021" s="15">
        <f t="shared" si="45"/>
        <v>469.53000000000003</v>
      </c>
      <c r="N1021" s="9">
        <v>0.05</v>
      </c>
      <c r="O1021" s="20">
        <v>0.05</v>
      </c>
      <c r="P1021" s="20" t="str">
        <f>IF(Table13[[#This Row],[Discount]]=0,"No Discount",IF(Table13[[#This Row],[Discount]]&lt;=0.05,"Low",IF(Table13[[#This Row],[Discount]]&lt;=0.1,"Medium","High")))</f>
        <v>Low</v>
      </c>
      <c r="Q1021" s="15">
        <f t="shared" si="46"/>
        <v>23.476500000000001</v>
      </c>
      <c r="R1021" s="15">
        <f t="shared" si="47"/>
        <v>446.05350000000004</v>
      </c>
      <c r="S1021" s="15" t="str">
        <f>IF(Table13[[#This Row],[Total Sales After Discount (Main Total Sales)]]&gt;=1000,"High Order","Low Order")</f>
        <v>Low Order</v>
      </c>
      <c r="T1021" s="9" t="s">
        <v>31</v>
      </c>
      <c r="U1021" s="9" t="s">
        <v>104</v>
      </c>
      <c r="V1021" s="16" t="str">
        <f ca="1">PROPER(Table13[[#This Row],[Region]])</f>
        <v>East</v>
      </c>
      <c r="W1021" s="9" t="s">
        <v>62</v>
      </c>
      <c r="X1021" s="9" t="s">
        <v>79</v>
      </c>
      <c r="Y1021" s="9" t="s">
        <v>22</v>
      </c>
      <c r="Z1021" s="9" t="str">
        <f>TEXT(Table13[[#This Row],[Order Date]],"mmm")</f>
        <v>Apr</v>
      </c>
      <c r="AA1021" s="1" t="str">
        <f>TEXT(Table13[[#This Row],[Order Date]],"yyyy")</f>
        <v>2015</v>
      </c>
      <c r="AB1021" s="1" t="str">
        <f>TEXT(Table13[[#This Row],[Order Date]],"mmm yyyy")</f>
        <v>Apr 2015</v>
      </c>
      <c r="AC1021" s="1" t="str">
        <f>TEXT(Table13[[#This Row],[Order Date]],"dddd")</f>
        <v>Wednesday</v>
      </c>
    </row>
    <row r="1022" spans="1:29" ht="14.5">
      <c r="A1022" s="9">
        <v>1821</v>
      </c>
      <c r="B1022" s="9" t="str">
        <f>VLOOKUP(Table13[[#This Row],[Customer ID]],'Customer Lookup'!A:B,2,0)</f>
        <v>Vanessa Boyer</v>
      </c>
      <c r="C1022" s="9">
        <v>47108</v>
      </c>
      <c r="D1022" s="12">
        <v>42109</v>
      </c>
      <c r="E1022" s="12">
        <v>42110</v>
      </c>
      <c r="F1022" s="24">
        <f>Table13[[#This Row],[Ship Date]]-Table13[[#This Row],[Order Date]]</f>
        <v>1</v>
      </c>
      <c r="G1022" s="18" t="str">
        <f>IF(Table13[[#This Row],[Shipping Delay (No of Days From Order to Delivery)]]&lt;=2,"Fast Delivery","Standard Delivery")</f>
        <v>Fast Delivery</v>
      </c>
      <c r="H1022" s="8" t="s">
        <v>2235</v>
      </c>
      <c r="I1022" s="13" t="str">
        <f ca="1">TRIM(Table13[[#This Row],[Product Category]])</f>
        <v>Office Supplies</v>
      </c>
      <c r="J1022" s="13" t="str">
        <f ca="1">PROPER(Table13[[#This Row],[Product Sub-Category]])</f>
        <v>Telephones And Communication</v>
      </c>
      <c r="K1022" s="14">
        <v>16</v>
      </c>
      <c r="L1022" s="15">
        <v>175.99</v>
      </c>
      <c r="M1022" s="15">
        <f t="shared" si="45"/>
        <v>2815.84</v>
      </c>
      <c r="N1022" s="9">
        <v>0.1</v>
      </c>
      <c r="O1022" s="21">
        <v>0.1</v>
      </c>
      <c r="P1022" s="21" t="str">
        <f>IF(Table13[[#This Row],[Discount]]=0,"No Discount",IF(Table13[[#This Row],[Discount]]&lt;=0.05,"Low",IF(Table13[[#This Row],[Discount]]&lt;=0.1,"Medium","High")))</f>
        <v>Medium</v>
      </c>
      <c r="Q1022" s="15">
        <f t="shared" si="46"/>
        <v>281.584</v>
      </c>
      <c r="R1022" s="15">
        <f t="shared" si="47"/>
        <v>2534.2560000000003</v>
      </c>
      <c r="S1022" s="15" t="str">
        <f>IF(Table13[[#This Row],[Total Sales After Discount (Main Total Sales)]]&gt;=1000,"High Order","Low Order")</f>
        <v>High Order</v>
      </c>
      <c r="T1022" s="9" t="s">
        <v>31</v>
      </c>
      <c r="U1022" s="9" t="s">
        <v>104</v>
      </c>
      <c r="V1022" s="16" t="str">
        <f ca="1">PROPER(Table13[[#This Row],[Region]])</f>
        <v>Central</v>
      </c>
      <c r="W1022" s="9" t="s">
        <v>62</v>
      </c>
      <c r="X1022" s="9" t="s">
        <v>79</v>
      </c>
      <c r="Y1022" s="9" t="s">
        <v>22</v>
      </c>
      <c r="Z1022" s="9" t="str">
        <f>TEXT(Table13[[#This Row],[Order Date]],"mmm")</f>
        <v>Apr</v>
      </c>
      <c r="AA1022" s="1" t="str">
        <f>TEXT(Table13[[#This Row],[Order Date]],"yyyy")</f>
        <v>2015</v>
      </c>
      <c r="AB1022" s="1" t="str">
        <f>TEXT(Table13[[#This Row],[Order Date]],"mmm yyyy")</f>
        <v>Apr 2015</v>
      </c>
      <c r="AC1022" s="1" t="str">
        <f>TEXT(Table13[[#This Row],[Order Date]],"dddd")</f>
        <v>Wednesday</v>
      </c>
    </row>
    <row r="1023" spans="1:29" ht="14.5">
      <c r="A1023" s="9">
        <v>1826</v>
      </c>
      <c r="B1023" s="9" t="str">
        <f>VLOOKUP(Table13[[#This Row],[Customer ID]],'Customer Lookup'!A:B,2,0)</f>
        <v>Kate Peck</v>
      </c>
      <c r="C1023" s="9">
        <v>86958</v>
      </c>
      <c r="D1023" s="12">
        <v>42112</v>
      </c>
      <c r="E1023" s="12">
        <v>42113</v>
      </c>
      <c r="F1023" s="24">
        <f>Table13[[#This Row],[Ship Date]]-Table13[[#This Row],[Order Date]]</f>
        <v>1</v>
      </c>
      <c r="G1023" s="18" t="str">
        <f>IF(Table13[[#This Row],[Shipping Delay (No of Days From Order to Delivery)]]&lt;=2,"Fast Delivery","Standard Delivery")</f>
        <v>Fast Delivery</v>
      </c>
      <c r="H1023" s="9" t="s">
        <v>2238</v>
      </c>
      <c r="I1023" s="13" t="str">
        <f ca="1">TRIM(Table13[[#This Row],[Product Category]])</f>
        <v>Office Supplies</v>
      </c>
      <c r="J1023" s="13" t="str">
        <f ca="1">PROPER(Table13[[#This Row],[Product Sub-Category]])</f>
        <v>Storage &amp; Organization</v>
      </c>
      <c r="K1023" s="14">
        <v>7</v>
      </c>
      <c r="L1023" s="15">
        <v>52.99</v>
      </c>
      <c r="M1023" s="15">
        <f t="shared" si="45"/>
        <v>370.93</v>
      </c>
      <c r="N1023" s="9">
        <v>0.05</v>
      </c>
      <c r="O1023" s="20">
        <v>0.05</v>
      </c>
      <c r="P1023" s="20" t="str">
        <f>IF(Table13[[#This Row],[Discount]]=0,"No Discount",IF(Table13[[#This Row],[Discount]]&lt;=0.05,"Low",IF(Table13[[#This Row],[Discount]]&lt;=0.1,"Medium","High")))</f>
        <v>Low</v>
      </c>
      <c r="Q1023" s="15">
        <f t="shared" si="46"/>
        <v>18.546500000000002</v>
      </c>
      <c r="R1023" s="15">
        <f t="shared" si="47"/>
        <v>352.38350000000003</v>
      </c>
      <c r="S1023" s="15" t="str">
        <f>IF(Table13[[#This Row],[Total Sales After Discount (Main Total Sales)]]&gt;=1000,"High Order","Low Order")</f>
        <v>Low Order</v>
      </c>
      <c r="T1023" s="9" t="s">
        <v>50</v>
      </c>
      <c r="U1023" s="9" t="s">
        <v>81</v>
      </c>
      <c r="V1023" s="16" t="str">
        <f ca="1">PROPER(Table13[[#This Row],[Region]])</f>
        <v>Central</v>
      </c>
      <c r="W1023" s="9" t="s">
        <v>228</v>
      </c>
      <c r="X1023" s="9" t="s">
        <v>704</v>
      </c>
      <c r="Y1023" s="9" t="s">
        <v>22</v>
      </c>
      <c r="Z1023" s="9" t="str">
        <f>TEXT(Table13[[#This Row],[Order Date]],"mmm")</f>
        <v>Apr</v>
      </c>
      <c r="AA1023" s="1" t="str">
        <f>TEXT(Table13[[#This Row],[Order Date]],"yyyy")</f>
        <v>2015</v>
      </c>
      <c r="AB1023" s="1" t="str">
        <f>TEXT(Table13[[#This Row],[Order Date]],"mmm yyyy")</f>
        <v>Apr 2015</v>
      </c>
      <c r="AC1023" s="1" t="str">
        <f>TEXT(Table13[[#This Row],[Order Date]],"dddd")</f>
        <v>Saturday</v>
      </c>
    </row>
    <row r="1024" spans="1:29" ht="14.5">
      <c r="A1024" s="9">
        <v>1826</v>
      </c>
      <c r="B1024" s="9" t="str">
        <f>VLOOKUP(Table13[[#This Row],[Customer ID]],'Customer Lookup'!A:B,2,0)</f>
        <v>Kate Peck</v>
      </c>
      <c r="C1024" s="9">
        <v>86959</v>
      </c>
      <c r="D1024" s="12">
        <v>42136</v>
      </c>
      <c r="E1024" s="12">
        <v>42138</v>
      </c>
      <c r="F1024" s="24">
        <f>Table13[[#This Row],[Ship Date]]-Table13[[#This Row],[Order Date]]</f>
        <v>2</v>
      </c>
      <c r="G1024" s="18" t="str">
        <f>IF(Table13[[#This Row],[Shipping Delay (No of Days From Order to Delivery)]]&lt;=2,"Fast Delivery","Standard Delivery")</f>
        <v>Fast Delivery</v>
      </c>
      <c r="H1024" s="8" t="s">
        <v>83</v>
      </c>
      <c r="I1024" s="13" t="str">
        <f ca="1">TRIM(Table13[[#This Row],[Product Category]])</f>
        <v>Office Supplies</v>
      </c>
      <c r="J1024" s="13" t="str">
        <f ca="1">PROPER(Table13[[#This Row],[Product Sub-Category]])</f>
        <v>Paper</v>
      </c>
      <c r="K1024" s="14">
        <v>1</v>
      </c>
      <c r="L1024" s="15">
        <v>9.27</v>
      </c>
      <c r="M1024" s="15">
        <f t="shared" si="45"/>
        <v>9.27</v>
      </c>
      <c r="N1024" s="9">
        <v>0.05</v>
      </c>
      <c r="O1024" s="21">
        <v>0.05</v>
      </c>
      <c r="P1024" s="21" t="str">
        <f>IF(Table13[[#This Row],[Discount]]=0,"No Discount",IF(Table13[[#This Row],[Discount]]&lt;=0.05,"Low",IF(Table13[[#This Row],[Discount]]&lt;=0.1,"Medium","High")))</f>
        <v>Low</v>
      </c>
      <c r="Q1024" s="15">
        <f t="shared" si="46"/>
        <v>0.46350000000000002</v>
      </c>
      <c r="R1024" s="15">
        <f t="shared" si="47"/>
        <v>8.8064999999999998</v>
      </c>
      <c r="S1024" s="15" t="str">
        <f>IF(Table13[[#This Row],[Total Sales After Discount (Main Total Sales)]]&gt;=1000,"High Order","Low Order")</f>
        <v>Low Order</v>
      </c>
      <c r="T1024" s="9" t="s">
        <v>50</v>
      </c>
      <c r="U1024" s="9" t="s">
        <v>81</v>
      </c>
      <c r="V1024" s="16" t="str">
        <f ca="1">PROPER(Table13[[#This Row],[Region]])</f>
        <v>Central</v>
      </c>
      <c r="W1024" s="9" t="s">
        <v>228</v>
      </c>
      <c r="X1024" s="9" t="s">
        <v>704</v>
      </c>
      <c r="Y1024" s="9" t="s">
        <v>32</v>
      </c>
      <c r="Z1024" s="9" t="str">
        <f>TEXT(Table13[[#This Row],[Order Date]],"mmm")</f>
        <v>May</v>
      </c>
      <c r="AA1024" s="1" t="str">
        <f>TEXT(Table13[[#This Row],[Order Date]],"yyyy")</f>
        <v>2015</v>
      </c>
      <c r="AB1024" s="1" t="str">
        <f>TEXT(Table13[[#This Row],[Order Date]],"mmm yyyy")</f>
        <v>May 2015</v>
      </c>
      <c r="AC1024" s="1" t="str">
        <f>TEXT(Table13[[#This Row],[Order Date]],"dddd")</f>
        <v>Tuesday</v>
      </c>
    </row>
    <row r="1025" spans="1:29" ht="14.5">
      <c r="A1025" s="9">
        <v>1827</v>
      </c>
      <c r="B1025" s="9" t="str">
        <f>VLOOKUP(Table13[[#This Row],[Customer ID]],'Customer Lookup'!A:B,2,0)</f>
        <v>Vincent Hale</v>
      </c>
      <c r="C1025" s="9">
        <v>86956</v>
      </c>
      <c r="D1025" s="12">
        <v>42054</v>
      </c>
      <c r="E1025" s="12">
        <v>42055</v>
      </c>
      <c r="F1025" s="24">
        <f>Table13[[#This Row],[Ship Date]]-Table13[[#This Row],[Order Date]]</f>
        <v>1</v>
      </c>
      <c r="G1025" s="18" t="str">
        <f>IF(Table13[[#This Row],[Shipping Delay (No of Days From Order to Delivery)]]&lt;=2,"Fast Delivery","Standard Delivery")</f>
        <v>Fast Delivery</v>
      </c>
      <c r="H1025" s="9" t="s">
        <v>2231</v>
      </c>
      <c r="I1025" s="13" t="str">
        <f ca="1">TRIM(Table13[[#This Row],[Product Category]])</f>
        <v>Furniture</v>
      </c>
      <c r="J1025" s="13" t="str">
        <f ca="1">PROPER(Table13[[#This Row],[Product Sub-Category]])</f>
        <v>Pens &amp; Art Supplies</v>
      </c>
      <c r="K1025" s="14">
        <v>9</v>
      </c>
      <c r="L1025" s="15">
        <v>5.98</v>
      </c>
      <c r="M1025" s="15">
        <f t="shared" si="45"/>
        <v>53.820000000000007</v>
      </c>
      <c r="N1025" s="9">
        <v>0.05</v>
      </c>
      <c r="O1025" s="20">
        <v>0.05</v>
      </c>
      <c r="P1025" s="20" t="str">
        <f>IF(Table13[[#This Row],[Discount]]=0,"No Discount",IF(Table13[[#This Row],[Discount]]&lt;=0.05,"Low",IF(Table13[[#This Row],[Discount]]&lt;=0.1,"Medium","High")))</f>
        <v>Low</v>
      </c>
      <c r="Q1025" s="15">
        <f t="shared" si="46"/>
        <v>2.6910000000000007</v>
      </c>
      <c r="R1025" s="15">
        <f t="shared" si="47"/>
        <v>51.129000000000005</v>
      </c>
      <c r="S1025" s="15" t="str">
        <f>IF(Table13[[#This Row],[Total Sales After Discount (Main Total Sales)]]&gt;=1000,"High Order","Low Order")</f>
        <v>Low Order</v>
      </c>
      <c r="T1025" s="9" t="s">
        <v>31</v>
      </c>
      <c r="U1025" s="9" t="s">
        <v>81</v>
      </c>
      <c r="V1025" s="16" t="str">
        <f ca="1">PROPER(Table13[[#This Row],[Region]])</f>
        <v>Central</v>
      </c>
      <c r="W1025" s="9" t="s">
        <v>228</v>
      </c>
      <c r="X1025" s="9" t="s">
        <v>122</v>
      </c>
      <c r="Y1025" s="9" t="s">
        <v>32</v>
      </c>
      <c r="Z1025" s="9" t="str">
        <f>TEXT(Table13[[#This Row],[Order Date]],"mmm")</f>
        <v>Feb</v>
      </c>
      <c r="AA1025" s="1" t="str">
        <f>TEXT(Table13[[#This Row],[Order Date]],"yyyy")</f>
        <v>2015</v>
      </c>
      <c r="AB1025" s="1" t="str">
        <f>TEXT(Table13[[#This Row],[Order Date]],"mmm yyyy")</f>
        <v>Feb 2015</v>
      </c>
      <c r="AC1025" s="1" t="str">
        <f>TEXT(Table13[[#This Row],[Order Date]],"dddd")</f>
        <v>Thursday</v>
      </c>
    </row>
    <row r="1026" spans="1:29" ht="14.5">
      <c r="A1026" s="9">
        <v>1827</v>
      </c>
      <c r="B1026" s="9" t="str">
        <f>VLOOKUP(Table13[[#This Row],[Customer ID]],'Customer Lookup'!A:B,2,0)</f>
        <v>Vincent Hale</v>
      </c>
      <c r="C1026" s="9">
        <v>86958</v>
      </c>
      <c r="D1026" s="12">
        <v>42112</v>
      </c>
      <c r="E1026" s="12">
        <v>42115</v>
      </c>
      <c r="F1026" s="24">
        <f>Table13[[#This Row],[Ship Date]]-Table13[[#This Row],[Order Date]]</f>
        <v>3</v>
      </c>
      <c r="G1026" s="18" t="str">
        <f>IF(Table13[[#This Row],[Shipping Delay (No of Days From Order to Delivery)]]&lt;=2,"Fast Delivery","Standard Delivery")</f>
        <v>Standard Delivery</v>
      </c>
      <c r="H1026" s="8" t="s">
        <v>151</v>
      </c>
      <c r="I1026" s="13" t="str">
        <f ca="1">TRIM(Table13[[#This Row],[Product Category]])</f>
        <v>Technology</v>
      </c>
      <c r="J1026" s="13" t="str">
        <f ca="1">PROPER(Table13[[#This Row],[Product Sub-Category]])</f>
        <v>Bookcases</v>
      </c>
      <c r="K1026" s="14">
        <v>2</v>
      </c>
      <c r="L1026" s="15">
        <v>100.98</v>
      </c>
      <c r="M1026" s="15">
        <f t="shared" ref="M1026:M1089" si="48">L1026*K1026</f>
        <v>201.96</v>
      </c>
      <c r="N1026" s="9">
        <v>0.1</v>
      </c>
      <c r="O1026" s="21">
        <v>0.1</v>
      </c>
      <c r="P1026" s="21" t="str">
        <f>IF(Table13[[#This Row],[Discount]]=0,"No Discount",IF(Table13[[#This Row],[Discount]]&lt;=0.05,"Low",IF(Table13[[#This Row],[Discount]]&lt;=0.1,"Medium","High")))</f>
        <v>Medium</v>
      </c>
      <c r="Q1026" s="15">
        <f t="shared" ref="Q1026:Q1089" si="49">N1026*M1026</f>
        <v>20.196000000000002</v>
      </c>
      <c r="R1026" s="15">
        <f t="shared" ref="R1026:R1089" si="50">M1026-Q1026</f>
        <v>181.76400000000001</v>
      </c>
      <c r="S1026" s="15" t="str">
        <f>IF(Table13[[#This Row],[Total Sales After Discount (Main Total Sales)]]&gt;=1000,"High Order","Low Order")</f>
        <v>Low Order</v>
      </c>
      <c r="T1026" s="9" t="s">
        <v>50</v>
      </c>
      <c r="U1026" s="9" t="s">
        <v>81</v>
      </c>
      <c r="V1026" s="16" t="str">
        <f ca="1">PROPER(Table13[[#This Row],[Region]])</f>
        <v>Central</v>
      </c>
      <c r="W1026" s="9" t="s">
        <v>228</v>
      </c>
      <c r="X1026" s="9" t="s">
        <v>122</v>
      </c>
      <c r="Y1026" s="9" t="s">
        <v>22</v>
      </c>
      <c r="Z1026" s="9" t="str">
        <f>TEXT(Table13[[#This Row],[Order Date]],"mmm")</f>
        <v>Apr</v>
      </c>
      <c r="AA1026" s="1" t="str">
        <f>TEXT(Table13[[#This Row],[Order Date]],"yyyy")</f>
        <v>2015</v>
      </c>
      <c r="AB1026" s="1" t="str">
        <f>TEXT(Table13[[#This Row],[Order Date]],"mmm yyyy")</f>
        <v>Apr 2015</v>
      </c>
      <c r="AC1026" s="1" t="str">
        <f>TEXT(Table13[[#This Row],[Order Date]],"dddd")</f>
        <v>Saturday</v>
      </c>
    </row>
    <row r="1027" spans="1:29" ht="14.5">
      <c r="A1027" s="9">
        <v>1827</v>
      </c>
      <c r="B1027" s="9" t="str">
        <f>VLOOKUP(Table13[[#This Row],[Customer ID]],'Customer Lookup'!A:B,2,0)</f>
        <v>Vincent Hale</v>
      </c>
      <c r="C1027" s="9">
        <v>86958</v>
      </c>
      <c r="D1027" s="12">
        <v>42112</v>
      </c>
      <c r="E1027" s="12">
        <v>42114</v>
      </c>
      <c r="F1027" s="24">
        <f>Table13[[#This Row],[Ship Date]]-Table13[[#This Row],[Order Date]]</f>
        <v>2</v>
      </c>
      <c r="G1027" s="18" t="str">
        <f>IF(Table13[[#This Row],[Shipping Delay (No of Days From Order to Delivery)]]&lt;=2,"Fast Delivery","Standard Delivery")</f>
        <v>Fast Delivery</v>
      </c>
      <c r="H1027" s="9" t="s">
        <v>2235</v>
      </c>
      <c r="I1027" s="13" t="str">
        <f ca="1">TRIM(Table13[[#This Row],[Product Category]])</f>
        <v>Office Supplies</v>
      </c>
      <c r="J1027" s="13" t="str">
        <f ca="1">PROPER(Table13[[#This Row],[Product Sub-Category]])</f>
        <v>Telephones And Communication</v>
      </c>
      <c r="K1027" s="14">
        <v>5</v>
      </c>
      <c r="L1027" s="15">
        <v>85.99</v>
      </c>
      <c r="M1027" s="15">
        <f t="shared" si="48"/>
        <v>429.95</v>
      </c>
      <c r="N1027" s="9">
        <v>0.05</v>
      </c>
      <c r="O1027" s="20">
        <v>0.05</v>
      </c>
      <c r="P1027" s="20" t="str">
        <f>IF(Table13[[#This Row],[Discount]]=0,"No Discount",IF(Table13[[#This Row],[Discount]]&lt;=0.05,"Low",IF(Table13[[#This Row],[Discount]]&lt;=0.1,"Medium","High")))</f>
        <v>Low</v>
      </c>
      <c r="Q1027" s="15">
        <f t="shared" si="49"/>
        <v>21.497500000000002</v>
      </c>
      <c r="R1027" s="15">
        <f t="shared" si="50"/>
        <v>408.45249999999999</v>
      </c>
      <c r="S1027" s="15" t="str">
        <f>IF(Table13[[#This Row],[Total Sales After Discount (Main Total Sales)]]&gt;=1000,"High Order","Low Order")</f>
        <v>Low Order</v>
      </c>
      <c r="T1027" s="9" t="s">
        <v>50</v>
      </c>
      <c r="U1027" s="9" t="s">
        <v>81</v>
      </c>
      <c r="V1027" s="16" t="str">
        <f ca="1">PROPER(Table13[[#This Row],[Region]])</f>
        <v>Central</v>
      </c>
      <c r="W1027" s="9" t="s">
        <v>228</v>
      </c>
      <c r="X1027" s="9" t="s">
        <v>122</v>
      </c>
      <c r="Y1027" s="9" t="s">
        <v>32</v>
      </c>
      <c r="Z1027" s="9" t="str">
        <f>TEXT(Table13[[#This Row],[Order Date]],"mmm")</f>
        <v>Apr</v>
      </c>
      <c r="AA1027" s="1" t="str">
        <f>TEXT(Table13[[#This Row],[Order Date]],"yyyy")</f>
        <v>2015</v>
      </c>
      <c r="AB1027" s="1" t="str">
        <f>TEXT(Table13[[#This Row],[Order Date]],"mmm yyyy")</f>
        <v>Apr 2015</v>
      </c>
      <c r="AC1027" s="1" t="str">
        <f>TEXT(Table13[[#This Row],[Order Date]],"dddd")</f>
        <v>Saturday</v>
      </c>
    </row>
    <row r="1028" spans="1:29" ht="14.5">
      <c r="A1028" s="9">
        <v>1828</v>
      </c>
      <c r="B1028" s="9" t="str">
        <f>VLOOKUP(Table13[[#This Row],[Customer ID]],'Customer Lookup'!A:B,2,0)</f>
        <v>Stacey Lucas</v>
      </c>
      <c r="C1028" s="9">
        <v>86956</v>
      </c>
      <c r="D1028" s="12">
        <v>42054</v>
      </c>
      <c r="E1028" s="12">
        <v>42055</v>
      </c>
      <c r="F1028" s="24">
        <f>Table13[[#This Row],[Ship Date]]-Table13[[#This Row],[Order Date]]</f>
        <v>1</v>
      </c>
      <c r="G1028" s="18" t="str">
        <f>IF(Table13[[#This Row],[Shipping Delay (No of Days From Order to Delivery)]]&lt;=2,"Fast Delivery","Standard Delivery")</f>
        <v>Fast Delivery</v>
      </c>
      <c r="H1028" s="8" t="s">
        <v>83</v>
      </c>
      <c r="I1028" s="13" t="str">
        <f ca="1">TRIM(Table13[[#This Row],[Product Category]])</f>
        <v>Office Supplies</v>
      </c>
      <c r="J1028" s="13" t="str">
        <f ca="1">PROPER(Table13[[#This Row],[Product Sub-Category]])</f>
        <v>Paper</v>
      </c>
      <c r="K1028" s="14">
        <v>7</v>
      </c>
      <c r="L1028" s="15">
        <v>5.98</v>
      </c>
      <c r="M1028" s="15">
        <f t="shared" si="48"/>
        <v>41.86</v>
      </c>
      <c r="N1028" s="9">
        <v>0.05</v>
      </c>
      <c r="O1028" s="21">
        <v>0.05</v>
      </c>
      <c r="P1028" s="21" t="str">
        <f>IF(Table13[[#This Row],[Discount]]=0,"No Discount",IF(Table13[[#This Row],[Discount]]&lt;=0.05,"Low",IF(Table13[[#This Row],[Discount]]&lt;=0.1,"Medium","High")))</f>
        <v>Low</v>
      </c>
      <c r="Q1028" s="15">
        <f t="shared" si="49"/>
        <v>2.093</v>
      </c>
      <c r="R1028" s="15">
        <f t="shared" si="50"/>
        <v>39.766999999999996</v>
      </c>
      <c r="S1028" s="15" t="str">
        <f>IF(Table13[[#This Row],[Total Sales After Discount (Main Total Sales)]]&gt;=1000,"High Order","Low Order")</f>
        <v>Low Order</v>
      </c>
      <c r="T1028" s="9" t="s">
        <v>31</v>
      </c>
      <c r="U1028" s="9" t="s">
        <v>81</v>
      </c>
      <c r="V1028" s="16" t="str">
        <f ca="1">PROPER(Table13[[#This Row],[Region]])</f>
        <v>Central</v>
      </c>
      <c r="W1028" s="9" t="s">
        <v>228</v>
      </c>
      <c r="X1028" s="9" t="s">
        <v>705</v>
      </c>
      <c r="Y1028" s="9" t="s">
        <v>32</v>
      </c>
      <c r="Z1028" s="9" t="str">
        <f>TEXT(Table13[[#This Row],[Order Date]],"mmm")</f>
        <v>Feb</v>
      </c>
      <c r="AA1028" s="1" t="str">
        <f>TEXT(Table13[[#This Row],[Order Date]],"yyyy")</f>
        <v>2015</v>
      </c>
      <c r="AB1028" s="1" t="str">
        <f>TEXT(Table13[[#This Row],[Order Date]],"mmm yyyy")</f>
        <v>Feb 2015</v>
      </c>
      <c r="AC1028" s="1" t="str">
        <f>TEXT(Table13[[#This Row],[Order Date]],"dddd")</f>
        <v>Thursday</v>
      </c>
    </row>
    <row r="1029" spans="1:29" ht="14.5">
      <c r="A1029" s="9">
        <v>1828</v>
      </c>
      <c r="B1029" s="9" t="str">
        <f>VLOOKUP(Table13[[#This Row],[Customer ID]],'Customer Lookup'!A:B,2,0)</f>
        <v>Stacey Lucas</v>
      </c>
      <c r="C1029" s="9">
        <v>86960</v>
      </c>
      <c r="D1029" s="12">
        <v>42010</v>
      </c>
      <c r="E1029" s="12">
        <v>42010</v>
      </c>
      <c r="F1029" s="24">
        <f>Table13[[#This Row],[Ship Date]]-Table13[[#This Row],[Order Date]]</f>
        <v>0</v>
      </c>
      <c r="G1029" s="18" t="str">
        <f>IF(Table13[[#This Row],[Shipping Delay (No of Days From Order to Delivery)]]&lt;=2,"Fast Delivery","Standard Delivery")</f>
        <v>Fast Delivery</v>
      </c>
      <c r="H1029" s="9" t="s">
        <v>2237</v>
      </c>
      <c r="I1029" s="13" t="str">
        <f ca="1">TRIM(Table13[[#This Row],[Product Category]])</f>
        <v>Technology</v>
      </c>
      <c r="J1029" s="13" t="str">
        <f ca="1">PROPER(Table13[[#This Row],[Product Sub-Category]])</f>
        <v>Binders And Binder Accessories</v>
      </c>
      <c r="K1029" s="14">
        <v>14</v>
      </c>
      <c r="L1029" s="15">
        <v>7.1</v>
      </c>
      <c r="M1029" s="15">
        <f t="shared" si="48"/>
        <v>99.399999999999991</v>
      </c>
      <c r="N1029" s="9">
        <v>0.05</v>
      </c>
      <c r="O1029" s="20">
        <v>0.05</v>
      </c>
      <c r="P1029" s="20" t="str">
        <f>IF(Table13[[#This Row],[Discount]]=0,"No Discount",IF(Table13[[#This Row],[Discount]]&lt;=0.05,"Low",IF(Table13[[#This Row],[Discount]]&lt;=0.1,"Medium","High")))</f>
        <v>Low</v>
      </c>
      <c r="Q1029" s="15">
        <f t="shared" si="49"/>
        <v>4.97</v>
      </c>
      <c r="R1029" s="15">
        <f t="shared" si="50"/>
        <v>94.429999999999993</v>
      </c>
      <c r="S1029" s="15" t="str">
        <f>IF(Table13[[#This Row],[Total Sales After Discount (Main Total Sales)]]&gt;=1000,"High Order","Low Order")</f>
        <v>Low Order</v>
      </c>
      <c r="T1029" s="9" t="s">
        <v>98</v>
      </c>
      <c r="U1029" s="9" t="s">
        <v>81</v>
      </c>
      <c r="V1029" s="16" t="str">
        <f ca="1">PROPER(Table13[[#This Row],[Region]])</f>
        <v>Central</v>
      </c>
      <c r="W1029" s="9" t="s">
        <v>228</v>
      </c>
      <c r="X1029" s="9" t="s">
        <v>705</v>
      </c>
      <c r="Y1029" s="9" t="s">
        <v>32</v>
      </c>
      <c r="Z1029" s="9" t="str">
        <f>TEXT(Table13[[#This Row],[Order Date]],"mmm")</f>
        <v>Jan</v>
      </c>
      <c r="AA1029" s="1" t="str">
        <f>TEXT(Table13[[#This Row],[Order Date]],"yyyy")</f>
        <v>2015</v>
      </c>
      <c r="AB1029" s="1" t="str">
        <f>TEXT(Table13[[#This Row],[Order Date]],"mmm yyyy")</f>
        <v>Jan 2015</v>
      </c>
      <c r="AC1029" s="1" t="str">
        <f>TEXT(Table13[[#This Row],[Order Date]],"dddd")</f>
        <v>Tuesday</v>
      </c>
    </row>
    <row r="1030" spans="1:29" ht="14.5">
      <c r="A1030" s="9">
        <v>1828</v>
      </c>
      <c r="B1030" s="9" t="str">
        <f>VLOOKUP(Table13[[#This Row],[Customer ID]],'Customer Lookup'!A:B,2,0)</f>
        <v>Stacey Lucas</v>
      </c>
      <c r="C1030" s="9">
        <v>86960</v>
      </c>
      <c r="D1030" s="12">
        <v>42010</v>
      </c>
      <c r="E1030" s="12">
        <v>42015</v>
      </c>
      <c r="F1030" s="24">
        <f>Table13[[#This Row],[Ship Date]]-Table13[[#This Row],[Order Date]]</f>
        <v>5</v>
      </c>
      <c r="G1030" s="18" t="str">
        <f>IF(Table13[[#This Row],[Shipping Delay (No of Days From Order to Delivery)]]&lt;=2,"Fast Delivery","Standard Delivery")</f>
        <v>Standard Delivery</v>
      </c>
      <c r="H1030" s="8" t="s">
        <v>144</v>
      </c>
      <c r="I1030" s="13" t="str">
        <f ca="1">TRIM(Table13[[#This Row],[Product Category]])</f>
        <v>Furniture</v>
      </c>
      <c r="J1030" s="13" t="str">
        <f ca="1">PROPER(Table13[[#This Row],[Product Sub-Category]])</f>
        <v>Computer Peripherals</v>
      </c>
      <c r="K1030" s="14">
        <v>7</v>
      </c>
      <c r="L1030" s="15">
        <v>20.95</v>
      </c>
      <c r="M1030" s="15">
        <f t="shared" si="48"/>
        <v>146.65</v>
      </c>
      <c r="N1030" s="9">
        <v>0.05</v>
      </c>
      <c r="O1030" s="21">
        <v>0.05</v>
      </c>
      <c r="P1030" s="21" t="str">
        <f>IF(Table13[[#This Row],[Discount]]=0,"No Discount",IF(Table13[[#This Row],[Discount]]&lt;=0.05,"Low",IF(Table13[[#This Row],[Discount]]&lt;=0.1,"Medium","High")))</f>
        <v>Low</v>
      </c>
      <c r="Q1030" s="15">
        <f t="shared" si="49"/>
        <v>7.3325000000000005</v>
      </c>
      <c r="R1030" s="15">
        <f t="shared" si="50"/>
        <v>139.3175</v>
      </c>
      <c r="S1030" s="15" t="str">
        <f>IF(Table13[[#This Row],[Total Sales After Discount (Main Total Sales)]]&gt;=1000,"High Order","Low Order")</f>
        <v>Low Order</v>
      </c>
      <c r="T1030" s="9" t="s">
        <v>98</v>
      </c>
      <c r="U1030" s="9" t="s">
        <v>81</v>
      </c>
      <c r="V1030" s="16" t="str">
        <f ca="1">PROPER(Table13[[#This Row],[Region]])</f>
        <v>Central</v>
      </c>
      <c r="W1030" s="9" t="s">
        <v>228</v>
      </c>
      <c r="X1030" s="9" t="s">
        <v>705</v>
      </c>
      <c r="Y1030" s="9" t="s">
        <v>32</v>
      </c>
      <c r="Z1030" s="9" t="str">
        <f>TEXT(Table13[[#This Row],[Order Date]],"mmm")</f>
        <v>Jan</v>
      </c>
      <c r="AA1030" s="1" t="str">
        <f>TEXT(Table13[[#This Row],[Order Date]],"yyyy")</f>
        <v>2015</v>
      </c>
      <c r="AB1030" s="1" t="str">
        <f>TEXT(Table13[[#This Row],[Order Date]],"mmm yyyy")</f>
        <v>Jan 2015</v>
      </c>
      <c r="AC1030" s="1" t="str">
        <f>TEXT(Table13[[#This Row],[Order Date]],"dddd")</f>
        <v>Tuesday</v>
      </c>
    </row>
    <row r="1031" spans="1:29" ht="14.5">
      <c r="A1031" s="9">
        <v>1829</v>
      </c>
      <c r="B1031" s="9" t="str">
        <f>VLOOKUP(Table13[[#This Row],[Customer ID]],'Customer Lookup'!A:B,2,0)</f>
        <v>Suzanne Cochran</v>
      </c>
      <c r="C1031" s="9">
        <v>86957</v>
      </c>
      <c r="D1031" s="12">
        <v>42088</v>
      </c>
      <c r="E1031" s="12">
        <v>42090</v>
      </c>
      <c r="F1031" s="24">
        <f>Table13[[#This Row],[Ship Date]]-Table13[[#This Row],[Order Date]]</f>
        <v>2</v>
      </c>
      <c r="G1031" s="18" t="str">
        <f>IF(Table13[[#This Row],[Shipping Delay (No of Days From Order to Delivery)]]&lt;=2,"Fast Delivery","Standard Delivery")</f>
        <v>Fast Delivery</v>
      </c>
      <c r="H1031" s="9" t="s">
        <v>2233</v>
      </c>
      <c r="I1031" s="13" t="str">
        <f ca="1">TRIM(Table13[[#This Row],[Product Category]])</f>
        <v>Office Supplies</v>
      </c>
      <c r="J1031" s="13" t="str">
        <f ca="1">PROPER(Table13[[#This Row],[Product Sub-Category]])</f>
        <v>Office Furnishings</v>
      </c>
      <c r="K1031" s="14">
        <v>5</v>
      </c>
      <c r="L1031" s="15">
        <v>10.64</v>
      </c>
      <c r="M1031" s="15">
        <f t="shared" si="48"/>
        <v>53.2</v>
      </c>
      <c r="N1031" s="9">
        <v>0.05</v>
      </c>
      <c r="O1031" s="20">
        <v>0.05</v>
      </c>
      <c r="P1031" s="20" t="str">
        <f>IF(Table13[[#This Row],[Discount]]=0,"No Discount",IF(Table13[[#This Row],[Discount]]&lt;=0.05,"Low",IF(Table13[[#This Row],[Discount]]&lt;=0.1,"Medium","High")))</f>
        <v>Low</v>
      </c>
      <c r="Q1031" s="15">
        <f t="shared" si="49"/>
        <v>2.66</v>
      </c>
      <c r="R1031" s="15">
        <f t="shared" si="50"/>
        <v>50.540000000000006</v>
      </c>
      <c r="S1031" s="15" t="str">
        <f>IF(Table13[[#This Row],[Total Sales After Discount (Main Total Sales)]]&gt;=1000,"High Order","Low Order")</f>
        <v>Low Order</v>
      </c>
      <c r="T1031" s="9" t="s">
        <v>41</v>
      </c>
      <c r="U1031" s="9" t="s">
        <v>81</v>
      </c>
      <c r="V1031" s="16" t="str">
        <f ca="1">PROPER(Table13[[#This Row],[Region]])</f>
        <v>Central</v>
      </c>
      <c r="W1031" s="9" t="s">
        <v>228</v>
      </c>
      <c r="X1031" s="9" t="s">
        <v>706</v>
      </c>
      <c r="Y1031" s="9" t="s">
        <v>22</v>
      </c>
      <c r="Z1031" s="9" t="str">
        <f>TEXT(Table13[[#This Row],[Order Date]],"mmm")</f>
        <v>Mar</v>
      </c>
      <c r="AA1031" s="1" t="str">
        <f>TEXT(Table13[[#This Row],[Order Date]],"yyyy")</f>
        <v>2015</v>
      </c>
      <c r="AB1031" s="1" t="str">
        <f>TEXT(Table13[[#This Row],[Order Date]],"mmm yyyy")</f>
        <v>Mar 2015</v>
      </c>
      <c r="AC1031" s="1" t="str">
        <f>TEXT(Table13[[#This Row],[Order Date]],"dddd")</f>
        <v>Wednesday</v>
      </c>
    </row>
    <row r="1032" spans="1:29" ht="14.5">
      <c r="A1032" s="9">
        <v>1829</v>
      </c>
      <c r="B1032" s="9" t="str">
        <f>VLOOKUP(Table13[[#This Row],[Customer ID]],'Customer Lookup'!A:B,2,0)</f>
        <v>Suzanne Cochran</v>
      </c>
      <c r="C1032" s="9">
        <v>86960</v>
      </c>
      <c r="D1032" s="12">
        <v>42010</v>
      </c>
      <c r="E1032" s="12">
        <v>42017</v>
      </c>
      <c r="F1032" s="24">
        <f>Table13[[#This Row],[Ship Date]]-Table13[[#This Row],[Order Date]]</f>
        <v>7</v>
      </c>
      <c r="G1032" s="18" t="str">
        <f>IF(Table13[[#This Row],[Shipping Delay (No of Days From Order to Delivery)]]&lt;=2,"Fast Delivery","Standard Delivery")</f>
        <v>Standard Delivery</v>
      </c>
      <c r="H1032" s="8" t="s">
        <v>2237</v>
      </c>
      <c r="I1032" s="13" t="str">
        <f ca="1">TRIM(Table13[[#This Row],[Product Category]])</f>
        <v>Office Supplies</v>
      </c>
      <c r="J1032" s="13" t="str">
        <f ca="1">PROPER(Table13[[#This Row],[Product Sub-Category]])</f>
        <v>Binders And Binder Accessories</v>
      </c>
      <c r="K1032" s="14">
        <v>9</v>
      </c>
      <c r="L1032" s="15">
        <v>39.06</v>
      </c>
      <c r="M1032" s="15">
        <f t="shared" si="48"/>
        <v>351.54</v>
      </c>
      <c r="N1032" s="9">
        <v>0.05</v>
      </c>
      <c r="O1032" s="21">
        <v>0.05</v>
      </c>
      <c r="P1032" s="21" t="str">
        <f>IF(Table13[[#This Row],[Discount]]=0,"No Discount",IF(Table13[[#This Row],[Discount]]&lt;=0.05,"Low",IF(Table13[[#This Row],[Discount]]&lt;=0.1,"Medium","High")))</f>
        <v>Low</v>
      </c>
      <c r="Q1032" s="15">
        <f t="shared" si="49"/>
        <v>17.577000000000002</v>
      </c>
      <c r="R1032" s="15">
        <f t="shared" si="50"/>
        <v>333.96300000000002</v>
      </c>
      <c r="S1032" s="15" t="str">
        <f>IF(Table13[[#This Row],[Total Sales After Discount (Main Total Sales)]]&gt;=1000,"High Order","Low Order")</f>
        <v>Low Order</v>
      </c>
      <c r="T1032" s="9" t="s">
        <v>98</v>
      </c>
      <c r="U1032" s="9" t="s">
        <v>81</v>
      </c>
      <c r="V1032" s="16" t="str">
        <f ca="1">PROPER(Table13[[#This Row],[Region]])</f>
        <v>Central</v>
      </c>
      <c r="W1032" s="9" t="s">
        <v>228</v>
      </c>
      <c r="X1032" s="9" t="s">
        <v>706</v>
      </c>
      <c r="Y1032" s="9" t="s">
        <v>32</v>
      </c>
      <c r="Z1032" s="9" t="str">
        <f>TEXT(Table13[[#This Row],[Order Date]],"mmm")</f>
        <v>Jan</v>
      </c>
      <c r="AA1032" s="1" t="str">
        <f>TEXT(Table13[[#This Row],[Order Date]],"yyyy")</f>
        <v>2015</v>
      </c>
      <c r="AB1032" s="1" t="str">
        <f>TEXT(Table13[[#This Row],[Order Date]],"mmm yyyy")</f>
        <v>Jan 2015</v>
      </c>
      <c r="AC1032" s="1" t="str">
        <f>TEXT(Table13[[#This Row],[Order Date]],"dddd")</f>
        <v>Tuesday</v>
      </c>
    </row>
    <row r="1033" spans="1:29" ht="14.5">
      <c r="A1033" s="9">
        <v>1829</v>
      </c>
      <c r="B1033" s="9" t="str">
        <f>VLOOKUP(Table13[[#This Row],[Customer ID]],'Customer Lookup'!A:B,2,0)</f>
        <v>Suzanne Cochran</v>
      </c>
      <c r="C1033" s="9">
        <v>86960</v>
      </c>
      <c r="D1033" s="12">
        <v>42010</v>
      </c>
      <c r="E1033" s="12">
        <v>42019</v>
      </c>
      <c r="F1033" s="24">
        <f>Table13[[#This Row],[Ship Date]]-Table13[[#This Row],[Order Date]]</f>
        <v>9</v>
      </c>
      <c r="G1033" s="18" t="str">
        <f>IF(Table13[[#This Row],[Shipping Delay (No of Days From Order to Delivery)]]&lt;=2,"Fast Delivery","Standard Delivery")</f>
        <v>Standard Delivery</v>
      </c>
      <c r="H1033" s="9" t="s">
        <v>2237</v>
      </c>
      <c r="I1033" s="13" t="str">
        <f ca="1">TRIM(Table13[[#This Row],[Product Category]])</f>
        <v>Office Supplies</v>
      </c>
      <c r="J1033" s="13" t="str">
        <f ca="1">PROPER(Table13[[#This Row],[Product Sub-Category]])</f>
        <v>Binders And Binder Accessories</v>
      </c>
      <c r="K1033" s="14">
        <v>4</v>
      </c>
      <c r="L1033" s="15">
        <v>3.52</v>
      </c>
      <c r="M1033" s="15">
        <f t="shared" si="48"/>
        <v>14.08</v>
      </c>
      <c r="N1033" s="9">
        <v>0.05</v>
      </c>
      <c r="O1033" s="20">
        <v>0.05</v>
      </c>
      <c r="P1033" s="20" t="str">
        <f>IF(Table13[[#This Row],[Discount]]=0,"No Discount",IF(Table13[[#This Row],[Discount]]&lt;=0.05,"Low",IF(Table13[[#This Row],[Discount]]&lt;=0.1,"Medium","High")))</f>
        <v>Low</v>
      </c>
      <c r="Q1033" s="15">
        <f t="shared" si="49"/>
        <v>0.70400000000000007</v>
      </c>
      <c r="R1033" s="15">
        <f t="shared" si="50"/>
        <v>13.375999999999999</v>
      </c>
      <c r="S1033" s="15" t="str">
        <f>IF(Table13[[#This Row],[Total Sales After Discount (Main Total Sales)]]&gt;=1000,"High Order","Low Order")</f>
        <v>Low Order</v>
      </c>
      <c r="T1033" s="9" t="s">
        <v>98</v>
      </c>
      <c r="U1033" s="9" t="s">
        <v>81</v>
      </c>
      <c r="V1033" s="16" t="str">
        <f ca="1">PROPER(Table13[[#This Row],[Region]])</f>
        <v>Central</v>
      </c>
      <c r="W1033" s="9" t="s">
        <v>228</v>
      </c>
      <c r="X1033" s="9" t="s">
        <v>706</v>
      </c>
      <c r="Y1033" s="9" t="s">
        <v>32</v>
      </c>
      <c r="Z1033" s="9" t="str">
        <f>TEXT(Table13[[#This Row],[Order Date]],"mmm")</f>
        <v>Jan</v>
      </c>
      <c r="AA1033" s="1" t="str">
        <f>TEXT(Table13[[#This Row],[Order Date]],"yyyy")</f>
        <v>2015</v>
      </c>
      <c r="AB1033" s="1" t="str">
        <f>TEXT(Table13[[#This Row],[Order Date]],"mmm yyyy")</f>
        <v>Jan 2015</v>
      </c>
      <c r="AC1033" s="1" t="str">
        <f>TEXT(Table13[[#This Row],[Order Date]],"dddd")</f>
        <v>Tuesday</v>
      </c>
    </row>
    <row r="1034" spans="1:29" ht="14.5">
      <c r="A1034" s="9">
        <v>1829</v>
      </c>
      <c r="B1034" s="9" t="str">
        <f>VLOOKUP(Table13[[#This Row],[Customer ID]],'Customer Lookup'!A:B,2,0)</f>
        <v>Suzanne Cochran</v>
      </c>
      <c r="C1034" s="9">
        <v>86960</v>
      </c>
      <c r="D1034" s="12">
        <v>42010</v>
      </c>
      <c r="E1034" s="12">
        <v>42017</v>
      </c>
      <c r="F1034" s="24">
        <f>Table13[[#This Row],[Ship Date]]-Table13[[#This Row],[Order Date]]</f>
        <v>7</v>
      </c>
      <c r="G1034" s="18" t="str">
        <f>IF(Table13[[#This Row],[Shipping Delay (No of Days From Order to Delivery)]]&lt;=2,"Fast Delivery","Standard Delivery")</f>
        <v>Standard Delivery</v>
      </c>
      <c r="H1034" s="8" t="s">
        <v>2238</v>
      </c>
      <c r="I1034" s="13" t="str">
        <f ca="1">TRIM(Table13[[#This Row],[Product Category]])</f>
        <v>Technology</v>
      </c>
      <c r="J1034" s="13" t="str">
        <f ca="1">PROPER(Table13[[#This Row],[Product Sub-Category]])</f>
        <v>Storage &amp; Organization</v>
      </c>
      <c r="K1034" s="14">
        <v>1</v>
      </c>
      <c r="L1034" s="15">
        <v>15.51</v>
      </c>
      <c r="M1034" s="15">
        <f t="shared" si="48"/>
        <v>15.51</v>
      </c>
      <c r="N1034" s="9">
        <v>0.05</v>
      </c>
      <c r="O1034" s="21">
        <v>0.05</v>
      </c>
      <c r="P1034" s="21" t="str">
        <f>IF(Table13[[#This Row],[Discount]]=0,"No Discount",IF(Table13[[#This Row],[Discount]]&lt;=0.05,"Low",IF(Table13[[#This Row],[Discount]]&lt;=0.1,"Medium","High")))</f>
        <v>Low</v>
      </c>
      <c r="Q1034" s="15">
        <f t="shared" si="49"/>
        <v>0.77550000000000008</v>
      </c>
      <c r="R1034" s="15">
        <f t="shared" si="50"/>
        <v>14.734500000000001</v>
      </c>
      <c r="S1034" s="15" t="str">
        <f>IF(Table13[[#This Row],[Total Sales After Discount (Main Total Sales)]]&gt;=1000,"High Order","Low Order")</f>
        <v>Low Order</v>
      </c>
      <c r="T1034" s="9" t="s">
        <v>98</v>
      </c>
      <c r="U1034" s="9" t="s">
        <v>81</v>
      </c>
      <c r="V1034" s="16" t="str">
        <f ca="1">PROPER(Table13[[#This Row],[Region]])</f>
        <v>West</v>
      </c>
      <c r="W1034" s="9" t="s">
        <v>228</v>
      </c>
      <c r="X1034" s="9" t="s">
        <v>706</v>
      </c>
      <c r="Y1034" s="9" t="s">
        <v>32</v>
      </c>
      <c r="Z1034" s="9" t="str">
        <f>TEXT(Table13[[#This Row],[Order Date]],"mmm")</f>
        <v>Jan</v>
      </c>
      <c r="AA1034" s="1" t="str">
        <f>TEXT(Table13[[#This Row],[Order Date]],"yyyy")</f>
        <v>2015</v>
      </c>
      <c r="AB1034" s="1" t="str">
        <f>TEXT(Table13[[#This Row],[Order Date]],"mmm yyyy")</f>
        <v>Jan 2015</v>
      </c>
      <c r="AC1034" s="1" t="str">
        <f>TEXT(Table13[[#This Row],[Order Date]],"dddd")</f>
        <v>Tuesday</v>
      </c>
    </row>
    <row r="1035" spans="1:29" ht="14.5">
      <c r="A1035" s="9">
        <v>1836</v>
      </c>
      <c r="B1035" s="9" t="str">
        <f>VLOOKUP(Table13[[#This Row],[Customer ID]],'Customer Lookup'!A:B,2,0)</f>
        <v>Dwight Albright Huffman</v>
      </c>
      <c r="C1035" s="9">
        <v>86600</v>
      </c>
      <c r="D1035" s="12">
        <v>42113</v>
      </c>
      <c r="E1035" s="12">
        <v>42114</v>
      </c>
      <c r="F1035" s="24">
        <f>Table13[[#This Row],[Ship Date]]-Table13[[#This Row],[Order Date]]</f>
        <v>1</v>
      </c>
      <c r="G1035" s="18" t="str">
        <f>IF(Table13[[#This Row],[Shipping Delay (No of Days From Order to Delivery)]]&lt;=2,"Fast Delivery","Standard Delivery")</f>
        <v>Fast Delivery</v>
      </c>
      <c r="H1035" s="9" t="s">
        <v>2235</v>
      </c>
      <c r="I1035" s="13" t="str">
        <f ca="1">TRIM(Table13[[#This Row],[Product Category]])</f>
        <v>Office Supplies</v>
      </c>
      <c r="J1035" s="13" t="str">
        <f ca="1">PROPER(Table13[[#This Row],[Product Sub-Category]])</f>
        <v>Telephones And Communication</v>
      </c>
      <c r="K1035" s="14">
        <v>5</v>
      </c>
      <c r="L1035" s="15">
        <v>155.99</v>
      </c>
      <c r="M1035" s="15">
        <f t="shared" si="48"/>
        <v>779.95</v>
      </c>
      <c r="N1035" s="9">
        <v>0.1</v>
      </c>
      <c r="O1035" s="20">
        <v>0.1</v>
      </c>
      <c r="P1035" s="20" t="str">
        <f>IF(Table13[[#This Row],[Discount]]=0,"No Discount",IF(Table13[[#This Row],[Discount]]&lt;=0.05,"Low",IF(Table13[[#This Row],[Discount]]&lt;=0.1,"Medium","High")))</f>
        <v>Medium</v>
      </c>
      <c r="Q1035" s="15">
        <f t="shared" si="49"/>
        <v>77.995000000000005</v>
      </c>
      <c r="R1035" s="15">
        <f t="shared" si="50"/>
        <v>701.95500000000004</v>
      </c>
      <c r="S1035" s="15" t="str">
        <f>IF(Table13[[#This Row],[Total Sales After Discount (Main Total Sales)]]&gt;=1000,"High Order","Low Order")</f>
        <v>Low Order</v>
      </c>
      <c r="T1035" s="9" t="s">
        <v>21</v>
      </c>
      <c r="U1035" s="9" t="s">
        <v>81</v>
      </c>
      <c r="V1035" s="16" t="str">
        <f ca="1">PROPER(Table13[[#This Row],[Region]])</f>
        <v>West</v>
      </c>
      <c r="W1035" s="9" t="s">
        <v>37</v>
      </c>
      <c r="X1035" s="9" t="s">
        <v>206</v>
      </c>
      <c r="Y1035" s="9" t="s">
        <v>22</v>
      </c>
      <c r="Z1035" s="9" t="str">
        <f>TEXT(Table13[[#This Row],[Order Date]],"mmm")</f>
        <v>Apr</v>
      </c>
      <c r="AA1035" s="1" t="str">
        <f>TEXT(Table13[[#This Row],[Order Date]],"yyyy")</f>
        <v>2015</v>
      </c>
      <c r="AB1035" s="1" t="str">
        <f>TEXT(Table13[[#This Row],[Order Date]],"mmm yyyy")</f>
        <v>Apr 2015</v>
      </c>
      <c r="AC1035" s="1" t="str">
        <f>TEXT(Table13[[#This Row],[Order Date]],"dddd")</f>
        <v>Sunday</v>
      </c>
    </row>
    <row r="1036" spans="1:29" ht="14.5">
      <c r="A1036" s="9">
        <v>1837</v>
      </c>
      <c r="B1036" s="9" t="str">
        <f>VLOOKUP(Table13[[#This Row],[Customer ID]],'Customer Lookup'!A:B,2,0)</f>
        <v>Herbert Williamson</v>
      </c>
      <c r="C1036" s="9">
        <v>86600</v>
      </c>
      <c r="D1036" s="12">
        <v>42113</v>
      </c>
      <c r="E1036" s="12">
        <v>42115</v>
      </c>
      <c r="F1036" s="24">
        <f>Table13[[#This Row],[Ship Date]]-Table13[[#This Row],[Order Date]]</f>
        <v>2</v>
      </c>
      <c r="G1036" s="18" t="str">
        <f>IF(Table13[[#This Row],[Shipping Delay (No of Days From Order to Delivery)]]&lt;=2,"Fast Delivery","Standard Delivery")</f>
        <v>Fast Delivery</v>
      </c>
      <c r="H1036" s="8" t="s">
        <v>83</v>
      </c>
      <c r="I1036" s="13" t="str">
        <f ca="1">TRIM(Table13[[#This Row],[Product Category]])</f>
        <v>Office Supplies</v>
      </c>
      <c r="J1036" s="13" t="str">
        <f ca="1">PROPER(Table13[[#This Row],[Product Sub-Category]])</f>
        <v>Paper</v>
      </c>
      <c r="K1036" s="14">
        <v>4</v>
      </c>
      <c r="L1036" s="15">
        <v>5.98</v>
      </c>
      <c r="M1036" s="15">
        <f t="shared" si="48"/>
        <v>23.92</v>
      </c>
      <c r="N1036" s="9">
        <v>0.05</v>
      </c>
      <c r="O1036" s="21">
        <v>0.05</v>
      </c>
      <c r="P1036" s="21" t="str">
        <f>IF(Table13[[#This Row],[Discount]]=0,"No Discount",IF(Table13[[#This Row],[Discount]]&lt;=0.05,"Low",IF(Table13[[#This Row],[Discount]]&lt;=0.1,"Medium","High")))</f>
        <v>Low</v>
      </c>
      <c r="Q1036" s="15">
        <f t="shared" si="49"/>
        <v>1.1960000000000002</v>
      </c>
      <c r="R1036" s="15">
        <f t="shared" si="50"/>
        <v>22.724</v>
      </c>
      <c r="S1036" s="15" t="str">
        <f>IF(Table13[[#This Row],[Total Sales After Discount (Main Total Sales)]]&gt;=1000,"High Order","Low Order")</f>
        <v>Low Order</v>
      </c>
      <c r="T1036" s="9" t="s">
        <v>21</v>
      </c>
      <c r="U1036" s="9" t="s">
        <v>81</v>
      </c>
      <c r="V1036" s="16" t="str">
        <f ca="1">PROPER(Table13[[#This Row],[Region]])</f>
        <v>East</v>
      </c>
      <c r="W1036" s="9" t="s">
        <v>37</v>
      </c>
      <c r="X1036" s="9" t="s">
        <v>38</v>
      </c>
      <c r="Y1036" s="9" t="s">
        <v>32</v>
      </c>
      <c r="Z1036" s="9" t="str">
        <f>TEXT(Table13[[#This Row],[Order Date]],"mmm")</f>
        <v>Apr</v>
      </c>
      <c r="AA1036" s="1" t="str">
        <f>TEXT(Table13[[#This Row],[Order Date]],"yyyy")</f>
        <v>2015</v>
      </c>
      <c r="AB1036" s="1" t="str">
        <f>TEXT(Table13[[#This Row],[Order Date]],"mmm yyyy")</f>
        <v>Apr 2015</v>
      </c>
      <c r="AC1036" s="1" t="str">
        <f>TEXT(Table13[[#This Row],[Order Date]],"dddd")</f>
        <v>Sunday</v>
      </c>
    </row>
    <row r="1037" spans="1:29" ht="14.5">
      <c r="A1037" s="9">
        <v>1840</v>
      </c>
      <c r="B1037" s="9" t="str">
        <f>VLOOKUP(Table13[[#This Row],[Customer ID]],'Customer Lookup'!A:B,2,0)</f>
        <v>Clifford Webb</v>
      </c>
      <c r="C1037" s="9">
        <v>86599</v>
      </c>
      <c r="D1037" s="12">
        <v>42093</v>
      </c>
      <c r="E1037" s="12">
        <v>42095</v>
      </c>
      <c r="F1037" s="24">
        <f>Table13[[#This Row],[Ship Date]]-Table13[[#This Row],[Order Date]]</f>
        <v>2</v>
      </c>
      <c r="G1037" s="18" t="str">
        <f>IF(Table13[[#This Row],[Shipping Delay (No of Days From Order to Delivery)]]&lt;=2,"Fast Delivery","Standard Delivery")</f>
        <v>Fast Delivery</v>
      </c>
      <c r="H1037" s="9" t="s">
        <v>2237</v>
      </c>
      <c r="I1037" s="13" t="str">
        <f ca="1">TRIM(Table13[[#This Row],[Product Category]])</f>
        <v>Technology</v>
      </c>
      <c r="J1037" s="13" t="str">
        <f ca="1">PROPER(Table13[[#This Row],[Product Sub-Category]])</f>
        <v>Binders And Binder Accessories</v>
      </c>
      <c r="K1037" s="14">
        <v>13</v>
      </c>
      <c r="L1037" s="15">
        <v>40.98</v>
      </c>
      <c r="M1037" s="15">
        <f t="shared" si="48"/>
        <v>532.74</v>
      </c>
      <c r="N1037" s="9">
        <v>0.05</v>
      </c>
      <c r="O1037" s="20">
        <v>0.05</v>
      </c>
      <c r="P1037" s="20" t="str">
        <f>IF(Table13[[#This Row],[Discount]]=0,"No Discount",IF(Table13[[#This Row],[Discount]]&lt;=0.05,"Low",IF(Table13[[#This Row],[Discount]]&lt;=0.1,"Medium","High")))</f>
        <v>Low</v>
      </c>
      <c r="Q1037" s="15">
        <f t="shared" si="49"/>
        <v>26.637</v>
      </c>
      <c r="R1037" s="15">
        <f t="shared" si="50"/>
        <v>506.10300000000001</v>
      </c>
      <c r="S1037" s="15" t="str">
        <f>IF(Table13[[#This Row],[Total Sales After Discount (Main Total Sales)]]&gt;=1000,"High Order","Low Order")</f>
        <v>Low Order</v>
      </c>
      <c r="T1037" s="9" t="s">
        <v>31</v>
      </c>
      <c r="U1037" s="9" t="s">
        <v>42</v>
      </c>
      <c r="V1037" s="16" t="str">
        <f ca="1">PROPER(Table13[[#This Row],[Region]])</f>
        <v>South</v>
      </c>
      <c r="W1037" s="9" t="s">
        <v>152</v>
      </c>
      <c r="X1037" s="9" t="s">
        <v>707</v>
      </c>
      <c r="Y1037" s="9" t="s">
        <v>32</v>
      </c>
      <c r="Z1037" s="9" t="str">
        <f>TEXT(Table13[[#This Row],[Order Date]],"mmm")</f>
        <v>Mar</v>
      </c>
      <c r="AA1037" s="1" t="str">
        <f>TEXT(Table13[[#This Row],[Order Date]],"yyyy")</f>
        <v>2015</v>
      </c>
      <c r="AB1037" s="1" t="str">
        <f>TEXT(Table13[[#This Row],[Order Date]],"mmm yyyy")</f>
        <v>Mar 2015</v>
      </c>
      <c r="AC1037" s="1" t="str">
        <f>TEXT(Table13[[#This Row],[Order Date]],"dddd")</f>
        <v>Monday</v>
      </c>
    </row>
    <row r="1038" spans="1:29" ht="14.5">
      <c r="A1038" s="9">
        <v>1849</v>
      </c>
      <c r="B1038" s="9" t="str">
        <f>VLOOKUP(Table13[[#This Row],[Customer ID]],'Customer Lookup'!A:B,2,0)</f>
        <v>Michelle Steele</v>
      </c>
      <c r="C1038" s="9">
        <v>89697</v>
      </c>
      <c r="D1038" s="12">
        <v>42095</v>
      </c>
      <c r="E1038" s="12">
        <v>42097</v>
      </c>
      <c r="F1038" s="24">
        <f>Table13[[#This Row],[Ship Date]]-Table13[[#This Row],[Order Date]]</f>
        <v>2</v>
      </c>
      <c r="G1038" s="18" t="str">
        <f>IF(Table13[[#This Row],[Shipping Delay (No of Days From Order to Delivery)]]&lt;=2,"Fast Delivery","Standard Delivery")</f>
        <v>Fast Delivery</v>
      </c>
      <c r="H1038" s="8" t="s">
        <v>2235</v>
      </c>
      <c r="I1038" s="13" t="str">
        <f ca="1">TRIM(Table13[[#This Row],[Product Category]])</f>
        <v>Technology</v>
      </c>
      <c r="J1038" s="13" t="str">
        <f ca="1">PROPER(Table13[[#This Row],[Product Sub-Category]])</f>
        <v>Telephones And Communication</v>
      </c>
      <c r="K1038" s="14">
        <v>8</v>
      </c>
      <c r="L1038" s="15">
        <v>35.99</v>
      </c>
      <c r="M1038" s="15">
        <f t="shared" si="48"/>
        <v>287.92</v>
      </c>
      <c r="N1038" s="9">
        <v>0.05</v>
      </c>
      <c r="O1038" s="21">
        <v>0.05</v>
      </c>
      <c r="P1038" s="21" t="str">
        <f>IF(Table13[[#This Row],[Discount]]=0,"No Discount",IF(Table13[[#This Row],[Discount]]&lt;=0.05,"Low",IF(Table13[[#This Row],[Discount]]&lt;=0.1,"Medium","High")))</f>
        <v>Low</v>
      </c>
      <c r="Q1038" s="15">
        <f t="shared" si="49"/>
        <v>14.396000000000001</v>
      </c>
      <c r="R1038" s="15">
        <f t="shared" si="50"/>
        <v>273.524</v>
      </c>
      <c r="S1038" s="15" t="str">
        <f>IF(Table13[[#This Row],[Total Sales After Discount (Main Total Sales)]]&gt;=1000,"High Order","Low Order")</f>
        <v>Low Order</v>
      </c>
      <c r="T1038" s="9" t="s">
        <v>21</v>
      </c>
      <c r="U1038" s="9" t="s">
        <v>104</v>
      </c>
      <c r="V1038" s="16" t="str">
        <f ca="1">PROPER(Table13[[#This Row],[Region]])</f>
        <v>South</v>
      </c>
      <c r="W1038" s="9" t="s">
        <v>542</v>
      </c>
      <c r="X1038" s="9" t="s">
        <v>708</v>
      </c>
      <c r="Y1038" s="9" t="s">
        <v>32</v>
      </c>
      <c r="Z1038" s="9" t="str">
        <f>TEXT(Table13[[#This Row],[Order Date]],"mmm")</f>
        <v>Apr</v>
      </c>
      <c r="AA1038" s="1" t="str">
        <f>TEXT(Table13[[#This Row],[Order Date]],"yyyy")</f>
        <v>2015</v>
      </c>
      <c r="AB1038" s="1" t="str">
        <f>TEXT(Table13[[#This Row],[Order Date]],"mmm yyyy")</f>
        <v>Apr 2015</v>
      </c>
      <c r="AC1038" s="1" t="str">
        <f>TEXT(Table13[[#This Row],[Order Date]],"dddd")</f>
        <v>Wednesday</v>
      </c>
    </row>
    <row r="1039" spans="1:29" ht="14.5">
      <c r="A1039" s="9">
        <v>1849</v>
      </c>
      <c r="B1039" s="9" t="str">
        <f>VLOOKUP(Table13[[#This Row],[Customer ID]],'Customer Lookup'!A:B,2,0)</f>
        <v>Michelle Steele</v>
      </c>
      <c r="C1039" s="9">
        <v>89697</v>
      </c>
      <c r="D1039" s="12">
        <v>42095</v>
      </c>
      <c r="E1039" s="12">
        <v>42096</v>
      </c>
      <c r="F1039" s="24">
        <f>Table13[[#This Row],[Ship Date]]-Table13[[#This Row],[Order Date]]</f>
        <v>1</v>
      </c>
      <c r="G1039" s="18" t="str">
        <f>IF(Table13[[#This Row],[Shipping Delay (No of Days From Order to Delivery)]]&lt;=2,"Fast Delivery","Standard Delivery")</f>
        <v>Fast Delivery</v>
      </c>
      <c r="H1039" s="9" t="s">
        <v>2235</v>
      </c>
      <c r="I1039" s="13" t="str">
        <f ca="1">TRIM(Table13[[#This Row],[Product Category]])</f>
        <v>Office Supplies</v>
      </c>
      <c r="J1039" s="13" t="str">
        <f ca="1">PROPER(Table13[[#This Row],[Product Sub-Category]])</f>
        <v>Telephones And Communication</v>
      </c>
      <c r="K1039" s="14">
        <v>2</v>
      </c>
      <c r="L1039" s="15">
        <v>125.99</v>
      </c>
      <c r="M1039" s="15">
        <f t="shared" si="48"/>
        <v>251.98</v>
      </c>
      <c r="N1039" s="9">
        <v>0.1</v>
      </c>
      <c r="O1039" s="20">
        <v>0.1</v>
      </c>
      <c r="P1039" s="20" t="str">
        <f>IF(Table13[[#This Row],[Discount]]=0,"No Discount",IF(Table13[[#This Row],[Discount]]&lt;=0.05,"Low",IF(Table13[[#This Row],[Discount]]&lt;=0.1,"Medium","High")))</f>
        <v>Medium</v>
      </c>
      <c r="Q1039" s="15">
        <f t="shared" si="49"/>
        <v>25.198</v>
      </c>
      <c r="R1039" s="15">
        <f t="shared" si="50"/>
        <v>226.78199999999998</v>
      </c>
      <c r="S1039" s="15" t="str">
        <f>IF(Table13[[#This Row],[Total Sales After Discount (Main Total Sales)]]&gt;=1000,"High Order","Low Order")</f>
        <v>Low Order</v>
      </c>
      <c r="T1039" s="9" t="s">
        <v>21</v>
      </c>
      <c r="U1039" s="9" t="s">
        <v>104</v>
      </c>
      <c r="V1039" s="16" t="str">
        <f ca="1">PROPER(Table13[[#This Row],[Region]])</f>
        <v>West</v>
      </c>
      <c r="W1039" s="9" t="s">
        <v>542</v>
      </c>
      <c r="X1039" s="9" t="s">
        <v>708</v>
      </c>
      <c r="Y1039" s="9" t="s">
        <v>32</v>
      </c>
      <c r="Z1039" s="9" t="str">
        <f>TEXT(Table13[[#This Row],[Order Date]],"mmm")</f>
        <v>Apr</v>
      </c>
      <c r="AA1039" s="1" t="str">
        <f>TEXT(Table13[[#This Row],[Order Date]],"yyyy")</f>
        <v>2015</v>
      </c>
      <c r="AB1039" s="1" t="str">
        <f>TEXT(Table13[[#This Row],[Order Date]],"mmm yyyy")</f>
        <v>Apr 2015</v>
      </c>
      <c r="AC1039" s="1" t="str">
        <f>TEXT(Table13[[#This Row],[Order Date]],"dddd")</f>
        <v>Wednesday</v>
      </c>
    </row>
    <row r="1040" spans="1:29" ht="14.5">
      <c r="A1040" s="9">
        <v>1852</v>
      </c>
      <c r="B1040" s="9" t="str">
        <f>VLOOKUP(Table13[[#This Row],[Customer ID]],'Customer Lookup'!A:B,2,0)</f>
        <v>Joy Kaplan McNeill</v>
      </c>
      <c r="C1040" s="9">
        <v>86847</v>
      </c>
      <c r="D1040" s="12">
        <v>42082</v>
      </c>
      <c r="E1040" s="12">
        <v>42084</v>
      </c>
      <c r="F1040" s="24">
        <f>Table13[[#This Row],[Ship Date]]-Table13[[#This Row],[Order Date]]</f>
        <v>2</v>
      </c>
      <c r="G1040" s="18" t="str">
        <f>IF(Table13[[#This Row],[Shipping Delay (No of Days From Order to Delivery)]]&lt;=2,"Fast Delivery","Standard Delivery")</f>
        <v>Fast Delivery</v>
      </c>
      <c r="H1040" s="8" t="s">
        <v>83</v>
      </c>
      <c r="I1040" s="13" t="str">
        <f ca="1">TRIM(Table13[[#This Row],[Product Category]])</f>
        <v>Technology</v>
      </c>
      <c r="J1040" s="13" t="str">
        <f ca="1">PROPER(Table13[[#This Row],[Product Sub-Category]])</f>
        <v>Paper</v>
      </c>
      <c r="K1040" s="14">
        <v>10</v>
      </c>
      <c r="L1040" s="15">
        <v>6.48</v>
      </c>
      <c r="M1040" s="15">
        <f t="shared" si="48"/>
        <v>64.800000000000011</v>
      </c>
      <c r="N1040" s="9">
        <v>0.05</v>
      </c>
      <c r="O1040" s="21">
        <v>0.05</v>
      </c>
      <c r="P1040" s="21" t="str">
        <f>IF(Table13[[#This Row],[Discount]]=0,"No Discount",IF(Table13[[#This Row],[Discount]]&lt;=0.05,"Low",IF(Table13[[#This Row],[Discount]]&lt;=0.1,"Medium","High")))</f>
        <v>Low</v>
      </c>
      <c r="Q1040" s="15">
        <f t="shared" si="49"/>
        <v>3.2400000000000007</v>
      </c>
      <c r="R1040" s="15">
        <f t="shared" si="50"/>
        <v>61.560000000000009</v>
      </c>
      <c r="S1040" s="15" t="str">
        <f>IF(Table13[[#This Row],[Total Sales After Discount (Main Total Sales)]]&gt;=1000,"High Order","Low Order")</f>
        <v>Low Order</v>
      </c>
      <c r="T1040" s="9" t="s">
        <v>31</v>
      </c>
      <c r="U1040" s="9" t="s">
        <v>42</v>
      </c>
      <c r="V1040" s="16" t="str">
        <f ca="1">PROPER(Table13[[#This Row],[Region]])</f>
        <v>East</v>
      </c>
      <c r="W1040" s="9" t="s">
        <v>37</v>
      </c>
      <c r="X1040" s="9" t="s">
        <v>709</v>
      </c>
      <c r="Y1040" s="9" t="s">
        <v>22</v>
      </c>
      <c r="Z1040" s="9" t="str">
        <f>TEXT(Table13[[#This Row],[Order Date]],"mmm")</f>
        <v>Mar</v>
      </c>
      <c r="AA1040" s="1" t="str">
        <f>TEXT(Table13[[#This Row],[Order Date]],"yyyy")</f>
        <v>2015</v>
      </c>
      <c r="AB1040" s="1" t="str">
        <f>TEXT(Table13[[#This Row],[Order Date]],"mmm yyyy")</f>
        <v>Mar 2015</v>
      </c>
      <c r="AC1040" s="1" t="str">
        <f>TEXT(Table13[[#This Row],[Order Date]],"dddd")</f>
        <v>Thursday</v>
      </c>
    </row>
    <row r="1041" spans="1:29" ht="14.5">
      <c r="A1041" s="9">
        <v>1854</v>
      </c>
      <c r="B1041" s="9" t="str">
        <f>VLOOKUP(Table13[[#This Row],[Customer ID]],'Customer Lookup'!A:B,2,0)</f>
        <v>Erika Morgan</v>
      </c>
      <c r="C1041" s="9">
        <v>86847</v>
      </c>
      <c r="D1041" s="12">
        <v>42082</v>
      </c>
      <c r="E1041" s="12">
        <v>42085</v>
      </c>
      <c r="F1041" s="24">
        <f>Table13[[#This Row],[Ship Date]]-Table13[[#This Row],[Order Date]]</f>
        <v>3</v>
      </c>
      <c r="G1041" s="18" t="str">
        <f>IF(Table13[[#This Row],[Shipping Delay (No of Days From Order to Delivery)]]&lt;=2,"Fast Delivery","Standard Delivery")</f>
        <v>Standard Delivery</v>
      </c>
      <c r="H1041" s="9" t="s">
        <v>144</v>
      </c>
      <c r="I1041" s="13" t="str">
        <f ca="1">TRIM(Table13[[#This Row],[Product Category]])</f>
        <v>Office Supplies</v>
      </c>
      <c r="J1041" s="13" t="str">
        <f ca="1">PROPER(Table13[[#This Row],[Product Sub-Category]])</f>
        <v>Computer Peripherals</v>
      </c>
      <c r="K1041" s="14">
        <v>16</v>
      </c>
      <c r="L1041" s="15">
        <v>30.73</v>
      </c>
      <c r="M1041" s="15">
        <f t="shared" si="48"/>
        <v>491.68</v>
      </c>
      <c r="N1041" s="9">
        <v>0.05</v>
      </c>
      <c r="O1041" s="20">
        <v>0.05</v>
      </c>
      <c r="P1041" s="20" t="str">
        <f>IF(Table13[[#This Row],[Discount]]=0,"No Discount",IF(Table13[[#This Row],[Discount]]&lt;=0.05,"Low",IF(Table13[[#This Row],[Discount]]&lt;=0.1,"Medium","High")))</f>
        <v>Low</v>
      </c>
      <c r="Q1041" s="15">
        <f t="shared" si="49"/>
        <v>24.584000000000003</v>
      </c>
      <c r="R1041" s="15">
        <f t="shared" si="50"/>
        <v>467.096</v>
      </c>
      <c r="S1041" s="15" t="str">
        <f>IF(Table13[[#This Row],[Total Sales After Discount (Main Total Sales)]]&gt;=1000,"High Order","Low Order")</f>
        <v>Low Order</v>
      </c>
      <c r="T1041" s="9" t="s">
        <v>31</v>
      </c>
      <c r="U1041" s="9" t="s">
        <v>42</v>
      </c>
      <c r="V1041" s="16" t="str">
        <f ca="1">PROPER(Table13[[#This Row],[Region]])</f>
        <v>East</v>
      </c>
      <c r="W1041" s="9" t="s">
        <v>171</v>
      </c>
      <c r="X1041" s="9" t="s">
        <v>371</v>
      </c>
      <c r="Y1041" s="9" t="s">
        <v>32</v>
      </c>
      <c r="Z1041" s="9" t="str">
        <f>TEXT(Table13[[#This Row],[Order Date]],"mmm")</f>
        <v>Mar</v>
      </c>
      <c r="AA1041" s="1" t="str">
        <f>TEXT(Table13[[#This Row],[Order Date]],"yyyy")</f>
        <v>2015</v>
      </c>
      <c r="AB1041" s="1" t="str">
        <f>TEXT(Table13[[#This Row],[Order Date]],"mmm yyyy")</f>
        <v>Mar 2015</v>
      </c>
      <c r="AC1041" s="1" t="str">
        <f>TEXT(Table13[[#This Row],[Order Date]],"dddd")</f>
        <v>Thursday</v>
      </c>
    </row>
    <row r="1042" spans="1:29" ht="14.5">
      <c r="A1042" s="9">
        <v>1860</v>
      </c>
      <c r="B1042" s="9" t="str">
        <f>VLOOKUP(Table13[[#This Row],[Customer ID]],'Customer Lookup'!A:B,2,0)</f>
        <v>Gina B Hess</v>
      </c>
      <c r="C1042" s="9">
        <v>86846</v>
      </c>
      <c r="D1042" s="12">
        <v>42170</v>
      </c>
      <c r="E1042" s="12">
        <v>42172</v>
      </c>
      <c r="F1042" s="24">
        <f>Table13[[#This Row],[Ship Date]]-Table13[[#This Row],[Order Date]]</f>
        <v>2</v>
      </c>
      <c r="G1042" s="18" t="str">
        <f>IF(Table13[[#This Row],[Shipping Delay (No of Days From Order to Delivery)]]&lt;=2,"Fast Delivery","Standard Delivery")</f>
        <v>Fast Delivery</v>
      </c>
      <c r="H1042" s="8" t="s">
        <v>2237</v>
      </c>
      <c r="I1042" s="13" t="str">
        <f ca="1">TRIM(Table13[[#This Row],[Product Category]])</f>
        <v>Furniture</v>
      </c>
      <c r="J1042" s="13" t="str">
        <f ca="1">PROPER(Table13[[#This Row],[Product Sub-Category]])</f>
        <v>Binders And Binder Accessories</v>
      </c>
      <c r="K1042" s="14">
        <v>5</v>
      </c>
      <c r="L1042" s="15">
        <v>5.98</v>
      </c>
      <c r="M1042" s="15">
        <f t="shared" si="48"/>
        <v>29.900000000000002</v>
      </c>
      <c r="N1042" s="9">
        <v>0.05</v>
      </c>
      <c r="O1042" s="21">
        <v>0.05</v>
      </c>
      <c r="P1042" s="21" t="str">
        <f>IF(Table13[[#This Row],[Discount]]=0,"No Discount",IF(Table13[[#This Row],[Discount]]&lt;=0.05,"Low",IF(Table13[[#This Row],[Discount]]&lt;=0.1,"Medium","High")))</f>
        <v>Low</v>
      </c>
      <c r="Q1042" s="15">
        <f t="shared" si="49"/>
        <v>1.4950000000000001</v>
      </c>
      <c r="R1042" s="15">
        <f t="shared" si="50"/>
        <v>28.405000000000001</v>
      </c>
      <c r="S1042" s="15" t="str">
        <f>IF(Table13[[#This Row],[Total Sales After Discount (Main Total Sales)]]&gt;=1000,"High Order","Low Order")</f>
        <v>Low Order</v>
      </c>
      <c r="T1042" s="9" t="s">
        <v>41</v>
      </c>
      <c r="U1042" s="9" t="s">
        <v>42</v>
      </c>
      <c r="V1042" s="16" t="str">
        <f ca="1">PROPER(Table13[[#This Row],[Region]])</f>
        <v>West</v>
      </c>
      <c r="W1042" s="9" t="s">
        <v>152</v>
      </c>
      <c r="X1042" s="9" t="s">
        <v>710</v>
      </c>
      <c r="Y1042" s="9" t="s">
        <v>32</v>
      </c>
      <c r="Z1042" s="9" t="str">
        <f>TEXT(Table13[[#This Row],[Order Date]],"mmm")</f>
        <v>Jun</v>
      </c>
      <c r="AA1042" s="1" t="str">
        <f>TEXT(Table13[[#This Row],[Order Date]],"yyyy")</f>
        <v>2015</v>
      </c>
      <c r="AB1042" s="1" t="str">
        <f>TEXT(Table13[[#This Row],[Order Date]],"mmm yyyy")</f>
        <v>Jun 2015</v>
      </c>
      <c r="AC1042" s="1" t="str">
        <f>TEXT(Table13[[#This Row],[Order Date]],"dddd")</f>
        <v>Monday</v>
      </c>
    </row>
    <row r="1043" spans="1:29" ht="14.5">
      <c r="A1043" s="9">
        <v>1869</v>
      </c>
      <c r="B1043" s="9" t="str">
        <f>VLOOKUP(Table13[[#This Row],[Customer ID]],'Customer Lookup'!A:B,2,0)</f>
        <v>Roberta Daniel</v>
      </c>
      <c r="C1043" s="9">
        <v>89209</v>
      </c>
      <c r="D1043" s="12">
        <v>42127</v>
      </c>
      <c r="E1043" s="12">
        <v>42128</v>
      </c>
      <c r="F1043" s="24">
        <f>Table13[[#This Row],[Ship Date]]-Table13[[#This Row],[Order Date]]</f>
        <v>1</v>
      </c>
      <c r="G1043" s="18" t="str">
        <f>IF(Table13[[#This Row],[Shipping Delay (No of Days From Order to Delivery)]]&lt;=2,"Fast Delivery","Standard Delivery")</f>
        <v>Fast Delivery</v>
      </c>
      <c r="H1043" s="9" t="s">
        <v>2233</v>
      </c>
      <c r="I1043" s="13" t="str">
        <f ca="1">TRIM(Table13[[#This Row],[Product Category]])</f>
        <v>Office Supplies</v>
      </c>
      <c r="J1043" s="13" t="str">
        <f ca="1">PROPER(Table13[[#This Row],[Product Sub-Category]])</f>
        <v>Office Furnishings</v>
      </c>
      <c r="K1043" s="14">
        <v>10</v>
      </c>
      <c r="L1043" s="15">
        <v>8.09</v>
      </c>
      <c r="M1043" s="15">
        <f t="shared" si="48"/>
        <v>80.900000000000006</v>
      </c>
      <c r="N1043" s="9">
        <v>0.05</v>
      </c>
      <c r="O1043" s="20">
        <v>0.05</v>
      </c>
      <c r="P1043" s="20" t="str">
        <f>IF(Table13[[#This Row],[Discount]]=0,"No Discount",IF(Table13[[#This Row],[Discount]]&lt;=0.05,"Low",IF(Table13[[#This Row],[Discount]]&lt;=0.1,"Medium","High")))</f>
        <v>Low</v>
      </c>
      <c r="Q1043" s="15">
        <f t="shared" si="49"/>
        <v>4.0450000000000008</v>
      </c>
      <c r="R1043" s="15">
        <f t="shared" si="50"/>
        <v>76.855000000000004</v>
      </c>
      <c r="S1043" s="15" t="str">
        <f>IF(Table13[[#This Row],[Total Sales After Discount (Main Total Sales)]]&gt;=1000,"High Order","Low Order")</f>
        <v>Low Order</v>
      </c>
      <c r="T1043" s="9" t="s">
        <v>31</v>
      </c>
      <c r="U1043" s="9" t="s">
        <v>104</v>
      </c>
      <c r="V1043" s="16" t="str">
        <f ca="1">PROPER(Table13[[#This Row],[Region]])</f>
        <v>South</v>
      </c>
      <c r="W1043" s="9" t="s">
        <v>244</v>
      </c>
      <c r="X1043" s="9" t="s">
        <v>711</v>
      </c>
      <c r="Y1043" s="9" t="s">
        <v>32</v>
      </c>
      <c r="Z1043" s="9" t="str">
        <f>TEXT(Table13[[#This Row],[Order Date]],"mmm")</f>
        <v>May</v>
      </c>
      <c r="AA1043" s="1" t="str">
        <f>TEXT(Table13[[#This Row],[Order Date]],"yyyy")</f>
        <v>2015</v>
      </c>
      <c r="AB1043" s="1" t="str">
        <f>TEXT(Table13[[#This Row],[Order Date]],"mmm yyyy")</f>
        <v>May 2015</v>
      </c>
      <c r="AC1043" s="1" t="str">
        <f>TEXT(Table13[[#This Row],[Order Date]],"dddd")</f>
        <v>Sunday</v>
      </c>
    </row>
    <row r="1044" spans="1:29" ht="14.5">
      <c r="A1044" s="9">
        <v>1873</v>
      </c>
      <c r="B1044" s="9" t="str">
        <f>VLOOKUP(Table13[[#This Row],[Customer ID]],'Customer Lookup'!A:B,2,0)</f>
        <v>Lisa Kim</v>
      </c>
      <c r="C1044" s="9">
        <v>90099</v>
      </c>
      <c r="D1044" s="12">
        <v>42021</v>
      </c>
      <c r="E1044" s="12">
        <v>42023</v>
      </c>
      <c r="F1044" s="24">
        <f>Table13[[#This Row],[Ship Date]]-Table13[[#This Row],[Order Date]]</f>
        <v>2</v>
      </c>
      <c r="G1044" s="18" t="str">
        <f>IF(Table13[[#This Row],[Shipping Delay (No of Days From Order to Delivery)]]&lt;=2,"Fast Delivery","Standard Delivery")</f>
        <v>Fast Delivery</v>
      </c>
      <c r="H1044" s="8" t="s">
        <v>61</v>
      </c>
      <c r="I1044" s="13" t="str">
        <f ca="1">TRIM(Table13[[#This Row],[Product Category]])</f>
        <v>Office Supplies</v>
      </c>
      <c r="J1044" s="13" t="str">
        <f ca="1">PROPER(Table13[[#This Row],[Product Sub-Category]])</f>
        <v>Envelopes</v>
      </c>
      <c r="K1044" s="14">
        <v>1</v>
      </c>
      <c r="L1044" s="15">
        <v>90.48</v>
      </c>
      <c r="M1044" s="15">
        <f t="shared" si="48"/>
        <v>90.48</v>
      </c>
      <c r="N1044" s="9">
        <v>0.05</v>
      </c>
      <c r="O1044" s="21">
        <v>0.05</v>
      </c>
      <c r="P1044" s="21" t="str">
        <f>IF(Table13[[#This Row],[Discount]]=0,"No Discount",IF(Table13[[#This Row],[Discount]]&lt;=0.05,"Low",IF(Table13[[#This Row],[Discount]]&lt;=0.1,"Medium","High")))</f>
        <v>Low</v>
      </c>
      <c r="Q1044" s="15">
        <f t="shared" si="49"/>
        <v>4.524</v>
      </c>
      <c r="R1044" s="15">
        <f t="shared" si="50"/>
        <v>85.956000000000003</v>
      </c>
      <c r="S1044" s="15" t="str">
        <f>IF(Table13[[#This Row],[Total Sales After Discount (Main Total Sales)]]&gt;=1000,"High Order","Low Order")</f>
        <v>Low Order</v>
      </c>
      <c r="T1044" s="9" t="s">
        <v>50</v>
      </c>
      <c r="U1044" s="9" t="s">
        <v>81</v>
      </c>
      <c r="V1044" s="16" t="str">
        <f ca="1">PROPER(Table13[[#This Row],[Region]])</f>
        <v>South</v>
      </c>
      <c r="W1044" s="9" t="s">
        <v>242</v>
      </c>
      <c r="X1044" s="9" t="s">
        <v>712</v>
      </c>
      <c r="Y1044" s="9" t="s">
        <v>32</v>
      </c>
      <c r="Z1044" s="9" t="str">
        <f>TEXT(Table13[[#This Row],[Order Date]],"mmm")</f>
        <v>Jan</v>
      </c>
      <c r="AA1044" s="1" t="str">
        <f>TEXT(Table13[[#This Row],[Order Date]],"yyyy")</f>
        <v>2015</v>
      </c>
      <c r="AB1044" s="1" t="str">
        <f>TEXT(Table13[[#This Row],[Order Date]],"mmm yyyy")</f>
        <v>Jan 2015</v>
      </c>
      <c r="AC1044" s="1" t="str">
        <f>TEXT(Table13[[#This Row],[Order Date]],"dddd")</f>
        <v>Saturday</v>
      </c>
    </row>
    <row r="1045" spans="1:29" ht="14.5">
      <c r="A1045" s="9">
        <v>1873</v>
      </c>
      <c r="B1045" s="9" t="str">
        <f>VLOOKUP(Table13[[#This Row],[Customer ID]],'Customer Lookup'!A:B,2,0)</f>
        <v>Lisa Kim</v>
      </c>
      <c r="C1045" s="9">
        <v>90099</v>
      </c>
      <c r="D1045" s="12">
        <v>42021</v>
      </c>
      <c r="E1045" s="12">
        <v>42021</v>
      </c>
      <c r="F1045" s="24">
        <f>Table13[[#This Row],[Ship Date]]-Table13[[#This Row],[Order Date]]</f>
        <v>0</v>
      </c>
      <c r="G1045" s="18" t="str">
        <f>IF(Table13[[#This Row],[Shipping Delay (No of Days From Order to Delivery)]]&lt;=2,"Fast Delivery","Standard Delivery")</f>
        <v>Fast Delivery</v>
      </c>
      <c r="H1045" s="9" t="s">
        <v>83</v>
      </c>
      <c r="I1045" s="13" t="str">
        <f ca="1">TRIM(Table13[[#This Row],[Product Category]])</f>
        <v>Technology</v>
      </c>
      <c r="J1045" s="13" t="str">
        <f ca="1">PROPER(Table13[[#This Row],[Product Sub-Category]])</f>
        <v>Paper</v>
      </c>
      <c r="K1045" s="14">
        <v>7</v>
      </c>
      <c r="L1045" s="15">
        <v>22.84</v>
      </c>
      <c r="M1045" s="15">
        <f t="shared" si="48"/>
        <v>159.88</v>
      </c>
      <c r="N1045" s="9">
        <v>0.05</v>
      </c>
      <c r="O1045" s="20">
        <v>0.05</v>
      </c>
      <c r="P1045" s="20" t="str">
        <f>IF(Table13[[#This Row],[Discount]]=0,"No Discount",IF(Table13[[#This Row],[Discount]]&lt;=0.05,"Low",IF(Table13[[#This Row],[Discount]]&lt;=0.1,"Medium","High")))</f>
        <v>Low</v>
      </c>
      <c r="Q1045" s="15">
        <f t="shared" si="49"/>
        <v>7.9939999999999998</v>
      </c>
      <c r="R1045" s="15">
        <f t="shared" si="50"/>
        <v>151.886</v>
      </c>
      <c r="S1045" s="15" t="str">
        <f>IF(Table13[[#This Row],[Total Sales After Discount (Main Total Sales)]]&gt;=1000,"High Order","Low Order")</f>
        <v>Low Order</v>
      </c>
      <c r="T1045" s="9" t="s">
        <v>50</v>
      </c>
      <c r="U1045" s="9" t="s">
        <v>81</v>
      </c>
      <c r="V1045" s="16" t="str">
        <f ca="1">PROPER(Table13[[#This Row],[Region]])</f>
        <v>South</v>
      </c>
      <c r="W1045" s="9" t="s">
        <v>242</v>
      </c>
      <c r="X1045" s="9" t="s">
        <v>712</v>
      </c>
      <c r="Y1045" s="9" t="s">
        <v>32</v>
      </c>
      <c r="Z1045" s="9" t="str">
        <f>TEXT(Table13[[#This Row],[Order Date]],"mmm")</f>
        <v>Jan</v>
      </c>
      <c r="AA1045" s="1" t="str">
        <f>TEXT(Table13[[#This Row],[Order Date]],"yyyy")</f>
        <v>2015</v>
      </c>
      <c r="AB1045" s="1" t="str">
        <f>TEXT(Table13[[#This Row],[Order Date]],"mmm yyyy")</f>
        <v>Jan 2015</v>
      </c>
      <c r="AC1045" s="1" t="str">
        <f>TEXT(Table13[[#This Row],[Order Date]],"dddd")</f>
        <v>Saturday</v>
      </c>
    </row>
    <row r="1046" spans="1:29" ht="14.5">
      <c r="A1046" s="9">
        <v>1875</v>
      </c>
      <c r="B1046" s="9" t="str">
        <f>VLOOKUP(Table13[[#This Row],[Customer ID]],'Customer Lookup'!A:B,2,0)</f>
        <v>Martin Kirk</v>
      </c>
      <c r="C1046" s="9">
        <v>90899</v>
      </c>
      <c r="D1046" s="12">
        <v>42033</v>
      </c>
      <c r="E1046" s="12">
        <v>42035</v>
      </c>
      <c r="F1046" s="24">
        <f>Table13[[#This Row],[Ship Date]]-Table13[[#This Row],[Order Date]]</f>
        <v>2</v>
      </c>
      <c r="G1046" s="18" t="str">
        <f>IF(Table13[[#This Row],[Shipping Delay (No of Days From Order to Delivery)]]&lt;=2,"Fast Delivery","Standard Delivery")</f>
        <v>Fast Delivery</v>
      </c>
      <c r="H1046" s="8" t="s">
        <v>2235</v>
      </c>
      <c r="I1046" s="13" t="str">
        <f ca="1">TRIM(Table13[[#This Row],[Product Category]])</f>
        <v>Office Supplies</v>
      </c>
      <c r="J1046" s="13" t="str">
        <f ca="1">PROPER(Table13[[#This Row],[Product Sub-Category]])</f>
        <v>Telephones And Communication</v>
      </c>
      <c r="K1046" s="14">
        <v>4</v>
      </c>
      <c r="L1046" s="15">
        <v>95.99</v>
      </c>
      <c r="M1046" s="15">
        <f t="shared" si="48"/>
        <v>383.96</v>
      </c>
      <c r="N1046" s="9">
        <v>0.05</v>
      </c>
      <c r="O1046" s="21">
        <v>0.05</v>
      </c>
      <c r="P1046" s="21" t="str">
        <f>IF(Table13[[#This Row],[Discount]]=0,"No Discount",IF(Table13[[#This Row],[Discount]]&lt;=0.05,"Low",IF(Table13[[#This Row],[Discount]]&lt;=0.1,"Medium","High")))</f>
        <v>Low</v>
      </c>
      <c r="Q1046" s="15">
        <f t="shared" si="49"/>
        <v>19.198</v>
      </c>
      <c r="R1046" s="15">
        <f t="shared" si="50"/>
        <v>364.762</v>
      </c>
      <c r="S1046" s="15" t="str">
        <f>IF(Table13[[#This Row],[Total Sales After Discount (Main Total Sales)]]&gt;=1000,"High Order","Low Order")</f>
        <v>Low Order</v>
      </c>
      <c r="T1046" s="9" t="s">
        <v>41</v>
      </c>
      <c r="U1046" s="9" t="s">
        <v>104</v>
      </c>
      <c r="V1046" s="16" t="str">
        <f ca="1">PROPER(Table13[[#This Row],[Region]])</f>
        <v>East</v>
      </c>
      <c r="W1046" s="9" t="s">
        <v>117</v>
      </c>
      <c r="X1046" s="9" t="s">
        <v>713</v>
      </c>
      <c r="Y1046" s="9" t="s">
        <v>32</v>
      </c>
      <c r="Z1046" s="9" t="str">
        <f>TEXT(Table13[[#This Row],[Order Date]],"mmm")</f>
        <v>Jan</v>
      </c>
      <c r="AA1046" s="1" t="str">
        <f>TEXT(Table13[[#This Row],[Order Date]],"yyyy")</f>
        <v>2015</v>
      </c>
      <c r="AB1046" s="1" t="str">
        <f>TEXT(Table13[[#This Row],[Order Date]],"mmm yyyy")</f>
        <v>Jan 2015</v>
      </c>
      <c r="AC1046" s="1" t="str">
        <f>TEXT(Table13[[#This Row],[Order Date]],"dddd")</f>
        <v>Thursday</v>
      </c>
    </row>
    <row r="1047" spans="1:29" ht="14.5">
      <c r="A1047" s="9">
        <v>1882</v>
      </c>
      <c r="B1047" s="9" t="str">
        <f>VLOOKUP(Table13[[#This Row],[Customer ID]],'Customer Lookup'!A:B,2,0)</f>
        <v>Anita Kent</v>
      </c>
      <c r="C1047" s="9">
        <v>87378</v>
      </c>
      <c r="D1047" s="12">
        <v>42064</v>
      </c>
      <c r="E1047" s="12">
        <v>42066</v>
      </c>
      <c r="F1047" s="24">
        <f>Table13[[#This Row],[Ship Date]]-Table13[[#This Row],[Order Date]]</f>
        <v>2</v>
      </c>
      <c r="G1047" s="18" t="str">
        <f>IF(Table13[[#This Row],[Shipping Delay (No of Days From Order to Delivery)]]&lt;=2,"Fast Delivery","Standard Delivery")</f>
        <v>Fast Delivery</v>
      </c>
      <c r="H1047" s="9" t="s">
        <v>83</v>
      </c>
      <c r="I1047" s="13" t="str">
        <f ca="1">TRIM(Table13[[#This Row],[Product Category]])</f>
        <v>Technology</v>
      </c>
      <c r="J1047" s="13" t="str">
        <f ca="1">PROPER(Table13[[#This Row],[Product Sub-Category]])</f>
        <v>Paper</v>
      </c>
      <c r="K1047" s="14">
        <v>1</v>
      </c>
      <c r="L1047" s="15">
        <v>5.78</v>
      </c>
      <c r="M1047" s="15">
        <f t="shared" si="48"/>
        <v>5.78</v>
      </c>
      <c r="N1047" s="9">
        <v>0.05</v>
      </c>
      <c r="O1047" s="20">
        <v>0.05</v>
      </c>
      <c r="P1047" s="20" t="str">
        <f>IF(Table13[[#This Row],[Discount]]=0,"No Discount",IF(Table13[[#This Row],[Discount]]&lt;=0.05,"Low",IF(Table13[[#This Row],[Discount]]&lt;=0.1,"Medium","High")))</f>
        <v>Low</v>
      </c>
      <c r="Q1047" s="15">
        <f t="shared" si="49"/>
        <v>0.28900000000000003</v>
      </c>
      <c r="R1047" s="15">
        <f t="shared" si="50"/>
        <v>5.4910000000000005</v>
      </c>
      <c r="S1047" s="15" t="str">
        <f>IF(Table13[[#This Row],[Total Sales After Discount (Main Total Sales)]]&gt;=1000,"High Order","Low Order")</f>
        <v>Low Order</v>
      </c>
      <c r="T1047" s="9" t="s">
        <v>31</v>
      </c>
      <c r="U1047" s="9" t="s">
        <v>42</v>
      </c>
      <c r="V1047" s="16" t="str">
        <f ca="1">PROPER(Table13[[#This Row],[Region]])</f>
        <v>East</v>
      </c>
      <c r="W1047" s="9" t="s">
        <v>46</v>
      </c>
      <c r="X1047" s="9" t="s">
        <v>714</v>
      </c>
      <c r="Y1047" s="9" t="s">
        <v>32</v>
      </c>
      <c r="Z1047" s="9" t="str">
        <f>TEXT(Table13[[#This Row],[Order Date]],"mmm")</f>
        <v>Mar</v>
      </c>
      <c r="AA1047" s="1" t="str">
        <f>TEXT(Table13[[#This Row],[Order Date]],"yyyy")</f>
        <v>2015</v>
      </c>
      <c r="AB1047" s="1" t="str">
        <f>TEXT(Table13[[#This Row],[Order Date]],"mmm yyyy")</f>
        <v>Mar 2015</v>
      </c>
      <c r="AC1047" s="1" t="str">
        <f>TEXT(Table13[[#This Row],[Order Date]],"dddd")</f>
        <v>Sunday</v>
      </c>
    </row>
    <row r="1048" spans="1:29" ht="14.5">
      <c r="A1048" s="9">
        <v>1885</v>
      </c>
      <c r="B1048" s="9" t="str">
        <f>VLOOKUP(Table13[[#This Row],[Customer ID]],'Customer Lookup'!A:B,2,0)</f>
        <v>Jacob Hirsch</v>
      </c>
      <c r="C1048" s="9">
        <v>87378</v>
      </c>
      <c r="D1048" s="12">
        <v>42064</v>
      </c>
      <c r="E1048" s="12">
        <v>42066</v>
      </c>
      <c r="F1048" s="24">
        <f>Table13[[#This Row],[Ship Date]]-Table13[[#This Row],[Order Date]]</f>
        <v>2</v>
      </c>
      <c r="G1048" s="18" t="str">
        <f>IF(Table13[[#This Row],[Shipping Delay (No of Days From Order to Delivery)]]&lt;=2,"Fast Delivery","Standard Delivery")</f>
        <v>Fast Delivery</v>
      </c>
      <c r="H1048" s="8" t="s">
        <v>74</v>
      </c>
      <c r="I1048" s="13" t="str">
        <f ca="1">TRIM(Table13[[#This Row],[Product Category]])</f>
        <v>Office Supplies</v>
      </c>
      <c r="J1048" s="13" t="str">
        <f ca="1">PROPER(Table13[[#This Row],[Product Sub-Category]])</f>
        <v>Office Machines</v>
      </c>
      <c r="K1048" s="14">
        <v>15</v>
      </c>
      <c r="L1048" s="15">
        <v>535.64</v>
      </c>
      <c r="M1048" s="15">
        <f t="shared" si="48"/>
        <v>8034.5999999999995</v>
      </c>
      <c r="N1048" s="9">
        <v>0.1</v>
      </c>
      <c r="O1048" s="21">
        <v>0.1</v>
      </c>
      <c r="P1048" s="21" t="str">
        <f>IF(Table13[[#This Row],[Discount]]=0,"No Discount",IF(Table13[[#This Row],[Discount]]&lt;=0.05,"Low",IF(Table13[[#This Row],[Discount]]&lt;=0.1,"Medium","High")))</f>
        <v>Medium</v>
      </c>
      <c r="Q1048" s="15">
        <f t="shared" si="49"/>
        <v>803.46</v>
      </c>
      <c r="R1048" s="15">
        <f t="shared" si="50"/>
        <v>7231.1399999999994</v>
      </c>
      <c r="S1048" s="15" t="str">
        <f>IF(Table13[[#This Row],[Total Sales After Discount (Main Total Sales)]]&gt;=1000,"High Order","Low Order")</f>
        <v>High Order</v>
      </c>
      <c r="T1048" s="9" t="s">
        <v>31</v>
      </c>
      <c r="U1048" s="9" t="s">
        <v>42</v>
      </c>
      <c r="V1048" s="16" t="str">
        <f ca="1">PROPER(Table13[[#This Row],[Region]])</f>
        <v>East</v>
      </c>
      <c r="W1048" s="9" t="s">
        <v>291</v>
      </c>
      <c r="X1048" s="9" t="s">
        <v>715</v>
      </c>
      <c r="Y1048" s="9" t="s">
        <v>22</v>
      </c>
      <c r="Z1048" s="9" t="str">
        <f>TEXT(Table13[[#This Row],[Order Date]],"mmm")</f>
        <v>Mar</v>
      </c>
      <c r="AA1048" s="1" t="str">
        <f>TEXT(Table13[[#This Row],[Order Date]],"yyyy")</f>
        <v>2015</v>
      </c>
      <c r="AB1048" s="1" t="str">
        <f>TEXT(Table13[[#This Row],[Order Date]],"mmm yyyy")</f>
        <v>Mar 2015</v>
      </c>
      <c r="AC1048" s="1" t="str">
        <f>TEXT(Table13[[#This Row],[Order Date]],"dddd")</f>
        <v>Sunday</v>
      </c>
    </row>
    <row r="1049" spans="1:29" ht="14.5">
      <c r="A1049" s="9">
        <v>1889</v>
      </c>
      <c r="B1049" s="9" t="str">
        <f>VLOOKUP(Table13[[#This Row],[Customer ID]],'Customer Lookup'!A:B,2,0)</f>
        <v>Oscar Bowers</v>
      </c>
      <c r="C1049" s="9">
        <v>90631</v>
      </c>
      <c r="D1049" s="12">
        <v>42111</v>
      </c>
      <c r="E1049" s="12">
        <v>42115</v>
      </c>
      <c r="F1049" s="24">
        <f>Table13[[#This Row],[Ship Date]]-Table13[[#This Row],[Order Date]]</f>
        <v>4</v>
      </c>
      <c r="G1049" s="18" t="str">
        <f>IF(Table13[[#This Row],[Shipping Delay (No of Days From Order to Delivery)]]&lt;=2,"Fast Delivery","Standard Delivery")</f>
        <v>Standard Delivery</v>
      </c>
      <c r="H1049" s="9" t="s">
        <v>2238</v>
      </c>
      <c r="I1049" s="13" t="str">
        <f ca="1">TRIM(Table13[[#This Row],[Product Category]])</f>
        <v>Furniture</v>
      </c>
      <c r="J1049" s="13" t="str">
        <f ca="1">PROPER(Table13[[#This Row],[Product Sub-Category]])</f>
        <v>Storage &amp; Organization</v>
      </c>
      <c r="K1049" s="14">
        <v>14</v>
      </c>
      <c r="L1049" s="15">
        <v>78.8</v>
      </c>
      <c r="M1049" s="15">
        <f t="shared" si="48"/>
        <v>1103.2</v>
      </c>
      <c r="N1049" s="9">
        <v>0.05</v>
      </c>
      <c r="O1049" s="20">
        <v>0.05</v>
      </c>
      <c r="P1049" s="20" t="str">
        <f>IF(Table13[[#This Row],[Discount]]=0,"No Discount",IF(Table13[[#This Row],[Discount]]&lt;=0.05,"Low",IF(Table13[[#This Row],[Discount]]&lt;=0.1,"Medium","High")))</f>
        <v>Low</v>
      </c>
      <c r="Q1049" s="15">
        <f t="shared" si="49"/>
        <v>55.160000000000004</v>
      </c>
      <c r="R1049" s="15">
        <f t="shared" si="50"/>
        <v>1048.04</v>
      </c>
      <c r="S1049" s="15" t="str">
        <f>IF(Table13[[#This Row],[Total Sales After Discount (Main Total Sales)]]&gt;=1000,"High Order","Low Order")</f>
        <v>High Order</v>
      </c>
      <c r="T1049" s="9" t="s">
        <v>98</v>
      </c>
      <c r="U1049" s="9" t="s">
        <v>42</v>
      </c>
      <c r="V1049" s="16" t="str">
        <f ca="1">PROPER(Table13[[#This Row],[Region]])</f>
        <v>East</v>
      </c>
      <c r="W1049" s="9" t="s">
        <v>124</v>
      </c>
      <c r="X1049" s="9" t="s">
        <v>681</v>
      </c>
      <c r="Y1049" s="9" t="s">
        <v>32</v>
      </c>
      <c r="Z1049" s="9" t="str">
        <f>TEXT(Table13[[#This Row],[Order Date]],"mmm")</f>
        <v>Apr</v>
      </c>
      <c r="AA1049" s="1" t="str">
        <f>TEXT(Table13[[#This Row],[Order Date]],"yyyy")</f>
        <v>2015</v>
      </c>
      <c r="AB1049" s="1" t="str">
        <f>TEXT(Table13[[#This Row],[Order Date]],"mmm yyyy")</f>
        <v>Apr 2015</v>
      </c>
      <c r="AC1049" s="1" t="str">
        <f>TEXT(Table13[[#This Row],[Order Date]],"dddd")</f>
        <v>Friday</v>
      </c>
    </row>
    <row r="1050" spans="1:29" ht="14.5">
      <c r="A1050" s="9">
        <v>1891</v>
      </c>
      <c r="B1050" s="9" t="str">
        <f>VLOOKUP(Table13[[#This Row],[Customer ID]],'Customer Lookup'!A:B,2,0)</f>
        <v>Gretchen Levine</v>
      </c>
      <c r="C1050" s="9">
        <v>90630</v>
      </c>
      <c r="D1050" s="12">
        <v>42099</v>
      </c>
      <c r="E1050" s="12">
        <v>42101</v>
      </c>
      <c r="F1050" s="24">
        <f>Table13[[#This Row],[Ship Date]]-Table13[[#This Row],[Order Date]]</f>
        <v>2</v>
      </c>
      <c r="G1050" s="18" t="str">
        <f>IF(Table13[[#This Row],[Shipping Delay (No of Days From Order to Delivery)]]&lt;=2,"Fast Delivery","Standard Delivery")</f>
        <v>Fast Delivery</v>
      </c>
      <c r="H1050" s="8" t="s">
        <v>123</v>
      </c>
      <c r="I1050" s="13" t="str">
        <f ca="1">TRIM(Table13[[#This Row],[Product Category]])</f>
        <v>Furniture</v>
      </c>
      <c r="J1050" s="13" t="str">
        <f ca="1">PROPER(Table13[[#This Row],[Product Sub-Category]])</f>
        <v>Tables</v>
      </c>
      <c r="K1050" s="14">
        <v>7</v>
      </c>
      <c r="L1050" s="15">
        <v>320.64</v>
      </c>
      <c r="M1050" s="15">
        <f t="shared" si="48"/>
        <v>2244.48</v>
      </c>
      <c r="N1050" s="9">
        <v>0.1</v>
      </c>
      <c r="O1050" s="21">
        <v>0.1</v>
      </c>
      <c r="P1050" s="21" t="str">
        <f>IF(Table13[[#This Row],[Discount]]=0,"No Discount",IF(Table13[[#This Row],[Discount]]&lt;=0.05,"Low",IF(Table13[[#This Row],[Discount]]&lt;=0.1,"Medium","High")))</f>
        <v>Medium</v>
      </c>
      <c r="Q1050" s="15">
        <f t="shared" si="49"/>
        <v>224.44800000000001</v>
      </c>
      <c r="R1050" s="15">
        <f t="shared" si="50"/>
        <v>2020.0319999999999</v>
      </c>
      <c r="S1050" s="15" t="str">
        <f>IF(Table13[[#This Row],[Total Sales After Discount (Main Total Sales)]]&gt;=1000,"High Order","Low Order")</f>
        <v>High Order</v>
      </c>
      <c r="T1050" s="9" t="s">
        <v>31</v>
      </c>
      <c r="U1050" s="9" t="s">
        <v>42</v>
      </c>
      <c r="V1050" s="16" t="str">
        <f ca="1">PROPER(Table13[[#This Row],[Region]])</f>
        <v>Central</v>
      </c>
      <c r="W1050" s="9" t="s">
        <v>124</v>
      </c>
      <c r="X1050" s="9" t="s">
        <v>716</v>
      </c>
      <c r="Y1050" s="9" t="s">
        <v>22</v>
      </c>
      <c r="Z1050" s="9" t="str">
        <f>TEXT(Table13[[#This Row],[Order Date]],"mmm")</f>
        <v>Apr</v>
      </c>
      <c r="AA1050" s="1" t="str">
        <f>TEXT(Table13[[#This Row],[Order Date]],"yyyy")</f>
        <v>2015</v>
      </c>
      <c r="AB1050" s="1" t="str">
        <f>TEXT(Table13[[#This Row],[Order Date]],"mmm yyyy")</f>
        <v>Apr 2015</v>
      </c>
      <c r="AC1050" s="1" t="str">
        <f>TEXT(Table13[[#This Row],[Order Date]],"dddd")</f>
        <v>Sunday</v>
      </c>
    </row>
    <row r="1051" spans="1:29" ht="14.5">
      <c r="A1051" s="9">
        <v>1893</v>
      </c>
      <c r="B1051" s="9" t="str">
        <f>VLOOKUP(Table13[[#This Row],[Customer ID]],'Customer Lookup'!A:B,2,0)</f>
        <v>Melanie Burgess</v>
      </c>
      <c r="C1051" s="9">
        <v>91262</v>
      </c>
      <c r="D1051" s="12">
        <v>42120</v>
      </c>
      <c r="E1051" s="12">
        <v>42124</v>
      </c>
      <c r="F1051" s="24">
        <f>Table13[[#This Row],[Ship Date]]-Table13[[#This Row],[Order Date]]</f>
        <v>4</v>
      </c>
      <c r="G1051" s="18" t="str">
        <f>IF(Table13[[#This Row],[Shipping Delay (No of Days From Order to Delivery)]]&lt;=2,"Fast Delivery","Standard Delivery")</f>
        <v>Standard Delivery</v>
      </c>
      <c r="H1051" s="9" t="s">
        <v>2232</v>
      </c>
      <c r="I1051" s="13" t="str">
        <f ca="1">TRIM(Table13[[#This Row],[Product Category]])</f>
        <v>Furniture</v>
      </c>
      <c r="J1051" s="13" t="str">
        <f ca="1">PROPER(Table13[[#This Row],[Product Sub-Category]])</f>
        <v>Chairs &amp; Chairmats</v>
      </c>
      <c r="K1051" s="14">
        <v>5</v>
      </c>
      <c r="L1051" s="15">
        <v>180.98</v>
      </c>
      <c r="M1051" s="15">
        <f t="shared" si="48"/>
        <v>904.9</v>
      </c>
      <c r="N1051" s="9">
        <v>0.1</v>
      </c>
      <c r="O1051" s="20">
        <v>0.1</v>
      </c>
      <c r="P1051" s="20" t="str">
        <f>IF(Table13[[#This Row],[Discount]]=0,"No Discount",IF(Table13[[#This Row],[Discount]]&lt;=0.05,"Low",IF(Table13[[#This Row],[Discount]]&lt;=0.1,"Medium","High")))</f>
        <v>Medium</v>
      </c>
      <c r="Q1051" s="15">
        <f t="shared" si="49"/>
        <v>90.490000000000009</v>
      </c>
      <c r="R1051" s="15">
        <f t="shared" si="50"/>
        <v>814.41</v>
      </c>
      <c r="S1051" s="15" t="str">
        <f>IF(Table13[[#This Row],[Total Sales After Discount (Main Total Sales)]]&gt;=1000,"High Order","Low Order")</f>
        <v>Low Order</v>
      </c>
      <c r="T1051" s="9" t="s">
        <v>98</v>
      </c>
      <c r="U1051" s="9" t="s">
        <v>104</v>
      </c>
      <c r="V1051" s="16" t="str">
        <f ca="1">PROPER(Table13[[#This Row],[Region]])</f>
        <v>Central</v>
      </c>
      <c r="W1051" s="9" t="s">
        <v>306</v>
      </c>
      <c r="X1051" s="9" t="s">
        <v>717</v>
      </c>
      <c r="Y1051" s="9" t="s">
        <v>22</v>
      </c>
      <c r="Z1051" s="9" t="str">
        <f>TEXT(Table13[[#This Row],[Order Date]],"mmm")</f>
        <v>Apr</v>
      </c>
      <c r="AA1051" s="1" t="str">
        <f>TEXT(Table13[[#This Row],[Order Date]],"yyyy")</f>
        <v>2015</v>
      </c>
      <c r="AB1051" s="1" t="str">
        <f>TEXT(Table13[[#This Row],[Order Date]],"mmm yyyy")</f>
        <v>Apr 2015</v>
      </c>
      <c r="AC1051" s="1" t="str">
        <f>TEXT(Table13[[#This Row],[Order Date]],"dddd")</f>
        <v>Sunday</v>
      </c>
    </row>
    <row r="1052" spans="1:29" ht="14.5">
      <c r="A1052" s="9">
        <v>1894</v>
      </c>
      <c r="B1052" s="9" t="str">
        <f>VLOOKUP(Table13[[#This Row],[Customer ID]],'Customer Lookup'!A:B,2,0)</f>
        <v>Maureen Herbert Hood</v>
      </c>
      <c r="C1052" s="9">
        <v>91261</v>
      </c>
      <c r="D1052" s="12">
        <v>42059</v>
      </c>
      <c r="E1052" s="12">
        <v>42060</v>
      </c>
      <c r="F1052" s="24">
        <f>Table13[[#This Row],[Ship Date]]-Table13[[#This Row],[Order Date]]</f>
        <v>1</v>
      </c>
      <c r="G1052" s="18" t="str">
        <f>IF(Table13[[#This Row],[Shipping Delay (No of Days From Order to Delivery)]]&lt;=2,"Fast Delivery","Standard Delivery")</f>
        <v>Fast Delivery</v>
      </c>
      <c r="H1052" s="8" t="s">
        <v>2232</v>
      </c>
      <c r="I1052" s="13" t="str">
        <f ca="1">TRIM(Table13[[#This Row],[Product Category]])</f>
        <v>Office Supplies</v>
      </c>
      <c r="J1052" s="13" t="str">
        <f ca="1">PROPER(Table13[[#This Row],[Product Sub-Category]])</f>
        <v>Chairs &amp; Chairmats</v>
      </c>
      <c r="K1052" s="14">
        <v>12</v>
      </c>
      <c r="L1052" s="15">
        <v>300.98</v>
      </c>
      <c r="M1052" s="15">
        <f t="shared" si="48"/>
        <v>3611.76</v>
      </c>
      <c r="N1052" s="9">
        <v>0.1</v>
      </c>
      <c r="O1052" s="21">
        <v>0.1</v>
      </c>
      <c r="P1052" s="21" t="str">
        <f>IF(Table13[[#This Row],[Discount]]=0,"No Discount",IF(Table13[[#This Row],[Discount]]&lt;=0.05,"Low",IF(Table13[[#This Row],[Discount]]&lt;=0.1,"Medium","High")))</f>
        <v>Medium</v>
      </c>
      <c r="Q1052" s="15">
        <f t="shared" si="49"/>
        <v>361.17600000000004</v>
      </c>
      <c r="R1052" s="15">
        <f t="shared" si="50"/>
        <v>3250.5840000000003</v>
      </c>
      <c r="S1052" s="15" t="str">
        <f>IF(Table13[[#This Row],[Total Sales After Discount (Main Total Sales)]]&gt;=1000,"High Order","Low Order")</f>
        <v>High Order</v>
      </c>
      <c r="T1052" s="9" t="s">
        <v>41</v>
      </c>
      <c r="U1052" s="9" t="s">
        <v>42</v>
      </c>
      <c r="V1052" s="16" t="str">
        <f ca="1">PROPER(Table13[[#This Row],[Region]])</f>
        <v>Central</v>
      </c>
      <c r="W1052" s="9" t="s">
        <v>718</v>
      </c>
      <c r="X1052" s="9" t="s">
        <v>719</v>
      </c>
      <c r="Y1052" s="9" t="s">
        <v>22</v>
      </c>
      <c r="Z1052" s="9" t="str">
        <f>TEXT(Table13[[#This Row],[Order Date]],"mmm")</f>
        <v>Feb</v>
      </c>
      <c r="AA1052" s="1" t="str">
        <f>TEXT(Table13[[#This Row],[Order Date]],"yyyy")</f>
        <v>2015</v>
      </c>
      <c r="AB1052" s="1" t="str">
        <f>TEXT(Table13[[#This Row],[Order Date]],"mmm yyyy")</f>
        <v>Feb 2015</v>
      </c>
      <c r="AC1052" s="1" t="str">
        <f>TEXT(Table13[[#This Row],[Order Date]],"dddd")</f>
        <v>Tuesday</v>
      </c>
    </row>
    <row r="1053" spans="1:29" ht="14.5">
      <c r="A1053" s="9">
        <v>1894</v>
      </c>
      <c r="B1053" s="9" t="str">
        <f>VLOOKUP(Table13[[#This Row],[Customer ID]],'Customer Lookup'!A:B,2,0)</f>
        <v>Maureen Herbert Hood</v>
      </c>
      <c r="C1053" s="9">
        <v>91261</v>
      </c>
      <c r="D1053" s="12">
        <v>42059</v>
      </c>
      <c r="E1053" s="12">
        <v>42061</v>
      </c>
      <c r="F1053" s="24">
        <f>Table13[[#This Row],[Ship Date]]-Table13[[#This Row],[Order Date]]</f>
        <v>2</v>
      </c>
      <c r="G1053" s="18" t="str">
        <f>IF(Table13[[#This Row],[Shipping Delay (No of Days From Order to Delivery)]]&lt;=2,"Fast Delivery","Standard Delivery")</f>
        <v>Fast Delivery</v>
      </c>
      <c r="H1053" s="9" t="s">
        <v>2231</v>
      </c>
      <c r="I1053" s="13" t="str">
        <f ca="1">TRIM(Table13[[#This Row],[Product Category]])</f>
        <v>Office Supplies</v>
      </c>
      <c r="J1053" s="13" t="str">
        <f ca="1">PROPER(Table13[[#This Row],[Product Sub-Category]])</f>
        <v>Pens &amp; Art Supplies</v>
      </c>
      <c r="K1053" s="14">
        <v>1</v>
      </c>
      <c r="L1053" s="15">
        <v>2.94</v>
      </c>
      <c r="M1053" s="15">
        <f t="shared" si="48"/>
        <v>2.94</v>
      </c>
      <c r="N1053" s="9">
        <v>0.05</v>
      </c>
      <c r="O1053" s="20">
        <v>0.05</v>
      </c>
      <c r="P1053" s="20" t="str">
        <f>IF(Table13[[#This Row],[Discount]]=0,"No Discount",IF(Table13[[#This Row],[Discount]]&lt;=0.05,"Low",IF(Table13[[#This Row],[Discount]]&lt;=0.1,"Medium","High")))</f>
        <v>Low</v>
      </c>
      <c r="Q1053" s="15">
        <f t="shared" si="49"/>
        <v>0.14699999999999999</v>
      </c>
      <c r="R1053" s="15">
        <f t="shared" si="50"/>
        <v>2.7930000000000001</v>
      </c>
      <c r="S1053" s="15" t="str">
        <f>IF(Table13[[#This Row],[Total Sales After Discount (Main Total Sales)]]&gt;=1000,"High Order","Low Order")</f>
        <v>Low Order</v>
      </c>
      <c r="T1053" s="9" t="s">
        <v>41</v>
      </c>
      <c r="U1053" s="9" t="s">
        <v>42</v>
      </c>
      <c r="V1053" s="16" t="str">
        <f ca="1">PROPER(Table13[[#This Row],[Region]])</f>
        <v>Central</v>
      </c>
      <c r="W1053" s="9" t="s">
        <v>718</v>
      </c>
      <c r="X1053" s="9" t="s">
        <v>719</v>
      </c>
      <c r="Y1053" s="9" t="s">
        <v>32</v>
      </c>
      <c r="Z1053" s="9" t="str">
        <f>TEXT(Table13[[#This Row],[Order Date]],"mmm")</f>
        <v>Feb</v>
      </c>
      <c r="AA1053" s="1" t="str">
        <f>TEXT(Table13[[#This Row],[Order Date]],"yyyy")</f>
        <v>2015</v>
      </c>
      <c r="AB1053" s="1" t="str">
        <f>TEXT(Table13[[#This Row],[Order Date]],"mmm yyyy")</f>
        <v>Feb 2015</v>
      </c>
      <c r="AC1053" s="1" t="str">
        <f>TEXT(Table13[[#This Row],[Order Date]],"dddd")</f>
        <v>Tuesday</v>
      </c>
    </row>
    <row r="1054" spans="1:29" ht="14.5">
      <c r="A1054" s="9">
        <v>1894</v>
      </c>
      <c r="B1054" s="9" t="str">
        <f>VLOOKUP(Table13[[#This Row],[Customer ID]],'Customer Lookup'!A:B,2,0)</f>
        <v>Maureen Herbert Hood</v>
      </c>
      <c r="C1054" s="9">
        <v>91263</v>
      </c>
      <c r="D1054" s="12">
        <v>42081</v>
      </c>
      <c r="E1054" s="12">
        <v>42082</v>
      </c>
      <c r="F1054" s="24">
        <f>Table13[[#This Row],[Ship Date]]-Table13[[#This Row],[Order Date]]</f>
        <v>1</v>
      </c>
      <c r="G1054" s="18" t="str">
        <f>IF(Table13[[#This Row],[Shipping Delay (No of Days From Order to Delivery)]]&lt;=2,"Fast Delivery","Standard Delivery")</f>
        <v>Fast Delivery</v>
      </c>
      <c r="H1054" s="8" t="s">
        <v>61</v>
      </c>
      <c r="I1054" s="13" t="str">
        <f ca="1">TRIM(Table13[[#This Row],[Product Category]])</f>
        <v>Office Supplies</v>
      </c>
      <c r="J1054" s="13" t="str">
        <f ca="1">PROPER(Table13[[#This Row],[Product Sub-Category]])</f>
        <v>Envelopes</v>
      </c>
      <c r="K1054" s="14">
        <v>13</v>
      </c>
      <c r="L1054" s="15">
        <v>26.17</v>
      </c>
      <c r="M1054" s="15">
        <f t="shared" si="48"/>
        <v>340.21000000000004</v>
      </c>
      <c r="N1054" s="9">
        <v>0.05</v>
      </c>
      <c r="O1054" s="21">
        <v>0.05</v>
      </c>
      <c r="P1054" s="21" t="str">
        <f>IF(Table13[[#This Row],[Discount]]=0,"No Discount",IF(Table13[[#This Row],[Discount]]&lt;=0.05,"Low",IF(Table13[[#This Row],[Discount]]&lt;=0.1,"Medium","High")))</f>
        <v>Low</v>
      </c>
      <c r="Q1054" s="15">
        <f t="shared" si="49"/>
        <v>17.010500000000004</v>
      </c>
      <c r="R1054" s="15">
        <f t="shared" si="50"/>
        <v>323.19950000000006</v>
      </c>
      <c r="S1054" s="15" t="str">
        <f>IF(Table13[[#This Row],[Total Sales After Discount (Main Total Sales)]]&gt;=1000,"High Order","Low Order")</f>
        <v>Low Order</v>
      </c>
      <c r="T1054" s="9" t="s">
        <v>21</v>
      </c>
      <c r="U1054" s="9" t="s">
        <v>104</v>
      </c>
      <c r="V1054" s="16" t="str">
        <f ca="1">PROPER(Table13[[#This Row],[Region]])</f>
        <v>East</v>
      </c>
      <c r="W1054" s="9" t="s">
        <v>718</v>
      </c>
      <c r="X1054" s="9" t="s">
        <v>719</v>
      </c>
      <c r="Y1054" s="9" t="s">
        <v>32</v>
      </c>
      <c r="Z1054" s="9" t="str">
        <f>TEXT(Table13[[#This Row],[Order Date]],"mmm")</f>
        <v>Mar</v>
      </c>
      <c r="AA1054" s="1" t="str">
        <f>TEXT(Table13[[#This Row],[Order Date]],"yyyy")</f>
        <v>2015</v>
      </c>
      <c r="AB1054" s="1" t="str">
        <f>TEXT(Table13[[#This Row],[Order Date]],"mmm yyyy")</f>
        <v>Mar 2015</v>
      </c>
      <c r="AC1054" s="1" t="str">
        <f>TEXT(Table13[[#This Row],[Order Date]],"dddd")</f>
        <v>Wednesday</v>
      </c>
    </row>
    <row r="1055" spans="1:29" ht="14.5">
      <c r="A1055" s="9">
        <v>1906</v>
      </c>
      <c r="B1055" s="9" t="str">
        <f>VLOOKUP(Table13[[#This Row],[Customer ID]],'Customer Lookup'!A:B,2,0)</f>
        <v>Penny Tuttle</v>
      </c>
      <c r="C1055" s="9">
        <v>86500</v>
      </c>
      <c r="D1055" s="12">
        <v>42141</v>
      </c>
      <c r="E1055" s="12">
        <v>42141</v>
      </c>
      <c r="F1055" s="24">
        <f>Table13[[#This Row],[Ship Date]]-Table13[[#This Row],[Order Date]]</f>
        <v>0</v>
      </c>
      <c r="G1055" s="18" t="str">
        <f>IF(Table13[[#This Row],[Shipping Delay (No of Days From Order to Delivery)]]&lt;=2,"Fast Delivery","Standard Delivery")</f>
        <v>Fast Delivery</v>
      </c>
      <c r="H1055" s="9" t="s">
        <v>2237</v>
      </c>
      <c r="I1055" s="13" t="str">
        <f ca="1">TRIM(Table13[[#This Row],[Product Category]])</f>
        <v>Office Supplies</v>
      </c>
      <c r="J1055" s="13" t="str">
        <f ca="1">PROPER(Table13[[#This Row],[Product Sub-Category]])</f>
        <v>Binders And Binder Accessories</v>
      </c>
      <c r="K1055" s="14">
        <v>22</v>
      </c>
      <c r="L1055" s="15">
        <v>172.99</v>
      </c>
      <c r="M1055" s="15">
        <f t="shared" si="48"/>
        <v>3805.78</v>
      </c>
      <c r="N1055" s="9">
        <v>0.1</v>
      </c>
      <c r="O1055" s="20">
        <v>0.1</v>
      </c>
      <c r="P1055" s="20" t="str">
        <f>IF(Table13[[#This Row],[Discount]]=0,"No Discount",IF(Table13[[#This Row],[Discount]]&lt;=0.05,"Low",IF(Table13[[#This Row],[Discount]]&lt;=0.1,"Medium","High")))</f>
        <v>Medium</v>
      </c>
      <c r="Q1055" s="15">
        <f t="shared" si="49"/>
        <v>380.57800000000003</v>
      </c>
      <c r="R1055" s="15">
        <f t="shared" si="50"/>
        <v>3425.2020000000002</v>
      </c>
      <c r="S1055" s="15" t="str">
        <f>IF(Table13[[#This Row],[Total Sales After Discount (Main Total Sales)]]&gt;=1000,"High Order","Low Order")</f>
        <v>High Order</v>
      </c>
      <c r="T1055" s="9" t="s">
        <v>98</v>
      </c>
      <c r="U1055" s="9" t="s">
        <v>81</v>
      </c>
      <c r="V1055" s="16" t="str">
        <f ca="1">PROPER(Table13[[#This Row],[Region]])</f>
        <v>East</v>
      </c>
      <c r="W1055" s="9" t="s">
        <v>124</v>
      </c>
      <c r="X1055" s="9" t="s">
        <v>716</v>
      </c>
      <c r="Y1055" s="9" t="s">
        <v>32</v>
      </c>
      <c r="Z1055" s="9" t="str">
        <f>TEXT(Table13[[#This Row],[Order Date]],"mmm")</f>
        <v>May</v>
      </c>
      <c r="AA1055" s="1" t="str">
        <f>TEXT(Table13[[#This Row],[Order Date]],"yyyy")</f>
        <v>2015</v>
      </c>
      <c r="AB1055" s="1" t="str">
        <f>TEXT(Table13[[#This Row],[Order Date]],"mmm yyyy")</f>
        <v>May 2015</v>
      </c>
      <c r="AC1055" s="1" t="str">
        <f>TEXT(Table13[[#This Row],[Order Date]],"dddd")</f>
        <v>Sunday</v>
      </c>
    </row>
    <row r="1056" spans="1:29" ht="14.5">
      <c r="A1056" s="9">
        <v>1907</v>
      </c>
      <c r="B1056" s="9" t="str">
        <f>VLOOKUP(Table13[[#This Row],[Customer ID]],'Customer Lookup'!A:B,2,0)</f>
        <v>Amy Hall</v>
      </c>
      <c r="C1056" s="9">
        <v>86500</v>
      </c>
      <c r="D1056" s="12">
        <v>42141</v>
      </c>
      <c r="E1056" s="12">
        <v>42150</v>
      </c>
      <c r="F1056" s="24">
        <f>Table13[[#This Row],[Ship Date]]-Table13[[#This Row],[Order Date]]</f>
        <v>9</v>
      </c>
      <c r="G1056" s="18" t="str">
        <f>IF(Table13[[#This Row],[Shipping Delay (No of Days From Order to Delivery)]]&lt;=2,"Fast Delivery","Standard Delivery")</f>
        <v>Standard Delivery</v>
      </c>
      <c r="H1056" s="8" t="s">
        <v>61</v>
      </c>
      <c r="I1056" s="13" t="str">
        <f ca="1">TRIM(Table13[[#This Row],[Product Category]])</f>
        <v>Office Supplies</v>
      </c>
      <c r="J1056" s="13" t="str">
        <f ca="1">PROPER(Table13[[#This Row],[Product Sub-Category]])</f>
        <v>Envelopes</v>
      </c>
      <c r="K1056" s="14">
        <v>1</v>
      </c>
      <c r="L1056" s="15">
        <v>7.64</v>
      </c>
      <c r="M1056" s="15">
        <f t="shared" si="48"/>
        <v>7.64</v>
      </c>
      <c r="N1056" s="9">
        <v>0.05</v>
      </c>
      <c r="O1056" s="21">
        <v>0.05</v>
      </c>
      <c r="P1056" s="21" t="str">
        <f>IF(Table13[[#This Row],[Discount]]=0,"No Discount",IF(Table13[[#This Row],[Discount]]&lt;=0.05,"Low",IF(Table13[[#This Row],[Discount]]&lt;=0.1,"Medium","High")))</f>
        <v>Low</v>
      </c>
      <c r="Q1056" s="15">
        <f t="shared" si="49"/>
        <v>0.38200000000000001</v>
      </c>
      <c r="R1056" s="15">
        <f t="shared" si="50"/>
        <v>7.258</v>
      </c>
      <c r="S1056" s="15" t="str">
        <f>IF(Table13[[#This Row],[Total Sales After Discount (Main Total Sales)]]&gt;=1000,"High Order","Low Order")</f>
        <v>Low Order</v>
      </c>
      <c r="T1056" s="9" t="s">
        <v>98</v>
      </c>
      <c r="U1056" s="9" t="s">
        <v>81</v>
      </c>
      <c r="V1056" s="16" t="str">
        <f ca="1">PROPER(Table13[[#This Row],[Region]])</f>
        <v>South</v>
      </c>
      <c r="W1056" s="9" t="s">
        <v>124</v>
      </c>
      <c r="X1056" s="9" t="s">
        <v>720</v>
      </c>
      <c r="Y1056" s="9" t="s">
        <v>32</v>
      </c>
      <c r="Z1056" s="9" t="str">
        <f>TEXT(Table13[[#This Row],[Order Date]],"mmm")</f>
        <v>May</v>
      </c>
      <c r="AA1056" s="1" t="str">
        <f>TEXT(Table13[[#This Row],[Order Date]],"yyyy")</f>
        <v>2015</v>
      </c>
      <c r="AB1056" s="1" t="str">
        <f>TEXT(Table13[[#This Row],[Order Date]],"mmm yyyy")</f>
        <v>May 2015</v>
      </c>
      <c r="AC1056" s="1" t="str">
        <f>TEXT(Table13[[#This Row],[Order Date]],"dddd")</f>
        <v>Sunday</v>
      </c>
    </row>
    <row r="1057" spans="1:29" ht="14.5">
      <c r="A1057" s="9">
        <v>1910</v>
      </c>
      <c r="B1057" s="9" t="str">
        <f>VLOOKUP(Table13[[#This Row],[Customer ID]],'Customer Lookup'!A:B,2,0)</f>
        <v>Sean Stephenson</v>
      </c>
      <c r="C1057" s="9">
        <v>91371</v>
      </c>
      <c r="D1057" s="12">
        <v>42005</v>
      </c>
      <c r="E1057" s="12">
        <v>42006</v>
      </c>
      <c r="F1057" s="24">
        <f>Table13[[#This Row],[Ship Date]]-Table13[[#This Row],[Order Date]]</f>
        <v>1</v>
      </c>
      <c r="G1057" s="18" t="str">
        <f>IF(Table13[[#This Row],[Shipping Delay (No of Days From Order to Delivery)]]&lt;=2,"Fast Delivery","Standard Delivery")</f>
        <v>Fast Delivery</v>
      </c>
      <c r="H1057" s="9" t="s">
        <v>2237</v>
      </c>
      <c r="I1057" s="13" t="str">
        <f ca="1">TRIM(Table13[[#This Row],[Product Category]])</f>
        <v>Technology</v>
      </c>
      <c r="J1057" s="13" t="str">
        <f ca="1">PROPER(Table13[[#This Row],[Product Sub-Category]])</f>
        <v>Binders And Binder Accessories</v>
      </c>
      <c r="K1057" s="14">
        <v>2</v>
      </c>
      <c r="L1057" s="15">
        <v>29.17</v>
      </c>
      <c r="M1057" s="15">
        <f t="shared" si="48"/>
        <v>58.34</v>
      </c>
      <c r="N1057" s="9">
        <v>0.05</v>
      </c>
      <c r="O1057" s="20">
        <v>0.05</v>
      </c>
      <c r="P1057" s="20" t="str">
        <f>IF(Table13[[#This Row],[Discount]]=0,"No Discount",IF(Table13[[#This Row],[Discount]]&lt;=0.05,"Low",IF(Table13[[#This Row],[Discount]]&lt;=0.1,"Medium","High")))</f>
        <v>Low</v>
      </c>
      <c r="Q1057" s="15">
        <f t="shared" si="49"/>
        <v>2.9170000000000003</v>
      </c>
      <c r="R1057" s="15">
        <f t="shared" si="50"/>
        <v>55.423000000000002</v>
      </c>
      <c r="S1057" s="15" t="str">
        <f>IF(Table13[[#This Row],[Total Sales After Discount (Main Total Sales)]]&gt;=1000,"High Order","Low Order")</f>
        <v>Low Order</v>
      </c>
      <c r="T1057" s="9" t="s">
        <v>31</v>
      </c>
      <c r="U1057" s="9" t="s">
        <v>42</v>
      </c>
      <c r="V1057" s="16" t="str">
        <f ca="1">PROPER(Table13[[#This Row],[Region]])</f>
        <v>South</v>
      </c>
      <c r="W1057" s="9" t="s">
        <v>254</v>
      </c>
      <c r="X1057" s="9" t="s">
        <v>721</v>
      </c>
      <c r="Y1057" s="9" t="s">
        <v>32</v>
      </c>
      <c r="Z1057" s="9" t="str">
        <f>TEXT(Table13[[#This Row],[Order Date]],"mmm")</f>
        <v>Jan</v>
      </c>
      <c r="AA1057" s="1" t="str">
        <f>TEXT(Table13[[#This Row],[Order Date]],"yyyy")</f>
        <v>2015</v>
      </c>
      <c r="AB1057" s="1" t="str">
        <f>TEXT(Table13[[#This Row],[Order Date]],"mmm yyyy")</f>
        <v>Jan 2015</v>
      </c>
      <c r="AC1057" s="1" t="str">
        <f>TEXT(Table13[[#This Row],[Order Date]],"dddd")</f>
        <v>Thursday</v>
      </c>
    </row>
    <row r="1058" spans="1:29" ht="14.5">
      <c r="A1058" s="9">
        <v>1916</v>
      </c>
      <c r="B1058" s="9" t="str">
        <f>VLOOKUP(Table13[[#This Row],[Customer ID]],'Customer Lookup'!A:B,2,0)</f>
        <v>Marcia Feldman</v>
      </c>
      <c r="C1058" s="9">
        <v>85893</v>
      </c>
      <c r="D1058" s="12">
        <v>42062</v>
      </c>
      <c r="E1058" s="12">
        <v>42063</v>
      </c>
      <c r="F1058" s="24">
        <f>Table13[[#This Row],[Ship Date]]-Table13[[#This Row],[Order Date]]</f>
        <v>1</v>
      </c>
      <c r="G1058" s="18" t="str">
        <f>IF(Table13[[#This Row],[Shipping Delay (No of Days From Order to Delivery)]]&lt;=2,"Fast Delivery","Standard Delivery")</f>
        <v>Fast Delivery</v>
      </c>
      <c r="H1058" s="8" t="s">
        <v>74</v>
      </c>
      <c r="I1058" s="13" t="str">
        <f ca="1">TRIM(Table13[[#This Row],[Product Category]])</f>
        <v>Technology</v>
      </c>
      <c r="J1058" s="13" t="str">
        <f ca="1">PROPER(Table13[[#This Row],[Product Sub-Category]])</f>
        <v>Office Machines</v>
      </c>
      <c r="K1058" s="14">
        <v>7</v>
      </c>
      <c r="L1058" s="15">
        <v>11.99</v>
      </c>
      <c r="M1058" s="15">
        <f t="shared" si="48"/>
        <v>83.93</v>
      </c>
      <c r="N1058" s="9">
        <v>0.05</v>
      </c>
      <c r="O1058" s="21">
        <v>0.05</v>
      </c>
      <c r="P1058" s="21" t="str">
        <f>IF(Table13[[#This Row],[Discount]]=0,"No Discount",IF(Table13[[#This Row],[Discount]]&lt;=0.05,"Low",IF(Table13[[#This Row],[Discount]]&lt;=0.1,"Medium","High")))</f>
        <v>Low</v>
      </c>
      <c r="Q1058" s="15">
        <f t="shared" si="49"/>
        <v>4.1965000000000003</v>
      </c>
      <c r="R1058" s="15">
        <f t="shared" si="50"/>
        <v>79.733500000000006</v>
      </c>
      <c r="S1058" s="15" t="str">
        <f>IF(Table13[[#This Row],[Total Sales After Discount (Main Total Sales)]]&gt;=1000,"High Order","Low Order")</f>
        <v>Low Order</v>
      </c>
      <c r="T1058" s="9" t="s">
        <v>41</v>
      </c>
      <c r="U1058" s="9" t="s">
        <v>42</v>
      </c>
      <c r="V1058" s="16" t="str">
        <f ca="1">PROPER(Table13[[#This Row],[Region]])</f>
        <v>South</v>
      </c>
      <c r="W1058" s="9" t="s">
        <v>451</v>
      </c>
      <c r="X1058" s="9" t="s">
        <v>722</v>
      </c>
      <c r="Y1058" s="9" t="s">
        <v>32</v>
      </c>
      <c r="Z1058" s="9" t="str">
        <f>TEXT(Table13[[#This Row],[Order Date]],"mmm")</f>
        <v>Feb</v>
      </c>
      <c r="AA1058" s="1" t="str">
        <f>TEXT(Table13[[#This Row],[Order Date]],"yyyy")</f>
        <v>2015</v>
      </c>
      <c r="AB1058" s="1" t="str">
        <f>TEXT(Table13[[#This Row],[Order Date]],"mmm yyyy")</f>
        <v>Feb 2015</v>
      </c>
      <c r="AC1058" s="1" t="str">
        <f>TEXT(Table13[[#This Row],[Order Date]],"dddd")</f>
        <v>Friday</v>
      </c>
    </row>
    <row r="1059" spans="1:29" ht="14.5">
      <c r="A1059" s="9">
        <v>1916</v>
      </c>
      <c r="B1059" s="9" t="str">
        <f>VLOOKUP(Table13[[#This Row],[Customer ID]],'Customer Lookup'!A:B,2,0)</f>
        <v>Marcia Feldman</v>
      </c>
      <c r="C1059" s="9">
        <v>85895</v>
      </c>
      <c r="D1059" s="12">
        <v>42110</v>
      </c>
      <c r="E1059" s="12">
        <v>42112</v>
      </c>
      <c r="F1059" s="24">
        <f>Table13[[#This Row],[Ship Date]]-Table13[[#This Row],[Order Date]]</f>
        <v>2</v>
      </c>
      <c r="G1059" s="18" t="str">
        <f>IF(Table13[[#This Row],[Shipping Delay (No of Days From Order to Delivery)]]&lt;=2,"Fast Delivery","Standard Delivery")</f>
        <v>Fast Delivery</v>
      </c>
      <c r="H1059" s="9" t="s">
        <v>2235</v>
      </c>
      <c r="I1059" s="13" t="str">
        <f ca="1">TRIM(Table13[[#This Row],[Product Category]])</f>
        <v>Furniture</v>
      </c>
      <c r="J1059" s="13" t="str">
        <f ca="1">PROPER(Table13[[#This Row],[Product Sub-Category]])</f>
        <v>Telephones And Communication</v>
      </c>
      <c r="K1059" s="14">
        <v>9</v>
      </c>
      <c r="L1059" s="15">
        <v>125.99</v>
      </c>
      <c r="M1059" s="15">
        <f t="shared" si="48"/>
        <v>1133.9099999999999</v>
      </c>
      <c r="N1059" s="9">
        <v>0.1</v>
      </c>
      <c r="O1059" s="20">
        <v>0.1</v>
      </c>
      <c r="P1059" s="20" t="str">
        <f>IF(Table13[[#This Row],[Discount]]=0,"No Discount",IF(Table13[[#This Row],[Discount]]&lt;=0.05,"Low",IF(Table13[[#This Row],[Discount]]&lt;=0.1,"Medium","High")))</f>
        <v>Medium</v>
      </c>
      <c r="Q1059" s="15">
        <f t="shared" si="49"/>
        <v>113.39099999999999</v>
      </c>
      <c r="R1059" s="15">
        <f t="shared" si="50"/>
        <v>1020.5189999999999</v>
      </c>
      <c r="S1059" s="15" t="str">
        <f>IF(Table13[[#This Row],[Total Sales After Discount (Main Total Sales)]]&gt;=1000,"High Order","Low Order")</f>
        <v>High Order</v>
      </c>
      <c r="T1059" s="9" t="s">
        <v>21</v>
      </c>
      <c r="U1059" s="9" t="s">
        <v>42</v>
      </c>
      <c r="V1059" s="16" t="str">
        <f ca="1">PROPER(Table13[[#This Row],[Region]])</f>
        <v>South</v>
      </c>
      <c r="W1059" s="9" t="s">
        <v>451</v>
      </c>
      <c r="X1059" s="9" t="s">
        <v>722</v>
      </c>
      <c r="Y1059" s="9" t="s">
        <v>32</v>
      </c>
      <c r="Z1059" s="9" t="str">
        <f>TEXT(Table13[[#This Row],[Order Date]],"mmm")</f>
        <v>Apr</v>
      </c>
      <c r="AA1059" s="1" t="str">
        <f>TEXT(Table13[[#This Row],[Order Date]],"yyyy")</f>
        <v>2015</v>
      </c>
      <c r="AB1059" s="1" t="str">
        <f>TEXT(Table13[[#This Row],[Order Date]],"mmm yyyy")</f>
        <v>Apr 2015</v>
      </c>
      <c r="AC1059" s="1" t="str">
        <f>TEXT(Table13[[#This Row],[Order Date]],"dddd")</f>
        <v>Thursday</v>
      </c>
    </row>
    <row r="1060" spans="1:29" ht="14.5">
      <c r="A1060" s="9">
        <v>1917</v>
      </c>
      <c r="B1060" s="9" t="str">
        <f>VLOOKUP(Table13[[#This Row],[Customer ID]],'Customer Lookup'!A:B,2,0)</f>
        <v>Tracy Buckley</v>
      </c>
      <c r="C1060" s="9">
        <v>85894</v>
      </c>
      <c r="D1060" s="12">
        <v>42090</v>
      </c>
      <c r="E1060" s="12">
        <v>42091</v>
      </c>
      <c r="F1060" s="24">
        <f>Table13[[#This Row],[Ship Date]]-Table13[[#This Row],[Order Date]]</f>
        <v>1</v>
      </c>
      <c r="G1060" s="18" t="str">
        <f>IF(Table13[[#This Row],[Shipping Delay (No of Days From Order to Delivery)]]&lt;=2,"Fast Delivery","Standard Delivery")</f>
        <v>Fast Delivery</v>
      </c>
      <c r="H1060" s="8" t="s">
        <v>2233</v>
      </c>
      <c r="I1060" s="13" t="str">
        <f ca="1">TRIM(Table13[[#This Row],[Product Category]])</f>
        <v>Furniture</v>
      </c>
      <c r="J1060" s="13" t="str">
        <f ca="1">PROPER(Table13[[#This Row],[Product Sub-Category]])</f>
        <v>Office Furnishings</v>
      </c>
      <c r="K1060" s="14">
        <v>7</v>
      </c>
      <c r="L1060" s="15">
        <v>18.7</v>
      </c>
      <c r="M1060" s="15">
        <f t="shared" si="48"/>
        <v>130.9</v>
      </c>
      <c r="N1060" s="9">
        <v>0.05</v>
      </c>
      <c r="O1060" s="21">
        <v>0.05</v>
      </c>
      <c r="P1060" s="21" t="str">
        <f>IF(Table13[[#This Row],[Discount]]=0,"No Discount",IF(Table13[[#This Row],[Discount]]&lt;=0.05,"Low",IF(Table13[[#This Row],[Discount]]&lt;=0.1,"Medium","High")))</f>
        <v>Low</v>
      </c>
      <c r="Q1060" s="15">
        <f t="shared" si="49"/>
        <v>6.5450000000000008</v>
      </c>
      <c r="R1060" s="15">
        <f t="shared" si="50"/>
        <v>124.355</v>
      </c>
      <c r="S1060" s="15" t="str">
        <f>IF(Table13[[#This Row],[Total Sales After Discount (Main Total Sales)]]&gt;=1000,"High Order","Low Order")</f>
        <v>Low Order</v>
      </c>
      <c r="T1060" s="9" t="s">
        <v>50</v>
      </c>
      <c r="U1060" s="9" t="s">
        <v>42</v>
      </c>
      <c r="V1060" s="16" t="str">
        <f ca="1">PROPER(Table13[[#This Row],[Region]])</f>
        <v>South</v>
      </c>
      <c r="W1060" s="9" t="s">
        <v>451</v>
      </c>
      <c r="X1060" s="9" t="s">
        <v>723</v>
      </c>
      <c r="Y1060" s="9" t="s">
        <v>32</v>
      </c>
      <c r="Z1060" s="9" t="str">
        <f>TEXT(Table13[[#This Row],[Order Date]],"mmm")</f>
        <v>Mar</v>
      </c>
      <c r="AA1060" s="1" t="str">
        <f>TEXT(Table13[[#This Row],[Order Date]],"yyyy")</f>
        <v>2015</v>
      </c>
      <c r="AB1060" s="1" t="str">
        <f>TEXT(Table13[[#This Row],[Order Date]],"mmm yyyy")</f>
        <v>Mar 2015</v>
      </c>
      <c r="AC1060" s="1" t="str">
        <f>TEXT(Table13[[#This Row],[Order Date]],"dddd")</f>
        <v>Friday</v>
      </c>
    </row>
    <row r="1061" spans="1:29" ht="14.5">
      <c r="A1061" s="9">
        <v>1917</v>
      </c>
      <c r="B1061" s="9" t="str">
        <f>VLOOKUP(Table13[[#This Row],[Customer ID]],'Customer Lookup'!A:B,2,0)</f>
        <v>Tracy Buckley</v>
      </c>
      <c r="C1061" s="9">
        <v>85897</v>
      </c>
      <c r="D1061" s="12">
        <v>42064</v>
      </c>
      <c r="E1061" s="12">
        <v>42066</v>
      </c>
      <c r="F1061" s="24">
        <f>Table13[[#This Row],[Ship Date]]-Table13[[#This Row],[Order Date]]</f>
        <v>2</v>
      </c>
      <c r="G1061" s="18" t="str">
        <f>IF(Table13[[#This Row],[Shipping Delay (No of Days From Order to Delivery)]]&lt;=2,"Fast Delivery","Standard Delivery")</f>
        <v>Fast Delivery</v>
      </c>
      <c r="H1061" s="9" t="s">
        <v>2233</v>
      </c>
      <c r="I1061" s="13" t="str">
        <f ca="1">TRIM(Table13[[#This Row],[Product Category]])</f>
        <v>Office Supplies</v>
      </c>
      <c r="J1061" s="13" t="str">
        <f ca="1">PROPER(Table13[[#This Row],[Product Sub-Category]])</f>
        <v>Office Furnishings</v>
      </c>
      <c r="K1061" s="14">
        <v>10</v>
      </c>
      <c r="L1061" s="15">
        <v>22.23</v>
      </c>
      <c r="M1061" s="15">
        <f t="shared" si="48"/>
        <v>222.3</v>
      </c>
      <c r="N1061" s="9">
        <v>0.05</v>
      </c>
      <c r="O1061" s="20">
        <v>0.05</v>
      </c>
      <c r="P1061" s="20" t="str">
        <f>IF(Table13[[#This Row],[Discount]]=0,"No Discount",IF(Table13[[#This Row],[Discount]]&lt;=0.05,"Low",IF(Table13[[#This Row],[Discount]]&lt;=0.1,"Medium","High")))</f>
        <v>Low</v>
      </c>
      <c r="Q1061" s="15">
        <f t="shared" si="49"/>
        <v>11.115000000000002</v>
      </c>
      <c r="R1061" s="15">
        <f t="shared" si="50"/>
        <v>211.185</v>
      </c>
      <c r="S1061" s="15" t="str">
        <f>IF(Table13[[#This Row],[Total Sales After Discount (Main Total Sales)]]&gt;=1000,"High Order","Low Order")</f>
        <v>Low Order</v>
      </c>
      <c r="T1061" s="9" t="s">
        <v>21</v>
      </c>
      <c r="U1061" s="9" t="s">
        <v>42</v>
      </c>
      <c r="V1061" s="16" t="str">
        <f ca="1">PROPER(Table13[[#This Row],[Region]])</f>
        <v>South</v>
      </c>
      <c r="W1061" s="9" t="s">
        <v>451</v>
      </c>
      <c r="X1061" s="9" t="s">
        <v>723</v>
      </c>
      <c r="Y1061" s="9" t="s">
        <v>32</v>
      </c>
      <c r="Z1061" s="9" t="str">
        <f>TEXT(Table13[[#This Row],[Order Date]],"mmm")</f>
        <v>Mar</v>
      </c>
      <c r="AA1061" s="1" t="str">
        <f>TEXT(Table13[[#This Row],[Order Date]],"yyyy")</f>
        <v>2015</v>
      </c>
      <c r="AB1061" s="1" t="str">
        <f>TEXT(Table13[[#This Row],[Order Date]],"mmm yyyy")</f>
        <v>Mar 2015</v>
      </c>
      <c r="AC1061" s="1" t="str">
        <f>TEXT(Table13[[#This Row],[Order Date]],"dddd")</f>
        <v>Sunday</v>
      </c>
    </row>
    <row r="1062" spans="1:29" ht="14.5">
      <c r="A1062" s="9">
        <v>1918</v>
      </c>
      <c r="B1062" s="9" t="str">
        <f>VLOOKUP(Table13[[#This Row],[Customer ID]],'Customer Lookup'!A:B,2,0)</f>
        <v>Hannah Tyson</v>
      </c>
      <c r="C1062" s="9">
        <v>85898</v>
      </c>
      <c r="D1062" s="12">
        <v>42098</v>
      </c>
      <c r="E1062" s="12">
        <v>42105</v>
      </c>
      <c r="F1062" s="24">
        <f>Table13[[#This Row],[Ship Date]]-Table13[[#This Row],[Order Date]]</f>
        <v>7</v>
      </c>
      <c r="G1062" s="18" t="str">
        <f>IF(Table13[[#This Row],[Shipping Delay (No of Days From Order to Delivery)]]&lt;=2,"Fast Delivery","Standard Delivery")</f>
        <v>Standard Delivery</v>
      </c>
      <c r="H1062" s="8" t="s">
        <v>2237</v>
      </c>
      <c r="I1062" s="13" t="str">
        <f ca="1">TRIM(Table13[[#This Row],[Product Category]])</f>
        <v>Technology</v>
      </c>
      <c r="J1062" s="13" t="str">
        <f ca="1">PROPER(Table13[[#This Row],[Product Sub-Category]])</f>
        <v>Binders And Binder Accessories</v>
      </c>
      <c r="K1062" s="14">
        <v>17</v>
      </c>
      <c r="L1062" s="15">
        <v>10.44</v>
      </c>
      <c r="M1062" s="15">
        <f t="shared" si="48"/>
        <v>177.48</v>
      </c>
      <c r="N1062" s="9">
        <v>0.05</v>
      </c>
      <c r="O1062" s="21">
        <v>0.05</v>
      </c>
      <c r="P1062" s="21" t="str">
        <f>IF(Table13[[#This Row],[Discount]]=0,"No Discount",IF(Table13[[#This Row],[Discount]]&lt;=0.05,"Low",IF(Table13[[#This Row],[Discount]]&lt;=0.1,"Medium","High")))</f>
        <v>Low</v>
      </c>
      <c r="Q1062" s="15">
        <f t="shared" si="49"/>
        <v>8.8740000000000006</v>
      </c>
      <c r="R1062" s="15">
        <f t="shared" si="50"/>
        <v>168.60599999999999</v>
      </c>
      <c r="S1062" s="15" t="str">
        <f>IF(Table13[[#This Row],[Total Sales After Discount (Main Total Sales)]]&gt;=1000,"High Order","Low Order")</f>
        <v>Low Order</v>
      </c>
      <c r="T1062" s="9" t="s">
        <v>98</v>
      </c>
      <c r="U1062" s="9" t="s">
        <v>42</v>
      </c>
      <c r="V1062" s="16" t="str">
        <f ca="1">PROPER(Table13[[#This Row],[Region]])</f>
        <v>South</v>
      </c>
      <c r="W1062" s="9" t="s">
        <v>451</v>
      </c>
      <c r="X1062" s="9" t="s">
        <v>724</v>
      </c>
      <c r="Y1062" s="9" t="s">
        <v>22</v>
      </c>
      <c r="Z1062" s="9" t="str">
        <f>TEXT(Table13[[#This Row],[Order Date]],"mmm")</f>
        <v>Apr</v>
      </c>
      <c r="AA1062" s="1" t="str">
        <f>TEXT(Table13[[#This Row],[Order Date]],"yyyy")</f>
        <v>2015</v>
      </c>
      <c r="AB1062" s="1" t="str">
        <f>TEXT(Table13[[#This Row],[Order Date]],"mmm yyyy")</f>
        <v>Apr 2015</v>
      </c>
      <c r="AC1062" s="1" t="str">
        <f>TEXT(Table13[[#This Row],[Order Date]],"dddd")</f>
        <v>Saturday</v>
      </c>
    </row>
    <row r="1063" spans="1:29" ht="14.5">
      <c r="A1063" s="9">
        <v>1919</v>
      </c>
      <c r="B1063" s="9" t="str">
        <f>VLOOKUP(Table13[[#This Row],[Customer ID]],'Customer Lookup'!A:B,2,0)</f>
        <v>Nathan Jenkins</v>
      </c>
      <c r="C1063" s="9">
        <v>85896</v>
      </c>
      <c r="D1063" s="12">
        <v>42059</v>
      </c>
      <c r="E1063" s="12">
        <v>42060</v>
      </c>
      <c r="F1063" s="24">
        <f>Table13[[#This Row],[Ship Date]]-Table13[[#This Row],[Order Date]]</f>
        <v>1</v>
      </c>
      <c r="G1063" s="18" t="str">
        <f>IF(Table13[[#This Row],[Shipping Delay (No of Days From Order to Delivery)]]&lt;=2,"Fast Delivery","Standard Delivery")</f>
        <v>Fast Delivery</v>
      </c>
      <c r="H1063" s="9" t="s">
        <v>2235</v>
      </c>
      <c r="I1063" s="13" t="str">
        <f ca="1">TRIM(Table13[[#This Row],[Product Category]])</f>
        <v>Furniture</v>
      </c>
      <c r="J1063" s="13" t="str">
        <f ca="1">PROPER(Table13[[#This Row],[Product Sub-Category]])</f>
        <v>Telephones And Communication</v>
      </c>
      <c r="K1063" s="14">
        <v>5</v>
      </c>
      <c r="L1063" s="15">
        <v>195.99</v>
      </c>
      <c r="M1063" s="15">
        <f t="shared" si="48"/>
        <v>979.95</v>
      </c>
      <c r="N1063" s="9">
        <v>0.1</v>
      </c>
      <c r="O1063" s="20">
        <v>0.1</v>
      </c>
      <c r="P1063" s="20" t="str">
        <f>IF(Table13[[#This Row],[Discount]]=0,"No Discount",IF(Table13[[#This Row],[Discount]]&lt;=0.05,"Low",IF(Table13[[#This Row],[Discount]]&lt;=0.1,"Medium","High")))</f>
        <v>Medium</v>
      </c>
      <c r="Q1063" s="15">
        <f t="shared" si="49"/>
        <v>97.995000000000005</v>
      </c>
      <c r="R1063" s="15">
        <f t="shared" si="50"/>
        <v>881.95500000000004</v>
      </c>
      <c r="S1063" s="15" t="str">
        <f>IF(Table13[[#This Row],[Total Sales After Discount (Main Total Sales)]]&gt;=1000,"High Order","Low Order")</f>
        <v>Low Order</v>
      </c>
      <c r="T1063" s="9" t="s">
        <v>21</v>
      </c>
      <c r="U1063" s="9" t="s">
        <v>42</v>
      </c>
      <c r="V1063" s="16" t="str">
        <f ca="1">PROPER(Table13[[#This Row],[Region]])</f>
        <v>South</v>
      </c>
      <c r="W1063" s="9" t="s">
        <v>451</v>
      </c>
      <c r="X1063" s="9" t="s">
        <v>725</v>
      </c>
      <c r="Y1063" s="9" t="s">
        <v>32</v>
      </c>
      <c r="Z1063" s="9" t="str">
        <f>TEXT(Table13[[#This Row],[Order Date]],"mmm")</f>
        <v>Feb</v>
      </c>
      <c r="AA1063" s="1" t="str">
        <f>TEXT(Table13[[#This Row],[Order Date]],"yyyy")</f>
        <v>2015</v>
      </c>
      <c r="AB1063" s="1" t="str">
        <f>TEXT(Table13[[#This Row],[Order Date]],"mmm yyyy")</f>
        <v>Feb 2015</v>
      </c>
      <c r="AC1063" s="1" t="str">
        <f>TEXT(Table13[[#This Row],[Order Date]],"dddd")</f>
        <v>Tuesday</v>
      </c>
    </row>
    <row r="1064" spans="1:29" ht="14.5">
      <c r="A1064" s="9">
        <v>1927</v>
      </c>
      <c r="B1064" s="9" t="str">
        <f>VLOOKUP(Table13[[#This Row],[Customer ID]],'Customer Lookup'!A:B,2,0)</f>
        <v>Earl Alston</v>
      </c>
      <c r="C1064" s="9">
        <v>88579</v>
      </c>
      <c r="D1064" s="12">
        <v>42041</v>
      </c>
      <c r="E1064" s="12">
        <v>42041</v>
      </c>
      <c r="F1064" s="24">
        <f>Table13[[#This Row],[Ship Date]]-Table13[[#This Row],[Order Date]]</f>
        <v>0</v>
      </c>
      <c r="G1064" s="18" t="str">
        <f>IF(Table13[[#This Row],[Shipping Delay (No of Days From Order to Delivery)]]&lt;=2,"Fast Delivery","Standard Delivery")</f>
        <v>Fast Delivery</v>
      </c>
      <c r="H1064" s="8" t="s">
        <v>123</v>
      </c>
      <c r="I1064" s="13" t="str">
        <f ca="1">TRIM(Table13[[#This Row],[Product Category]])</f>
        <v>Office Supplies</v>
      </c>
      <c r="J1064" s="13" t="str">
        <f ca="1">PROPER(Table13[[#This Row],[Product Sub-Category]])</f>
        <v>Tables</v>
      </c>
      <c r="K1064" s="14">
        <v>8</v>
      </c>
      <c r="L1064" s="15">
        <v>259.70999999999998</v>
      </c>
      <c r="M1064" s="15">
        <f t="shared" si="48"/>
        <v>2077.6799999999998</v>
      </c>
      <c r="N1064" s="9">
        <v>0.1</v>
      </c>
      <c r="O1064" s="21">
        <v>0.1</v>
      </c>
      <c r="P1064" s="21" t="str">
        <f>IF(Table13[[#This Row],[Discount]]=0,"No Discount",IF(Table13[[#This Row],[Discount]]&lt;=0.05,"Low",IF(Table13[[#This Row],[Discount]]&lt;=0.1,"Medium","High")))</f>
        <v>Medium</v>
      </c>
      <c r="Q1064" s="15">
        <f t="shared" si="49"/>
        <v>207.768</v>
      </c>
      <c r="R1064" s="15">
        <f t="shared" si="50"/>
        <v>1869.9119999999998</v>
      </c>
      <c r="S1064" s="15" t="str">
        <f>IF(Table13[[#This Row],[Total Sales After Discount (Main Total Sales)]]&gt;=1000,"High Order","Low Order")</f>
        <v>High Order</v>
      </c>
      <c r="T1064" s="9" t="s">
        <v>21</v>
      </c>
      <c r="U1064" s="9" t="s">
        <v>42</v>
      </c>
      <c r="V1064" s="16" t="str">
        <f ca="1">PROPER(Table13[[#This Row],[Region]])</f>
        <v>South</v>
      </c>
      <c r="W1064" s="9" t="s">
        <v>443</v>
      </c>
      <c r="X1064" s="9" t="s">
        <v>630</v>
      </c>
      <c r="Y1064" s="9" t="s">
        <v>22</v>
      </c>
      <c r="Z1064" s="9" t="str">
        <f>TEXT(Table13[[#This Row],[Order Date]],"mmm")</f>
        <v>Feb</v>
      </c>
      <c r="AA1064" s="1" t="str">
        <f>TEXT(Table13[[#This Row],[Order Date]],"yyyy")</f>
        <v>2015</v>
      </c>
      <c r="AB1064" s="1" t="str">
        <f>TEXT(Table13[[#This Row],[Order Date]],"mmm yyyy")</f>
        <v>Feb 2015</v>
      </c>
      <c r="AC1064" s="1" t="str">
        <f>TEXT(Table13[[#This Row],[Order Date]],"dddd")</f>
        <v>Friday</v>
      </c>
    </row>
    <row r="1065" spans="1:29" ht="14.5">
      <c r="A1065" s="9">
        <v>1928</v>
      </c>
      <c r="B1065" s="9" t="str">
        <f>VLOOKUP(Table13[[#This Row],[Customer ID]],'Customer Lookup'!A:B,2,0)</f>
        <v>Gregory R Snow</v>
      </c>
      <c r="C1065" s="9">
        <v>88580</v>
      </c>
      <c r="D1065" s="12">
        <v>42025</v>
      </c>
      <c r="E1065" s="12">
        <v>42025</v>
      </c>
      <c r="F1065" s="24">
        <f>Table13[[#This Row],[Ship Date]]-Table13[[#This Row],[Order Date]]</f>
        <v>0</v>
      </c>
      <c r="G1065" s="18" t="str">
        <f>IF(Table13[[#This Row],[Shipping Delay (No of Days From Order to Delivery)]]&lt;=2,"Fast Delivery","Standard Delivery")</f>
        <v>Fast Delivery</v>
      </c>
      <c r="H1065" s="9" t="s">
        <v>2237</v>
      </c>
      <c r="I1065" s="13" t="str">
        <f ca="1">TRIM(Table13[[#This Row],[Product Category]])</f>
        <v>Office Supplies</v>
      </c>
      <c r="J1065" s="13" t="str">
        <f ca="1">PROPER(Table13[[#This Row],[Product Sub-Category]])</f>
        <v>Binders And Binder Accessories</v>
      </c>
      <c r="K1065" s="14">
        <v>1</v>
      </c>
      <c r="L1065" s="15">
        <v>1889.99</v>
      </c>
      <c r="M1065" s="15">
        <f t="shared" si="48"/>
        <v>1889.99</v>
      </c>
      <c r="N1065" s="9">
        <v>0.15</v>
      </c>
      <c r="O1065" s="20">
        <v>0.15</v>
      </c>
      <c r="P1065" s="20" t="str">
        <f>IF(Table13[[#This Row],[Discount]]=0,"No Discount",IF(Table13[[#This Row],[Discount]]&lt;=0.05,"Low",IF(Table13[[#This Row],[Discount]]&lt;=0.1,"Medium","High")))</f>
        <v>High</v>
      </c>
      <c r="Q1065" s="15">
        <f t="shared" si="49"/>
        <v>283.49849999999998</v>
      </c>
      <c r="R1065" s="15">
        <f t="shared" si="50"/>
        <v>1606.4915000000001</v>
      </c>
      <c r="S1065" s="15" t="str">
        <f>IF(Table13[[#This Row],[Total Sales After Discount (Main Total Sales)]]&gt;=1000,"High Order","Low Order")</f>
        <v>High Order</v>
      </c>
      <c r="T1065" s="9" t="s">
        <v>31</v>
      </c>
      <c r="U1065" s="9" t="s">
        <v>42</v>
      </c>
      <c r="V1065" s="16" t="str">
        <f ca="1">PROPER(Table13[[#This Row],[Region]])</f>
        <v>Central</v>
      </c>
      <c r="W1065" s="9" t="s">
        <v>443</v>
      </c>
      <c r="X1065" s="9" t="s">
        <v>726</v>
      </c>
      <c r="Y1065" s="9" t="s">
        <v>32</v>
      </c>
      <c r="Z1065" s="9" t="str">
        <f>TEXT(Table13[[#This Row],[Order Date]],"mmm")</f>
        <v>Jan</v>
      </c>
      <c r="AA1065" s="1" t="str">
        <f>TEXT(Table13[[#This Row],[Order Date]],"yyyy")</f>
        <v>2015</v>
      </c>
      <c r="AB1065" s="1" t="str">
        <f>TEXT(Table13[[#This Row],[Order Date]],"mmm yyyy")</f>
        <v>Jan 2015</v>
      </c>
      <c r="AC1065" s="1" t="str">
        <f>TEXT(Table13[[#This Row],[Order Date]],"dddd")</f>
        <v>Wednesday</v>
      </c>
    </row>
    <row r="1066" spans="1:29" ht="14.5">
      <c r="A1066" s="9">
        <v>1933</v>
      </c>
      <c r="B1066" s="9" t="str">
        <f>VLOOKUP(Table13[[#This Row],[Customer ID]],'Customer Lookup'!A:B,2,0)</f>
        <v>William Crawford</v>
      </c>
      <c r="C1066" s="9">
        <v>86687</v>
      </c>
      <c r="D1066" s="12">
        <v>42113</v>
      </c>
      <c r="E1066" s="12">
        <v>42117</v>
      </c>
      <c r="F1066" s="24">
        <f>Table13[[#This Row],[Ship Date]]-Table13[[#This Row],[Order Date]]</f>
        <v>4</v>
      </c>
      <c r="G1066" s="18" t="str">
        <f>IF(Table13[[#This Row],[Shipping Delay (No of Days From Order to Delivery)]]&lt;=2,"Fast Delivery","Standard Delivery")</f>
        <v>Standard Delivery</v>
      </c>
      <c r="H1066" s="8" t="s">
        <v>60</v>
      </c>
      <c r="I1066" s="13" t="str">
        <f ca="1">TRIM(Table13[[#This Row],[Product Category]])</f>
        <v>Furniture</v>
      </c>
      <c r="J1066" s="13" t="str">
        <f ca="1">PROPER(Table13[[#This Row],[Product Sub-Category]])</f>
        <v>Rubber Bands</v>
      </c>
      <c r="K1066" s="14">
        <v>10</v>
      </c>
      <c r="L1066" s="15">
        <v>3.58</v>
      </c>
      <c r="M1066" s="15">
        <f t="shared" si="48"/>
        <v>35.799999999999997</v>
      </c>
      <c r="N1066" s="9">
        <v>0.05</v>
      </c>
      <c r="O1066" s="21">
        <v>0.05</v>
      </c>
      <c r="P1066" s="21" t="str">
        <f>IF(Table13[[#This Row],[Discount]]=0,"No Discount",IF(Table13[[#This Row],[Discount]]&lt;=0.05,"Low",IF(Table13[[#This Row],[Discount]]&lt;=0.1,"Medium","High")))</f>
        <v>Low</v>
      </c>
      <c r="Q1066" s="15">
        <f t="shared" si="49"/>
        <v>1.79</v>
      </c>
      <c r="R1066" s="15">
        <f t="shared" si="50"/>
        <v>34.01</v>
      </c>
      <c r="S1066" s="15" t="str">
        <f>IF(Table13[[#This Row],[Total Sales After Discount (Main Total Sales)]]&gt;=1000,"High Order","Low Order")</f>
        <v>Low Order</v>
      </c>
      <c r="T1066" s="9" t="s">
        <v>98</v>
      </c>
      <c r="U1066" s="9" t="s">
        <v>81</v>
      </c>
      <c r="V1066" s="16" t="str">
        <f ca="1">PROPER(Table13[[#This Row],[Region]])</f>
        <v>Central</v>
      </c>
      <c r="W1066" s="9" t="s">
        <v>112</v>
      </c>
      <c r="X1066" s="9" t="s">
        <v>727</v>
      </c>
      <c r="Y1066" s="9" t="s">
        <v>32</v>
      </c>
      <c r="Z1066" s="9" t="str">
        <f>TEXT(Table13[[#This Row],[Order Date]],"mmm")</f>
        <v>Apr</v>
      </c>
      <c r="AA1066" s="1" t="str">
        <f>TEXT(Table13[[#This Row],[Order Date]],"yyyy")</f>
        <v>2015</v>
      </c>
      <c r="AB1066" s="1" t="str">
        <f>TEXT(Table13[[#This Row],[Order Date]],"mmm yyyy")</f>
        <v>Apr 2015</v>
      </c>
      <c r="AC1066" s="1" t="str">
        <f>TEXT(Table13[[#This Row],[Order Date]],"dddd")</f>
        <v>Sunday</v>
      </c>
    </row>
    <row r="1067" spans="1:29" ht="14.5">
      <c r="A1067" s="9">
        <v>1934</v>
      </c>
      <c r="B1067" s="9" t="str">
        <f>VLOOKUP(Table13[[#This Row],[Customer ID]],'Customer Lookup'!A:B,2,0)</f>
        <v>Scott Moore</v>
      </c>
      <c r="C1067" s="9">
        <v>86688</v>
      </c>
      <c r="D1067" s="12">
        <v>42154</v>
      </c>
      <c r="E1067" s="12">
        <v>42154</v>
      </c>
      <c r="F1067" s="24">
        <f>Table13[[#This Row],[Ship Date]]-Table13[[#This Row],[Order Date]]</f>
        <v>0</v>
      </c>
      <c r="G1067" s="18" t="str">
        <f>IF(Table13[[#This Row],[Shipping Delay (No of Days From Order to Delivery)]]&lt;=2,"Fast Delivery","Standard Delivery")</f>
        <v>Fast Delivery</v>
      </c>
      <c r="H1067" s="9" t="s">
        <v>2232</v>
      </c>
      <c r="I1067" s="13" t="str">
        <f ca="1">TRIM(Table13[[#This Row],[Product Category]])</f>
        <v>Office Supplies</v>
      </c>
      <c r="J1067" s="13" t="str">
        <f ca="1">PROPER(Table13[[#This Row],[Product Sub-Category]])</f>
        <v>Chairs &amp; Chairmats</v>
      </c>
      <c r="K1067" s="14">
        <v>3</v>
      </c>
      <c r="L1067" s="15">
        <v>180.98</v>
      </c>
      <c r="M1067" s="15">
        <f t="shared" si="48"/>
        <v>542.93999999999994</v>
      </c>
      <c r="N1067" s="9">
        <v>0.1</v>
      </c>
      <c r="O1067" s="20">
        <v>0.1</v>
      </c>
      <c r="P1067" s="20" t="str">
        <f>IF(Table13[[#This Row],[Discount]]=0,"No Discount",IF(Table13[[#This Row],[Discount]]&lt;=0.05,"Low",IF(Table13[[#This Row],[Discount]]&lt;=0.1,"Medium","High")))</f>
        <v>Medium</v>
      </c>
      <c r="Q1067" s="15">
        <f t="shared" si="49"/>
        <v>54.293999999999997</v>
      </c>
      <c r="R1067" s="15">
        <f t="shared" si="50"/>
        <v>488.64599999999996</v>
      </c>
      <c r="S1067" s="15" t="str">
        <f>IF(Table13[[#This Row],[Total Sales After Discount (Main Total Sales)]]&gt;=1000,"High Order","Low Order")</f>
        <v>Low Order</v>
      </c>
      <c r="T1067" s="9" t="s">
        <v>98</v>
      </c>
      <c r="U1067" s="9" t="s">
        <v>42</v>
      </c>
      <c r="V1067" s="16" t="str">
        <f ca="1">PROPER(Table13[[#This Row],[Region]])</f>
        <v>Central</v>
      </c>
      <c r="W1067" s="9" t="s">
        <v>112</v>
      </c>
      <c r="X1067" s="9" t="s">
        <v>429</v>
      </c>
      <c r="Y1067" s="9" t="s">
        <v>22</v>
      </c>
      <c r="Z1067" s="9" t="str">
        <f>TEXT(Table13[[#This Row],[Order Date]],"mmm")</f>
        <v>May</v>
      </c>
      <c r="AA1067" s="1" t="str">
        <f>TEXT(Table13[[#This Row],[Order Date]],"yyyy")</f>
        <v>2015</v>
      </c>
      <c r="AB1067" s="1" t="str">
        <f>TEXT(Table13[[#This Row],[Order Date]],"mmm yyyy")</f>
        <v>May 2015</v>
      </c>
      <c r="AC1067" s="1" t="str">
        <f>TEXT(Table13[[#This Row],[Order Date]],"dddd")</f>
        <v>Saturday</v>
      </c>
    </row>
    <row r="1068" spans="1:29" ht="14.5">
      <c r="A1068" s="9">
        <v>1935</v>
      </c>
      <c r="B1068" s="9" t="str">
        <f>VLOOKUP(Table13[[#This Row],[Customer ID]],'Customer Lookup'!A:B,2,0)</f>
        <v>Diana Coble Hubbard</v>
      </c>
      <c r="C1068" s="9">
        <v>86686</v>
      </c>
      <c r="D1068" s="12">
        <v>42102</v>
      </c>
      <c r="E1068" s="12">
        <v>42104</v>
      </c>
      <c r="F1068" s="24">
        <f>Table13[[#This Row],[Ship Date]]-Table13[[#This Row],[Order Date]]</f>
        <v>2</v>
      </c>
      <c r="G1068" s="18" t="str">
        <f>IF(Table13[[#This Row],[Shipping Delay (No of Days From Order to Delivery)]]&lt;=2,"Fast Delivery","Standard Delivery")</f>
        <v>Fast Delivery</v>
      </c>
      <c r="H1068" s="8" t="s">
        <v>196</v>
      </c>
      <c r="I1068" s="13" t="str">
        <f ca="1">TRIM(Table13[[#This Row],[Product Category]])</f>
        <v>Office Supplies</v>
      </c>
      <c r="J1068" s="13" t="str">
        <f ca="1">PROPER(Table13[[#This Row],[Product Sub-Category]])</f>
        <v>Appliances</v>
      </c>
      <c r="K1068" s="14">
        <v>9</v>
      </c>
      <c r="L1068" s="15">
        <v>42.98</v>
      </c>
      <c r="M1068" s="15">
        <f t="shared" si="48"/>
        <v>386.82</v>
      </c>
      <c r="N1068" s="9">
        <v>0.05</v>
      </c>
      <c r="O1068" s="21">
        <v>0.05</v>
      </c>
      <c r="P1068" s="21" t="str">
        <f>IF(Table13[[#This Row],[Discount]]=0,"No Discount",IF(Table13[[#This Row],[Discount]]&lt;=0.05,"Low",IF(Table13[[#This Row],[Discount]]&lt;=0.1,"Medium","High")))</f>
        <v>Low</v>
      </c>
      <c r="Q1068" s="15">
        <f t="shared" si="49"/>
        <v>19.341000000000001</v>
      </c>
      <c r="R1068" s="15">
        <f t="shared" si="50"/>
        <v>367.47899999999998</v>
      </c>
      <c r="S1068" s="15" t="str">
        <f>IF(Table13[[#This Row],[Total Sales After Discount (Main Total Sales)]]&gt;=1000,"High Order","Low Order")</f>
        <v>Low Order</v>
      </c>
      <c r="T1068" s="9" t="s">
        <v>41</v>
      </c>
      <c r="U1068" s="9" t="s">
        <v>81</v>
      </c>
      <c r="V1068" s="16" t="str">
        <f ca="1">PROPER(Table13[[#This Row],[Region]])</f>
        <v>Central</v>
      </c>
      <c r="W1068" s="9" t="s">
        <v>112</v>
      </c>
      <c r="X1068" s="9" t="s">
        <v>728</v>
      </c>
      <c r="Y1068" s="9" t="s">
        <v>22</v>
      </c>
      <c r="Z1068" s="9" t="str">
        <f>TEXT(Table13[[#This Row],[Order Date]],"mmm")</f>
        <v>Apr</v>
      </c>
      <c r="AA1068" s="1" t="str">
        <f>TEXT(Table13[[#This Row],[Order Date]],"yyyy")</f>
        <v>2015</v>
      </c>
      <c r="AB1068" s="1" t="str">
        <f>TEXT(Table13[[#This Row],[Order Date]],"mmm yyyy")</f>
        <v>Apr 2015</v>
      </c>
      <c r="AC1068" s="1" t="str">
        <f>TEXT(Table13[[#This Row],[Order Date]],"dddd")</f>
        <v>Wednesday</v>
      </c>
    </row>
    <row r="1069" spans="1:29" ht="14.5">
      <c r="A1069" s="9">
        <v>1935</v>
      </c>
      <c r="B1069" s="9" t="str">
        <f>VLOOKUP(Table13[[#This Row],[Customer ID]],'Customer Lookup'!A:B,2,0)</f>
        <v>Diana Coble Hubbard</v>
      </c>
      <c r="C1069" s="9">
        <v>86688</v>
      </c>
      <c r="D1069" s="12">
        <v>42154</v>
      </c>
      <c r="E1069" s="12">
        <v>42160</v>
      </c>
      <c r="F1069" s="24">
        <f>Table13[[#This Row],[Ship Date]]-Table13[[#This Row],[Order Date]]</f>
        <v>6</v>
      </c>
      <c r="G1069" s="18" t="str">
        <f>IF(Table13[[#This Row],[Shipping Delay (No of Days From Order to Delivery)]]&lt;=2,"Fast Delivery","Standard Delivery")</f>
        <v>Standard Delivery</v>
      </c>
      <c r="H1069" s="9" t="s">
        <v>196</v>
      </c>
      <c r="I1069" s="13" t="str">
        <f ca="1">TRIM(Table13[[#This Row],[Product Category]])</f>
        <v>Furniture</v>
      </c>
      <c r="J1069" s="13" t="str">
        <f ca="1">PROPER(Table13[[#This Row],[Product Sub-Category]])</f>
        <v>Appliances</v>
      </c>
      <c r="K1069" s="14">
        <v>2</v>
      </c>
      <c r="L1069" s="15">
        <v>3.25</v>
      </c>
      <c r="M1069" s="15">
        <f t="shared" si="48"/>
        <v>6.5</v>
      </c>
      <c r="N1069" s="9">
        <v>0.05</v>
      </c>
      <c r="O1069" s="20">
        <v>0.05</v>
      </c>
      <c r="P1069" s="20" t="str">
        <f>IF(Table13[[#This Row],[Discount]]=0,"No Discount",IF(Table13[[#This Row],[Discount]]&lt;=0.05,"Low",IF(Table13[[#This Row],[Discount]]&lt;=0.1,"Medium","High")))</f>
        <v>Low</v>
      </c>
      <c r="Q1069" s="15">
        <f t="shared" si="49"/>
        <v>0.32500000000000001</v>
      </c>
      <c r="R1069" s="15">
        <f t="shared" si="50"/>
        <v>6.1749999999999998</v>
      </c>
      <c r="S1069" s="15" t="str">
        <f>IF(Table13[[#This Row],[Total Sales After Discount (Main Total Sales)]]&gt;=1000,"High Order","Low Order")</f>
        <v>Low Order</v>
      </c>
      <c r="T1069" s="9" t="s">
        <v>98</v>
      </c>
      <c r="U1069" s="9" t="s">
        <v>42</v>
      </c>
      <c r="V1069" s="16" t="str">
        <f ca="1">PROPER(Table13[[#This Row],[Region]])</f>
        <v>Central</v>
      </c>
      <c r="W1069" s="9" t="s">
        <v>112</v>
      </c>
      <c r="X1069" s="9" t="s">
        <v>728</v>
      </c>
      <c r="Y1069" s="9" t="s">
        <v>32</v>
      </c>
      <c r="Z1069" s="9" t="str">
        <f>TEXT(Table13[[#This Row],[Order Date]],"mmm")</f>
        <v>May</v>
      </c>
      <c r="AA1069" s="1" t="str">
        <f>TEXT(Table13[[#This Row],[Order Date]],"yyyy")</f>
        <v>2015</v>
      </c>
      <c r="AB1069" s="1" t="str">
        <f>TEXT(Table13[[#This Row],[Order Date]],"mmm yyyy")</f>
        <v>May 2015</v>
      </c>
      <c r="AC1069" s="1" t="str">
        <f>TEXT(Table13[[#This Row],[Order Date]],"dddd")</f>
        <v>Saturday</v>
      </c>
    </row>
    <row r="1070" spans="1:29" ht="14.5">
      <c r="A1070" s="9">
        <v>1935</v>
      </c>
      <c r="B1070" s="9" t="str">
        <f>VLOOKUP(Table13[[#This Row],[Customer ID]],'Customer Lookup'!A:B,2,0)</f>
        <v>Diana Coble Hubbard</v>
      </c>
      <c r="C1070" s="9">
        <v>86688</v>
      </c>
      <c r="D1070" s="12">
        <v>42154</v>
      </c>
      <c r="E1070" s="12">
        <v>42159</v>
      </c>
      <c r="F1070" s="24">
        <f>Table13[[#This Row],[Ship Date]]-Table13[[#This Row],[Order Date]]</f>
        <v>5</v>
      </c>
      <c r="G1070" s="18" t="str">
        <f>IF(Table13[[#This Row],[Shipping Delay (No of Days From Order to Delivery)]]&lt;=2,"Fast Delivery","Standard Delivery")</f>
        <v>Standard Delivery</v>
      </c>
      <c r="H1070" s="8" t="s">
        <v>2233</v>
      </c>
      <c r="I1070" s="13" t="str">
        <f ca="1">TRIM(Table13[[#This Row],[Product Category]])</f>
        <v>Office Supplies</v>
      </c>
      <c r="J1070" s="13" t="str">
        <f ca="1">PROPER(Table13[[#This Row],[Product Sub-Category]])</f>
        <v>Office Furnishings</v>
      </c>
      <c r="K1070" s="14">
        <v>19</v>
      </c>
      <c r="L1070" s="15">
        <v>110.98</v>
      </c>
      <c r="M1070" s="15">
        <f t="shared" si="48"/>
        <v>2108.62</v>
      </c>
      <c r="N1070" s="9">
        <v>0.1</v>
      </c>
      <c r="O1070" s="21">
        <v>0.1</v>
      </c>
      <c r="P1070" s="21" t="str">
        <f>IF(Table13[[#This Row],[Discount]]=0,"No Discount",IF(Table13[[#This Row],[Discount]]&lt;=0.05,"Low",IF(Table13[[#This Row],[Discount]]&lt;=0.1,"Medium","High")))</f>
        <v>Medium</v>
      </c>
      <c r="Q1070" s="15">
        <f t="shared" si="49"/>
        <v>210.86199999999999</v>
      </c>
      <c r="R1070" s="15">
        <f t="shared" si="50"/>
        <v>1897.7579999999998</v>
      </c>
      <c r="S1070" s="15" t="str">
        <f>IF(Table13[[#This Row],[Total Sales After Discount (Main Total Sales)]]&gt;=1000,"High Order","Low Order")</f>
        <v>High Order</v>
      </c>
      <c r="T1070" s="9" t="s">
        <v>98</v>
      </c>
      <c r="U1070" s="9" t="s">
        <v>42</v>
      </c>
      <c r="V1070" s="16" t="str">
        <f ca="1">PROPER(Table13[[#This Row],[Region]])</f>
        <v>Central</v>
      </c>
      <c r="W1070" s="9" t="s">
        <v>112</v>
      </c>
      <c r="X1070" s="9" t="s">
        <v>728</v>
      </c>
      <c r="Y1070" s="9" t="s">
        <v>32</v>
      </c>
      <c r="Z1070" s="9" t="str">
        <f>TEXT(Table13[[#This Row],[Order Date]],"mmm")</f>
        <v>May</v>
      </c>
      <c r="AA1070" s="1" t="str">
        <f>TEXT(Table13[[#This Row],[Order Date]],"yyyy")</f>
        <v>2015</v>
      </c>
      <c r="AB1070" s="1" t="str">
        <f>TEXT(Table13[[#This Row],[Order Date]],"mmm yyyy")</f>
        <v>May 2015</v>
      </c>
      <c r="AC1070" s="1" t="str">
        <f>TEXT(Table13[[#This Row],[Order Date]],"dddd")</f>
        <v>Saturday</v>
      </c>
    </row>
    <row r="1071" spans="1:29" ht="14.5">
      <c r="A1071" s="9">
        <v>1935</v>
      </c>
      <c r="B1071" s="9" t="str">
        <f>VLOOKUP(Table13[[#This Row],[Customer ID]],'Customer Lookup'!A:B,2,0)</f>
        <v>Diana Coble Hubbard</v>
      </c>
      <c r="C1071" s="9">
        <v>86688</v>
      </c>
      <c r="D1071" s="12">
        <v>42154</v>
      </c>
      <c r="E1071" s="12">
        <v>42162</v>
      </c>
      <c r="F1071" s="24">
        <f>Table13[[#This Row],[Ship Date]]-Table13[[#This Row],[Order Date]]</f>
        <v>8</v>
      </c>
      <c r="G1071" s="18" t="str">
        <f>IF(Table13[[#This Row],[Shipping Delay (No of Days From Order to Delivery)]]&lt;=2,"Fast Delivery","Standard Delivery")</f>
        <v>Standard Delivery</v>
      </c>
      <c r="H1071" s="9" t="s">
        <v>60</v>
      </c>
      <c r="I1071" s="13" t="str">
        <f ca="1">TRIM(Table13[[#This Row],[Product Category]])</f>
        <v>Technology</v>
      </c>
      <c r="J1071" s="13" t="str">
        <f ca="1">PROPER(Table13[[#This Row],[Product Sub-Category]])</f>
        <v>Rubber Bands</v>
      </c>
      <c r="K1071" s="14">
        <v>23</v>
      </c>
      <c r="L1071" s="15">
        <v>3.95</v>
      </c>
      <c r="M1071" s="15">
        <f t="shared" si="48"/>
        <v>90.850000000000009</v>
      </c>
      <c r="N1071" s="9">
        <v>0.05</v>
      </c>
      <c r="O1071" s="20">
        <v>0.05</v>
      </c>
      <c r="P1071" s="20" t="str">
        <f>IF(Table13[[#This Row],[Discount]]=0,"No Discount",IF(Table13[[#This Row],[Discount]]&lt;=0.05,"Low",IF(Table13[[#This Row],[Discount]]&lt;=0.1,"Medium","High")))</f>
        <v>Low</v>
      </c>
      <c r="Q1071" s="15">
        <f t="shared" si="49"/>
        <v>4.5425000000000004</v>
      </c>
      <c r="R1071" s="15">
        <f t="shared" si="50"/>
        <v>86.307500000000005</v>
      </c>
      <c r="S1071" s="15" t="str">
        <f>IF(Table13[[#This Row],[Total Sales After Discount (Main Total Sales)]]&gt;=1000,"High Order","Low Order")</f>
        <v>Low Order</v>
      </c>
      <c r="T1071" s="9" t="s">
        <v>98</v>
      </c>
      <c r="U1071" s="9" t="s">
        <v>42</v>
      </c>
      <c r="V1071" s="16" t="str">
        <f ca="1">PROPER(Table13[[#This Row],[Region]])</f>
        <v>Central</v>
      </c>
      <c r="W1071" s="9" t="s">
        <v>112</v>
      </c>
      <c r="X1071" s="9" t="s">
        <v>728</v>
      </c>
      <c r="Y1071" s="9" t="s">
        <v>22</v>
      </c>
      <c r="Z1071" s="9" t="str">
        <f>TEXT(Table13[[#This Row],[Order Date]],"mmm")</f>
        <v>May</v>
      </c>
      <c r="AA1071" s="1" t="str">
        <f>TEXT(Table13[[#This Row],[Order Date]],"yyyy")</f>
        <v>2015</v>
      </c>
      <c r="AB1071" s="1" t="str">
        <f>TEXT(Table13[[#This Row],[Order Date]],"mmm yyyy")</f>
        <v>May 2015</v>
      </c>
      <c r="AC1071" s="1" t="str">
        <f>TEXT(Table13[[#This Row],[Order Date]],"dddd")</f>
        <v>Saturday</v>
      </c>
    </row>
    <row r="1072" spans="1:29" ht="14.5">
      <c r="A1072" s="9">
        <v>1938</v>
      </c>
      <c r="B1072" s="9" t="str">
        <f>VLOOKUP(Table13[[#This Row],[Customer ID]],'Customer Lookup'!A:B,2,0)</f>
        <v>Franklin Spencer</v>
      </c>
      <c r="C1072" s="9">
        <v>88870</v>
      </c>
      <c r="D1072" s="12">
        <v>42085</v>
      </c>
      <c r="E1072" s="12">
        <v>42086</v>
      </c>
      <c r="F1072" s="24">
        <f>Table13[[#This Row],[Ship Date]]-Table13[[#This Row],[Order Date]]</f>
        <v>1</v>
      </c>
      <c r="G1072" s="18" t="str">
        <f>IF(Table13[[#This Row],[Shipping Delay (No of Days From Order to Delivery)]]&lt;=2,"Fast Delivery","Standard Delivery")</f>
        <v>Fast Delivery</v>
      </c>
      <c r="H1072" s="8" t="s">
        <v>144</v>
      </c>
      <c r="I1072" s="13" t="str">
        <f ca="1">TRIM(Table13[[#This Row],[Product Category]])</f>
        <v>Office Supplies</v>
      </c>
      <c r="J1072" s="13" t="str">
        <f ca="1">PROPER(Table13[[#This Row],[Product Sub-Category]])</f>
        <v>Computer Peripherals</v>
      </c>
      <c r="K1072" s="14">
        <v>4</v>
      </c>
      <c r="L1072" s="15">
        <v>152.47999999999999</v>
      </c>
      <c r="M1072" s="15">
        <f t="shared" si="48"/>
        <v>609.91999999999996</v>
      </c>
      <c r="N1072" s="9">
        <v>0.1</v>
      </c>
      <c r="O1072" s="21">
        <v>0.1</v>
      </c>
      <c r="P1072" s="21" t="str">
        <f>IF(Table13[[#This Row],[Discount]]=0,"No Discount",IF(Table13[[#This Row],[Discount]]&lt;=0.05,"Low",IF(Table13[[#This Row],[Discount]]&lt;=0.1,"Medium","High")))</f>
        <v>Medium</v>
      </c>
      <c r="Q1072" s="15">
        <f t="shared" si="49"/>
        <v>60.991999999999997</v>
      </c>
      <c r="R1072" s="15">
        <f t="shared" si="50"/>
        <v>548.928</v>
      </c>
      <c r="S1072" s="15" t="str">
        <f>IF(Table13[[#This Row],[Total Sales After Discount (Main Total Sales)]]&gt;=1000,"High Order","Low Order")</f>
        <v>Low Order</v>
      </c>
      <c r="T1072" s="9" t="s">
        <v>50</v>
      </c>
      <c r="U1072" s="9" t="s">
        <v>81</v>
      </c>
      <c r="V1072" s="16" t="str">
        <f ca="1">PROPER(Table13[[#This Row],[Region]])</f>
        <v>West</v>
      </c>
      <c r="W1072" s="9" t="s">
        <v>145</v>
      </c>
      <c r="X1072" s="9" t="s">
        <v>729</v>
      </c>
      <c r="Y1072" s="9" t="s">
        <v>22</v>
      </c>
      <c r="Z1072" s="9" t="str">
        <f>TEXT(Table13[[#This Row],[Order Date]],"mmm")</f>
        <v>Mar</v>
      </c>
      <c r="AA1072" s="1" t="str">
        <f>TEXT(Table13[[#This Row],[Order Date]],"yyyy")</f>
        <v>2015</v>
      </c>
      <c r="AB1072" s="1" t="str">
        <f>TEXT(Table13[[#This Row],[Order Date]],"mmm yyyy")</f>
        <v>Mar 2015</v>
      </c>
      <c r="AC1072" s="1" t="str">
        <f>TEXT(Table13[[#This Row],[Order Date]],"dddd")</f>
        <v>Sunday</v>
      </c>
    </row>
    <row r="1073" spans="1:29" ht="14.5">
      <c r="A1073" s="9">
        <v>1940</v>
      </c>
      <c r="B1073" s="9" t="str">
        <f>VLOOKUP(Table13[[#This Row],[Customer ID]],'Customer Lookup'!A:B,2,0)</f>
        <v>Eileen McDonald</v>
      </c>
      <c r="C1073" s="9">
        <v>88870</v>
      </c>
      <c r="D1073" s="12">
        <v>42085</v>
      </c>
      <c r="E1073" s="12">
        <v>42087</v>
      </c>
      <c r="F1073" s="24">
        <f>Table13[[#This Row],[Ship Date]]-Table13[[#This Row],[Order Date]]</f>
        <v>2</v>
      </c>
      <c r="G1073" s="18" t="str">
        <f>IF(Table13[[#This Row],[Shipping Delay (No of Days From Order to Delivery)]]&lt;=2,"Fast Delivery","Standard Delivery")</f>
        <v>Fast Delivery</v>
      </c>
      <c r="H1073" s="9" t="s">
        <v>2240</v>
      </c>
      <c r="I1073" s="13" t="str">
        <f ca="1">TRIM(Table13[[#This Row],[Product Category]])</f>
        <v>Office Supplies</v>
      </c>
      <c r="J1073" s="13" t="str">
        <f ca="1">PROPER(Table13[[#This Row],[Product Sub-Category]])</f>
        <v>Scissors, Rulers And Trimmers</v>
      </c>
      <c r="K1073" s="14">
        <v>1</v>
      </c>
      <c r="L1073" s="15">
        <v>6.84</v>
      </c>
      <c r="M1073" s="15">
        <f t="shared" si="48"/>
        <v>6.84</v>
      </c>
      <c r="N1073" s="9">
        <v>0.05</v>
      </c>
      <c r="O1073" s="20">
        <v>0.05</v>
      </c>
      <c r="P1073" s="20" t="str">
        <f>IF(Table13[[#This Row],[Discount]]=0,"No Discount",IF(Table13[[#This Row],[Discount]]&lt;=0.05,"Low",IF(Table13[[#This Row],[Discount]]&lt;=0.1,"Medium","High")))</f>
        <v>Low</v>
      </c>
      <c r="Q1073" s="15">
        <f t="shared" si="49"/>
        <v>0.34200000000000003</v>
      </c>
      <c r="R1073" s="15">
        <f t="shared" si="50"/>
        <v>6.4980000000000002</v>
      </c>
      <c r="S1073" s="15" t="str">
        <f>IF(Table13[[#This Row],[Total Sales After Discount (Main Total Sales)]]&gt;=1000,"High Order","Low Order")</f>
        <v>Low Order</v>
      </c>
      <c r="T1073" s="9" t="s">
        <v>50</v>
      </c>
      <c r="U1073" s="9" t="s">
        <v>81</v>
      </c>
      <c r="V1073" s="16" t="str">
        <f ca="1">PROPER(Table13[[#This Row],[Region]])</f>
        <v>West</v>
      </c>
      <c r="W1073" s="9" t="s">
        <v>161</v>
      </c>
      <c r="X1073" s="9" t="s">
        <v>730</v>
      </c>
      <c r="Y1073" s="9" t="s">
        <v>32</v>
      </c>
      <c r="Z1073" s="9" t="str">
        <f>TEXT(Table13[[#This Row],[Order Date]],"mmm")</f>
        <v>Mar</v>
      </c>
      <c r="AA1073" s="1" t="str">
        <f>TEXT(Table13[[#This Row],[Order Date]],"yyyy")</f>
        <v>2015</v>
      </c>
      <c r="AB1073" s="1" t="str">
        <f>TEXT(Table13[[#This Row],[Order Date]],"mmm yyyy")</f>
        <v>Mar 2015</v>
      </c>
      <c r="AC1073" s="1" t="str">
        <f>TEXT(Table13[[#This Row],[Order Date]],"dddd")</f>
        <v>Sunday</v>
      </c>
    </row>
    <row r="1074" spans="1:29" ht="14.5">
      <c r="A1074" s="9">
        <v>1940</v>
      </c>
      <c r="B1074" s="9" t="str">
        <f>VLOOKUP(Table13[[#This Row],[Customer ID]],'Customer Lookup'!A:B,2,0)</f>
        <v>Eileen McDonald</v>
      </c>
      <c r="C1074" s="9">
        <v>88871</v>
      </c>
      <c r="D1074" s="12">
        <v>42113</v>
      </c>
      <c r="E1074" s="12">
        <v>42120</v>
      </c>
      <c r="F1074" s="24">
        <f>Table13[[#This Row],[Ship Date]]-Table13[[#This Row],[Order Date]]</f>
        <v>7</v>
      </c>
      <c r="G1074" s="18" t="str">
        <f>IF(Table13[[#This Row],[Shipping Delay (No of Days From Order to Delivery)]]&lt;=2,"Fast Delivery","Standard Delivery")</f>
        <v>Standard Delivery</v>
      </c>
      <c r="H1074" s="8" t="s">
        <v>196</v>
      </c>
      <c r="I1074" s="13" t="str">
        <f ca="1">TRIM(Table13[[#This Row],[Product Category]])</f>
        <v>Furniture</v>
      </c>
      <c r="J1074" s="13" t="str">
        <f ca="1">PROPER(Table13[[#This Row],[Product Sub-Category]])</f>
        <v>Appliances</v>
      </c>
      <c r="K1074" s="14">
        <v>7</v>
      </c>
      <c r="L1074" s="15">
        <v>78.650000000000006</v>
      </c>
      <c r="M1074" s="15">
        <f t="shared" si="48"/>
        <v>550.55000000000007</v>
      </c>
      <c r="N1074" s="9">
        <v>0.05</v>
      </c>
      <c r="O1074" s="21">
        <v>0.05</v>
      </c>
      <c r="P1074" s="21" t="str">
        <f>IF(Table13[[#This Row],[Discount]]=0,"No Discount",IF(Table13[[#This Row],[Discount]]&lt;=0.05,"Low",IF(Table13[[#This Row],[Discount]]&lt;=0.1,"Medium","High")))</f>
        <v>Low</v>
      </c>
      <c r="Q1074" s="15">
        <f t="shared" si="49"/>
        <v>27.527500000000003</v>
      </c>
      <c r="R1074" s="15">
        <f t="shared" si="50"/>
        <v>523.02250000000004</v>
      </c>
      <c r="S1074" s="15" t="str">
        <f>IF(Table13[[#This Row],[Total Sales After Discount (Main Total Sales)]]&gt;=1000,"High Order","Low Order")</f>
        <v>Low Order</v>
      </c>
      <c r="T1074" s="9" t="s">
        <v>98</v>
      </c>
      <c r="U1074" s="9" t="s">
        <v>81</v>
      </c>
      <c r="V1074" s="16" t="str">
        <f ca="1">PROPER(Table13[[#This Row],[Region]])</f>
        <v>West</v>
      </c>
      <c r="W1074" s="9" t="s">
        <v>161</v>
      </c>
      <c r="X1074" s="9" t="s">
        <v>730</v>
      </c>
      <c r="Y1074" s="9" t="s">
        <v>32</v>
      </c>
      <c r="Z1074" s="9" t="str">
        <f>TEXT(Table13[[#This Row],[Order Date]],"mmm")</f>
        <v>Apr</v>
      </c>
      <c r="AA1074" s="1" t="str">
        <f>TEXT(Table13[[#This Row],[Order Date]],"yyyy")</f>
        <v>2015</v>
      </c>
      <c r="AB1074" s="1" t="str">
        <f>TEXT(Table13[[#This Row],[Order Date]],"mmm yyyy")</f>
        <v>Apr 2015</v>
      </c>
      <c r="AC1074" s="1" t="str">
        <f>TEXT(Table13[[#This Row],[Order Date]],"dddd")</f>
        <v>Sunday</v>
      </c>
    </row>
    <row r="1075" spans="1:29" ht="14.5">
      <c r="A1075" s="9">
        <v>1940</v>
      </c>
      <c r="B1075" s="9" t="str">
        <f>VLOOKUP(Table13[[#This Row],[Customer ID]],'Customer Lookup'!A:B,2,0)</f>
        <v>Eileen McDonald</v>
      </c>
      <c r="C1075" s="9">
        <v>88871</v>
      </c>
      <c r="D1075" s="12">
        <v>42113</v>
      </c>
      <c r="E1075" s="12">
        <v>42118</v>
      </c>
      <c r="F1075" s="24">
        <f>Table13[[#This Row],[Ship Date]]-Table13[[#This Row],[Order Date]]</f>
        <v>5</v>
      </c>
      <c r="G1075" s="18" t="str">
        <f>IF(Table13[[#This Row],[Shipping Delay (No of Days From Order to Delivery)]]&lt;=2,"Fast Delivery","Standard Delivery")</f>
        <v>Standard Delivery</v>
      </c>
      <c r="H1075" s="9" t="s">
        <v>2232</v>
      </c>
      <c r="I1075" s="13" t="str">
        <f ca="1">TRIM(Table13[[#This Row],[Product Category]])</f>
        <v>Furniture</v>
      </c>
      <c r="J1075" s="13" t="str">
        <f ca="1">PROPER(Table13[[#This Row],[Product Sub-Category]])</f>
        <v>Chairs &amp; Chairmats</v>
      </c>
      <c r="K1075" s="14">
        <v>10</v>
      </c>
      <c r="L1075" s="15">
        <v>122.99</v>
      </c>
      <c r="M1075" s="15">
        <f t="shared" si="48"/>
        <v>1229.8999999999999</v>
      </c>
      <c r="N1075" s="9">
        <v>0.1</v>
      </c>
      <c r="O1075" s="20">
        <v>0.1</v>
      </c>
      <c r="P1075" s="20" t="str">
        <f>IF(Table13[[#This Row],[Discount]]=0,"No Discount",IF(Table13[[#This Row],[Discount]]&lt;=0.05,"Low",IF(Table13[[#This Row],[Discount]]&lt;=0.1,"Medium","High")))</f>
        <v>Medium</v>
      </c>
      <c r="Q1075" s="15">
        <f t="shared" si="49"/>
        <v>122.99</v>
      </c>
      <c r="R1075" s="15">
        <f t="shared" si="50"/>
        <v>1106.9099999999999</v>
      </c>
      <c r="S1075" s="15" t="str">
        <f>IF(Table13[[#This Row],[Total Sales After Discount (Main Total Sales)]]&gt;=1000,"High Order","Low Order")</f>
        <v>High Order</v>
      </c>
      <c r="T1075" s="9" t="s">
        <v>98</v>
      </c>
      <c r="U1075" s="9" t="s">
        <v>81</v>
      </c>
      <c r="V1075" s="16" t="str">
        <f ca="1">PROPER(Table13[[#This Row],[Region]])</f>
        <v>East</v>
      </c>
      <c r="W1075" s="9" t="s">
        <v>161</v>
      </c>
      <c r="X1075" s="9" t="s">
        <v>730</v>
      </c>
      <c r="Y1075" s="9" t="s">
        <v>22</v>
      </c>
      <c r="Z1075" s="9" t="str">
        <f>TEXT(Table13[[#This Row],[Order Date]],"mmm")</f>
        <v>Apr</v>
      </c>
      <c r="AA1075" s="1" t="str">
        <f>TEXT(Table13[[#This Row],[Order Date]],"yyyy")</f>
        <v>2015</v>
      </c>
      <c r="AB1075" s="1" t="str">
        <f>TEXT(Table13[[#This Row],[Order Date]],"mmm yyyy")</f>
        <v>Apr 2015</v>
      </c>
      <c r="AC1075" s="1" t="str">
        <f>TEXT(Table13[[#This Row],[Order Date]],"dddd")</f>
        <v>Sunday</v>
      </c>
    </row>
    <row r="1076" spans="1:29" ht="14.5">
      <c r="A1076" s="9">
        <v>1946</v>
      </c>
      <c r="B1076" s="9" t="str">
        <f>VLOOKUP(Table13[[#This Row],[Customer ID]],'Customer Lookup'!A:B,2,0)</f>
        <v>Teresa Wallace</v>
      </c>
      <c r="C1076" s="9">
        <v>86331</v>
      </c>
      <c r="D1076" s="12">
        <v>42030</v>
      </c>
      <c r="E1076" s="12">
        <v>42032</v>
      </c>
      <c r="F1076" s="24">
        <f>Table13[[#This Row],[Ship Date]]-Table13[[#This Row],[Order Date]]</f>
        <v>2</v>
      </c>
      <c r="G1076" s="18" t="str">
        <f>IF(Table13[[#This Row],[Shipping Delay (No of Days From Order to Delivery)]]&lt;=2,"Fast Delivery","Standard Delivery")</f>
        <v>Fast Delivery</v>
      </c>
      <c r="H1076" s="8" t="s">
        <v>2233</v>
      </c>
      <c r="I1076" s="13" t="str">
        <f ca="1">TRIM(Table13[[#This Row],[Product Category]])</f>
        <v>Office Supplies</v>
      </c>
      <c r="J1076" s="13" t="str">
        <f ca="1">PROPER(Table13[[#This Row],[Product Sub-Category]])</f>
        <v>Office Furnishings</v>
      </c>
      <c r="K1076" s="14">
        <v>12</v>
      </c>
      <c r="L1076" s="15">
        <v>90.98</v>
      </c>
      <c r="M1076" s="15">
        <f t="shared" si="48"/>
        <v>1091.76</v>
      </c>
      <c r="N1076" s="9">
        <v>0.05</v>
      </c>
      <c r="O1076" s="21">
        <v>0.05</v>
      </c>
      <c r="P1076" s="21" t="str">
        <f>IF(Table13[[#This Row],[Discount]]=0,"No Discount",IF(Table13[[#This Row],[Discount]]&lt;=0.05,"Low",IF(Table13[[#This Row],[Discount]]&lt;=0.1,"Medium","High")))</f>
        <v>Low</v>
      </c>
      <c r="Q1076" s="15">
        <f t="shared" si="49"/>
        <v>54.588000000000001</v>
      </c>
      <c r="R1076" s="15">
        <f t="shared" si="50"/>
        <v>1037.172</v>
      </c>
      <c r="S1076" s="15" t="str">
        <f>IF(Table13[[#This Row],[Total Sales After Discount (Main Total Sales)]]&gt;=1000,"High Order","Low Order")</f>
        <v>High Order</v>
      </c>
      <c r="T1076" s="9" t="s">
        <v>50</v>
      </c>
      <c r="U1076" s="9" t="s">
        <v>104</v>
      </c>
      <c r="V1076" s="16" t="str">
        <f ca="1">PROPER(Table13[[#This Row],[Region]])</f>
        <v>East</v>
      </c>
      <c r="W1076" s="9" t="s">
        <v>174</v>
      </c>
      <c r="X1076" s="9" t="s">
        <v>731</v>
      </c>
      <c r="Y1076" s="9" t="s">
        <v>32</v>
      </c>
      <c r="Z1076" s="9" t="str">
        <f>TEXT(Table13[[#This Row],[Order Date]],"mmm")</f>
        <v>Jan</v>
      </c>
      <c r="AA1076" s="1" t="str">
        <f>TEXT(Table13[[#This Row],[Order Date]],"yyyy")</f>
        <v>2015</v>
      </c>
      <c r="AB1076" s="1" t="str">
        <f>TEXT(Table13[[#This Row],[Order Date]],"mmm yyyy")</f>
        <v>Jan 2015</v>
      </c>
      <c r="AC1076" s="1" t="str">
        <f>TEXT(Table13[[#This Row],[Order Date]],"dddd")</f>
        <v>Monday</v>
      </c>
    </row>
    <row r="1077" spans="1:29" ht="14.5">
      <c r="A1077" s="9">
        <v>1946</v>
      </c>
      <c r="B1077" s="9" t="str">
        <f>VLOOKUP(Table13[[#This Row],[Customer ID]],'Customer Lookup'!A:B,2,0)</f>
        <v>Teresa Wallace</v>
      </c>
      <c r="C1077" s="9">
        <v>86331</v>
      </c>
      <c r="D1077" s="12">
        <v>42030</v>
      </c>
      <c r="E1077" s="12">
        <v>42032</v>
      </c>
      <c r="F1077" s="24">
        <f>Table13[[#This Row],[Ship Date]]-Table13[[#This Row],[Order Date]]</f>
        <v>2</v>
      </c>
      <c r="G1077" s="18" t="str">
        <f>IF(Table13[[#This Row],[Shipping Delay (No of Days From Order to Delivery)]]&lt;=2,"Fast Delivery","Standard Delivery")</f>
        <v>Fast Delivery</v>
      </c>
      <c r="H1077" s="9" t="s">
        <v>83</v>
      </c>
      <c r="I1077" s="13" t="str">
        <f ca="1">TRIM(Table13[[#This Row],[Product Category]])</f>
        <v>Furniture</v>
      </c>
      <c r="J1077" s="13" t="str">
        <f ca="1">PROPER(Table13[[#This Row],[Product Sub-Category]])</f>
        <v>Paper</v>
      </c>
      <c r="K1077" s="14">
        <v>3</v>
      </c>
      <c r="L1077" s="15">
        <v>5.98</v>
      </c>
      <c r="M1077" s="15">
        <f t="shared" si="48"/>
        <v>17.940000000000001</v>
      </c>
      <c r="N1077" s="9">
        <v>0.05</v>
      </c>
      <c r="O1077" s="20">
        <v>0.05</v>
      </c>
      <c r="P1077" s="20" t="str">
        <f>IF(Table13[[#This Row],[Discount]]=0,"No Discount",IF(Table13[[#This Row],[Discount]]&lt;=0.05,"Low",IF(Table13[[#This Row],[Discount]]&lt;=0.1,"Medium","High")))</f>
        <v>Low</v>
      </c>
      <c r="Q1077" s="15">
        <f t="shared" si="49"/>
        <v>0.89700000000000013</v>
      </c>
      <c r="R1077" s="15">
        <f t="shared" si="50"/>
        <v>17.043000000000003</v>
      </c>
      <c r="S1077" s="15" t="str">
        <f>IF(Table13[[#This Row],[Total Sales After Discount (Main Total Sales)]]&gt;=1000,"High Order","Low Order")</f>
        <v>Low Order</v>
      </c>
      <c r="T1077" s="9" t="s">
        <v>50</v>
      </c>
      <c r="U1077" s="9" t="s">
        <v>104</v>
      </c>
      <c r="V1077" s="16" t="str">
        <f ca="1">PROPER(Table13[[#This Row],[Region]])</f>
        <v>West</v>
      </c>
      <c r="W1077" s="9" t="s">
        <v>174</v>
      </c>
      <c r="X1077" s="9" t="s">
        <v>731</v>
      </c>
      <c r="Y1077" s="9" t="s">
        <v>32</v>
      </c>
      <c r="Z1077" s="9" t="str">
        <f>TEXT(Table13[[#This Row],[Order Date]],"mmm")</f>
        <v>Jan</v>
      </c>
      <c r="AA1077" s="1" t="str">
        <f>TEXT(Table13[[#This Row],[Order Date]],"yyyy")</f>
        <v>2015</v>
      </c>
      <c r="AB1077" s="1" t="str">
        <f>TEXT(Table13[[#This Row],[Order Date]],"mmm yyyy")</f>
        <v>Jan 2015</v>
      </c>
      <c r="AC1077" s="1" t="str">
        <f>TEXT(Table13[[#This Row],[Order Date]],"dddd")</f>
        <v>Monday</v>
      </c>
    </row>
    <row r="1078" spans="1:29" ht="14.5">
      <c r="A1078" s="9">
        <v>1949</v>
      </c>
      <c r="B1078" s="9" t="str">
        <f>VLOOKUP(Table13[[#This Row],[Customer ID]],'Customer Lookup'!A:B,2,0)</f>
        <v>Dana Waller</v>
      </c>
      <c r="C1078" s="9">
        <v>90415</v>
      </c>
      <c r="D1078" s="12">
        <v>42036</v>
      </c>
      <c r="E1078" s="12">
        <v>42040</v>
      </c>
      <c r="F1078" s="24">
        <f>Table13[[#This Row],[Ship Date]]-Table13[[#This Row],[Order Date]]</f>
        <v>4</v>
      </c>
      <c r="G1078" s="18" t="str">
        <f>IF(Table13[[#This Row],[Shipping Delay (No of Days From Order to Delivery)]]&lt;=2,"Fast Delivery","Standard Delivery")</f>
        <v>Standard Delivery</v>
      </c>
      <c r="H1078" s="8" t="s">
        <v>123</v>
      </c>
      <c r="I1078" s="13" t="str">
        <f ca="1">TRIM(Table13[[#This Row],[Product Category]])</f>
        <v>Office Supplies</v>
      </c>
      <c r="J1078" s="13" t="str">
        <f ca="1">PROPER(Table13[[#This Row],[Product Sub-Category]])</f>
        <v>Tables</v>
      </c>
      <c r="K1078" s="14">
        <v>12</v>
      </c>
      <c r="L1078" s="15">
        <v>424.21</v>
      </c>
      <c r="M1078" s="15">
        <f t="shared" si="48"/>
        <v>5090.5199999999995</v>
      </c>
      <c r="N1078" s="9">
        <v>0.1</v>
      </c>
      <c r="O1078" s="21">
        <v>0.1</v>
      </c>
      <c r="P1078" s="21" t="str">
        <f>IF(Table13[[#This Row],[Discount]]=0,"No Discount",IF(Table13[[#This Row],[Discount]]&lt;=0.05,"Low",IF(Table13[[#This Row],[Discount]]&lt;=0.1,"Medium","High")))</f>
        <v>Medium</v>
      </c>
      <c r="Q1078" s="15">
        <f t="shared" si="49"/>
        <v>509.05199999999996</v>
      </c>
      <c r="R1078" s="15">
        <f t="shared" si="50"/>
        <v>4581.4679999999998</v>
      </c>
      <c r="S1078" s="15" t="str">
        <f>IF(Table13[[#This Row],[Total Sales After Discount (Main Total Sales)]]&gt;=1000,"High Order","Low Order")</f>
        <v>High Order</v>
      </c>
      <c r="T1078" s="9" t="s">
        <v>98</v>
      </c>
      <c r="U1078" s="9" t="s">
        <v>51</v>
      </c>
      <c r="V1078" s="16" t="str">
        <f ca="1">PROPER(Table13[[#This Row],[Region]])</f>
        <v>West</v>
      </c>
      <c r="W1078" s="9" t="s">
        <v>69</v>
      </c>
      <c r="X1078" s="9" t="s">
        <v>732</v>
      </c>
      <c r="Y1078" s="9" t="s">
        <v>22</v>
      </c>
      <c r="Z1078" s="9" t="str">
        <f>TEXT(Table13[[#This Row],[Order Date]],"mmm")</f>
        <v>Feb</v>
      </c>
      <c r="AA1078" s="1" t="str">
        <f>TEXT(Table13[[#This Row],[Order Date]],"yyyy")</f>
        <v>2015</v>
      </c>
      <c r="AB1078" s="1" t="str">
        <f>TEXT(Table13[[#This Row],[Order Date]],"mmm yyyy")</f>
        <v>Feb 2015</v>
      </c>
      <c r="AC1078" s="1" t="str">
        <f>TEXT(Table13[[#This Row],[Order Date]],"dddd")</f>
        <v>Sunday</v>
      </c>
    </row>
    <row r="1079" spans="1:29" ht="14.5">
      <c r="A1079" s="9">
        <v>1950</v>
      </c>
      <c r="B1079" s="9" t="str">
        <f>VLOOKUP(Table13[[#This Row],[Customer ID]],'Customer Lookup'!A:B,2,0)</f>
        <v>Leslie Shannon</v>
      </c>
      <c r="C1079" s="9">
        <v>90414</v>
      </c>
      <c r="D1079" s="12">
        <v>42010</v>
      </c>
      <c r="E1079" s="12">
        <v>42012</v>
      </c>
      <c r="F1079" s="24">
        <f>Table13[[#This Row],[Ship Date]]-Table13[[#This Row],[Order Date]]</f>
        <v>2</v>
      </c>
      <c r="G1079" s="18" t="str">
        <f>IF(Table13[[#This Row],[Shipping Delay (No of Days From Order to Delivery)]]&lt;=2,"Fast Delivery","Standard Delivery")</f>
        <v>Fast Delivery</v>
      </c>
      <c r="H1079" s="9" t="s">
        <v>83</v>
      </c>
      <c r="I1079" s="13" t="str">
        <f ca="1">TRIM(Table13[[#This Row],[Product Category]])</f>
        <v>Technology</v>
      </c>
      <c r="J1079" s="13" t="str">
        <f ca="1">PROPER(Table13[[#This Row],[Product Sub-Category]])</f>
        <v>Paper</v>
      </c>
      <c r="K1079" s="14">
        <v>7</v>
      </c>
      <c r="L1079" s="15">
        <v>6.68</v>
      </c>
      <c r="M1079" s="15">
        <f t="shared" si="48"/>
        <v>46.76</v>
      </c>
      <c r="N1079" s="9">
        <v>0.05</v>
      </c>
      <c r="O1079" s="20">
        <v>0.05</v>
      </c>
      <c r="P1079" s="20" t="str">
        <f>IF(Table13[[#This Row],[Discount]]=0,"No Discount",IF(Table13[[#This Row],[Discount]]&lt;=0.05,"Low",IF(Table13[[#This Row],[Discount]]&lt;=0.1,"Medium","High")))</f>
        <v>Low</v>
      </c>
      <c r="Q1079" s="15">
        <f t="shared" si="49"/>
        <v>2.3380000000000001</v>
      </c>
      <c r="R1079" s="15">
        <f t="shared" si="50"/>
        <v>44.421999999999997</v>
      </c>
      <c r="S1079" s="15" t="str">
        <f>IF(Table13[[#This Row],[Total Sales After Discount (Main Total Sales)]]&gt;=1000,"High Order","Low Order")</f>
        <v>Low Order</v>
      </c>
      <c r="T1079" s="9" t="s">
        <v>31</v>
      </c>
      <c r="U1079" s="9" t="s">
        <v>51</v>
      </c>
      <c r="V1079" s="16" t="str">
        <f ca="1">PROPER(Table13[[#This Row],[Region]])</f>
        <v>West</v>
      </c>
      <c r="W1079" s="9" t="s">
        <v>69</v>
      </c>
      <c r="X1079" s="9" t="s">
        <v>733</v>
      </c>
      <c r="Y1079" s="9" t="s">
        <v>32</v>
      </c>
      <c r="Z1079" s="9" t="str">
        <f>TEXT(Table13[[#This Row],[Order Date]],"mmm")</f>
        <v>Jan</v>
      </c>
      <c r="AA1079" s="1" t="str">
        <f>TEXT(Table13[[#This Row],[Order Date]],"yyyy")</f>
        <v>2015</v>
      </c>
      <c r="AB1079" s="1" t="str">
        <f>TEXT(Table13[[#This Row],[Order Date]],"mmm yyyy")</f>
        <v>Jan 2015</v>
      </c>
      <c r="AC1079" s="1" t="str">
        <f>TEXT(Table13[[#This Row],[Order Date]],"dddd")</f>
        <v>Tuesday</v>
      </c>
    </row>
    <row r="1080" spans="1:29" ht="14.5">
      <c r="A1080" s="9">
        <v>1956</v>
      </c>
      <c r="B1080" s="9" t="str">
        <f>VLOOKUP(Table13[[#This Row],[Customer ID]],'Customer Lookup'!A:B,2,0)</f>
        <v>Justin Frank</v>
      </c>
      <c r="C1080" s="9">
        <v>89820</v>
      </c>
      <c r="D1080" s="12">
        <v>42174</v>
      </c>
      <c r="E1080" s="12">
        <v>42176</v>
      </c>
      <c r="F1080" s="24">
        <f>Table13[[#This Row],[Ship Date]]-Table13[[#This Row],[Order Date]]</f>
        <v>2</v>
      </c>
      <c r="G1080" s="18" t="str">
        <f>IF(Table13[[#This Row],[Shipping Delay (No of Days From Order to Delivery)]]&lt;=2,"Fast Delivery","Standard Delivery")</f>
        <v>Fast Delivery</v>
      </c>
      <c r="H1080" s="8" t="s">
        <v>144</v>
      </c>
      <c r="I1080" s="13" t="str">
        <f ca="1">TRIM(Table13[[#This Row],[Product Category]])</f>
        <v>Technology</v>
      </c>
      <c r="J1080" s="13" t="str">
        <f ca="1">PROPER(Table13[[#This Row],[Product Sub-Category]])</f>
        <v>Computer Peripherals</v>
      </c>
      <c r="K1080" s="14">
        <v>19</v>
      </c>
      <c r="L1080" s="15">
        <v>40.98</v>
      </c>
      <c r="M1080" s="15">
        <f t="shared" si="48"/>
        <v>778.61999999999989</v>
      </c>
      <c r="N1080" s="9">
        <v>0.05</v>
      </c>
      <c r="O1080" s="21">
        <v>0.05</v>
      </c>
      <c r="P1080" s="21" t="str">
        <f>IF(Table13[[#This Row],[Discount]]=0,"No Discount",IF(Table13[[#This Row],[Discount]]&lt;=0.05,"Low",IF(Table13[[#This Row],[Discount]]&lt;=0.1,"Medium","High")))</f>
        <v>Low</v>
      </c>
      <c r="Q1080" s="15">
        <f t="shared" si="49"/>
        <v>38.930999999999997</v>
      </c>
      <c r="R1080" s="15">
        <f t="shared" si="50"/>
        <v>739.68899999999985</v>
      </c>
      <c r="S1080" s="15" t="str">
        <f>IF(Table13[[#This Row],[Total Sales After Discount (Main Total Sales)]]&gt;=1000,"High Order","Low Order")</f>
        <v>Low Order</v>
      </c>
      <c r="T1080" s="9" t="s">
        <v>21</v>
      </c>
      <c r="U1080" s="9" t="s">
        <v>104</v>
      </c>
      <c r="V1080" s="16" t="str">
        <f ca="1">PROPER(Table13[[#This Row],[Region]])</f>
        <v>Central</v>
      </c>
      <c r="W1080" s="9" t="s">
        <v>194</v>
      </c>
      <c r="X1080" s="9" t="s">
        <v>231</v>
      </c>
      <c r="Y1080" s="9" t="s">
        <v>32</v>
      </c>
      <c r="Z1080" s="9" t="str">
        <f>TEXT(Table13[[#This Row],[Order Date]],"mmm")</f>
        <v>Jun</v>
      </c>
      <c r="AA1080" s="1" t="str">
        <f>TEXT(Table13[[#This Row],[Order Date]],"yyyy")</f>
        <v>2015</v>
      </c>
      <c r="AB1080" s="1" t="str">
        <f>TEXT(Table13[[#This Row],[Order Date]],"mmm yyyy")</f>
        <v>Jun 2015</v>
      </c>
      <c r="AC1080" s="1" t="str">
        <f>TEXT(Table13[[#This Row],[Order Date]],"dddd")</f>
        <v>Friday</v>
      </c>
    </row>
    <row r="1081" spans="1:29" ht="14.5">
      <c r="A1081" s="9">
        <v>1957</v>
      </c>
      <c r="B1081" s="9" t="str">
        <f>VLOOKUP(Table13[[#This Row],[Customer ID]],'Customer Lookup'!A:B,2,0)</f>
        <v>Ted Crowder</v>
      </c>
      <c r="C1081" s="9">
        <v>89818</v>
      </c>
      <c r="D1081" s="12">
        <v>42101</v>
      </c>
      <c r="E1081" s="12">
        <v>42103</v>
      </c>
      <c r="F1081" s="24">
        <f>Table13[[#This Row],[Ship Date]]-Table13[[#This Row],[Order Date]]</f>
        <v>2</v>
      </c>
      <c r="G1081" s="18" t="str">
        <f>IF(Table13[[#This Row],[Shipping Delay (No of Days From Order to Delivery)]]&lt;=2,"Fast Delivery","Standard Delivery")</f>
        <v>Fast Delivery</v>
      </c>
      <c r="H1081" s="9" t="s">
        <v>144</v>
      </c>
      <c r="I1081" s="13" t="str">
        <f ca="1">TRIM(Table13[[#This Row],[Product Category]])</f>
        <v>Technology</v>
      </c>
      <c r="J1081" s="13" t="str">
        <f ca="1">PROPER(Table13[[#This Row],[Product Sub-Category]])</f>
        <v>Computer Peripherals</v>
      </c>
      <c r="K1081" s="14">
        <v>1</v>
      </c>
      <c r="L1081" s="15">
        <v>77.510000000000005</v>
      </c>
      <c r="M1081" s="15">
        <f t="shared" si="48"/>
        <v>77.510000000000005</v>
      </c>
      <c r="N1081" s="9">
        <v>0.05</v>
      </c>
      <c r="O1081" s="20">
        <v>0.05</v>
      </c>
      <c r="P1081" s="20" t="str">
        <f>IF(Table13[[#This Row],[Discount]]=0,"No Discount",IF(Table13[[#This Row],[Discount]]&lt;=0.05,"Low",IF(Table13[[#This Row],[Discount]]&lt;=0.1,"Medium","High")))</f>
        <v>Low</v>
      </c>
      <c r="Q1081" s="15">
        <f t="shared" si="49"/>
        <v>3.8755000000000006</v>
      </c>
      <c r="R1081" s="15">
        <f t="shared" si="50"/>
        <v>73.634500000000003</v>
      </c>
      <c r="S1081" s="15" t="str">
        <f>IF(Table13[[#This Row],[Total Sales After Discount (Main Total Sales)]]&gt;=1000,"High Order","Low Order")</f>
        <v>Low Order</v>
      </c>
      <c r="T1081" s="9" t="s">
        <v>21</v>
      </c>
      <c r="U1081" s="9" t="s">
        <v>104</v>
      </c>
      <c r="V1081" s="16" t="str">
        <f ca="1">PROPER(Table13[[#This Row],[Region]])</f>
        <v>West</v>
      </c>
      <c r="W1081" s="9" t="s">
        <v>306</v>
      </c>
      <c r="X1081" s="9" t="s">
        <v>626</v>
      </c>
      <c r="Y1081" s="9" t="s">
        <v>32</v>
      </c>
      <c r="Z1081" s="9" t="str">
        <f>TEXT(Table13[[#This Row],[Order Date]],"mmm")</f>
        <v>Apr</v>
      </c>
      <c r="AA1081" s="1" t="str">
        <f>TEXT(Table13[[#This Row],[Order Date]],"yyyy")</f>
        <v>2015</v>
      </c>
      <c r="AB1081" s="1" t="str">
        <f>TEXT(Table13[[#This Row],[Order Date]],"mmm yyyy")</f>
        <v>Apr 2015</v>
      </c>
      <c r="AC1081" s="1" t="str">
        <f>TEXT(Table13[[#This Row],[Order Date]],"dddd")</f>
        <v>Tuesday</v>
      </c>
    </row>
    <row r="1082" spans="1:29" ht="14.5">
      <c r="A1082" s="9">
        <v>1958</v>
      </c>
      <c r="B1082" s="9" t="str">
        <f>VLOOKUP(Table13[[#This Row],[Customer ID]],'Customer Lookup'!A:B,2,0)</f>
        <v>Vickie Martinez</v>
      </c>
      <c r="C1082" s="9">
        <v>89819</v>
      </c>
      <c r="D1082" s="12">
        <v>42173</v>
      </c>
      <c r="E1082" s="12">
        <v>42177</v>
      </c>
      <c r="F1082" s="24">
        <f>Table13[[#This Row],[Ship Date]]-Table13[[#This Row],[Order Date]]</f>
        <v>4</v>
      </c>
      <c r="G1082" s="18" t="str">
        <f>IF(Table13[[#This Row],[Shipping Delay (No of Days From Order to Delivery)]]&lt;=2,"Fast Delivery","Standard Delivery")</f>
        <v>Standard Delivery</v>
      </c>
      <c r="H1082" s="8" t="s">
        <v>144</v>
      </c>
      <c r="I1082" s="13" t="str">
        <f ca="1">TRIM(Table13[[#This Row],[Product Category]])</f>
        <v>Furniture</v>
      </c>
      <c r="J1082" s="13" t="str">
        <f ca="1">PROPER(Table13[[#This Row],[Product Sub-Category]])</f>
        <v>Computer Peripherals</v>
      </c>
      <c r="K1082" s="14">
        <v>7</v>
      </c>
      <c r="L1082" s="15">
        <v>30.98</v>
      </c>
      <c r="M1082" s="15">
        <f t="shared" si="48"/>
        <v>216.86</v>
      </c>
      <c r="N1082" s="9">
        <v>0.05</v>
      </c>
      <c r="O1082" s="21">
        <v>0.05</v>
      </c>
      <c r="P1082" s="21" t="str">
        <f>IF(Table13[[#This Row],[Discount]]=0,"No Discount",IF(Table13[[#This Row],[Discount]]&lt;=0.05,"Low",IF(Table13[[#This Row],[Discount]]&lt;=0.1,"Medium","High")))</f>
        <v>Low</v>
      </c>
      <c r="Q1082" s="15">
        <f t="shared" si="49"/>
        <v>10.843000000000002</v>
      </c>
      <c r="R1082" s="15">
        <f t="shared" si="50"/>
        <v>206.01700000000002</v>
      </c>
      <c r="S1082" s="15" t="str">
        <f>IF(Table13[[#This Row],[Total Sales After Discount (Main Total Sales)]]&gt;=1000,"High Order","Low Order")</f>
        <v>Low Order</v>
      </c>
      <c r="T1082" s="9" t="s">
        <v>98</v>
      </c>
      <c r="U1082" s="9" t="s">
        <v>104</v>
      </c>
      <c r="V1082" s="16" t="str">
        <f ca="1">PROPER(Table13[[#This Row],[Region]])</f>
        <v>South</v>
      </c>
      <c r="W1082" s="9" t="s">
        <v>90</v>
      </c>
      <c r="X1082" s="9" t="s">
        <v>436</v>
      </c>
      <c r="Y1082" s="9" t="s">
        <v>22</v>
      </c>
      <c r="Z1082" s="9" t="str">
        <f>TEXT(Table13[[#This Row],[Order Date]],"mmm")</f>
        <v>Jun</v>
      </c>
      <c r="AA1082" s="1" t="str">
        <f>TEXT(Table13[[#This Row],[Order Date]],"yyyy")</f>
        <v>2015</v>
      </c>
      <c r="AB1082" s="1" t="str">
        <f>TEXT(Table13[[#This Row],[Order Date]],"mmm yyyy")</f>
        <v>Jun 2015</v>
      </c>
      <c r="AC1082" s="1" t="str">
        <f>TEXT(Table13[[#This Row],[Order Date]],"dddd")</f>
        <v>Thursday</v>
      </c>
    </row>
    <row r="1083" spans="1:29" ht="14.5">
      <c r="A1083" s="9">
        <v>1959</v>
      </c>
      <c r="B1083" s="9" t="str">
        <f>VLOOKUP(Table13[[#This Row],[Customer ID]],'Customer Lookup'!A:B,2,0)</f>
        <v>Bonnie Matthews Rowland</v>
      </c>
      <c r="C1083" s="9">
        <v>28225</v>
      </c>
      <c r="D1083" s="12">
        <v>42026</v>
      </c>
      <c r="E1083" s="12">
        <v>42026</v>
      </c>
      <c r="F1083" s="24">
        <f>Table13[[#This Row],[Ship Date]]-Table13[[#This Row],[Order Date]]</f>
        <v>0</v>
      </c>
      <c r="G1083" s="18" t="str">
        <f>IF(Table13[[#This Row],[Shipping Delay (No of Days From Order to Delivery)]]&lt;=2,"Fast Delivery","Standard Delivery")</f>
        <v>Fast Delivery</v>
      </c>
      <c r="H1083" s="9" t="s">
        <v>2233</v>
      </c>
      <c r="I1083" s="13" t="str">
        <f ca="1">TRIM(Table13[[#This Row],[Product Category]])</f>
        <v>Office Supplies</v>
      </c>
      <c r="J1083" s="13" t="str">
        <f ca="1">PROPER(Table13[[#This Row],[Product Sub-Category]])</f>
        <v>Office Furnishings</v>
      </c>
      <c r="K1083" s="14">
        <v>9</v>
      </c>
      <c r="L1083" s="15">
        <v>20.28</v>
      </c>
      <c r="M1083" s="15">
        <f t="shared" si="48"/>
        <v>182.52</v>
      </c>
      <c r="N1083" s="9">
        <v>0.05</v>
      </c>
      <c r="O1083" s="20">
        <v>0.05</v>
      </c>
      <c r="P1083" s="20" t="str">
        <f>IF(Table13[[#This Row],[Discount]]=0,"No Discount",IF(Table13[[#This Row],[Discount]]&lt;=0.05,"Low",IF(Table13[[#This Row],[Discount]]&lt;=0.1,"Medium","High")))</f>
        <v>Low</v>
      </c>
      <c r="Q1083" s="15">
        <f t="shared" si="49"/>
        <v>9.1260000000000012</v>
      </c>
      <c r="R1083" s="15">
        <f t="shared" si="50"/>
        <v>173.39400000000001</v>
      </c>
      <c r="S1083" s="15" t="str">
        <f>IF(Table13[[#This Row],[Total Sales After Discount (Main Total Sales)]]&gt;=1000,"High Order","Low Order")</f>
        <v>Low Order</v>
      </c>
      <c r="T1083" s="9" t="s">
        <v>41</v>
      </c>
      <c r="U1083" s="9" t="s">
        <v>81</v>
      </c>
      <c r="V1083" s="16" t="str">
        <f ca="1">PROPER(Table13[[#This Row],[Region]])</f>
        <v>South</v>
      </c>
      <c r="W1083" s="9" t="s">
        <v>242</v>
      </c>
      <c r="X1083" s="9" t="s">
        <v>283</v>
      </c>
      <c r="Y1083" s="9" t="s">
        <v>32</v>
      </c>
      <c r="Z1083" s="9" t="str">
        <f>TEXT(Table13[[#This Row],[Order Date]],"mmm")</f>
        <v>Jan</v>
      </c>
      <c r="AA1083" s="1" t="str">
        <f>TEXT(Table13[[#This Row],[Order Date]],"yyyy")</f>
        <v>2015</v>
      </c>
      <c r="AB1083" s="1" t="str">
        <f>TEXT(Table13[[#This Row],[Order Date]],"mmm yyyy")</f>
        <v>Jan 2015</v>
      </c>
      <c r="AC1083" s="1" t="str">
        <f>TEXT(Table13[[#This Row],[Order Date]],"dddd")</f>
        <v>Thursday</v>
      </c>
    </row>
    <row r="1084" spans="1:29" ht="14.5">
      <c r="A1084" s="9">
        <v>1959</v>
      </c>
      <c r="B1084" s="9" t="str">
        <f>VLOOKUP(Table13[[#This Row],[Customer ID]],'Customer Lookup'!A:B,2,0)</f>
        <v>Bonnie Matthews Rowland</v>
      </c>
      <c r="C1084" s="9">
        <v>26342</v>
      </c>
      <c r="D1084" s="12">
        <v>42112</v>
      </c>
      <c r="E1084" s="12">
        <v>42121</v>
      </c>
      <c r="F1084" s="24">
        <f>Table13[[#This Row],[Ship Date]]-Table13[[#This Row],[Order Date]]</f>
        <v>9</v>
      </c>
      <c r="G1084" s="18" t="str">
        <f>IF(Table13[[#This Row],[Shipping Delay (No of Days From Order to Delivery)]]&lt;=2,"Fast Delivery","Standard Delivery")</f>
        <v>Standard Delivery</v>
      </c>
      <c r="H1084" s="8" t="s">
        <v>83</v>
      </c>
      <c r="I1084" s="13" t="str">
        <f ca="1">TRIM(Table13[[#This Row],[Product Category]])</f>
        <v>Office Supplies</v>
      </c>
      <c r="J1084" s="13" t="str">
        <f ca="1">PROPER(Table13[[#This Row],[Product Sub-Category]])</f>
        <v>Paper</v>
      </c>
      <c r="K1084" s="14">
        <v>43</v>
      </c>
      <c r="L1084" s="15">
        <v>9.99</v>
      </c>
      <c r="M1084" s="15">
        <f t="shared" si="48"/>
        <v>429.57</v>
      </c>
      <c r="N1084" s="9">
        <v>0.05</v>
      </c>
      <c r="O1084" s="21">
        <v>0.05</v>
      </c>
      <c r="P1084" s="21" t="str">
        <f>IF(Table13[[#This Row],[Discount]]=0,"No Discount",IF(Table13[[#This Row],[Discount]]&lt;=0.05,"Low",IF(Table13[[#This Row],[Discount]]&lt;=0.1,"Medium","High")))</f>
        <v>Low</v>
      </c>
      <c r="Q1084" s="15">
        <f t="shared" si="49"/>
        <v>21.4785</v>
      </c>
      <c r="R1084" s="15">
        <f t="shared" si="50"/>
        <v>408.0915</v>
      </c>
      <c r="S1084" s="15" t="str">
        <f>IF(Table13[[#This Row],[Total Sales After Discount (Main Total Sales)]]&gt;=1000,"High Order","Low Order")</f>
        <v>Low Order</v>
      </c>
      <c r="T1084" s="9" t="s">
        <v>98</v>
      </c>
      <c r="U1084" s="9" t="s">
        <v>42</v>
      </c>
      <c r="V1084" s="16" t="str">
        <f ca="1">PROPER(Table13[[#This Row],[Region]])</f>
        <v>South</v>
      </c>
      <c r="W1084" s="9" t="s">
        <v>242</v>
      </c>
      <c r="X1084" s="9" t="s">
        <v>283</v>
      </c>
      <c r="Y1084" s="9" t="s">
        <v>32</v>
      </c>
      <c r="Z1084" s="9" t="str">
        <f>TEXT(Table13[[#This Row],[Order Date]],"mmm")</f>
        <v>Apr</v>
      </c>
      <c r="AA1084" s="1" t="str">
        <f>TEXT(Table13[[#This Row],[Order Date]],"yyyy")</f>
        <v>2015</v>
      </c>
      <c r="AB1084" s="1" t="str">
        <f>TEXT(Table13[[#This Row],[Order Date]],"mmm yyyy")</f>
        <v>Apr 2015</v>
      </c>
      <c r="AC1084" s="1" t="str">
        <f>TEXT(Table13[[#This Row],[Order Date]],"dddd")</f>
        <v>Saturday</v>
      </c>
    </row>
    <row r="1085" spans="1:29" ht="14.5">
      <c r="A1085" s="9">
        <v>1959</v>
      </c>
      <c r="B1085" s="9" t="str">
        <f>VLOOKUP(Table13[[#This Row],[Customer ID]],'Customer Lookup'!A:B,2,0)</f>
        <v>Bonnie Matthews Rowland</v>
      </c>
      <c r="C1085" s="9">
        <v>26342</v>
      </c>
      <c r="D1085" s="12">
        <v>42112</v>
      </c>
      <c r="E1085" s="12">
        <v>42117</v>
      </c>
      <c r="F1085" s="24">
        <f>Table13[[#This Row],[Ship Date]]-Table13[[#This Row],[Order Date]]</f>
        <v>5</v>
      </c>
      <c r="G1085" s="18" t="str">
        <f>IF(Table13[[#This Row],[Shipping Delay (No of Days From Order to Delivery)]]&lt;=2,"Fast Delivery","Standard Delivery")</f>
        <v>Standard Delivery</v>
      </c>
      <c r="H1085" s="9" t="s">
        <v>83</v>
      </c>
      <c r="I1085" s="13" t="str">
        <f ca="1">TRIM(Table13[[#This Row],[Product Category]])</f>
        <v>Office Supplies</v>
      </c>
      <c r="J1085" s="13" t="str">
        <f ca="1">PROPER(Table13[[#This Row],[Product Sub-Category]])</f>
        <v>Paper</v>
      </c>
      <c r="K1085" s="14">
        <v>74</v>
      </c>
      <c r="L1085" s="15">
        <v>48.04</v>
      </c>
      <c r="M1085" s="15">
        <f t="shared" si="48"/>
        <v>3554.96</v>
      </c>
      <c r="N1085" s="9">
        <v>0.05</v>
      </c>
      <c r="O1085" s="20">
        <v>0.05</v>
      </c>
      <c r="P1085" s="20" t="str">
        <f>IF(Table13[[#This Row],[Discount]]=0,"No Discount",IF(Table13[[#This Row],[Discount]]&lt;=0.05,"Low",IF(Table13[[#This Row],[Discount]]&lt;=0.1,"Medium","High")))</f>
        <v>Low</v>
      </c>
      <c r="Q1085" s="15">
        <f t="shared" si="49"/>
        <v>177.74800000000002</v>
      </c>
      <c r="R1085" s="15">
        <f t="shared" si="50"/>
        <v>3377.212</v>
      </c>
      <c r="S1085" s="15" t="str">
        <f>IF(Table13[[#This Row],[Total Sales After Discount (Main Total Sales)]]&gt;=1000,"High Order","Low Order")</f>
        <v>High Order</v>
      </c>
      <c r="T1085" s="9" t="s">
        <v>98</v>
      </c>
      <c r="U1085" s="9" t="s">
        <v>42</v>
      </c>
      <c r="V1085" s="16" t="str">
        <f ca="1">PROPER(Table13[[#This Row],[Region]])</f>
        <v>South</v>
      </c>
      <c r="W1085" s="9" t="s">
        <v>242</v>
      </c>
      <c r="X1085" s="9" t="s">
        <v>283</v>
      </c>
      <c r="Y1085" s="9" t="s">
        <v>32</v>
      </c>
      <c r="Z1085" s="9" t="str">
        <f>TEXT(Table13[[#This Row],[Order Date]],"mmm")</f>
        <v>Apr</v>
      </c>
      <c r="AA1085" s="1" t="str">
        <f>TEXT(Table13[[#This Row],[Order Date]],"yyyy")</f>
        <v>2015</v>
      </c>
      <c r="AB1085" s="1" t="str">
        <f>TEXT(Table13[[#This Row],[Order Date]],"mmm yyyy")</f>
        <v>Apr 2015</v>
      </c>
      <c r="AC1085" s="1" t="str">
        <f>TEXT(Table13[[#This Row],[Order Date]],"dddd")</f>
        <v>Saturday</v>
      </c>
    </row>
    <row r="1086" spans="1:29" ht="14.5">
      <c r="A1086" s="9">
        <v>1959</v>
      </c>
      <c r="B1086" s="9" t="str">
        <f>VLOOKUP(Table13[[#This Row],[Customer ID]],'Customer Lookup'!A:B,2,0)</f>
        <v>Bonnie Matthews Rowland</v>
      </c>
      <c r="C1086" s="9">
        <v>26342</v>
      </c>
      <c r="D1086" s="12">
        <v>42112</v>
      </c>
      <c r="E1086" s="12">
        <v>42119</v>
      </c>
      <c r="F1086" s="24">
        <f>Table13[[#This Row],[Ship Date]]-Table13[[#This Row],[Order Date]]</f>
        <v>7</v>
      </c>
      <c r="G1086" s="18" t="str">
        <f>IF(Table13[[#This Row],[Shipping Delay (No of Days From Order to Delivery)]]&lt;=2,"Fast Delivery","Standard Delivery")</f>
        <v>Standard Delivery</v>
      </c>
      <c r="H1086" s="8" t="s">
        <v>83</v>
      </c>
      <c r="I1086" s="13" t="str">
        <f ca="1">TRIM(Table13[[#This Row],[Product Category]])</f>
        <v>Office Supplies</v>
      </c>
      <c r="J1086" s="13" t="str">
        <f ca="1">PROPER(Table13[[#This Row],[Product Sub-Category]])</f>
        <v>Paper</v>
      </c>
      <c r="K1086" s="14">
        <v>5</v>
      </c>
      <c r="L1086" s="15">
        <v>6.68</v>
      </c>
      <c r="M1086" s="15">
        <f t="shared" si="48"/>
        <v>33.4</v>
      </c>
      <c r="N1086" s="9">
        <v>0.05</v>
      </c>
      <c r="O1086" s="21">
        <v>0.05</v>
      </c>
      <c r="P1086" s="21" t="str">
        <f>IF(Table13[[#This Row],[Discount]]=0,"No Discount",IF(Table13[[#This Row],[Discount]]&lt;=0.05,"Low",IF(Table13[[#This Row],[Discount]]&lt;=0.1,"Medium","High")))</f>
        <v>Low</v>
      </c>
      <c r="Q1086" s="15">
        <f t="shared" si="49"/>
        <v>1.67</v>
      </c>
      <c r="R1086" s="15">
        <f t="shared" si="50"/>
        <v>31.729999999999997</v>
      </c>
      <c r="S1086" s="15" t="str">
        <f>IF(Table13[[#This Row],[Total Sales After Discount (Main Total Sales)]]&gt;=1000,"High Order","Low Order")</f>
        <v>Low Order</v>
      </c>
      <c r="T1086" s="9" t="s">
        <v>98</v>
      </c>
      <c r="U1086" s="9" t="s">
        <v>42</v>
      </c>
      <c r="V1086" s="16" t="str">
        <f ca="1">PROPER(Table13[[#This Row],[Region]])</f>
        <v>Central</v>
      </c>
      <c r="W1086" s="9" t="s">
        <v>242</v>
      </c>
      <c r="X1086" s="9" t="s">
        <v>283</v>
      </c>
      <c r="Y1086" s="9" t="s">
        <v>32</v>
      </c>
      <c r="Z1086" s="9" t="str">
        <f>TEXT(Table13[[#This Row],[Order Date]],"mmm")</f>
        <v>Apr</v>
      </c>
      <c r="AA1086" s="1" t="str">
        <f>TEXT(Table13[[#This Row],[Order Date]],"yyyy")</f>
        <v>2015</v>
      </c>
      <c r="AB1086" s="1" t="str">
        <f>TEXT(Table13[[#This Row],[Order Date]],"mmm yyyy")</f>
        <v>Apr 2015</v>
      </c>
      <c r="AC1086" s="1" t="str">
        <f>TEXT(Table13[[#This Row],[Order Date]],"dddd")</f>
        <v>Saturday</v>
      </c>
    </row>
    <row r="1087" spans="1:29" ht="14.5">
      <c r="A1087" s="9">
        <v>1962</v>
      </c>
      <c r="B1087" s="9" t="str">
        <f>VLOOKUP(Table13[[#This Row],[Customer ID]],'Customer Lookup'!A:B,2,0)</f>
        <v>Sean Burton</v>
      </c>
      <c r="C1087" s="9">
        <v>88857</v>
      </c>
      <c r="D1087" s="12">
        <v>42112</v>
      </c>
      <c r="E1087" s="12">
        <v>42117</v>
      </c>
      <c r="F1087" s="24">
        <f>Table13[[#This Row],[Ship Date]]-Table13[[#This Row],[Order Date]]</f>
        <v>5</v>
      </c>
      <c r="G1087" s="18" t="str">
        <f>IF(Table13[[#This Row],[Shipping Delay (No of Days From Order to Delivery)]]&lt;=2,"Fast Delivery","Standard Delivery")</f>
        <v>Standard Delivery</v>
      </c>
      <c r="H1087" s="9" t="s">
        <v>83</v>
      </c>
      <c r="I1087" s="13" t="str">
        <f ca="1">TRIM(Table13[[#This Row],[Product Category]])</f>
        <v>Office Supplies</v>
      </c>
      <c r="J1087" s="13" t="str">
        <f ca="1">PROPER(Table13[[#This Row],[Product Sub-Category]])</f>
        <v>Paper</v>
      </c>
      <c r="K1087" s="14">
        <v>18</v>
      </c>
      <c r="L1087" s="15">
        <v>48.04</v>
      </c>
      <c r="M1087" s="15">
        <f t="shared" si="48"/>
        <v>864.72</v>
      </c>
      <c r="N1087" s="9">
        <v>0.05</v>
      </c>
      <c r="O1087" s="20">
        <v>0.05</v>
      </c>
      <c r="P1087" s="20" t="str">
        <f>IF(Table13[[#This Row],[Discount]]=0,"No Discount",IF(Table13[[#This Row],[Discount]]&lt;=0.05,"Low",IF(Table13[[#This Row],[Discount]]&lt;=0.1,"Medium","High")))</f>
        <v>Low</v>
      </c>
      <c r="Q1087" s="15">
        <f t="shared" si="49"/>
        <v>43.236000000000004</v>
      </c>
      <c r="R1087" s="15">
        <f t="shared" si="50"/>
        <v>821.48400000000004</v>
      </c>
      <c r="S1087" s="15" t="str">
        <f>IF(Table13[[#This Row],[Total Sales After Discount (Main Total Sales)]]&gt;=1000,"High Order","Low Order")</f>
        <v>Low Order</v>
      </c>
      <c r="T1087" s="9" t="s">
        <v>98</v>
      </c>
      <c r="U1087" s="9" t="s">
        <v>42</v>
      </c>
      <c r="V1087" s="16" t="str">
        <f ca="1">PROPER(Table13[[#This Row],[Region]])</f>
        <v>Central</v>
      </c>
      <c r="W1087" s="9" t="s">
        <v>215</v>
      </c>
      <c r="X1087" s="9" t="s">
        <v>734</v>
      </c>
      <c r="Y1087" s="9" t="s">
        <v>32</v>
      </c>
      <c r="Z1087" s="9" t="str">
        <f>TEXT(Table13[[#This Row],[Order Date]],"mmm")</f>
        <v>Apr</v>
      </c>
      <c r="AA1087" s="1" t="str">
        <f>TEXT(Table13[[#This Row],[Order Date]],"yyyy")</f>
        <v>2015</v>
      </c>
      <c r="AB1087" s="1" t="str">
        <f>TEXT(Table13[[#This Row],[Order Date]],"mmm yyyy")</f>
        <v>Apr 2015</v>
      </c>
      <c r="AC1087" s="1" t="str">
        <f>TEXT(Table13[[#This Row],[Order Date]],"dddd")</f>
        <v>Saturday</v>
      </c>
    </row>
    <row r="1088" spans="1:29" ht="14.5">
      <c r="A1088" s="9">
        <v>1962</v>
      </c>
      <c r="B1088" s="9" t="str">
        <f>VLOOKUP(Table13[[#This Row],[Customer ID]],'Customer Lookup'!A:B,2,0)</f>
        <v>Sean Burton</v>
      </c>
      <c r="C1088" s="9">
        <v>88857</v>
      </c>
      <c r="D1088" s="12">
        <v>42112</v>
      </c>
      <c r="E1088" s="12">
        <v>42119</v>
      </c>
      <c r="F1088" s="24">
        <f>Table13[[#This Row],[Ship Date]]-Table13[[#This Row],[Order Date]]</f>
        <v>7</v>
      </c>
      <c r="G1088" s="18" t="str">
        <f>IF(Table13[[#This Row],[Shipping Delay (No of Days From Order to Delivery)]]&lt;=2,"Fast Delivery","Standard Delivery")</f>
        <v>Standard Delivery</v>
      </c>
      <c r="H1088" s="8" t="s">
        <v>83</v>
      </c>
      <c r="I1088" s="13" t="str">
        <f ca="1">TRIM(Table13[[#This Row],[Product Category]])</f>
        <v>Office Supplies</v>
      </c>
      <c r="J1088" s="13" t="str">
        <f ca="1">PROPER(Table13[[#This Row],[Product Sub-Category]])</f>
        <v>Paper</v>
      </c>
      <c r="K1088" s="14">
        <v>1</v>
      </c>
      <c r="L1088" s="15">
        <v>6.68</v>
      </c>
      <c r="M1088" s="15">
        <f t="shared" si="48"/>
        <v>6.68</v>
      </c>
      <c r="N1088" s="9">
        <v>0.05</v>
      </c>
      <c r="O1088" s="21">
        <v>0.05</v>
      </c>
      <c r="P1088" s="21" t="str">
        <f>IF(Table13[[#This Row],[Discount]]=0,"No Discount",IF(Table13[[#This Row],[Discount]]&lt;=0.05,"Low",IF(Table13[[#This Row],[Discount]]&lt;=0.1,"Medium","High")))</f>
        <v>Low</v>
      </c>
      <c r="Q1088" s="15">
        <f t="shared" si="49"/>
        <v>0.33400000000000002</v>
      </c>
      <c r="R1088" s="15">
        <f t="shared" si="50"/>
        <v>6.3460000000000001</v>
      </c>
      <c r="S1088" s="15" t="str">
        <f>IF(Table13[[#This Row],[Total Sales After Discount (Main Total Sales)]]&gt;=1000,"High Order","Low Order")</f>
        <v>Low Order</v>
      </c>
      <c r="T1088" s="9" t="s">
        <v>98</v>
      </c>
      <c r="U1088" s="9" t="s">
        <v>42</v>
      </c>
      <c r="V1088" s="16" t="str">
        <f ca="1">PROPER(Table13[[#This Row],[Region]])</f>
        <v>Central</v>
      </c>
      <c r="W1088" s="9" t="s">
        <v>215</v>
      </c>
      <c r="X1088" s="9" t="s">
        <v>734</v>
      </c>
      <c r="Y1088" s="9" t="s">
        <v>32</v>
      </c>
      <c r="Z1088" s="9" t="str">
        <f>TEXT(Table13[[#This Row],[Order Date]],"mmm")</f>
        <v>Apr</v>
      </c>
      <c r="AA1088" s="1" t="str">
        <f>TEXT(Table13[[#This Row],[Order Date]],"yyyy")</f>
        <v>2015</v>
      </c>
      <c r="AB1088" s="1" t="str">
        <f>TEXT(Table13[[#This Row],[Order Date]],"mmm yyyy")</f>
        <v>Apr 2015</v>
      </c>
      <c r="AC1088" s="1" t="str">
        <f>TEXT(Table13[[#This Row],[Order Date]],"dddd")</f>
        <v>Saturday</v>
      </c>
    </row>
    <row r="1089" spans="1:29" ht="14.5">
      <c r="A1089" s="9">
        <v>1967</v>
      </c>
      <c r="B1089" s="9" t="str">
        <f>VLOOKUP(Table13[[#This Row],[Customer ID]],'Customer Lookup'!A:B,2,0)</f>
        <v>Carolyn Hoffman</v>
      </c>
      <c r="C1089" s="9">
        <v>89456</v>
      </c>
      <c r="D1089" s="12">
        <v>42081</v>
      </c>
      <c r="E1089" s="12">
        <v>42082</v>
      </c>
      <c r="F1089" s="24">
        <f>Table13[[#This Row],[Ship Date]]-Table13[[#This Row],[Order Date]]</f>
        <v>1</v>
      </c>
      <c r="G1089" s="18" t="str">
        <f>IF(Table13[[#This Row],[Shipping Delay (No of Days From Order to Delivery)]]&lt;=2,"Fast Delivery","Standard Delivery")</f>
        <v>Fast Delivery</v>
      </c>
      <c r="H1089" s="9" t="s">
        <v>196</v>
      </c>
      <c r="I1089" s="13" t="str">
        <f ca="1">TRIM(Table13[[#This Row],[Product Category]])</f>
        <v>Office Supplies</v>
      </c>
      <c r="J1089" s="13" t="str">
        <f ca="1">PROPER(Table13[[#This Row],[Product Sub-Category]])</f>
        <v>Appliances</v>
      </c>
      <c r="K1089" s="14">
        <v>8</v>
      </c>
      <c r="L1089" s="15">
        <v>78.650000000000006</v>
      </c>
      <c r="M1089" s="15">
        <f t="shared" si="48"/>
        <v>629.20000000000005</v>
      </c>
      <c r="N1089" s="9">
        <v>0.05</v>
      </c>
      <c r="O1089" s="20">
        <v>0.05</v>
      </c>
      <c r="P1089" s="20" t="str">
        <f>IF(Table13[[#This Row],[Discount]]=0,"No Discount",IF(Table13[[#This Row],[Discount]]&lt;=0.05,"Low",IF(Table13[[#This Row],[Discount]]&lt;=0.1,"Medium","High")))</f>
        <v>Low</v>
      </c>
      <c r="Q1089" s="15">
        <f t="shared" si="49"/>
        <v>31.460000000000004</v>
      </c>
      <c r="R1089" s="15">
        <f t="shared" si="50"/>
        <v>597.74</v>
      </c>
      <c r="S1089" s="15" t="str">
        <f>IF(Table13[[#This Row],[Total Sales After Discount (Main Total Sales)]]&gt;=1000,"High Order","Low Order")</f>
        <v>Low Order</v>
      </c>
      <c r="T1089" s="9" t="s">
        <v>50</v>
      </c>
      <c r="U1089" s="9" t="s">
        <v>51</v>
      </c>
      <c r="V1089" s="16" t="str">
        <f ca="1">PROPER(Table13[[#This Row],[Region]])</f>
        <v>South</v>
      </c>
      <c r="W1089" s="9" t="s">
        <v>228</v>
      </c>
      <c r="X1089" s="9" t="s">
        <v>629</v>
      </c>
      <c r="Y1089" s="9" t="s">
        <v>22</v>
      </c>
      <c r="Z1089" s="9" t="str">
        <f>TEXT(Table13[[#This Row],[Order Date]],"mmm")</f>
        <v>Mar</v>
      </c>
      <c r="AA1089" s="1" t="str">
        <f>TEXT(Table13[[#This Row],[Order Date]],"yyyy")</f>
        <v>2015</v>
      </c>
      <c r="AB1089" s="1" t="str">
        <f>TEXT(Table13[[#This Row],[Order Date]],"mmm yyyy")</f>
        <v>Mar 2015</v>
      </c>
      <c r="AC1089" s="1" t="str">
        <f>TEXT(Table13[[#This Row],[Order Date]],"dddd")</f>
        <v>Wednesday</v>
      </c>
    </row>
    <row r="1090" spans="1:29" ht="14.5">
      <c r="A1090" s="9">
        <v>1971</v>
      </c>
      <c r="B1090" s="9" t="str">
        <f>VLOOKUP(Table13[[#This Row],[Customer ID]],'Customer Lookup'!A:B,2,0)</f>
        <v>Marsha Roy</v>
      </c>
      <c r="C1090" s="9">
        <v>91550</v>
      </c>
      <c r="D1090" s="12">
        <v>42022</v>
      </c>
      <c r="E1090" s="12">
        <v>42023</v>
      </c>
      <c r="F1090" s="24">
        <f>Table13[[#This Row],[Ship Date]]-Table13[[#This Row],[Order Date]]</f>
        <v>1</v>
      </c>
      <c r="G1090" s="18" t="str">
        <f>IF(Table13[[#This Row],[Shipping Delay (No of Days From Order to Delivery)]]&lt;=2,"Fast Delivery","Standard Delivery")</f>
        <v>Fast Delivery</v>
      </c>
      <c r="H1090" s="8" t="s">
        <v>61</v>
      </c>
      <c r="I1090" s="13" t="str">
        <f ca="1">TRIM(Table13[[#This Row],[Product Category]])</f>
        <v>Furniture</v>
      </c>
      <c r="J1090" s="13" t="str">
        <f ca="1">PROPER(Table13[[#This Row],[Product Sub-Category]])</f>
        <v>Envelopes</v>
      </c>
      <c r="K1090" s="14">
        <v>3</v>
      </c>
      <c r="L1090" s="15">
        <v>11.58</v>
      </c>
      <c r="M1090" s="15">
        <f t="shared" ref="M1090:M1153" si="51">L1090*K1090</f>
        <v>34.74</v>
      </c>
      <c r="N1090" s="9">
        <v>0.05</v>
      </c>
      <c r="O1090" s="21">
        <v>0.05</v>
      </c>
      <c r="P1090" s="21" t="str">
        <f>IF(Table13[[#This Row],[Discount]]=0,"No Discount",IF(Table13[[#This Row],[Discount]]&lt;=0.05,"Low",IF(Table13[[#This Row],[Discount]]&lt;=0.1,"Medium","High")))</f>
        <v>Low</v>
      </c>
      <c r="Q1090" s="15">
        <f t="shared" ref="Q1090:Q1153" si="52">N1090*M1090</f>
        <v>1.7370000000000001</v>
      </c>
      <c r="R1090" s="15">
        <f t="shared" ref="R1090:R1153" si="53">M1090-Q1090</f>
        <v>33.003</v>
      </c>
      <c r="S1090" s="15" t="str">
        <f>IF(Table13[[#This Row],[Total Sales After Discount (Main Total Sales)]]&gt;=1000,"High Order","Low Order")</f>
        <v>Low Order</v>
      </c>
      <c r="T1090" s="9" t="s">
        <v>50</v>
      </c>
      <c r="U1090" s="9" t="s">
        <v>81</v>
      </c>
      <c r="V1090" s="16" t="str">
        <f ca="1">PROPER(Table13[[#This Row],[Region]])</f>
        <v>East</v>
      </c>
      <c r="W1090" s="9" t="s">
        <v>364</v>
      </c>
      <c r="X1090" s="9" t="s">
        <v>735</v>
      </c>
      <c r="Y1090" s="9" t="s">
        <v>32</v>
      </c>
      <c r="Z1090" s="9" t="str">
        <f>TEXT(Table13[[#This Row],[Order Date]],"mmm")</f>
        <v>Jan</v>
      </c>
      <c r="AA1090" s="1" t="str">
        <f>TEXT(Table13[[#This Row],[Order Date]],"yyyy")</f>
        <v>2015</v>
      </c>
      <c r="AB1090" s="1" t="str">
        <f>TEXT(Table13[[#This Row],[Order Date]],"mmm yyyy")</f>
        <v>Jan 2015</v>
      </c>
      <c r="AC1090" s="1" t="str">
        <f>TEXT(Table13[[#This Row],[Order Date]],"dddd")</f>
        <v>Sunday</v>
      </c>
    </row>
    <row r="1091" spans="1:29" ht="14.5">
      <c r="A1091" s="9">
        <v>1972</v>
      </c>
      <c r="B1091" s="9" t="str">
        <f>VLOOKUP(Table13[[#This Row],[Customer ID]],'Customer Lookup'!A:B,2,0)</f>
        <v>Priscilla Brandon</v>
      </c>
      <c r="C1091" s="9">
        <v>91550</v>
      </c>
      <c r="D1091" s="12">
        <v>42022</v>
      </c>
      <c r="E1091" s="12">
        <v>42024</v>
      </c>
      <c r="F1091" s="24">
        <f>Table13[[#This Row],[Ship Date]]-Table13[[#This Row],[Order Date]]</f>
        <v>2</v>
      </c>
      <c r="G1091" s="18" t="str">
        <f>IF(Table13[[#This Row],[Shipping Delay (No of Days From Order to Delivery)]]&lt;=2,"Fast Delivery","Standard Delivery")</f>
        <v>Fast Delivery</v>
      </c>
      <c r="H1091" s="9" t="s">
        <v>2232</v>
      </c>
      <c r="I1091" s="13" t="str">
        <f ca="1">TRIM(Table13[[#This Row],[Product Category]])</f>
        <v>Technology</v>
      </c>
      <c r="J1091" s="13" t="str">
        <f ca="1">PROPER(Table13[[#This Row],[Product Sub-Category]])</f>
        <v>Chairs &amp; Chairmats</v>
      </c>
      <c r="K1091" s="14">
        <v>6</v>
      </c>
      <c r="L1091" s="15">
        <v>350.99</v>
      </c>
      <c r="M1091" s="15">
        <f t="shared" si="51"/>
        <v>2105.94</v>
      </c>
      <c r="N1091" s="9">
        <v>0.1</v>
      </c>
      <c r="O1091" s="20">
        <v>0.1</v>
      </c>
      <c r="P1091" s="20" t="str">
        <f>IF(Table13[[#This Row],[Discount]]=0,"No Discount",IF(Table13[[#This Row],[Discount]]&lt;=0.05,"Low",IF(Table13[[#This Row],[Discount]]&lt;=0.1,"Medium","High")))</f>
        <v>Medium</v>
      </c>
      <c r="Q1091" s="15">
        <f t="shared" si="52"/>
        <v>210.59400000000002</v>
      </c>
      <c r="R1091" s="15">
        <f t="shared" si="53"/>
        <v>1895.346</v>
      </c>
      <c r="S1091" s="15" t="str">
        <f>IF(Table13[[#This Row],[Total Sales After Discount (Main Total Sales)]]&gt;=1000,"High Order","Low Order")</f>
        <v>High Order</v>
      </c>
      <c r="T1091" s="9" t="s">
        <v>50</v>
      </c>
      <c r="U1091" s="9" t="s">
        <v>81</v>
      </c>
      <c r="V1091" s="16" t="str">
        <f ca="1">PROPER(Table13[[#This Row],[Region]])</f>
        <v>East</v>
      </c>
      <c r="W1091" s="9" t="s">
        <v>174</v>
      </c>
      <c r="X1091" s="9" t="s">
        <v>736</v>
      </c>
      <c r="Y1091" s="9" t="s">
        <v>22</v>
      </c>
      <c r="Z1091" s="9" t="str">
        <f>TEXT(Table13[[#This Row],[Order Date]],"mmm")</f>
        <v>Jan</v>
      </c>
      <c r="AA1091" s="1" t="str">
        <f>TEXT(Table13[[#This Row],[Order Date]],"yyyy")</f>
        <v>2015</v>
      </c>
      <c r="AB1091" s="1" t="str">
        <f>TEXT(Table13[[#This Row],[Order Date]],"mmm yyyy")</f>
        <v>Jan 2015</v>
      </c>
      <c r="AC1091" s="1" t="str">
        <f>TEXT(Table13[[#This Row],[Order Date]],"dddd")</f>
        <v>Sunday</v>
      </c>
    </row>
    <row r="1092" spans="1:29" ht="14.5">
      <c r="A1092" s="9">
        <v>1972</v>
      </c>
      <c r="B1092" s="9" t="str">
        <f>VLOOKUP(Table13[[#This Row],[Customer ID]],'Customer Lookup'!A:B,2,0)</f>
        <v>Priscilla Brandon</v>
      </c>
      <c r="C1092" s="9">
        <v>91550</v>
      </c>
      <c r="D1092" s="12">
        <v>42022</v>
      </c>
      <c r="E1092" s="12">
        <v>42024</v>
      </c>
      <c r="F1092" s="24">
        <f>Table13[[#This Row],[Ship Date]]-Table13[[#This Row],[Order Date]]</f>
        <v>2</v>
      </c>
      <c r="G1092" s="18" t="str">
        <f>IF(Table13[[#This Row],[Shipping Delay (No of Days From Order to Delivery)]]&lt;=2,"Fast Delivery","Standard Delivery")</f>
        <v>Fast Delivery</v>
      </c>
      <c r="H1092" s="8" t="s">
        <v>74</v>
      </c>
      <c r="I1092" s="13" t="str">
        <f ca="1">TRIM(Table13[[#This Row],[Product Category]])</f>
        <v>Office Supplies</v>
      </c>
      <c r="J1092" s="13" t="str">
        <f ca="1">PROPER(Table13[[#This Row],[Product Sub-Category]])</f>
        <v>Office Machines</v>
      </c>
      <c r="K1092" s="14">
        <v>5</v>
      </c>
      <c r="L1092" s="15">
        <v>15.99</v>
      </c>
      <c r="M1092" s="15">
        <f t="shared" si="51"/>
        <v>79.95</v>
      </c>
      <c r="N1092" s="9">
        <v>0.05</v>
      </c>
      <c r="O1092" s="21">
        <v>0.05</v>
      </c>
      <c r="P1092" s="21" t="str">
        <f>IF(Table13[[#This Row],[Discount]]=0,"No Discount",IF(Table13[[#This Row],[Discount]]&lt;=0.05,"Low",IF(Table13[[#This Row],[Discount]]&lt;=0.1,"Medium","High")))</f>
        <v>Low</v>
      </c>
      <c r="Q1092" s="15">
        <f t="shared" si="52"/>
        <v>3.9975000000000005</v>
      </c>
      <c r="R1092" s="15">
        <f t="shared" si="53"/>
        <v>75.952500000000001</v>
      </c>
      <c r="S1092" s="15" t="str">
        <f>IF(Table13[[#This Row],[Total Sales After Discount (Main Total Sales)]]&gt;=1000,"High Order","Low Order")</f>
        <v>Low Order</v>
      </c>
      <c r="T1092" s="9" t="s">
        <v>50</v>
      </c>
      <c r="U1092" s="9" t="s">
        <v>81</v>
      </c>
      <c r="V1092" s="16" t="str">
        <f ca="1">PROPER(Table13[[#This Row],[Region]])</f>
        <v>Central</v>
      </c>
      <c r="W1092" s="9" t="s">
        <v>174</v>
      </c>
      <c r="X1092" s="9" t="s">
        <v>736</v>
      </c>
      <c r="Y1092" s="9" t="s">
        <v>22</v>
      </c>
      <c r="Z1092" s="9" t="str">
        <f>TEXT(Table13[[#This Row],[Order Date]],"mmm")</f>
        <v>Jan</v>
      </c>
      <c r="AA1092" s="1" t="str">
        <f>TEXT(Table13[[#This Row],[Order Date]],"yyyy")</f>
        <v>2015</v>
      </c>
      <c r="AB1092" s="1" t="str">
        <f>TEXT(Table13[[#This Row],[Order Date]],"mmm yyyy")</f>
        <v>Jan 2015</v>
      </c>
      <c r="AC1092" s="1" t="str">
        <f>TEXT(Table13[[#This Row],[Order Date]],"dddd")</f>
        <v>Sunday</v>
      </c>
    </row>
    <row r="1093" spans="1:29" ht="14.5">
      <c r="A1093" s="9">
        <v>1974</v>
      </c>
      <c r="B1093" s="9" t="str">
        <f>VLOOKUP(Table13[[#This Row],[Customer ID]],'Customer Lookup'!A:B,2,0)</f>
        <v>Robert Brantley</v>
      </c>
      <c r="C1093" s="9">
        <v>89040</v>
      </c>
      <c r="D1093" s="12">
        <v>42144</v>
      </c>
      <c r="E1093" s="12">
        <v>42145</v>
      </c>
      <c r="F1093" s="24">
        <f>Table13[[#This Row],[Ship Date]]-Table13[[#This Row],[Order Date]]</f>
        <v>1</v>
      </c>
      <c r="G1093" s="18" t="str">
        <f>IF(Table13[[#This Row],[Shipping Delay (No of Days From Order to Delivery)]]&lt;=2,"Fast Delivery","Standard Delivery")</f>
        <v>Fast Delivery</v>
      </c>
      <c r="H1093" s="9" t="s">
        <v>196</v>
      </c>
      <c r="I1093" s="13" t="str">
        <f ca="1">TRIM(Table13[[#This Row],[Product Category]])</f>
        <v>Office Supplies</v>
      </c>
      <c r="J1093" s="13" t="str">
        <f ca="1">PROPER(Table13[[#This Row],[Product Sub-Category]])</f>
        <v>Appliances</v>
      </c>
      <c r="K1093" s="14">
        <v>5</v>
      </c>
      <c r="L1093" s="15">
        <v>20.48</v>
      </c>
      <c r="M1093" s="15">
        <f t="shared" si="51"/>
        <v>102.4</v>
      </c>
      <c r="N1093" s="9">
        <v>0.05</v>
      </c>
      <c r="O1093" s="20">
        <v>0.05</v>
      </c>
      <c r="P1093" s="20" t="str">
        <f>IF(Table13[[#This Row],[Discount]]=0,"No Discount",IF(Table13[[#This Row],[Discount]]&lt;=0.05,"Low",IF(Table13[[#This Row],[Discount]]&lt;=0.1,"Medium","High")))</f>
        <v>Low</v>
      </c>
      <c r="Q1093" s="15">
        <f t="shared" si="52"/>
        <v>5.120000000000001</v>
      </c>
      <c r="R1093" s="15">
        <f t="shared" si="53"/>
        <v>97.28</v>
      </c>
      <c r="S1093" s="15" t="str">
        <f>IF(Table13[[#This Row],[Total Sales After Discount (Main Total Sales)]]&gt;=1000,"High Order","Low Order")</f>
        <v>Low Order</v>
      </c>
      <c r="T1093" s="9" t="s">
        <v>50</v>
      </c>
      <c r="U1093" s="9" t="s">
        <v>104</v>
      </c>
      <c r="V1093" s="16" t="str">
        <f ca="1">PROPER(Table13[[#This Row],[Region]])</f>
        <v>Central</v>
      </c>
      <c r="W1093" s="9" t="s">
        <v>215</v>
      </c>
      <c r="X1093" s="9" t="s">
        <v>737</v>
      </c>
      <c r="Y1093" s="9" t="s">
        <v>32</v>
      </c>
      <c r="Z1093" s="9" t="str">
        <f>TEXT(Table13[[#This Row],[Order Date]],"mmm")</f>
        <v>May</v>
      </c>
      <c r="AA1093" s="1" t="str">
        <f>TEXT(Table13[[#This Row],[Order Date]],"yyyy")</f>
        <v>2015</v>
      </c>
      <c r="AB1093" s="1" t="str">
        <f>TEXT(Table13[[#This Row],[Order Date]],"mmm yyyy")</f>
        <v>May 2015</v>
      </c>
      <c r="AC1093" s="1" t="str">
        <f>TEXT(Table13[[#This Row],[Order Date]],"dddd")</f>
        <v>Wednesday</v>
      </c>
    </row>
    <row r="1094" spans="1:29" ht="14.5">
      <c r="A1094" s="9">
        <v>1974</v>
      </c>
      <c r="B1094" s="9" t="str">
        <f>VLOOKUP(Table13[[#This Row],[Customer ID]],'Customer Lookup'!A:B,2,0)</f>
        <v>Robert Brantley</v>
      </c>
      <c r="C1094" s="9">
        <v>89040</v>
      </c>
      <c r="D1094" s="12">
        <v>42144</v>
      </c>
      <c r="E1094" s="12">
        <v>42145</v>
      </c>
      <c r="F1094" s="24">
        <f>Table13[[#This Row],[Ship Date]]-Table13[[#This Row],[Order Date]]</f>
        <v>1</v>
      </c>
      <c r="G1094" s="18" t="str">
        <f>IF(Table13[[#This Row],[Shipping Delay (No of Days From Order to Delivery)]]&lt;=2,"Fast Delivery","Standard Delivery")</f>
        <v>Fast Delivery</v>
      </c>
      <c r="H1094" s="8" t="s">
        <v>61</v>
      </c>
      <c r="I1094" s="13" t="str">
        <f ca="1">TRIM(Table13[[#This Row],[Product Category]])</f>
        <v>Furniture</v>
      </c>
      <c r="J1094" s="13" t="str">
        <f ca="1">PROPER(Table13[[#This Row],[Product Sub-Category]])</f>
        <v>Envelopes</v>
      </c>
      <c r="K1094" s="14">
        <v>3</v>
      </c>
      <c r="L1094" s="15">
        <v>15.67</v>
      </c>
      <c r="M1094" s="15">
        <f t="shared" si="51"/>
        <v>47.01</v>
      </c>
      <c r="N1094" s="9">
        <v>0.05</v>
      </c>
      <c r="O1094" s="21">
        <v>0.05</v>
      </c>
      <c r="P1094" s="21" t="str">
        <f>IF(Table13[[#This Row],[Discount]]=0,"No Discount",IF(Table13[[#This Row],[Discount]]&lt;=0.05,"Low",IF(Table13[[#This Row],[Discount]]&lt;=0.1,"Medium","High")))</f>
        <v>Low</v>
      </c>
      <c r="Q1094" s="15">
        <f t="shared" si="52"/>
        <v>2.3504999999999998</v>
      </c>
      <c r="R1094" s="15">
        <f t="shared" si="53"/>
        <v>44.659500000000001</v>
      </c>
      <c r="S1094" s="15" t="str">
        <f>IF(Table13[[#This Row],[Total Sales After Discount (Main Total Sales)]]&gt;=1000,"High Order","Low Order")</f>
        <v>Low Order</v>
      </c>
      <c r="T1094" s="9" t="s">
        <v>50</v>
      </c>
      <c r="U1094" s="9" t="s">
        <v>104</v>
      </c>
      <c r="V1094" s="16" t="str">
        <f ca="1">PROPER(Table13[[#This Row],[Region]])</f>
        <v>Central</v>
      </c>
      <c r="W1094" s="9" t="s">
        <v>215</v>
      </c>
      <c r="X1094" s="9" t="s">
        <v>737</v>
      </c>
      <c r="Y1094" s="9" t="s">
        <v>32</v>
      </c>
      <c r="Z1094" s="9" t="str">
        <f>TEXT(Table13[[#This Row],[Order Date]],"mmm")</f>
        <v>May</v>
      </c>
      <c r="AA1094" s="1" t="str">
        <f>TEXT(Table13[[#This Row],[Order Date]],"yyyy")</f>
        <v>2015</v>
      </c>
      <c r="AB1094" s="1" t="str">
        <f>TEXT(Table13[[#This Row],[Order Date]],"mmm yyyy")</f>
        <v>May 2015</v>
      </c>
      <c r="AC1094" s="1" t="str">
        <f>TEXT(Table13[[#This Row],[Order Date]],"dddd")</f>
        <v>Wednesday</v>
      </c>
    </row>
    <row r="1095" spans="1:29" ht="14.5">
      <c r="A1095" s="9">
        <v>1976</v>
      </c>
      <c r="B1095" s="9" t="str">
        <f>VLOOKUP(Table13[[#This Row],[Customer ID]],'Customer Lookup'!A:B,2,0)</f>
        <v>Sherri F Vogel</v>
      </c>
      <c r="C1095" s="9">
        <v>89039</v>
      </c>
      <c r="D1095" s="12">
        <v>42014</v>
      </c>
      <c r="E1095" s="12">
        <v>42015</v>
      </c>
      <c r="F1095" s="24">
        <f>Table13[[#This Row],[Ship Date]]-Table13[[#This Row],[Order Date]]</f>
        <v>1</v>
      </c>
      <c r="G1095" s="18" t="str">
        <f>IF(Table13[[#This Row],[Shipping Delay (No of Days From Order to Delivery)]]&lt;=2,"Fast Delivery","Standard Delivery")</f>
        <v>Fast Delivery</v>
      </c>
      <c r="H1095" s="9" t="s">
        <v>151</v>
      </c>
      <c r="I1095" s="13" t="str">
        <f ca="1">TRIM(Table13[[#This Row],[Product Category]])</f>
        <v>Office Supplies</v>
      </c>
      <c r="J1095" s="13" t="str">
        <f ca="1">PROPER(Table13[[#This Row],[Product Sub-Category]])</f>
        <v>Bookcases</v>
      </c>
      <c r="K1095" s="14">
        <v>8</v>
      </c>
      <c r="L1095" s="15">
        <v>70.98</v>
      </c>
      <c r="M1095" s="15">
        <f t="shared" si="51"/>
        <v>567.84</v>
      </c>
      <c r="N1095" s="9">
        <v>0.05</v>
      </c>
      <c r="O1095" s="20">
        <v>0.05</v>
      </c>
      <c r="P1095" s="20" t="str">
        <f>IF(Table13[[#This Row],[Discount]]=0,"No Discount",IF(Table13[[#This Row],[Discount]]&lt;=0.05,"Low",IF(Table13[[#This Row],[Discount]]&lt;=0.1,"Medium","High")))</f>
        <v>Low</v>
      </c>
      <c r="Q1095" s="15">
        <f t="shared" si="52"/>
        <v>28.392000000000003</v>
      </c>
      <c r="R1095" s="15">
        <f t="shared" si="53"/>
        <v>539.44799999999998</v>
      </c>
      <c r="S1095" s="15" t="str">
        <f>IF(Table13[[#This Row],[Total Sales After Discount (Main Total Sales)]]&gt;=1000,"High Order","Low Order")</f>
        <v>Low Order</v>
      </c>
      <c r="T1095" s="9" t="s">
        <v>41</v>
      </c>
      <c r="U1095" s="9" t="s">
        <v>104</v>
      </c>
      <c r="V1095" s="16" t="str">
        <f ca="1">PROPER(Table13[[#This Row],[Region]])</f>
        <v>Central</v>
      </c>
      <c r="W1095" s="9" t="s">
        <v>215</v>
      </c>
      <c r="X1095" s="9" t="s">
        <v>738</v>
      </c>
      <c r="Y1095" s="9" t="s">
        <v>22</v>
      </c>
      <c r="Z1095" s="9" t="str">
        <f>TEXT(Table13[[#This Row],[Order Date]],"mmm")</f>
        <v>Jan</v>
      </c>
      <c r="AA1095" s="1" t="str">
        <f>TEXT(Table13[[#This Row],[Order Date]],"yyyy")</f>
        <v>2015</v>
      </c>
      <c r="AB1095" s="1" t="str">
        <f>TEXT(Table13[[#This Row],[Order Date]],"mmm yyyy")</f>
        <v>Jan 2015</v>
      </c>
      <c r="AC1095" s="1" t="str">
        <f>TEXT(Table13[[#This Row],[Order Date]],"dddd")</f>
        <v>Saturday</v>
      </c>
    </row>
    <row r="1096" spans="1:29" ht="14.5">
      <c r="A1096" s="9">
        <v>1976</v>
      </c>
      <c r="B1096" s="9" t="str">
        <f>VLOOKUP(Table13[[#This Row],[Customer ID]],'Customer Lookup'!A:B,2,0)</f>
        <v>Sherri F Vogel</v>
      </c>
      <c r="C1096" s="9">
        <v>89039</v>
      </c>
      <c r="D1096" s="12">
        <v>42014</v>
      </c>
      <c r="E1096" s="12">
        <v>42016</v>
      </c>
      <c r="F1096" s="24">
        <f>Table13[[#This Row],[Ship Date]]-Table13[[#This Row],[Order Date]]</f>
        <v>2</v>
      </c>
      <c r="G1096" s="18" t="str">
        <f>IF(Table13[[#This Row],[Shipping Delay (No of Days From Order to Delivery)]]&lt;=2,"Fast Delivery","Standard Delivery")</f>
        <v>Fast Delivery</v>
      </c>
      <c r="H1096" s="8" t="s">
        <v>2231</v>
      </c>
      <c r="I1096" s="13" t="str">
        <f ca="1">TRIM(Table13[[#This Row],[Product Category]])</f>
        <v>Office Supplies</v>
      </c>
      <c r="J1096" s="13" t="str">
        <f ca="1">PROPER(Table13[[#This Row],[Product Sub-Category]])</f>
        <v>Pens &amp; Art Supplies</v>
      </c>
      <c r="K1096" s="14">
        <v>12</v>
      </c>
      <c r="L1096" s="15">
        <v>11.55</v>
      </c>
      <c r="M1096" s="15">
        <f t="shared" si="51"/>
        <v>138.60000000000002</v>
      </c>
      <c r="N1096" s="9">
        <v>0.05</v>
      </c>
      <c r="O1096" s="21">
        <v>0.05</v>
      </c>
      <c r="P1096" s="21" t="str">
        <f>IF(Table13[[#This Row],[Discount]]=0,"No Discount",IF(Table13[[#This Row],[Discount]]&lt;=0.05,"Low",IF(Table13[[#This Row],[Discount]]&lt;=0.1,"Medium","High")))</f>
        <v>Low</v>
      </c>
      <c r="Q1096" s="15">
        <f t="shared" si="52"/>
        <v>6.9300000000000015</v>
      </c>
      <c r="R1096" s="15">
        <f t="shared" si="53"/>
        <v>131.67000000000002</v>
      </c>
      <c r="S1096" s="15" t="str">
        <f>IF(Table13[[#This Row],[Total Sales After Discount (Main Total Sales)]]&gt;=1000,"High Order","Low Order")</f>
        <v>Low Order</v>
      </c>
      <c r="T1096" s="9" t="s">
        <v>41</v>
      </c>
      <c r="U1096" s="9" t="s">
        <v>104</v>
      </c>
      <c r="V1096" s="16" t="str">
        <f ca="1">PROPER(Table13[[#This Row],[Region]])</f>
        <v>Central</v>
      </c>
      <c r="W1096" s="9" t="s">
        <v>215</v>
      </c>
      <c r="X1096" s="9" t="s">
        <v>738</v>
      </c>
      <c r="Y1096" s="9" t="s">
        <v>32</v>
      </c>
      <c r="Z1096" s="9" t="str">
        <f>TEXT(Table13[[#This Row],[Order Date]],"mmm")</f>
        <v>Jan</v>
      </c>
      <c r="AA1096" s="1" t="str">
        <f>TEXT(Table13[[#This Row],[Order Date]],"yyyy")</f>
        <v>2015</v>
      </c>
      <c r="AB1096" s="1" t="str">
        <f>TEXT(Table13[[#This Row],[Order Date]],"mmm yyyy")</f>
        <v>Jan 2015</v>
      </c>
      <c r="AC1096" s="1" t="str">
        <f>TEXT(Table13[[#This Row],[Order Date]],"dddd")</f>
        <v>Saturday</v>
      </c>
    </row>
    <row r="1097" spans="1:29" ht="14.5">
      <c r="A1097" s="9">
        <v>1976</v>
      </c>
      <c r="B1097" s="9" t="str">
        <f>VLOOKUP(Table13[[#This Row],[Customer ID]],'Customer Lookup'!A:B,2,0)</f>
        <v>Sherri F Vogel</v>
      </c>
      <c r="C1097" s="9">
        <v>89041</v>
      </c>
      <c r="D1097" s="12">
        <v>42086</v>
      </c>
      <c r="E1097" s="12">
        <v>42088</v>
      </c>
      <c r="F1097" s="24">
        <f>Table13[[#This Row],[Ship Date]]-Table13[[#This Row],[Order Date]]</f>
        <v>2</v>
      </c>
      <c r="G1097" s="18" t="str">
        <f>IF(Table13[[#This Row],[Shipping Delay (No of Days From Order to Delivery)]]&lt;=2,"Fast Delivery","Standard Delivery")</f>
        <v>Fast Delivery</v>
      </c>
      <c r="H1097" s="9" t="s">
        <v>83</v>
      </c>
      <c r="I1097" s="13" t="str">
        <f ca="1">TRIM(Table13[[#This Row],[Product Category]])</f>
        <v>Technology</v>
      </c>
      <c r="J1097" s="13" t="str">
        <f ca="1">PROPER(Table13[[#This Row],[Product Sub-Category]])</f>
        <v>Paper</v>
      </c>
      <c r="K1097" s="14">
        <v>14</v>
      </c>
      <c r="L1097" s="15">
        <v>40.99</v>
      </c>
      <c r="M1097" s="15">
        <f t="shared" si="51"/>
        <v>573.86</v>
      </c>
      <c r="N1097" s="9">
        <v>0.05</v>
      </c>
      <c r="O1097" s="20">
        <v>0.05</v>
      </c>
      <c r="P1097" s="20" t="str">
        <f>IF(Table13[[#This Row],[Discount]]=0,"No Discount",IF(Table13[[#This Row],[Discount]]&lt;=0.05,"Low",IF(Table13[[#This Row],[Discount]]&lt;=0.1,"Medium","High")))</f>
        <v>Low</v>
      </c>
      <c r="Q1097" s="15">
        <f t="shared" si="52"/>
        <v>28.693000000000001</v>
      </c>
      <c r="R1097" s="15">
        <f t="shared" si="53"/>
        <v>545.16700000000003</v>
      </c>
      <c r="S1097" s="15" t="str">
        <f>IF(Table13[[#This Row],[Total Sales After Discount (Main Total Sales)]]&gt;=1000,"High Order","Low Order")</f>
        <v>Low Order</v>
      </c>
      <c r="T1097" s="9" t="s">
        <v>41</v>
      </c>
      <c r="U1097" s="9" t="s">
        <v>104</v>
      </c>
      <c r="V1097" s="16" t="str">
        <f ca="1">PROPER(Table13[[#This Row],[Region]])</f>
        <v>West</v>
      </c>
      <c r="W1097" s="9" t="s">
        <v>215</v>
      </c>
      <c r="X1097" s="9" t="s">
        <v>738</v>
      </c>
      <c r="Y1097" s="9" t="s">
        <v>32</v>
      </c>
      <c r="Z1097" s="9" t="str">
        <f>TEXT(Table13[[#This Row],[Order Date]],"mmm")</f>
        <v>Mar</v>
      </c>
      <c r="AA1097" s="1" t="str">
        <f>TEXT(Table13[[#This Row],[Order Date]],"yyyy")</f>
        <v>2015</v>
      </c>
      <c r="AB1097" s="1" t="str">
        <f>TEXT(Table13[[#This Row],[Order Date]],"mmm yyyy")</f>
        <v>Mar 2015</v>
      </c>
      <c r="AC1097" s="1" t="str">
        <f>TEXT(Table13[[#This Row],[Order Date]],"dddd")</f>
        <v>Monday</v>
      </c>
    </row>
    <row r="1098" spans="1:29" ht="14.5">
      <c r="A1098" s="9">
        <v>1979</v>
      </c>
      <c r="B1098" s="9" t="str">
        <f>VLOOKUP(Table13[[#This Row],[Customer ID]],'Customer Lookup'!A:B,2,0)</f>
        <v>Marianne Weiner Ennis</v>
      </c>
      <c r="C1098" s="9">
        <v>87757</v>
      </c>
      <c r="D1098" s="12">
        <v>42129</v>
      </c>
      <c r="E1098" s="12">
        <v>42130</v>
      </c>
      <c r="F1098" s="24">
        <f>Table13[[#This Row],[Ship Date]]-Table13[[#This Row],[Order Date]]</f>
        <v>1</v>
      </c>
      <c r="G1098" s="18" t="str">
        <f>IF(Table13[[#This Row],[Shipping Delay (No of Days From Order to Delivery)]]&lt;=2,"Fast Delivery","Standard Delivery")</f>
        <v>Fast Delivery</v>
      </c>
      <c r="H1098" s="8" t="s">
        <v>2235</v>
      </c>
      <c r="I1098" s="13" t="str">
        <f ca="1">TRIM(Table13[[#This Row],[Product Category]])</f>
        <v>Technology</v>
      </c>
      <c r="J1098" s="13" t="str">
        <f ca="1">PROPER(Table13[[#This Row],[Product Sub-Category]])</f>
        <v>Telephones And Communication</v>
      </c>
      <c r="K1098" s="14">
        <v>4</v>
      </c>
      <c r="L1098" s="15">
        <v>20.99</v>
      </c>
      <c r="M1098" s="15">
        <f t="shared" si="51"/>
        <v>83.96</v>
      </c>
      <c r="N1098" s="9">
        <v>0.05</v>
      </c>
      <c r="O1098" s="21">
        <v>0.05</v>
      </c>
      <c r="P1098" s="21" t="str">
        <f>IF(Table13[[#This Row],[Discount]]=0,"No Discount",IF(Table13[[#This Row],[Discount]]&lt;=0.05,"Low",IF(Table13[[#This Row],[Discount]]&lt;=0.1,"Medium","High")))</f>
        <v>Low</v>
      </c>
      <c r="Q1098" s="15">
        <f t="shared" si="52"/>
        <v>4.1979999999999995</v>
      </c>
      <c r="R1098" s="15">
        <f t="shared" si="53"/>
        <v>79.762</v>
      </c>
      <c r="S1098" s="15" t="str">
        <f>IF(Table13[[#This Row],[Total Sales After Discount (Main Total Sales)]]&gt;=1000,"High Order","Low Order")</f>
        <v>Low Order</v>
      </c>
      <c r="T1098" s="9" t="s">
        <v>31</v>
      </c>
      <c r="U1098" s="9" t="s">
        <v>81</v>
      </c>
      <c r="V1098" s="16" t="str">
        <f ca="1">PROPER(Table13[[#This Row],[Region]])</f>
        <v>South</v>
      </c>
      <c r="W1098" s="9" t="s">
        <v>194</v>
      </c>
      <c r="X1098" s="9" t="s">
        <v>739</v>
      </c>
      <c r="Y1098" s="9" t="s">
        <v>32</v>
      </c>
      <c r="Z1098" s="9" t="str">
        <f>TEXT(Table13[[#This Row],[Order Date]],"mmm")</f>
        <v>May</v>
      </c>
      <c r="AA1098" s="1" t="str">
        <f>TEXT(Table13[[#This Row],[Order Date]],"yyyy")</f>
        <v>2015</v>
      </c>
      <c r="AB1098" s="1" t="str">
        <f>TEXT(Table13[[#This Row],[Order Date]],"mmm yyyy")</f>
        <v>May 2015</v>
      </c>
      <c r="AC1098" s="1" t="str">
        <f>TEXT(Table13[[#This Row],[Order Date]],"dddd")</f>
        <v>Tuesday</v>
      </c>
    </row>
    <row r="1099" spans="1:29" ht="14.5">
      <c r="A1099" s="9">
        <v>1984</v>
      </c>
      <c r="B1099" s="9" t="str">
        <f>VLOOKUP(Table13[[#This Row],[Customer ID]],'Customer Lookup'!A:B,2,0)</f>
        <v>Lynne Wilcox</v>
      </c>
      <c r="C1099" s="9">
        <v>91258</v>
      </c>
      <c r="D1099" s="12">
        <v>42140</v>
      </c>
      <c r="E1099" s="12">
        <v>42140</v>
      </c>
      <c r="F1099" s="24">
        <f>Table13[[#This Row],[Ship Date]]-Table13[[#This Row],[Order Date]]</f>
        <v>0</v>
      </c>
      <c r="G1099" s="18" t="str">
        <f>IF(Table13[[#This Row],[Shipping Delay (No of Days From Order to Delivery)]]&lt;=2,"Fast Delivery","Standard Delivery")</f>
        <v>Fast Delivery</v>
      </c>
      <c r="H1099" s="9" t="s">
        <v>144</v>
      </c>
      <c r="I1099" s="13" t="str">
        <f ca="1">TRIM(Table13[[#This Row],[Product Category]])</f>
        <v>Office Supplies</v>
      </c>
      <c r="J1099" s="13" t="str">
        <f ca="1">PROPER(Table13[[#This Row],[Product Sub-Category]])</f>
        <v>Computer Peripherals</v>
      </c>
      <c r="K1099" s="14">
        <v>38</v>
      </c>
      <c r="L1099" s="15">
        <v>7.37</v>
      </c>
      <c r="M1099" s="15">
        <f t="shared" si="51"/>
        <v>280.06</v>
      </c>
      <c r="N1099" s="9">
        <v>0.05</v>
      </c>
      <c r="O1099" s="20">
        <v>0.05</v>
      </c>
      <c r="P1099" s="20" t="str">
        <f>IF(Table13[[#This Row],[Discount]]=0,"No Discount",IF(Table13[[#This Row],[Discount]]&lt;=0.05,"Low",IF(Table13[[#This Row],[Discount]]&lt;=0.1,"Medium","High")))</f>
        <v>Low</v>
      </c>
      <c r="Q1099" s="15">
        <f t="shared" si="52"/>
        <v>14.003</v>
      </c>
      <c r="R1099" s="15">
        <f t="shared" si="53"/>
        <v>266.05700000000002</v>
      </c>
      <c r="S1099" s="15" t="str">
        <f>IF(Table13[[#This Row],[Total Sales After Discount (Main Total Sales)]]&gt;=1000,"High Order","Low Order")</f>
        <v>Low Order</v>
      </c>
      <c r="T1099" s="9" t="s">
        <v>31</v>
      </c>
      <c r="U1099" s="9" t="s">
        <v>104</v>
      </c>
      <c r="V1099" s="16" t="str">
        <f ca="1">PROPER(Table13[[#This Row],[Region]])</f>
        <v>Central</v>
      </c>
      <c r="W1099" s="9" t="s">
        <v>443</v>
      </c>
      <c r="X1099" s="9" t="s">
        <v>444</v>
      </c>
      <c r="Y1099" s="9" t="s">
        <v>32</v>
      </c>
      <c r="Z1099" s="9" t="str">
        <f>TEXT(Table13[[#This Row],[Order Date]],"mmm")</f>
        <v>May</v>
      </c>
      <c r="AA1099" s="1" t="str">
        <f>TEXT(Table13[[#This Row],[Order Date]],"yyyy")</f>
        <v>2015</v>
      </c>
      <c r="AB1099" s="1" t="str">
        <f>TEXT(Table13[[#This Row],[Order Date]],"mmm yyyy")</f>
        <v>May 2015</v>
      </c>
      <c r="AC1099" s="1" t="str">
        <f>TEXT(Table13[[#This Row],[Order Date]],"dddd")</f>
        <v>Saturday</v>
      </c>
    </row>
    <row r="1100" spans="1:29" ht="14.5">
      <c r="A1100" s="9">
        <v>1986</v>
      </c>
      <c r="B1100" s="9" t="str">
        <f>VLOOKUP(Table13[[#This Row],[Customer ID]],'Customer Lookup'!A:B,2,0)</f>
        <v>Lynda Rosenthal</v>
      </c>
      <c r="C1100" s="9">
        <v>90888</v>
      </c>
      <c r="D1100" s="12">
        <v>42130</v>
      </c>
      <c r="E1100" s="12">
        <v>42131</v>
      </c>
      <c r="F1100" s="24">
        <f>Table13[[#This Row],[Ship Date]]-Table13[[#This Row],[Order Date]]</f>
        <v>1</v>
      </c>
      <c r="G1100" s="18" t="str">
        <f>IF(Table13[[#This Row],[Shipping Delay (No of Days From Order to Delivery)]]&lt;=2,"Fast Delivery","Standard Delivery")</f>
        <v>Fast Delivery</v>
      </c>
      <c r="H1100" s="8" t="s">
        <v>2238</v>
      </c>
      <c r="I1100" s="13" t="str">
        <f ca="1">TRIM(Table13[[#This Row],[Product Category]])</f>
        <v>Technology</v>
      </c>
      <c r="J1100" s="13" t="str">
        <f ca="1">PROPER(Table13[[#This Row],[Product Sub-Category]])</f>
        <v>Storage &amp; Organization</v>
      </c>
      <c r="K1100" s="14">
        <v>23</v>
      </c>
      <c r="L1100" s="15">
        <v>15.31</v>
      </c>
      <c r="M1100" s="15">
        <f t="shared" si="51"/>
        <v>352.13</v>
      </c>
      <c r="N1100" s="9">
        <v>0.05</v>
      </c>
      <c r="O1100" s="21">
        <v>0.05</v>
      </c>
      <c r="P1100" s="21" t="str">
        <f>IF(Table13[[#This Row],[Discount]]=0,"No Discount",IF(Table13[[#This Row],[Discount]]&lt;=0.05,"Low",IF(Table13[[#This Row],[Discount]]&lt;=0.1,"Medium","High")))</f>
        <v>Low</v>
      </c>
      <c r="Q1100" s="15">
        <f t="shared" si="52"/>
        <v>17.6065</v>
      </c>
      <c r="R1100" s="15">
        <f t="shared" si="53"/>
        <v>334.52350000000001</v>
      </c>
      <c r="S1100" s="15" t="str">
        <f>IF(Table13[[#This Row],[Total Sales After Discount (Main Total Sales)]]&gt;=1000,"High Order","Low Order")</f>
        <v>Low Order</v>
      </c>
      <c r="T1100" s="9" t="s">
        <v>31</v>
      </c>
      <c r="U1100" s="9" t="s">
        <v>42</v>
      </c>
      <c r="V1100" s="16" t="str">
        <f ca="1">PROPER(Table13[[#This Row],[Region]])</f>
        <v>Central</v>
      </c>
      <c r="W1100" s="9" t="s">
        <v>112</v>
      </c>
      <c r="X1100" s="9" t="s">
        <v>740</v>
      </c>
      <c r="Y1100" s="9" t="s">
        <v>32</v>
      </c>
      <c r="Z1100" s="9" t="str">
        <f>TEXT(Table13[[#This Row],[Order Date]],"mmm")</f>
        <v>May</v>
      </c>
      <c r="AA1100" s="1" t="str">
        <f>TEXT(Table13[[#This Row],[Order Date]],"yyyy")</f>
        <v>2015</v>
      </c>
      <c r="AB1100" s="1" t="str">
        <f>TEXT(Table13[[#This Row],[Order Date]],"mmm yyyy")</f>
        <v>May 2015</v>
      </c>
      <c r="AC1100" s="1" t="str">
        <f>TEXT(Table13[[#This Row],[Order Date]],"dddd")</f>
        <v>Wednesday</v>
      </c>
    </row>
    <row r="1101" spans="1:29" ht="14.5">
      <c r="A1101" s="9">
        <v>1986</v>
      </c>
      <c r="B1101" s="9" t="str">
        <f>VLOOKUP(Table13[[#This Row],[Customer ID]],'Customer Lookup'!A:B,2,0)</f>
        <v>Lynda Rosenthal</v>
      </c>
      <c r="C1101" s="9">
        <v>90888</v>
      </c>
      <c r="D1101" s="12">
        <v>42130</v>
      </c>
      <c r="E1101" s="12">
        <v>42132</v>
      </c>
      <c r="F1101" s="24">
        <f>Table13[[#This Row],[Ship Date]]-Table13[[#This Row],[Order Date]]</f>
        <v>2</v>
      </c>
      <c r="G1101" s="18" t="str">
        <f>IF(Table13[[#This Row],[Shipping Delay (No of Days From Order to Delivery)]]&lt;=2,"Fast Delivery","Standard Delivery")</f>
        <v>Fast Delivery</v>
      </c>
      <c r="H1101" s="9" t="s">
        <v>2235</v>
      </c>
      <c r="I1101" s="13" t="str">
        <f ca="1">TRIM(Table13[[#This Row],[Product Category]])</f>
        <v>Furniture</v>
      </c>
      <c r="J1101" s="13" t="str">
        <f ca="1">PROPER(Table13[[#This Row],[Product Sub-Category]])</f>
        <v>Telephones And Communication</v>
      </c>
      <c r="K1101" s="14">
        <v>4</v>
      </c>
      <c r="L1101" s="15">
        <v>7.99</v>
      </c>
      <c r="M1101" s="15">
        <f t="shared" si="51"/>
        <v>31.96</v>
      </c>
      <c r="N1101" s="9">
        <v>0.05</v>
      </c>
      <c r="O1101" s="20">
        <v>0.05</v>
      </c>
      <c r="P1101" s="20" t="str">
        <f>IF(Table13[[#This Row],[Discount]]=0,"No Discount",IF(Table13[[#This Row],[Discount]]&lt;=0.05,"Low",IF(Table13[[#This Row],[Discount]]&lt;=0.1,"Medium","High")))</f>
        <v>Low</v>
      </c>
      <c r="Q1101" s="15">
        <f t="shared" si="52"/>
        <v>1.5980000000000001</v>
      </c>
      <c r="R1101" s="15">
        <f t="shared" si="53"/>
        <v>30.362000000000002</v>
      </c>
      <c r="S1101" s="15" t="str">
        <f>IF(Table13[[#This Row],[Total Sales After Discount (Main Total Sales)]]&gt;=1000,"High Order","Low Order")</f>
        <v>Low Order</v>
      </c>
      <c r="T1101" s="9" t="s">
        <v>31</v>
      </c>
      <c r="U1101" s="9" t="s">
        <v>42</v>
      </c>
      <c r="V1101" s="16" t="str">
        <f ca="1">PROPER(Table13[[#This Row],[Region]])</f>
        <v>West</v>
      </c>
      <c r="W1101" s="9" t="s">
        <v>112</v>
      </c>
      <c r="X1101" s="9" t="s">
        <v>740</v>
      </c>
      <c r="Y1101" s="9" t="s">
        <v>22</v>
      </c>
      <c r="Z1101" s="9" t="str">
        <f>TEXT(Table13[[#This Row],[Order Date]],"mmm")</f>
        <v>May</v>
      </c>
      <c r="AA1101" s="1" t="str">
        <f>TEXT(Table13[[#This Row],[Order Date]],"yyyy")</f>
        <v>2015</v>
      </c>
      <c r="AB1101" s="1" t="str">
        <f>TEXT(Table13[[#This Row],[Order Date]],"mmm yyyy")</f>
        <v>May 2015</v>
      </c>
      <c r="AC1101" s="1" t="str">
        <f>TEXT(Table13[[#This Row],[Order Date]],"dddd")</f>
        <v>Wednesday</v>
      </c>
    </row>
    <row r="1102" spans="1:29" ht="14.5">
      <c r="A1102" s="9">
        <v>1988</v>
      </c>
      <c r="B1102" s="9" t="str">
        <f>VLOOKUP(Table13[[#This Row],[Customer ID]],'Customer Lookup'!A:B,2,0)</f>
        <v>Anna Burgess</v>
      </c>
      <c r="C1102" s="9">
        <v>89999</v>
      </c>
      <c r="D1102" s="12">
        <v>42007</v>
      </c>
      <c r="E1102" s="12">
        <v>42008</v>
      </c>
      <c r="F1102" s="24">
        <f>Table13[[#This Row],[Ship Date]]-Table13[[#This Row],[Order Date]]</f>
        <v>1</v>
      </c>
      <c r="G1102" s="18" t="str">
        <f>IF(Table13[[#This Row],[Shipping Delay (No of Days From Order to Delivery)]]&lt;=2,"Fast Delivery","Standard Delivery")</f>
        <v>Fast Delivery</v>
      </c>
      <c r="H1102" s="8" t="s">
        <v>2233</v>
      </c>
      <c r="I1102" s="13" t="str">
        <f ca="1">TRIM(Table13[[#This Row],[Product Category]])</f>
        <v>Furniture</v>
      </c>
      <c r="J1102" s="13" t="str">
        <f ca="1">PROPER(Table13[[#This Row],[Product Sub-Category]])</f>
        <v>Office Furnishings</v>
      </c>
      <c r="K1102" s="14">
        <v>3</v>
      </c>
      <c r="L1102" s="15">
        <v>20.98</v>
      </c>
      <c r="M1102" s="15">
        <f t="shared" si="51"/>
        <v>62.94</v>
      </c>
      <c r="N1102" s="9">
        <v>0.05</v>
      </c>
      <c r="O1102" s="21">
        <v>0.05</v>
      </c>
      <c r="P1102" s="21" t="str">
        <f>IF(Table13[[#This Row],[Discount]]=0,"No Discount",IF(Table13[[#This Row],[Discount]]&lt;=0.05,"Low",IF(Table13[[#This Row],[Discount]]&lt;=0.1,"Medium","High")))</f>
        <v>Low</v>
      </c>
      <c r="Q1102" s="15">
        <f t="shared" si="52"/>
        <v>3.1470000000000002</v>
      </c>
      <c r="R1102" s="15">
        <f t="shared" si="53"/>
        <v>59.792999999999999</v>
      </c>
      <c r="S1102" s="15" t="str">
        <f>IF(Table13[[#This Row],[Total Sales After Discount (Main Total Sales)]]&gt;=1000,"High Order","Low Order")</f>
        <v>Low Order</v>
      </c>
      <c r="T1102" s="9" t="s">
        <v>21</v>
      </c>
      <c r="U1102" s="9" t="s">
        <v>42</v>
      </c>
      <c r="V1102" s="16" t="str">
        <f ca="1">PROPER(Table13[[#This Row],[Region]])</f>
        <v>West</v>
      </c>
      <c r="W1102" s="9" t="s">
        <v>161</v>
      </c>
      <c r="X1102" s="9" t="s">
        <v>730</v>
      </c>
      <c r="Y1102" s="9" t="s">
        <v>32</v>
      </c>
      <c r="Z1102" s="9" t="str">
        <f>TEXT(Table13[[#This Row],[Order Date]],"mmm")</f>
        <v>Jan</v>
      </c>
      <c r="AA1102" s="1" t="str">
        <f>TEXT(Table13[[#This Row],[Order Date]],"yyyy")</f>
        <v>2015</v>
      </c>
      <c r="AB1102" s="1" t="str">
        <f>TEXT(Table13[[#This Row],[Order Date]],"mmm yyyy")</f>
        <v>Jan 2015</v>
      </c>
      <c r="AC1102" s="1" t="str">
        <f>TEXT(Table13[[#This Row],[Order Date]],"dddd")</f>
        <v>Saturday</v>
      </c>
    </row>
    <row r="1103" spans="1:29" ht="14.5">
      <c r="A1103" s="9">
        <v>1989</v>
      </c>
      <c r="B1103" s="9" t="str">
        <f>VLOOKUP(Table13[[#This Row],[Customer ID]],'Customer Lookup'!A:B,2,0)</f>
        <v>David Weaver</v>
      </c>
      <c r="C1103" s="9">
        <v>90000</v>
      </c>
      <c r="D1103" s="12">
        <v>42025</v>
      </c>
      <c r="E1103" s="12">
        <v>42026</v>
      </c>
      <c r="F1103" s="24">
        <f>Table13[[#This Row],[Ship Date]]-Table13[[#This Row],[Order Date]]</f>
        <v>1</v>
      </c>
      <c r="G1103" s="18" t="str">
        <f>IF(Table13[[#This Row],[Shipping Delay (No of Days From Order to Delivery)]]&lt;=2,"Fast Delivery","Standard Delivery")</f>
        <v>Fast Delivery</v>
      </c>
      <c r="H1103" s="9" t="s">
        <v>2232</v>
      </c>
      <c r="I1103" s="13" t="str">
        <f ca="1">TRIM(Table13[[#This Row],[Product Category]])</f>
        <v>Office Supplies</v>
      </c>
      <c r="J1103" s="13" t="str">
        <f ca="1">PROPER(Table13[[#This Row],[Product Sub-Category]])</f>
        <v>Chairs &amp; Chairmats</v>
      </c>
      <c r="K1103" s="14">
        <v>8</v>
      </c>
      <c r="L1103" s="15">
        <v>355.98</v>
      </c>
      <c r="M1103" s="15">
        <f t="shared" si="51"/>
        <v>2847.84</v>
      </c>
      <c r="N1103" s="9">
        <v>0.1</v>
      </c>
      <c r="O1103" s="20">
        <v>0.1</v>
      </c>
      <c r="P1103" s="20" t="str">
        <f>IF(Table13[[#This Row],[Discount]]=0,"No Discount",IF(Table13[[#This Row],[Discount]]&lt;=0.05,"Low",IF(Table13[[#This Row],[Discount]]&lt;=0.1,"Medium","High")))</f>
        <v>Medium</v>
      </c>
      <c r="Q1103" s="15">
        <f t="shared" si="52"/>
        <v>284.78400000000005</v>
      </c>
      <c r="R1103" s="15">
        <f t="shared" si="53"/>
        <v>2563.056</v>
      </c>
      <c r="S1103" s="15" t="str">
        <f>IF(Table13[[#This Row],[Total Sales After Discount (Main Total Sales)]]&gt;=1000,"High Order","Low Order")</f>
        <v>High Order</v>
      </c>
      <c r="T1103" s="9" t="s">
        <v>31</v>
      </c>
      <c r="U1103" s="9" t="s">
        <v>42</v>
      </c>
      <c r="V1103" s="16" t="str">
        <f ca="1">PROPER(Table13[[#This Row],[Region]])</f>
        <v>West</v>
      </c>
      <c r="W1103" s="9" t="s">
        <v>161</v>
      </c>
      <c r="X1103" s="9" t="s">
        <v>741</v>
      </c>
      <c r="Y1103" s="9" t="s">
        <v>22</v>
      </c>
      <c r="Z1103" s="9" t="str">
        <f>TEXT(Table13[[#This Row],[Order Date]],"mmm")</f>
        <v>Jan</v>
      </c>
      <c r="AA1103" s="1" t="str">
        <f>TEXT(Table13[[#This Row],[Order Date]],"yyyy")</f>
        <v>2015</v>
      </c>
      <c r="AB1103" s="1" t="str">
        <f>TEXT(Table13[[#This Row],[Order Date]],"mmm yyyy")</f>
        <v>Jan 2015</v>
      </c>
      <c r="AC1103" s="1" t="str">
        <f>TEXT(Table13[[#This Row],[Order Date]],"dddd")</f>
        <v>Wednesday</v>
      </c>
    </row>
    <row r="1104" spans="1:29" ht="14.5">
      <c r="A1104" s="9">
        <v>1989</v>
      </c>
      <c r="B1104" s="9" t="str">
        <f>VLOOKUP(Table13[[#This Row],[Customer ID]],'Customer Lookup'!A:B,2,0)</f>
        <v>David Weaver</v>
      </c>
      <c r="C1104" s="9">
        <v>90000</v>
      </c>
      <c r="D1104" s="12">
        <v>42025</v>
      </c>
      <c r="E1104" s="12">
        <v>42026</v>
      </c>
      <c r="F1104" s="24">
        <f>Table13[[#This Row],[Ship Date]]-Table13[[#This Row],[Order Date]]</f>
        <v>1</v>
      </c>
      <c r="G1104" s="18" t="str">
        <f>IF(Table13[[#This Row],[Shipping Delay (No of Days From Order to Delivery)]]&lt;=2,"Fast Delivery","Standard Delivery")</f>
        <v>Fast Delivery</v>
      </c>
      <c r="H1104" s="8" t="s">
        <v>83</v>
      </c>
      <c r="I1104" s="13" t="str">
        <f ca="1">TRIM(Table13[[#This Row],[Product Category]])</f>
        <v>Technology</v>
      </c>
      <c r="J1104" s="13" t="str">
        <f ca="1">PROPER(Table13[[#This Row],[Product Sub-Category]])</f>
        <v>Paper</v>
      </c>
      <c r="K1104" s="14">
        <v>5</v>
      </c>
      <c r="L1104" s="15">
        <v>19.98</v>
      </c>
      <c r="M1104" s="15">
        <f t="shared" si="51"/>
        <v>99.9</v>
      </c>
      <c r="N1104" s="9">
        <v>0.05</v>
      </c>
      <c r="O1104" s="21">
        <v>0.05</v>
      </c>
      <c r="P1104" s="21" t="str">
        <f>IF(Table13[[#This Row],[Discount]]=0,"No Discount",IF(Table13[[#This Row],[Discount]]&lt;=0.05,"Low",IF(Table13[[#This Row],[Discount]]&lt;=0.1,"Medium","High")))</f>
        <v>Low</v>
      </c>
      <c r="Q1104" s="15">
        <f t="shared" si="52"/>
        <v>4.995000000000001</v>
      </c>
      <c r="R1104" s="15">
        <f t="shared" si="53"/>
        <v>94.905000000000001</v>
      </c>
      <c r="S1104" s="15" t="str">
        <f>IF(Table13[[#This Row],[Total Sales After Discount (Main Total Sales)]]&gt;=1000,"High Order","Low Order")</f>
        <v>Low Order</v>
      </c>
      <c r="T1104" s="9" t="s">
        <v>31</v>
      </c>
      <c r="U1104" s="9" t="s">
        <v>42</v>
      </c>
      <c r="V1104" s="16" t="str">
        <f ca="1">PROPER(Table13[[#This Row],[Region]])</f>
        <v>West</v>
      </c>
      <c r="W1104" s="9" t="s">
        <v>161</v>
      </c>
      <c r="X1104" s="9" t="s">
        <v>741</v>
      </c>
      <c r="Y1104" s="9" t="s">
        <v>32</v>
      </c>
      <c r="Z1104" s="9" t="str">
        <f>TEXT(Table13[[#This Row],[Order Date]],"mmm")</f>
        <v>Jan</v>
      </c>
      <c r="AA1104" s="1" t="str">
        <f>TEXT(Table13[[#This Row],[Order Date]],"yyyy")</f>
        <v>2015</v>
      </c>
      <c r="AB1104" s="1" t="str">
        <f>TEXT(Table13[[#This Row],[Order Date]],"mmm yyyy")</f>
        <v>Jan 2015</v>
      </c>
      <c r="AC1104" s="1" t="str">
        <f>TEXT(Table13[[#This Row],[Order Date]],"dddd")</f>
        <v>Wednesday</v>
      </c>
    </row>
    <row r="1105" spans="1:29" ht="14.5">
      <c r="A1105" s="9">
        <v>1989</v>
      </c>
      <c r="B1105" s="9" t="str">
        <f>VLOOKUP(Table13[[#This Row],[Customer ID]],'Customer Lookup'!A:B,2,0)</f>
        <v>David Weaver</v>
      </c>
      <c r="C1105" s="9">
        <v>90001</v>
      </c>
      <c r="D1105" s="12">
        <v>42139</v>
      </c>
      <c r="E1105" s="12">
        <v>42140</v>
      </c>
      <c r="F1105" s="24">
        <f>Table13[[#This Row],[Ship Date]]-Table13[[#This Row],[Order Date]]</f>
        <v>1</v>
      </c>
      <c r="G1105" s="18" t="str">
        <f>IF(Table13[[#This Row],[Shipping Delay (No of Days From Order to Delivery)]]&lt;=2,"Fast Delivery","Standard Delivery")</f>
        <v>Fast Delivery</v>
      </c>
      <c r="H1105" s="9" t="s">
        <v>144</v>
      </c>
      <c r="I1105" s="13" t="str">
        <f ca="1">TRIM(Table13[[#This Row],[Product Category]])</f>
        <v>Office Supplies</v>
      </c>
      <c r="J1105" s="13" t="str">
        <f ca="1">PROPER(Table13[[#This Row],[Product Sub-Category]])</f>
        <v>Computer Peripherals</v>
      </c>
      <c r="K1105" s="14">
        <v>11</v>
      </c>
      <c r="L1105" s="15">
        <v>30.98</v>
      </c>
      <c r="M1105" s="15">
        <f t="shared" si="51"/>
        <v>340.78000000000003</v>
      </c>
      <c r="N1105" s="9">
        <v>0.05</v>
      </c>
      <c r="O1105" s="20">
        <v>0.05</v>
      </c>
      <c r="P1105" s="20" t="str">
        <f>IF(Table13[[#This Row],[Discount]]=0,"No Discount",IF(Table13[[#This Row],[Discount]]&lt;=0.05,"Low",IF(Table13[[#This Row],[Discount]]&lt;=0.1,"Medium","High")))</f>
        <v>Low</v>
      </c>
      <c r="Q1105" s="15">
        <f t="shared" si="52"/>
        <v>17.039000000000001</v>
      </c>
      <c r="R1105" s="15">
        <f t="shared" si="53"/>
        <v>323.74100000000004</v>
      </c>
      <c r="S1105" s="15" t="str">
        <f>IF(Table13[[#This Row],[Total Sales After Discount (Main Total Sales)]]&gt;=1000,"High Order","Low Order")</f>
        <v>Low Order</v>
      </c>
      <c r="T1105" s="9" t="s">
        <v>21</v>
      </c>
      <c r="U1105" s="9" t="s">
        <v>81</v>
      </c>
      <c r="V1105" s="16" t="str">
        <f ca="1">PROPER(Table13[[#This Row],[Region]])</f>
        <v>West</v>
      </c>
      <c r="W1105" s="9" t="s">
        <v>161</v>
      </c>
      <c r="X1105" s="9" t="s">
        <v>741</v>
      </c>
      <c r="Y1105" s="9" t="s">
        <v>32</v>
      </c>
      <c r="Z1105" s="9" t="str">
        <f>TEXT(Table13[[#This Row],[Order Date]],"mmm")</f>
        <v>May</v>
      </c>
      <c r="AA1105" s="1" t="str">
        <f>TEXT(Table13[[#This Row],[Order Date]],"yyyy")</f>
        <v>2015</v>
      </c>
      <c r="AB1105" s="1" t="str">
        <f>TEXT(Table13[[#This Row],[Order Date]],"mmm yyyy")</f>
        <v>May 2015</v>
      </c>
      <c r="AC1105" s="1" t="str">
        <f>TEXT(Table13[[#This Row],[Order Date]],"dddd")</f>
        <v>Friday</v>
      </c>
    </row>
    <row r="1106" spans="1:29" ht="14.5">
      <c r="A1106" s="9">
        <v>1989</v>
      </c>
      <c r="B1106" s="9" t="str">
        <f>VLOOKUP(Table13[[#This Row],[Customer ID]],'Customer Lookup'!A:B,2,0)</f>
        <v>David Weaver</v>
      </c>
      <c r="C1106" s="9">
        <v>90001</v>
      </c>
      <c r="D1106" s="12">
        <v>42139</v>
      </c>
      <c r="E1106" s="12">
        <v>42142</v>
      </c>
      <c r="F1106" s="24">
        <f>Table13[[#This Row],[Ship Date]]-Table13[[#This Row],[Order Date]]</f>
        <v>3</v>
      </c>
      <c r="G1106" s="18" t="str">
        <f>IF(Table13[[#This Row],[Shipping Delay (No of Days From Order to Delivery)]]&lt;=2,"Fast Delivery","Standard Delivery")</f>
        <v>Standard Delivery</v>
      </c>
      <c r="H1106" s="8" t="s">
        <v>83</v>
      </c>
      <c r="I1106" s="13" t="str">
        <f ca="1">TRIM(Table13[[#This Row],[Product Category]])</f>
        <v>Office Supplies</v>
      </c>
      <c r="J1106" s="13" t="str">
        <f ca="1">PROPER(Table13[[#This Row],[Product Sub-Category]])</f>
        <v>Paper</v>
      </c>
      <c r="K1106" s="14">
        <v>11</v>
      </c>
      <c r="L1106" s="15">
        <v>40.99</v>
      </c>
      <c r="M1106" s="15">
        <f t="shared" si="51"/>
        <v>450.89000000000004</v>
      </c>
      <c r="N1106" s="9">
        <v>0.05</v>
      </c>
      <c r="O1106" s="21">
        <v>0.05</v>
      </c>
      <c r="P1106" s="21" t="str">
        <f>IF(Table13[[#This Row],[Discount]]=0,"No Discount",IF(Table13[[#This Row],[Discount]]&lt;=0.05,"Low",IF(Table13[[#This Row],[Discount]]&lt;=0.1,"Medium","High")))</f>
        <v>Low</v>
      </c>
      <c r="Q1106" s="15">
        <f t="shared" si="52"/>
        <v>22.544500000000003</v>
      </c>
      <c r="R1106" s="15">
        <f t="shared" si="53"/>
        <v>428.34550000000002</v>
      </c>
      <c r="S1106" s="15" t="str">
        <f>IF(Table13[[#This Row],[Total Sales After Discount (Main Total Sales)]]&gt;=1000,"High Order","Low Order")</f>
        <v>Low Order</v>
      </c>
      <c r="T1106" s="9" t="s">
        <v>21</v>
      </c>
      <c r="U1106" s="9" t="s">
        <v>81</v>
      </c>
      <c r="V1106" s="16" t="str">
        <f ca="1">PROPER(Table13[[#This Row],[Region]])</f>
        <v>West</v>
      </c>
      <c r="W1106" s="9" t="s">
        <v>161</v>
      </c>
      <c r="X1106" s="9" t="s">
        <v>741</v>
      </c>
      <c r="Y1106" s="9" t="s">
        <v>32</v>
      </c>
      <c r="Z1106" s="9" t="str">
        <f>TEXT(Table13[[#This Row],[Order Date]],"mmm")</f>
        <v>May</v>
      </c>
      <c r="AA1106" s="1" t="str">
        <f>TEXT(Table13[[#This Row],[Order Date]],"yyyy")</f>
        <v>2015</v>
      </c>
      <c r="AB1106" s="1" t="str">
        <f>TEXT(Table13[[#This Row],[Order Date]],"mmm yyyy")</f>
        <v>May 2015</v>
      </c>
      <c r="AC1106" s="1" t="str">
        <f>TEXT(Table13[[#This Row],[Order Date]],"dddd")</f>
        <v>Friday</v>
      </c>
    </row>
    <row r="1107" spans="1:29" ht="14.5">
      <c r="A1107" s="9">
        <v>1989</v>
      </c>
      <c r="B1107" s="9" t="str">
        <f>VLOOKUP(Table13[[#This Row],[Customer ID]],'Customer Lookup'!A:B,2,0)</f>
        <v>David Weaver</v>
      </c>
      <c r="C1107" s="9">
        <v>90003</v>
      </c>
      <c r="D1107" s="12">
        <v>42124</v>
      </c>
      <c r="E1107" s="12">
        <v>42124</v>
      </c>
      <c r="F1107" s="24">
        <f>Table13[[#This Row],[Ship Date]]-Table13[[#This Row],[Order Date]]</f>
        <v>0</v>
      </c>
      <c r="G1107" s="18" t="str">
        <f>IF(Table13[[#This Row],[Shipping Delay (No of Days From Order to Delivery)]]&lt;=2,"Fast Delivery","Standard Delivery")</f>
        <v>Fast Delivery</v>
      </c>
      <c r="H1107" s="9" t="s">
        <v>2231</v>
      </c>
      <c r="I1107" s="13" t="str">
        <f ca="1">TRIM(Table13[[#This Row],[Product Category]])</f>
        <v>Office Supplies</v>
      </c>
      <c r="J1107" s="13" t="str">
        <f ca="1">PROPER(Table13[[#This Row],[Product Sub-Category]])</f>
        <v>Pens &amp; Art Supplies</v>
      </c>
      <c r="K1107" s="14">
        <v>11</v>
      </c>
      <c r="L1107" s="15">
        <v>1.6</v>
      </c>
      <c r="M1107" s="15">
        <f t="shared" si="51"/>
        <v>17.600000000000001</v>
      </c>
      <c r="N1107" s="9">
        <v>0.05</v>
      </c>
      <c r="O1107" s="20">
        <v>0.05</v>
      </c>
      <c r="P1107" s="20" t="str">
        <f>IF(Table13[[#This Row],[Discount]]=0,"No Discount",IF(Table13[[#This Row],[Discount]]&lt;=0.05,"Low",IF(Table13[[#This Row],[Discount]]&lt;=0.1,"Medium","High")))</f>
        <v>Low</v>
      </c>
      <c r="Q1107" s="15">
        <f t="shared" si="52"/>
        <v>0.88000000000000012</v>
      </c>
      <c r="R1107" s="15">
        <f t="shared" si="53"/>
        <v>16.720000000000002</v>
      </c>
      <c r="S1107" s="15" t="str">
        <f>IF(Table13[[#This Row],[Total Sales After Discount (Main Total Sales)]]&gt;=1000,"High Order","Low Order")</f>
        <v>Low Order</v>
      </c>
      <c r="T1107" s="9" t="s">
        <v>50</v>
      </c>
      <c r="U1107" s="9" t="s">
        <v>42</v>
      </c>
      <c r="V1107" s="16" t="str">
        <f ca="1">PROPER(Table13[[#This Row],[Region]])</f>
        <v>West</v>
      </c>
      <c r="W1107" s="9" t="s">
        <v>161</v>
      </c>
      <c r="X1107" s="9" t="s">
        <v>741</v>
      </c>
      <c r="Y1107" s="9" t="s">
        <v>32</v>
      </c>
      <c r="Z1107" s="9" t="str">
        <f>TEXT(Table13[[#This Row],[Order Date]],"mmm")</f>
        <v>Apr</v>
      </c>
      <c r="AA1107" s="1" t="str">
        <f>TEXT(Table13[[#This Row],[Order Date]],"yyyy")</f>
        <v>2015</v>
      </c>
      <c r="AB1107" s="1" t="str">
        <f>TEXT(Table13[[#This Row],[Order Date]],"mmm yyyy")</f>
        <v>Apr 2015</v>
      </c>
      <c r="AC1107" s="1" t="str">
        <f>TEXT(Table13[[#This Row],[Order Date]],"dddd")</f>
        <v>Thursday</v>
      </c>
    </row>
    <row r="1108" spans="1:29" ht="14.5">
      <c r="A1108" s="9">
        <v>1991</v>
      </c>
      <c r="B1108" s="9" t="str">
        <f>VLOOKUP(Table13[[#This Row],[Customer ID]],'Customer Lookup'!A:B,2,0)</f>
        <v>Paula Hubbard</v>
      </c>
      <c r="C1108" s="9">
        <v>90002</v>
      </c>
      <c r="D1108" s="12">
        <v>42057</v>
      </c>
      <c r="E1108" s="12">
        <v>42059</v>
      </c>
      <c r="F1108" s="24">
        <f>Table13[[#This Row],[Ship Date]]-Table13[[#This Row],[Order Date]]</f>
        <v>2</v>
      </c>
      <c r="G1108" s="18" t="str">
        <f>IF(Table13[[#This Row],[Shipping Delay (No of Days From Order to Delivery)]]&lt;=2,"Fast Delivery","Standard Delivery")</f>
        <v>Fast Delivery</v>
      </c>
      <c r="H1108" s="8" t="s">
        <v>83</v>
      </c>
      <c r="I1108" s="13" t="str">
        <f ca="1">TRIM(Table13[[#This Row],[Product Category]])</f>
        <v>Technology</v>
      </c>
      <c r="J1108" s="13" t="str">
        <f ca="1">PROPER(Table13[[#This Row],[Product Sub-Category]])</f>
        <v>Paper</v>
      </c>
      <c r="K1108" s="14">
        <v>18</v>
      </c>
      <c r="L1108" s="15">
        <v>47.9</v>
      </c>
      <c r="M1108" s="15">
        <f t="shared" si="51"/>
        <v>862.19999999999993</v>
      </c>
      <c r="N1108" s="9">
        <v>0.05</v>
      </c>
      <c r="O1108" s="21">
        <v>0.05</v>
      </c>
      <c r="P1108" s="21" t="str">
        <f>IF(Table13[[#This Row],[Discount]]=0,"No Discount",IF(Table13[[#This Row],[Discount]]&lt;=0.05,"Low",IF(Table13[[#This Row],[Discount]]&lt;=0.1,"Medium","High")))</f>
        <v>Low</v>
      </c>
      <c r="Q1108" s="15">
        <f t="shared" si="52"/>
        <v>43.11</v>
      </c>
      <c r="R1108" s="15">
        <f t="shared" si="53"/>
        <v>819.08999999999992</v>
      </c>
      <c r="S1108" s="15" t="str">
        <f>IF(Table13[[#This Row],[Total Sales After Discount (Main Total Sales)]]&gt;=1000,"High Order","Low Order")</f>
        <v>Low Order</v>
      </c>
      <c r="T1108" s="9" t="s">
        <v>50</v>
      </c>
      <c r="U1108" s="9" t="s">
        <v>42</v>
      </c>
      <c r="V1108" s="16" t="str">
        <f ca="1">PROPER(Table13[[#This Row],[Region]])</f>
        <v>South</v>
      </c>
      <c r="W1108" s="9" t="s">
        <v>161</v>
      </c>
      <c r="X1108" s="9" t="s">
        <v>742</v>
      </c>
      <c r="Y1108" s="9" t="s">
        <v>32</v>
      </c>
      <c r="Z1108" s="9" t="str">
        <f>TEXT(Table13[[#This Row],[Order Date]],"mmm")</f>
        <v>Feb</v>
      </c>
      <c r="AA1108" s="1" t="str">
        <f>TEXT(Table13[[#This Row],[Order Date]],"yyyy")</f>
        <v>2015</v>
      </c>
      <c r="AB1108" s="1" t="str">
        <f>TEXT(Table13[[#This Row],[Order Date]],"mmm yyyy")</f>
        <v>Feb 2015</v>
      </c>
      <c r="AC1108" s="1" t="str">
        <f>TEXT(Table13[[#This Row],[Order Date]],"dddd")</f>
        <v>Sunday</v>
      </c>
    </row>
    <row r="1109" spans="1:29" ht="14.5">
      <c r="A1109" s="9">
        <v>1997</v>
      </c>
      <c r="B1109" s="9" t="str">
        <f>VLOOKUP(Table13[[#This Row],[Customer ID]],'Customer Lookup'!A:B,2,0)</f>
        <v>Harriet Bowman</v>
      </c>
      <c r="C1109" s="9">
        <v>90333</v>
      </c>
      <c r="D1109" s="12">
        <v>42029</v>
      </c>
      <c r="E1109" s="12">
        <v>42032</v>
      </c>
      <c r="F1109" s="24">
        <f>Table13[[#This Row],[Ship Date]]-Table13[[#This Row],[Order Date]]</f>
        <v>3</v>
      </c>
      <c r="G1109" s="18" t="str">
        <f>IF(Table13[[#This Row],[Shipping Delay (No of Days From Order to Delivery)]]&lt;=2,"Fast Delivery","Standard Delivery")</f>
        <v>Standard Delivery</v>
      </c>
      <c r="H1109" s="9" t="s">
        <v>2235</v>
      </c>
      <c r="I1109" s="13" t="str">
        <f ca="1">TRIM(Table13[[#This Row],[Product Category]])</f>
        <v>Technology</v>
      </c>
      <c r="J1109" s="13" t="str">
        <f ca="1">PROPER(Table13[[#This Row],[Product Sub-Category]])</f>
        <v>Telephones And Communication</v>
      </c>
      <c r="K1109" s="14">
        <v>4</v>
      </c>
      <c r="L1109" s="15">
        <v>125.99</v>
      </c>
      <c r="M1109" s="15">
        <f t="shared" si="51"/>
        <v>503.96</v>
      </c>
      <c r="N1109" s="9">
        <v>0.1</v>
      </c>
      <c r="O1109" s="20">
        <v>0.1</v>
      </c>
      <c r="P1109" s="20" t="str">
        <f>IF(Table13[[#This Row],[Discount]]=0,"No Discount",IF(Table13[[#This Row],[Discount]]&lt;=0.05,"Low",IF(Table13[[#This Row],[Discount]]&lt;=0.1,"Medium","High")))</f>
        <v>Medium</v>
      </c>
      <c r="Q1109" s="15">
        <f t="shared" si="52"/>
        <v>50.396000000000001</v>
      </c>
      <c r="R1109" s="15">
        <f t="shared" si="53"/>
        <v>453.56399999999996</v>
      </c>
      <c r="S1109" s="15" t="str">
        <f>IF(Table13[[#This Row],[Total Sales After Discount (Main Total Sales)]]&gt;=1000,"High Order","Low Order")</f>
        <v>Low Order</v>
      </c>
      <c r="T1109" s="9" t="s">
        <v>31</v>
      </c>
      <c r="U1109" s="9" t="s">
        <v>104</v>
      </c>
      <c r="V1109" s="16" t="str">
        <f ca="1">PROPER(Table13[[#This Row],[Region]])</f>
        <v>South</v>
      </c>
      <c r="W1109" s="9" t="s">
        <v>443</v>
      </c>
      <c r="X1109" s="9" t="s">
        <v>444</v>
      </c>
      <c r="Y1109" s="9" t="s">
        <v>32</v>
      </c>
      <c r="Z1109" s="9" t="str">
        <f>TEXT(Table13[[#This Row],[Order Date]],"mmm")</f>
        <v>Jan</v>
      </c>
      <c r="AA1109" s="1" t="str">
        <f>TEXT(Table13[[#This Row],[Order Date]],"yyyy")</f>
        <v>2015</v>
      </c>
      <c r="AB1109" s="1" t="str">
        <f>TEXT(Table13[[#This Row],[Order Date]],"mmm yyyy")</f>
        <v>Jan 2015</v>
      </c>
      <c r="AC1109" s="1" t="str">
        <f>TEXT(Table13[[#This Row],[Order Date]],"dddd")</f>
        <v>Sunday</v>
      </c>
    </row>
    <row r="1110" spans="1:29" ht="14.5">
      <c r="A1110" s="9">
        <v>1997</v>
      </c>
      <c r="B1110" s="9" t="str">
        <f>VLOOKUP(Table13[[#This Row],[Customer ID]],'Customer Lookup'!A:B,2,0)</f>
        <v>Harriet Bowman</v>
      </c>
      <c r="C1110" s="9">
        <v>90334</v>
      </c>
      <c r="D1110" s="12">
        <v>42131</v>
      </c>
      <c r="E1110" s="12">
        <v>42132</v>
      </c>
      <c r="F1110" s="24">
        <f>Table13[[#This Row],[Ship Date]]-Table13[[#This Row],[Order Date]]</f>
        <v>1</v>
      </c>
      <c r="G1110" s="18" t="str">
        <f>IF(Table13[[#This Row],[Shipping Delay (No of Days From Order to Delivery)]]&lt;=2,"Fast Delivery","Standard Delivery")</f>
        <v>Fast Delivery</v>
      </c>
      <c r="H1110" s="8" t="s">
        <v>144</v>
      </c>
      <c r="I1110" s="13" t="str">
        <f ca="1">TRIM(Table13[[#This Row],[Product Category]])</f>
        <v>Office Supplies</v>
      </c>
      <c r="J1110" s="13" t="str">
        <f ca="1">PROPER(Table13[[#This Row],[Product Sub-Category]])</f>
        <v>Computer Peripherals</v>
      </c>
      <c r="K1110" s="14">
        <v>7</v>
      </c>
      <c r="L1110" s="15">
        <v>16.48</v>
      </c>
      <c r="M1110" s="15">
        <f t="shared" si="51"/>
        <v>115.36</v>
      </c>
      <c r="N1110" s="9">
        <v>0.05</v>
      </c>
      <c r="O1110" s="21">
        <v>0.05</v>
      </c>
      <c r="P1110" s="21" t="str">
        <f>IF(Table13[[#This Row],[Discount]]=0,"No Discount",IF(Table13[[#This Row],[Discount]]&lt;=0.05,"Low",IF(Table13[[#This Row],[Discount]]&lt;=0.1,"Medium","High")))</f>
        <v>Low</v>
      </c>
      <c r="Q1110" s="15">
        <f t="shared" si="52"/>
        <v>5.7680000000000007</v>
      </c>
      <c r="R1110" s="15">
        <f t="shared" si="53"/>
        <v>109.592</v>
      </c>
      <c r="S1110" s="15" t="str">
        <f>IF(Table13[[#This Row],[Total Sales After Discount (Main Total Sales)]]&gt;=1000,"High Order","Low Order")</f>
        <v>Low Order</v>
      </c>
      <c r="T1110" s="9" t="s">
        <v>50</v>
      </c>
      <c r="U1110" s="9" t="s">
        <v>104</v>
      </c>
      <c r="V1110" s="16" t="str">
        <f ca="1">PROPER(Table13[[#This Row],[Region]])</f>
        <v>South</v>
      </c>
      <c r="W1110" s="9" t="s">
        <v>443</v>
      </c>
      <c r="X1110" s="9" t="s">
        <v>444</v>
      </c>
      <c r="Y1110" s="9" t="s">
        <v>32</v>
      </c>
      <c r="Z1110" s="9" t="str">
        <f>TEXT(Table13[[#This Row],[Order Date]],"mmm")</f>
        <v>May</v>
      </c>
      <c r="AA1110" s="1" t="str">
        <f>TEXT(Table13[[#This Row],[Order Date]],"yyyy")</f>
        <v>2015</v>
      </c>
      <c r="AB1110" s="1" t="str">
        <f>TEXT(Table13[[#This Row],[Order Date]],"mmm yyyy")</f>
        <v>May 2015</v>
      </c>
      <c r="AC1110" s="1" t="str">
        <f>TEXT(Table13[[#This Row],[Order Date]],"dddd")</f>
        <v>Thursday</v>
      </c>
    </row>
    <row r="1111" spans="1:29" ht="14.5">
      <c r="A1111" s="9">
        <v>1997</v>
      </c>
      <c r="B1111" s="9" t="str">
        <f>VLOOKUP(Table13[[#This Row],[Customer ID]],'Customer Lookup'!A:B,2,0)</f>
        <v>Harriet Bowman</v>
      </c>
      <c r="C1111" s="9">
        <v>90335</v>
      </c>
      <c r="D1111" s="12">
        <v>42157</v>
      </c>
      <c r="E1111" s="12">
        <v>42157</v>
      </c>
      <c r="F1111" s="24">
        <f>Table13[[#This Row],[Ship Date]]-Table13[[#This Row],[Order Date]]</f>
        <v>0</v>
      </c>
      <c r="G1111" s="18" t="str">
        <f>IF(Table13[[#This Row],[Shipping Delay (No of Days From Order to Delivery)]]&lt;=2,"Fast Delivery","Standard Delivery")</f>
        <v>Fast Delivery</v>
      </c>
      <c r="H1111" s="9" t="s">
        <v>2237</v>
      </c>
      <c r="I1111" s="13" t="str">
        <f ca="1">TRIM(Table13[[#This Row],[Product Category]])</f>
        <v>Office Supplies</v>
      </c>
      <c r="J1111" s="13" t="str">
        <f ca="1">PROPER(Table13[[#This Row],[Product Sub-Category]])</f>
        <v>Binders And Binder Accessories</v>
      </c>
      <c r="K1111" s="14">
        <v>1</v>
      </c>
      <c r="L1111" s="15">
        <v>24.92</v>
      </c>
      <c r="M1111" s="15">
        <f t="shared" si="51"/>
        <v>24.92</v>
      </c>
      <c r="N1111" s="9">
        <v>0.05</v>
      </c>
      <c r="O1111" s="20">
        <v>0.05</v>
      </c>
      <c r="P1111" s="20" t="str">
        <f>IF(Table13[[#This Row],[Discount]]=0,"No Discount",IF(Table13[[#This Row],[Discount]]&lt;=0.05,"Low",IF(Table13[[#This Row],[Discount]]&lt;=0.1,"Medium","High")))</f>
        <v>Low</v>
      </c>
      <c r="Q1111" s="15">
        <f t="shared" si="52"/>
        <v>1.2460000000000002</v>
      </c>
      <c r="R1111" s="15">
        <f t="shared" si="53"/>
        <v>23.674000000000003</v>
      </c>
      <c r="S1111" s="15" t="str">
        <f>IF(Table13[[#This Row],[Total Sales After Discount (Main Total Sales)]]&gt;=1000,"High Order","Low Order")</f>
        <v>Low Order</v>
      </c>
      <c r="T1111" s="9" t="s">
        <v>98</v>
      </c>
      <c r="U1111" s="9" t="s">
        <v>104</v>
      </c>
      <c r="V1111" s="16" t="str">
        <f ca="1">PROPER(Table13[[#This Row],[Region]])</f>
        <v>East</v>
      </c>
      <c r="W1111" s="9" t="s">
        <v>443</v>
      </c>
      <c r="X1111" s="9" t="s">
        <v>444</v>
      </c>
      <c r="Y1111" s="9" t="s">
        <v>32</v>
      </c>
      <c r="Z1111" s="9" t="str">
        <f>TEXT(Table13[[#This Row],[Order Date]],"mmm")</f>
        <v>Jun</v>
      </c>
      <c r="AA1111" s="1" t="str">
        <f>TEXT(Table13[[#This Row],[Order Date]],"yyyy")</f>
        <v>2015</v>
      </c>
      <c r="AB1111" s="1" t="str">
        <f>TEXT(Table13[[#This Row],[Order Date]],"mmm yyyy")</f>
        <v>Jun 2015</v>
      </c>
      <c r="AC1111" s="1" t="str">
        <f>TEXT(Table13[[#This Row],[Order Date]],"dddd")</f>
        <v>Tuesday</v>
      </c>
    </row>
    <row r="1112" spans="1:29" ht="14.5">
      <c r="A1112" s="9">
        <v>1998</v>
      </c>
      <c r="B1112" s="9" t="str">
        <f>VLOOKUP(Table13[[#This Row],[Customer ID]],'Customer Lookup'!A:B,2,0)</f>
        <v>Judy Frazier</v>
      </c>
      <c r="C1112" s="9">
        <v>90568</v>
      </c>
      <c r="D1112" s="12">
        <v>42158</v>
      </c>
      <c r="E1112" s="12">
        <v>42160</v>
      </c>
      <c r="F1112" s="24">
        <f>Table13[[#This Row],[Ship Date]]-Table13[[#This Row],[Order Date]]</f>
        <v>2</v>
      </c>
      <c r="G1112" s="18" t="str">
        <f>IF(Table13[[#This Row],[Shipping Delay (No of Days From Order to Delivery)]]&lt;=2,"Fast Delivery","Standard Delivery")</f>
        <v>Fast Delivery</v>
      </c>
      <c r="H1112" s="8" t="s">
        <v>61</v>
      </c>
      <c r="I1112" s="13" t="str">
        <f ca="1">TRIM(Table13[[#This Row],[Product Category]])</f>
        <v>Office Supplies</v>
      </c>
      <c r="J1112" s="13" t="str">
        <f ca="1">PROPER(Table13[[#This Row],[Product Sub-Category]])</f>
        <v>Envelopes</v>
      </c>
      <c r="K1112" s="14">
        <v>3</v>
      </c>
      <c r="L1112" s="15">
        <v>4.42</v>
      </c>
      <c r="M1112" s="15">
        <f t="shared" si="51"/>
        <v>13.26</v>
      </c>
      <c r="N1112" s="9">
        <v>0.05</v>
      </c>
      <c r="O1112" s="21">
        <v>0.05</v>
      </c>
      <c r="P1112" s="21" t="str">
        <f>IF(Table13[[#This Row],[Discount]]=0,"No Discount",IF(Table13[[#This Row],[Discount]]&lt;=0.05,"Low",IF(Table13[[#This Row],[Discount]]&lt;=0.1,"Medium","High")))</f>
        <v>Low</v>
      </c>
      <c r="Q1112" s="15">
        <f t="shared" si="52"/>
        <v>0.66300000000000003</v>
      </c>
      <c r="R1112" s="15">
        <f t="shared" si="53"/>
        <v>12.597</v>
      </c>
      <c r="S1112" s="15" t="str">
        <f>IF(Table13[[#This Row],[Total Sales After Discount (Main Total Sales)]]&gt;=1000,"High Order","Low Order")</f>
        <v>Low Order</v>
      </c>
      <c r="T1112" s="9" t="s">
        <v>31</v>
      </c>
      <c r="U1112" s="9" t="s">
        <v>81</v>
      </c>
      <c r="V1112" s="16" t="str">
        <f ca="1">PROPER(Table13[[#This Row],[Region]])</f>
        <v>West</v>
      </c>
      <c r="W1112" s="9" t="s">
        <v>62</v>
      </c>
      <c r="X1112" s="9" t="s">
        <v>743</v>
      </c>
      <c r="Y1112" s="9" t="s">
        <v>32</v>
      </c>
      <c r="Z1112" s="9" t="str">
        <f>TEXT(Table13[[#This Row],[Order Date]],"mmm")</f>
        <v>Jun</v>
      </c>
      <c r="AA1112" s="1" t="str">
        <f>TEXT(Table13[[#This Row],[Order Date]],"yyyy")</f>
        <v>2015</v>
      </c>
      <c r="AB1112" s="1" t="str">
        <f>TEXT(Table13[[#This Row],[Order Date]],"mmm yyyy")</f>
        <v>Jun 2015</v>
      </c>
      <c r="AC1112" s="1" t="str">
        <f>TEXT(Table13[[#This Row],[Order Date]],"dddd")</f>
        <v>Wednesday</v>
      </c>
    </row>
    <row r="1113" spans="1:29" ht="14.5">
      <c r="A1113" s="9">
        <v>2004</v>
      </c>
      <c r="B1113" s="9" t="str">
        <f>VLOOKUP(Table13[[#This Row],[Customer ID]],'Customer Lookup'!A:B,2,0)</f>
        <v>James Dickinson Ball</v>
      </c>
      <c r="C1113" s="9">
        <v>91277</v>
      </c>
      <c r="D1113" s="12">
        <v>42111</v>
      </c>
      <c r="E1113" s="12">
        <v>42113</v>
      </c>
      <c r="F1113" s="24">
        <f>Table13[[#This Row],[Ship Date]]-Table13[[#This Row],[Order Date]]</f>
        <v>2</v>
      </c>
      <c r="G1113" s="18" t="str">
        <f>IF(Table13[[#This Row],[Shipping Delay (No of Days From Order to Delivery)]]&lt;=2,"Fast Delivery","Standard Delivery")</f>
        <v>Fast Delivery</v>
      </c>
      <c r="H1113" s="9" t="s">
        <v>2237</v>
      </c>
      <c r="I1113" s="13" t="str">
        <f ca="1">TRIM(Table13[[#This Row],[Product Category]])</f>
        <v>Technology</v>
      </c>
      <c r="J1113" s="13" t="str">
        <f ca="1">PROPER(Table13[[#This Row],[Product Sub-Category]])</f>
        <v>Binders And Binder Accessories</v>
      </c>
      <c r="K1113" s="14">
        <v>10</v>
      </c>
      <c r="L1113" s="15">
        <v>4.24</v>
      </c>
      <c r="M1113" s="15">
        <f t="shared" si="51"/>
        <v>42.400000000000006</v>
      </c>
      <c r="N1113" s="9">
        <v>0.05</v>
      </c>
      <c r="O1113" s="20">
        <v>0.05</v>
      </c>
      <c r="P1113" s="20" t="str">
        <f>IF(Table13[[#This Row],[Discount]]=0,"No Discount",IF(Table13[[#This Row],[Discount]]&lt;=0.05,"Low",IF(Table13[[#This Row],[Discount]]&lt;=0.1,"Medium","High")))</f>
        <v>Low</v>
      </c>
      <c r="Q1113" s="15">
        <f t="shared" si="52"/>
        <v>2.1200000000000006</v>
      </c>
      <c r="R1113" s="15">
        <f t="shared" si="53"/>
        <v>40.280000000000008</v>
      </c>
      <c r="S1113" s="15" t="str">
        <f>IF(Table13[[#This Row],[Total Sales After Discount (Main Total Sales)]]&gt;=1000,"High Order","Low Order")</f>
        <v>Low Order</v>
      </c>
      <c r="T1113" s="9" t="s">
        <v>50</v>
      </c>
      <c r="U1113" s="9" t="s">
        <v>42</v>
      </c>
      <c r="V1113" s="16" t="str">
        <f ca="1">PROPER(Table13[[#This Row],[Region]])</f>
        <v>West</v>
      </c>
      <c r="W1113" s="9" t="s">
        <v>69</v>
      </c>
      <c r="X1113" s="9" t="s">
        <v>732</v>
      </c>
      <c r="Y1113" s="9" t="s">
        <v>32</v>
      </c>
      <c r="Z1113" s="9" t="str">
        <f>TEXT(Table13[[#This Row],[Order Date]],"mmm")</f>
        <v>Apr</v>
      </c>
      <c r="AA1113" s="1" t="str">
        <f>TEXT(Table13[[#This Row],[Order Date]],"yyyy")</f>
        <v>2015</v>
      </c>
      <c r="AB1113" s="1" t="str">
        <f>TEXT(Table13[[#This Row],[Order Date]],"mmm yyyy")</f>
        <v>Apr 2015</v>
      </c>
      <c r="AC1113" s="1" t="str">
        <f>TEXT(Table13[[#This Row],[Order Date]],"dddd")</f>
        <v>Friday</v>
      </c>
    </row>
    <row r="1114" spans="1:29" ht="14.5">
      <c r="A1114" s="9">
        <v>2004</v>
      </c>
      <c r="B1114" s="9" t="str">
        <f>VLOOKUP(Table13[[#This Row],[Customer ID]],'Customer Lookup'!A:B,2,0)</f>
        <v>James Dickinson Ball</v>
      </c>
      <c r="C1114" s="9">
        <v>91277</v>
      </c>
      <c r="D1114" s="12">
        <v>42111</v>
      </c>
      <c r="E1114" s="12">
        <v>42113</v>
      </c>
      <c r="F1114" s="24">
        <f>Table13[[#This Row],[Ship Date]]-Table13[[#This Row],[Order Date]]</f>
        <v>2</v>
      </c>
      <c r="G1114" s="18" t="str">
        <f>IF(Table13[[#This Row],[Shipping Delay (No of Days From Order to Delivery)]]&lt;=2,"Fast Delivery","Standard Delivery")</f>
        <v>Fast Delivery</v>
      </c>
      <c r="H1114" s="8" t="s">
        <v>74</v>
      </c>
      <c r="I1114" s="13" t="str">
        <f ca="1">TRIM(Table13[[#This Row],[Product Category]])</f>
        <v>Office Supplies</v>
      </c>
      <c r="J1114" s="13" t="str">
        <f ca="1">PROPER(Table13[[#This Row],[Product Sub-Category]])</f>
        <v>Office Machines</v>
      </c>
      <c r="K1114" s="14">
        <v>1</v>
      </c>
      <c r="L1114" s="15">
        <v>6783.02</v>
      </c>
      <c r="M1114" s="15">
        <f t="shared" si="51"/>
        <v>6783.02</v>
      </c>
      <c r="N1114" s="9">
        <v>0.15</v>
      </c>
      <c r="O1114" s="21">
        <v>0.15</v>
      </c>
      <c r="P1114" s="21" t="str">
        <f>IF(Table13[[#This Row],[Discount]]=0,"No Discount",IF(Table13[[#This Row],[Discount]]&lt;=0.05,"Low",IF(Table13[[#This Row],[Discount]]&lt;=0.1,"Medium","High")))</f>
        <v>High</v>
      </c>
      <c r="Q1114" s="15">
        <f t="shared" si="52"/>
        <v>1017.453</v>
      </c>
      <c r="R1114" s="15">
        <f t="shared" si="53"/>
        <v>5765.5670000000009</v>
      </c>
      <c r="S1114" s="15" t="str">
        <f>IF(Table13[[#This Row],[Total Sales After Discount (Main Total Sales)]]&gt;=1000,"High Order","Low Order")</f>
        <v>High Order</v>
      </c>
      <c r="T1114" s="9" t="s">
        <v>50</v>
      </c>
      <c r="U1114" s="9" t="s">
        <v>42</v>
      </c>
      <c r="V1114" s="16" t="str">
        <f ca="1">PROPER(Table13[[#This Row],[Region]])</f>
        <v>West</v>
      </c>
      <c r="W1114" s="9" t="s">
        <v>69</v>
      </c>
      <c r="X1114" s="9" t="s">
        <v>732</v>
      </c>
      <c r="Y1114" s="9" t="s">
        <v>32</v>
      </c>
      <c r="Z1114" s="9" t="str">
        <f>TEXT(Table13[[#This Row],[Order Date]],"mmm")</f>
        <v>Apr</v>
      </c>
      <c r="AA1114" s="1" t="str">
        <f>TEXT(Table13[[#This Row],[Order Date]],"yyyy")</f>
        <v>2015</v>
      </c>
      <c r="AB1114" s="1" t="str">
        <f>TEXT(Table13[[#This Row],[Order Date]],"mmm yyyy")</f>
        <v>Apr 2015</v>
      </c>
      <c r="AC1114" s="1" t="str">
        <f>TEXT(Table13[[#This Row],[Order Date]],"dddd")</f>
        <v>Friday</v>
      </c>
    </row>
    <row r="1115" spans="1:29" ht="14.5">
      <c r="A1115" s="9">
        <v>2006</v>
      </c>
      <c r="B1115" s="9" t="str">
        <f>VLOOKUP(Table13[[#This Row],[Customer ID]],'Customer Lookup'!A:B,2,0)</f>
        <v>Cynthia Khan</v>
      </c>
      <c r="C1115" s="9">
        <v>88798</v>
      </c>
      <c r="D1115" s="12">
        <v>42068</v>
      </c>
      <c r="E1115" s="12">
        <v>42069</v>
      </c>
      <c r="F1115" s="24">
        <f>Table13[[#This Row],[Ship Date]]-Table13[[#This Row],[Order Date]]</f>
        <v>1</v>
      </c>
      <c r="G1115" s="18" t="str">
        <f>IF(Table13[[#This Row],[Shipping Delay (No of Days From Order to Delivery)]]&lt;=2,"Fast Delivery","Standard Delivery")</f>
        <v>Fast Delivery</v>
      </c>
      <c r="H1115" s="9" t="s">
        <v>83</v>
      </c>
      <c r="I1115" s="13" t="str">
        <f ca="1">TRIM(Table13[[#This Row],[Product Category]])</f>
        <v>Office Supplies</v>
      </c>
      <c r="J1115" s="13" t="str">
        <f ca="1">PROPER(Table13[[#This Row],[Product Sub-Category]])</f>
        <v>Paper</v>
      </c>
      <c r="K1115" s="14">
        <v>15</v>
      </c>
      <c r="L1115" s="15">
        <v>5.78</v>
      </c>
      <c r="M1115" s="15">
        <f t="shared" si="51"/>
        <v>86.7</v>
      </c>
      <c r="N1115" s="9">
        <v>0.05</v>
      </c>
      <c r="O1115" s="20">
        <v>0.05</v>
      </c>
      <c r="P1115" s="20" t="str">
        <f>IF(Table13[[#This Row],[Discount]]=0,"No Discount",IF(Table13[[#This Row],[Discount]]&lt;=0.05,"Low",IF(Table13[[#This Row],[Discount]]&lt;=0.1,"Medium","High")))</f>
        <v>Low</v>
      </c>
      <c r="Q1115" s="15">
        <f t="shared" si="52"/>
        <v>4.335</v>
      </c>
      <c r="R1115" s="15">
        <f t="shared" si="53"/>
        <v>82.365000000000009</v>
      </c>
      <c r="S1115" s="15" t="str">
        <f>IF(Table13[[#This Row],[Total Sales After Discount (Main Total Sales)]]&gt;=1000,"High Order","Low Order")</f>
        <v>Low Order</v>
      </c>
      <c r="T1115" s="9" t="s">
        <v>31</v>
      </c>
      <c r="U1115" s="9" t="s">
        <v>42</v>
      </c>
      <c r="V1115" s="16" t="str">
        <f ca="1">PROPER(Table13[[#This Row],[Region]])</f>
        <v>Central</v>
      </c>
      <c r="W1115" s="9" t="s">
        <v>194</v>
      </c>
      <c r="X1115" s="9" t="s">
        <v>744</v>
      </c>
      <c r="Y1115" s="9" t="s">
        <v>32</v>
      </c>
      <c r="Z1115" s="9" t="str">
        <f>TEXT(Table13[[#This Row],[Order Date]],"mmm")</f>
        <v>Mar</v>
      </c>
      <c r="AA1115" s="1" t="str">
        <f>TEXT(Table13[[#This Row],[Order Date]],"yyyy")</f>
        <v>2015</v>
      </c>
      <c r="AB1115" s="1" t="str">
        <f>TEXT(Table13[[#This Row],[Order Date]],"mmm yyyy")</f>
        <v>Mar 2015</v>
      </c>
      <c r="AC1115" s="1" t="str">
        <f>TEXT(Table13[[#This Row],[Order Date]],"dddd")</f>
        <v>Thursday</v>
      </c>
    </row>
    <row r="1116" spans="1:29" ht="14.5">
      <c r="A1116" s="9">
        <v>2016</v>
      </c>
      <c r="B1116" s="9" t="str">
        <f>VLOOKUP(Table13[[#This Row],[Customer ID]],'Customer Lookup'!A:B,2,0)</f>
        <v>Wayne Bean</v>
      </c>
      <c r="C1116" s="9">
        <v>86874</v>
      </c>
      <c r="D1116" s="12">
        <v>42173</v>
      </c>
      <c r="E1116" s="12">
        <v>42174</v>
      </c>
      <c r="F1116" s="24">
        <f>Table13[[#This Row],[Ship Date]]-Table13[[#This Row],[Order Date]]</f>
        <v>1</v>
      </c>
      <c r="G1116" s="18" t="str">
        <f>IF(Table13[[#This Row],[Shipping Delay (No of Days From Order to Delivery)]]&lt;=2,"Fast Delivery","Standard Delivery")</f>
        <v>Fast Delivery</v>
      </c>
      <c r="H1116" s="8" t="s">
        <v>2231</v>
      </c>
      <c r="I1116" s="13" t="str">
        <f ca="1">TRIM(Table13[[#This Row],[Product Category]])</f>
        <v>Technology</v>
      </c>
      <c r="J1116" s="13" t="str">
        <f ca="1">PROPER(Table13[[#This Row],[Product Sub-Category]])</f>
        <v>Pens &amp; Art Supplies</v>
      </c>
      <c r="K1116" s="14">
        <v>4</v>
      </c>
      <c r="L1116" s="15">
        <v>10.48</v>
      </c>
      <c r="M1116" s="15">
        <f t="shared" si="51"/>
        <v>41.92</v>
      </c>
      <c r="N1116" s="9">
        <v>0.05</v>
      </c>
      <c r="O1116" s="21">
        <v>0.05</v>
      </c>
      <c r="P1116" s="21" t="str">
        <f>IF(Table13[[#This Row],[Discount]]=0,"No Discount",IF(Table13[[#This Row],[Discount]]&lt;=0.05,"Low",IF(Table13[[#This Row],[Discount]]&lt;=0.1,"Medium","High")))</f>
        <v>Low</v>
      </c>
      <c r="Q1116" s="15">
        <f t="shared" si="52"/>
        <v>2.0960000000000001</v>
      </c>
      <c r="R1116" s="15">
        <f t="shared" si="53"/>
        <v>39.823999999999998</v>
      </c>
      <c r="S1116" s="15" t="str">
        <f>IF(Table13[[#This Row],[Total Sales After Discount (Main Total Sales)]]&gt;=1000,"High Order","Low Order")</f>
        <v>Low Order</v>
      </c>
      <c r="T1116" s="9" t="s">
        <v>50</v>
      </c>
      <c r="U1116" s="9" t="s">
        <v>81</v>
      </c>
      <c r="V1116" s="16" t="str">
        <f ca="1">PROPER(Table13[[#This Row],[Region]])</f>
        <v>Central</v>
      </c>
      <c r="W1116" s="9" t="s">
        <v>215</v>
      </c>
      <c r="X1116" s="9" t="s">
        <v>385</v>
      </c>
      <c r="Y1116" s="9" t="s">
        <v>32</v>
      </c>
      <c r="Z1116" s="9" t="str">
        <f>TEXT(Table13[[#This Row],[Order Date]],"mmm")</f>
        <v>Jun</v>
      </c>
      <c r="AA1116" s="1" t="str">
        <f>TEXT(Table13[[#This Row],[Order Date]],"yyyy")</f>
        <v>2015</v>
      </c>
      <c r="AB1116" s="1" t="str">
        <f>TEXT(Table13[[#This Row],[Order Date]],"mmm yyyy")</f>
        <v>Jun 2015</v>
      </c>
      <c r="AC1116" s="1" t="str">
        <f>TEXT(Table13[[#This Row],[Order Date]],"dddd")</f>
        <v>Thursday</v>
      </c>
    </row>
    <row r="1117" spans="1:29" ht="14.5">
      <c r="A1117" s="9">
        <v>2014</v>
      </c>
      <c r="B1117" s="9" t="str">
        <f>VLOOKUP(Table13[[#This Row],[Customer ID]],'Customer Lookup'!A:B,2,0)</f>
        <v>Cathy Simon</v>
      </c>
      <c r="C1117" s="9">
        <v>88367</v>
      </c>
      <c r="D1117" s="12">
        <v>42085</v>
      </c>
      <c r="E1117" s="12">
        <v>42087</v>
      </c>
      <c r="F1117" s="24">
        <f>Table13[[#This Row],[Ship Date]]-Table13[[#This Row],[Order Date]]</f>
        <v>2</v>
      </c>
      <c r="G1117" s="18" t="str">
        <f>IF(Table13[[#This Row],[Shipping Delay (No of Days From Order to Delivery)]]&lt;=2,"Fast Delivery","Standard Delivery")</f>
        <v>Fast Delivery</v>
      </c>
      <c r="H1117" s="9" t="s">
        <v>144</v>
      </c>
      <c r="I1117" s="13" t="str">
        <f ca="1">TRIM(Table13[[#This Row],[Product Category]])</f>
        <v>Office Supplies</v>
      </c>
      <c r="J1117" s="13" t="str">
        <f ca="1">PROPER(Table13[[#This Row],[Product Sub-Category]])</f>
        <v>Computer Peripherals</v>
      </c>
      <c r="K1117" s="14">
        <v>4</v>
      </c>
      <c r="L1117" s="15">
        <v>39.479999999999997</v>
      </c>
      <c r="M1117" s="15">
        <f t="shared" si="51"/>
        <v>157.91999999999999</v>
      </c>
      <c r="N1117" s="9">
        <v>0.05</v>
      </c>
      <c r="O1117" s="20">
        <v>0.05</v>
      </c>
      <c r="P1117" s="20" t="str">
        <f>IF(Table13[[#This Row],[Discount]]=0,"No Discount",IF(Table13[[#This Row],[Discount]]&lt;=0.05,"Low",IF(Table13[[#This Row],[Discount]]&lt;=0.1,"Medium","High")))</f>
        <v>Low</v>
      </c>
      <c r="Q1117" s="15">
        <f t="shared" si="52"/>
        <v>7.8959999999999999</v>
      </c>
      <c r="R1117" s="15">
        <f t="shared" si="53"/>
        <v>150.024</v>
      </c>
      <c r="S1117" s="15" t="str">
        <f>IF(Table13[[#This Row],[Total Sales After Discount (Main Total Sales)]]&gt;=1000,"High Order","Low Order")</f>
        <v>Low Order</v>
      </c>
      <c r="T1117" s="9" t="s">
        <v>21</v>
      </c>
      <c r="U1117" s="9" t="s">
        <v>42</v>
      </c>
      <c r="V1117" s="16" t="str">
        <f ca="1">PROPER(Table13[[#This Row],[Region]])</f>
        <v>Central</v>
      </c>
      <c r="W1117" s="9" t="s">
        <v>228</v>
      </c>
      <c r="X1117" s="9" t="s">
        <v>745</v>
      </c>
      <c r="Y1117" s="9" t="s">
        <v>32</v>
      </c>
      <c r="Z1117" s="9" t="str">
        <f>TEXT(Table13[[#This Row],[Order Date]],"mmm")</f>
        <v>Mar</v>
      </c>
      <c r="AA1117" s="1" t="str">
        <f>TEXT(Table13[[#This Row],[Order Date]],"yyyy")</f>
        <v>2015</v>
      </c>
      <c r="AB1117" s="1" t="str">
        <f>TEXT(Table13[[#This Row],[Order Date]],"mmm yyyy")</f>
        <v>Mar 2015</v>
      </c>
      <c r="AC1117" s="1" t="str">
        <f>TEXT(Table13[[#This Row],[Order Date]],"dddd")</f>
        <v>Sunday</v>
      </c>
    </row>
    <row r="1118" spans="1:29" ht="14.5">
      <c r="A1118" s="9">
        <v>2014</v>
      </c>
      <c r="B1118" s="9" t="str">
        <f>VLOOKUP(Table13[[#This Row],[Customer ID]],'Customer Lookup'!A:B,2,0)</f>
        <v>Cathy Simon</v>
      </c>
      <c r="C1118" s="9">
        <v>88367</v>
      </c>
      <c r="D1118" s="12">
        <v>42085</v>
      </c>
      <c r="E1118" s="12">
        <v>42087</v>
      </c>
      <c r="F1118" s="24">
        <f>Table13[[#This Row],[Ship Date]]-Table13[[#This Row],[Order Date]]</f>
        <v>2</v>
      </c>
      <c r="G1118" s="18" t="str">
        <f>IF(Table13[[#This Row],[Shipping Delay (No of Days From Order to Delivery)]]&lt;=2,"Fast Delivery","Standard Delivery")</f>
        <v>Fast Delivery</v>
      </c>
      <c r="H1118" s="8" t="s">
        <v>116</v>
      </c>
      <c r="I1118" s="13" t="str">
        <f ca="1">TRIM(Table13[[#This Row],[Product Category]])</f>
        <v>Office Supplies</v>
      </c>
      <c r="J1118" s="13" t="str">
        <f ca="1">PROPER(Table13[[#This Row],[Product Sub-Category]])</f>
        <v>Labels</v>
      </c>
      <c r="K1118" s="14">
        <v>2</v>
      </c>
      <c r="L1118" s="15">
        <v>4.91</v>
      </c>
      <c r="M1118" s="15">
        <f t="shared" si="51"/>
        <v>9.82</v>
      </c>
      <c r="N1118" s="9">
        <v>0.05</v>
      </c>
      <c r="O1118" s="21">
        <v>0.05</v>
      </c>
      <c r="P1118" s="21" t="str">
        <f>IF(Table13[[#This Row],[Discount]]=0,"No Discount",IF(Table13[[#This Row],[Discount]]&lt;=0.05,"Low",IF(Table13[[#This Row],[Discount]]&lt;=0.1,"Medium","High")))</f>
        <v>Low</v>
      </c>
      <c r="Q1118" s="15">
        <f t="shared" si="52"/>
        <v>0.49100000000000005</v>
      </c>
      <c r="R1118" s="15">
        <f t="shared" si="53"/>
        <v>9.3290000000000006</v>
      </c>
      <c r="S1118" s="15" t="str">
        <f>IF(Table13[[#This Row],[Total Sales After Discount (Main Total Sales)]]&gt;=1000,"High Order","Low Order")</f>
        <v>Low Order</v>
      </c>
      <c r="T1118" s="9" t="s">
        <v>21</v>
      </c>
      <c r="U1118" s="9" t="s">
        <v>42</v>
      </c>
      <c r="V1118" s="16" t="str">
        <f ca="1">PROPER(Table13[[#This Row],[Region]])</f>
        <v>Central</v>
      </c>
      <c r="W1118" s="9" t="s">
        <v>228</v>
      </c>
      <c r="X1118" s="9" t="s">
        <v>745</v>
      </c>
      <c r="Y1118" s="9" t="s">
        <v>32</v>
      </c>
      <c r="Z1118" s="9" t="str">
        <f>TEXT(Table13[[#This Row],[Order Date]],"mmm")</f>
        <v>Mar</v>
      </c>
      <c r="AA1118" s="1" t="str">
        <f>TEXT(Table13[[#This Row],[Order Date]],"yyyy")</f>
        <v>2015</v>
      </c>
      <c r="AB1118" s="1" t="str">
        <f>TEXT(Table13[[#This Row],[Order Date]],"mmm yyyy")</f>
        <v>Mar 2015</v>
      </c>
      <c r="AC1118" s="1" t="str">
        <f>TEXT(Table13[[#This Row],[Order Date]],"dddd")</f>
        <v>Sunday</v>
      </c>
    </row>
    <row r="1119" spans="1:29" ht="14.5">
      <c r="A1119" s="9">
        <v>2014</v>
      </c>
      <c r="B1119" s="9" t="str">
        <f>VLOOKUP(Table13[[#This Row],[Customer ID]],'Customer Lookup'!A:B,2,0)</f>
        <v>Cathy Simon</v>
      </c>
      <c r="C1119" s="9">
        <v>88368</v>
      </c>
      <c r="D1119" s="12">
        <v>42098</v>
      </c>
      <c r="E1119" s="12">
        <v>42098</v>
      </c>
      <c r="F1119" s="24">
        <f>Table13[[#This Row],[Ship Date]]-Table13[[#This Row],[Order Date]]</f>
        <v>0</v>
      </c>
      <c r="G1119" s="18" t="str">
        <f>IF(Table13[[#This Row],[Shipping Delay (No of Days From Order to Delivery)]]&lt;=2,"Fast Delivery","Standard Delivery")</f>
        <v>Fast Delivery</v>
      </c>
      <c r="H1119" s="9" t="s">
        <v>83</v>
      </c>
      <c r="I1119" s="13" t="str">
        <f ca="1">TRIM(Table13[[#This Row],[Product Category]])</f>
        <v>Furniture</v>
      </c>
      <c r="J1119" s="13" t="str">
        <f ca="1">PROPER(Table13[[#This Row],[Product Sub-Category]])</f>
        <v>Paper</v>
      </c>
      <c r="K1119" s="14">
        <v>12</v>
      </c>
      <c r="L1119" s="15">
        <v>6.48</v>
      </c>
      <c r="M1119" s="15">
        <f t="shared" si="51"/>
        <v>77.760000000000005</v>
      </c>
      <c r="N1119" s="9">
        <v>0.05</v>
      </c>
      <c r="O1119" s="20">
        <v>0.05</v>
      </c>
      <c r="P1119" s="20" t="str">
        <f>IF(Table13[[#This Row],[Discount]]=0,"No Discount",IF(Table13[[#This Row],[Discount]]&lt;=0.05,"Low",IF(Table13[[#This Row],[Discount]]&lt;=0.1,"Medium","High")))</f>
        <v>Low</v>
      </c>
      <c r="Q1119" s="15">
        <f t="shared" si="52"/>
        <v>3.8880000000000003</v>
      </c>
      <c r="R1119" s="15">
        <f t="shared" si="53"/>
        <v>73.872</v>
      </c>
      <c r="S1119" s="15" t="str">
        <f>IF(Table13[[#This Row],[Total Sales After Discount (Main Total Sales)]]&gt;=1000,"High Order","Low Order")</f>
        <v>Low Order</v>
      </c>
      <c r="T1119" s="9" t="s">
        <v>41</v>
      </c>
      <c r="U1119" s="9" t="s">
        <v>42</v>
      </c>
      <c r="V1119" s="16" t="str">
        <f ca="1">PROPER(Table13[[#This Row],[Region]])</f>
        <v>East</v>
      </c>
      <c r="W1119" s="9" t="s">
        <v>228</v>
      </c>
      <c r="X1119" s="9" t="s">
        <v>745</v>
      </c>
      <c r="Y1119" s="9" t="s">
        <v>32</v>
      </c>
      <c r="Z1119" s="9" t="str">
        <f>TEXT(Table13[[#This Row],[Order Date]],"mmm")</f>
        <v>Apr</v>
      </c>
      <c r="AA1119" s="1" t="str">
        <f>TEXT(Table13[[#This Row],[Order Date]],"yyyy")</f>
        <v>2015</v>
      </c>
      <c r="AB1119" s="1" t="str">
        <f>TEXT(Table13[[#This Row],[Order Date]],"mmm yyyy")</f>
        <v>Apr 2015</v>
      </c>
      <c r="AC1119" s="1" t="str">
        <f>TEXT(Table13[[#This Row],[Order Date]],"dddd")</f>
        <v>Saturday</v>
      </c>
    </row>
    <row r="1120" spans="1:29" ht="14.5">
      <c r="A1120" s="9">
        <v>2020</v>
      </c>
      <c r="B1120" s="9" t="str">
        <f>VLOOKUP(Table13[[#This Row],[Customer ID]],'Customer Lookup'!A:B,2,0)</f>
        <v>Erika Jordan</v>
      </c>
      <c r="C1120" s="9">
        <v>86933</v>
      </c>
      <c r="D1120" s="12">
        <v>42048</v>
      </c>
      <c r="E1120" s="12">
        <v>42050</v>
      </c>
      <c r="F1120" s="24">
        <f>Table13[[#This Row],[Ship Date]]-Table13[[#This Row],[Order Date]]</f>
        <v>2</v>
      </c>
      <c r="G1120" s="18" t="str">
        <f>IF(Table13[[#This Row],[Shipping Delay (No of Days From Order to Delivery)]]&lt;=2,"Fast Delivery","Standard Delivery")</f>
        <v>Fast Delivery</v>
      </c>
      <c r="H1120" s="8" t="s">
        <v>151</v>
      </c>
      <c r="I1120" s="13" t="str">
        <f ca="1">TRIM(Table13[[#This Row],[Product Category]])</f>
        <v>Technology</v>
      </c>
      <c r="J1120" s="13" t="str">
        <f ca="1">PROPER(Table13[[#This Row],[Product Sub-Category]])</f>
        <v>Bookcases</v>
      </c>
      <c r="K1120" s="14">
        <v>11</v>
      </c>
      <c r="L1120" s="15">
        <v>120.98</v>
      </c>
      <c r="M1120" s="15">
        <f t="shared" si="51"/>
        <v>1330.78</v>
      </c>
      <c r="N1120" s="9">
        <v>0.1</v>
      </c>
      <c r="O1120" s="21">
        <v>0.1</v>
      </c>
      <c r="P1120" s="21" t="str">
        <f>IF(Table13[[#This Row],[Discount]]=0,"No Discount",IF(Table13[[#This Row],[Discount]]&lt;=0.05,"Low",IF(Table13[[#This Row],[Discount]]&lt;=0.1,"Medium","High")))</f>
        <v>Medium</v>
      </c>
      <c r="Q1120" s="15">
        <f t="shared" si="52"/>
        <v>133.078</v>
      </c>
      <c r="R1120" s="15">
        <f t="shared" si="53"/>
        <v>1197.702</v>
      </c>
      <c r="S1120" s="15" t="str">
        <f>IF(Table13[[#This Row],[Total Sales After Discount (Main Total Sales)]]&gt;=1000,"High Order","Low Order")</f>
        <v>High Order</v>
      </c>
      <c r="T1120" s="9" t="s">
        <v>41</v>
      </c>
      <c r="U1120" s="9" t="s">
        <v>42</v>
      </c>
      <c r="V1120" s="16" t="str">
        <f ca="1">PROPER(Table13[[#This Row],[Region]])</f>
        <v>Central</v>
      </c>
      <c r="W1120" s="9" t="s">
        <v>174</v>
      </c>
      <c r="X1120" s="9" t="s">
        <v>746</v>
      </c>
      <c r="Y1120" s="9" t="s">
        <v>22</v>
      </c>
      <c r="Z1120" s="9" t="str">
        <f>TEXT(Table13[[#This Row],[Order Date]],"mmm")</f>
        <v>Feb</v>
      </c>
      <c r="AA1120" s="1" t="str">
        <f>TEXT(Table13[[#This Row],[Order Date]],"yyyy")</f>
        <v>2015</v>
      </c>
      <c r="AB1120" s="1" t="str">
        <f>TEXT(Table13[[#This Row],[Order Date]],"mmm yyyy")</f>
        <v>Feb 2015</v>
      </c>
      <c r="AC1120" s="1" t="str">
        <f>TEXT(Table13[[#This Row],[Order Date]],"dddd")</f>
        <v>Friday</v>
      </c>
    </row>
    <row r="1121" spans="1:29" ht="14.5">
      <c r="A1121" s="9">
        <v>2030</v>
      </c>
      <c r="B1121" s="9" t="str">
        <f>VLOOKUP(Table13[[#This Row],[Customer ID]],'Customer Lookup'!A:B,2,0)</f>
        <v>Lindsay O'Connell</v>
      </c>
      <c r="C1121" s="9">
        <v>91059</v>
      </c>
      <c r="D1121" s="12">
        <v>42080</v>
      </c>
      <c r="E1121" s="12">
        <v>42080</v>
      </c>
      <c r="F1121" s="24">
        <f>Table13[[#This Row],[Ship Date]]-Table13[[#This Row],[Order Date]]</f>
        <v>0</v>
      </c>
      <c r="G1121" s="18" t="str">
        <f>IF(Table13[[#This Row],[Shipping Delay (No of Days From Order to Delivery)]]&lt;=2,"Fast Delivery","Standard Delivery")</f>
        <v>Fast Delivery</v>
      </c>
      <c r="H1121" s="9" t="s">
        <v>74</v>
      </c>
      <c r="I1121" s="13" t="str">
        <f ca="1">TRIM(Table13[[#This Row],[Product Category]])</f>
        <v>Technology</v>
      </c>
      <c r="J1121" s="13" t="str">
        <f ca="1">PROPER(Table13[[#This Row],[Product Sub-Category]])</f>
        <v>Office Machines</v>
      </c>
      <c r="K1121" s="14">
        <v>16</v>
      </c>
      <c r="L1121" s="15">
        <v>120.97</v>
      </c>
      <c r="M1121" s="15">
        <f t="shared" si="51"/>
        <v>1935.52</v>
      </c>
      <c r="N1121" s="9">
        <v>0.1</v>
      </c>
      <c r="O1121" s="20">
        <v>0.1</v>
      </c>
      <c r="P1121" s="20" t="str">
        <f>IF(Table13[[#This Row],[Discount]]=0,"No Discount",IF(Table13[[#This Row],[Discount]]&lt;=0.05,"Low",IF(Table13[[#This Row],[Discount]]&lt;=0.1,"Medium","High")))</f>
        <v>Medium</v>
      </c>
      <c r="Q1121" s="15">
        <f t="shared" si="52"/>
        <v>193.55200000000002</v>
      </c>
      <c r="R1121" s="15">
        <f t="shared" si="53"/>
        <v>1741.9679999999998</v>
      </c>
      <c r="S1121" s="15" t="str">
        <f>IF(Table13[[#This Row],[Total Sales After Discount (Main Total Sales)]]&gt;=1000,"High Order","Low Order")</f>
        <v>High Order</v>
      </c>
      <c r="T1121" s="9" t="s">
        <v>41</v>
      </c>
      <c r="U1121" s="9" t="s">
        <v>81</v>
      </c>
      <c r="V1121" s="16" t="str">
        <f ca="1">PROPER(Table13[[#This Row],[Region]])</f>
        <v>Central</v>
      </c>
      <c r="W1121" s="9" t="s">
        <v>112</v>
      </c>
      <c r="X1121" s="9" t="s">
        <v>630</v>
      </c>
      <c r="Y1121" s="9" t="s">
        <v>32</v>
      </c>
      <c r="Z1121" s="9" t="str">
        <f>TEXT(Table13[[#This Row],[Order Date]],"mmm")</f>
        <v>Mar</v>
      </c>
      <c r="AA1121" s="1" t="str">
        <f>TEXT(Table13[[#This Row],[Order Date]],"yyyy")</f>
        <v>2015</v>
      </c>
      <c r="AB1121" s="1" t="str">
        <f>TEXT(Table13[[#This Row],[Order Date]],"mmm yyyy")</f>
        <v>Mar 2015</v>
      </c>
      <c r="AC1121" s="1" t="str">
        <f>TEXT(Table13[[#This Row],[Order Date]],"dddd")</f>
        <v>Tuesday</v>
      </c>
    </row>
    <row r="1122" spans="1:29" ht="14.5">
      <c r="A1122" s="9">
        <v>2030</v>
      </c>
      <c r="B1122" s="9" t="str">
        <f>VLOOKUP(Table13[[#This Row],[Customer ID]],'Customer Lookup'!A:B,2,0)</f>
        <v>Lindsay O'Connell</v>
      </c>
      <c r="C1122" s="9">
        <v>91059</v>
      </c>
      <c r="D1122" s="12">
        <v>42080</v>
      </c>
      <c r="E1122" s="12">
        <v>42082</v>
      </c>
      <c r="F1122" s="24">
        <f>Table13[[#This Row],[Ship Date]]-Table13[[#This Row],[Order Date]]</f>
        <v>2</v>
      </c>
      <c r="G1122" s="18" t="str">
        <f>IF(Table13[[#This Row],[Shipping Delay (No of Days From Order to Delivery)]]&lt;=2,"Fast Delivery","Standard Delivery")</f>
        <v>Fast Delivery</v>
      </c>
      <c r="H1122" s="8" t="s">
        <v>2235</v>
      </c>
      <c r="I1122" s="13" t="str">
        <f ca="1">TRIM(Table13[[#This Row],[Product Category]])</f>
        <v>Office Supplies</v>
      </c>
      <c r="J1122" s="13" t="str">
        <f ca="1">PROPER(Table13[[#This Row],[Product Sub-Category]])</f>
        <v>Telephones And Communication</v>
      </c>
      <c r="K1122" s="14">
        <v>16</v>
      </c>
      <c r="L1122" s="15">
        <v>195.99</v>
      </c>
      <c r="M1122" s="15">
        <f t="shared" si="51"/>
        <v>3135.84</v>
      </c>
      <c r="N1122" s="9">
        <v>0.1</v>
      </c>
      <c r="O1122" s="21">
        <v>0.1</v>
      </c>
      <c r="P1122" s="21" t="str">
        <f>IF(Table13[[#This Row],[Discount]]=0,"No Discount",IF(Table13[[#This Row],[Discount]]&lt;=0.05,"Low",IF(Table13[[#This Row],[Discount]]&lt;=0.1,"Medium","High")))</f>
        <v>Medium</v>
      </c>
      <c r="Q1122" s="15">
        <f t="shared" si="52"/>
        <v>313.58400000000006</v>
      </c>
      <c r="R1122" s="15">
        <f t="shared" si="53"/>
        <v>2822.2560000000003</v>
      </c>
      <c r="S1122" s="15" t="str">
        <f>IF(Table13[[#This Row],[Total Sales After Discount (Main Total Sales)]]&gt;=1000,"High Order","Low Order")</f>
        <v>High Order</v>
      </c>
      <c r="T1122" s="9" t="s">
        <v>41</v>
      </c>
      <c r="U1122" s="9" t="s">
        <v>81</v>
      </c>
      <c r="V1122" s="16" t="str">
        <f ca="1">PROPER(Table13[[#This Row],[Region]])</f>
        <v>Central</v>
      </c>
      <c r="W1122" s="9" t="s">
        <v>112</v>
      </c>
      <c r="X1122" s="9" t="s">
        <v>630</v>
      </c>
      <c r="Y1122" s="9" t="s">
        <v>32</v>
      </c>
      <c r="Z1122" s="9" t="str">
        <f>TEXT(Table13[[#This Row],[Order Date]],"mmm")</f>
        <v>Mar</v>
      </c>
      <c r="AA1122" s="1" t="str">
        <f>TEXT(Table13[[#This Row],[Order Date]],"yyyy")</f>
        <v>2015</v>
      </c>
      <c r="AB1122" s="1" t="str">
        <f>TEXT(Table13[[#This Row],[Order Date]],"mmm yyyy")</f>
        <v>Mar 2015</v>
      </c>
      <c r="AC1122" s="1" t="str">
        <f>TEXT(Table13[[#This Row],[Order Date]],"dddd")</f>
        <v>Tuesday</v>
      </c>
    </row>
    <row r="1123" spans="1:29" ht="14.5">
      <c r="A1123" s="9">
        <v>2030</v>
      </c>
      <c r="B1123" s="9" t="str">
        <f>VLOOKUP(Table13[[#This Row],[Customer ID]],'Customer Lookup'!A:B,2,0)</f>
        <v>Lindsay O'Connell</v>
      </c>
      <c r="C1123" s="9">
        <v>91060</v>
      </c>
      <c r="D1123" s="12">
        <v>42081</v>
      </c>
      <c r="E1123" s="12">
        <v>42083</v>
      </c>
      <c r="F1123" s="24">
        <f>Table13[[#This Row],[Ship Date]]-Table13[[#This Row],[Order Date]]</f>
        <v>2</v>
      </c>
      <c r="G1123" s="18" t="str">
        <f>IF(Table13[[#This Row],[Shipping Delay (No of Days From Order to Delivery)]]&lt;=2,"Fast Delivery","Standard Delivery")</f>
        <v>Fast Delivery</v>
      </c>
      <c r="H1123" s="9" t="s">
        <v>83</v>
      </c>
      <c r="I1123" s="13" t="str">
        <f ca="1">TRIM(Table13[[#This Row],[Product Category]])</f>
        <v>Office Supplies</v>
      </c>
      <c r="J1123" s="13" t="str">
        <f ca="1">PROPER(Table13[[#This Row],[Product Sub-Category]])</f>
        <v>Paper</v>
      </c>
      <c r="K1123" s="14">
        <v>13</v>
      </c>
      <c r="L1123" s="15">
        <v>55.98</v>
      </c>
      <c r="M1123" s="15">
        <f t="shared" si="51"/>
        <v>727.74</v>
      </c>
      <c r="N1123" s="9">
        <v>0.05</v>
      </c>
      <c r="O1123" s="20">
        <v>0.05</v>
      </c>
      <c r="P1123" s="20" t="str">
        <f>IF(Table13[[#This Row],[Discount]]=0,"No Discount",IF(Table13[[#This Row],[Discount]]&lt;=0.05,"Low",IF(Table13[[#This Row],[Discount]]&lt;=0.1,"Medium","High")))</f>
        <v>Low</v>
      </c>
      <c r="Q1123" s="15">
        <f t="shared" si="52"/>
        <v>36.387</v>
      </c>
      <c r="R1123" s="15">
        <f t="shared" si="53"/>
        <v>691.35300000000007</v>
      </c>
      <c r="S1123" s="15" t="str">
        <f>IF(Table13[[#This Row],[Total Sales After Discount (Main Total Sales)]]&gt;=1000,"High Order","Low Order")</f>
        <v>Low Order</v>
      </c>
      <c r="T1123" s="9" t="s">
        <v>50</v>
      </c>
      <c r="U1123" s="9" t="s">
        <v>81</v>
      </c>
      <c r="V1123" s="16" t="str">
        <f ca="1">PROPER(Table13[[#This Row],[Region]])</f>
        <v>South</v>
      </c>
      <c r="W1123" s="9" t="s">
        <v>112</v>
      </c>
      <c r="X1123" s="9" t="s">
        <v>630</v>
      </c>
      <c r="Y1123" s="9" t="s">
        <v>32</v>
      </c>
      <c r="Z1123" s="9" t="str">
        <f>TEXT(Table13[[#This Row],[Order Date]],"mmm")</f>
        <v>Mar</v>
      </c>
      <c r="AA1123" s="1" t="str">
        <f>TEXT(Table13[[#This Row],[Order Date]],"yyyy")</f>
        <v>2015</v>
      </c>
      <c r="AB1123" s="1" t="str">
        <f>TEXT(Table13[[#This Row],[Order Date]],"mmm yyyy")</f>
        <v>Mar 2015</v>
      </c>
      <c r="AC1123" s="1" t="str">
        <f>TEXT(Table13[[#This Row],[Order Date]],"dddd")</f>
        <v>Wednesday</v>
      </c>
    </row>
    <row r="1124" spans="1:29" ht="14.5">
      <c r="A1124" s="9">
        <v>2035</v>
      </c>
      <c r="B1124" s="9" t="str">
        <f>VLOOKUP(Table13[[#This Row],[Customer ID]],'Customer Lookup'!A:B,2,0)</f>
        <v>Jon Ward</v>
      </c>
      <c r="C1124" s="9">
        <v>87117</v>
      </c>
      <c r="D1124" s="12">
        <v>42142</v>
      </c>
      <c r="E1124" s="12">
        <v>42144</v>
      </c>
      <c r="F1124" s="24">
        <f>Table13[[#This Row],[Ship Date]]-Table13[[#This Row],[Order Date]]</f>
        <v>2</v>
      </c>
      <c r="G1124" s="18" t="str">
        <f>IF(Table13[[#This Row],[Shipping Delay (No of Days From Order to Delivery)]]&lt;=2,"Fast Delivery","Standard Delivery")</f>
        <v>Fast Delivery</v>
      </c>
      <c r="H1124" s="8" t="s">
        <v>60</v>
      </c>
      <c r="I1124" s="13" t="str">
        <f ca="1">TRIM(Table13[[#This Row],[Product Category]])</f>
        <v>Technology</v>
      </c>
      <c r="J1124" s="13" t="str">
        <f ca="1">PROPER(Table13[[#This Row],[Product Sub-Category]])</f>
        <v>Rubber Bands</v>
      </c>
      <c r="K1124" s="14">
        <v>20</v>
      </c>
      <c r="L1124" s="15">
        <v>1.89</v>
      </c>
      <c r="M1124" s="15">
        <f t="shared" si="51"/>
        <v>37.799999999999997</v>
      </c>
      <c r="N1124" s="9">
        <v>0.05</v>
      </c>
      <c r="O1124" s="21">
        <v>0.05</v>
      </c>
      <c r="P1124" s="21" t="str">
        <f>IF(Table13[[#This Row],[Discount]]=0,"No Discount",IF(Table13[[#This Row],[Discount]]&lt;=0.05,"Low",IF(Table13[[#This Row],[Discount]]&lt;=0.1,"Medium","High")))</f>
        <v>Low</v>
      </c>
      <c r="Q1124" s="15">
        <f t="shared" si="52"/>
        <v>1.89</v>
      </c>
      <c r="R1124" s="15">
        <f t="shared" si="53"/>
        <v>35.909999999999997</v>
      </c>
      <c r="S1124" s="15" t="str">
        <f>IF(Table13[[#This Row],[Total Sales After Discount (Main Total Sales)]]&gt;=1000,"High Order","Low Order")</f>
        <v>Low Order</v>
      </c>
      <c r="T1124" s="9" t="s">
        <v>41</v>
      </c>
      <c r="U1124" s="9" t="s">
        <v>104</v>
      </c>
      <c r="V1124" s="16" t="str">
        <f ca="1">PROPER(Table13[[#This Row],[Region]])</f>
        <v>West</v>
      </c>
      <c r="W1124" s="9" t="s">
        <v>242</v>
      </c>
      <c r="X1124" s="9" t="s">
        <v>712</v>
      </c>
      <c r="Y1124" s="9" t="s">
        <v>32</v>
      </c>
      <c r="Z1124" s="9" t="str">
        <f>TEXT(Table13[[#This Row],[Order Date]],"mmm")</f>
        <v>May</v>
      </c>
      <c r="AA1124" s="1" t="str">
        <f>TEXT(Table13[[#This Row],[Order Date]],"yyyy")</f>
        <v>2015</v>
      </c>
      <c r="AB1124" s="1" t="str">
        <f>TEXT(Table13[[#This Row],[Order Date]],"mmm yyyy")</f>
        <v>May 2015</v>
      </c>
      <c r="AC1124" s="1" t="str">
        <f>TEXT(Table13[[#This Row],[Order Date]],"dddd")</f>
        <v>Monday</v>
      </c>
    </row>
    <row r="1125" spans="1:29" ht="14.5">
      <c r="A1125" s="9">
        <v>2037</v>
      </c>
      <c r="B1125" s="9" t="str">
        <f>VLOOKUP(Table13[[#This Row],[Customer ID]],'Customer Lookup'!A:B,2,0)</f>
        <v>Lynda Herman</v>
      </c>
      <c r="C1125" s="9">
        <v>89333</v>
      </c>
      <c r="D1125" s="12">
        <v>42075</v>
      </c>
      <c r="E1125" s="12">
        <v>42077</v>
      </c>
      <c r="F1125" s="24">
        <f>Table13[[#This Row],[Ship Date]]-Table13[[#This Row],[Order Date]]</f>
        <v>2</v>
      </c>
      <c r="G1125" s="18" t="str">
        <f>IF(Table13[[#This Row],[Shipping Delay (No of Days From Order to Delivery)]]&lt;=2,"Fast Delivery","Standard Delivery")</f>
        <v>Fast Delivery</v>
      </c>
      <c r="H1125" s="9" t="s">
        <v>144</v>
      </c>
      <c r="I1125" s="13" t="str">
        <f ca="1">TRIM(Table13[[#This Row],[Product Category]])</f>
        <v>Office Supplies</v>
      </c>
      <c r="J1125" s="13" t="str">
        <f ca="1">PROPER(Table13[[#This Row],[Product Sub-Category]])</f>
        <v>Computer Peripherals</v>
      </c>
      <c r="K1125" s="14">
        <v>4</v>
      </c>
      <c r="L1125" s="15">
        <v>73.98</v>
      </c>
      <c r="M1125" s="15">
        <f t="shared" si="51"/>
        <v>295.92</v>
      </c>
      <c r="N1125" s="9">
        <v>0.05</v>
      </c>
      <c r="O1125" s="20">
        <v>0.05</v>
      </c>
      <c r="P1125" s="20" t="str">
        <f>IF(Table13[[#This Row],[Discount]]=0,"No Discount",IF(Table13[[#This Row],[Discount]]&lt;=0.05,"Low",IF(Table13[[#This Row],[Discount]]&lt;=0.1,"Medium","High")))</f>
        <v>Low</v>
      </c>
      <c r="Q1125" s="15">
        <f t="shared" si="52"/>
        <v>14.796000000000001</v>
      </c>
      <c r="R1125" s="15">
        <f t="shared" si="53"/>
        <v>281.12400000000002</v>
      </c>
      <c r="S1125" s="15" t="str">
        <f>IF(Table13[[#This Row],[Total Sales After Discount (Main Total Sales)]]&gt;=1000,"High Order","Low Order")</f>
        <v>Low Order</v>
      </c>
      <c r="T1125" s="9" t="s">
        <v>31</v>
      </c>
      <c r="U1125" s="9" t="s">
        <v>51</v>
      </c>
      <c r="V1125" s="16" t="str">
        <f ca="1">PROPER(Table13[[#This Row],[Region]])</f>
        <v>East</v>
      </c>
      <c r="W1125" s="9" t="s">
        <v>69</v>
      </c>
      <c r="X1125" s="9" t="s">
        <v>732</v>
      </c>
      <c r="Y1125" s="9" t="s">
        <v>32</v>
      </c>
      <c r="Z1125" s="9" t="str">
        <f>TEXT(Table13[[#This Row],[Order Date]],"mmm")</f>
        <v>Mar</v>
      </c>
      <c r="AA1125" s="1" t="str">
        <f>TEXT(Table13[[#This Row],[Order Date]],"yyyy")</f>
        <v>2015</v>
      </c>
      <c r="AB1125" s="1" t="str">
        <f>TEXT(Table13[[#This Row],[Order Date]],"mmm yyyy")</f>
        <v>Mar 2015</v>
      </c>
      <c r="AC1125" s="1" t="str">
        <f>TEXT(Table13[[#This Row],[Order Date]],"dddd")</f>
        <v>Thursday</v>
      </c>
    </row>
    <row r="1126" spans="1:29" ht="14.5">
      <c r="A1126" s="9">
        <v>2038</v>
      </c>
      <c r="B1126" s="9" t="str">
        <f>VLOOKUP(Table13[[#This Row],[Customer ID]],'Customer Lookup'!A:B,2,0)</f>
        <v>Peter Adams</v>
      </c>
      <c r="C1126" s="9">
        <v>89334</v>
      </c>
      <c r="D1126" s="12">
        <v>42115</v>
      </c>
      <c r="E1126" s="12">
        <v>42115</v>
      </c>
      <c r="F1126" s="24">
        <f>Table13[[#This Row],[Ship Date]]-Table13[[#This Row],[Order Date]]</f>
        <v>0</v>
      </c>
      <c r="G1126" s="18" t="str">
        <f>IF(Table13[[#This Row],[Shipping Delay (No of Days From Order to Delivery)]]&lt;=2,"Fast Delivery","Standard Delivery")</f>
        <v>Fast Delivery</v>
      </c>
      <c r="H1126" s="8" t="s">
        <v>83</v>
      </c>
      <c r="I1126" s="13" t="str">
        <f ca="1">TRIM(Table13[[#This Row],[Product Category]])</f>
        <v>Technology</v>
      </c>
      <c r="J1126" s="13" t="str">
        <f ca="1">PROPER(Table13[[#This Row],[Product Sub-Category]])</f>
        <v>Paper</v>
      </c>
      <c r="K1126" s="14">
        <v>7</v>
      </c>
      <c r="L1126" s="15">
        <v>40.99</v>
      </c>
      <c r="M1126" s="15">
        <f t="shared" si="51"/>
        <v>286.93</v>
      </c>
      <c r="N1126" s="9">
        <v>0.05</v>
      </c>
      <c r="O1126" s="21">
        <v>0.05</v>
      </c>
      <c r="P1126" s="21" t="str">
        <f>IF(Table13[[#This Row],[Discount]]=0,"No Discount",IF(Table13[[#This Row],[Discount]]&lt;=0.05,"Low",IF(Table13[[#This Row],[Discount]]&lt;=0.1,"Medium","High")))</f>
        <v>Low</v>
      </c>
      <c r="Q1126" s="15">
        <f t="shared" si="52"/>
        <v>14.346500000000001</v>
      </c>
      <c r="R1126" s="15">
        <f t="shared" si="53"/>
        <v>272.58350000000002</v>
      </c>
      <c r="S1126" s="15" t="str">
        <f>IF(Table13[[#This Row],[Total Sales After Discount (Main Total Sales)]]&gt;=1000,"High Order","Low Order")</f>
        <v>Low Order</v>
      </c>
      <c r="T1126" s="9" t="s">
        <v>21</v>
      </c>
      <c r="U1126" s="9" t="s">
        <v>51</v>
      </c>
      <c r="V1126" s="16" t="str">
        <f ca="1">PROPER(Table13[[#This Row],[Region]])</f>
        <v>South</v>
      </c>
      <c r="W1126" s="9" t="s">
        <v>62</v>
      </c>
      <c r="X1126" s="9" t="s">
        <v>747</v>
      </c>
      <c r="Y1126" s="9" t="s">
        <v>32</v>
      </c>
      <c r="Z1126" s="9" t="str">
        <f>TEXT(Table13[[#This Row],[Order Date]],"mmm")</f>
        <v>Apr</v>
      </c>
      <c r="AA1126" s="1" t="str">
        <f>TEXT(Table13[[#This Row],[Order Date]],"yyyy")</f>
        <v>2015</v>
      </c>
      <c r="AB1126" s="1" t="str">
        <f>TEXT(Table13[[#This Row],[Order Date]],"mmm yyyy")</f>
        <v>Apr 2015</v>
      </c>
      <c r="AC1126" s="1" t="str">
        <f>TEXT(Table13[[#This Row],[Order Date]],"dddd")</f>
        <v>Tuesday</v>
      </c>
    </row>
    <row r="1127" spans="1:29" ht="14.5">
      <c r="A1127" s="9">
        <v>2044</v>
      </c>
      <c r="B1127" s="9" t="str">
        <f>VLOOKUP(Table13[[#This Row],[Customer ID]],'Customer Lookup'!A:B,2,0)</f>
        <v>Jay Simon</v>
      </c>
      <c r="C1127" s="9">
        <v>88692</v>
      </c>
      <c r="D1127" s="12">
        <v>42179</v>
      </c>
      <c r="E1127" s="12">
        <v>42186</v>
      </c>
      <c r="F1127" s="24">
        <f>Table13[[#This Row],[Ship Date]]-Table13[[#This Row],[Order Date]]</f>
        <v>7</v>
      </c>
      <c r="G1127" s="18" t="str">
        <f>IF(Table13[[#This Row],[Shipping Delay (No of Days From Order to Delivery)]]&lt;=2,"Fast Delivery","Standard Delivery")</f>
        <v>Standard Delivery</v>
      </c>
      <c r="H1127" s="9" t="s">
        <v>2235</v>
      </c>
      <c r="I1127" s="13" t="str">
        <f ca="1">TRIM(Table13[[#This Row],[Product Category]])</f>
        <v>Office Supplies</v>
      </c>
      <c r="J1127" s="13" t="str">
        <f ca="1">PROPER(Table13[[#This Row],[Product Sub-Category]])</f>
        <v>Telephones And Communication</v>
      </c>
      <c r="K1127" s="14">
        <v>6</v>
      </c>
      <c r="L1127" s="15">
        <v>20.99</v>
      </c>
      <c r="M1127" s="15">
        <f t="shared" si="51"/>
        <v>125.94</v>
      </c>
      <c r="N1127" s="9">
        <v>0.05</v>
      </c>
      <c r="O1127" s="20">
        <v>0.05</v>
      </c>
      <c r="P1127" s="20" t="str">
        <f>IF(Table13[[#This Row],[Discount]]=0,"No Discount",IF(Table13[[#This Row],[Discount]]&lt;=0.05,"Low",IF(Table13[[#This Row],[Discount]]&lt;=0.1,"Medium","High")))</f>
        <v>Low</v>
      </c>
      <c r="Q1127" s="15">
        <f t="shared" si="52"/>
        <v>6.2970000000000006</v>
      </c>
      <c r="R1127" s="15">
        <f t="shared" si="53"/>
        <v>119.643</v>
      </c>
      <c r="S1127" s="15" t="str">
        <f>IF(Table13[[#This Row],[Total Sales After Discount (Main Total Sales)]]&gt;=1000,"High Order","Low Order")</f>
        <v>Low Order</v>
      </c>
      <c r="T1127" s="9" t="s">
        <v>98</v>
      </c>
      <c r="U1127" s="9" t="s">
        <v>81</v>
      </c>
      <c r="V1127" s="16" t="str">
        <f ca="1">PROPER(Table13[[#This Row],[Region]])</f>
        <v>Central</v>
      </c>
      <c r="W1127" s="9" t="s">
        <v>451</v>
      </c>
      <c r="X1127" s="9" t="s">
        <v>748</v>
      </c>
      <c r="Y1127" s="9" t="s">
        <v>32</v>
      </c>
      <c r="Z1127" s="9" t="str">
        <f>TEXT(Table13[[#This Row],[Order Date]],"mmm")</f>
        <v>Jun</v>
      </c>
      <c r="AA1127" s="1" t="str">
        <f>TEXT(Table13[[#This Row],[Order Date]],"yyyy")</f>
        <v>2015</v>
      </c>
      <c r="AB1127" s="1" t="str">
        <f>TEXT(Table13[[#This Row],[Order Date]],"mmm yyyy")</f>
        <v>Jun 2015</v>
      </c>
      <c r="AC1127" s="1" t="str">
        <f>TEXT(Table13[[#This Row],[Order Date]],"dddd")</f>
        <v>Wednesday</v>
      </c>
    </row>
    <row r="1128" spans="1:29" ht="14.5">
      <c r="A1128" s="9">
        <v>2046</v>
      </c>
      <c r="B1128" s="9" t="str">
        <f>VLOOKUP(Table13[[#This Row],[Customer ID]],'Customer Lookup'!A:B,2,0)</f>
        <v>Eileen Schwartz</v>
      </c>
      <c r="C1128" s="9">
        <v>88219</v>
      </c>
      <c r="D1128" s="12">
        <v>42167</v>
      </c>
      <c r="E1128" s="12">
        <v>42169</v>
      </c>
      <c r="F1128" s="24">
        <f>Table13[[#This Row],[Ship Date]]-Table13[[#This Row],[Order Date]]</f>
        <v>2</v>
      </c>
      <c r="G1128" s="18" t="str">
        <f>IF(Table13[[#This Row],[Shipping Delay (No of Days From Order to Delivery)]]&lt;=2,"Fast Delivery","Standard Delivery")</f>
        <v>Fast Delivery</v>
      </c>
      <c r="H1128" s="8" t="s">
        <v>83</v>
      </c>
      <c r="I1128" s="13" t="str">
        <f ca="1">TRIM(Table13[[#This Row],[Product Category]])</f>
        <v>Furniture</v>
      </c>
      <c r="J1128" s="13" t="str">
        <f ca="1">PROPER(Table13[[#This Row],[Product Sub-Category]])</f>
        <v>Paper</v>
      </c>
      <c r="K1128" s="14">
        <v>7</v>
      </c>
      <c r="L1128" s="15">
        <v>4.28</v>
      </c>
      <c r="M1128" s="15">
        <f t="shared" si="51"/>
        <v>29.96</v>
      </c>
      <c r="N1128" s="9">
        <v>0.05</v>
      </c>
      <c r="O1128" s="21">
        <v>0.05</v>
      </c>
      <c r="P1128" s="21" t="str">
        <f>IF(Table13[[#This Row],[Discount]]=0,"No Discount",IF(Table13[[#This Row],[Discount]]&lt;=0.05,"Low",IF(Table13[[#This Row],[Discount]]&lt;=0.1,"Medium","High")))</f>
        <v>Low</v>
      </c>
      <c r="Q1128" s="15">
        <f t="shared" si="52"/>
        <v>1.4980000000000002</v>
      </c>
      <c r="R1128" s="15">
        <f t="shared" si="53"/>
        <v>28.462</v>
      </c>
      <c r="S1128" s="15" t="str">
        <f>IF(Table13[[#This Row],[Total Sales After Discount (Main Total Sales)]]&gt;=1000,"High Order","Low Order")</f>
        <v>Low Order</v>
      </c>
      <c r="T1128" s="9" t="s">
        <v>41</v>
      </c>
      <c r="U1128" s="9" t="s">
        <v>81</v>
      </c>
      <c r="V1128" s="16" t="str">
        <f ca="1">PROPER(Table13[[#This Row],[Region]])</f>
        <v>Central</v>
      </c>
      <c r="W1128" s="9" t="s">
        <v>145</v>
      </c>
      <c r="X1128" s="9" t="s">
        <v>749</v>
      </c>
      <c r="Y1128" s="9" t="s">
        <v>32</v>
      </c>
      <c r="Z1128" s="9" t="str">
        <f>TEXT(Table13[[#This Row],[Order Date]],"mmm")</f>
        <v>Jun</v>
      </c>
      <c r="AA1128" s="1" t="str">
        <f>TEXT(Table13[[#This Row],[Order Date]],"yyyy")</f>
        <v>2015</v>
      </c>
      <c r="AB1128" s="1" t="str">
        <f>TEXT(Table13[[#This Row],[Order Date]],"mmm yyyy")</f>
        <v>Jun 2015</v>
      </c>
      <c r="AC1128" s="1" t="str">
        <f>TEXT(Table13[[#This Row],[Order Date]],"dddd")</f>
        <v>Friday</v>
      </c>
    </row>
    <row r="1129" spans="1:29" ht="14.5">
      <c r="A1129" s="9">
        <v>2046</v>
      </c>
      <c r="B1129" s="9" t="str">
        <f>VLOOKUP(Table13[[#This Row],[Customer ID]],'Customer Lookup'!A:B,2,0)</f>
        <v>Eileen Schwartz</v>
      </c>
      <c r="C1129" s="9">
        <v>88219</v>
      </c>
      <c r="D1129" s="12">
        <v>42167</v>
      </c>
      <c r="E1129" s="12">
        <v>42169</v>
      </c>
      <c r="F1129" s="24">
        <f>Table13[[#This Row],[Ship Date]]-Table13[[#This Row],[Order Date]]</f>
        <v>2</v>
      </c>
      <c r="G1129" s="18" t="str">
        <f>IF(Table13[[#This Row],[Shipping Delay (No of Days From Order to Delivery)]]&lt;=2,"Fast Delivery","Standard Delivery")</f>
        <v>Fast Delivery</v>
      </c>
      <c r="H1129" s="9" t="s">
        <v>123</v>
      </c>
      <c r="I1129" s="13" t="str">
        <f ca="1">TRIM(Table13[[#This Row],[Product Category]])</f>
        <v>Furniture</v>
      </c>
      <c r="J1129" s="13" t="str">
        <f ca="1">PROPER(Table13[[#This Row],[Product Sub-Category]])</f>
        <v>Tables</v>
      </c>
      <c r="K1129" s="14">
        <v>13</v>
      </c>
      <c r="L1129" s="15">
        <v>376.13</v>
      </c>
      <c r="M1129" s="15">
        <f t="shared" si="51"/>
        <v>4889.6899999999996</v>
      </c>
      <c r="N1129" s="9">
        <v>0.1</v>
      </c>
      <c r="O1129" s="20">
        <v>0.1</v>
      </c>
      <c r="P1129" s="20" t="str">
        <f>IF(Table13[[#This Row],[Discount]]=0,"No Discount",IF(Table13[[#This Row],[Discount]]&lt;=0.05,"Low",IF(Table13[[#This Row],[Discount]]&lt;=0.1,"Medium","High")))</f>
        <v>Medium</v>
      </c>
      <c r="Q1129" s="15">
        <f t="shared" si="52"/>
        <v>488.96899999999999</v>
      </c>
      <c r="R1129" s="15">
        <f t="shared" si="53"/>
        <v>4400.7209999999995</v>
      </c>
      <c r="S1129" s="15" t="str">
        <f>IF(Table13[[#This Row],[Total Sales After Discount (Main Total Sales)]]&gt;=1000,"High Order","Low Order")</f>
        <v>High Order</v>
      </c>
      <c r="T1129" s="9" t="s">
        <v>41</v>
      </c>
      <c r="U1129" s="9" t="s">
        <v>81</v>
      </c>
      <c r="V1129" s="16" t="str">
        <f ca="1">PROPER(Table13[[#This Row],[Region]])</f>
        <v>Central</v>
      </c>
      <c r="W1129" s="9" t="s">
        <v>145</v>
      </c>
      <c r="X1129" s="9" t="s">
        <v>749</v>
      </c>
      <c r="Y1129" s="9" t="s">
        <v>22</v>
      </c>
      <c r="Z1129" s="9" t="str">
        <f>TEXT(Table13[[#This Row],[Order Date]],"mmm")</f>
        <v>Jun</v>
      </c>
      <c r="AA1129" s="1" t="str">
        <f>TEXT(Table13[[#This Row],[Order Date]],"yyyy")</f>
        <v>2015</v>
      </c>
      <c r="AB1129" s="1" t="str">
        <f>TEXT(Table13[[#This Row],[Order Date]],"mmm yyyy")</f>
        <v>Jun 2015</v>
      </c>
      <c r="AC1129" s="1" t="str">
        <f>TEXT(Table13[[#This Row],[Order Date]],"dddd")</f>
        <v>Friday</v>
      </c>
    </row>
    <row r="1130" spans="1:29" ht="14.5">
      <c r="A1130" s="9">
        <v>2046</v>
      </c>
      <c r="B1130" s="9" t="str">
        <f>VLOOKUP(Table13[[#This Row],[Customer ID]],'Customer Lookup'!A:B,2,0)</f>
        <v>Eileen Schwartz</v>
      </c>
      <c r="C1130" s="9">
        <v>88219</v>
      </c>
      <c r="D1130" s="12">
        <v>42167</v>
      </c>
      <c r="E1130" s="12">
        <v>42168</v>
      </c>
      <c r="F1130" s="24">
        <f>Table13[[#This Row],[Ship Date]]-Table13[[#This Row],[Order Date]]</f>
        <v>1</v>
      </c>
      <c r="G1130" s="18" t="str">
        <f>IF(Table13[[#This Row],[Shipping Delay (No of Days From Order to Delivery)]]&lt;=2,"Fast Delivery","Standard Delivery")</f>
        <v>Fast Delivery</v>
      </c>
      <c r="H1130" s="8" t="s">
        <v>123</v>
      </c>
      <c r="I1130" s="13" t="str">
        <f ca="1">TRIM(Table13[[#This Row],[Product Category]])</f>
        <v>Technology</v>
      </c>
      <c r="J1130" s="13" t="str">
        <f ca="1">PROPER(Table13[[#This Row],[Product Sub-Category]])</f>
        <v>Tables</v>
      </c>
      <c r="K1130" s="14">
        <v>17</v>
      </c>
      <c r="L1130" s="15">
        <v>424.21</v>
      </c>
      <c r="M1130" s="15">
        <f t="shared" si="51"/>
        <v>7211.57</v>
      </c>
      <c r="N1130" s="9">
        <v>0.1</v>
      </c>
      <c r="O1130" s="21">
        <v>0.1</v>
      </c>
      <c r="P1130" s="21" t="str">
        <f>IF(Table13[[#This Row],[Discount]]=0,"No Discount",IF(Table13[[#This Row],[Discount]]&lt;=0.05,"Low",IF(Table13[[#This Row],[Discount]]&lt;=0.1,"Medium","High")))</f>
        <v>Medium</v>
      </c>
      <c r="Q1130" s="15">
        <f t="shared" si="52"/>
        <v>721.15700000000004</v>
      </c>
      <c r="R1130" s="15">
        <f t="shared" si="53"/>
        <v>6490.4129999999996</v>
      </c>
      <c r="S1130" s="15" t="str">
        <f>IF(Table13[[#This Row],[Total Sales After Discount (Main Total Sales)]]&gt;=1000,"High Order","Low Order")</f>
        <v>High Order</v>
      </c>
      <c r="T1130" s="9" t="s">
        <v>41</v>
      </c>
      <c r="U1130" s="9" t="s">
        <v>81</v>
      </c>
      <c r="V1130" s="16" t="str">
        <f ca="1">PROPER(Table13[[#This Row],[Region]])</f>
        <v>Central</v>
      </c>
      <c r="W1130" s="9" t="s">
        <v>145</v>
      </c>
      <c r="X1130" s="9" t="s">
        <v>749</v>
      </c>
      <c r="Y1130" s="9" t="s">
        <v>22</v>
      </c>
      <c r="Z1130" s="9" t="str">
        <f>TEXT(Table13[[#This Row],[Order Date]],"mmm")</f>
        <v>Jun</v>
      </c>
      <c r="AA1130" s="1" t="str">
        <f>TEXT(Table13[[#This Row],[Order Date]],"yyyy")</f>
        <v>2015</v>
      </c>
      <c r="AB1130" s="1" t="str">
        <f>TEXT(Table13[[#This Row],[Order Date]],"mmm yyyy")</f>
        <v>Jun 2015</v>
      </c>
      <c r="AC1130" s="1" t="str">
        <f>TEXT(Table13[[#This Row],[Order Date]],"dddd")</f>
        <v>Friday</v>
      </c>
    </row>
    <row r="1131" spans="1:29" ht="14.5">
      <c r="A1131" s="9">
        <v>2046</v>
      </c>
      <c r="B1131" s="9" t="str">
        <f>VLOOKUP(Table13[[#This Row],[Customer ID]],'Customer Lookup'!A:B,2,0)</f>
        <v>Eileen Schwartz</v>
      </c>
      <c r="C1131" s="9">
        <v>88219</v>
      </c>
      <c r="D1131" s="12">
        <v>42167</v>
      </c>
      <c r="E1131" s="12">
        <v>42169</v>
      </c>
      <c r="F1131" s="24">
        <f>Table13[[#This Row],[Ship Date]]-Table13[[#This Row],[Order Date]]</f>
        <v>2</v>
      </c>
      <c r="G1131" s="18" t="str">
        <f>IF(Table13[[#This Row],[Shipping Delay (No of Days From Order to Delivery)]]&lt;=2,"Fast Delivery","Standard Delivery")</f>
        <v>Fast Delivery</v>
      </c>
      <c r="H1131" s="9" t="s">
        <v>2235</v>
      </c>
      <c r="I1131" s="13" t="str">
        <f ca="1">TRIM(Table13[[#This Row],[Product Category]])</f>
        <v>Technology</v>
      </c>
      <c r="J1131" s="13" t="str">
        <f ca="1">PROPER(Table13[[#This Row],[Product Sub-Category]])</f>
        <v>Telephones And Communication</v>
      </c>
      <c r="K1131" s="14">
        <v>4</v>
      </c>
      <c r="L1131" s="15">
        <v>195.99</v>
      </c>
      <c r="M1131" s="15">
        <f t="shared" si="51"/>
        <v>783.96</v>
      </c>
      <c r="N1131" s="9">
        <v>0.1</v>
      </c>
      <c r="O1131" s="20">
        <v>0.1</v>
      </c>
      <c r="P1131" s="20" t="str">
        <f>IF(Table13[[#This Row],[Discount]]=0,"No Discount",IF(Table13[[#This Row],[Discount]]&lt;=0.05,"Low",IF(Table13[[#This Row],[Discount]]&lt;=0.1,"Medium","High")))</f>
        <v>Medium</v>
      </c>
      <c r="Q1131" s="15">
        <f t="shared" si="52"/>
        <v>78.396000000000015</v>
      </c>
      <c r="R1131" s="15">
        <f t="shared" si="53"/>
        <v>705.56400000000008</v>
      </c>
      <c r="S1131" s="15" t="str">
        <f>IF(Table13[[#This Row],[Total Sales After Discount (Main Total Sales)]]&gt;=1000,"High Order","Low Order")</f>
        <v>Low Order</v>
      </c>
      <c r="T1131" s="9" t="s">
        <v>41</v>
      </c>
      <c r="U1131" s="9" t="s">
        <v>81</v>
      </c>
      <c r="V1131" s="16" t="str">
        <f ca="1">PROPER(Table13[[#This Row],[Region]])</f>
        <v>South</v>
      </c>
      <c r="W1131" s="9" t="s">
        <v>145</v>
      </c>
      <c r="X1131" s="9" t="s">
        <v>749</v>
      </c>
      <c r="Y1131" s="9" t="s">
        <v>32</v>
      </c>
      <c r="Z1131" s="9" t="str">
        <f>TEXT(Table13[[#This Row],[Order Date]],"mmm")</f>
        <v>Jun</v>
      </c>
      <c r="AA1131" s="1" t="str">
        <f>TEXT(Table13[[#This Row],[Order Date]],"yyyy")</f>
        <v>2015</v>
      </c>
      <c r="AB1131" s="1" t="str">
        <f>TEXT(Table13[[#This Row],[Order Date]],"mmm yyyy")</f>
        <v>Jun 2015</v>
      </c>
      <c r="AC1131" s="1" t="str">
        <f>TEXT(Table13[[#This Row],[Order Date]],"dddd")</f>
        <v>Friday</v>
      </c>
    </row>
    <row r="1132" spans="1:29" ht="14.5">
      <c r="A1132" s="9">
        <v>2049</v>
      </c>
      <c r="B1132" s="9" t="str">
        <f>VLOOKUP(Table13[[#This Row],[Customer ID]],'Customer Lookup'!A:B,2,0)</f>
        <v>Kenneth Pollock</v>
      </c>
      <c r="C1132" s="9">
        <v>88220</v>
      </c>
      <c r="D1132" s="12">
        <v>42176</v>
      </c>
      <c r="E1132" s="12">
        <v>42178</v>
      </c>
      <c r="F1132" s="24">
        <f>Table13[[#This Row],[Ship Date]]-Table13[[#This Row],[Order Date]]</f>
        <v>2</v>
      </c>
      <c r="G1132" s="18" t="str">
        <f>IF(Table13[[#This Row],[Shipping Delay (No of Days From Order to Delivery)]]&lt;=2,"Fast Delivery","Standard Delivery")</f>
        <v>Fast Delivery</v>
      </c>
      <c r="H1132" s="8" t="s">
        <v>144</v>
      </c>
      <c r="I1132" s="13" t="str">
        <f ca="1">TRIM(Table13[[#This Row],[Product Category]])</f>
        <v>Office Supplies</v>
      </c>
      <c r="J1132" s="13" t="str">
        <f ca="1">PROPER(Table13[[#This Row],[Product Sub-Category]])</f>
        <v>Computer Peripherals</v>
      </c>
      <c r="K1132" s="14">
        <v>19</v>
      </c>
      <c r="L1132" s="15">
        <v>15.28</v>
      </c>
      <c r="M1132" s="15">
        <f t="shared" si="51"/>
        <v>290.32</v>
      </c>
      <c r="N1132" s="9">
        <v>0.05</v>
      </c>
      <c r="O1132" s="21">
        <v>0.05</v>
      </c>
      <c r="P1132" s="21" t="str">
        <f>IF(Table13[[#This Row],[Discount]]=0,"No Discount",IF(Table13[[#This Row],[Discount]]&lt;=0.05,"Low",IF(Table13[[#This Row],[Discount]]&lt;=0.1,"Medium","High")))</f>
        <v>Low</v>
      </c>
      <c r="Q1132" s="15">
        <f t="shared" si="52"/>
        <v>14.516</v>
      </c>
      <c r="R1132" s="15">
        <f t="shared" si="53"/>
        <v>275.80399999999997</v>
      </c>
      <c r="S1132" s="15" t="str">
        <f>IF(Table13[[#This Row],[Total Sales After Discount (Main Total Sales)]]&gt;=1000,"High Order","Low Order")</f>
        <v>Low Order</v>
      </c>
      <c r="T1132" s="9" t="s">
        <v>21</v>
      </c>
      <c r="U1132" s="9" t="s">
        <v>81</v>
      </c>
      <c r="V1132" s="16" t="str">
        <f ca="1">PROPER(Table13[[#This Row],[Region]])</f>
        <v>South</v>
      </c>
      <c r="W1132" s="9" t="s">
        <v>117</v>
      </c>
      <c r="X1132" s="9" t="s">
        <v>750</v>
      </c>
      <c r="Y1132" s="9" t="s">
        <v>32</v>
      </c>
      <c r="Z1132" s="9" t="str">
        <f>TEXT(Table13[[#This Row],[Order Date]],"mmm")</f>
        <v>Jun</v>
      </c>
      <c r="AA1132" s="1" t="str">
        <f>TEXT(Table13[[#This Row],[Order Date]],"yyyy")</f>
        <v>2015</v>
      </c>
      <c r="AB1132" s="1" t="str">
        <f>TEXT(Table13[[#This Row],[Order Date]],"mmm yyyy")</f>
        <v>Jun 2015</v>
      </c>
      <c r="AC1132" s="1" t="str">
        <f>TEXT(Table13[[#This Row],[Order Date]],"dddd")</f>
        <v>Sunday</v>
      </c>
    </row>
    <row r="1133" spans="1:29" ht="14.5">
      <c r="A1133" s="9">
        <v>2049</v>
      </c>
      <c r="B1133" s="9" t="str">
        <f>VLOOKUP(Table13[[#This Row],[Customer ID]],'Customer Lookup'!A:B,2,0)</f>
        <v>Kenneth Pollock</v>
      </c>
      <c r="C1133" s="9">
        <v>88220</v>
      </c>
      <c r="D1133" s="12">
        <v>42176</v>
      </c>
      <c r="E1133" s="12">
        <v>42179</v>
      </c>
      <c r="F1133" s="24">
        <f>Table13[[#This Row],[Ship Date]]-Table13[[#This Row],[Order Date]]</f>
        <v>3</v>
      </c>
      <c r="G1133" s="18" t="str">
        <f>IF(Table13[[#This Row],[Shipping Delay (No of Days From Order to Delivery)]]&lt;=2,"Fast Delivery","Standard Delivery")</f>
        <v>Standard Delivery</v>
      </c>
      <c r="H1133" s="9" t="s">
        <v>2231</v>
      </c>
      <c r="I1133" s="13" t="str">
        <f ca="1">TRIM(Table13[[#This Row],[Product Category]])</f>
        <v>Technology</v>
      </c>
      <c r="J1133" s="13" t="str">
        <f ca="1">PROPER(Table13[[#This Row],[Product Sub-Category]])</f>
        <v>Pens &amp; Art Supplies</v>
      </c>
      <c r="K1133" s="14">
        <v>13</v>
      </c>
      <c r="L1133" s="15">
        <v>1.76</v>
      </c>
      <c r="M1133" s="15">
        <f t="shared" si="51"/>
        <v>22.88</v>
      </c>
      <c r="N1133" s="9">
        <v>0.05</v>
      </c>
      <c r="O1133" s="20">
        <v>0.05</v>
      </c>
      <c r="P1133" s="20" t="str">
        <f>IF(Table13[[#This Row],[Discount]]=0,"No Discount",IF(Table13[[#This Row],[Discount]]&lt;=0.05,"Low",IF(Table13[[#This Row],[Discount]]&lt;=0.1,"Medium","High")))</f>
        <v>Low</v>
      </c>
      <c r="Q1133" s="15">
        <f t="shared" si="52"/>
        <v>1.1439999999999999</v>
      </c>
      <c r="R1133" s="15">
        <f t="shared" si="53"/>
        <v>21.736000000000001</v>
      </c>
      <c r="S1133" s="15" t="str">
        <f>IF(Table13[[#This Row],[Total Sales After Discount (Main Total Sales)]]&gt;=1000,"High Order","Low Order")</f>
        <v>Low Order</v>
      </c>
      <c r="T1133" s="9" t="s">
        <v>21</v>
      </c>
      <c r="U1133" s="9" t="s">
        <v>81</v>
      </c>
      <c r="V1133" s="16" t="str">
        <f ca="1">PROPER(Table13[[#This Row],[Region]])</f>
        <v>West</v>
      </c>
      <c r="W1133" s="9" t="s">
        <v>117</v>
      </c>
      <c r="X1133" s="9" t="s">
        <v>750</v>
      </c>
      <c r="Y1133" s="9" t="s">
        <v>32</v>
      </c>
      <c r="Z1133" s="9" t="str">
        <f>TEXT(Table13[[#This Row],[Order Date]],"mmm")</f>
        <v>Jun</v>
      </c>
      <c r="AA1133" s="1" t="str">
        <f>TEXT(Table13[[#This Row],[Order Date]],"yyyy")</f>
        <v>2015</v>
      </c>
      <c r="AB1133" s="1" t="str">
        <f>TEXT(Table13[[#This Row],[Order Date]],"mmm yyyy")</f>
        <v>Jun 2015</v>
      </c>
      <c r="AC1133" s="1" t="str">
        <f>TEXT(Table13[[#This Row],[Order Date]],"dddd")</f>
        <v>Sunday</v>
      </c>
    </row>
    <row r="1134" spans="1:29" ht="14.5">
      <c r="A1134" s="9">
        <v>2052</v>
      </c>
      <c r="B1134" s="9" t="str">
        <f>VLOOKUP(Table13[[#This Row],[Customer ID]],'Customer Lookup'!A:B,2,0)</f>
        <v>Francis Kendall</v>
      </c>
      <c r="C1134" s="9">
        <v>87234</v>
      </c>
      <c r="D1134" s="12">
        <v>42054</v>
      </c>
      <c r="E1134" s="12">
        <v>42056</v>
      </c>
      <c r="F1134" s="24">
        <f>Table13[[#This Row],[Ship Date]]-Table13[[#This Row],[Order Date]]</f>
        <v>2</v>
      </c>
      <c r="G1134" s="18" t="str">
        <f>IF(Table13[[#This Row],[Shipping Delay (No of Days From Order to Delivery)]]&lt;=2,"Fast Delivery","Standard Delivery")</f>
        <v>Fast Delivery</v>
      </c>
      <c r="H1134" s="8" t="s">
        <v>144</v>
      </c>
      <c r="I1134" s="13" t="str">
        <f ca="1">TRIM(Table13[[#This Row],[Product Category]])</f>
        <v>Office Supplies</v>
      </c>
      <c r="J1134" s="13" t="str">
        <f ca="1">PROPER(Table13[[#This Row],[Product Sub-Category]])</f>
        <v>Computer Peripherals</v>
      </c>
      <c r="K1134" s="14">
        <v>13</v>
      </c>
      <c r="L1134" s="15">
        <v>31.78</v>
      </c>
      <c r="M1134" s="15">
        <f t="shared" si="51"/>
        <v>413.14</v>
      </c>
      <c r="N1134" s="9">
        <v>0.05</v>
      </c>
      <c r="O1134" s="21">
        <v>0.05</v>
      </c>
      <c r="P1134" s="21" t="str">
        <f>IF(Table13[[#This Row],[Discount]]=0,"No Discount",IF(Table13[[#This Row],[Discount]]&lt;=0.05,"Low",IF(Table13[[#This Row],[Discount]]&lt;=0.1,"Medium","High")))</f>
        <v>Low</v>
      </c>
      <c r="Q1134" s="15">
        <f t="shared" si="52"/>
        <v>20.657</v>
      </c>
      <c r="R1134" s="15">
        <f t="shared" si="53"/>
        <v>392.483</v>
      </c>
      <c r="S1134" s="15" t="str">
        <f>IF(Table13[[#This Row],[Total Sales After Discount (Main Total Sales)]]&gt;=1000,"High Order","Low Order")</f>
        <v>Low Order</v>
      </c>
      <c r="T1134" s="9" t="s">
        <v>31</v>
      </c>
      <c r="U1134" s="9" t="s">
        <v>42</v>
      </c>
      <c r="V1134" s="16" t="str">
        <f ca="1">PROPER(Table13[[#This Row],[Region]])</f>
        <v>West</v>
      </c>
      <c r="W1134" s="9" t="s">
        <v>244</v>
      </c>
      <c r="X1134" s="9" t="s">
        <v>751</v>
      </c>
      <c r="Y1134" s="9" t="s">
        <v>32</v>
      </c>
      <c r="Z1134" s="9" t="str">
        <f>TEXT(Table13[[#This Row],[Order Date]],"mmm")</f>
        <v>Feb</v>
      </c>
      <c r="AA1134" s="1" t="str">
        <f>TEXT(Table13[[#This Row],[Order Date]],"yyyy")</f>
        <v>2015</v>
      </c>
      <c r="AB1134" s="1" t="str">
        <f>TEXT(Table13[[#This Row],[Order Date]],"mmm yyyy")</f>
        <v>Feb 2015</v>
      </c>
      <c r="AC1134" s="1" t="str">
        <f>TEXT(Table13[[#This Row],[Order Date]],"dddd")</f>
        <v>Thursday</v>
      </c>
    </row>
    <row r="1135" spans="1:29" ht="14.5">
      <c r="A1135" s="9">
        <v>2052</v>
      </c>
      <c r="B1135" s="9" t="str">
        <f>VLOOKUP(Table13[[#This Row],[Customer ID]],'Customer Lookup'!A:B,2,0)</f>
        <v>Francis Kendall</v>
      </c>
      <c r="C1135" s="9">
        <v>87234</v>
      </c>
      <c r="D1135" s="12">
        <v>42054</v>
      </c>
      <c r="E1135" s="12">
        <v>42055</v>
      </c>
      <c r="F1135" s="24">
        <f>Table13[[#This Row],[Ship Date]]-Table13[[#This Row],[Order Date]]</f>
        <v>1</v>
      </c>
      <c r="G1135" s="18" t="str">
        <f>IF(Table13[[#This Row],[Shipping Delay (No of Days From Order to Delivery)]]&lt;=2,"Fast Delivery","Standard Delivery")</f>
        <v>Fast Delivery</v>
      </c>
      <c r="H1135" s="9" t="s">
        <v>61</v>
      </c>
      <c r="I1135" s="13" t="str">
        <f ca="1">TRIM(Table13[[#This Row],[Product Category]])</f>
        <v>Technology</v>
      </c>
      <c r="J1135" s="13" t="str">
        <f ca="1">PROPER(Table13[[#This Row],[Product Sub-Category]])</f>
        <v>Envelopes</v>
      </c>
      <c r="K1135" s="14">
        <v>5</v>
      </c>
      <c r="L1135" s="15">
        <v>5.98</v>
      </c>
      <c r="M1135" s="15">
        <f t="shared" si="51"/>
        <v>29.900000000000002</v>
      </c>
      <c r="N1135" s="9">
        <v>0.05</v>
      </c>
      <c r="O1135" s="20">
        <v>0.05</v>
      </c>
      <c r="P1135" s="20" t="str">
        <f>IF(Table13[[#This Row],[Discount]]=0,"No Discount",IF(Table13[[#This Row],[Discount]]&lt;=0.05,"Low",IF(Table13[[#This Row],[Discount]]&lt;=0.1,"Medium","High")))</f>
        <v>Low</v>
      </c>
      <c r="Q1135" s="15">
        <f t="shared" si="52"/>
        <v>1.4950000000000001</v>
      </c>
      <c r="R1135" s="15">
        <f t="shared" si="53"/>
        <v>28.405000000000001</v>
      </c>
      <c r="S1135" s="15" t="str">
        <f>IF(Table13[[#This Row],[Total Sales After Discount (Main Total Sales)]]&gt;=1000,"High Order","Low Order")</f>
        <v>Low Order</v>
      </c>
      <c r="T1135" s="9" t="s">
        <v>31</v>
      </c>
      <c r="U1135" s="9" t="s">
        <v>42</v>
      </c>
      <c r="V1135" s="16" t="str">
        <f ca="1">PROPER(Table13[[#This Row],[Region]])</f>
        <v>West</v>
      </c>
      <c r="W1135" s="9" t="s">
        <v>244</v>
      </c>
      <c r="X1135" s="9" t="s">
        <v>751</v>
      </c>
      <c r="Y1135" s="9" t="s">
        <v>32</v>
      </c>
      <c r="Z1135" s="9" t="str">
        <f>TEXT(Table13[[#This Row],[Order Date]],"mmm")</f>
        <v>Feb</v>
      </c>
      <c r="AA1135" s="1" t="str">
        <f>TEXT(Table13[[#This Row],[Order Date]],"yyyy")</f>
        <v>2015</v>
      </c>
      <c r="AB1135" s="1" t="str">
        <f>TEXT(Table13[[#This Row],[Order Date]],"mmm yyyy")</f>
        <v>Feb 2015</v>
      </c>
      <c r="AC1135" s="1" t="str">
        <f>TEXT(Table13[[#This Row],[Order Date]],"dddd")</f>
        <v>Thursday</v>
      </c>
    </row>
    <row r="1136" spans="1:29" ht="14.5">
      <c r="A1136" s="9">
        <v>2052</v>
      </c>
      <c r="B1136" s="9" t="str">
        <f>VLOOKUP(Table13[[#This Row],[Customer ID]],'Customer Lookup'!A:B,2,0)</f>
        <v>Francis Kendall</v>
      </c>
      <c r="C1136" s="9">
        <v>87234</v>
      </c>
      <c r="D1136" s="12">
        <v>42054</v>
      </c>
      <c r="E1136" s="12">
        <v>42055</v>
      </c>
      <c r="F1136" s="24">
        <f>Table13[[#This Row],[Ship Date]]-Table13[[#This Row],[Order Date]]</f>
        <v>1</v>
      </c>
      <c r="G1136" s="18" t="str">
        <f>IF(Table13[[#This Row],[Shipping Delay (No of Days From Order to Delivery)]]&lt;=2,"Fast Delivery","Standard Delivery")</f>
        <v>Fast Delivery</v>
      </c>
      <c r="H1136" s="8" t="s">
        <v>2235</v>
      </c>
      <c r="I1136" s="13" t="str">
        <f ca="1">TRIM(Table13[[#This Row],[Product Category]])</f>
        <v>Office Supplies</v>
      </c>
      <c r="J1136" s="13" t="str">
        <f ca="1">PROPER(Table13[[#This Row],[Product Sub-Category]])</f>
        <v>Telephones And Communication</v>
      </c>
      <c r="K1136" s="14">
        <v>19</v>
      </c>
      <c r="L1136" s="15">
        <v>35.99</v>
      </c>
      <c r="M1136" s="15">
        <f t="shared" si="51"/>
        <v>683.81000000000006</v>
      </c>
      <c r="N1136" s="9">
        <v>0.05</v>
      </c>
      <c r="O1136" s="21">
        <v>0.05</v>
      </c>
      <c r="P1136" s="21" t="str">
        <f>IF(Table13[[#This Row],[Discount]]=0,"No Discount",IF(Table13[[#This Row],[Discount]]&lt;=0.05,"Low",IF(Table13[[#This Row],[Discount]]&lt;=0.1,"Medium","High")))</f>
        <v>Low</v>
      </c>
      <c r="Q1136" s="15">
        <f t="shared" si="52"/>
        <v>34.190500000000007</v>
      </c>
      <c r="R1136" s="15">
        <f t="shared" si="53"/>
        <v>649.61950000000002</v>
      </c>
      <c r="S1136" s="15" t="str">
        <f>IF(Table13[[#This Row],[Total Sales After Discount (Main Total Sales)]]&gt;=1000,"High Order","Low Order")</f>
        <v>Low Order</v>
      </c>
      <c r="T1136" s="9" t="s">
        <v>31</v>
      </c>
      <c r="U1136" s="9" t="s">
        <v>42</v>
      </c>
      <c r="V1136" s="16" t="str">
        <f ca="1">PROPER(Table13[[#This Row],[Region]])</f>
        <v>South</v>
      </c>
      <c r="W1136" s="9" t="s">
        <v>244</v>
      </c>
      <c r="X1136" s="9" t="s">
        <v>751</v>
      </c>
      <c r="Y1136" s="9" t="s">
        <v>22</v>
      </c>
      <c r="Z1136" s="9" t="str">
        <f>TEXT(Table13[[#This Row],[Order Date]],"mmm")</f>
        <v>Feb</v>
      </c>
      <c r="AA1136" s="1" t="str">
        <f>TEXT(Table13[[#This Row],[Order Date]],"yyyy")</f>
        <v>2015</v>
      </c>
      <c r="AB1136" s="1" t="str">
        <f>TEXT(Table13[[#This Row],[Order Date]],"mmm yyyy")</f>
        <v>Feb 2015</v>
      </c>
      <c r="AC1136" s="1" t="str">
        <f>TEXT(Table13[[#This Row],[Order Date]],"dddd")</f>
        <v>Thursday</v>
      </c>
    </row>
    <row r="1137" spans="1:29" ht="14.5">
      <c r="A1137" s="9">
        <v>2058</v>
      </c>
      <c r="B1137" s="9" t="str">
        <f>VLOOKUP(Table13[[#This Row],[Customer ID]],'Customer Lookup'!A:B,2,0)</f>
        <v>Louise Webster Sharma</v>
      </c>
      <c r="C1137" s="9">
        <v>88040</v>
      </c>
      <c r="D1137" s="12">
        <v>42048</v>
      </c>
      <c r="E1137" s="12">
        <v>42050</v>
      </c>
      <c r="F1137" s="24">
        <f>Table13[[#This Row],[Ship Date]]-Table13[[#This Row],[Order Date]]</f>
        <v>2</v>
      </c>
      <c r="G1137" s="18" t="str">
        <f>IF(Table13[[#This Row],[Shipping Delay (No of Days From Order to Delivery)]]&lt;=2,"Fast Delivery","Standard Delivery")</f>
        <v>Fast Delivery</v>
      </c>
      <c r="H1137" s="9" t="s">
        <v>83</v>
      </c>
      <c r="I1137" s="13" t="str">
        <f ca="1">TRIM(Table13[[#This Row],[Product Category]])</f>
        <v>Technology</v>
      </c>
      <c r="J1137" s="13" t="str">
        <f ca="1">PROPER(Table13[[#This Row],[Product Sub-Category]])</f>
        <v>Paper</v>
      </c>
      <c r="K1137" s="14">
        <v>5</v>
      </c>
      <c r="L1137" s="15">
        <v>5.98</v>
      </c>
      <c r="M1137" s="15">
        <f t="shared" si="51"/>
        <v>29.900000000000002</v>
      </c>
      <c r="N1137" s="9">
        <v>0.05</v>
      </c>
      <c r="O1137" s="20">
        <v>0.05</v>
      </c>
      <c r="P1137" s="20" t="str">
        <f>IF(Table13[[#This Row],[Discount]]=0,"No Discount",IF(Table13[[#This Row],[Discount]]&lt;=0.05,"Low",IF(Table13[[#This Row],[Discount]]&lt;=0.1,"Medium","High")))</f>
        <v>Low</v>
      </c>
      <c r="Q1137" s="15">
        <f t="shared" si="52"/>
        <v>1.4950000000000001</v>
      </c>
      <c r="R1137" s="15">
        <f t="shared" si="53"/>
        <v>28.405000000000001</v>
      </c>
      <c r="S1137" s="15" t="str">
        <f>IF(Table13[[#This Row],[Total Sales After Discount (Main Total Sales)]]&gt;=1000,"High Order","Low Order")</f>
        <v>Low Order</v>
      </c>
      <c r="T1137" s="9" t="s">
        <v>50</v>
      </c>
      <c r="U1137" s="9" t="s">
        <v>81</v>
      </c>
      <c r="V1137" s="16" t="str">
        <f ca="1">PROPER(Table13[[#This Row],[Region]])</f>
        <v>South</v>
      </c>
      <c r="W1137" s="9" t="s">
        <v>225</v>
      </c>
      <c r="X1137" s="9" t="s">
        <v>752</v>
      </c>
      <c r="Y1137" s="9" t="s">
        <v>32</v>
      </c>
      <c r="Z1137" s="9" t="str">
        <f>TEXT(Table13[[#This Row],[Order Date]],"mmm")</f>
        <v>Feb</v>
      </c>
      <c r="AA1137" s="1" t="str">
        <f>TEXT(Table13[[#This Row],[Order Date]],"yyyy")</f>
        <v>2015</v>
      </c>
      <c r="AB1137" s="1" t="str">
        <f>TEXT(Table13[[#This Row],[Order Date]],"mmm yyyy")</f>
        <v>Feb 2015</v>
      </c>
      <c r="AC1137" s="1" t="str">
        <f>TEXT(Table13[[#This Row],[Order Date]],"dddd")</f>
        <v>Friday</v>
      </c>
    </row>
    <row r="1138" spans="1:29" ht="14.5">
      <c r="A1138" s="9">
        <v>2059</v>
      </c>
      <c r="B1138" s="9" t="str">
        <f>VLOOKUP(Table13[[#This Row],[Customer ID]],'Customer Lookup'!A:B,2,0)</f>
        <v>Nathan Newton</v>
      </c>
      <c r="C1138" s="9">
        <v>88039</v>
      </c>
      <c r="D1138" s="12">
        <v>42021</v>
      </c>
      <c r="E1138" s="12">
        <v>42022</v>
      </c>
      <c r="F1138" s="24">
        <f>Table13[[#This Row],[Ship Date]]-Table13[[#This Row],[Order Date]]</f>
        <v>1</v>
      </c>
      <c r="G1138" s="18" t="str">
        <f>IF(Table13[[#This Row],[Shipping Delay (No of Days From Order to Delivery)]]&lt;=2,"Fast Delivery","Standard Delivery")</f>
        <v>Fast Delivery</v>
      </c>
      <c r="H1138" s="8" t="s">
        <v>144</v>
      </c>
      <c r="I1138" s="13" t="str">
        <f ca="1">TRIM(Table13[[#This Row],[Product Category]])</f>
        <v>Office Supplies</v>
      </c>
      <c r="J1138" s="13" t="str">
        <f ca="1">PROPER(Table13[[#This Row],[Product Sub-Category]])</f>
        <v>Computer Peripherals</v>
      </c>
      <c r="K1138" s="14">
        <v>13</v>
      </c>
      <c r="L1138" s="15">
        <v>28.48</v>
      </c>
      <c r="M1138" s="15">
        <f t="shared" si="51"/>
        <v>370.24</v>
      </c>
      <c r="N1138" s="9">
        <v>0.05</v>
      </c>
      <c r="O1138" s="21">
        <v>0.05</v>
      </c>
      <c r="P1138" s="21" t="str">
        <f>IF(Table13[[#This Row],[Discount]]=0,"No Discount",IF(Table13[[#This Row],[Discount]]&lt;=0.05,"Low",IF(Table13[[#This Row],[Discount]]&lt;=0.1,"Medium","High")))</f>
        <v>Low</v>
      </c>
      <c r="Q1138" s="15">
        <f t="shared" si="52"/>
        <v>18.512</v>
      </c>
      <c r="R1138" s="15">
        <f t="shared" si="53"/>
        <v>351.72800000000001</v>
      </c>
      <c r="S1138" s="15" t="str">
        <f>IF(Table13[[#This Row],[Total Sales After Discount (Main Total Sales)]]&gt;=1000,"High Order","Low Order")</f>
        <v>Low Order</v>
      </c>
      <c r="T1138" s="9" t="s">
        <v>31</v>
      </c>
      <c r="U1138" s="9" t="s">
        <v>81</v>
      </c>
      <c r="V1138" s="16" t="str">
        <f ca="1">PROPER(Table13[[#This Row],[Region]])</f>
        <v>South</v>
      </c>
      <c r="W1138" s="9" t="s">
        <v>225</v>
      </c>
      <c r="X1138" s="9" t="s">
        <v>753</v>
      </c>
      <c r="Y1138" s="9" t="s">
        <v>32</v>
      </c>
      <c r="Z1138" s="9" t="str">
        <f>TEXT(Table13[[#This Row],[Order Date]],"mmm")</f>
        <v>Jan</v>
      </c>
      <c r="AA1138" s="1" t="str">
        <f>TEXT(Table13[[#This Row],[Order Date]],"yyyy")</f>
        <v>2015</v>
      </c>
      <c r="AB1138" s="1" t="str">
        <f>TEXT(Table13[[#This Row],[Order Date]],"mmm yyyy")</f>
        <v>Jan 2015</v>
      </c>
      <c r="AC1138" s="1" t="str">
        <f>TEXT(Table13[[#This Row],[Order Date]],"dddd")</f>
        <v>Saturday</v>
      </c>
    </row>
    <row r="1139" spans="1:29" ht="14.5">
      <c r="A1139" s="9">
        <v>2059</v>
      </c>
      <c r="B1139" s="9" t="str">
        <f>VLOOKUP(Table13[[#This Row],[Customer ID]],'Customer Lookup'!A:B,2,0)</f>
        <v>Nathan Newton</v>
      </c>
      <c r="C1139" s="9">
        <v>88041</v>
      </c>
      <c r="D1139" s="12">
        <v>42090</v>
      </c>
      <c r="E1139" s="12">
        <v>42091</v>
      </c>
      <c r="F1139" s="24">
        <f>Table13[[#This Row],[Ship Date]]-Table13[[#This Row],[Order Date]]</f>
        <v>1</v>
      </c>
      <c r="G1139" s="18" t="str">
        <f>IF(Table13[[#This Row],[Shipping Delay (No of Days From Order to Delivery)]]&lt;=2,"Fast Delivery","Standard Delivery")</f>
        <v>Fast Delivery</v>
      </c>
      <c r="H1139" s="9" t="s">
        <v>2231</v>
      </c>
      <c r="I1139" s="13" t="str">
        <f ca="1">TRIM(Table13[[#This Row],[Product Category]])</f>
        <v>Technology</v>
      </c>
      <c r="J1139" s="13" t="str">
        <f ca="1">PROPER(Table13[[#This Row],[Product Sub-Category]])</f>
        <v>Pens &amp; Art Supplies</v>
      </c>
      <c r="K1139" s="14">
        <v>12</v>
      </c>
      <c r="L1139" s="15">
        <v>9.85</v>
      </c>
      <c r="M1139" s="15">
        <f t="shared" si="51"/>
        <v>118.19999999999999</v>
      </c>
      <c r="N1139" s="9">
        <v>0.05</v>
      </c>
      <c r="O1139" s="20">
        <v>0.05</v>
      </c>
      <c r="P1139" s="20" t="str">
        <f>IF(Table13[[#This Row],[Discount]]=0,"No Discount",IF(Table13[[#This Row],[Discount]]&lt;=0.05,"Low",IF(Table13[[#This Row],[Discount]]&lt;=0.1,"Medium","High")))</f>
        <v>Low</v>
      </c>
      <c r="Q1139" s="15">
        <f t="shared" si="52"/>
        <v>5.91</v>
      </c>
      <c r="R1139" s="15">
        <f t="shared" si="53"/>
        <v>112.28999999999999</v>
      </c>
      <c r="S1139" s="15" t="str">
        <f>IF(Table13[[#This Row],[Total Sales After Discount (Main Total Sales)]]&gt;=1000,"High Order","Low Order")</f>
        <v>Low Order</v>
      </c>
      <c r="T1139" s="9" t="s">
        <v>41</v>
      </c>
      <c r="U1139" s="9" t="s">
        <v>81</v>
      </c>
      <c r="V1139" s="16" t="str">
        <f ca="1">PROPER(Table13[[#This Row],[Region]])</f>
        <v>South</v>
      </c>
      <c r="W1139" s="9" t="s">
        <v>225</v>
      </c>
      <c r="X1139" s="9" t="s">
        <v>753</v>
      </c>
      <c r="Y1139" s="9" t="s">
        <v>32</v>
      </c>
      <c r="Z1139" s="9" t="str">
        <f>TEXT(Table13[[#This Row],[Order Date]],"mmm")</f>
        <v>Mar</v>
      </c>
      <c r="AA1139" s="1" t="str">
        <f>TEXT(Table13[[#This Row],[Order Date]],"yyyy")</f>
        <v>2015</v>
      </c>
      <c r="AB1139" s="1" t="str">
        <f>TEXT(Table13[[#This Row],[Order Date]],"mmm yyyy")</f>
        <v>Mar 2015</v>
      </c>
      <c r="AC1139" s="1" t="str">
        <f>TEXT(Table13[[#This Row],[Order Date]],"dddd")</f>
        <v>Friday</v>
      </c>
    </row>
    <row r="1140" spans="1:29" ht="14.5">
      <c r="A1140" s="9">
        <v>2059</v>
      </c>
      <c r="B1140" s="9" t="str">
        <f>VLOOKUP(Table13[[#This Row],[Customer ID]],'Customer Lookup'!A:B,2,0)</f>
        <v>Nathan Newton</v>
      </c>
      <c r="C1140" s="9">
        <v>88041</v>
      </c>
      <c r="D1140" s="12">
        <v>42090</v>
      </c>
      <c r="E1140" s="12">
        <v>42091</v>
      </c>
      <c r="F1140" s="24">
        <f>Table13[[#This Row],[Ship Date]]-Table13[[#This Row],[Order Date]]</f>
        <v>1</v>
      </c>
      <c r="G1140" s="18" t="str">
        <f>IF(Table13[[#This Row],[Shipping Delay (No of Days From Order to Delivery)]]&lt;=2,"Fast Delivery","Standard Delivery")</f>
        <v>Fast Delivery</v>
      </c>
      <c r="H1140" s="8" t="s">
        <v>2235</v>
      </c>
      <c r="I1140" s="13" t="str">
        <f ca="1">TRIM(Table13[[#This Row],[Product Category]])</f>
        <v>Furniture</v>
      </c>
      <c r="J1140" s="13" t="str">
        <f ca="1">PROPER(Table13[[#This Row],[Product Sub-Category]])</f>
        <v>Telephones And Communication</v>
      </c>
      <c r="K1140" s="14">
        <v>9</v>
      </c>
      <c r="L1140" s="15">
        <v>125.99</v>
      </c>
      <c r="M1140" s="15">
        <f t="shared" si="51"/>
        <v>1133.9099999999999</v>
      </c>
      <c r="N1140" s="9">
        <v>0.1</v>
      </c>
      <c r="O1140" s="21">
        <v>0.1</v>
      </c>
      <c r="P1140" s="21" t="str">
        <f>IF(Table13[[#This Row],[Discount]]=0,"No Discount",IF(Table13[[#This Row],[Discount]]&lt;=0.05,"Low",IF(Table13[[#This Row],[Discount]]&lt;=0.1,"Medium","High")))</f>
        <v>Medium</v>
      </c>
      <c r="Q1140" s="15">
        <f t="shared" si="52"/>
        <v>113.39099999999999</v>
      </c>
      <c r="R1140" s="15">
        <f t="shared" si="53"/>
        <v>1020.5189999999999</v>
      </c>
      <c r="S1140" s="15" t="str">
        <f>IF(Table13[[#This Row],[Total Sales After Discount (Main Total Sales)]]&gt;=1000,"High Order","Low Order")</f>
        <v>High Order</v>
      </c>
      <c r="T1140" s="9" t="s">
        <v>41</v>
      </c>
      <c r="U1140" s="9" t="s">
        <v>81</v>
      </c>
      <c r="V1140" s="16" t="str">
        <f ca="1">PROPER(Table13[[#This Row],[Region]])</f>
        <v>Central</v>
      </c>
      <c r="W1140" s="9" t="s">
        <v>225</v>
      </c>
      <c r="X1140" s="9" t="s">
        <v>753</v>
      </c>
      <c r="Y1140" s="9" t="s">
        <v>32</v>
      </c>
      <c r="Z1140" s="9" t="str">
        <f>TEXT(Table13[[#This Row],[Order Date]],"mmm")</f>
        <v>Mar</v>
      </c>
      <c r="AA1140" s="1" t="str">
        <f>TEXT(Table13[[#This Row],[Order Date]],"yyyy")</f>
        <v>2015</v>
      </c>
      <c r="AB1140" s="1" t="str">
        <f>TEXT(Table13[[#This Row],[Order Date]],"mmm yyyy")</f>
        <v>Mar 2015</v>
      </c>
      <c r="AC1140" s="1" t="str">
        <f>TEXT(Table13[[#This Row],[Order Date]],"dddd")</f>
        <v>Friday</v>
      </c>
    </row>
    <row r="1141" spans="1:29" ht="14.5">
      <c r="A1141" s="9">
        <v>2061</v>
      </c>
      <c r="B1141" s="9" t="str">
        <f>VLOOKUP(Table13[[#This Row],[Customer ID]],'Customer Lookup'!A:B,2,0)</f>
        <v>Marianne Carey</v>
      </c>
      <c r="C1141" s="9">
        <v>87146</v>
      </c>
      <c r="D1141" s="12">
        <v>42033</v>
      </c>
      <c r="E1141" s="12">
        <v>42035</v>
      </c>
      <c r="F1141" s="24">
        <f>Table13[[#This Row],[Ship Date]]-Table13[[#This Row],[Order Date]]</f>
        <v>2</v>
      </c>
      <c r="G1141" s="18" t="str">
        <f>IF(Table13[[#This Row],[Shipping Delay (No of Days From Order to Delivery)]]&lt;=2,"Fast Delivery","Standard Delivery")</f>
        <v>Fast Delivery</v>
      </c>
      <c r="H1141" s="9" t="s">
        <v>151</v>
      </c>
      <c r="I1141" s="13" t="str">
        <f ca="1">TRIM(Table13[[#This Row],[Product Category]])</f>
        <v>Office Supplies</v>
      </c>
      <c r="J1141" s="13" t="str">
        <f ca="1">PROPER(Table13[[#This Row],[Product Sub-Category]])</f>
        <v>Bookcases</v>
      </c>
      <c r="K1141" s="14">
        <v>1</v>
      </c>
      <c r="L1141" s="15">
        <v>240.98</v>
      </c>
      <c r="M1141" s="15">
        <f t="shared" si="51"/>
        <v>240.98</v>
      </c>
      <c r="N1141" s="9">
        <v>0.1</v>
      </c>
      <c r="O1141" s="20">
        <v>0.1</v>
      </c>
      <c r="P1141" s="20" t="str">
        <f>IF(Table13[[#This Row],[Discount]]=0,"No Discount",IF(Table13[[#This Row],[Discount]]&lt;=0.05,"Low",IF(Table13[[#This Row],[Discount]]&lt;=0.1,"Medium","High")))</f>
        <v>Medium</v>
      </c>
      <c r="Q1141" s="15">
        <f t="shared" si="52"/>
        <v>24.097999999999999</v>
      </c>
      <c r="R1141" s="15">
        <f t="shared" si="53"/>
        <v>216.88200000000001</v>
      </c>
      <c r="S1141" s="15" t="str">
        <f>IF(Table13[[#This Row],[Total Sales After Discount (Main Total Sales)]]&gt;=1000,"High Order","Low Order")</f>
        <v>Low Order</v>
      </c>
      <c r="T1141" s="9" t="s">
        <v>50</v>
      </c>
      <c r="U1141" s="9" t="s">
        <v>81</v>
      </c>
      <c r="V1141" s="16" t="str">
        <f ca="1">PROPER(Table13[[#This Row],[Region]])</f>
        <v>South</v>
      </c>
      <c r="W1141" s="9" t="s">
        <v>302</v>
      </c>
      <c r="X1141" s="9" t="s">
        <v>754</v>
      </c>
      <c r="Y1141" s="9" t="s">
        <v>22</v>
      </c>
      <c r="Z1141" s="9" t="str">
        <f>TEXT(Table13[[#This Row],[Order Date]],"mmm")</f>
        <v>Jan</v>
      </c>
      <c r="AA1141" s="1" t="str">
        <f>TEXT(Table13[[#This Row],[Order Date]],"yyyy")</f>
        <v>2015</v>
      </c>
      <c r="AB1141" s="1" t="str">
        <f>TEXT(Table13[[#This Row],[Order Date]],"mmm yyyy")</f>
        <v>Jan 2015</v>
      </c>
      <c r="AC1141" s="1" t="str">
        <f>TEXT(Table13[[#This Row],[Order Date]],"dddd")</f>
        <v>Thursday</v>
      </c>
    </row>
    <row r="1142" spans="1:29" ht="14.5">
      <c r="A1142" s="9">
        <v>2062</v>
      </c>
      <c r="B1142" s="9" t="str">
        <f>VLOOKUP(Table13[[#This Row],[Customer ID]],'Customer Lookup'!A:B,2,0)</f>
        <v>Alfred Singh</v>
      </c>
      <c r="C1142" s="9">
        <v>87146</v>
      </c>
      <c r="D1142" s="12">
        <v>42033</v>
      </c>
      <c r="E1142" s="12">
        <v>42036</v>
      </c>
      <c r="F1142" s="24">
        <f>Table13[[#This Row],[Ship Date]]-Table13[[#This Row],[Order Date]]</f>
        <v>3</v>
      </c>
      <c r="G1142" s="18" t="str">
        <f>IF(Table13[[#This Row],[Shipping Delay (No of Days From Order to Delivery)]]&lt;=2,"Fast Delivery","Standard Delivery")</f>
        <v>Standard Delivery</v>
      </c>
      <c r="H1142" s="8" t="s">
        <v>2237</v>
      </c>
      <c r="I1142" s="13" t="str">
        <f ca="1">TRIM(Table13[[#This Row],[Product Category]])</f>
        <v>Furniture</v>
      </c>
      <c r="J1142" s="13" t="str">
        <f ca="1">PROPER(Table13[[#This Row],[Product Sub-Category]])</f>
        <v>Binders And Binder Accessories</v>
      </c>
      <c r="K1142" s="14">
        <v>10</v>
      </c>
      <c r="L1142" s="15">
        <v>420.98</v>
      </c>
      <c r="M1142" s="15">
        <f t="shared" si="51"/>
        <v>4209.8</v>
      </c>
      <c r="N1142" s="9">
        <v>0.1</v>
      </c>
      <c r="O1142" s="21">
        <v>0.1</v>
      </c>
      <c r="P1142" s="21" t="str">
        <f>IF(Table13[[#This Row],[Discount]]=0,"No Discount",IF(Table13[[#This Row],[Discount]]&lt;=0.05,"Low",IF(Table13[[#This Row],[Discount]]&lt;=0.1,"Medium","High")))</f>
        <v>Medium</v>
      </c>
      <c r="Q1142" s="15">
        <f t="shared" si="52"/>
        <v>420.98</v>
      </c>
      <c r="R1142" s="15">
        <f t="shared" si="53"/>
        <v>3788.82</v>
      </c>
      <c r="S1142" s="15" t="str">
        <f>IF(Table13[[#This Row],[Total Sales After Discount (Main Total Sales)]]&gt;=1000,"High Order","Low Order")</f>
        <v>High Order</v>
      </c>
      <c r="T1142" s="9" t="s">
        <v>50</v>
      </c>
      <c r="U1142" s="9" t="s">
        <v>81</v>
      </c>
      <c r="V1142" s="16" t="str">
        <f ca="1">PROPER(Table13[[#This Row],[Region]])</f>
        <v>South</v>
      </c>
      <c r="W1142" s="9" t="s">
        <v>117</v>
      </c>
      <c r="X1142" s="9" t="s">
        <v>755</v>
      </c>
      <c r="Y1142" s="9" t="s">
        <v>32</v>
      </c>
      <c r="Z1142" s="9" t="str">
        <f>TEXT(Table13[[#This Row],[Order Date]],"mmm")</f>
        <v>Jan</v>
      </c>
      <c r="AA1142" s="1" t="str">
        <f>TEXT(Table13[[#This Row],[Order Date]],"yyyy")</f>
        <v>2015</v>
      </c>
      <c r="AB1142" s="1" t="str">
        <f>TEXT(Table13[[#This Row],[Order Date]],"mmm yyyy")</f>
        <v>Jan 2015</v>
      </c>
      <c r="AC1142" s="1" t="str">
        <f>TEXT(Table13[[#This Row],[Order Date]],"dddd")</f>
        <v>Thursday</v>
      </c>
    </row>
    <row r="1143" spans="1:29" ht="14.5">
      <c r="A1143" s="9">
        <v>2062</v>
      </c>
      <c r="B1143" s="9" t="str">
        <f>VLOOKUP(Table13[[#This Row],[Customer ID]],'Customer Lookup'!A:B,2,0)</f>
        <v>Alfred Singh</v>
      </c>
      <c r="C1143" s="9">
        <v>87148</v>
      </c>
      <c r="D1143" s="12">
        <v>42181</v>
      </c>
      <c r="E1143" s="12">
        <v>42185</v>
      </c>
      <c r="F1143" s="24">
        <f>Table13[[#This Row],[Ship Date]]-Table13[[#This Row],[Order Date]]</f>
        <v>4</v>
      </c>
      <c r="G1143" s="18" t="str">
        <f>IF(Table13[[#This Row],[Shipping Delay (No of Days From Order to Delivery)]]&lt;=2,"Fast Delivery","Standard Delivery")</f>
        <v>Standard Delivery</v>
      </c>
      <c r="H1143" s="9" t="s">
        <v>2232</v>
      </c>
      <c r="I1143" s="13" t="str">
        <f ca="1">TRIM(Table13[[#This Row],[Product Category]])</f>
        <v>Technology</v>
      </c>
      <c r="J1143" s="13" t="str">
        <f ca="1">PROPER(Table13[[#This Row],[Product Sub-Category]])</f>
        <v>Chairs &amp; Chairmats</v>
      </c>
      <c r="K1143" s="14">
        <v>22</v>
      </c>
      <c r="L1143" s="15">
        <v>291.73</v>
      </c>
      <c r="M1143" s="15">
        <f t="shared" si="51"/>
        <v>6418.06</v>
      </c>
      <c r="N1143" s="9">
        <v>0.1</v>
      </c>
      <c r="O1143" s="20">
        <v>0.1</v>
      </c>
      <c r="P1143" s="20" t="str">
        <f>IF(Table13[[#This Row],[Discount]]=0,"No Discount",IF(Table13[[#This Row],[Discount]]&lt;=0.05,"Low",IF(Table13[[#This Row],[Discount]]&lt;=0.1,"Medium","High")))</f>
        <v>Medium</v>
      </c>
      <c r="Q1143" s="15">
        <f t="shared" si="52"/>
        <v>641.80600000000004</v>
      </c>
      <c r="R1143" s="15">
        <f t="shared" si="53"/>
        <v>5776.2540000000008</v>
      </c>
      <c r="S1143" s="15" t="str">
        <f>IF(Table13[[#This Row],[Total Sales After Discount (Main Total Sales)]]&gt;=1000,"High Order","Low Order")</f>
        <v>High Order</v>
      </c>
      <c r="T1143" s="9" t="s">
        <v>98</v>
      </c>
      <c r="U1143" s="9" t="s">
        <v>81</v>
      </c>
      <c r="V1143" s="16" t="str">
        <f ca="1">PROPER(Table13[[#This Row],[Region]])</f>
        <v>South</v>
      </c>
      <c r="W1143" s="9" t="s">
        <v>117</v>
      </c>
      <c r="X1143" s="9" t="s">
        <v>755</v>
      </c>
      <c r="Y1143" s="9" t="s">
        <v>22</v>
      </c>
      <c r="Z1143" s="9" t="str">
        <f>TEXT(Table13[[#This Row],[Order Date]],"mmm")</f>
        <v>Jun</v>
      </c>
      <c r="AA1143" s="1" t="str">
        <f>TEXT(Table13[[#This Row],[Order Date]],"yyyy")</f>
        <v>2015</v>
      </c>
      <c r="AB1143" s="1" t="str">
        <f>TEXT(Table13[[#This Row],[Order Date]],"mmm yyyy")</f>
        <v>Jun 2015</v>
      </c>
      <c r="AC1143" s="1" t="str">
        <f>TEXT(Table13[[#This Row],[Order Date]],"dddd")</f>
        <v>Friday</v>
      </c>
    </row>
    <row r="1144" spans="1:29" ht="14.5">
      <c r="A1144" s="9">
        <v>2063</v>
      </c>
      <c r="B1144" s="9" t="str">
        <f>VLOOKUP(Table13[[#This Row],[Customer ID]],'Customer Lookup'!A:B,2,0)</f>
        <v>Todd D Norris</v>
      </c>
      <c r="C1144" s="9">
        <v>87147</v>
      </c>
      <c r="D1144" s="12">
        <v>42132</v>
      </c>
      <c r="E1144" s="12">
        <v>42132</v>
      </c>
      <c r="F1144" s="24">
        <f>Table13[[#This Row],[Ship Date]]-Table13[[#This Row],[Order Date]]</f>
        <v>0</v>
      </c>
      <c r="G1144" s="18" t="str">
        <f>IF(Table13[[#This Row],[Shipping Delay (No of Days From Order to Delivery)]]&lt;=2,"Fast Delivery","Standard Delivery")</f>
        <v>Fast Delivery</v>
      </c>
      <c r="H1144" s="8" t="s">
        <v>144</v>
      </c>
      <c r="I1144" s="13" t="str">
        <f ca="1">TRIM(Table13[[#This Row],[Product Category]])</f>
        <v>Office Supplies</v>
      </c>
      <c r="J1144" s="13" t="str">
        <f ca="1">PROPER(Table13[[#This Row],[Product Sub-Category]])</f>
        <v>Computer Peripherals</v>
      </c>
      <c r="K1144" s="14">
        <v>1</v>
      </c>
      <c r="L1144" s="15">
        <v>300.97000000000003</v>
      </c>
      <c r="M1144" s="15">
        <f t="shared" si="51"/>
        <v>300.97000000000003</v>
      </c>
      <c r="N1144" s="9">
        <v>0.1</v>
      </c>
      <c r="O1144" s="21">
        <v>0.1</v>
      </c>
      <c r="P1144" s="21" t="str">
        <f>IF(Table13[[#This Row],[Discount]]=0,"No Discount",IF(Table13[[#This Row],[Discount]]&lt;=0.05,"Low",IF(Table13[[#This Row],[Discount]]&lt;=0.1,"Medium","High")))</f>
        <v>Medium</v>
      </c>
      <c r="Q1144" s="15">
        <f t="shared" si="52"/>
        <v>30.097000000000005</v>
      </c>
      <c r="R1144" s="15">
        <f t="shared" si="53"/>
        <v>270.87300000000005</v>
      </c>
      <c r="S1144" s="15" t="str">
        <f>IF(Table13[[#This Row],[Total Sales After Discount (Main Total Sales)]]&gt;=1000,"High Order","Low Order")</f>
        <v>Low Order</v>
      </c>
      <c r="T1144" s="9" t="s">
        <v>98</v>
      </c>
      <c r="U1144" s="9" t="s">
        <v>81</v>
      </c>
      <c r="V1144" s="16" t="str">
        <f ca="1">PROPER(Table13[[#This Row],[Region]])</f>
        <v>South</v>
      </c>
      <c r="W1144" s="9" t="s">
        <v>117</v>
      </c>
      <c r="X1144" s="9" t="s">
        <v>756</v>
      </c>
      <c r="Y1144" s="9" t="s">
        <v>32</v>
      </c>
      <c r="Z1144" s="9" t="str">
        <f>TEXT(Table13[[#This Row],[Order Date]],"mmm")</f>
        <v>May</v>
      </c>
      <c r="AA1144" s="1" t="str">
        <f>TEXT(Table13[[#This Row],[Order Date]],"yyyy")</f>
        <v>2015</v>
      </c>
      <c r="AB1144" s="1" t="str">
        <f>TEXT(Table13[[#This Row],[Order Date]],"mmm yyyy")</f>
        <v>May 2015</v>
      </c>
      <c r="AC1144" s="1" t="str">
        <f>TEXT(Table13[[#This Row],[Order Date]],"dddd")</f>
        <v>Friday</v>
      </c>
    </row>
    <row r="1145" spans="1:29" ht="14.5">
      <c r="A1145" s="9">
        <v>2066</v>
      </c>
      <c r="B1145" s="9" t="str">
        <f>VLOOKUP(Table13[[#This Row],[Customer ID]],'Customer Lookup'!A:B,2,0)</f>
        <v>Claudia Webb</v>
      </c>
      <c r="C1145" s="9">
        <v>85833</v>
      </c>
      <c r="D1145" s="12">
        <v>42089</v>
      </c>
      <c r="E1145" s="12">
        <v>42090</v>
      </c>
      <c r="F1145" s="24">
        <f>Table13[[#This Row],[Ship Date]]-Table13[[#This Row],[Order Date]]</f>
        <v>1</v>
      </c>
      <c r="G1145" s="18" t="str">
        <f>IF(Table13[[#This Row],[Shipping Delay (No of Days From Order to Delivery)]]&lt;=2,"Fast Delivery","Standard Delivery")</f>
        <v>Fast Delivery</v>
      </c>
      <c r="H1145" s="9" t="s">
        <v>2238</v>
      </c>
      <c r="I1145" s="13" t="str">
        <f ca="1">TRIM(Table13[[#This Row],[Product Category]])</f>
        <v>Technology</v>
      </c>
      <c r="J1145" s="13" t="str">
        <f ca="1">PROPER(Table13[[#This Row],[Product Sub-Category]])</f>
        <v>Storage &amp; Organization</v>
      </c>
      <c r="K1145" s="14">
        <v>7</v>
      </c>
      <c r="L1145" s="15">
        <v>20.89</v>
      </c>
      <c r="M1145" s="15">
        <f t="shared" si="51"/>
        <v>146.23000000000002</v>
      </c>
      <c r="N1145" s="9">
        <v>0.05</v>
      </c>
      <c r="O1145" s="20">
        <v>0.05</v>
      </c>
      <c r="P1145" s="20" t="str">
        <f>IF(Table13[[#This Row],[Discount]]=0,"No Discount",IF(Table13[[#This Row],[Discount]]&lt;=0.05,"Low",IF(Table13[[#This Row],[Discount]]&lt;=0.1,"Medium","High")))</f>
        <v>Low</v>
      </c>
      <c r="Q1145" s="15">
        <f t="shared" si="52"/>
        <v>7.3115000000000014</v>
      </c>
      <c r="R1145" s="15">
        <f t="shared" si="53"/>
        <v>138.91850000000002</v>
      </c>
      <c r="S1145" s="15" t="str">
        <f>IF(Table13[[#This Row],[Total Sales After Discount (Main Total Sales)]]&gt;=1000,"High Order","Low Order")</f>
        <v>Low Order</v>
      </c>
      <c r="T1145" s="9" t="s">
        <v>50</v>
      </c>
      <c r="U1145" s="9" t="s">
        <v>42</v>
      </c>
      <c r="V1145" s="16" t="str">
        <f ca="1">PROPER(Table13[[#This Row],[Region]])</f>
        <v>South</v>
      </c>
      <c r="W1145" s="9" t="s">
        <v>225</v>
      </c>
      <c r="X1145" s="9" t="s">
        <v>757</v>
      </c>
      <c r="Y1145" s="9" t="s">
        <v>32</v>
      </c>
      <c r="Z1145" s="9" t="str">
        <f>TEXT(Table13[[#This Row],[Order Date]],"mmm")</f>
        <v>Mar</v>
      </c>
      <c r="AA1145" s="1" t="str">
        <f>TEXT(Table13[[#This Row],[Order Date]],"yyyy")</f>
        <v>2015</v>
      </c>
      <c r="AB1145" s="1" t="str">
        <f>TEXT(Table13[[#This Row],[Order Date]],"mmm yyyy")</f>
        <v>Mar 2015</v>
      </c>
      <c r="AC1145" s="1" t="str">
        <f>TEXT(Table13[[#This Row],[Order Date]],"dddd")</f>
        <v>Thursday</v>
      </c>
    </row>
    <row r="1146" spans="1:29" ht="14.5">
      <c r="A1146" s="9">
        <v>2066</v>
      </c>
      <c r="B1146" s="9" t="str">
        <f>VLOOKUP(Table13[[#This Row],[Customer ID]],'Customer Lookup'!A:B,2,0)</f>
        <v>Claudia Webb</v>
      </c>
      <c r="C1146" s="9">
        <v>85834</v>
      </c>
      <c r="D1146" s="12">
        <v>42094</v>
      </c>
      <c r="E1146" s="12">
        <v>42095</v>
      </c>
      <c r="F1146" s="24">
        <f>Table13[[#This Row],[Ship Date]]-Table13[[#This Row],[Order Date]]</f>
        <v>1</v>
      </c>
      <c r="G1146" s="18" t="str">
        <f>IF(Table13[[#This Row],[Shipping Delay (No of Days From Order to Delivery)]]&lt;=2,"Fast Delivery","Standard Delivery")</f>
        <v>Fast Delivery</v>
      </c>
      <c r="H1146" s="8" t="s">
        <v>2235</v>
      </c>
      <c r="I1146" s="13" t="str">
        <f ca="1">TRIM(Table13[[#This Row],[Product Category]])</f>
        <v>Office Supplies</v>
      </c>
      <c r="J1146" s="13" t="str">
        <f ca="1">PROPER(Table13[[#This Row],[Product Sub-Category]])</f>
        <v>Telephones And Communication</v>
      </c>
      <c r="K1146" s="14">
        <v>2</v>
      </c>
      <c r="L1146" s="15">
        <v>20.99</v>
      </c>
      <c r="M1146" s="15">
        <f t="shared" si="51"/>
        <v>41.98</v>
      </c>
      <c r="N1146" s="9">
        <v>0.05</v>
      </c>
      <c r="O1146" s="21">
        <v>0.05</v>
      </c>
      <c r="P1146" s="21" t="str">
        <f>IF(Table13[[#This Row],[Discount]]=0,"No Discount",IF(Table13[[#This Row],[Discount]]&lt;=0.05,"Low",IF(Table13[[#This Row],[Discount]]&lt;=0.1,"Medium","High")))</f>
        <v>Low</v>
      </c>
      <c r="Q1146" s="15">
        <f t="shared" si="52"/>
        <v>2.0989999999999998</v>
      </c>
      <c r="R1146" s="15">
        <f t="shared" si="53"/>
        <v>39.881</v>
      </c>
      <c r="S1146" s="15" t="str">
        <f>IF(Table13[[#This Row],[Total Sales After Discount (Main Total Sales)]]&gt;=1000,"High Order","Low Order")</f>
        <v>Low Order</v>
      </c>
      <c r="T1146" s="9" t="s">
        <v>41</v>
      </c>
      <c r="U1146" s="9" t="s">
        <v>42</v>
      </c>
      <c r="V1146" s="16" t="str">
        <f ca="1">PROPER(Table13[[#This Row],[Region]])</f>
        <v>South</v>
      </c>
      <c r="W1146" s="9" t="s">
        <v>225</v>
      </c>
      <c r="X1146" s="9" t="s">
        <v>757</v>
      </c>
      <c r="Y1146" s="9" t="s">
        <v>22</v>
      </c>
      <c r="Z1146" s="9" t="str">
        <f>TEXT(Table13[[#This Row],[Order Date]],"mmm")</f>
        <v>Mar</v>
      </c>
      <c r="AA1146" s="1" t="str">
        <f>TEXT(Table13[[#This Row],[Order Date]],"yyyy")</f>
        <v>2015</v>
      </c>
      <c r="AB1146" s="1" t="str">
        <f>TEXT(Table13[[#This Row],[Order Date]],"mmm yyyy")</f>
        <v>Mar 2015</v>
      </c>
      <c r="AC1146" s="1" t="str">
        <f>TEXT(Table13[[#This Row],[Order Date]],"dddd")</f>
        <v>Tuesday</v>
      </c>
    </row>
    <row r="1147" spans="1:29" ht="14.5">
      <c r="A1147" s="9">
        <v>2066</v>
      </c>
      <c r="B1147" s="9" t="str">
        <f>VLOOKUP(Table13[[#This Row],[Customer ID]],'Customer Lookup'!A:B,2,0)</f>
        <v>Claudia Webb</v>
      </c>
      <c r="C1147" s="9">
        <v>85835</v>
      </c>
      <c r="D1147" s="12">
        <v>42113</v>
      </c>
      <c r="E1147" s="12">
        <v>42117</v>
      </c>
      <c r="F1147" s="24">
        <f>Table13[[#This Row],[Ship Date]]-Table13[[#This Row],[Order Date]]</f>
        <v>4</v>
      </c>
      <c r="G1147" s="18" t="str">
        <f>IF(Table13[[#This Row],[Shipping Delay (No of Days From Order to Delivery)]]&lt;=2,"Fast Delivery","Standard Delivery")</f>
        <v>Standard Delivery</v>
      </c>
      <c r="H1147" s="9" t="s">
        <v>2237</v>
      </c>
      <c r="I1147" s="13" t="str">
        <f ca="1">TRIM(Table13[[#This Row],[Product Category]])</f>
        <v>Technology</v>
      </c>
      <c r="J1147" s="13" t="str">
        <f ca="1">PROPER(Table13[[#This Row],[Product Sub-Category]])</f>
        <v>Binders And Binder Accessories</v>
      </c>
      <c r="K1147" s="14">
        <v>8</v>
      </c>
      <c r="L1147" s="15">
        <v>4.24</v>
      </c>
      <c r="M1147" s="15">
        <f t="shared" si="51"/>
        <v>33.92</v>
      </c>
      <c r="N1147" s="9">
        <v>0.05</v>
      </c>
      <c r="O1147" s="20">
        <v>0.05</v>
      </c>
      <c r="P1147" s="20" t="str">
        <f>IF(Table13[[#This Row],[Discount]]=0,"No Discount",IF(Table13[[#This Row],[Discount]]&lt;=0.05,"Low",IF(Table13[[#This Row],[Discount]]&lt;=0.1,"Medium","High")))</f>
        <v>Low</v>
      </c>
      <c r="Q1147" s="15">
        <f t="shared" si="52"/>
        <v>1.6960000000000002</v>
      </c>
      <c r="R1147" s="15">
        <f t="shared" si="53"/>
        <v>32.224000000000004</v>
      </c>
      <c r="S1147" s="15" t="str">
        <f>IF(Table13[[#This Row],[Total Sales After Discount (Main Total Sales)]]&gt;=1000,"High Order","Low Order")</f>
        <v>Low Order</v>
      </c>
      <c r="T1147" s="9" t="s">
        <v>98</v>
      </c>
      <c r="U1147" s="9" t="s">
        <v>81</v>
      </c>
      <c r="V1147" s="16" t="str">
        <f ca="1">PROPER(Table13[[#This Row],[Region]])</f>
        <v>South</v>
      </c>
      <c r="W1147" s="9" t="s">
        <v>225</v>
      </c>
      <c r="X1147" s="9" t="s">
        <v>757</v>
      </c>
      <c r="Y1147" s="9" t="s">
        <v>32</v>
      </c>
      <c r="Z1147" s="9" t="str">
        <f>TEXT(Table13[[#This Row],[Order Date]],"mmm")</f>
        <v>Apr</v>
      </c>
      <c r="AA1147" s="1" t="str">
        <f>TEXT(Table13[[#This Row],[Order Date]],"yyyy")</f>
        <v>2015</v>
      </c>
      <c r="AB1147" s="1" t="str">
        <f>TEXT(Table13[[#This Row],[Order Date]],"mmm yyyy")</f>
        <v>Apr 2015</v>
      </c>
      <c r="AC1147" s="1" t="str">
        <f>TEXT(Table13[[#This Row],[Order Date]],"dddd")</f>
        <v>Sunday</v>
      </c>
    </row>
    <row r="1148" spans="1:29" ht="14.5">
      <c r="A1148" s="9">
        <v>2069</v>
      </c>
      <c r="B1148" s="9" t="str">
        <f>VLOOKUP(Table13[[#This Row],[Customer ID]],'Customer Lookup'!A:B,2,0)</f>
        <v>Elsie Boykin</v>
      </c>
      <c r="C1148" s="9">
        <v>88554</v>
      </c>
      <c r="D1148" s="12">
        <v>42016</v>
      </c>
      <c r="E1148" s="12">
        <v>42018</v>
      </c>
      <c r="F1148" s="24">
        <f>Table13[[#This Row],[Ship Date]]-Table13[[#This Row],[Order Date]]</f>
        <v>2</v>
      </c>
      <c r="G1148" s="18" t="str">
        <f>IF(Table13[[#This Row],[Shipping Delay (No of Days From Order to Delivery)]]&lt;=2,"Fast Delivery","Standard Delivery")</f>
        <v>Fast Delivery</v>
      </c>
      <c r="H1148" s="8" t="s">
        <v>144</v>
      </c>
      <c r="I1148" s="13" t="str">
        <f ca="1">TRIM(Table13[[#This Row],[Product Category]])</f>
        <v>Technology</v>
      </c>
      <c r="J1148" s="13" t="str">
        <f ca="1">PROPER(Table13[[#This Row],[Product Sub-Category]])</f>
        <v>Computer Peripherals</v>
      </c>
      <c r="K1148" s="14">
        <v>3</v>
      </c>
      <c r="L1148" s="15">
        <v>40.98</v>
      </c>
      <c r="M1148" s="15">
        <f t="shared" si="51"/>
        <v>122.94</v>
      </c>
      <c r="N1148" s="9">
        <v>0.05</v>
      </c>
      <c r="O1148" s="21">
        <v>0.05</v>
      </c>
      <c r="P1148" s="21" t="str">
        <f>IF(Table13[[#This Row],[Discount]]=0,"No Discount",IF(Table13[[#This Row],[Discount]]&lt;=0.05,"Low",IF(Table13[[#This Row],[Discount]]&lt;=0.1,"Medium","High")))</f>
        <v>Low</v>
      </c>
      <c r="Q1148" s="15">
        <f t="shared" si="52"/>
        <v>6.1470000000000002</v>
      </c>
      <c r="R1148" s="15">
        <f t="shared" si="53"/>
        <v>116.79299999999999</v>
      </c>
      <c r="S1148" s="15" t="str">
        <f>IF(Table13[[#This Row],[Total Sales After Discount (Main Total Sales)]]&gt;=1000,"High Order","Low Order")</f>
        <v>Low Order</v>
      </c>
      <c r="T1148" s="9" t="s">
        <v>50</v>
      </c>
      <c r="U1148" s="9" t="s">
        <v>104</v>
      </c>
      <c r="V1148" s="16" t="str">
        <f ca="1">PROPER(Table13[[#This Row],[Region]])</f>
        <v>Central</v>
      </c>
      <c r="W1148" s="9" t="s">
        <v>347</v>
      </c>
      <c r="X1148" s="9" t="s">
        <v>758</v>
      </c>
      <c r="Y1148" s="9" t="s">
        <v>32</v>
      </c>
      <c r="Z1148" s="9" t="str">
        <f>TEXT(Table13[[#This Row],[Order Date]],"mmm")</f>
        <v>Jan</v>
      </c>
      <c r="AA1148" s="1" t="str">
        <f>TEXT(Table13[[#This Row],[Order Date]],"yyyy")</f>
        <v>2015</v>
      </c>
      <c r="AB1148" s="1" t="str">
        <f>TEXT(Table13[[#This Row],[Order Date]],"mmm yyyy")</f>
        <v>Jan 2015</v>
      </c>
      <c r="AC1148" s="1" t="str">
        <f>TEXT(Table13[[#This Row],[Order Date]],"dddd")</f>
        <v>Monday</v>
      </c>
    </row>
    <row r="1149" spans="1:29" ht="14.5">
      <c r="A1149" s="9">
        <v>2070</v>
      </c>
      <c r="B1149" s="9" t="str">
        <f>VLOOKUP(Table13[[#This Row],[Customer ID]],'Customer Lookup'!A:B,2,0)</f>
        <v>Kelly Collins</v>
      </c>
      <c r="C1149" s="9">
        <v>88558</v>
      </c>
      <c r="D1149" s="12">
        <v>42140</v>
      </c>
      <c r="E1149" s="12">
        <v>42144</v>
      </c>
      <c r="F1149" s="24">
        <f>Table13[[#This Row],[Ship Date]]-Table13[[#This Row],[Order Date]]</f>
        <v>4</v>
      </c>
      <c r="G1149" s="18" t="str">
        <f>IF(Table13[[#This Row],[Shipping Delay (No of Days From Order to Delivery)]]&lt;=2,"Fast Delivery","Standard Delivery")</f>
        <v>Standard Delivery</v>
      </c>
      <c r="H1149" s="9" t="s">
        <v>2235</v>
      </c>
      <c r="I1149" s="13" t="str">
        <f ca="1">TRIM(Table13[[#This Row],[Product Category]])</f>
        <v>Technology</v>
      </c>
      <c r="J1149" s="13" t="str">
        <f ca="1">PROPER(Table13[[#This Row],[Product Sub-Category]])</f>
        <v>Telephones And Communication</v>
      </c>
      <c r="K1149" s="14">
        <v>5</v>
      </c>
      <c r="L1149" s="15">
        <v>35.99</v>
      </c>
      <c r="M1149" s="15">
        <f t="shared" si="51"/>
        <v>179.95000000000002</v>
      </c>
      <c r="N1149" s="9">
        <v>0.05</v>
      </c>
      <c r="O1149" s="20">
        <v>0.05</v>
      </c>
      <c r="P1149" s="20" t="str">
        <f>IF(Table13[[#This Row],[Discount]]=0,"No Discount",IF(Table13[[#This Row],[Discount]]&lt;=0.05,"Low",IF(Table13[[#This Row],[Discount]]&lt;=0.1,"Medium","High")))</f>
        <v>Low</v>
      </c>
      <c r="Q1149" s="15">
        <f t="shared" si="52"/>
        <v>8.9975000000000005</v>
      </c>
      <c r="R1149" s="15">
        <f t="shared" si="53"/>
        <v>170.95250000000001</v>
      </c>
      <c r="S1149" s="15" t="str">
        <f>IF(Table13[[#This Row],[Total Sales After Discount (Main Total Sales)]]&gt;=1000,"High Order","Low Order")</f>
        <v>Low Order</v>
      </c>
      <c r="T1149" s="9" t="s">
        <v>98</v>
      </c>
      <c r="U1149" s="9" t="s">
        <v>81</v>
      </c>
      <c r="V1149" s="16" t="str">
        <f ca="1">PROPER(Table13[[#This Row],[Region]])</f>
        <v>Central</v>
      </c>
      <c r="W1149" s="9" t="s">
        <v>215</v>
      </c>
      <c r="X1149" s="9" t="s">
        <v>759</v>
      </c>
      <c r="Y1149" s="9" t="s">
        <v>32</v>
      </c>
      <c r="Z1149" s="9" t="str">
        <f>TEXT(Table13[[#This Row],[Order Date]],"mmm")</f>
        <v>May</v>
      </c>
      <c r="AA1149" s="1" t="str">
        <f>TEXT(Table13[[#This Row],[Order Date]],"yyyy")</f>
        <v>2015</v>
      </c>
      <c r="AB1149" s="1" t="str">
        <f>TEXT(Table13[[#This Row],[Order Date]],"mmm yyyy")</f>
        <v>May 2015</v>
      </c>
      <c r="AC1149" s="1" t="str">
        <f>TEXT(Table13[[#This Row],[Order Date]],"dddd")</f>
        <v>Saturday</v>
      </c>
    </row>
    <row r="1150" spans="1:29" ht="14.5">
      <c r="A1150" s="9">
        <v>2071</v>
      </c>
      <c r="B1150" s="9" t="str">
        <f>VLOOKUP(Table13[[#This Row],[Customer ID]],'Customer Lookup'!A:B,2,0)</f>
        <v>Victor Cherry</v>
      </c>
      <c r="C1150" s="9">
        <v>88555</v>
      </c>
      <c r="D1150" s="12">
        <v>42036</v>
      </c>
      <c r="E1150" s="12">
        <v>42036</v>
      </c>
      <c r="F1150" s="24">
        <f>Table13[[#This Row],[Ship Date]]-Table13[[#This Row],[Order Date]]</f>
        <v>0</v>
      </c>
      <c r="G1150" s="18" t="str">
        <f>IF(Table13[[#This Row],[Shipping Delay (No of Days From Order to Delivery)]]&lt;=2,"Fast Delivery","Standard Delivery")</f>
        <v>Fast Delivery</v>
      </c>
      <c r="H1150" s="8" t="s">
        <v>144</v>
      </c>
      <c r="I1150" s="13" t="str">
        <f ca="1">TRIM(Table13[[#This Row],[Product Category]])</f>
        <v>Office Supplies</v>
      </c>
      <c r="J1150" s="13" t="str">
        <f ca="1">PROPER(Table13[[#This Row],[Product Sub-Category]])</f>
        <v>Computer Peripherals</v>
      </c>
      <c r="K1150" s="14">
        <v>23</v>
      </c>
      <c r="L1150" s="15">
        <v>60.98</v>
      </c>
      <c r="M1150" s="15">
        <f t="shared" si="51"/>
        <v>1402.54</v>
      </c>
      <c r="N1150" s="9">
        <v>0.05</v>
      </c>
      <c r="O1150" s="21">
        <v>0.05</v>
      </c>
      <c r="P1150" s="21" t="str">
        <f>IF(Table13[[#This Row],[Discount]]=0,"No Discount",IF(Table13[[#This Row],[Discount]]&lt;=0.05,"Low",IF(Table13[[#This Row],[Discount]]&lt;=0.1,"Medium","High")))</f>
        <v>Low</v>
      </c>
      <c r="Q1150" s="15">
        <f t="shared" si="52"/>
        <v>70.126999999999995</v>
      </c>
      <c r="R1150" s="15">
        <f t="shared" si="53"/>
        <v>1332.413</v>
      </c>
      <c r="S1150" s="15" t="str">
        <f>IF(Table13[[#This Row],[Total Sales After Discount (Main Total Sales)]]&gt;=1000,"High Order","Low Order")</f>
        <v>High Order</v>
      </c>
      <c r="T1150" s="9" t="s">
        <v>31</v>
      </c>
      <c r="U1150" s="9" t="s">
        <v>81</v>
      </c>
      <c r="V1150" s="16" t="str">
        <f ca="1">PROPER(Table13[[#This Row],[Region]])</f>
        <v>Central</v>
      </c>
      <c r="W1150" s="9" t="s">
        <v>215</v>
      </c>
      <c r="X1150" s="9" t="s">
        <v>760</v>
      </c>
      <c r="Y1150" s="9" t="s">
        <v>32</v>
      </c>
      <c r="Z1150" s="9" t="str">
        <f>TEXT(Table13[[#This Row],[Order Date]],"mmm")</f>
        <v>Feb</v>
      </c>
      <c r="AA1150" s="1" t="str">
        <f>TEXT(Table13[[#This Row],[Order Date]],"yyyy")</f>
        <v>2015</v>
      </c>
      <c r="AB1150" s="1" t="str">
        <f>TEXT(Table13[[#This Row],[Order Date]],"mmm yyyy")</f>
        <v>Feb 2015</v>
      </c>
      <c r="AC1150" s="1" t="str">
        <f>TEXT(Table13[[#This Row],[Order Date]],"dddd")</f>
        <v>Sunday</v>
      </c>
    </row>
    <row r="1151" spans="1:29" ht="14.5">
      <c r="A1151" s="9">
        <v>2071</v>
      </c>
      <c r="B1151" s="9" t="str">
        <f>VLOOKUP(Table13[[#This Row],[Customer ID]],'Customer Lookup'!A:B,2,0)</f>
        <v>Victor Cherry</v>
      </c>
      <c r="C1151" s="9">
        <v>88555</v>
      </c>
      <c r="D1151" s="12">
        <v>42036</v>
      </c>
      <c r="E1151" s="12">
        <v>42037</v>
      </c>
      <c r="F1151" s="24">
        <f>Table13[[#This Row],[Ship Date]]-Table13[[#This Row],[Order Date]]</f>
        <v>1</v>
      </c>
      <c r="G1151" s="18" t="str">
        <f>IF(Table13[[#This Row],[Shipping Delay (No of Days From Order to Delivery)]]&lt;=2,"Fast Delivery","Standard Delivery")</f>
        <v>Fast Delivery</v>
      </c>
      <c r="H1151" s="9" t="s">
        <v>116</v>
      </c>
      <c r="I1151" s="13" t="str">
        <f ca="1">TRIM(Table13[[#This Row],[Product Category]])</f>
        <v>Technology</v>
      </c>
      <c r="J1151" s="13" t="str">
        <f ca="1">PROPER(Table13[[#This Row],[Product Sub-Category]])</f>
        <v>Labels</v>
      </c>
      <c r="K1151" s="14">
        <v>11</v>
      </c>
      <c r="L1151" s="15">
        <v>3.08</v>
      </c>
      <c r="M1151" s="15">
        <f t="shared" si="51"/>
        <v>33.880000000000003</v>
      </c>
      <c r="N1151" s="9">
        <v>0.05</v>
      </c>
      <c r="O1151" s="20">
        <v>0.05</v>
      </c>
      <c r="P1151" s="20" t="str">
        <f>IF(Table13[[#This Row],[Discount]]=0,"No Discount",IF(Table13[[#This Row],[Discount]]&lt;=0.05,"Low",IF(Table13[[#This Row],[Discount]]&lt;=0.1,"Medium","High")))</f>
        <v>Low</v>
      </c>
      <c r="Q1151" s="15">
        <f t="shared" si="52"/>
        <v>1.6940000000000002</v>
      </c>
      <c r="R1151" s="15">
        <f t="shared" si="53"/>
        <v>32.186</v>
      </c>
      <c r="S1151" s="15" t="str">
        <f>IF(Table13[[#This Row],[Total Sales After Discount (Main Total Sales)]]&gt;=1000,"High Order","Low Order")</f>
        <v>Low Order</v>
      </c>
      <c r="T1151" s="9" t="s">
        <v>31</v>
      </c>
      <c r="U1151" s="9" t="s">
        <v>81</v>
      </c>
      <c r="V1151" s="16" t="str">
        <f ca="1">PROPER(Table13[[#This Row],[Region]])</f>
        <v>Central</v>
      </c>
      <c r="W1151" s="9" t="s">
        <v>215</v>
      </c>
      <c r="X1151" s="9" t="s">
        <v>760</v>
      </c>
      <c r="Y1151" s="9" t="s">
        <v>32</v>
      </c>
      <c r="Z1151" s="9" t="str">
        <f>TEXT(Table13[[#This Row],[Order Date]],"mmm")</f>
        <v>Feb</v>
      </c>
      <c r="AA1151" s="1" t="str">
        <f>TEXT(Table13[[#This Row],[Order Date]],"yyyy")</f>
        <v>2015</v>
      </c>
      <c r="AB1151" s="1" t="str">
        <f>TEXT(Table13[[#This Row],[Order Date]],"mmm yyyy")</f>
        <v>Feb 2015</v>
      </c>
      <c r="AC1151" s="1" t="str">
        <f>TEXT(Table13[[#This Row],[Order Date]],"dddd")</f>
        <v>Sunday</v>
      </c>
    </row>
    <row r="1152" spans="1:29" ht="14.5">
      <c r="A1152" s="9">
        <v>2071</v>
      </c>
      <c r="B1152" s="9" t="str">
        <f>VLOOKUP(Table13[[#This Row],[Customer ID]],'Customer Lookup'!A:B,2,0)</f>
        <v>Victor Cherry</v>
      </c>
      <c r="C1152" s="9">
        <v>88558</v>
      </c>
      <c r="D1152" s="12">
        <v>42140</v>
      </c>
      <c r="E1152" s="12">
        <v>42147</v>
      </c>
      <c r="F1152" s="24">
        <f>Table13[[#This Row],[Ship Date]]-Table13[[#This Row],[Order Date]]</f>
        <v>7</v>
      </c>
      <c r="G1152" s="18" t="str">
        <f>IF(Table13[[#This Row],[Shipping Delay (No of Days From Order to Delivery)]]&lt;=2,"Fast Delivery","Standard Delivery")</f>
        <v>Standard Delivery</v>
      </c>
      <c r="H1152" s="8" t="s">
        <v>2235</v>
      </c>
      <c r="I1152" s="13" t="str">
        <f ca="1">TRIM(Table13[[#This Row],[Product Category]])</f>
        <v>Office Supplies</v>
      </c>
      <c r="J1152" s="13" t="str">
        <f ca="1">PROPER(Table13[[#This Row],[Product Sub-Category]])</f>
        <v>Telephones And Communication</v>
      </c>
      <c r="K1152" s="14">
        <v>20</v>
      </c>
      <c r="L1152" s="15">
        <v>65.989999999999995</v>
      </c>
      <c r="M1152" s="15">
        <f t="shared" si="51"/>
        <v>1319.8</v>
      </c>
      <c r="N1152" s="9">
        <v>0.05</v>
      </c>
      <c r="O1152" s="21">
        <v>0.05</v>
      </c>
      <c r="P1152" s="21" t="str">
        <f>IF(Table13[[#This Row],[Discount]]=0,"No Discount",IF(Table13[[#This Row],[Discount]]&lt;=0.05,"Low",IF(Table13[[#This Row],[Discount]]&lt;=0.1,"Medium","High")))</f>
        <v>Low</v>
      </c>
      <c r="Q1152" s="15">
        <f t="shared" si="52"/>
        <v>65.989999999999995</v>
      </c>
      <c r="R1152" s="15">
        <f t="shared" si="53"/>
        <v>1253.81</v>
      </c>
      <c r="S1152" s="15" t="str">
        <f>IF(Table13[[#This Row],[Total Sales After Discount (Main Total Sales)]]&gt;=1000,"High Order","Low Order")</f>
        <v>High Order</v>
      </c>
      <c r="T1152" s="9" t="s">
        <v>98</v>
      </c>
      <c r="U1152" s="9" t="s">
        <v>81</v>
      </c>
      <c r="V1152" s="16" t="str">
        <f ca="1">PROPER(Table13[[#This Row],[Region]])</f>
        <v>Central</v>
      </c>
      <c r="W1152" s="9" t="s">
        <v>215</v>
      </c>
      <c r="X1152" s="9" t="s">
        <v>760</v>
      </c>
      <c r="Y1152" s="9" t="s">
        <v>22</v>
      </c>
      <c r="Z1152" s="9" t="str">
        <f>TEXT(Table13[[#This Row],[Order Date]],"mmm")</f>
        <v>May</v>
      </c>
      <c r="AA1152" s="1" t="str">
        <f>TEXT(Table13[[#This Row],[Order Date]],"yyyy")</f>
        <v>2015</v>
      </c>
      <c r="AB1152" s="1" t="str">
        <f>TEXT(Table13[[#This Row],[Order Date]],"mmm yyyy")</f>
        <v>May 2015</v>
      </c>
      <c r="AC1152" s="1" t="str">
        <f>TEXT(Table13[[#This Row],[Order Date]],"dddd")</f>
        <v>Saturday</v>
      </c>
    </row>
    <row r="1153" spans="1:29" ht="14.5">
      <c r="A1153" s="9">
        <v>2072</v>
      </c>
      <c r="B1153" s="9" t="str">
        <f>VLOOKUP(Table13[[#This Row],[Customer ID]],'Customer Lookup'!A:B,2,0)</f>
        <v>Malcolm S Lanier</v>
      </c>
      <c r="C1153" s="9">
        <v>88555</v>
      </c>
      <c r="D1153" s="12">
        <v>42036</v>
      </c>
      <c r="E1153" s="12">
        <v>42038</v>
      </c>
      <c r="F1153" s="24">
        <f>Table13[[#This Row],[Ship Date]]-Table13[[#This Row],[Order Date]]</f>
        <v>2</v>
      </c>
      <c r="G1153" s="18" t="str">
        <f>IF(Table13[[#This Row],[Shipping Delay (No of Days From Order to Delivery)]]&lt;=2,"Fast Delivery","Standard Delivery")</f>
        <v>Fast Delivery</v>
      </c>
      <c r="H1153" s="9" t="s">
        <v>83</v>
      </c>
      <c r="I1153" s="13" t="str">
        <f ca="1">TRIM(Table13[[#This Row],[Product Category]])</f>
        <v>Furniture</v>
      </c>
      <c r="J1153" s="13" t="str">
        <f ca="1">PROPER(Table13[[#This Row],[Product Sub-Category]])</f>
        <v>Paper</v>
      </c>
      <c r="K1153" s="14">
        <v>23</v>
      </c>
      <c r="L1153" s="15">
        <v>10.31</v>
      </c>
      <c r="M1153" s="15">
        <f t="shared" si="51"/>
        <v>237.13000000000002</v>
      </c>
      <c r="N1153" s="9">
        <v>0.05</v>
      </c>
      <c r="O1153" s="20">
        <v>0.05</v>
      </c>
      <c r="P1153" s="20" t="str">
        <f>IF(Table13[[#This Row],[Discount]]=0,"No Discount",IF(Table13[[#This Row],[Discount]]&lt;=0.05,"Low",IF(Table13[[#This Row],[Discount]]&lt;=0.1,"Medium","High")))</f>
        <v>Low</v>
      </c>
      <c r="Q1153" s="15">
        <f t="shared" si="52"/>
        <v>11.856500000000002</v>
      </c>
      <c r="R1153" s="15">
        <f t="shared" si="53"/>
        <v>225.27350000000001</v>
      </c>
      <c r="S1153" s="15" t="str">
        <f>IF(Table13[[#This Row],[Total Sales After Discount (Main Total Sales)]]&gt;=1000,"High Order","Low Order")</f>
        <v>Low Order</v>
      </c>
      <c r="T1153" s="9" t="s">
        <v>31</v>
      </c>
      <c r="U1153" s="9" t="s">
        <v>81</v>
      </c>
      <c r="V1153" s="16" t="str">
        <f ca="1">PROPER(Table13[[#This Row],[Region]])</f>
        <v>Central</v>
      </c>
      <c r="W1153" s="9" t="s">
        <v>215</v>
      </c>
      <c r="X1153" s="9" t="s">
        <v>761</v>
      </c>
      <c r="Y1153" s="9" t="s">
        <v>32</v>
      </c>
      <c r="Z1153" s="9" t="str">
        <f>TEXT(Table13[[#This Row],[Order Date]],"mmm")</f>
        <v>Feb</v>
      </c>
      <c r="AA1153" s="1" t="str">
        <f>TEXT(Table13[[#This Row],[Order Date]],"yyyy")</f>
        <v>2015</v>
      </c>
      <c r="AB1153" s="1" t="str">
        <f>TEXT(Table13[[#This Row],[Order Date]],"mmm yyyy")</f>
        <v>Feb 2015</v>
      </c>
      <c r="AC1153" s="1" t="str">
        <f>TEXT(Table13[[#This Row],[Order Date]],"dddd")</f>
        <v>Sunday</v>
      </c>
    </row>
    <row r="1154" spans="1:29" ht="14.5">
      <c r="A1154" s="9">
        <v>2072</v>
      </c>
      <c r="B1154" s="9" t="str">
        <f>VLOOKUP(Table13[[#This Row],[Customer ID]],'Customer Lookup'!A:B,2,0)</f>
        <v>Malcolm S Lanier</v>
      </c>
      <c r="C1154" s="9">
        <v>88556</v>
      </c>
      <c r="D1154" s="12">
        <v>42046</v>
      </c>
      <c r="E1154" s="12">
        <v>42048</v>
      </c>
      <c r="F1154" s="24">
        <f>Table13[[#This Row],[Ship Date]]-Table13[[#This Row],[Order Date]]</f>
        <v>2</v>
      </c>
      <c r="G1154" s="18" t="str">
        <f>IF(Table13[[#This Row],[Shipping Delay (No of Days From Order to Delivery)]]&lt;=2,"Fast Delivery","Standard Delivery")</f>
        <v>Fast Delivery</v>
      </c>
      <c r="H1154" s="8" t="s">
        <v>151</v>
      </c>
      <c r="I1154" s="13" t="str">
        <f ca="1">TRIM(Table13[[#This Row],[Product Category]])</f>
        <v>Furniture</v>
      </c>
      <c r="J1154" s="13" t="str">
        <f ca="1">PROPER(Table13[[#This Row],[Product Sub-Category]])</f>
        <v>Bookcases</v>
      </c>
      <c r="K1154" s="14">
        <v>14</v>
      </c>
      <c r="L1154" s="15">
        <v>260.98</v>
      </c>
      <c r="M1154" s="15">
        <f t="shared" ref="M1154:M1217" si="54">L1154*K1154</f>
        <v>3653.7200000000003</v>
      </c>
      <c r="N1154" s="9">
        <v>0.1</v>
      </c>
      <c r="O1154" s="21">
        <v>0.1</v>
      </c>
      <c r="P1154" s="21" t="str">
        <f>IF(Table13[[#This Row],[Discount]]=0,"No Discount",IF(Table13[[#This Row],[Discount]]&lt;=0.05,"Low",IF(Table13[[#This Row],[Discount]]&lt;=0.1,"Medium","High")))</f>
        <v>Medium</v>
      </c>
      <c r="Q1154" s="15">
        <f t="shared" ref="Q1154:Q1217" si="55">N1154*M1154</f>
        <v>365.37200000000007</v>
      </c>
      <c r="R1154" s="15">
        <f t="shared" ref="R1154:R1217" si="56">M1154-Q1154</f>
        <v>3288.348</v>
      </c>
      <c r="S1154" s="15" t="str">
        <f>IF(Table13[[#This Row],[Total Sales After Discount (Main Total Sales)]]&gt;=1000,"High Order","Low Order")</f>
        <v>High Order</v>
      </c>
      <c r="T1154" s="9" t="s">
        <v>21</v>
      </c>
      <c r="U1154" s="9" t="s">
        <v>81</v>
      </c>
      <c r="V1154" s="16" t="str">
        <f ca="1">PROPER(Table13[[#This Row],[Region]])</f>
        <v>Central</v>
      </c>
      <c r="W1154" s="9" t="s">
        <v>215</v>
      </c>
      <c r="X1154" s="9" t="s">
        <v>761</v>
      </c>
      <c r="Y1154" s="9" t="s">
        <v>22</v>
      </c>
      <c r="Z1154" s="9" t="str">
        <f>TEXT(Table13[[#This Row],[Order Date]],"mmm")</f>
        <v>Feb</v>
      </c>
      <c r="AA1154" s="1" t="str">
        <f>TEXT(Table13[[#This Row],[Order Date]],"yyyy")</f>
        <v>2015</v>
      </c>
      <c r="AB1154" s="1" t="str">
        <f>TEXT(Table13[[#This Row],[Order Date]],"mmm yyyy")</f>
        <v>Feb 2015</v>
      </c>
      <c r="AC1154" s="1" t="str">
        <f>TEXT(Table13[[#This Row],[Order Date]],"dddd")</f>
        <v>Wednesday</v>
      </c>
    </row>
    <row r="1155" spans="1:29" ht="14.5">
      <c r="A1155" s="9">
        <v>2072</v>
      </c>
      <c r="B1155" s="9" t="str">
        <f>VLOOKUP(Table13[[#This Row],[Customer ID]],'Customer Lookup'!A:B,2,0)</f>
        <v>Malcolm S Lanier</v>
      </c>
      <c r="C1155" s="9">
        <v>88556</v>
      </c>
      <c r="D1155" s="12">
        <v>42046</v>
      </c>
      <c r="E1155" s="12">
        <v>42048</v>
      </c>
      <c r="F1155" s="24">
        <f>Table13[[#This Row],[Ship Date]]-Table13[[#This Row],[Order Date]]</f>
        <v>2</v>
      </c>
      <c r="G1155" s="18" t="str">
        <f>IF(Table13[[#This Row],[Shipping Delay (No of Days From Order to Delivery)]]&lt;=2,"Fast Delivery","Standard Delivery")</f>
        <v>Fast Delivery</v>
      </c>
      <c r="H1155" s="9" t="s">
        <v>2233</v>
      </c>
      <c r="I1155" s="13" t="str">
        <f ca="1">TRIM(Table13[[#This Row],[Product Category]])</f>
        <v>Office Supplies</v>
      </c>
      <c r="J1155" s="13" t="str">
        <f ca="1">PROPER(Table13[[#This Row],[Product Sub-Category]])</f>
        <v>Office Furnishings</v>
      </c>
      <c r="K1155" s="14">
        <v>11</v>
      </c>
      <c r="L1155" s="15">
        <v>10.52</v>
      </c>
      <c r="M1155" s="15">
        <f t="shared" si="54"/>
        <v>115.72</v>
      </c>
      <c r="N1155" s="9">
        <v>0.05</v>
      </c>
      <c r="O1155" s="20">
        <v>0.05</v>
      </c>
      <c r="P1155" s="20" t="str">
        <f>IF(Table13[[#This Row],[Discount]]=0,"No Discount",IF(Table13[[#This Row],[Discount]]&lt;=0.05,"Low",IF(Table13[[#This Row],[Discount]]&lt;=0.1,"Medium","High")))</f>
        <v>Low</v>
      </c>
      <c r="Q1155" s="15">
        <f t="shared" si="55"/>
        <v>5.7860000000000005</v>
      </c>
      <c r="R1155" s="15">
        <f t="shared" si="56"/>
        <v>109.934</v>
      </c>
      <c r="S1155" s="15" t="str">
        <f>IF(Table13[[#This Row],[Total Sales After Discount (Main Total Sales)]]&gt;=1000,"High Order","Low Order")</f>
        <v>Low Order</v>
      </c>
      <c r="T1155" s="9" t="s">
        <v>21</v>
      </c>
      <c r="U1155" s="9" t="s">
        <v>81</v>
      </c>
      <c r="V1155" s="16" t="str">
        <f ca="1">PROPER(Table13[[#This Row],[Region]])</f>
        <v>Central</v>
      </c>
      <c r="W1155" s="9" t="s">
        <v>215</v>
      </c>
      <c r="X1155" s="9" t="s">
        <v>761</v>
      </c>
      <c r="Y1155" s="9" t="s">
        <v>32</v>
      </c>
      <c r="Z1155" s="9" t="str">
        <f>TEXT(Table13[[#This Row],[Order Date]],"mmm")</f>
        <v>Feb</v>
      </c>
      <c r="AA1155" s="1" t="str">
        <f>TEXT(Table13[[#This Row],[Order Date]],"yyyy")</f>
        <v>2015</v>
      </c>
      <c r="AB1155" s="1" t="str">
        <f>TEXT(Table13[[#This Row],[Order Date]],"mmm yyyy")</f>
        <v>Feb 2015</v>
      </c>
      <c r="AC1155" s="1" t="str">
        <f>TEXT(Table13[[#This Row],[Order Date]],"dddd")</f>
        <v>Wednesday</v>
      </c>
    </row>
    <row r="1156" spans="1:29" ht="14.5">
      <c r="A1156" s="9">
        <v>2072</v>
      </c>
      <c r="B1156" s="9" t="str">
        <f>VLOOKUP(Table13[[#This Row],[Customer ID]],'Customer Lookup'!A:B,2,0)</f>
        <v>Malcolm S Lanier</v>
      </c>
      <c r="C1156" s="9">
        <v>88556</v>
      </c>
      <c r="D1156" s="12">
        <v>42046</v>
      </c>
      <c r="E1156" s="12">
        <v>42048</v>
      </c>
      <c r="F1156" s="24">
        <f>Table13[[#This Row],[Ship Date]]-Table13[[#This Row],[Order Date]]</f>
        <v>2</v>
      </c>
      <c r="G1156" s="18" t="str">
        <f>IF(Table13[[#This Row],[Shipping Delay (No of Days From Order to Delivery)]]&lt;=2,"Fast Delivery","Standard Delivery")</f>
        <v>Fast Delivery</v>
      </c>
      <c r="H1156" s="8" t="s">
        <v>83</v>
      </c>
      <c r="I1156" s="13" t="str">
        <f ca="1">TRIM(Table13[[#This Row],[Product Category]])</f>
        <v>Furniture</v>
      </c>
      <c r="J1156" s="13" t="str">
        <f ca="1">PROPER(Table13[[#This Row],[Product Sub-Category]])</f>
        <v>Paper</v>
      </c>
      <c r="K1156" s="14">
        <v>14</v>
      </c>
      <c r="L1156" s="15">
        <v>5.98</v>
      </c>
      <c r="M1156" s="15">
        <f t="shared" si="54"/>
        <v>83.72</v>
      </c>
      <c r="N1156" s="9">
        <v>0.05</v>
      </c>
      <c r="O1156" s="21">
        <v>0.05</v>
      </c>
      <c r="P1156" s="21" t="str">
        <f>IF(Table13[[#This Row],[Discount]]=0,"No Discount",IF(Table13[[#This Row],[Discount]]&lt;=0.05,"Low",IF(Table13[[#This Row],[Discount]]&lt;=0.1,"Medium","High")))</f>
        <v>Low</v>
      </c>
      <c r="Q1156" s="15">
        <f t="shared" si="55"/>
        <v>4.1859999999999999</v>
      </c>
      <c r="R1156" s="15">
        <f t="shared" si="56"/>
        <v>79.533999999999992</v>
      </c>
      <c r="S1156" s="15" t="str">
        <f>IF(Table13[[#This Row],[Total Sales After Discount (Main Total Sales)]]&gt;=1000,"High Order","Low Order")</f>
        <v>Low Order</v>
      </c>
      <c r="T1156" s="9" t="s">
        <v>21</v>
      </c>
      <c r="U1156" s="9" t="s">
        <v>81</v>
      </c>
      <c r="V1156" s="16" t="str">
        <f ca="1">PROPER(Table13[[#This Row],[Region]])</f>
        <v>Central</v>
      </c>
      <c r="W1156" s="9" t="s">
        <v>215</v>
      </c>
      <c r="X1156" s="9" t="s">
        <v>761</v>
      </c>
      <c r="Y1156" s="9" t="s">
        <v>22</v>
      </c>
      <c r="Z1156" s="9" t="str">
        <f>TEXT(Table13[[#This Row],[Order Date]],"mmm")</f>
        <v>Feb</v>
      </c>
      <c r="AA1156" s="1" t="str">
        <f>TEXT(Table13[[#This Row],[Order Date]],"yyyy")</f>
        <v>2015</v>
      </c>
      <c r="AB1156" s="1" t="str">
        <f>TEXT(Table13[[#This Row],[Order Date]],"mmm yyyy")</f>
        <v>Feb 2015</v>
      </c>
      <c r="AC1156" s="1" t="str">
        <f>TEXT(Table13[[#This Row],[Order Date]],"dddd")</f>
        <v>Wednesday</v>
      </c>
    </row>
    <row r="1157" spans="1:29" ht="14.5">
      <c r="A1157" s="9">
        <v>2073</v>
      </c>
      <c r="B1157" s="9" t="str">
        <f>VLOOKUP(Table13[[#This Row],[Customer ID]],'Customer Lookup'!A:B,2,0)</f>
        <v>Evan Kelley</v>
      </c>
      <c r="C1157" s="9">
        <v>88557</v>
      </c>
      <c r="D1157" s="12">
        <v>42101</v>
      </c>
      <c r="E1157" s="12">
        <v>42103</v>
      </c>
      <c r="F1157" s="24">
        <f>Table13[[#This Row],[Ship Date]]-Table13[[#This Row],[Order Date]]</f>
        <v>2</v>
      </c>
      <c r="G1157" s="18" t="str">
        <f>IF(Table13[[#This Row],[Shipping Delay (No of Days From Order to Delivery)]]&lt;=2,"Fast Delivery","Standard Delivery")</f>
        <v>Fast Delivery</v>
      </c>
      <c r="H1157" s="9" t="s">
        <v>2232</v>
      </c>
      <c r="I1157" s="13" t="str">
        <f ca="1">TRIM(Table13[[#This Row],[Product Category]])</f>
        <v>Office Supplies</v>
      </c>
      <c r="J1157" s="13" t="str">
        <f ca="1">PROPER(Table13[[#This Row],[Product Sub-Category]])</f>
        <v>Chairs &amp; Chairmats</v>
      </c>
      <c r="K1157" s="14">
        <v>6</v>
      </c>
      <c r="L1157" s="15">
        <v>291.73</v>
      </c>
      <c r="M1157" s="15">
        <f t="shared" si="54"/>
        <v>1750.38</v>
      </c>
      <c r="N1157" s="9">
        <v>0.1</v>
      </c>
      <c r="O1157" s="20">
        <v>0.1</v>
      </c>
      <c r="P1157" s="20" t="str">
        <f>IF(Table13[[#This Row],[Discount]]=0,"No Discount",IF(Table13[[#This Row],[Discount]]&lt;=0.05,"Low",IF(Table13[[#This Row],[Discount]]&lt;=0.1,"Medium","High")))</f>
        <v>Medium</v>
      </c>
      <c r="Q1157" s="15">
        <f t="shared" si="55"/>
        <v>175.03800000000001</v>
      </c>
      <c r="R1157" s="15">
        <f t="shared" si="56"/>
        <v>1575.3420000000001</v>
      </c>
      <c r="S1157" s="15" t="str">
        <f>IF(Table13[[#This Row],[Total Sales After Discount (Main Total Sales)]]&gt;=1000,"High Order","Low Order")</f>
        <v>High Order</v>
      </c>
      <c r="T1157" s="9" t="s">
        <v>31</v>
      </c>
      <c r="U1157" s="9" t="s">
        <v>104</v>
      </c>
      <c r="V1157" s="16" t="str">
        <f ca="1">PROPER(Table13[[#This Row],[Region]])</f>
        <v>East</v>
      </c>
      <c r="W1157" s="9" t="s">
        <v>215</v>
      </c>
      <c r="X1157" s="9" t="s">
        <v>762</v>
      </c>
      <c r="Y1157" s="9" t="s">
        <v>22</v>
      </c>
      <c r="Z1157" s="9" t="str">
        <f>TEXT(Table13[[#This Row],[Order Date]],"mmm")</f>
        <v>Apr</v>
      </c>
      <c r="AA1157" s="1" t="str">
        <f>TEXT(Table13[[#This Row],[Order Date]],"yyyy")</f>
        <v>2015</v>
      </c>
      <c r="AB1157" s="1" t="str">
        <f>TEXT(Table13[[#This Row],[Order Date]],"mmm yyyy")</f>
        <v>Apr 2015</v>
      </c>
      <c r="AC1157" s="1" t="str">
        <f>TEXT(Table13[[#This Row],[Order Date]],"dddd")</f>
        <v>Tuesday</v>
      </c>
    </row>
    <row r="1158" spans="1:29" ht="14.5">
      <c r="A1158" s="9">
        <v>2081</v>
      </c>
      <c r="B1158" s="9" t="str">
        <f>VLOOKUP(Table13[[#This Row],[Customer ID]],'Customer Lookup'!A:B,2,0)</f>
        <v>Matthew Conway</v>
      </c>
      <c r="C1158" s="9">
        <v>86092</v>
      </c>
      <c r="D1158" s="12">
        <v>42007</v>
      </c>
      <c r="E1158" s="12">
        <v>42009</v>
      </c>
      <c r="F1158" s="24">
        <f>Table13[[#This Row],[Ship Date]]-Table13[[#This Row],[Order Date]]</f>
        <v>2</v>
      </c>
      <c r="G1158" s="18" t="str">
        <f>IF(Table13[[#This Row],[Shipping Delay (No of Days From Order to Delivery)]]&lt;=2,"Fast Delivery","Standard Delivery")</f>
        <v>Fast Delivery</v>
      </c>
      <c r="H1158" s="8" t="s">
        <v>60</v>
      </c>
      <c r="I1158" s="13" t="str">
        <f ca="1">TRIM(Table13[[#This Row],[Product Category]])</f>
        <v>Office Supplies</v>
      </c>
      <c r="J1158" s="13" t="str">
        <f ca="1">PROPER(Table13[[#This Row],[Product Sub-Category]])</f>
        <v>Rubber Bands</v>
      </c>
      <c r="K1158" s="14">
        <v>6</v>
      </c>
      <c r="L1158" s="15">
        <v>1.48</v>
      </c>
      <c r="M1158" s="15">
        <f t="shared" si="54"/>
        <v>8.879999999999999</v>
      </c>
      <c r="N1158" s="9">
        <v>0.05</v>
      </c>
      <c r="O1158" s="21">
        <v>0.05</v>
      </c>
      <c r="P1158" s="21" t="str">
        <f>IF(Table13[[#This Row],[Discount]]=0,"No Discount",IF(Table13[[#This Row],[Discount]]&lt;=0.05,"Low",IF(Table13[[#This Row],[Discount]]&lt;=0.1,"Medium","High")))</f>
        <v>Low</v>
      </c>
      <c r="Q1158" s="15">
        <f t="shared" si="55"/>
        <v>0.44399999999999995</v>
      </c>
      <c r="R1158" s="15">
        <f t="shared" si="56"/>
        <v>8.4359999999999999</v>
      </c>
      <c r="S1158" s="15" t="str">
        <f>IF(Table13[[#This Row],[Total Sales After Discount (Main Total Sales)]]&gt;=1000,"High Order","Low Order")</f>
        <v>Low Order</v>
      </c>
      <c r="T1158" s="9" t="s">
        <v>98</v>
      </c>
      <c r="U1158" s="9" t="s">
        <v>81</v>
      </c>
      <c r="V1158" s="16" t="str">
        <f ca="1">PROPER(Table13[[#This Row],[Region]])</f>
        <v>East</v>
      </c>
      <c r="W1158" s="9" t="s">
        <v>62</v>
      </c>
      <c r="X1158" s="9" t="s">
        <v>763</v>
      </c>
      <c r="Y1158" s="9" t="s">
        <v>32</v>
      </c>
      <c r="Z1158" s="9" t="str">
        <f>TEXT(Table13[[#This Row],[Order Date]],"mmm")</f>
        <v>Jan</v>
      </c>
      <c r="AA1158" s="1" t="str">
        <f>TEXT(Table13[[#This Row],[Order Date]],"yyyy")</f>
        <v>2015</v>
      </c>
      <c r="AB1158" s="1" t="str">
        <f>TEXT(Table13[[#This Row],[Order Date]],"mmm yyyy")</f>
        <v>Jan 2015</v>
      </c>
      <c r="AC1158" s="1" t="str">
        <f>TEXT(Table13[[#This Row],[Order Date]],"dddd")</f>
        <v>Saturday</v>
      </c>
    </row>
    <row r="1159" spans="1:29" ht="14.5">
      <c r="A1159" s="9">
        <v>2089</v>
      </c>
      <c r="B1159" s="9" t="str">
        <f>VLOOKUP(Table13[[#This Row],[Customer ID]],'Customer Lookup'!A:B,2,0)</f>
        <v>Annie Odom</v>
      </c>
      <c r="C1159" s="9">
        <v>88348</v>
      </c>
      <c r="D1159" s="12">
        <v>42185</v>
      </c>
      <c r="E1159" s="12">
        <v>42191</v>
      </c>
      <c r="F1159" s="24">
        <f>Table13[[#This Row],[Ship Date]]-Table13[[#This Row],[Order Date]]</f>
        <v>6</v>
      </c>
      <c r="G1159" s="18" t="str">
        <f>IF(Table13[[#This Row],[Shipping Delay (No of Days From Order to Delivery)]]&lt;=2,"Fast Delivery","Standard Delivery")</f>
        <v>Standard Delivery</v>
      </c>
      <c r="H1159" s="9" t="s">
        <v>196</v>
      </c>
      <c r="I1159" s="13" t="str">
        <f ca="1">TRIM(Table13[[#This Row],[Product Category]])</f>
        <v>Technology</v>
      </c>
      <c r="J1159" s="13" t="str">
        <f ca="1">PROPER(Table13[[#This Row],[Product Sub-Category]])</f>
        <v>Appliances</v>
      </c>
      <c r="K1159" s="14">
        <v>17</v>
      </c>
      <c r="L1159" s="15">
        <v>38.06</v>
      </c>
      <c r="M1159" s="15">
        <f t="shared" si="54"/>
        <v>647.02</v>
      </c>
      <c r="N1159" s="9">
        <v>0.05</v>
      </c>
      <c r="O1159" s="20">
        <v>0.05</v>
      </c>
      <c r="P1159" s="20" t="str">
        <f>IF(Table13[[#This Row],[Discount]]=0,"No Discount",IF(Table13[[#This Row],[Discount]]&lt;=0.05,"Low",IF(Table13[[#This Row],[Discount]]&lt;=0.1,"Medium","High")))</f>
        <v>Low</v>
      </c>
      <c r="Q1159" s="15">
        <f t="shared" si="55"/>
        <v>32.350999999999999</v>
      </c>
      <c r="R1159" s="15">
        <f t="shared" si="56"/>
        <v>614.66899999999998</v>
      </c>
      <c r="S1159" s="15" t="str">
        <f>IF(Table13[[#This Row],[Total Sales After Discount (Main Total Sales)]]&gt;=1000,"High Order","Low Order")</f>
        <v>Low Order</v>
      </c>
      <c r="T1159" s="9" t="s">
        <v>98</v>
      </c>
      <c r="U1159" s="9" t="s">
        <v>81</v>
      </c>
      <c r="V1159" s="16" t="str">
        <f ca="1">PROPER(Table13[[#This Row],[Region]])</f>
        <v>East</v>
      </c>
      <c r="W1159" s="9" t="s">
        <v>62</v>
      </c>
      <c r="X1159" s="9" t="s">
        <v>764</v>
      </c>
      <c r="Y1159" s="9" t="s">
        <v>32</v>
      </c>
      <c r="Z1159" s="9" t="str">
        <f>TEXT(Table13[[#This Row],[Order Date]],"mmm")</f>
        <v>Jun</v>
      </c>
      <c r="AA1159" s="1" t="str">
        <f>TEXT(Table13[[#This Row],[Order Date]],"yyyy")</f>
        <v>2015</v>
      </c>
      <c r="AB1159" s="1" t="str">
        <f>TEXT(Table13[[#This Row],[Order Date]],"mmm yyyy")</f>
        <v>Jun 2015</v>
      </c>
      <c r="AC1159" s="1" t="str">
        <f>TEXT(Table13[[#This Row],[Order Date]],"dddd")</f>
        <v>Tuesday</v>
      </c>
    </row>
    <row r="1160" spans="1:29" ht="14.5">
      <c r="A1160" s="9">
        <v>2089</v>
      </c>
      <c r="B1160" s="9" t="str">
        <f>VLOOKUP(Table13[[#This Row],[Customer ID]],'Customer Lookup'!A:B,2,0)</f>
        <v>Annie Odom</v>
      </c>
      <c r="C1160" s="9">
        <v>88348</v>
      </c>
      <c r="D1160" s="12">
        <v>42185</v>
      </c>
      <c r="E1160" s="12">
        <v>42193</v>
      </c>
      <c r="F1160" s="24">
        <f>Table13[[#This Row],[Ship Date]]-Table13[[#This Row],[Order Date]]</f>
        <v>8</v>
      </c>
      <c r="G1160" s="18" t="str">
        <f>IF(Table13[[#This Row],[Shipping Delay (No of Days From Order to Delivery)]]&lt;=2,"Fast Delivery","Standard Delivery")</f>
        <v>Standard Delivery</v>
      </c>
      <c r="H1160" s="8" t="s">
        <v>2242</v>
      </c>
      <c r="I1160" s="13" t="str">
        <f ca="1">TRIM(Table13[[#This Row],[Product Category]])</f>
        <v>Office Supplies</v>
      </c>
      <c r="J1160" s="13" t="str">
        <f ca="1">PROPER(Table13[[#This Row],[Product Sub-Category]])</f>
        <v>Copiers And Fax</v>
      </c>
      <c r="K1160" s="14">
        <v>22</v>
      </c>
      <c r="L1160" s="15">
        <v>599.99</v>
      </c>
      <c r="M1160" s="15">
        <f t="shared" si="54"/>
        <v>13199.78</v>
      </c>
      <c r="N1160" s="9">
        <v>0.1</v>
      </c>
      <c r="O1160" s="21">
        <v>0.1</v>
      </c>
      <c r="P1160" s="21" t="str">
        <f>IF(Table13[[#This Row],[Discount]]=0,"No Discount",IF(Table13[[#This Row],[Discount]]&lt;=0.05,"Low",IF(Table13[[#This Row],[Discount]]&lt;=0.1,"Medium","High")))</f>
        <v>Medium</v>
      </c>
      <c r="Q1160" s="15">
        <f t="shared" si="55"/>
        <v>1319.9780000000001</v>
      </c>
      <c r="R1160" s="15">
        <f t="shared" si="56"/>
        <v>11879.802</v>
      </c>
      <c r="S1160" s="15" t="str">
        <f>IF(Table13[[#This Row],[Total Sales After Discount (Main Total Sales)]]&gt;=1000,"High Order","Low Order")</f>
        <v>High Order</v>
      </c>
      <c r="T1160" s="9" t="s">
        <v>98</v>
      </c>
      <c r="U1160" s="9" t="s">
        <v>81</v>
      </c>
      <c r="V1160" s="16" t="str">
        <f ca="1">PROPER(Table13[[#This Row],[Region]])</f>
        <v>East</v>
      </c>
      <c r="W1160" s="9" t="s">
        <v>62</v>
      </c>
      <c r="X1160" s="9" t="s">
        <v>764</v>
      </c>
      <c r="Y1160" s="9" t="s">
        <v>32</v>
      </c>
      <c r="Z1160" s="9" t="str">
        <f>TEXT(Table13[[#This Row],[Order Date]],"mmm")</f>
        <v>Jun</v>
      </c>
      <c r="AA1160" s="1" t="str">
        <f>TEXT(Table13[[#This Row],[Order Date]],"yyyy")</f>
        <v>2015</v>
      </c>
      <c r="AB1160" s="1" t="str">
        <f>TEXT(Table13[[#This Row],[Order Date]],"mmm yyyy")</f>
        <v>Jun 2015</v>
      </c>
      <c r="AC1160" s="1" t="str">
        <f>TEXT(Table13[[#This Row],[Order Date]],"dddd")</f>
        <v>Tuesday</v>
      </c>
    </row>
    <row r="1161" spans="1:29" ht="14.5">
      <c r="A1161" s="9">
        <v>2089</v>
      </c>
      <c r="B1161" s="9" t="str">
        <f>VLOOKUP(Table13[[#This Row],[Customer ID]],'Customer Lookup'!A:B,2,0)</f>
        <v>Annie Odom</v>
      </c>
      <c r="C1161" s="9">
        <v>88348</v>
      </c>
      <c r="D1161" s="12">
        <v>42185</v>
      </c>
      <c r="E1161" s="12">
        <v>42189</v>
      </c>
      <c r="F1161" s="24">
        <f>Table13[[#This Row],[Ship Date]]-Table13[[#This Row],[Order Date]]</f>
        <v>4</v>
      </c>
      <c r="G1161" s="18" t="str">
        <f>IF(Table13[[#This Row],[Shipping Delay (No of Days From Order to Delivery)]]&lt;=2,"Fast Delivery","Standard Delivery")</f>
        <v>Standard Delivery</v>
      </c>
      <c r="H1161" s="9" t="s">
        <v>83</v>
      </c>
      <c r="I1161" s="13" t="str">
        <f ca="1">TRIM(Table13[[#This Row],[Product Category]])</f>
        <v>Furniture</v>
      </c>
      <c r="J1161" s="13" t="str">
        <f ca="1">PROPER(Table13[[#This Row],[Product Sub-Category]])</f>
        <v>Paper</v>
      </c>
      <c r="K1161" s="14">
        <v>5</v>
      </c>
      <c r="L1161" s="15">
        <v>3.98</v>
      </c>
      <c r="M1161" s="15">
        <f t="shared" si="54"/>
        <v>19.899999999999999</v>
      </c>
      <c r="N1161" s="9">
        <v>0.05</v>
      </c>
      <c r="O1161" s="20">
        <v>0.05</v>
      </c>
      <c r="P1161" s="20" t="str">
        <f>IF(Table13[[#This Row],[Discount]]=0,"No Discount",IF(Table13[[#This Row],[Discount]]&lt;=0.05,"Low",IF(Table13[[#This Row],[Discount]]&lt;=0.1,"Medium","High")))</f>
        <v>Low</v>
      </c>
      <c r="Q1161" s="15">
        <f t="shared" si="55"/>
        <v>0.995</v>
      </c>
      <c r="R1161" s="15">
        <f t="shared" si="56"/>
        <v>18.904999999999998</v>
      </c>
      <c r="S1161" s="15" t="str">
        <f>IF(Table13[[#This Row],[Total Sales After Discount (Main Total Sales)]]&gt;=1000,"High Order","Low Order")</f>
        <v>Low Order</v>
      </c>
      <c r="T1161" s="9" t="s">
        <v>98</v>
      </c>
      <c r="U1161" s="9" t="s">
        <v>81</v>
      </c>
      <c r="V1161" s="16" t="str">
        <f ca="1">PROPER(Table13[[#This Row],[Region]])</f>
        <v>West</v>
      </c>
      <c r="W1161" s="9" t="s">
        <v>62</v>
      </c>
      <c r="X1161" s="9" t="s">
        <v>764</v>
      </c>
      <c r="Y1161" s="9" t="s">
        <v>22</v>
      </c>
      <c r="Z1161" s="9" t="str">
        <f>TEXT(Table13[[#This Row],[Order Date]],"mmm")</f>
        <v>Jun</v>
      </c>
      <c r="AA1161" s="1" t="str">
        <f>TEXT(Table13[[#This Row],[Order Date]],"yyyy")</f>
        <v>2015</v>
      </c>
      <c r="AB1161" s="1" t="str">
        <f>TEXT(Table13[[#This Row],[Order Date]],"mmm yyyy")</f>
        <v>Jun 2015</v>
      </c>
      <c r="AC1161" s="1" t="str">
        <f>TEXT(Table13[[#This Row],[Order Date]],"dddd")</f>
        <v>Tuesday</v>
      </c>
    </row>
    <row r="1162" spans="1:29" ht="14.5">
      <c r="A1162" s="9">
        <v>2094</v>
      </c>
      <c r="B1162" s="9" t="str">
        <f>VLOOKUP(Table13[[#This Row],[Customer ID]],'Customer Lookup'!A:B,2,0)</f>
        <v>Vernon Hirsch Singleton</v>
      </c>
      <c r="C1162" s="9">
        <v>86629</v>
      </c>
      <c r="D1162" s="12">
        <v>42040</v>
      </c>
      <c r="E1162" s="12">
        <v>42041</v>
      </c>
      <c r="F1162" s="24">
        <f>Table13[[#This Row],[Ship Date]]-Table13[[#This Row],[Order Date]]</f>
        <v>1</v>
      </c>
      <c r="G1162" s="18" t="str">
        <f>IF(Table13[[#This Row],[Shipping Delay (No of Days From Order to Delivery)]]&lt;=2,"Fast Delivery","Standard Delivery")</f>
        <v>Fast Delivery</v>
      </c>
      <c r="H1162" s="8" t="s">
        <v>123</v>
      </c>
      <c r="I1162" s="13" t="str">
        <f ca="1">TRIM(Table13[[#This Row],[Product Category]])</f>
        <v>Technology</v>
      </c>
      <c r="J1162" s="13" t="str">
        <f ca="1">PROPER(Table13[[#This Row],[Product Sub-Category]])</f>
        <v>Tables</v>
      </c>
      <c r="K1162" s="14">
        <v>20</v>
      </c>
      <c r="L1162" s="15">
        <v>400.98</v>
      </c>
      <c r="M1162" s="15">
        <f t="shared" si="54"/>
        <v>8019.6</v>
      </c>
      <c r="N1162" s="9">
        <v>0.1</v>
      </c>
      <c r="O1162" s="21">
        <v>0.1</v>
      </c>
      <c r="P1162" s="21" t="str">
        <f>IF(Table13[[#This Row],[Discount]]=0,"No Discount",IF(Table13[[#This Row],[Discount]]&lt;=0.05,"Low",IF(Table13[[#This Row],[Discount]]&lt;=0.1,"Medium","High")))</f>
        <v>Medium</v>
      </c>
      <c r="Q1162" s="15">
        <f t="shared" si="55"/>
        <v>801.96</v>
      </c>
      <c r="R1162" s="15">
        <f t="shared" si="56"/>
        <v>7217.64</v>
      </c>
      <c r="S1162" s="15" t="str">
        <f>IF(Table13[[#This Row],[Total Sales After Discount (Main Total Sales)]]&gt;=1000,"High Order","Low Order")</f>
        <v>High Order</v>
      </c>
      <c r="T1162" s="9" t="s">
        <v>50</v>
      </c>
      <c r="U1162" s="9" t="s">
        <v>81</v>
      </c>
      <c r="V1162" s="16" t="str">
        <f ca="1">PROPER(Table13[[#This Row],[Region]])</f>
        <v>South</v>
      </c>
      <c r="W1162" s="9" t="s">
        <v>37</v>
      </c>
      <c r="X1162" s="9" t="s">
        <v>765</v>
      </c>
      <c r="Y1162" s="9" t="s">
        <v>22</v>
      </c>
      <c r="Z1162" s="9" t="str">
        <f>TEXT(Table13[[#This Row],[Order Date]],"mmm")</f>
        <v>Feb</v>
      </c>
      <c r="AA1162" s="1" t="str">
        <f>TEXT(Table13[[#This Row],[Order Date]],"yyyy")</f>
        <v>2015</v>
      </c>
      <c r="AB1162" s="1" t="str">
        <f>TEXT(Table13[[#This Row],[Order Date]],"mmm yyyy")</f>
        <v>Feb 2015</v>
      </c>
      <c r="AC1162" s="1" t="str">
        <f>TEXT(Table13[[#This Row],[Order Date]],"dddd")</f>
        <v>Thursday</v>
      </c>
    </row>
    <row r="1163" spans="1:29" ht="14.5">
      <c r="A1163" s="9">
        <v>2097</v>
      </c>
      <c r="B1163" s="9" t="str">
        <f>VLOOKUP(Table13[[#This Row],[Customer ID]],'Customer Lookup'!A:B,2,0)</f>
        <v>Patsy Shea</v>
      </c>
      <c r="C1163" s="9">
        <v>87889</v>
      </c>
      <c r="D1163" s="12">
        <v>42112</v>
      </c>
      <c r="E1163" s="12">
        <v>42113</v>
      </c>
      <c r="F1163" s="24">
        <f>Table13[[#This Row],[Ship Date]]-Table13[[#This Row],[Order Date]]</f>
        <v>1</v>
      </c>
      <c r="G1163" s="18" t="str">
        <f>IF(Table13[[#This Row],[Shipping Delay (No of Days From Order to Delivery)]]&lt;=2,"Fast Delivery","Standard Delivery")</f>
        <v>Fast Delivery</v>
      </c>
      <c r="H1163" s="9" t="s">
        <v>144</v>
      </c>
      <c r="I1163" s="13" t="str">
        <f ca="1">TRIM(Table13[[#This Row],[Product Category]])</f>
        <v>Furniture</v>
      </c>
      <c r="J1163" s="13" t="str">
        <f ca="1">PROPER(Table13[[#This Row],[Product Sub-Category]])</f>
        <v>Computer Peripherals</v>
      </c>
      <c r="K1163" s="14">
        <v>4</v>
      </c>
      <c r="L1163" s="15">
        <v>300.97000000000003</v>
      </c>
      <c r="M1163" s="15">
        <f t="shared" si="54"/>
        <v>1203.8800000000001</v>
      </c>
      <c r="N1163" s="9">
        <v>0.1</v>
      </c>
      <c r="O1163" s="20">
        <v>0.1</v>
      </c>
      <c r="P1163" s="20" t="str">
        <f>IF(Table13[[#This Row],[Discount]]=0,"No Discount",IF(Table13[[#This Row],[Discount]]&lt;=0.05,"Low",IF(Table13[[#This Row],[Discount]]&lt;=0.1,"Medium","High")))</f>
        <v>Medium</v>
      </c>
      <c r="Q1163" s="15">
        <f t="shared" si="55"/>
        <v>120.38800000000002</v>
      </c>
      <c r="R1163" s="15">
        <f t="shared" si="56"/>
        <v>1083.4920000000002</v>
      </c>
      <c r="S1163" s="15" t="str">
        <f>IF(Table13[[#This Row],[Total Sales After Discount (Main Total Sales)]]&gt;=1000,"High Order","Low Order")</f>
        <v>High Order</v>
      </c>
      <c r="T1163" s="9" t="s">
        <v>50</v>
      </c>
      <c r="U1163" s="9" t="s">
        <v>42</v>
      </c>
      <c r="V1163" s="16" t="str">
        <f ca="1">PROPER(Table13[[#This Row],[Region]])</f>
        <v>South</v>
      </c>
      <c r="W1163" s="9" t="s">
        <v>443</v>
      </c>
      <c r="X1163" s="9" t="s">
        <v>444</v>
      </c>
      <c r="Y1163" s="9" t="s">
        <v>32</v>
      </c>
      <c r="Z1163" s="9" t="str">
        <f>TEXT(Table13[[#This Row],[Order Date]],"mmm")</f>
        <v>Apr</v>
      </c>
      <c r="AA1163" s="1" t="str">
        <f>TEXT(Table13[[#This Row],[Order Date]],"yyyy")</f>
        <v>2015</v>
      </c>
      <c r="AB1163" s="1" t="str">
        <f>TEXT(Table13[[#This Row],[Order Date]],"mmm yyyy")</f>
        <v>Apr 2015</v>
      </c>
      <c r="AC1163" s="1" t="str">
        <f>TEXT(Table13[[#This Row],[Order Date]],"dddd")</f>
        <v>Saturday</v>
      </c>
    </row>
    <row r="1164" spans="1:29" ht="14.5">
      <c r="A1164" s="9">
        <v>2098</v>
      </c>
      <c r="B1164" s="9" t="str">
        <f>VLOOKUP(Table13[[#This Row],[Customer ID]],'Customer Lookup'!A:B,2,0)</f>
        <v>Tracy Dyer</v>
      </c>
      <c r="C1164" s="9">
        <v>87889</v>
      </c>
      <c r="D1164" s="12">
        <v>42112</v>
      </c>
      <c r="E1164" s="12">
        <v>42114</v>
      </c>
      <c r="F1164" s="24">
        <f>Table13[[#This Row],[Ship Date]]-Table13[[#This Row],[Order Date]]</f>
        <v>2</v>
      </c>
      <c r="G1164" s="18" t="str">
        <f>IF(Table13[[#This Row],[Shipping Delay (No of Days From Order to Delivery)]]&lt;=2,"Fast Delivery","Standard Delivery")</f>
        <v>Fast Delivery</v>
      </c>
      <c r="H1164" s="8" t="s">
        <v>2233</v>
      </c>
      <c r="I1164" s="13" t="str">
        <f ca="1">TRIM(Table13[[#This Row],[Product Category]])</f>
        <v>Office Supplies</v>
      </c>
      <c r="J1164" s="13" t="str">
        <f ca="1">PROPER(Table13[[#This Row],[Product Sub-Category]])</f>
        <v>Office Furnishings</v>
      </c>
      <c r="K1164" s="14">
        <v>10</v>
      </c>
      <c r="L1164" s="15">
        <v>39.89</v>
      </c>
      <c r="M1164" s="15">
        <f t="shared" si="54"/>
        <v>398.9</v>
      </c>
      <c r="N1164" s="9">
        <v>0.05</v>
      </c>
      <c r="O1164" s="21">
        <v>0.05</v>
      </c>
      <c r="P1164" s="21" t="str">
        <f>IF(Table13[[#This Row],[Discount]]=0,"No Discount",IF(Table13[[#This Row],[Discount]]&lt;=0.05,"Low",IF(Table13[[#This Row],[Discount]]&lt;=0.1,"Medium","High")))</f>
        <v>Low</v>
      </c>
      <c r="Q1164" s="15">
        <f t="shared" si="55"/>
        <v>19.945</v>
      </c>
      <c r="R1164" s="15">
        <f t="shared" si="56"/>
        <v>378.95499999999998</v>
      </c>
      <c r="S1164" s="15" t="str">
        <f>IF(Table13[[#This Row],[Total Sales After Discount (Main Total Sales)]]&gt;=1000,"High Order","Low Order")</f>
        <v>Low Order</v>
      </c>
      <c r="T1164" s="9" t="s">
        <v>50</v>
      </c>
      <c r="U1164" s="9" t="s">
        <v>42</v>
      </c>
      <c r="V1164" s="16" t="str">
        <f ca="1">PROPER(Table13[[#This Row],[Region]])</f>
        <v>South</v>
      </c>
      <c r="W1164" s="9" t="s">
        <v>443</v>
      </c>
      <c r="X1164" s="9" t="s">
        <v>766</v>
      </c>
      <c r="Y1164" s="9" t="s">
        <v>32</v>
      </c>
      <c r="Z1164" s="9" t="str">
        <f>TEXT(Table13[[#This Row],[Order Date]],"mmm")</f>
        <v>Apr</v>
      </c>
      <c r="AA1164" s="1" t="str">
        <f>TEXT(Table13[[#This Row],[Order Date]],"yyyy")</f>
        <v>2015</v>
      </c>
      <c r="AB1164" s="1" t="str">
        <f>TEXT(Table13[[#This Row],[Order Date]],"mmm yyyy")</f>
        <v>Apr 2015</v>
      </c>
      <c r="AC1164" s="1" t="str">
        <f>TEXT(Table13[[#This Row],[Order Date]],"dddd")</f>
        <v>Saturday</v>
      </c>
    </row>
    <row r="1165" spans="1:29" ht="14.5">
      <c r="A1165" s="9">
        <v>2099</v>
      </c>
      <c r="B1165" s="9" t="str">
        <f>VLOOKUP(Table13[[#This Row],[Customer ID]],'Customer Lookup'!A:B,2,0)</f>
        <v>Nathan Fox</v>
      </c>
      <c r="C1165" s="9">
        <v>87888</v>
      </c>
      <c r="D1165" s="12">
        <v>42012</v>
      </c>
      <c r="E1165" s="12">
        <v>42013</v>
      </c>
      <c r="F1165" s="24">
        <f>Table13[[#This Row],[Ship Date]]-Table13[[#This Row],[Order Date]]</f>
        <v>1</v>
      </c>
      <c r="G1165" s="18" t="str">
        <f>IF(Table13[[#This Row],[Shipping Delay (No of Days From Order to Delivery)]]&lt;=2,"Fast Delivery","Standard Delivery")</f>
        <v>Fast Delivery</v>
      </c>
      <c r="H1165" s="9" t="s">
        <v>196</v>
      </c>
      <c r="I1165" s="13" t="str">
        <f ca="1">TRIM(Table13[[#This Row],[Product Category]])</f>
        <v>Technology</v>
      </c>
      <c r="J1165" s="13" t="str">
        <f ca="1">PROPER(Table13[[#This Row],[Product Sub-Category]])</f>
        <v>Appliances</v>
      </c>
      <c r="K1165" s="14">
        <v>6</v>
      </c>
      <c r="L1165" s="15">
        <v>14.56</v>
      </c>
      <c r="M1165" s="15">
        <f t="shared" si="54"/>
        <v>87.36</v>
      </c>
      <c r="N1165" s="9">
        <v>0.05</v>
      </c>
      <c r="O1165" s="20">
        <v>0.05</v>
      </c>
      <c r="P1165" s="20" t="str">
        <f>IF(Table13[[#This Row],[Discount]]=0,"No Discount",IF(Table13[[#This Row],[Discount]]&lt;=0.05,"Low",IF(Table13[[#This Row],[Discount]]&lt;=0.1,"Medium","High")))</f>
        <v>Low</v>
      </c>
      <c r="Q1165" s="15">
        <f t="shared" si="55"/>
        <v>4.3680000000000003</v>
      </c>
      <c r="R1165" s="15">
        <f t="shared" si="56"/>
        <v>82.992000000000004</v>
      </c>
      <c r="S1165" s="15" t="str">
        <f>IF(Table13[[#This Row],[Total Sales After Discount (Main Total Sales)]]&gt;=1000,"High Order","Low Order")</f>
        <v>Low Order</v>
      </c>
      <c r="T1165" s="9" t="s">
        <v>31</v>
      </c>
      <c r="U1165" s="9" t="s">
        <v>42</v>
      </c>
      <c r="V1165" s="16" t="str">
        <f ca="1">PROPER(Table13[[#This Row],[Region]])</f>
        <v>Central</v>
      </c>
      <c r="W1165" s="9" t="s">
        <v>443</v>
      </c>
      <c r="X1165" s="9" t="s">
        <v>767</v>
      </c>
      <c r="Y1165" s="9" t="s">
        <v>32</v>
      </c>
      <c r="Z1165" s="9" t="str">
        <f>TEXT(Table13[[#This Row],[Order Date]],"mmm")</f>
        <v>Jan</v>
      </c>
      <c r="AA1165" s="1" t="str">
        <f>TEXT(Table13[[#This Row],[Order Date]],"yyyy")</f>
        <v>2015</v>
      </c>
      <c r="AB1165" s="1" t="str">
        <f>TEXT(Table13[[#This Row],[Order Date]],"mmm yyyy")</f>
        <v>Jan 2015</v>
      </c>
      <c r="AC1165" s="1" t="str">
        <f>TEXT(Table13[[#This Row],[Order Date]],"dddd")</f>
        <v>Thursday</v>
      </c>
    </row>
    <row r="1166" spans="1:29" ht="14.5">
      <c r="A1166" s="9">
        <v>2107</v>
      </c>
      <c r="B1166" s="9" t="str">
        <f>VLOOKUP(Table13[[#This Row],[Customer ID]],'Customer Lookup'!A:B,2,0)</f>
        <v>Leigh Burnette Hurley</v>
      </c>
      <c r="C1166" s="9">
        <v>39015</v>
      </c>
      <c r="D1166" s="12">
        <v>42161</v>
      </c>
      <c r="E1166" s="12">
        <v>42161</v>
      </c>
      <c r="F1166" s="24">
        <f>Table13[[#This Row],[Ship Date]]-Table13[[#This Row],[Order Date]]</f>
        <v>0</v>
      </c>
      <c r="G1166" s="18" t="str">
        <f>IF(Table13[[#This Row],[Shipping Delay (No of Days From Order to Delivery)]]&lt;=2,"Fast Delivery","Standard Delivery")</f>
        <v>Fast Delivery</v>
      </c>
      <c r="H1166" s="8" t="s">
        <v>74</v>
      </c>
      <c r="I1166" s="13" t="str">
        <f ca="1">TRIM(Table13[[#This Row],[Product Category]])</f>
        <v>Office Supplies</v>
      </c>
      <c r="J1166" s="13" t="str">
        <f ca="1">PROPER(Table13[[#This Row],[Product Sub-Category]])</f>
        <v>Office Machines</v>
      </c>
      <c r="K1166" s="14">
        <v>24</v>
      </c>
      <c r="L1166" s="15">
        <v>399.98</v>
      </c>
      <c r="M1166" s="15">
        <f t="shared" si="54"/>
        <v>9599.52</v>
      </c>
      <c r="N1166" s="9">
        <v>0.1</v>
      </c>
      <c r="O1166" s="21">
        <v>0.1</v>
      </c>
      <c r="P1166" s="21" t="str">
        <f>IF(Table13[[#This Row],[Discount]]=0,"No Discount",IF(Table13[[#This Row],[Discount]]&lt;=0.05,"Low",IF(Table13[[#This Row],[Discount]]&lt;=0.1,"Medium","High")))</f>
        <v>Medium</v>
      </c>
      <c r="Q1166" s="15">
        <f t="shared" si="55"/>
        <v>959.95200000000011</v>
      </c>
      <c r="R1166" s="15">
        <f t="shared" si="56"/>
        <v>8639.5680000000011</v>
      </c>
      <c r="S1166" s="15" t="str">
        <f>IF(Table13[[#This Row],[Total Sales After Discount (Main Total Sales)]]&gt;=1000,"High Order","Low Order")</f>
        <v>High Order</v>
      </c>
      <c r="T1166" s="9" t="s">
        <v>50</v>
      </c>
      <c r="U1166" s="9" t="s">
        <v>81</v>
      </c>
      <c r="V1166" s="16" t="str">
        <f ca="1">PROPER(Table13[[#This Row],[Region]])</f>
        <v>Central</v>
      </c>
      <c r="W1166" s="9" t="s">
        <v>142</v>
      </c>
      <c r="X1166" s="9" t="s">
        <v>143</v>
      </c>
      <c r="Y1166" s="9" t="s">
        <v>22</v>
      </c>
      <c r="Z1166" s="9" t="str">
        <f>TEXT(Table13[[#This Row],[Order Date]],"mmm")</f>
        <v>Jun</v>
      </c>
      <c r="AA1166" s="1" t="str">
        <f>TEXT(Table13[[#This Row],[Order Date]],"yyyy")</f>
        <v>2015</v>
      </c>
      <c r="AB1166" s="1" t="str">
        <f>TEXT(Table13[[#This Row],[Order Date]],"mmm yyyy")</f>
        <v>Jun 2015</v>
      </c>
      <c r="AC1166" s="1" t="str">
        <f>TEXT(Table13[[#This Row],[Order Date]],"dddd")</f>
        <v>Saturday</v>
      </c>
    </row>
    <row r="1167" spans="1:29" ht="14.5">
      <c r="A1167" s="9">
        <v>2107</v>
      </c>
      <c r="B1167" s="9" t="str">
        <f>VLOOKUP(Table13[[#This Row],[Customer ID]],'Customer Lookup'!A:B,2,0)</f>
        <v>Leigh Burnette Hurley</v>
      </c>
      <c r="C1167" s="9">
        <v>39015</v>
      </c>
      <c r="D1167" s="12">
        <v>42161</v>
      </c>
      <c r="E1167" s="12">
        <v>42161</v>
      </c>
      <c r="F1167" s="24">
        <f>Table13[[#This Row],[Ship Date]]-Table13[[#This Row],[Order Date]]</f>
        <v>0</v>
      </c>
      <c r="G1167" s="18" t="str">
        <f>IF(Table13[[#This Row],[Shipping Delay (No of Days From Order to Delivery)]]&lt;=2,"Fast Delivery","Standard Delivery")</f>
        <v>Fast Delivery</v>
      </c>
      <c r="H1167" s="9" t="s">
        <v>83</v>
      </c>
      <c r="I1167" s="13" t="str">
        <f ca="1">TRIM(Table13[[#This Row],[Product Category]])</f>
        <v>Office Supplies</v>
      </c>
      <c r="J1167" s="13" t="str">
        <f ca="1">PROPER(Table13[[#This Row],[Product Sub-Category]])</f>
        <v>Paper</v>
      </c>
      <c r="K1167" s="14">
        <v>20</v>
      </c>
      <c r="L1167" s="15">
        <v>6.48</v>
      </c>
      <c r="M1167" s="15">
        <f t="shared" si="54"/>
        <v>129.60000000000002</v>
      </c>
      <c r="N1167" s="9">
        <v>0.05</v>
      </c>
      <c r="O1167" s="20">
        <v>0.05</v>
      </c>
      <c r="P1167" s="20" t="str">
        <f>IF(Table13[[#This Row],[Discount]]=0,"No Discount",IF(Table13[[#This Row],[Discount]]&lt;=0.05,"Low",IF(Table13[[#This Row],[Discount]]&lt;=0.1,"Medium","High")))</f>
        <v>Low</v>
      </c>
      <c r="Q1167" s="15">
        <f t="shared" si="55"/>
        <v>6.4800000000000013</v>
      </c>
      <c r="R1167" s="15">
        <f t="shared" si="56"/>
        <v>123.12000000000002</v>
      </c>
      <c r="S1167" s="15" t="str">
        <f>IF(Table13[[#This Row],[Total Sales After Discount (Main Total Sales)]]&gt;=1000,"High Order","Low Order")</f>
        <v>Low Order</v>
      </c>
      <c r="T1167" s="9" t="s">
        <v>50</v>
      </c>
      <c r="U1167" s="9" t="s">
        <v>81</v>
      </c>
      <c r="V1167" s="16" t="str">
        <f ca="1">PROPER(Table13[[#This Row],[Region]])</f>
        <v>Central</v>
      </c>
      <c r="W1167" s="9" t="s">
        <v>142</v>
      </c>
      <c r="X1167" s="9" t="s">
        <v>143</v>
      </c>
      <c r="Y1167" s="9" t="s">
        <v>32</v>
      </c>
      <c r="Z1167" s="9" t="str">
        <f>TEXT(Table13[[#This Row],[Order Date]],"mmm")</f>
        <v>Jun</v>
      </c>
      <c r="AA1167" s="1" t="str">
        <f>TEXT(Table13[[#This Row],[Order Date]],"yyyy")</f>
        <v>2015</v>
      </c>
      <c r="AB1167" s="1" t="str">
        <f>TEXT(Table13[[#This Row],[Order Date]],"mmm yyyy")</f>
        <v>Jun 2015</v>
      </c>
      <c r="AC1167" s="1" t="str">
        <f>TEXT(Table13[[#This Row],[Order Date]],"dddd")</f>
        <v>Saturday</v>
      </c>
    </row>
    <row r="1168" spans="1:29" ht="14.5">
      <c r="A1168" s="9">
        <v>2108</v>
      </c>
      <c r="B1168" s="9" t="str">
        <f>VLOOKUP(Table13[[#This Row],[Customer ID]],'Customer Lookup'!A:B,2,0)</f>
        <v>Alfred Barber</v>
      </c>
      <c r="C1168" s="9">
        <v>87862</v>
      </c>
      <c r="D1168" s="12">
        <v>42161</v>
      </c>
      <c r="E1168" s="12">
        <v>42161</v>
      </c>
      <c r="F1168" s="24">
        <f>Table13[[#This Row],[Ship Date]]-Table13[[#This Row],[Order Date]]</f>
        <v>0</v>
      </c>
      <c r="G1168" s="18" t="str">
        <f>IF(Table13[[#This Row],[Shipping Delay (No of Days From Order to Delivery)]]&lt;=2,"Fast Delivery","Standard Delivery")</f>
        <v>Fast Delivery</v>
      </c>
      <c r="H1168" s="8" t="s">
        <v>83</v>
      </c>
      <c r="I1168" s="13" t="str">
        <f ca="1">TRIM(Table13[[#This Row],[Product Category]])</f>
        <v>Office Supplies</v>
      </c>
      <c r="J1168" s="13" t="str">
        <f ca="1">PROPER(Table13[[#This Row],[Product Sub-Category]])</f>
        <v>Paper</v>
      </c>
      <c r="K1168" s="14">
        <v>5</v>
      </c>
      <c r="L1168" s="15">
        <v>6.48</v>
      </c>
      <c r="M1168" s="15">
        <f t="shared" si="54"/>
        <v>32.400000000000006</v>
      </c>
      <c r="N1168" s="9">
        <v>0.05</v>
      </c>
      <c r="O1168" s="21">
        <v>0.05</v>
      </c>
      <c r="P1168" s="21" t="str">
        <f>IF(Table13[[#This Row],[Discount]]=0,"No Discount",IF(Table13[[#This Row],[Discount]]&lt;=0.05,"Low",IF(Table13[[#This Row],[Discount]]&lt;=0.1,"Medium","High")))</f>
        <v>Low</v>
      </c>
      <c r="Q1168" s="15">
        <f t="shared" si="55"/>
        <v>1.6200000000000003</v>
      </c>
      <c r="R1168" s="15">
        <f t="shared" si="56"/>
        <v>30.780000000000005</v>
      </c>
      <c r="S1168" s="15" t="str">
        <f>IF(Table13[[#This Row],[Total Sales After Discount (Main Total Sales)]]&gt;=1000,"High Order","Low Order")</f>
        <v>Low Order</v>
      </c>
      <c r="T1168" s="9" t="s">
        <v>50</v>
      </c>
      <c r="U1168" s="9" t="s">
        <v>81</v>
      </c>
      <c r="V1168" s="16" t="str">
        <f ca="1">PROPER(Table13[[#This Row],[Region]])</f>
        <v>South</v>
      </c>
      <c r="W1168" s="9" t="s">
        <v>306</v>
      </c>
      <c r="X1168" s="9" t="s">
        <v>768</v>
      </c>
      <c r="Y1168" s="9" t="s">
        <v>32</v>
      </c>
      <c r="Z1168" s="9" t="str">
        <f>TEXT(Table13[[#This Row],[Order Date]],"mmm")</f>
        <v>Jun</v>
      </c>
      <c r="AA1168" s="1" t="str">
        <f>TEXT(Table13[[#This Row],[Order Date]],"yyyy")</f>
        <v>2015</v>
      </c>
      <c r="AB1168" s="1" t="str">
        <f>TEXT(Table13[[#This Row],[Order Date]],"mmm yyyy")</f>
        <v>Jun 2015</v>
      </c>
      <c r="AC1168" s="1" t="str">
        <f>TEXT(Table13[[#This Row],[Order Date]],"dddd")</f>
        <v>Saturday</v>
      </c>
    </row>
    <row r="1169" spans="1:29" ht="14.5">
      <c r="A1169" s="9">
        <v>2114</v>
      </c>
      <c r="B1169" s="9" t="str">
        <f>VLOOKUP(Table13[[#This Row],[Customer ID]],'Customer Lookup'!A:B,2,0)</f>
        <v>Paige Mason</v>
      </c>
      <c r="C1169" s="9">
        <v>88403</v>
      </c>
      <c r="D1169" s="12">
        <v>42089</v>
      </c>
      <c r="E1169" s="12">
        <v>42091</v>
      </c>
      <c r="F1169" s="24">
        <f>Table13[[#This Row],[Ship Date]]-Table13[[#This Row],[Order Date]]</f>
        <v>2</v>
      </c>
      <c r="G1169" s="18" t="str">
        <f>IF(Table13[[#This Row],[Shipping Delay (No of Days From Order to Delivery)]]&lt;=2,"Fast Delivery","Standard Delivery")</f>
        <v>Fast Delivery</v>
      </c>
      <c r="H1169" s="9" t="s">
        <v>2231</v>
      </c>
      <c r="I1169" s="13" t="str">
        <f ca="1">TRIM(Table13[[#This Row],[Product Category]])</f>
        <v>Office Supplies</v>
      </c>
      <c r="J1169" s="13" t="str">
        <f ca="1">PROPER(Table13[[#This Row],[Product Sub-Category]])</f>
        <v>Pens &amp; Art Supplies</v>
      </c>
      <c r="K1169" s="14">
        <v>10</v>
      </c>
      <c r="L1169" s="15">
        <v>6.68</v>
      </c>
      <c r="M1169" s="15">
        <f t="shared" si="54"/>
        <v>66.8</v>
      </c>
      <c r="N1169" s="9">
        <v>0.05</v>
      </c>
      <c r="O1169" s="20">
        <v>0.05</v>
      </c>
      <c r="P1169" s="20" t="str">
        <f>IF(Table13[[#This Row],[Discount]]=0,"No Discount",IF(Table13[[#This Row],[Discount]]&lt;=0.05,"Low",IF(Table13[[#This Row],[Discount]]&lt;=0.1,"Medium","High")))</f>
        <v>Low</v>
      </c>
      <c r="Q1169" s="15">
        <f t="shared" si="55"/>
        <v>3.34</v>
      </c>
      <c r="R1169" s="15">
        <f t="shared" si="56"/>
        <v>63.459999999999994</v>
      </c>
      <c r="S1169" s="15" t="str">
        <f>IF(Table13[[#This Row],[Total Sales After Discount (Main Total Sales)]]&gt;=1000,"High Order","Low Order")</f>
        <v>Low Order</v>
      </c>
      <c r="T1169" s="9" t="s">
        <v>41</v>
      </c>
      <c r="U1169" s="9" t="s">
        <v>81</v>
      </c>
      <c r="V1169" s="16" t="str">
        <f ca="1">PROPER(Table13[[#This Row],[Region]])</f>
        <v>South</v>
      </c>
      <c r="W1169" s="9" t="s">
        <v>117</v>
      </c>
      <c r="X1169" s="9" t="s">
        <v>322</v>
      </c>
      <c r="Y1169" s="9" t="s">
        <v>32</v>
      </c>
      <c r="Z1169" s="9" t="str">
        <f>TEXT(Table13[[#This Row],[Order Date]],"mmm")</f>
        <v>Mar</v>
      </c>
      <c r="AA1169" s="1" t="str">
        <f>TEXT(Table13[[#This Row],[Order Date]],"yyyy")</f>
        <v>2015</v>
      </c>
      <c r="AB1169" s="1" t="str">
        <f>TEXT(Table13[[#This Row],[Order Date]],"mmm yyyy")</f>
        <v>Mar 2015</v>
      </c>
      <c r="AC1169" s="1" t="str">
        <f>TEXT(Table13[[#This Row],[Order Date]],"dddd")</f>
        <v>Thursday</v>
      </c>
    </row>
    <row r="1170" spans="1:29" ht="14.5">
      <c r="A1170" s="9">
        <v>2114</v>
      </c>
      <c r="B1170" s="9" t="str">
        <f>VLOOKUP(Table13[[#This Row],[Customer ID]],'Customer Lookup'!A:B,2,0)</f>
        <v>Paige Mason</v>
      </c>
      <c r="C1170" s="9">
        <v>88404</v>
      </c>
      <c r="D1170" s="12">
        <v>42117</v>
      </c>
      <c r="E1170" s="12">
        <v>42117</v>
      </c>
      <c r="F1170" s="24">
        <f>Table13[[#This Row],[Ship Date]]-Table13[[#This Row],[Order Date]]</f>
        <v>0</v>
      </c>
      <c r="G1170" s="18" t="str">
        <f>IF(Table13[[#This Row],[Shipping Delay (No of Days From Order to Delivery)]]&lt;=2,"Fast Delivery","Standard Delivery")</f>
        <v>Fast Delivery</v>
      </c>
      <c r="H1170" s="8" t="s">
        <v>116</v>
      </c>
      <c r="I1170" s="13" t="str">
        <f ca="1">TRIM(Table13[[#This Row],[Product Category]])</f>
        <v>Furniture</v>
      </c>
      <c r="J1170" s="13" t="str">
        <f ca="1">PROPER(Table13[[#This Row],[Product Sub-Category]])</f>
        <v>Labels</v>
      </c>
      <c r="K1170" s="14">
        <v>1</v>
      </c>
      <c r="L1170" s="15">
        <v>2.89</v>
      </c>
      <c r="M1170" s="15">
        <f t="shared" si="54"/>
        <v>2.89</v>
      </c>
      <c r="N1170" s="9">
        <v>0.05</v>
      </c>
      <c r="O1170" s="21">
        <v>0.05</v>
      </c>
      <c r="P1170" s="21" t="str">
        <f>IF(Table13[[#This Row],[Discount]]=0,"No Discount",IF(Table13[[#This Row],[Discount]]&lt;=0.05,"Low",IF(Table13[[#This Row],[Discount]]&lt;=0.1,"Medium","High")))</f>
        <v>Low</v>
      </c>
      <c r="Q1170" s="15">
        <f t="shared" si="55"/>
        <v>0.14450000000000002</v>
      </c>
      <c r="R1170" s="15">
        <f t="shared" si="56"/>
        <v>2.7455000000000003</v>
      </c>
      <c r="S1170" s="15" t="str">
        <f>IF(Table13[[#This Row],[Total Sales After Discount (Main Total Sales)]]&gt;=1000,"High Order","Low Order")</f>
        <v>Low Order</v>
      </c>
      <c r="T1170" s="9" t="s">
        <v>41</v>
      </c>
      <c r="U1170" s="9" t="s">
        <v>81</v>
      </c>
      <c r="V1170" s="16" t="str">
        <f ca="1">PROPER(Table13[[#This Row],[Region]])</f>
        <v>South</v>
      </c>
      <c r="W1170" s="9" t="s">
        <v>117</v>
      </c>
      <c r="X1170" s="9" t="s">
        <v>322</v>
      </c>
      <c r="Y1170" s="9" t="s">
        <v>32</v>
      </c>
      <c r="Z1170" s="9" t="str">
        <f>TEXT(Table13[[#This Row],[Order Date]],"mmm")</f>
        <v>Apr</v>
      </c>
      <c r="AA1170" s="1" t="str">
        <f>TEXT(Table13[[#This Row],[Order Date]],"yyyy")</f>
        <v>2015</v>
      </c>
      <c r="AB1170" s="1" t="str">
        <f>TEXT(Table13[[#This Row],[Order Date]],"mmm yyyy")</f>
        <v>Apr 2015</v>
      </c>
      <c r="AC1170" s="1" t="str">
        <f>TEXT(Table13[[#This Row],[Order Date]],"dddd")</f>
        <v>Thursday</v>
      </c>
    </row>
    <row r="1171" spans="1:29" ht="14.5">
      <c r="A1171" s="9">
        <v>2114</v>
      </c>
      <c r="B1171" s="9" t="str">
        <f>VLOOKUP(Table13[[#This Row],[Customer ID]],'Customer Lookup'!A:B,2,0)</f>
        <v>Paige Mason</v>
      </c>
      <c r="C1171" s="9">
        <v>88405</v>
      </c>
      <c r="D1171" s="12">
        <v>42061</v>
      </c>
      <c r="E1171" s="12">
        <v>42062</v>
      </c>
      <c r="F1171" s="24">
        <f>Table13[[#This Row],[Ship Date]]-Table13[[#This Row],[Order Date]]</f>
        <v>1</v>
      </c>
      <c r="G1171" s="18" t="str">
        <f>IF(Table13[[#This Row],[Shipping Delay (No of Days From Order to Delivery)]]&lt;=2,"Fast Delivery","Standard Delivery")</f>
        <v>Fast Delivery</v>
      </c>
      <c r="H1171" s="9" t="s">
        <v>2232</v>
      </c>
      <c r="I1171" s="13" t="str">
        <f ca="1">TRIM(Table13[[#This Row],[Product Category]])</f>
        <v>Office Supplies</v>
      </c>
      <c r="J1171" s="13" t="str">
        <f ca="1">PROPER(Table13[[#This Row],[Product Sub-Category]])</f>
        <v>Chairs &amp; Chairmats</v>
      </c>
      <c r="K1171" s="14">
        <v>1</v>
      </c>
      <c r="L1171" s="15">
        <v>226.67</v>
      </c>
      <c r="M1171" s="15">
        <f t="shared" si="54"/>
        <v>226.67</v>
      </c>
      <c r="N1171" s="9">
        <v>0.1</v>
      </c>
      <c r="O1171" s="20">
        <v>0.1</v>
      </c>
      <c r="P1171" s="20" t="str">
        <f>IF(Table13[[#This Row],[Discount]]=0,"No Discount",IF(Table13[[#This Row],[Discount]]&lt;=0.05,"Low",IF(Table13[[#This Row],[Discount]]&lt;=0.1,"Medium","High")))</f>
        <v>Medium</v>
      </c>
      <c r="Q1171" s="15">
        <f t="shared" si="55"/>
        <v>22.667000000000002</v>
      </c>
      <c r="R1171" s="15">
        <f t="shared" si="56"/>
        <v>204.00299999999999</v>
      </c>
      <c r="S1171" s="15" t="str">
        <f>IF(Table13[[#This Row],[Total Sales After Discount (Main Total Sales)]]&gt;=1000,"High Order","Low Order")</f>
        <v>Low Order</v>
      </c>
      <c r="T1171" s="9" t="s">
        <v>41</v>
      </c>
      <c r="U1171" s="9" t="s">
        <v>81</v>
      </c>
      <c r="V1171" s="16" t="str">
        <f ca="1">PROPER(Table13[[#This Row],[Region]])</f>
        <v>South</v>
      </c>
      <c r="W1171" s="9" t="s">
        <v>117</v>
      </c>
      <c r="X1171" s="9" t="s">
        <v>322</v>
      </c>
      <c r="Y1171" s="9" t="s">
        <v>22</v>
      </c>
      <c r="Z1171" s="9" t="str">
        <f>TEXT(Table13[[#This Row],[Order Date]],"mmm")</f>
        <v>Feb</v>
      </c>
      <c r="AA1171" s="1" t="str">
        <f>TEXT(Table13[[#This Row],[Order Date]],"yyyy")</f>
        <v>2015</v>
      </c>
      <c r="AB1171" s="1" t="str">
        <f>TEXT(Table13[[#This Row],[Order Date]],"mmm yyyy")</f>
        <v>Feb 2015</v>
      </c>
      <c r="AC1171" s="1" t="str">
        <f>TEXT(Table13[[#This Row],[Order Date]],"dddd")</f>
        <v>Thursday</v>
      </c>
    </row>
    <row r="1172" spans="1:29" ht="14.5">
      <c r="A1172" s="9">
        <v>2114</v>
      </c>
      <c r="B1172" s="9" t="str">
        <f>VLOOKUP(Table13[[#This Row],[Customer ID]],'Customer Lookup'!A:B,2,0)</f>
        <v>Paige Mason</v>
      </c>
      <c r="C1172" s="9">
        <v>88405</v>
      </c>
      <c r="D1172" s="12">
        <v>42061</v>
      </c>
      <c r="E1172" s="12">
        <v>42063</v>
      </c>
      <c r="F1172" s="24">
        <f>Table13[[#This Row],[Ship Date]]-Table13[[#This Row],[Order Date]]</f>
        <v>2</v>
      </c>
      <c r="G1172" s="18" t="str">
        <f>IF(Table13[[#This Row],[Shipping Delay (No of Days From Order to Delivery)]]&lt;=2,"Fast Delivery","Standard Delivery")</f>
        <v>Fast Delivery</v>
      </c>
      <c r="H1172" s="8" t="s">
        <v>2238</v>
      </c>
      <c r="I1172" s="13" t="str">
        <f ca="1">TRIM(Table13[[#This Row],[Product Category]])</f>
        <v>Furniture</v>
      </c>
      <c r="J1172" s="13" t="str">
        <f ca="1">PROPER(Table13[[#This Row],[Product Sub-Category]])</f>
        <v>Storage &amp; Organization</v>
      </c>
      <c r="K1172" s="14">
        <v>20</v>
      </c>
      <c r="L1172" s="15">
        <v>20.98</v>
      </c>
      <c r="M1172" s="15">
        <f t="shared" si="54"/>
        <v>419.6</v>
      </c>
      <c r="N1172" s="9">
        <v>0.05</v>
      </c>
      <c r="O1172" s="21">
        <v>0.05</v>
      </c>
      <c r="P1172" s="21" t="str">
        <f>IF(Table13[[#This Row],[Discount]]=0,"No Discount",IF(Table13[[#This Row],[Discount]]&lt;=0.05,"Low",IF(Table13[[#This Row],[Discount]]&lt;=0.1,"Medium","High")))</f>
        <v>Low</v>
      </c>
      <c r="Q1172" s="15">
        <f t="shared" si="55"/>
        <v>20.980000000000004</v>
      </c>
      <c r="R1172" s="15">
        <f t="shared" si="56"/>
        <v>398.62</v>
      </c>
      <c r="S1172" s="15" t="str">
        <f>IF(Table13[[#This Row],[Total Sales After Discount (Main Total Sales)]]&gt;=1000,"High Order","Low Order")</f>
        <v>Low Order</v>
      </c>
      <c r="T1172" s="9" t="s">
        <v>41</v>
      </c>
      <c r="U1172" s="9" t="s">
        <v>81</v>
      </c>
      <c r="V1172" s="16" t="str">
        <f ca="1">PROPER(Table13[[#This Row],[Region]])</f>
        <v>South</v>
      </c>
      <c r="W1172" s="9" t="s">
        <v>117</v>
      </c>
      <c r="X1172" s="9" t="s">
        <v>322</v>
      </c>
      <c r="Y1172" s="9" t="s">
        <v>22</v>
      </c>
      <c r="Z1172" s="9" t="str">
        <f>TEXT(Table13[[#This Row],[Order Date]],"mmm")</f>
        <v>Feb</v>
      </c>
      <c r="AA1172" s="1" t="str">
        <f>TEXT(Table13[[#This Row],[Order Date]],"yyyy")</f>
        <v>2015</v>
      </c>
      <c r="AB1172" s="1" t="str">
        <f>TEXT(Table13[[#This Row],[Order Date]],"mmm yyyy")</f>
        <v>Feb 2015</v>
      </c>
      <c r="AC1172" s="1" t="str">
        <f>TEXT(Table13[[#This Row],[Order Date]],"dddd")</f>
        <v>Thursday</v>
      </c>
    </row>
    <row r="1173" spans="1:29" ht="14.5">
      <c r="A1173" s="9">
        <v>2115</v>
      </c>
      <c r="B1173" s="9" t="str">
        <f>VLOOKUP(Table13[[#This Row],[Customer ID]],'Customer Lookup'!A:B,2,0)</f>
        <v>Jeffrey Lloyd</v>
      </c>
      <c r="C1173" s="9">
        <v>88406</v>
      </c>
      <c r="D1173" s="12">
        <v>42123</v>
      </c>
      <c r="E1173" s="12">
        <v>42125</v>
      </c>
      <c r="F1173" s="24">
        <f>Table13[[#This Row],[Ship Date]]-Table13[[#This Row],[Order Date]]</f>
        <v>2</v>
      </c>
      <c r="G1173" s="18" t="str">
        <f>IF(Table13[[#This Row],[Shipping Delay (No of Days From Order to Delivery)]]&lt;=2,"Fast Delivery","Standard Delivery")</f>
        <v>Fast Delivery</v>
      </c>
      <c r="H1173" s="9" t="s">
        <v>2232</v>
      </c>
      <c r="I1173" s="13" t="str">
        <f ca="1">TRIM(Table13[[#This Row],[Product Category]])</f>
        <v>Furniture</v>
      </c>
      <c r="J1173" s="13" t="str">
        <f ca="1">PROPER(Table13[[#This Row],[Product Sub-Category]])</f>
        <v>Chairs &amp; Chairmats</v>
      </c>
      <c r="K1173" s="14">
        <v>14</v>
      </c>
      <c r="L1173" s="15">
        <v>95.95</v>
      </c>
      <c r="M1173" s="15">
        <f t="shared" si="54"/>
        <v>1343.3</v>
      </c>
      <c r="N1173" s="9">
        <v>0.05</v>
      </c>
      <c r="O1173" s="20">
        <v>0.05</v>
      </c>
      <c r="P1173" s="20" t="str">
        <f>IF(Table13[[#This Row],[Discount]]=0,"No Discount",IF(Table13[[#This Row],[Discount]]&lt;=0.05,"Low",IF(Table13[[#This Row],[Discount]]&lt;=0.1,"Medium","High")))</f>
        <v>Low</v>
      </c>
      <c r="Q1173" s="15">
        <f t="shared" si="55"/>
        <v>67.165000000000006</v>
      </c>
      <c r="R1173" s="15">
        <f t="shared" si="56"/>
        <v>1276.135</v>
      </c>
      <c r="S1173" s="15" t="str">
        <f>IF(Table13[[#This Row],[Total Sales After Discount (Main Total Sales)]]&gt;=1000,"High Order","Low Order")</f>
        <v>High Order</v>
      </c>
      <c r="T1173" s="9" t="s">
        <v>50</v>
      </c>
      <c r="U1173" s="9" t="s">
        <v>81</v>
      </c>
      <c r="V1173" s="16" t="str">
        <f ca="1">PROPER(Table13[[#This Row],[Region]])</f>
        <v>Central</v>
      </c>
      <c r="W1173" s="9" t="s">
        <v>117</v>
      </c>
      <c r="X1173" s="9" t="s">
        <v>769</v>
      </c>
      <c r="Y1173" s="9" t="s">
        <v>22</v>
      </c>
      <c r="Z1173" s="9" t="str">
        <f>TEXT(Table13[[#This Row],[Order Date]],"mmm")</f>
        <v>Apr</v>
      </c>
      <c r="AA1173" s="1" t="str">
        <f>TEXT(Table13[[#This Row],[Order Date]],"yyyy")</f>
        <v>2015</v>
      </c>
      <c r="AB1173" s="1" t="str">
        <f>TEXT(Table13[[#This Row],[Order Date]],"mmm yyyy")</f>
        <v>Apr 2015</v>
      </c>
      <c r="AC1173" s="1" t="str">
        <f>TEXT(Table13[[#This Row],[Order Date]],"dddd")</f>
        <v>Wednesday</v>
      </c>
    </row>
    <row r="1174" spans="1:29" ht="14.5">
      <c r="A1174" s="9">
        <v>2117</v>
      </c>
      <c r="B1174" s="9" t="str">
        <f>VLOOKUP(Table13[[#This Row],[Customer ID]],'Customer Lookup'!A:B,2,0)</f>
        <v>Jack Hatcher</v>
      </c>
      <c r="C1174" s="9">
        <v>90891</v>
      </c>
      <c r="D1174" s="12">
        <v>42114</v>
      </c>
      <c r="E1174" s="12">
        <v>42116</v>
      </c>
      <c r="F1174" s="24">
        <f>Table13[[#This Row],[Ship Date]]-Table13[[#This Row],[Order Date]]</f>
        <v>2</v>
      </c>
      <c r="G1174" s="18" t="str">
        <f>IF(Table13[[#This Row],[Shipping Delay (No of Days From Order to Delivery)]]&lt;=2,"Fast Delivery","Standard Delivery")</f>
        <v>Fast Delivery</v>
      </c>
      <c r="H1174" s="8" t="s">
        <v>2232</v>
      </c>
      <c r="I1174" s="13" t="str">
        <f ca="1">TRIM(Table13[[#This Row],[Product Category]])</f>
        <v>Technology</v>
      </c>
      <c r="J1174" s="13" t="str">
        <f ca="1">PROPER(Table13[[#This Row],[Product Sub-Category]])</f>
        <v>Chairs &amp; Chairmats</v>
      </c>
      <c r="K1174" s="14">
        <v>20</v>
      </c>
      <c r="L1174" s="15">
        <v>320.98</v>
      </c>
      <c r="M1174" s="15">
        <f t="shared" si="54"/>
        <v>6419.6</v>
      </c>
      <c r="N1174" s="9">
        <v>0.1</v>
      </c>
      <c r="O1174" s="21">
        <v>0.1</v>
      </c>
      <c r="P1174" s="21" t="str">
        <f>IF(Table13[[#This Row],[Discount]]=0,"No Discount",IF(Table13[[#This Row],[Discount]]&lt;=0.05,"Low",IF(Table13[[#This Row],[Discount]]&lt;=0.1,"Medium","High")))</f>
        <v>Medium</v>
      </c>
      <c r="Q1174" s="15">
        <f t="shared" si="55"/>
        <v>641.96</v>
      </c>
      <c r="R1174" s="15">
        <f t="shared" si="56"/>
        <v>5777.64</v>
      </c>
      <c r="S1174" s="15" t="str">
        <f>IF(Table13[[#This Row],[Total Sales After Discount (Main Total Sales)]]&gt;=1000,"High Order","Low Order")</f>
        <v>High Order</v>
      </c>
      <c r="T1174" s="9" t="s">
        <v>21</v>
      </c>
      <c r="U1174" s="9" t="s">
        <v>42</v>
      </c>
      <c r="V1174" s="16" t="str">
        <f ca="1">PROPER(Table13[[#This Row],[Region]])</f>
        <v>Central</v>
      </c>
      <c r="W1174" s="9" t="s">
        <v>112</v>
      </c>
      <c r="X1174" s="9" t="s">
        <v>630</v>
      </c>
      <c r="Y1174" s="9" t="s">
        <v>32</v>
      </c>
      <c r="Z1174" s="9" t="str">
        <f>TEXT(Table13[[#This Row],[Order Date]],"mmm")</f>
        <v>Apr</v>
      </c>
      <c r="AA1174" s="1" t="str">
        <f>TEXT(Table13[[#This Row],[Order Date]],"yyyy")</f>
        <v>2015</v>
      </c>
      <c r="AB1174" s="1" t="str">
        <f>TEXT(Table13[[#This Row],[Order Date]],"mmm yyyy")</f>
        <v>Apr 2015</v>
      </c>
      <c r="AC1174" s="1" t="str">
        <f>TEXT(Table13[[#This Row],[Order Date]],"dddd")</f>
        <v>Monday</v>
      </c>
    </row>
    <row r="1175" spans="1:29" ht="14.5">
      <c r="A1175" s="9">
        <v>2117</v>
      </c>
      <c r="B1175" s="9" t="str">
        <f>VLOOKUP(Table13[[#This Row],[Customer ID]],'Customer Lookup'!A:B,2,0)</f>
        <v>Jack Hatcher</v>
      </c>
      <c r="C1175" s="9">
        <v>90891</v>
      </c>
      <c r="D1175" s="12">
        <v>42114</v>
      </c>
      <c r="E1175" s="12">
        <v>42115</v>
      </c>
      <c r="F1175" s="24">
        <f>Table13[[#This Row],[Ship Date]]-Table13[[#This Row],[Order Date]]</f>
        <v>1</v>
      </c>
      <c r="G1175" s="18" t="str">
        <f>IF(Table13[[#This Row],[Shipping Delay (No of Days From Order to Delivery)]]&lt;=2,"Fast Delivery","Standard Delivery")</f>
        <v>Fast Delivery</v>
      </c>
      <c r="H1175" s="9" t="s">
        <v>2235</v>
      </c>
      <c r="I1175" s="13" t="str">
        <f ca="1">TRIM(Table13[[#This Row],[Product Category]])</f>
        <v>Technology</v>
      </c>
      <c r="J1175" s="13" t="str">
        <f ca="1">PROPER(Table13[[#This Row],[Product Sub-Category]])</f>
        <v>Telephones And Communication</v>
      </c>
      <c r="K1175" s="14">
        <v>18</v>
      </c>
      <c r="L1175" s="15">
        <v>125.99</v>
      </c>
      <c r="M1175" s="15">
        <f t="shared" si="54"/>
        <v>2267.8199999999997</v>
      </c>
      <c r="N1175" s="9">
        <v>0.1</v>
      </c>
      <c r="O1175" s="20">
        <v>0.1</v>
      </c>
      <c r="P1175" s="20" t="str">
        <f>IF(Table13[[#This Row],[Discount]]=0,"No Discount",IF(Table13[[#This Row],[Discount]]&lt;=0.05,"Low",IF(Table13[[#This Row],[Discount]]&lt;=0.1,"Medium","High")))</f>
        <v>Medium</v>
      </c>
      <c r="Q1175" s="15">
        <f t="shared" si="55"/>
        <v>226.78199999999998</v>
      </c>
      <c r="R1175" s="15">
        <f t="shared" si="56"/>
        <v>2041.0379999999998</v>
      </c>
      <c r="S1175" s="15" t="str">
        <f>IF(Table13[[#This Row],[Total Sales After Discount (Main Total Sales)]]&gt;=1000,"High Order","Low Order")</f>
        <v>High Order</v>
      </c>
      <c r="T1175" s="9" t="s">
        <v>21</v>
      </c>
      <c r="U1175" s="9" t="s">
        <v>42</v>
      </c>
      <c r="V1175" s="16" t="str">
        <f ca="1">PROPER(Table13[[#This Row],[Region]])</f>
        <v>South</v>
      </c>
      <c r="W1175" s="9" t="s">
        <v>112</v>
      </c>
      <c r="X1175" s="9" t="s">
        <v>630</v>
      </c>
      <c r="Y1175" s="9" t="s">
        <v>32</v>
      </c>
      <c r="Z1175" s="9" t="str">
        <f>TEXT(Table13[[#This Row],[Order Date]],"mmm")</f>
        <v>Apr</v>
      </c>
      <c r="AA1175" s="1" t="str">
        <f>TEXT(Table13[[#This Row],[Order Date]],"yyyy")</f>
        <v>2015</v>
      </c>
      <c r="AB1175" s="1" t="str">
        <f>TEXT(Table13[[#This Row],[Order Date]],"mmm yyyy")</f>
        <v>Apr 2015</v>
      </c>
      <c r="AC1175" s="1" t="str">
        <f>TEXT(Table13[[#This Row],[Order Date]],"dddd")</f>
        <v>Monday</v>
      </c>
    </row>
    <row r="1176" spans="1:29" ht="14.5">
      <c r="A1176" s="9">
        <v>2122</v>
      </c>
      <c r="B1176" s="9" t="str">
        <f>VLOOKUP(Table13[[#This Row],[Customer ID]],'Customer Lookup'!A:B,2,0)</f>
        <v>Carolyn Fisher</v>
      </c>
      <c r="C1176" s="9">
        <v>89664</v>
      </c>
      <c r="D1176" s="12">
        <v>42036</v>
      </c>
      <c r="E1176" s="12">
        <v>42038</v>
      </c>
      <c r="F1176" s="24">
        <f>Table13[[#This Row],[Ship Date]]-Table13[[#This Row],[Order Date]]</f>
        <v>2</v>
      </c>
      <c r="G1176" s="18" t="str">
        <f>IF(Table13[[#This Row],[Shipping Delay (No of Days From Order to Delivery)]]&lt;=2,"Fast Delivery","Standard Delivery")</f>
        <v>Fast Delivery</v>
      </c>
      <c r="H1176" s="8" t="s">
        <v>74</v>
      </c>
      <c r="I1176" s="13" t="str">
        <f ca="1">TRIM(Table13[[#This Row],[Product Category]])</f>
        <v>Technology</v>
      </c>
      <c r="J1176" s="13" t="str">
        <f ca="1">PROPER(Table13[[#This Row],[Product Sub-Category]])</f>
        <v>Office Machines</v>
      </c>
      <c r="K1176" s="14">
        <v>10</v>
      </c>
      <c r="L1176" s="15">
        <v>80.97</v>
      </c>
      <c r="M1176" s="15">
        <f t="shared" si="54"/>
        <v>809.7</v>
      </c>
      <c r="N1176" s="9">
        <v>0.05</v>
      </c>
      <c r="O1176" s="21">
        <v>0.05</v>
      </c>
      <c r="P1176" s="21" t="str">
        <f>IF(Table13[[#This Row],[Discount]]=0,"No Discount",IF(Table13[[#This Row],[Discount]]&lt;=0.05,"Low",IF(Table13[[#This Row],[Discount]]&lt;=0.1,"Medium","High")))</f>
        <v>Low</v>
      </c>
      <c r="Q1176" s="15">
        <f t="shared" si="55"/>
        <v>40.485000000000007</v>
      </c>
      <c r="R1176" s="15">
        <f t="shared" si="56"/>
        <v>769.21500000000003</v>
      </c>
      <c r="S1176" s="15" t="str">
        <f>IF(Table13[[#This Row],[Total Sales After Discount (Main Total Sales)]]&gt;=1000,"High Order","Low Order")</f>
        <v>Low Order</v>
      </c>
      <c r="T1176" s="9" t="s">
        <v>41</v>
      </c>
      <c r="U1176" s="9" t="s">
        <v>104</v>
      </c>
      <c r="V1176" s="16" t="str">
        <f ca="1">PROPER(Table13[[#This Row],[Region]])</f>
        <v>South</v>
      </c>
      <c r="W1176" s="9" t="s">
        <v>451</v>
      </c>
      <c r="X1176" s="9" t="s">
        <v>770</v>
      </c>
      <c r="Y1176" s="9" t="s">
        <v>22</v>
      </c>
      <c r="Z1176" s="9" t="str">
        <f>TEXT(Table13[[#This Row],[Order Date]],"mmm")</f>
        <v>Feb</v>
      </c>
      <c r="AA1176" s="1" t="str">
        <f>TEXT(Table13[[#This Row],[Order Date]],"yyyy")</f>
        <v>2015</v>
      </c>
      <c r="AB1176" s="1" t="str">
        <f>TEXT(Table13[[#This Row],[Order Date]],"mmm yyyy")</f>
        <v>Feb 2015</v>
      </c>
      <c r="AC1176" s="1" t="str">
        <f>TEXT(Table13[[#This Row],[Order Date]],"dddd")</f>
        <v>Sunday</v>
      </c>
    </row>
    <row r="1177" spans="1:29" ht="14.5">
      <c r="A1177" s="9">
        <v>2124</v>
      </c>
      <c r="B1177" s="9" t="str">
        <f>VLOOKUP(Table13[[#This Row],[Customer ID]],'Customer Lookup'!A:B,2,0)</f>
        <v>Paige Powers</v>
      </c>
      <c r="C1177" s="9">
        <v>89665</v>
      </c>
      <c r="D1177" s="12">
        <v>42005</v>
      </c>
      <c r="E1177" s="12">
        <v>42006</v>
      </c>
      <c r="F1177" s="24">
        <f>Table13[[#This Row],[Ship Date]]-Table13[[#This Row],[Order Date]]</f>
        <v>1</v>
      </c>
      <c r="G1177" s="18" t="str">
        <f>IF(Table13[[#This Row],[Shipping Delay (No of Days From Order to Delivery)]]&lt;=2,"Fast Delivery","Standard Delivery")</f>
        <v>Fast Delivery</v>
      </c>
      <c r="H1177" s="9" t="s">
        <v>144</v>
      </c>
      <c r="I1177" s="13" t="str">
        <f ca="1">TRIM(Table13[[#This Row],[Product Category]])</f>
        <v>Furniture</v>
      </c>
      <c r="J1177" s="13" t="str">
        <f ca="1">PROPER(Table13[[#This Row],[Product Sub-Category]])</f>
        <v>Computer Peripherals</v>
      </c>
      <c r="K1177" s="14">
        <v>13</v>
      </c>
      <c r="L1177" s="15">
        <v>45.19</v>
      </c>
      <c r="M1177" s="15">
        <f t="shared" si="54"/>
        <v>587.47</v>
      </c>
      <c r="N1177" s="9">
        <v>0.05</v>
      </c>
      <c r="O1177" s="20">
        <v>0.05</v>
      </c>
      <c r="P1177" s="20" t="str">
        <f>IF(Table13[[#This Row],[Discount]]=0,"No Discount",IF(Table13[[#This Row],[Discount]]&lt;=0.05,"Low",IF(Table13[[#This Row],[Discount]]&lt;=0.1,"Medium","High")))</f>
        <v>Low</v>
      </c>
      <c r="Q1177" s="15">
        <f t="shared" si="55"/>
        <v>29.373500000000003</v>
      </c>
      <c r="R1177" s="15">
        <f t="shared" si="56"/>
        <v>558.09649999999999</v>
      </c>
      <c r="S1177" s="15" t="str">
        <f>IF(Table13[[#This Row],[Total Sales After Discount (Main Total Sales)]]&gt;=1000,"High Order","Low Order")</f>
        <v>Low Order</v>
      </c>
      <c r="T1177" s="9" t="s">
        <v>21</v>
      </c>
      <c r="U1177" s="9" t="s">
        <v>104</v>
      </c>
      <c r="V1177" s="16" t="str">
        <f ca="1">PROPER(Table13[[#This Row],[Region]])</f>
        <v>South</v>
      </c>
      <c r="W1177" s="9" t="s">
        <v>451</v>
      </c>
      <c r="X1177" s="9" t="s">
        <v>771</v>
      </c>
      <c r="Y1177" s="9" t="s">
        <v>32</v>
      </c>
      <c r="Z1177" s="9" t="str">
        <f>TEXT(Table13[[#This Row],[Order Date]],"mmm")</f>
        <v>Jan</v>
      </c>
      <c r="AA1177" s="1" t="str">
        <f>TEXT(Table13[[#This Row],[Order Date]],"yyyy")</f>
        <v>2015</v>
      </c>
      <c r="AB1177" s="1" t="str">
        <f>TEXT(Table13[[#This Row],[Order Date]],"mmm yyyy")</f>
        <v>Jan 2015</v>
      </c>
      <c r="AC1177" s="1" t="str">
        <f>TEXT(Table13[[#This Row],[Order Date]],"dddd")</f>
        <v>Thursday</v>
      </c>
    </row>
    <row r="1178" spans="1:29" ht="14.5">
      <c r="A1178" s="9">
        <v>2124</v>
      </c>
      <c r="B1178" s="9" t="str">
        <f>VLOOKUP(Table13[[#This Row],[Customer ID]],'Customer Lookup'!A:B,2,0)</f>
        <v>Paige Powers</v>
      </c>
      <c r="C1178" s="9">
        <v>89666</v>
      </c>
      <c r="D1178" s="12">
        <v>42089</v>
      </c>
      <c r="E1178" s="12">
        <v>42090</v>
      </c>
      <c r="F1178" s="24">
        <f>Table13[[#This Row],[Ship Date]]-Table13[[#This Row],[Order Date]]</f>
        <v>1</v>
      </c>
      <c r="G1178" s="18" t="str">
        <f>IF(Table13[[#This Row],[Shipping Delay (No of Days From Order to Delivery)]]&lt;=2,"Fast Delivery","Standard Delivery")</f>
        <v>Fast Delivery</v>
      </c>
      <c r="H1178" s="8" t="s">
        <v>123</v>
      </c>
      <c r="I1178" s="13" t="str">
        <f ca="1">TRIM(Table13[[#This Row],[Product Category]])</f>
        <v>Office Supplies</v>
      </c>
      <c r="J1178" s="13" t="str">
        <f ca="1">PROPER(Table13[[#This Row],[Product Sub-Category]])</f>
        <v>Tables</v>
      </c>
      <c r="K1178" s="14">
        <v>21</v>
      </c>
      <c r="L1178" s="15">
        <v>124.49</v>
      </c>
      <c r="M1178" s="15">
        <f t="shared" si="54"/>
        <v>2614.29</v>
      </c>
      <c r="N1178" s="9">
        <v>0.1</v>
      </c>
      <c r="O1178" s="21">
        <v>0.1</v>
      </c>
      <c r="P1178" s="21" t="str">
        <f>IF(Table13[[#This Row],[Discount]]=0,"No Discount",IF(Table13[[#This Row],[Discount]]&lt;=0.05,"Low",IF(Table13[[#This Row],[Discount]]&lt;=0.1,"Medium","High")))</f>
        <v>Medium</v>
      </c>
      <c r="Q1178" s="15">
        <f t="shared" si="55"/>
        <v>261.42900000000003</v>
      </c>
      <c r="R1178" s="15">
        <f t="shared" si="56"/>
        <v>2352.8609999999999</v>
      </c>
      <c r="S1178" s="15" t="str">
        <f>IF(Table13[[#This Row],[Total Sales After Discount (Main Total Sales)]]&gt;=1000,"High Order","Low Order")</f>
        <v>High Order</v>
      </c>
      <c r="T1178" s="9" t="s">
        <v>21</v>
      </c>
      <c r="U1178" s="9" t="s">
        <v>81</v>
      </c>
      <c r="V1178" s="16" t="str">
        <f ca="1">PROPER(Table13[[#This Row],[Region]])</f>
        <v>Central</v>
      </c>
      <c r="W1178" s="9" t="s">
        <v>451</v>
      </c>
      <c r="X1178" s="9" t="s">
        <v>771</v>
      </c>
      <c r="Y1178" s="9" t="s">
        <v>22</v>
      </c>
      <c r="Z1178" s="9" t="str">
        <f>TEXT(Table13[[#This Row],[Order Date]],"mmm")</f>
        <v>Mar</v>
      </c>
      <c r="AA1178" s="1" t="str">
        <f>TEXT(Table13[[#This Row],[Order Date]],"yyyy")</f>
        <v>2015</v>
      </c>
      <c r="AB1178" s="1" t="str">
        <f>TEXT(Table13[[#This Row],[Order Date]],"mmm yyyy")</f>
        <v>Mar 2015</v>
      </c>
      <c r="AC1178" s="1" t="str">
        <f>TEXT(Table13[[#This Row],[Order Date]],"dddd")</f>
        <v>Thursday</v>
      </c>
    </row>
    <row r="1179" spans="1:29" ht="14.5">
      <c r="A1179" s="9">
        <v>2127</v>
      </c>
      <c r="B1179" s="9" t="str">
        <f>VLOOKUP(Table13[[#This Row],[Customer ID]],'Customer Lookup'!A:B,2,0)</f>
        <v>Joyce Kern</v>
      </c>
      <c r="C1179" s="9">
        <v>88418</v>
      </c>
      <c r="D1179" s="12">
        <v>42081</v>
      </c>
      <c r="E1179" s="12">
        <v>42083</v>
      </c>
      <c r="F1179" s="24">
        <f>Table13[[#This Row],[Ship Date]]-Table13[[#This Row],[Order Date]]</f>
        <v>2</v>
      </c>
      <c r="G1179" s="18" t="str">
        <f>IF(Table13[[#This Row],[Shipping Delay (No of Days From Order to Delivery)]]&lt;=2,"Fast Delivery","Standard Delivery")</f>
        <v>Fast Delivery</v>
      </c>
      <c r="H1179" s="9" t="s">
        <v>83</v>
      </c>
      <c r="I1179" s="13" t="str">
        <f ca="1">TRIM(Table13[[#This Row],[Product Category]])</f>
        <v>Furniture</v>
      </c>
      <c r="J1179" s="13" t="str">
        <f ca="1">PROPER(Table13[[#This Row],[Product Sub-Category]])</f>
        <v>Paper</v>
      </c>
      <c r="K1179" s="14">
        <v>6</v>
      </c>
      <c r="L1179" s="15">
        <v>5.98</v>
      </c>
      <c r="M1179" s="15">
        <f t="shared" si="54"/>
        <v>35.880000000000003</v>
      </c>
      <c r="N1179" s="9">
        <v>0.05</v>
      </c>
      <c r="O1179" s="20">
        <v>0.05</v>
      </c>
      <c r="P1179" s="20" t="str">
        <f>IF(Table13[[#This Row],[Discount]]=0,"No Discount",IF(Table13[[#This Row],[Discount]]&lt;=0.05,"Low",IF(Table13[[#This Row],[Discount]]&lt;=0.1,"Medium","High")))</f>
        <v>Low</v>
      </c>
      <c r="Q1179" s="15">
        <f t="shared" si="55"/>
        <v>1.7940000000000003</v>
      </c>
      <c r="R1179" s="15">
        <f t="shared" si="56"/>
        <v>34.086000000000006</v>
      </c>
      <c r="S1179" s="15" t="str">
        <f>IF(Table13[[#This Row],[Total Sales After Discount (Main Total Sales)]]&gt;=1000,"High Order","Low Order")</f>
        <v>Low Order</v>
      </c>
      <c r="T1179" s="9" t="s">
        <v>41</v>
      </c>
      <c r="U1179" s="9" t="s">
        <v>42</v>
      </c>
      <c r="V1179" s="16" t="str">
        <f ca="1">PROPER(Table13[[#This Row],[Region]])</f>
        <v>Central</v>
      </c>
      <c r="W1179" s="9" t="s">
        <v>215</v>
      </c>
      <c r="X1179" s="9" t="s">
        <v>772</v>
      </c>
      <c r="Y1179" s="9" t="s">
        <v>32</v>
      </c>
      <c r="Z1179" s="9" t="str">
        <f>TEXT(Table13[[#This Row],[Order Date]],"mmm")</f>
        <v>Mar</v>
      </c>
      <c r="AA1179" s="1" t="str">
        <f>TEXT(Table13[[#This Row],[Order Date]],"yyyy")</f>
        <v>2015</v>
      </c>
      <c r="AB1179" s="1" t="str">
        <f>TEXT(Table13[[#This Row],[Order Date]],"mmm yyyy")</f>
        <v>Mar 2015</v>
      </c>
      <c r="AC1179" s="1" t="str">
        <f>TEXT(Table13[[#This Row],[Order Date]],"dddd")</f>
        <v>Wednesday</v>
      </c>
    </row>
    <row r="1180" spans="1:29" ht="14.5">
      <c r="A1180" s="9">
        <v>2131</v>
      </c>
      <c r="B1180" s="9" t="str">
        <f>VLOOKUP(Table13[[#This Row],[Customer ID]],'Customer Lookup'!A:B,2,0)</f>
        <v>Mary Hewitt</v>
      </c>
      <c r="C1180" s="9">
        <v>90079</v>
      </c>
      <c r="D1180" s="12">
        <v>42007</v>
      </c>
      <c r="E1180" s="12">
        <v>42008</v>
      </c>
      <c r="F1180" s="24">
        <f>Table13[[#This Row],[Ship Date]]-Table13[[#This Row],[Order Date]]</f>
        <v>1</v>
      </c>
      <c r="G1180" s="18" t="str">
        <f>IF(Table13[[#This Row],[Shipping Delay (No of Days From Order to Delivery)]]&lt;=2,"Fast Delivery","Standard Delivery")</f>
        <v>Fast Delivery</v>
      </c>
      <c r="H1180" s="8" t="s">
        <v>151</v>
      </c>
      <c r="I1180" s="13" t="str">
        <f ca="1">TRIM(Table13[[#This Row],[Product Category]])</f>
        <v>Technology</v>
      </c>
      <c r="J1180" s="13" t="str">
        <f ca="1">PROPER(Table13[[#This Row],[Product Sub-Category]])</f>
        <v>Bookcases</v>
      </c>
      <c r="K1180" s="14">
        <v>2</v>
      </c>
      <c r="L1180" s="15">
        <v>150.97999999999999</v>
      </c>
      <c r="M1180" s="15">
        <f t="shared" si="54"/>
        <v>301.95999999999998</v>
      </c>
      <c r="N1180" s="9">
        <v>0.1</v>
      </c>
      <c r="O1180" s="21">
        <v>0.1</v>
      </c>
      <c r="P1180" s="21" t="str">
        <f>IF(Table13[[#This Row],[Discount]]=0,"No Discount",IF(Table13[[#This Row],[Discount]]&lt;=0.05,"Low",IF(Table13[[#This Row],[Discount]]&lt;=0.1,"Medium","High")))</f>
        <v>Medium</v>
      </c>
      <c r="Q1180" s="15">
        <f t="shared" si="55"/>
        <v>30.195999999999998</v>
      </c>
      <c r="R1180" s="15">
        <f t="shared" si="56"/>
        <v>271.76400000000001</v>
      </c>
      <c r="S1180" s="15" t="str">
        <f>IF(Table13[[#This Row],[Total Sales After Discount (Main Total Sales)]]&gt;=1000,"High Order","Low Order")</f>
        <v>Low Order</v>
      </c>
      <c r="T1180" s="9" t="s">
        <v>21</v>
      </c>
      <c r="U1180" s="9" t="s">
        <v>42</v>
      </c>
      <c r="V1180" s="16" t="str">
        <f ca="1">PROPER(Table13[[#This Row],[Region]])</f>
        <v>Central</v>
      </c>
      <c r="W1180" s="9" t="s">
        <v>306</v>
      </c>
      <c r="X1180" s="9" t="s">
        <v>773</v>
      </c>
      <c r="Y1180" s="9" t="s">
        <v>22</v>
      </c>
      <c r="Z1180" s="9" t="str">
        <f>TEXT(Table13[[#This Row],[Order Date]],"mmm")</f>
        <v>Jan</v>
      </c>
      <c r="AA1180" s="1" t="str">
        <f>TEXT(Table13[[#This Row],[Order Date]],"yyyy")</f>
        <v>2015</v>
      </c>
      <c r="AB1180" s="1" t="str">
        <f>TEXT(Table13[[#This Row],[Order Date]],"mmm yyyy")</f>
        <v>Jan 2015</v>
      </c>
      <c r="AC1180" s="1" t="str">
        <f>TEXT(Table13[[#This Row],[Order Date]],"dddd")</f>
        <v>Saturday</v>
      </c>
    </row>
    <row r="1181" spans="1:29" ht="14.5">
      <c r="A1181" s="9">
        <v>2132</v>
      </c>
      <c r="B1181" s="9" t="str">
        <f>VLOOKUP(Table13[[#This Row],[Customer ID]],'Customer Lookup'!A:B,2,0)</f>
        <v>Philip Hawkins</v>
      </c>
      <c r="C1181" s="9">
        <v>90078</v>
      </c>
      <c r="D1181" s="12">
        <v>42014</v>
      </c>
      <c r="E1181" s="12">
        <v>42018</v>
      </c>
      <c r="F1181" s="24">
        <f>Table13[[#This Row],[Ship Date]]-Table13[[#This Row],[Order Date]]</f>
        <v>4</v>
      </c>
      <c r="G1181" s="18" t="str">
        <f>IF(Table13[[#This Row],[Shipping Delay (No of Days From Order to Delivery)]]&lt;=2,"Fast Delivery","Standard Delivery")</f>
        <v>Standard Delivery</v>
      </c>
      <c r="H1181" s="9" t="s">
        <v>144</v>
      </c>
      <c r="I1181" s="13" t="str">
        <f ca="1">TRIM(Table13[[#This Row],[Product Category]])</f>
        <v>Technology</v>
      </c>
      <c r="J1181" s="13" t="str">
        <f ca="1">PROPER(Table13[[#This Row],[Product Sub-Category]])</f>
        <v>Computer Peripherals</v>
      </c>
      <c r="K1181" s="14">
        <v>11</v>
      </c>
      <c r="L1181" s="15">
        <v>30.42</v>
      </c>
      <c r="M1181" s="15">
        <f t="shared" si="54"/>
        <v>334.62</v>
      </c>
      <c r="N1181" s="9">
        <v>0.05</v>
      </c>
      <c r="O1181" s="20">
        <v>0.05</v>
      </c>
      <c r="P1181" s="20" t="str">
        <f>IF(Table13[[#This Row],[Discount]]=0,"No Discount",IF(Table13[[#This Row],[Discount]]&lt;=0.05,"Low",IF(Table13[[#This Row],[Discount]]&lt;=0.1,"Medium","High")))</f>
        <v>Low</v>
      </c>
      <c r="Q1181" s="15">
        <f t="shared" si="55"/>
        <v>16.731000000000002</v>
      </c>
      <c r="R1181" s="15">
        <f t="shared" si="56"/>
        <v>317.88900000000001</v>
      </c>
      <c r="S1181" s="15" t="str">
        <f>IF(Table13[[#This Row],[Total Sales After Discount (Main Total Sales)]]&gt;=1000,"High Order","Low Order")</f>
        <v>Low Order</v>
      </c>
      <c r="T1181" s="9" t="s">
        <v>98</v>
      </c>
      <c r="U1181" s="9" t="s">
        <v>42</v>
      </c>
      <c r="V1181" s="16" t="str">
        <f ca="1">PROPER(Table13[[#This Row],[Region]])</f>
        <v>West</v>
      </c>
      <c r="W1181" s="9" t="s">
        <v>306</v>
      </c>
      <c r="X1181" s="9" t="s">
        <v>774</v>
      </c>
      <c r="Y1181" s="9" t="s">
        <v>22</v>
      </c>
      <c r="Z1181" s="9" t="str">
        <f>TEXT(Table13[[#This Row],[Order Date]],"mmm")</f>
        <v>Jan</v>
      </c>
      <c r="AA1181" s="1" t="str">
        <f>TEXT(Table13[[#This Row],[Order Date]],"yyyy")</f>
        <v>2015</v>
      </c>
      <c r="AB1181" s="1" t="str">
        <f>TEXT(Table13[[#This Row],[Order Date]],"mmm yyyy")</f>
        <v>Jan 2015</v>
      </c>
      <c r="AC1181" s="1" t="str">
        <f>TEXT(Table13[[#This Row],[Order Date]],"dddd")</f>
        <v>Saturday</v>
      </c>
    </row>
    <row r="1182" spans="1:29" ht="14.5">
      <c r="A1182" s="9">
        <v>2135</v>
      </c>
      <c r="B1182" s="9" t="str">
        <f>VLOOKUP(Table13[[#This Row],[Customer ID]],'Customer Lookup'!A:B,2,0)</f>
        <v>Melvin Kendall</v>
      </c>
      <c r="C1182" s="9">
        <v>91583</v>
      </c>
      <c r="D1182" s="12">
        <v>42041</v>
      </c>
      <c r="E1182" s="12">
        <v>42042</v>
      </c>
      <c r="F1182" s="24">
        <f>Table13[[#This Row],[Ship Date]]-Table13[[#This Row],[Order Date]]</f>
        <v>1</v>
      </c>
      <c r="G1182" s="18" t="str">
        <f>IF(Table13[[#This Row],[Shipping Delay (No of Days From Order to Delivery)]]&lt;=2,"Fast Delivery","Standard Delivery")</f>
        <v>Fast Delivery</v>
      </c>
      <c r="H1182" s="8" t="s">
        <v>2235</v>
      </c>
      <c r="I1182" s="13" t="str">
        <f ca="1">TRIM(Table13[[#This Row],[Product Category]])</f>
        <v>Office Supplies</v>
      </c>
      <c r="J1182" s="13" t="str">
        <f ca="1">PROPER(Table13[[#This Row],[Product Sub-Category]])</f>
        <v>Telephones And Communication</v>
      </c>
      <c r="K1182" s="14">
        <v>21</v>
      </c>
      <c r="L1182" s="15">
        <v>28.99</v>
      </c>
      <c r="M1182" s="15">
        <f t="shared" si="54"/>
        <v>608.79</v>
      </c>
      <c r="N1182" s="9">
        <v>0.05</v>
      </c>
      <c r="O1182" s="21">
        <v>0.05</v>
      </c>
      <c r="P1182" s="21" t="str">
        <f>IF(Table13[[#This Row],[Discount]]=0,"No Discount",IF(Table13[[#This Row],[Discount]]&lt;=0.05,"Low",IF(Table13[[#This Row],[Discount]]&lt;=0.1,"Medium","High")))</f>
        <v>Low</v>
      </c>
      <c r="Q1182" s="15">
        <f t="shared" si="55"/>
        <v>30.439499999999999</v>
      </c>
      <c r="R1182" s="15">
        <f t="shared" si="56"/>
        <v>578.35050000000001</v>
      </c>
      <c r="S1182" s="15" t="str">
        <f>IF(Table13[[#This Row],[Total Sales After Discount (Main Total Sales)]]&gt;=1000,"High Order","Low Order")</f>
        <v>Low Order</v>
      </c>
      <c r="T1182" s="9" t="s">
        <v>21</v>
      </c>
      <c r="U1182" s="9" t="s">
        <v>42</v>
      </c>
      <c r="V1182" s="16" t="str">
        <f ca="1">PROPER(Table13[[#This Row],[Region]])</f>
        <v>South</v>
      </c>
      <c r="W1182" s="9" t="s">
        <v>244</v>
      </c>
      <c r="X1182" s="9" t="s">
        <v>775</v>
      </c>
      <c r="Y1182" s="9" t="s">
        <v>32</v>
      </c>
      <c r="Z1182" s="9" t="str">
        <f>TEXT(Table13[[#This Row],[Order Date]],"mmm")</f>
        <v>Feb</v>
      </c>
      <c r="AA1182" s="1" t="str">
        <f>TEXT(Table13[[#This Row],[Order Date]],"yyyy")</f>
        <v>2015</v>
      </c>
      <c r="AB1182" s="1" t="str">
        <f>TEXT(Table13[[#This Row],[Order Date]],"mmm yyyy")</f>
        <v>Feb 2015</v>
      </c>
      <c r="AC1182" s="1" t="str">
        <f>TEXT(Table13[[#This Row],[Order Date]],"dddd")</f>
        <v>Friday</v>
      </c>
    </row>
    <row r="1183" spans="1:29" ht="14.5">
      <c r="A1183" s="9">
        <v>2137</v>
      </c>
      <c r="B1183" s="9" t="str">
        <f>VLOOKUP(Table13[[#This Row],[Customer ID]],'Customer Lookup'!A:B,2,0)</f>
        <v>Crystal Crabtree</v>
      </c>
      <c r="C1183" s="9">
        <v>86002</v>
      </c>
      <c r="D1183" s="12">
        <v>42035</v>
      </c>
      <c r="E1183" s="12">
        <v>42037</v>
      </c>
      <c r="F1183" s="24">
        <f>Table13[[#This Row],[Ship Date]]-Table13[[#This Row],[Order Date]]</f>
        <v>2</v>
      </c>
      <c r="G1183" s="18" t="str">
        <f>IF(Table13[[#This Row],[Shipping Delay (No of Days From Order to Delivery)]]&lt;=2,"Fast Delivery","Standard Delivery")</f>
        <v>Fast Delivery</v>
      </c>
      <c r="H1183" s="9" t="s">
        <v>83</v>
      </c>
      <c r="I1183" s="13" t="str">
        <f ca="1">TRIM(Table13[[#This Row],[Product Category]])</f>
        <v>Technology</v>
      </c>
      <c r="J1183" s="13" t="str">
        <f ca="1">PROPER(Table13[[#This Row],[Product Sub-Category]])</f>
        <v>Paper</v>
      </c>
      <c r="K1183" s="14">
        <v>9</v>
      </c>
      <c r="L1183" s="15">
        <v>6.98</v>
      </c>
      <c r="M1183" s="15">
        <f t="shared" si="54"/>
        <v>62.820000000000007</v>
      </c>
      <c r="N1183" s="9">
        <v>0.05</v>
      </c>
      <c r="O1183" s="20">
        <v>0.05</v>
      </c>
      <c r="P1183" s="20" t="str">
        <f>IF(Table13[[#This Row],[Discount]]=0,"No Discount",IF(Table13[[#This Row],[Discount]]&lt;=0.05,"Low",IF(Table13[[#This Row],[Discount]]&lt;=0.1,"Medium","High")))</f>
        <v>Low</v>
      </c>
      <c r="Q1183" s="15">
        <f t="shared" si="55"/>
        <v>3.1410000000000005</v>
      </c>
      <c r="R1183" s="15">
        <f t="shared" si="56"/>
        <v>59.679000000000009</v>
      </c>
      <c r="S1183" s="15" t="str">
        <f>IF(Table13[[#This Row],[Total Sales After Discount (Main Total Sales)]]&gt;=1000,"High Order","Low Order")</f>
        <v>Low Order</v>
      </c>
      <c r="T1183" s="9" t="s">
        <v>31</v>
      </c>
      <c r="U1183" s="9" t="s">
        <v>81</v>
      </c>
      <c r="V1183" s="16" t="str">
        <f ca="1">PROPER(Table13[[#This Row],[Region]])</f>
        <v>Central</v>
      </c>
      <c r="W1183" s="9" t="s">
        <v>242</v>
      </c>
      <c r="X1183" s="9" t="s">
        <v>776</v>
      </c>
      <c r="Y1183" s="9" t="s">
        <v>32</v>
      </c>
      <c r="Z1183" s="9" t="str">
        <f>TEXT(Table13[[#This Row],[Order Date]],"mmm")</f>
        <v>Jan</v>
      </c>
      <c r="AA1183" s="1" t="str">
        <f>TEXT(Table13[[#This Row],[Order Date]],"yyyy")</f>
        <v>2015</v>
      </c>
      <c r="AB1183" s="1" t="str">
        <f>TEXT(Table13[[#This Row],[Order Date]],"mmm yyyy")</f>
        <v>Jan 2015</v>
      </c>
      <c r="AC1183" s="1" t="str">
        <f>TEXT(Table13[[#This Row],[Order Date]],"dddd")</f>
        <v>Saturday</v>
      </c>
    </row>
    <row r="1184" spans="1:29" ht="14.5">
      <c r="A1184" s="9">
        <v>2139</v>
      </c>
      <c r="B1184" s="9" t="str">
        <f>VLOOKUP(Table13[[#This Row],[Customer ID]],'Customer Lookup'!A:B,2,0)</f>
        <v>Jon Kendall</v>
      </c>
      <c r="C1184" s="9">
        <v>86003</v>
      </c>
      <c r="D1184" s="12">
        <v>42110</v>
      </c>
      <c r="E1184" s="12">
        <v>42111</v>
      </c>
      <c r="F1184" s="24">
        <f>Table13[[#This Row],[Ship Date]]-Table13[[#This Row],[Order Date]]</f>
        <v>1</v>
      </c>
      <c r="G1184" s="18" t="str">
        <f>IF(Table13[[#This Row],[Shipping Delay (No of Days From Order to Delivery)]]&lt;=2,"Fast Delivery","Standard Delivery")</f>
        <v>Fast Delivery</v>
      </c>
      <c r="H1184" s="8" t="s">
        <v>74</v>
      </c>
      <c r="I1184" s="13" t="str">
        <f ca="1">TRIM(Table13[[#This Row],[Product Category]])</f>
        <v>Office Supplies</v>
      </c>
      <c r="J1184" s="13" t="str">
        <f ca="1">PROPER(Table13[[#This Row],[Product Sub-Category]])</f>
        <v>Office Machines</v>
      </c>
      <c r="K1184" s="14">
        <v>2</v>
      </c>
      <c r="L1184" s="15">
        <v>2550.14</v>
      </c>
      <c r="M1184" s="15">
        <f t="shared" si="54"/>
        <v>5100.28</v>
      </c>
      <c r="N1184" s="9">
        <v>0.15</v>
      </c>
      <c r="O1184" s="21">
        <v>0.15</v>
      </c>
      <c r="P1184" s="21" t="str">
        <f>IF(Table13[[#This Row],[Discount]]=0,"No Discount",IF(Table13[[#This Row],[Discount]]&lt;=0.05,"Low",IF(Table13[[#This Row],[Discount]]&lt;=0.1,"Medium","High")))</f>
        <v>High</v>
      </c>
      <c r="Q1184" s="15">
        <f t="shared" si="55"/>
        <v>765.04199999999992</v>
      </c>
      <c r="R1184" s="15">
        <f t="shared" si="56"/>
        <v>4335.2379999999994</v>
      </c>
      <c r="S1184" s="15" t="str">
        <f>IF(Table13[[#This Row],[Total Sales After Discount (Main Total Sales)]]&gt;=1000,"High Order","Low Order")</f>
        <v>High Order</v>
      </c>
      <c r="T1184" s="9" t="s">
        <v>41</v>
      </c>
      <c r="U1184" s="9" t="s">
        <v>81</v>
      </c>
      <c r="V1184" s="16" t="str">
        <f ca="1">PROPER(Table13[[#This Row],[Region]])</f>
        <v>West</v>
      </c>
      <c r="W1184" s="9" t="s">
        <v>718</v>
      </c>
      <c r="X1184" s="9" t="s">
        <v>286</v>
      </c>
      <c r="Y1184" s="9" t="s">
        <v>22</v>
      </c>
      <c r="Z1184" s="9" t="str">
        <f>TEXT(Table13[[#This Row],[Order Date]],"mmm")</f>
        <v>Apr</v>
      </c>
      <c r="AA1184" s="1" t="str">
        <f>TEXT(Table13[[#This Row],[Order Date]],"yyyy")</f>
        <v>2015</v>
      </c>
      <c r="AB1184" s="1" t="str">
        <f>TEXT(Table13[[#This Row],[Order Date]],"mmm yyyy")</f>
        <v>Apr 2015</v>
      </c>
      <c r="AC1184" s="1" t="str">
        <f>TEXT(Table13[[#This Row],[Order Date]],"dddd")</f>
        <v>Thursday</v>
      </c>
    </row>
    <row r="1185" spans="1:29" ht="14.5">
      <c r="A1185" s="9">
        <v>2141</v>
      </c>
      <c r="B1185" s="9" t="str">
        <f>VLOOKUP(Table13[[#This Row],[Customer ID]],'Customer Lookup'!A:B,2,0)</f>
        <v>Molly Webster</v>
      </c>
      <c r="C1185" s="9">
        <v>87570</v>
      </c>
      <c r="D1185" s="12">
        <v>42053</v>
      </c>
      <c r="E1185" s="12">
        <v>42054</v>
      </c>
      <c r="F1185" s="24">
        <f>Table13[[#This Row],[Ship Date]]-Table13[[#This Row],[Order Date]]</f>
        <v>1</v>
      </c>
      <c r="G1185" s="18" t="str">
        <f>IF(Table13[[#This Row],[Shipping Delay (No of Days From Order to Delivery)]]&lt;=2,"Fast Delivery","Standard Delivery")</f>
        <v>Fast Delivery</v>
      </c>
      <c r="H1185" s="9" t="s">
        <v>2237</v>
      </c>
      <c r="I1185" s="13" t="str">
        <f ca="1">TRIM(Table13[[#This Row],[Product Category]])</f>
        <v>Technology</v>
      </c>
      <c r="J1185" s="13" t="str">
        <f ca="1">PROPER(Table13[[#This Row],[Product Sub-Category]])</f>
        <v>Binders And Binder Accessories</v>
      </c>
      <c r="K1185" s="14">
        <v>3</v>
      </c>
      <c r="L1185" s="15">
        <v>5.44</v>
      </c>
      <c r="M1185" s="15">
        <f t="shared" si="54"/>
        <v>16.32</v>
      </c>
      <c r="N1185" s="9">
        <v>0.05</v>
      </c>
      <c r="O1185" s="20">
        <v>0.05</v>
      </c>
      <c r="P1185" s="20" t="str">
        <f>IF(Table13[[#This Row],[Discount]]=0,"No Discount",IF(Table13[[#This Row],[Discount]]&lt;=0.05,"Low",IF(Table13[[#This Row],[Discount]]&lt;=0.1,"Medium","High")))</f>
        <v>Low</v>
      </c>
      <c r="Q1185" s="15">
        <f t="shared" si="55"/>
        <v>0.81600000000000006</v>
      </c>
      <c r="R1185" s="15">
        <f t="shared" si="56"/>
        <v>15.504</v>
      </c>
      <c r="S1185" s="15" t="str">
        <f>IF(Table13[[#This Row],[Total Sales After Discount (Main Total Sales)]]&gt;=1000,"High Order","Low Order")</f>
        <v>Low Order</v>
      </c>
      <c r="T1185" s="9" t="s">
        <v>21</v>
      </c>
      <c r="U1185" s="9" t="s">
        <v>42</v>
      </c>
      <c r="V1185" s="16" t="str">
        <f ca="1">PROPER(Table13[[#This Row],[Region]])</f>
        <v>West</v>
      </c>
      <c r="W1185" s="9" t="s">
        <v>194</v>
      </c>
      <c r="X1185" s="9" t="s">
        <v>744</v>
      </c>
      <c r="Y1185" s="9" t="s">
        <v>32</v>
      </c>
      <c r="Z1185" s="9" t="str">
        <f>TEXT(Table13[[#This Row],[Order Date]],"mmm")</f>
        <v>Feb</v>
      </c>
      <c r="AA1185" s="1" t="str">
        <f>TEXT(Table13[[#This Row],[Order Date]],"yyyy")</f>
        <v>2015</v>
      </c>
      <c r="AB1185" s="1" t="str">
        <f>TEXT(Table13[[#This Row],[Order Date]],"mmm yyyy")</f>
        <v>Feb 2015</v>
      </c>
      <c r="AC1185" s="1" t="str">
        <f>TEXT(Table13[[#This Row],[Order Date]],"dddd")</f>
        <v>Wednesday</v>
      </c>
    </row>
    <row r="1186" spans="1:29" ht="14.5">
      <c r="A1186" s="9">
        <v>2141</v>
      </c>
      <c r="B1186" s="9" t="str">
        <f>VLOOKUP(Table13[[#This Row],[Customer ID]],'Customer Lookup'!A:B,2,0)</f>
        <v>Molly Webster</v>
      </c>
      <c r="C1186" s="9">
        <v>87570</v>
      </c>
      <c r="D1186" s="12">
        <v>42053</v>
      </c>
      <c r="E1186" s="12">
        <v>42055</v>
      </c>
      <c r="F1186" s="24">
        <f>Table13[[#This Row],[Ship Date]]-Table13[[#This Row],[Order Date]]</f>
        <v>2</v>
      </c>
      <c r="G1186" s="18" t="str">
        <f>IF(Table13[[#This Row],[Shipping Delay (No of Days From Order to Delivery)]]&lt;=2,"Fast Delivery","Standard Delivery")</f>
        <v>Fast Delivery</v>
      </c>
      <c r="H1186" s="8" t="s">
        <v>2242</v>
      </c>
      <c r="I1186" s="13" t="str">
        <f ca="1">TRIM(Table13[[#This Row],[Product Category]])</f>
        <v>Office Supplies</v>
      </c>
      <c r="J1186" s="13" t="str">
        <f ca="1">PROPER(Table13[[#This Row],[Product Sub-Category]])</f>
        <v>Copiers And Fax</v>
      </c>
      <c r="K1186" s="14">
        <v>18</v>
      </c>
      <c r="L1186" s="15">
        <v>549.99</v>
      </c>
      <c r="M1186" s="15">
        <f t="shared" si="54"/>
        <v>9899.82</v>
      </c>
      <c r="N1186" s="9">
        <v>0.1</v>
      </c>
      <c r="O1186" s="21">
        <v>0.1</v>
      </c>
      <c r="P1186" s="21" t="str">
        <f>IF(Table13[[#This Row],[Discount]]=0,"No Discount",IF(Table13[[#This Row],[Discount]]&lt;=0.05,"Low",IF(Table13[[#This Row],[Discount]]&lt;=0.1,"Medium","High")))</f>
        <v>Medium</v>
      </c>
      <c r="Q1186" s="15">
        <f t="shared" si="55"/>
        <v>989.98199999999997</v>
      </c>
      <c r="R1186" s="15">
        <f t="shared" si="56"/>
        <v>8909.8379999999997</v>
      </c>
      <c r="S1186" s="15" t="str">
        <f>IF(Table13[[#This Row],[Total Sales After Discount (Main Total Sales)]]&gt;=1000,"High Order","Low Order")</f>
        <v>High Order</v>
      </c>
      <c r="T1186" s="9" t="s">
        <v>21</v>
      </c>
      <c r="U1186" s="9" t="s">
        <v>42</v>
      </c>
      <c r="V1186" s="16" t="str">
        <f ca="1">PROPER(Table13[[#This Row],[Region]])</f>
        <v>West</v>
      </c>
      <c r="W1186" s="9" t="s">
        <v>194</v>
      </c>
      <c r="X1186" s="9" t="s">
        <v>744</v>
      </c>
      <c r="Y1186" s="9" t="s">
        <v>22</v>
      </c>
      <c r="Z1186" s="9" t="str">
        <f>TEXT(Table13[[#This Row],[Order Date]],"mmm")</f>
        <v>Feb</v>
      </c>
      <c r="AA1186" s="1" t="str">
        <f>TEXT(Table13[[#This Row],[Order Date]],"yyyy")</f>
        <v>2015</v>
      </c>
      <c r="AB1186" s="1" t="str">
        <f>TEXT(Table13[[#This Row],[Order Date]],"mmm yyyy")</f>
        <v>Feb 2015</v>
      </c>
      <c r="AC1186" s="1" t="str">
        <f>TEXT(Table13[[#This Row],[Order Date]],"dddd")</f>
        <v>Wednesday</v>
      </c>
    </row>
    <row r="1187" spans="1:29" ht="14.5">
      <c r="A1187" s="9">
        <v>2141</v>
      </c>
      <c r="B1187" s="9" t="str">
        <f>VLOOKUP(Table13[[#This Row],[Customer ID]],'Customer Lookup'!A:B,2,0)</f>
        <v>Molly Webster</v>
      </c>
      <c r="C1187" s="9">
        <v>87570</v>
      </c>
      <c r="D1187" s="12">
        <v>42053</v>
      </c>
      <c r="E1187" s="12">
        <v>42054</v>
      </c>
      <c r="F1187" s="24">
        <f>Table13[[#This Row],[Ship Date]]-Table13[[#This Row],[Order Date]]</f>
        <v>1</v>
      </c>
      <c r="G1187" s="18" t="str">
        <f>IF(Table13[[#This Row],[Shipping Delay (No of Days From Order to Delivery)]]&lt;=2,"Fast Delivery","Standard Delivery")</f>
        <v>Fast Delivery</v>
      </c>
      <c r="H1187" s="9" t="s">
        <v>2231</v>
      </c>
      <c r="I1187" s="13" t="str">
        <f ca="1">TRIM(Table13[[#This Row],[Product Category]])</f>
        <v>Office Supplies</v>
      </c>
      <c r="J1187" s="13" t="str">
        <f ca="1">PROPER(Table13[[#This Row],[Product Sub-Category]])</f>
        <v>Pens &amp; Art Supplies</v>
      </c>
      <c r="K1187" s="14">
        <v>7</v>
      </c>
      <c r="L1187" s="15">
        <v>22.01</v>
      </c>
      <c r="M1187" s="15">
        <f t="shared" si="54"/>
        <v>154.07000000000002</v>
      </c>
      <c r="N1187" s="9">
        <v>0.05</v>
      </c>
      <c r="O1187" s="20">
        <v>0.05</v>
      </c>
      <c r="P1187" s="20" t="str">
        <f>IF(Table13[[#This Row],[Discount]]=0,"No Discount",IF(Table13[[#This Row],[Discount]]&lt;=0.05,"Low",IF(Table13[[#This Row],[Discount]]&lt;=0.1,"Medium","High")))</f>
        <v>Low</v>
      </c>
      <c r="Q1187" s="15">
        <f t="shared" si="55"/>
        <v>7.7035000000000018</v>
      </c>
      <c r="R1187" s="15">
        <f t="shared" si="56"/>
        <v>146.36650000000003</v>
      </c>
      <c r="S1187" s="15" t="str">
        <f>IF(Table13[[#This Row],[Total Sales After Discount (Main Total Sales)]]&gt;=1000,"High Order","Low Order")</f>
        <v>Low Order</v>
      </c>
      <c r="T1187" s="9" t="s">
        <v>21</v>
      </c>
      <c r="U1187" s="9" t="s">
        <v>42</v>
      </c>
      <c r="V1187" s="16" t="str">
        <f ca="1">PROPER(Table13[[#This Row],[Region]])</f>
        <v>West</v>
      </c>
      <c r="W1187" s="9" t="s">
        <v>194</v>
      </c>
      <c r="X1187" s="9" t="s">
        <v>744</v>
      </c>
      <c r="Y1187" s="9" t="s">
        <v>22</v>
      </c>
      <c r="Z1187" s="9" t="str">
        <f>TEXT(Table13[[#This Row],[Order Date]],"mmm")</f>
        <v>Feb</v>
      </c>
      <c r="AA1187" s="1" t="str">
        <f>TEXT(Table13[[#This Row],[Order Date]],"yyyy")</f>
        <v>2015</v>
      </c>
      <c r="AB1187" s="1" t="str">
        <f>TEXT(Table13[[#This Row],[Order Date]],"mmm yyyy")</f>
        <v>Feb 2015</v>
      </c>
      <c r="AC1187" s="1" t="str">
        <f>TEXT(Table13[[#This Row],[Order Date]],"dddd")</f>
        <v>Wednesday</v>
      </c>
    </row>
    <row r="1188" spans="1:29" ht="14.5">
      <c r="A1188" s="9">
        <v>2141</v>
      </c>
      <c r="B1188" s="9" t="str">
        <f>VLOOKUP(Table13[[#This Row],[Customer ID]],'Customer Lookup'!A:B,2,0)</f>
        <v>Molly Webster</v>
      </c>
      <c r="C1188" s="9">
        <v>87570</v>
      </c>
      <c r="D1188" s="12">
        <v>42053</v>
      </c>
      <c r="E1188" s="12">
        <v>42055</v>
      </c>
      <c r="F1188" s="24">
        <f>Table13[[#This Row],[Ship Date]]-Table13[[#This Row],[Order Date]]</f>
        <v>2</v>
      </c>
      <c r="G1188" s="18" t="str">
        <f>IF(Table13[[#This Row],[Shipping Delay (No of Days From Order to Delivery)]]&lt;=2,"Fast Delivery","Standard Delivery")</f>
        <v>Fast Delivery</v>
      </c>
      <c r="H1188" s="8" t="s">
        <v>2238</v>
      </c>
      <c r="I1188" s="13" t="str">
        <f ca="1">TRIM(Table13[[#This Row],[Product Category]])</f>
        <v>Office Supplies</v>
      </c>
      <c r="J1188" s="13" t="str">
        <f ca="1">PROPER(Table13[[#This Row],[Product Sub-Category]])</f>
        <v>Storage &amp; Organization</v>
      </c>
      <c r="K1188" s="14">
        <v>7</v>
      </c>
      <c r="L1188" s="15">
        <v>34.76</v>
      </c>
      <c r="M1188" s="15">
        <f t="shared" si="54"/>
        <v>243.32</v>
      </c>
      <c r="N1188" s="9">
        <v>0.05</v>
      </c>
      <c r="O1188" s="21">
        <v>0.05</v>
      </c>
      <c r="P1188" s="21" t="str">
        <f>IF(Table13[[#This Row],[Discount]]=0,"No Discount",IF(Table13[[#This Row],[Discount]]&lt;=0.05,"Low",IF(Table13[[#This Row],[Discount]]&lt;=0.1,"Medium","High")))</f>
        <v>Low</v>
      </c>
      <c r="Q1188" s="15">
        <f t="shared" si="55"/>
        <v>12.166</v>
      </c>
      <c r="R1188" s="15">
        <f t="shared" si="56"/>
        <v>231.154</v>
      </c>
      <c r="S1188" s="15" t="str">
        <f>IF(Table13[[#This Row],[Total Sales After Discount (Main Total Sales)]]&gt;=1000,"High Order","Low Order")</f>
        <v>Low Order</v>
      </c>
      <c r="T1188" s="9" t="s">
        <v>21</v>
      </c>
      <c r="U1188" s="9" t="s">
        <v>42</v>
      </c>
      <c r="V1188" s="16" t="str">
        <f ca="1">PROPER(Table13[[#This Row],[Region]])</f>
        <v>South</v>
      </c>
      <c r="W1188" s="9" t="s">
        <v>194</v>
      </c>
      <c r="X1188" s="9" t="s">
        <v>744</v>
      </c>
      <c r="Y1188" s="9" t="s">
        <v>32</v>
      </c>
      <c r="Z1188" s="9" t="str">
        <f>TEXT(Table13[[#This Row],[Order Date]],"mmm")</f>
        <v>Feb</v>
      </c>
      <c r="AA1188" s="1" t="str">
        <f>TEXT(Table13[[#This Row],[Order Date]],"yyyy")</f>
        <v>2015</v>
      </c>
      <c r="AB1188" s="1" t="str">
        <f>TEXT(Table13[[#This Row],[Order Date]],"mmm yyyy")</f>
        <v>Feb 2015</v>
      </c>
      <c r="AC1188" s="1" t="str">
        <f>TEXT(Table13[[#This Row],[Order Date]],"dddd")</f>
        <v>Wednesday</v>
      </c>
    </row>
    <row r="1189" spans="1:29" ht="14.5">
      <c r="A1189" s="9">
        <v>2143</v>
      </c>
      <c r="B1189" s="9" t="str">
        <f>VLOOKUP(Table13[[#This Row],[Customer ID]],'Customer Lookup'!A:B,2,0)</f>
        <v>Lester Sawyer</v>
      </c>
      <c r="C1189" s="9">
        <v>87569</v>
      </c>
      <c r="D1189" s="12">
        <v>42168</v>
      </c>
      <c r="E1189" s="12">
        <v>42171</v>
      </c>
      <c r="F1189" s="24">
        <f>Table13[[#This Row],[Ship Date]]-Table13[[#This Row],[Order Date]]</f>
        <v>3</v>
      </c>
      <c r="G1189" s="18" t="str">
        <f>IF(Table13[[#This Row],[Shipping Delay (No of Days From Order to Delivery)]]&lt;=2,"Fast Delivery","Standard Delivery")</f>
        <v>Standard Delivery</v>
      </c>
      <c r="H1189" s="9" t="s">
        <v>2238</v>
      </c>
      <c r="I1189" s="13" t="str">
        <f ca="1">TRIM(Table13[[#This Row],[Product Category]])</f>
        <v>Furniture</v>
      </c>
      <c r="J1189" s="13" t="str">
        <f ca="1">PROPER(Table13[[#This Row],[Product Sub-Category]])</f>
        <v>Storage &amp; Organization</v>
      </c>
      <c r="K1189" s="14">
        <v>12</v>
      </c>
      <c r="L1189" s="15">
        <v>17.149999999999999</v>
      </c>
      <c r="M1189" s="15">
        <f t="shared" si="54"/>
        <v>205.79999999999998</v>
      </c>
      <c r="N1189" s="9">
        <v>0.05</v>
      </c>
      <c r="O1189" s="20">
        <v>0.05</v>
      </c>
      <c r="P1189" s="20" t="str">
        <f>IF(Table13[[#This Row],[Discount]]=0,"No Discount",IF(Table13[[#This Row],[Discount]]&lt;=0.05,"Low",IF(Table13[[#This Row],[Discount]]&lt;=0.1,"Medium","High")))</f>
        <v>Low</v>
      </c>
      <c r="Q1189" s="15">
        <f t="shared" si="55"/>
        <v>10.29</v>
      </c>
      <c r="R1189" s="15">
        <f t="shared" si="56"/>
        <v>195.51</v>
      </c>
      <c r="S1189" s="15" t="str">
        <f>IF(Table13[[#This Row],[Total Sales After Discount (Main Total Sales)]]&gt;=1000,"High Order","Low Order")</f>
        <v>Low Order</v>
      </c>
      <c r="T1189" s="9" t="s">
        <v>21</v>
      </c>
      <c r="U1189" s="9" t="s">
        <v>42</v>
      </c>
      <c r="V1189" s="16" t="str">
        <f ca="1">PROPER(Table13[[#This Row],[Region]])</f>
        <v>South</v>
      </c>
      <c r="W1189" s="9" t="s">
        <v>117</v>
      </c>
      <c r="X1189" s="9" t="s">
        <v>777</v>
      </c>
      <c r="Y1189" s="9" t="s">
        <v>32</v>
      </c>
      <c r="Z1189" s="9" t="str">
        <f>TEXT(Table13[[#This Row],[Order Date]],"mmm")</f>
        <v>Jun</v>
      </c>
      <c r="AA1189" s="1" t="str">
        <f>TEXT(Table13[[#This Row],[Order Date]],"yyyy")</f>
        <v>2015</v>
      </c>
      <c r="AB1189" s="1" t="str">
        <f>TEXT(Table13[[#This Row],[Order Date]],"mmm yyyy")</f>
        <v>Jun 2015</v>
      </c>
      <c r="AC1189" s="1" t="str">
        <f>TEXT(Table13[[#This Row],[Order Date]],"dddd")</f>
        <v>Saturday</v>
      </c>
    </row>
    <row r="1190" spans="1:29" ht="14.5">
      <c r="A1190" s="9">
        <v>2145</v>
      </c>
      <c r="B1190" s="9" t="str">
        <f>VLOOKUP(Table13[[#This Row],[Customer ID]],'Customer Lookup'!A:B,2,0)</f>
        <v>Kerry Hardy</v>
      </c>
      <c r="C1190" s="9">
        <v>87072</v>
      </c>
      <c r="D1190" s="12">
        <v>42045</v>
      </c>
      <c r="E1190" s="12">
        <v>42047</v>
      </c>
      <c r="F1190" s="24">
        <f>Table13[[#This Row],[Ship Date]]-Table13[[#This Row],[Order Date]]</f>
        <v>2</v>
      </c>
      <c r="G1190" s="18" t="str">
        <f>IF(Table13[[#This Row],[Shipping Delay (No of Days From Order to Delivery)]]&lt;=2,"Fast Delivery","Standard Delivery")</f>
        <v>Fast Delivery</v>
      </c>
      <c r="H1190" s="8" t="s">
        <v>2233</v>
      </c>
      <c r="I1190" s="13" t="str">
        <f ca="1">TRIM(Table13[[#This Row],[Product Category]])</f>
        <v>Office Supplies</v>
      </c>
      <c r="J1190" s="13" t="str">
        <f ca="1">PROPER(Table13[[#This Row],[Product Sub-Category]])</f>
        <v>Office Furnishings</v>
      </c>
      <c r="K1190" s="14">
        <v>11</v>
      </c>
      <c r="L1190" s="15">
        <v>20.28</v>
      </c>
      <c r="M1190" s="15">
        <f t="shared" si="54"/>
        <v>223.08</v>
      </c>
      <c r="N1190" s="9">
        <v>0.05</v>
      </c>
      <c r="O1190" s="21">
        <v>0.05</v>
      </c>
      <c r="P1190" s="21" t="str">
        <f>IF(Table13[[#This Row],[Discount]]=0,"No Discount",IF(Table13[[#This Row],[Discount]]&lt;=0.05,"Low",IF(Table13[[#This Row],[Discount]]&lt;=0.1,"Medium","High")))</f>
        <v>Low</v>
      </c>
      <c r="Q1190" s="15">
        <f t="shared" si="55"/>
        <v>11.154000000000002</v>
      </c>
      <c r="R1190" s="15">
        <f t="shared" si="56"/>
        <v>211.92600000000002</v>
      </c>
      <c r="S1190" s="15" t="str">
        <f>IF(Table13[[#This Row],[Total Sales After Discount (Main Total Sales)]]&gt;=1000,"High Order","Low Order")</f>
        <v>Low Order</v>
      </c>
      <c r="T1190" s="9" t="s">
        <v>50</v>
      </c>
      <c r="U1190" s="9" t="s">
        <v>81</v>
      </c>
      <c r="V1190" s="16" t="str">
        <f ca="1">PROPER(Table13[[#This Row],[Region]])</f>
        <v>South</v>
      </c>
      <c r="W1190" s="9" t="s">
        <v>242</v>
      </c>
      <c r="X1190" s="9" t="s">
        <v>778</v>
      </c>
      <c r="Y1190" s="9" t="s">
        <v>32</v>
      </c>
      <c r="Z1190" s="9" t="str">
        <f>TEXT(Table13[[#This Row],[Order Date]],"mmm")</f>
        <v>Feb</v>
      </c>
      <c r="AA1190" s="1" t="str">
        <f>TEXT(Table13[[#This Row],[Order Date]],"yyyy")</f>
        <v>2015</v>
      </c>
      <c r="AB1190" s="1" t="str">
        <f>TEXT(Table13[[#This Row],[Order Date]],"mmm yyyy")</f>
        <v>Feb 2015</v>
      </c>
      <c r="AC1190" s="1" t="str">
        <f>TEXT(Table13[[#This Row],[Order Date]],"dddd")</f>
        <v>Tuesday</v>
      </c>
    </row>
    <row r="1191" spans="1:29" ht="14.5">
      <c r="A1191" s="9">
        <v>2146</v>
      </c>
      <c r="B1191" s="9" t="str">
        <f>VLOOKUP(Table13[[#This Row],[Customer ID]],'Customer Lookup'!A:B,2,0)</f>
        <v>Courtney Boyd</v>
      </c>
      <c r="C1191" s="9">
        <v>87071</v>
      </c>
      <c r="D1191" s="12">
        <v>42010</v>
      </c>
      <c r="E1191" s="12">
        <v>42014</v>
      </c>
      <c r="F1191" s="24">
        <f>Table13[[#This Row],[Ship Date]]-Table13[[#This Row],[Order Date]]</f>
        <v>4</v>
      </c>
      <c r="G1191" s="18" t="str">
        <f>IF(Table13[[#This Row],[Shipping Delay (No of Days From Order to Delivery)]]&lt;=2,"Fast Delivery","Standard Delivery")</f>
        <v>Standard Delivery</v>
      </c>
      <c r="H1191" s="9" t="s">
        <v>2238</v>
      </c>
      <c r="I1191" s="13" t="str">
        <f ca="1">TRIM(Table13[[#This Row],[Product Category]])</f>
        <v>Furniture</v>
      </c>
      <c r="J1191" s="13" t="str">
        <f ca="1">PROPER(Table13[[#This Row],[Product Sub-Category]])</f>
        <v>Storage &amp; Organization</v>
      </c>
      <c r="K1191" s="14">
        <v>2</v>
      </c>
      <c r="L1191" s="15">
        <v>20.34</v>
      </c>
      <c r="M1191" s="15">
        <f t="shared" si="54"/>
        <v>40.68</v>
      </c>
      <c r="N1191" s="9">
        <v>0.05</v>
      </c>
      <c r="O1191" s="20">
        <v>0.05</v>
      </c>
      <c r="P1191" s="20" t="str">
        <f>IF(Table13[[#This Row],[Discount]]=0,"No Discount",IF(Table13[[#This Row],[Discount]]&lt;=0.05,"Low",IF(Table13[[#This Row],[Discount]]&lt;=0.1,"Medium","High")))</f>
        <v>Low</v>
      </c>
      <c r="Q1191" s="15">
        <f t="shared" si="55"/>
        <v>2.0340000000000003</v>
      </c>
      <c r="R1191" s="15">
        <f t="shared" si="56"/>
        <v>38.646000000000001</v>
      </c>
      <c r="S1191" s="15" t="str">
        <f>IF(Table13[[#This Row],[Total Sales After Discount (Main Total Sales)]]&gt;=1000,"High Order","Low Order")</f>
        <v>Low Order</v>
      </c>
      <c r="T1191" s="9" t="s">
        <v>98</v>
      </c>
      <c r="U1191" s="9" t="s">
        <v>81</v>
      </c>
      <c r="V1191" s="16" t="str">
        <f ca="1">PROPER(Table13[[#This Row],[Region]])</f>
        <v>Central</v>
      </c>
      <c r="W1191" s="9" t="s">
        <v>117</v>
      </c>
      <c r="X1191" s="9" t="s">
        <v>777</v>
      </c>
      <c r="Y1191" s="9" t="s">
        <v>32</v>
      </c>
      <c r="Z1191" s="9" t="str">
        <f>TEXT(Table13[[#This Row],[Order Date]],"mmm")</f>
        <v>Jan</v>
      </c>
      <c r="AA1191" s="1" t="str">
        <f>TEXT(Table13[[#This Row],[Order Date]],"yyyy")</f>
        <v>2015</v>
      </c>
      <c r="AB1191" s="1" t="str">
        <f>TEXT(Table13[[#This Row],[Order Date]],"mmm yyyy")</f>
        <v>Jan 2015</v>
      </c>
      <c r="AC1191" s="1" t="str">
        <f>TEXT(Table13[[#This Row],[Order Date]],"dddd")</f>
        <v>Tuesday</v>
      </c>
    </row>
    <row r="1192" spans="1:29" ht="14.5">
      <c r="A1192" s="9">
        <v>2151</v>
      </c>
      <c r="B1192" s="9" t="str">
        <f>VLOOKUP(Table13[[#This Row],[Customer ID]],'Customer Lookup'!A:B,2,0)</f>
        <v>Melinda Rogers</v>
      </c>
      <c r="C1192" s="9">
        <v>90404</v>
      </c>
      <c r="D1192" s="12">
        <v>42009</v>
      </c>
      <c r="E1192" s="12">
        <v>42010</v>
      </c>
      <c r="F1192" s="24">
        <f>Table13[[#This Row],[Ship Date]]-Table13[[#This Row],[Order Date]]</f>
        <v>1</v>
      </c>
      <c r="G1192" s="18" t="str">
        <f>IF(Table13[[#This Row],[Shipping Delay (No of Days From Order to Delivery)]]&lt;=2,"Fast Delivery","Standard Delivery")</f>
        <v>Fast Delivery</v>
      </c>
      <c r="H1192" s="8" t="s">
        <v>2232</v>
      </c>
      <c r="I1192" s="13" t="str">
        <f ca="1">TRIM(Table13[[#This Row],[Product Category]])</f>
        <v>Office Supplies</v>
      </c>
      <c r="J1192" s="13" t="str">
        <f ca="1">PROPER(Table13[[#This Row],[Product Sub-Category]])</f>
        <v>Chairs &amp; Chairmats</v>
      </c>
      <c r="K1192" s="14">
        <v>1</v>
      </c>
      <c r="L1192" s="15">
        <v>243.98</v>
      </c>
      <c r="M1192" s="15">
        <f t="shared" si="54"/>
        <v>243.98</v>
      </c>
      <c r="N1192" s="9">
        <v>0.1</v>
      </c>
      <c r="O1192" s="21">
        <v>0.1</v>
      </c>
      <c r="P1192" s="21" t="str">
        <f>IF(Table13[[#This Row],[Discount]]=0,"No Discount",IF(Table13[[#This Row],[Discount]]&lt;=0.05,"Low",IF(Table13[[#This Row],[Discount]]&lt;=0.1,"Medium","High")))</f>
        <v>Medium</v>
      </c>
      <c r="Q1192" s="15">
        <f t="shared" si="55"/>
        <v>24.398</v>
      </c>
      <c r="R1192" s="15">
        <f t="shared" si="56"/>
        <v>219.58199999999999</v>
      </c>
      <c r="S1192" s="15" t="str">
        <f>IF(Table13[[#This Row],[Total Sales After Discount (Main Total Sales)]]&gt;=1000,"High Order","Low Order")</f>
        <v>Low Order</v>
      </c>
      <c r="T1192" s="9" t="s">
        <v>31</v>
      </c>
      <c r="U1192" s="9" t="s">
        <v>81</v>
      </c>
      <c r="V1192" s="16" t="str">
        <f ca="1">PROPER(Table13[[#This Row],[Region]])</f>
        <v>Central</v>
      </c>
      <c r="W1192" s="9" t="s">
        <v>228</v>
      </c>
      <c r="X1192" s="9" t="s">
        <v>779</v>
      </c>
      <c r="Y1192" s="9" t="s">
        <v>22</v>
      </c>
      <c r="Z1192" s="9" t="str">
        <f>TEXT(Table13[[#This Row],[Order Date]],"mmm")</f>
        <v>Jan</v>
      </c>
      <c r="AA1192" s="1" t="str">
        <f>TEXT(Table13[[#This Row],[Order Date]],"yyyy")</f>
        <v>2015</v>
      </c>
      <c r="AB1192" s="1" t="str">
        <f>TEXT(Table13[[#This Row],[Order Date]],"mmm yyyy")</f>
        <v>Jan 2015</v>
      </c>
      <c r="AC1192" s="1" t="str">
        <f>TEXT(Table13[[#This Row],[Order Date]],"dddd")</f>
        <v>Monday</v>
      </c>
    </row>
    <row r="1193" spans="1:29" ht="14.5">
      <c r="A1193" s="9">
        <v>2151</v>
      </c>
      <c r="B1193" s="9" t="str">
        <f>VLOOKUP(Table13[[#This Row],[Customer ID]],'Customer Lookup'!A:B,2,0)</f>
        <v>Melinda Rogers</v>
      </c>
      <c r="C1193" s="9">
        <v>90405</v>
      </c>
      <c r="D1193" s="12">
        <v>42044</v>
      </c>
      <c r="E1193" s="12">
        <v>42046</v>
      </c>
      <c r="F1193" s="24">
        <f>Table13[[#This Row],[Ship Date]]-Table13[[#This Row],[Order Date]]</f>
        <v>2</v>
      </c>
      <c r="G1193" s="18" t="str">
        <f>IF(Table13[[#This Row],[Shipping Delay (No of Days From Order to Delivery)]]&lt;=2,"Fast Delivery","Standard Delivery")</f>
        <v>Fast Delivery</v>
      </c>
      <c r="H1193" s="9" t="s">
        <v>2237</v>
      </c>
      <c r="I1193" s="13" t="str">
        <f ca="1">TRIM(Table13[[#This Row],[Product Category]])</f>
        <v>Furniture</v>
      </c>
      <c r="J1193" s="13" t="str">
        <f ca="1">PROPER(Table13[[#This Row],[Product Sub-Category]])</f>
        <v>Binders And Binder Accessories</v>
      </c>
      <c r="K1193" s="14">
        <v>1</v>
      </c>
      <c r="L1193" s="15">
        <v>5.74</v>
      </c>
      <c r="M1193" s="15">
        <f t="shared" si="54"/>
        <v>5.74</v>
      </c>
      <c r="N1193" s="9">
        <v>0.05</v>
      </c>
      <c r="O1193" s="20">
        <v>0.05</v>
      </c>
      <c r="P1193" s="20" t="str">
        <f>IF(Table13[[#This Row],[Discount]]=0,"No Discount",IF(Table13[[#This Row],[Discount]]&lt;=0.05,"Low",IF(Table13[[#This Row],[Discount]]&lt;=0.1,"Medium","High")))</f>
        <v>Low</v>
      </c>
      <c r="Q1193" s="15">
        <f t="shared" si="55"/>
        <v>0.28700000000000003</v>
      </c>
      <c r="R1193" s="15">
        <f t="shared" si="56"/>
        <v>5.4530000000000003</v>
      </c>
      <c r="S1193" s="15" t="str">
        <f>IF(Table13[[#This Row],[Total Sales After Discount (Main Total Sales)]]&gt;=1000,"High Order","Low Order")</f>
        <v>Low Order</v>
      </c>
      <c r="T1193" s="9" t="s">
        <v>21</v>
      </c>
      <c r="U1193" s="9" t="s">
        <v>81</v>
      </c>
      <c r="V1193" s="16" t="str">
        <f ca="1">PROPER(Table13[[#This Row],[Region]])</f>
        <v>Central</v>
      </c>
      <c r="W1193" s="9" t="s">
        <v>228</v>
      </c>
      <c r="X1193" s="9" t="s">
        <v>779</v>
      </c>
      <c r="Y1193" s="9" t="s">
        <v>32</v>
      </c>
      <c r="Z1193" s="9" t="str">
        <f>TEXT(Table13[[#This Row],[Order Date]],"mmm")</f>
        <v>Feb</v>
      </c>
      <c r="AA1193" s="1" t="str">
        <f>TEXT(Table13[[#This Row],[Order Date]],"yyyy")</f>
        <v>2015</v>
      </c>
      <c r="AB1193" s="1" t="str">
        <f>TEXT(Table13[[#This Row],[Order Date]],"mmm yyyy")</f>
        <v>Feb 2015</v>
      </c>
      <c r="AC1193" s="1" t="str">
        <f>TEXT(Table13[[#This Row],[Order Date]],"dddd")</f>
        <v>Monday</v>
      </c>
    </row>
    <row r="1194" spans="1:29" ht="14.5">
      <c r="A1194" s="9">
        <v>2157</v>
      </c>
      <c r="B1194" s="9" t="str">
        <f>VLOOKUP(Table13[[#This Row],[Customer ID]],'Customer Lookup'!A:B,2,0)</f>
        <v>Tom Hoyle Honeycutt</v>
      </c>
      <c r="C1194" s="9">
        <v>90385</v>
      </c>
      <c r="D1194" s="12">
        <v>42079</v>
      </c>
      <c r="E1194" s="12">
        <v>42079</v>
      </c>
      <c r="F1194" s="24">
        <f>Table13[[#This Row],[Ship Date]]-Table13[[#This Row],[Order Date]]</f>
        <v>0</v>
      </c>
      <c r="G1194" s="18" t="str">
        <f>IF(Table13[[#This Row],[Shipping Delay (No of Days From Order to Delivery)]]&lt;=2,"Fast Delivery","Standard Delivery")</f>
        <v>Fast Delivery</v>
      </c>
      <c r="H1194" s="8" t="s">
        <v>2233</v>
      </c>
      <c r="I1194" s="13" t="str">
        <f ca="1">TRIM(Table13[[#This Row],[Product Category]])</f>
        <v>Technology</v>
      </c>
      <c r="J1194" s="13" t="str">
        <f ca="1">PROPER(Table13[[#This Row],[Product Sub-Category]])</f>
        <v>Office Furnishings</v>
      </c>
      <c r="K1194" s="14">
        <v>4</v>
      </c>
      <c r="L1194" s="15">
        <v>55.5</v>
      </c>
      <c r="M1194" s="15">
        <f t="shared" si="54"/>
        <v>222</v>
      </c>
      <c r="N1194" s="9">
        <v>0.05</v>
      </c>
      <c r="O1194" s="21">
        <v>0.05</v>
      </c>
      <c r="P1194" s="21" t="str">
        <f>IF(Table13[[#This Row],[Discount]]=0,"No Discount",IF(Table13[[#This Row],[Discount]]&lt;=0.05,"Low",IF(Table13[[#This Row],[Discount]]&lt;=0.1,"Medium","High")))</f>
        <v>Low</v>
      </c>
      <c r="Q1194" s="15">
        <f t="shared" si="55"/>
        <v>11.100000000000001</v>
      </c>
      <c r="R1194" s="15">
        <f t="shared" si="56"/>
        <v>210.9</v>
      </c>
      <c r="S1194" s="15" t="str">
        <f>IF(Table13[[#This Row],[Total Sales After Discount (Main Total Sales)]]&gt;=1000,"High Order","Low Order")</f>
        <v>Low Order</v>
      </c>
      <c r="T1194" s="9" t="s">
        <v>98</v>
      </c>
      <c r="U1194" s="9" t="s">
        <v>42</v>
      </c>
      <c r="V1194" s="16" t="str">
        <f ca="1">PROPER(Table13[[#This Row],[Region]])</f>
        <v>Central</v>
      </c>
      <c r="W1194" s="9" t="s">
        <v>215</v>
      </c>
      <c r="X1194" s="9" t="s">
        <v>780</v>
      </c>
      <c r="Y1194" s="9" t="s">
        <v>32</v>
      </c>
      <c r="Z1194" s="9" t="str">
        <f>TEXT(Table13[[#This Row],[Order Date]],"mmm")</f>
        <v>Mar</v>
      </c>
      <c r="AA1194" s="1" t="str">
        <f>TEXT(Table13[[#This Row],[Order Date]],"yyyy")</f>
        <v>2015</v>
      </c>
      <c r="AB1194" s="1" t="str">
        <f>TEXT(Table13[[#This Row],[Order Date]],"mmm yyyy")</f>
        <v>Mar 2015</v>
      </c>
      <c r="AC1194" s="1" t="str">
        <f>TEXT(Table13[[#This Row],[Order Date]],"dddd")</f>
        <v>Monday</v>
      </c>
    </row>
    <row r="1195" spans="1:29" ht="14.5">
      <c r="A1195" s="9">
        <v>2157</v>
      </c>
      <c r="B1195" s="9" t="str">
        <f>VLOOKUP(Table13[[#This Row],[Customer ID]],'Customer Lookup'!A:B,2,0)</f>
        <v>Tom Hoyle Honeycutt</v>
      </c>
      <c r="C1195" s="9">
        <v>90385</v>
      </c>
      <c r="D1195" s="12">
        <v>42079</v>
      </c>
      <c r="E1195" s="12">
        <v>42088</v>
      </c>
      <c r="F1195" s="24">
        <f>Table13[[#This Row],[Ship Date]]-Table13[[#This Row],[Order Date]]</f>
        <v>9</v>
      </c>
      <c r="G1195" s="18" t="str">
        <f>IF(Table13[[#This Row],[Shipping Delay (No of Days From Order to Delivery)]]&lt;=2,"Fast Delivery","Standard Delivery")</f>
        <v>Standard Delivery</v>
      </c>
      <c r="H1195" s="9" t="s">
        <v>74</v>
      </c>
      <c r="I1195" s="13" t="str">
        <f ca="1">TRIM(Table13[[#This Row],[Product Category]])</f>
        <v>Furniture</v>
      </c>
      <c r="J1195" s="13" t="str">
        <f ca="1">PROPER(Table13[[#This Row],[Product Sub-Category]])</f>
        <v>Office Machines</v>
      </c>
      <c r="K1195" s="14">
        <v>14</v>
      </c>
      <c r="L1195" s="15">
        <v>442.14</v>
      </c>
      <c r="M1195" s="15">
        <f t="shared" si="54"/>
        <v>6189.96</v>
      </c>
      <c r="N1195" s="9">
        <v>0.1</v>
      </c>
      <c r="O1195" s="20">
        <v>0.1</v>
      </c>
      <c r="P1195" s="20" t="str">
        <f>IF(Table13[[#This Row],[Discount]]=0,"No Discount",IF(Table13[[#This Row],[Discount]]&lt;=0.05,"Low",IF(Table13[[#This Row],[Discount]]&lt;=0.1,"Medium","High")))</f>
        <v>Medium</v>
      </c>
      <c r="Q1195" s="15">
        <f t="shared" si="55"/>
        <v>618.99600000000009</v>
      </c>
      <c r="R1195" s="15">
        <f t="shared" si="56"/>
        <v>5570.9639999999999</v>
      </c>
      <c r="S1195" s="15" t="str">
        <f>IF(Table13[[#This Row],[Total Sales After Discount (Main Total Sales)]]&gt;=1000,"High Order","Low Order")</f>
        <v>High Order</v>
      </c>
      <c r="T1195" s="9" t="s">
        <v>98</v>
      </c>
      <c r="U1195" s="9" t="s">
        <v>42</v>
      </c>
      <c r="V1195" s="16" t="str">
        <f ca="1">PROPER(Table13[[#This Row],[Region]])</f>
        <v>Central</v>
      </c>
      <c r="W1195" s="9" t="s">
        <v>215</v>
      </c>
      <c r="X1195" s="9" t="s">
        <v>780</v>
      </c>
      <c r="Y1195" s="9" t="s">
        <v>22</v>
      </c>
      <c r="Z1195" s="9" t="str">
        <f>TEXT(Table13[[#This Row],[Order Date]],"mmm")</f>
        <v>Mar</v>
      </c>
      <c r="AA1195" s="1" t="str">
        <f>TEXT(Table13[[#This Row],[Order Date]],"yyyy")</f>
        <v>2015</v>
      </c>
      <c r="AB1195" s="1" t="str">
        <f>TEXT(Table13[[#This Row],[Order Date]],"mmm yyyy")</f>
        <v>Mar 2015</v>
      </c>
      <c r="AC1195" s="1" t="str">
        <f>TEXT(Table13[[#This Row],[Order Date]],"dddd")</f>
        <v>Monday</v>
      </c>
    </row>
    <row r="1196" spans="1:29" ht="14.5">
      <c r="A1196" s="9">
        <v>2157</v>
      </c>
      <c r="B1196" s="9" t="str">
        <f>VLOOKUP(Table13[[#This Row],[Customer ID]],'Customer Lookup'!A:B,2,0)</f>
        <v>Tom Hoyle Honeycutt</v>
      </c>
      <c r="C1196" s="9">
        <v>90386</v>
      </c>
      <c r="D1196" s="12">
        <v>42127</v>
      </c>
      <c r="E1196" s="12">
        <v>42128</v>
      </c>
      <c r="F1196" s="24">
        <f>Table13[[#This Row],[Ship Date]]-Table13[[#This Row],[Order Date]]</f>
        <v>1</v>
      </c>
      <c r="G1196" s="18" t="str">
        <f>IF(Table13[[#This Row],[Shipping Delay (No of Days From Order to Delivery)]]&lt;=2,"Fast Delivery","Standard Delivery")</f>
        <v>Fast Delivery</v>
      </c>
      <c r="H1196" s="8" t="s">
        <v>2233</v>
      </c>
      <c r="I1196" s="13" t="str">
        <f ca="1">TRIM(Table13[[#This Row],[Product Category]])</f>
        <v>Technology</v>
      </c>
      <c r="J1196" s="13" t="str">
        <f ca="1">PROPER(Table13[[#This Row],[Product Sub-Category]])</f>
        <v>Office Furnishings</v>
      </c>
      <c r="K1196" s="14">
        <v>19</v>
      </c>
      <c r="L1196" s="15">
        <v>30.93</v>
      </c>
      <c r="M1196" s="15">
        <f t="shared" si="54"/>
        <v>587.66999999999996</v>
      </c>
      <c r="N1196" s="9">
        <v>0.05</v>
      </c>
      <c r="O1196" s="21">
        <v>0.05</v>
      </c>
      <c r="P1196" s="21" t="str">
        <f>IF(Table13[[#This Row],[Discount]]=0,"No Discount",IF(Table13[[#This Row],[Discount]]&lt;=0.05,"Low",IF(Table13[[#This Row],[Discount]]&lt;=0.1,"Medium","High")))</f>
        <v>Low</v>
      </c>
      <c r="Q1196" s="15">
        <f t="shared" si="55"/>
        <v>29.383499999999998</v>
      </c>
      <c r="R1196" s="15">
        <f t="shared" si="56"/>
        <v>558.28649999999993</v>
      </c>
      <c r="S1196" s="15" t="str">
        <f>IF(Table13[[#This Row],[Total Sales After Discount (Main Total Sales)]]&gt;=1000,"High Order","Low Order")</f>
        <v>Low Order</v>
      </c>
      <c r="T1196" s="9" t="s">
        <v>21</v>
      </c>
      <c r="U1196" s="9" t="s">
        <v>42</v>
      </c>
      <c r="V1196" s="16" t="str">
        <f ca="1">PROPER(Table13[[#This Row],[Region]])</f>
        <v>Central</v>
      </c>
      <c r="W1196" s="9" t="s">
        <v>215</v>
      </c>
      <c r="X1196" s="9" t="s">
        <v>780</v>
      </c>
      <c r="Y1196" s="9" t="s">
        <v>32</v>
      </c>
      <c r="Z1196" s="9" t="str">
        <f>TEXT(Table13[[#This Row],[Order Date]],"mmm")</f>
        <v>May</v>
      </c>
      <c r="AA1196" s="1" t="str">
        <f>TEXT(Table13[[#This Row],[Order Date]],"yyyy")</f>
        <v>2015</v>
      </c>
      <c r="AB1196" s="1" t="str">
        <f>TEXT(Table13[[#This Row],[Order Date]],"mmm yyyy")</f>
        <v>May 2015</v>
      </c>
      <c r="AC1196" s="1" t="str">
        <f>TEXT(Table13[[#This Row],[Order Date]],"dddd")</f>
        <v>Sunday</v>
      </c>
    </row>
    <row r="1197" spans="1:29" ht="14.5">
      <c r="A1197" s="9">
        <v>2157</v>
      </c>
      <c r="B1197" s="9" t="str">
        <f>VLOOKUP(Table13[[#This Row],[Customer ID]],'Customer Lookup'!A:B,2,0)</f>
        <v>Tom Hoyle Honeycutt</v>
      </c>
      <c r="C1197" s="9">
        <v>90386</v>
      </c>
      <c r="D1197" s="12">
        <v>42127</v>
      </c>
      <c r="E1197" s="12">
        <v>42128</v>
      </c>
      <c r="F1197" s="24">
        <f>Table13[[#This Row],[Ship Date]]-Table13[[#This Row],[Order Date]]</f>
        <v>1</v>
      </c>
      <c r="G1197" s="18" t="str">
        <f>IF(Table13[[#This Row],[Shipping Delay (No of Days From Order to Delivery)]]&lt;=2,"Fast Delivery","Standard Delivery")</f>
        <v>Fast Delivery</v>
      </c>
      <c r="H1197" s="9" t="s">
        <v>74</v>
      </c>
      <c r="I1197" s="13" t="str">
        <f ca="1">TRIM(Table13[[#This Row],[Product Category]])</f>
        <v>Furniture</v>
      </c>
      <c r="J1197" s="13" t="str">
        <f ca="1">PROPER(Table13[[#This Row],[Product Sub-Category]])</f>
        <v>Office Machines</v>
      </c>
      <c r="K1197" s="14">
        <v>14</v>
      </c>
      <c r="L1197" s="15">
        <v>297.48</v>
      </c>
      <c r="M1197" s="15">
        <f t="shared" si="54"/>
        <v>4164.72</v>
      </c>
      <c r="N1197" s="9">
        <v>0.1</v>
      </c>
      <c r="O1197" s="20">
        <v>0.1</v>
      </c>
      <c r="P1197" s="20" t="str">
        <f>IF(Table13[[#This Row],[Discount]]=0,"No Discount",IF(Table13[[#This Row],[Discount]]&lt;=0.05,"Low",IF(Table13[[#This Row],[Discount]]&lt;=0.1,"Medium","High")))</f>
        <v>Medium</v>
      </c>
      <c r="Q1197" s="15">
        <f t="shared" si="55"/>
        <v>416.47200000000004</v>
      </c>
      <c r="R1197" s="15">
        <f t="shared" si="56"/>
        <v>3748.248</v>
      </c>
      <c r="S1197" s="15" t="str">
        <f>IF(Table13[[#This Row],[Total Sales After Discount (Main Total Sales)]]&gt;=1000,"High Order","Low Order")</f>
        <v>High Order</v>
      </c>
      <c r="T1197" s="9" t="s">
        <v>21</v>
      </c>
      <c r="U1197" s="9" t="s">
        <v>42</v>
      </c>
      <c r="V1197" s="16" t="str">
        <f ca="1">PROPER(Table13[[#This Row],[Region]])</f>
        <v>Central</v>
      </c>
      <c r="W1197" s="9" t="s">
        <v>215</v>
      </c>
      <c r="X1197" s="9" t="s">
        <v>780</v>
      </c>
      <c r="Y1197" s="9" t="s">
        <v>22</v>
      </c>
      <c r="Z1197" s="9" t="str">
        <f>TEXT(Table13[[#This Row],[Order Date]],"mmm")</f>
        <v>May</v>
      </c>
      <c r="AA1197" s="1" t="str">
        <f>TEXT(Table13[[#This Row],[Order Date]],"yyyy")</f>
        <v>2015</v>
      </c>
      <c r="AB1197" s="1" t="str">
        <f>TEXT(Table13[[#This Row],[Order Date]],"mmm yyyy")</f>
        <v>May 2015</v>
      </c>
      <c r="AC1197" s="1" t="str">
        <f>TEXT(Table13[[#This Row],[Order Date]],"dddd")</f>
        <v>Sunday</v>
      </c>
    </row>
    <row r="1198" spans="1:29" ht="14.5">
      <c r="A1198" s="9">
        <v>2157</v>
      </c>
      <c r="B1198" s="9" t="str">
        <f>VLOOKUP(Table13[[#This Row],[Customer ID]],'Customer Lookup'!A:B,2,0)</f>
        <v>Tom Hoyle Honeycutt</v>
      </c>
      <c r="C1198" s="9">
        <v>90386</v>
      </c>
      <c r="D1198" s="12">
        <v>42127</v>
      </c>
      <c r="E1198" s="12">
        <v>42129</v>
      </c>
      <c r="F1198" s="24">
        <f>Table13[[#This Row],[Ship Date]]-Table13[[#This Row],[Order Date]]</f>
        <v>2</v>
      </c>
      <c r="G1198" s="18" t="str">
        <f>IF(Table13[[#This Row],[Shipping Delay (No of Days From Order to Delivery)]]&lt;=2,"Fast Delivery","Standard Delivery")</f>
        <v>Fast Delivery</v>
      </c>
      <c r="H1198" s="8" t="s">
        <v>123</v>
      </c>
      <c r="I1198" s="13" t="str">
        <f ca="1">TRIM(Table13[[#This Row],[Product Category]])</f>
        <v>Office Supplies</v>
      </c>
      <c r="J1198" s="13" t="str">
        <f ca="1">PROPER(Table13[[#This Row],[Product Sub-Category]])</f>
        <v>Tables</v>
      </c>
      <c r="K1198" s="14">
        <v>6</v>
      </c>
      <c r="L1198" s="15">
        <v>296.18</v>
      </c>
      <c r="M1198" s="15">
        <f t="shared" si="54"/>
        <v>1777.08</v>
      </c>
      <c r="N1198" s="9">
        <v>0.1</v>
      </c>
      <c r="O1198" s="21">
        <v>0.1</v>
      </c>
      <c r="P1198" s="21" t="str">
        <f>IF(Table13[[#This Row],[Discount]]=0,"No Discount",IF(Table13[[#This Row],[Discount]]&lt;=0.05,"Low",IF(Table13[[#This Row],[Discount]]&lt;=0.1,"Medium","High")))</f>
        <v>Medium</v>
      </c>
      <c r="Q1198" s="15">
        <f t="shared" si="55"/>
        <v>177.708</v>
      </c>
      <c r="R1198" s="15">
        <f t="shared" si="56"/>
        <v>1599.3719999999998</v>
      </c>
      <c r="S1198" s="15" t="str">
        <f>IF(Table13[[#This Row],[Total Sales After Discount (Main Total Sales)]]&gt;=1000,"High Order","Low Order")</f>
        <v>High Order</v>
      </c>
      <c r="T1198" s="9" t="s">
        <v>21</v>
      </c>
      <c r="U1198" s="9" t="s">
        <v>42</v>
      </c>
      <c r="V1198" s="16" t="str">
        <f ca="1">PROPER(Table13[[#This Row],[Region]])</f>
        <v>Central</v>
      </c>
      <c r="W1198" s="9" t="s">
        <v>215</v>
      </c>
      <c r="X1198" s="9" t="s">
        <v>780</v>
      </c>
      <c r="Y1198" s="9" t="s">
        <v>22</v>
      </c>
      <c r="Z1198" s="9" t="str">
        <f>TEXT(Table13[[#This Row],[Order Date]],"mmm")</f>
        <v>May</v>
      </c>
      <c r="AA1198" s="1" t="str">
        <f>TEXT(Table13[[#This Row],[Order Date]],"yyyy")</f>
        <v>2015</v>
      </c>
      <c r="AB1198" s="1" t="str">
        <f>TEXT(Table13[[#This Row],[Order Date]],"mmm yyyy")</f>
        <v>May 2015</v>
      </c>
      <c r="AC1198" s="1" t="str">
        <f>TEXT(Table13[[#This Row],[Order Date]],"dddd")</f>
        <v>Sunday</v>
      </c>
    </row>
    <row r="1199" spans="1:29" ht="14.5">
      <c r="A1199" s="9">
        <v>2159</v>
      </c>
      <c r="B1199" s="9" t="str">
        <f>VLOOKUP(Table13[[#This Row],[Customer ID]],'Customer Lookup'!A:B,2,0)</f>
        <v>Wesley Field</v>
      </c>
      <c r="C1199" s="9">
        <v>90387</v>
      </c>
      <c r="D1199" s="12">
        <v>42144</v>
      </c>
      <c r="E1199" s="12">
        <v>42145</v>
      </c>
      <c r="F1199" s="24">
        <f>Table13[[#This Row],[Ship Date]]-Table13[[#This Row],[Order Date]]</f>
        <v>1</v>
      </c>
      <c r="G1199" s="18" t="str">
        <f>IF(Table13[[#This Row],[Shipping Delay (No of Days From Order to Delivery)]]&lt;=2,"Fast Delivery","Standard Delivery")</f>
        <v>Fast Delivery</v>
      </c>
      <c r="H1199" s="9" t="s">
        <v>83</v>
      </c>
      <c r="I1199" s="13" t="str">
        <f ca="1">TRIM(Table13[[#This Row],[Product Category]])</f>
        <v>Furniture</v>
      </c>
      <c r="J1199" s="13" t="str">
        <f ca="1">PROPER(Table13[[#This Row],[Product Sub-Category]])</f>
        <v>Paper</v>
      </c>
      <c r="K1199" s="14">
        <v>25</v>
      </c>
      <c r="L1199" s="15">
        <v>30.98</v>
      </c>
      <c r="M1199" s="15">
        <f t="shared" si="54"/>
        <v>774.5</v>
      </c>
      <c r="N1199" s="9">
        <v>0.05</v>
      </c>
      <c r="O1199" s="20">
        <v>0.05</v>
      </c>
      <c r="P1199" s="20" t="str">
        <f>IF(Table13[[#This Row],[Discount]]=0,"No Discount",IF(Table13[[#This Row],[Discount]]&lt;=0.05,"Low",IF(Table13[[#This Row],[Discount]]&lt;=0.1,"Medium","High")))</f>
        <v>Low</v>
      </c>
      <c r="Q1199" s="15">
        <f t="shared" si="55"/>
        <v>38.725000000000001</v>
      </c>
      <c r="R1199" s="15">
        <f t="shared" si="56"/>
        <v>735.77499999999998</v>
      </c>
      <c r="S1199" s="15" t="str">
        <f>IF(Table13[[#This Row],[Total Sales After Discount (Main Total Sales)]]&gt;=1000,"High Order","Low Order")</f>
        <v>Low Order</v>
      </c>
      <c r="T1199" s="9" t="s">
        <v>50</v>
      </c>
      <c r="U1199" s="9" t="s">
        <v>81</v>
      </c>
      <c r="V1199" s="16" t="str">
        <f ca="1">PROPER(Table13[[#This Row],[Region]])</f>
        <v>East</v>
      </c>
      <c r="W1199" s="9" t="s">
        <v>215</v>
      </c>
      <c r="X1199" s="9" t="s">
        <v>781</v>
      </c>
      <c r="Y1199" s="9" t="s">
        <v>32</v>
      </c>
      <c r="Z1199" s="9" t="str">
        <f>TEXT(Table13[[#This Row],[Order Date]],"mmm")</f>
        <v>May</v>
      </c>
      <c r="AA1199" s="1" t="str">
        <f>TEXT(Table13[[#This Row],[Order Date]],"yyyy")</f>
        <v>2015</v>
      </c>
      <c r="AB1199" s="1" t="str">
        <f>TEXT(Table13[[#This Row],[Order Date]],"mmm yyyy")</f>
        <v>May 2015</v>
      </c>
      <c r="AC1199" s="1" t="str">
        <f>TEXT(Table13[[#This Row],[Order Date]],"dddd")</f>
        <v>Wednesday</v>
      </c>
    </row>
    <row r="1200" spans="1:29" ht="14.5">
      <c r="A1200" s="9">
        <v>2162</v>
      </c>
      <c r="B1200" s="9" t="str">
        <f>VLOOKUP(Table13[[#This Row],[Customer ID]],'Customer Lookup'!A:B,2,0)</f>
        <v>Brenda Jain</v>
      </c>
      <c r="C1200" s="9">
        <v>90387</v>
      </c>
      <c r="D1200" s="12">
        <v>42144</v>
      </c>
      <c r="E1200" s="12">
        <v>42146</v>
      </c>
      <c r="F1200" s="24">
        <f>Table13[[#This Row],[Ship Date]]-Table13[[#This Row],[Order Date]]</f>
        <v>2</v>
      </c>
      <c r="G1200" s="18" t="str">
        <f>IF(Table13[[#This Row],[Shipping Delay (No of Days From Order to Delivery)]]&lt;=2,"Fast Delivery","Standard Delivery")</f>
        <v>Fast Delivery</v>
      </c>
      <c r="H1200" s="8" t="s">
        <v>123</v>
      </c>
      <c r="I1200" s="13" t="str">
        <f ca="1">TRIM(Table13[[#This Row],[Product Category]])</f>
        <v>Technology</v>
      </c>
      <c r="J1200" s="13" t="str">
        <f ca="1">PROPER(Table13[[#This Row],[Product Sub-Category]])</f>
        <v>Tables</v>
      </c>
      <c r="K1200" s="14">
        <v>41</v>
      </c>
      <c r="L1200" s="15">
        <v>159.31</v>
      </c>
      <c r="M1200" s="15">
        <f t="shared" si="54"/>
        <v>6531.71</v>
      </c>
      <c r="N1200" s="9">
        <v>0.1</v>
      </c>
      <c r="O1200" s="21">
        <v>0.1</v>
      </c>
      <c r="P1200" s="21" t="str">
        <f>IF(Table13[[#This Row],[Discount]]=0,"No Discount",IF(Table13[[#This Row],[Discount]]&lt;=0.05,"Low",IF(Table13[[#This Row],[Discount]]&lt;=0.1,"Medium","High")))</f>
        <v>Medium</v>
      </c>
      <c r="Q1200" s="15">
        <f t="shared" si="55"/>
        <v>653.17100000000005</v>
      </c>
      <c r="R1200" s="15">
        <f t="shared" si="56"/>
        <v>5878.5389999999998</v>
      </c>
      <c r="S1200" s="15" t="str">
        <f>IF(Table13[[#This Row],[Total Sales After Discount (Main Total Sales)]]&gt;=1000,"High Order","Low Order")</f>
        <v>High Order</v>
      </c>
      <c r="T1200" s="9" t="s">
        <v>50</v>
      </c>
      <c r="U1200" s="9" t="s">
        <v>81</v>
      </c>
      <c r="V1200" s="16" t="str">
        <f ca="1">PROPER(Table13[[#This Row],[Region]])</f>
        <v>East</v>
      </c>
      <c r="W1200" s="9" t="s">
        <v>174</v>
      </c>
      <c r="X1200" s="9" t="s">
        <v>782</v>
      </c>
      <c r="Y1200" s="9" t="s">
        <v>22</v>
      </c>
      <c r="Z1200" s="9" t="str">
        <f>TEXT(Table13[[#This Row],[Order Date]],"mmm")</f>
        <v>May</v>
      </c>
      <c r="AA1200" s="1" t="str">
        <f>TEXT(Table13[[#This Row],[Order Date]],"yyyy")</f>
        <v>2015</v>
      </c>
      <c r="AB1200" s="1" t="str">
        <f>TEXT(Table13[[#This Row],[Order Date]],"mmm yyyy")</f>
        <v>May 2015</v>
      </c>
      <c r="AC1200" s="1" t="str">
        <f>TEXT(Table13[[#This Row],[Order Date]],"dddd")</f>
        <v>Wednesday</v>
      </c>
    </row>
    <row r="1201" spans="1:29" ht="14.5">
      <c r="A1201" s="9">
        <v>2162</v>
      </c>
      <c r="B1201" s="9" t="str">
        <f>VLOOKUP(Table13[[#This Row],[Customer ID]],'Customer Lookup'!A:B,2,0)</f>
        <v>Brenda Jain</v>
      </c>
      <c r="C1201" s="9">
        <v>90387</v>
      </c>
      <c r="D1201" s="12">
        <v>42144</v>
      </c>
      <c r="E1201" s="12">
        <v>42146</v>
      </c>
      <c r="F1201" s="24">
        <f>Table13[[#This Row],[Ship Date]]-Table13[[#This Row],[Order Date]]</f>
        <v>2</v>
      </c>
      <c r="G1201" s="18" t="str">
        <f>IF(Table13[[#This Row],[Shipping Delay (No of Days From Order to Delivery)]]&lt;=2,"Fast Delivery","Standard Delivery")</f>
        <v>Fast Delivery</v>
      </c>
      <c r="H1201" s="9" t="s">
        <v>2235</v>
      </c>
      <c r="I1201" s="13" t="str">
        <f ca="1">TRIM(Table13[[#This Row],[Product Category]])</f>
        <v>Office Supplies</v>
      </c>
      <c r="J1201" s="13" t="str">
        <f ca="1">PROPER(Table13[[#This Row],[Product Sub-Category]])</f>
        <v>Telephones And Communication</v>
      </c>
      <c r="K1201" s="14">
        <v>33</v>
      </c>
      <c r="L1201" s="15">
        <v>55.99</v>
      </c>
      <c r="M1201" s="15">
        <f t="shared" si="54"/>
        <v>1847.67</v>
      </c>
      <c r="N1201" s="9">
        <v>0.05</v>
      </c>
      <c r="O1201" s="20">
        <v>0.05</v>
      </c>
      <c r="P1201" s="20" t="str">
        <f>IF(Table13[[#This Row],[Discount]]=0,"No Discount",IF(Table13[[#This Row],[Discount]]&lt;=0.05,"Low",IF(Table13[[#This Row],[Discount]]&lt;=0.1,"Medium","High")))</f>
        <v>Low</v>
      </c>
      <c r="Q1201" s="15">
        <f t="shared" si="55"/>
        <v>92.383500000000012</v>
      </c>
      <c r="R1201" s="15">
        <f t="shared" si="56"/>
        <v>1755.2865000000002</v>
      </c>
      <c r="S1201" s="15" t="str">
        <f>IF(Table13[[#This Row],[Total Sales After Discount (Main Total Sales)]]&gt;=1000,"High Order","Low Order")</f>
        <v>High Order</v>
      </c>
      <c r="T1201" s="9" t="s">
        <v>50</v>
      </c>
      <c r="U1201" s="9" t="s">
        <v>81</v>
      </c>
      <c r="V1201" s="16" t="str">
        <f ca="1">PROPER(Table13[[#This Row],[Region]])</f>
        <v>West</v>
      </c>
      <c r="W1201" s="9" t="s">
        <v>174</v>
      </c>
      <c r="X1201" s="9" t="s">
        <v>782</v>
      </c>
      <c r="Y1201" s="9" t="s">
        <v>32</v>
      </c>
      <c r="Z1201" s="9" t="str">
        <f>TEXT(Table13[[#This Row],[Order Date]],"mmm")</f>
        <v>May</v>
      </c>
      <c r="AA1201" s="1" t="str">
        <f>TEXT(Table13[[#This Row],[Order Date]],"yyyy")</f>
        <v>2015</v>
      </c>
      <c r="AB1201" s="1" t="str">
        <f>TEXT(Table13[[#This Row],[Order Date]],"mmm yyyy")</f>
        <v>May 2015</v>
      </c>
      <c r="AC1201" s="1" t="str">
        <f>TEXT(Table13[[#This Row],[Order Date]],"dddd")</f>
        <v>Wednesday</v>
      </c>
    </row>
    <row r="1202" spans="1:29" ht="14.5">
      <c r="A1202" s="9">
        <v>2164</v>
      </c>
      <c r="B1202" s="9" t="str">
        <f>VLOOKUP(Table13[[#This Row],[Customer ID]],'Customer Lookup'!A:B,2,0)</f>
        <v>Harry Sellers</v>
      </c>
      <c r="C1202" s="9">
        <v>88794</v>
      </c>
      <c r="D1202" s="12">
        <v>42013</v>
      </c>
      <c r="E1202" s="12">
        <v>42014</v>
      </c>
      <c r="F1202" s="24">
        <f>Table13[[#This Row],[Ship Date]]-Table13[[#This Row],[Order Date]]</f>
        <v>1</v>
      </c>
      <c r="G1202" s="18" t="str">
        <f>IF(Table13[[#This Row],[Shipping Delay (No of Days From Order to Delivery)]]&lt;=2,"Fast Delivery","Standard Delivery")</f>
        <v>Fast Delivery</v>
      </c>
      <c r="H1202" s="8" t="s">
        <v>2237</v>
      </c>
      <c r="I1202" s="13" t="str">
        <f ca="1">TRIM(Table13[[#This Row],[Product Category]])</f>
        <v>Office Supplies</v>
      </c>
      <c r="J1202" s="13" t="str">
        <f ca="1">PROPER(Table13[[#This Row],[Product Sub-Category]])</f>
        <v>Binders And Binder Accessories</v>
      </c>
      <c r="K1202" s="14">
        <v>3</v>
      </c>
      <c r="L1202" s="15">
        <v>5.38</v>
      </c>
      <c r="M1202" s="15">
        <f t="shared" si="54"/>
        <v>16.14</v>
      </c>
      <c r="N1202" s="9">
        <v>0.05</v>
      </c>
      <c r="O1202" s="21">
        <v>0.05</v>
      </c>
      <c r="P1202" s="21" t="str">
        <f>IF(Table13[[#This Row],[Discount]]=0,"No Discount",IF(Table13[[#This Row],[Discount]]&lt;=0.05,"Low",IF(Table13[[#This Row],[Discount]]&lt;=0.1,"Medium","High")))</f>
        <v>Low</v>
      </c>
      <c r="Q1202" s="15">
        <f t="shared" si="55"/>
        <v>0.80700000000000005</v>
      </c>
      <c r="R1202" s="15">
        <f t="shared" si="56"/>
        <v>15.333</v>
      </c>
      <c r="S1202" s="15" t="str">
        <f>IF(Table13[[#This Row],[Total Sales After Discount (Main Total Sales)]]&gt;=1000,"High Order","Low Order")</f>
        <v>Low Order</v>
      </c>
      <c r="T1202" s="9" t="s">
        <v>31</v>
      </c>
      <c r="U1202" s="9" t="s">
        <v>51</v>
      </c>
      <c r="V1202" s="16" t="str">
        <f ca="1">PROPER(Table13[[#This Row],[Region]])</f>
        <v>West</v>
      </c>
      <c r="W1202" s="9" t="s">
        <v>37</v>
      </c>
      <c r="X1202" s="9" t="s">
        <v>783</v>
      </c>
      <c r="Y1202" s="9" t="s">
        <v>32</v>
      </c>
      <c r="Z1202" s="9" t="str">
        <f>TEXT(Table13[[#This Row],[Order Date]],"mmm")</f>
        <v>Jan</v>
      </c>
      <c r="AA1202" s="1" t="str">
        <f>TEXT(Table13[[#This Row],[Order Date]],"yyyy")</f>
        <v>2015</v>
      </c>
      <c r="AB1202" s="1" t="str">
        <f>TEXT(Table13[[#This Row],[Order Date]],"mmm yyyy")</f>
        <v>Jan 2015</v>
      </c>
      <c r="AC1202" s="1" t="str">
        <f>TEXT(Table13[[#This Row],[Order Date]],"dddd")</f>
        <v>Friday</v>
      </c>
    </row>
    <row r="1203" spans="1:29" ht="14.5">
      <c r="A1203" s="9">
        <v>2164</v>
      </c>
      <c r="B1203" s="9" t="str">
        <f>VLOOKUP(Table13[[#This Row],[Customer ID]],'Customer Lookup'!A:B,2,0)</f>
        <v>Harry Sellers</v>
      </c>
      <c r="C1203" s="9">
        <v>88794</v>
      </c>
      <c r="D1203" s="12">
        <v>42013</v>
      </c>
      <c r="E1203" s="12">
        <v>42013</v>
      </c>
      <c r="F1203" s="24">
        <f>Table13[[#This Row],[Ship Date]]-Table13[[#This Row],[Order Date]]</f>
        <v>0</v>
      </c>
      <c r="G1203" s="18" t="str">
        <f>IF(Table13[[#This Row],[Shipping Delay (No of Days From Order to Delivery)]]&lt;=2,"Fast Delivery","Standard Delivery")</f>
        <v>Fast Delivery</v>
      </c>
      <c r="H1203" s="9" t="s">
        <v>2231</v>
      </c>
      <c r="I1203" s="13" t="str">
        <f ca="1">TRIM(Table13[[#This Row],[Product Category]])</f>
        <v>Office Supplies</v>
      </c>
      <c r="J1203" s="13" t="str">
        <f ca="1">PROPER(Table13[[#This Row],[Product Sub-Category]])</f>
        <v>Pens &amp; Art Supplies</v>
      </c>
      <c r="K1203" s="14">
        <v>11</v>
      </c>
      <c r="L1203" s="15">
        <v>3.28</v>
      </c>
      <c r="M1203" s="15">
        <f t="shared" si="54"/>
        <v>36.08</v>
      </c>
      <c r="N1203" s="9">
        <v>0.05</v>
      </c>
      <c r="O1203" s="20">
        <v>0.05</v>
      </c>
      <c r="P1203" s="20" t="str">
        <f>IF(Table13[[#This Row],[Discount]]=0,"No Discount",IF(Table13[[#This Row],[Discount]]&lt;=0.05,"Low",IF(Table13[[#This Row],[Discount]]&lt;=0.1,"Medium","High")))</f>
        <v>Low</v>
      </c>
      <c r="Q1203" s="15">
        <f t="shared" si="55"/>
        <v>1.804</v>
      </c>
      <c r="R1203" s="15">
        <f t="shared" si="56"/>
        <v>34.275999999999996</v>
      </c>
      <c r="S1203" s="15" t="str">
        <f>IF(Table13[[#This Row],[Total Sales After Discount (Main Total Sales)]]&gt;=1000,"High Order","Low Order")</f>
        <v>Low Order</v>
      </c>
      <c r="T1203" s="9" t="s">
        <v>31</v>
      </c>
      <c r="U1203" s="9" t="s">
        <v>51</v>
      </c>
      <c r="V1203" s="16" t="str">
        <f ca="1">PROPER(Table13[[#This Row],[Region]])</f>
        <v>East</v>
      </c>
      <c r="W1203" s="9" t="s">
        <v>37</v>
      </c>
      <c r="X1203" s="9" t="s">
        <v>783</v>
      </c>
      <c r="Y1203" s="9" t="s">
        <v>32</v>
      </c>
      <c r="Z1203" s="9" t="str">
        <f>TEXT(Table13[[#This Row],[Order Date]],"mmm")</f>
        <v>Jan</v>
      </c>
      <c r="AA1203" s="1" t="str">
        <f>TEXT(Table13[[#This Row],[Order Date]],"yyyy")</f>
        <v>2015</v>
      </c>
      <c r="AB1203" s="1" t="str">
        <f>TEXT(Table13[[#This Row],[Order Date]],"mmm yyyy")</f>
        <v>Jan 2015</v>
      </c>
      <c r="AC1203" s="1" t="str">
        <f>TEXT(Table13[[#This Row],[Order Date]],"dddd")</f>
        <v>Friday</v>
      </c>
    </row>
    <row r="1204" spans="1:29" ht="14.5">
      <c r="A1204" s="9">
        <v>2165</v>
      </c>
      <c r="B1204" s="9" t="str">
        <f>VLOOKUP(Table13[[#This Row],[Customer ID]],'Customer Lookup'!A:B,2,0)</f>
        <v>Melanie Knight</v>
      </c>
      <c r="C1204" s="9">
        <v>88794</v>
      </c>
      <c r="D1204" s="12">
        <v>42013</v>
      </c>
      <c r="E1204" s="12">
        <v>42015</v>
      </c>
      <c r="F1204" s="24">
        <f>Table13[[#This Row],[Ship Date]]-Table13[[#This Row],[Order Date]]</f>
        <v>2</v>
      </c>
      <c r="G1204" s="18" t="str">
        <f>IF(Table13[[#This Row],[Shipping Delay (No of Days From Order to Delivery)]]&lt;=2,"Fast Delivery","Standard Delivery")</f>
        <v>Fast Delivery</v>
      </c>
      <c r="H1204" s="8" t="s">
        <v>2231</v>
      </c>
      <c r="I1204" s="13" t="str">
        <f ca="1">TRIM(Table13[[#This Row],[Product Category]])</f>
        <v>Office Supplies</v>
      </c>
      <c r="J1204" s="13" t="str">
        <f ca="1">PROPER(Table13[[#This Row],[Product Sub-Category]])</f>
        <v>Pens &amp; Art Supplies</v>
      </c>
      <c r="K1204" s="14">
        <v>6</v>
      </c>
      <c r="L1204" s="15">
        <v>2.78</v>
      </c>
      <c r="M1204" s="15">
        <f t="shared" si="54"/>
        <v>16.68</v>
      </c>
      <c r="N1204" s="9">
        <v>0.05</v>
      </c>
      <c r="O1204" s="21">
        <v>0.05</v>
      </c>
      <c r="P1204" s="21" t="str">
        <f>IF(Table13[[#This Row],[Discount]]=0,"No Discount",IF(Table13[[#This Row],[Discount]]&lt;=0.05,"Low",IF(Table13[[#This Row],[Discount]]&lt;=0.1,"Medium","High")))</f>
        <v>Low</v>
      </c>
      <c r="Q1204" s="15">
        <f t="shared" si="55"/>
        <v>0.83400000000000007</v>
      </c>
      <c r="R1204" s="15">
        <f t="shared" si="56"/>
        <v>15.846</v>
      </c>
      <c r="S1204" s="15" t="str">
        <f>IF(Table13[[#This Row],[Total Sales After Discount (Main Total Sales)]]&gt;=1000,"High Order","Low Order")</f>
        <v>Low Order</v>
      </c>
      <c r="T1204" s="9" t="s">
        <v>31</v>
      </c>
      <c r="U1204" s="9" t="s">
        <v>51</v>
      </c>
      <c r="V1204" s="16" t="str">
        <f ca="1">PROPER(Table13[[#This Row],[Region]])</f>
        <v>East</v>
      </c>
      <c r="W1204" s="9" t="s">
        <v>147</v>
      </c>
      <c r="X1204" s="9" t="s">
        <v>475</v>
      </c>
      <c r="Y1204" s="9" t="s">
        <v>32</v>
      </c>
      <c r="Z1204" s="9" t="str">
        <f>TEXT(Table13[[#This Row],[Order Date]],"mmm")</f>
        <v>Jan</v>
      </c>
      <c r="AA1204" s="1" t="str">
        <f>TEXT(Table13[[#This Row],[Order Date]],"yyyy")</f>
        <v>2015</v>
      </c>
      <c r="AB1204" s="1" t="str">
        <f>TEXT(Table13[[#This Row],[Order Date]],"mmm yyyy")</f>
        <v>Jan 2015</v>
      </c>
      <c r="AC1204" s="1" t="str">
        <f>TEXT(Table13[[#This Row],[Order Date]],"dddd")</f>
        <v>Friday</v>
      </c>
    </row>
    <row r="1205" spans="1:29" ht="14.5">
      <c r="A1205" s="9">
        <v>2178</v>
      </c>
      <c r="B1205" s="9" t="str">
        <f>VLOOKUP(Table13[[#This Row],[Customer ID]],'Customer Lookup'!A:B,2,0)</f>
        <v>Judy Hall</v>
      </c>
      <c r="C1205" s="9">
        <v>89465</v>
      </c>
      <c r="D1205" s="12">
        <v>42031</v>
      </c>
      <c r="E1205" s="12">
        <v>42033</v>
      </c>
      <c r="F1205" s="24">
        <f>Table13[[#This Row],[Ship Date]]-Table13[[#This Row],[Order Date]]</f>
        <v>2</v>
      </c>
      <c r="G1205" s="18" t="str">
        <f>IF(Table13[[#This Row],[Shipping Delay (No of Days From Order to Delivery)]]&lt;=2,"Fast Delivery","Standard Delivery")</f>
        <v>Fast Delivery</v>
      </c>
      <c r="H1205" s="9" t="s">
        <v>2231</v>
      </c>
      <c r="I1205" s="13" t="str">
        <f ca="1">TRIM(Table13[[#This Row],[Product Category]])</f>
        <v>Office Supplies</v>
      </c>
      <c r="J1205" s="13" t="str">
        <f ca="1">PROPER(Table13[[#This Row],[Product Sub-Category]])</f>
        <v>Pens &amp; Art Supplies</v>
      </c>
      <c r="K1205" s="14">
        <v>9</v>
      </c>
      <c r="L1205" s="15">
        <v>2.94</v>
      </c>
      <c r="M1205" s="15">
        <f t="shared" si="54"/>
        <v>26.46</v>
      </c>
      <c r="N1205" s="9">
        <v>0.05</v>
      </c>
      <c r="O1205" s="20">
        <v>0.05</v>
      </c>
      <c r="P1205" s="20" t="str">
        <f>IF(Table13[[#This Row],[Discount]]=0,"No Discount",IF(Table13[[#This Row],[Discount]]&lt;=0.05,"Low",IF(Table13[[#This Row],[Discount]]&lt;=0.1,"Medium","High")))</f>
        <v>Low</v>
      </c>
      <c r="Q1205" s="15">
        <f t="shared" si="55"/>
        <v>1.3230000000000002</v>
      </c>
      <c r="R1205" s="15">
        <f t="shared" si="56"/>
        <v>25.137</v>
      </c>
      <c r="S1205" s="15" t="str">
        <f>IF(Table13[[#This Row],[Total Sales After Discount (Main Total Sales)]]&gt;=1000,"High Order","Low Order")</f>
        <v>Low Order</v>
      </c>
      <c r="T1205" s="9" t="s">
        <v>50</v>
      </c>
      <c r="U1205" s="9" t="s">
        <v>51</v>
      </c>
      <c r="V1205" s="16" t="str">
        <f ca="1">PROPER(Table13[[#This Row],[Region]])</f>
        <v>South</v>
      </c>
      <c r="W1205" s="9" t="s">
        <v>152</v>
      </c>
      <c r="X1205" s="9" t="s">
        <v>784</v>
      </c>
      <c r="Y1205" s="9" t="s">
        <v>32</v>
      </c>
      <c r="Z1205" s="9" t="str">
        <f>TEXT(Table13[[#This Row],[Order Date]],"mmm")</f>
        <v>Jan</v>
      </c>
      <c r="AA1205" s="1" t="str">
        <f>TEXT(Table13[[#This Row],[Order Date]],"yyyy")</f>
        <v>2015</v>
      </c>
      <c r="AB1205" s="1" t="str">
        <f>TEXT(Table13[[#This Row],[Order Date]],"mmm yyyy")</f>
        <v>Jan 2015</v>
      </c>
      <c r="AC1205" s="1" t="str">
        <f>TEXT(Table13[[#This Row],[Order Date]],"dddd")</f>
        <v>Tuesday</v>
      </c>
    </row>
    <row r="1206" spans="1:29" ht="14.5">
      <c r="A1206" s="9">
        <v>2183</v>
      </c>
      <c r="B1206" s="9" t="str">
        <f>VLOOKUP(Table13[[#This Row],[Customer ID]],'Customer Lookup'!A:B,2,0)</f>
        <v>Sheryl Reese</v>
      </c>
      <c r="C1206" s="9">
        <v>91571</v>
      </c>
      <c r="D1206" s="12">
        <v>42170</v>
      </c>
      <c r="E1206" s="12">
        <v>42172</v>
      </c>
      <c r="F1206" s="24">
        <f>Table13[[#This Row],[Ship Date]]-Table13[[#This Row],[Order Date]]</f>
        <v>2</v>
      </c>
      <c r="G1206" s="18" t="str">
        <f>IF(Table13[[#This Row],[Shipping Delay (No of Days From Order to Delivery)]]&lt;=2,"Fast Delivery","Standard Delivery")</f>
        <v>Fast Delivery</v>
      </c>
      <c r="H1206" s="8" t="s">
        <v>60</v>
      </c>
      <c r="I1206" s="13" t="str">
        <f ca="1">TRIM(Table13[[#This Row],[Product Category]])</f>
        <v>Office Supplies</v>
      </c>
      <c r="J1206" s="13" t="str">
        <f ca="1">PROPER(Table13[[#This Row],[Product Sub-Category]])</f>
        <v>Rubber Bands</v>
      </c>
      <c r="K1206" s="14">
        <v>12</v>
      </c>
      <c r="L1206" s="15">
        <v>1.48</v>
      </c>
      <c r="M1206" s="15">
        <f t="shared" si="54"/>
        <v>17.759999999999998</v>
      </c>
      <c r="N1206" s="9">
        <v>0.05</v>
      </c>
      <c r="O1206" s="21">
        <v>0.05</v>
      </c>
      <c r="P1206" s="21" t="str">
        <f>IF(Table13[[#This Row],[Discount]]=0,"No Discount",IF(Table13[[#This Row],[Discount]]&lt;=0.05,"Low",IF(Table13[[#This Row],[Discount]]&lt;=0.1,"Medium","High")))</f>
        <v>Low</v>
      </c>
      <c r="Q1206" s="15">
        <f t="shared" si="55"/>
        <v>0.8879999999999999</v>
      </c>
      <c r="R1206" s="15">
        <f t="shared" si="56"/>
        <v>16.872</v>
      </c>
      <c r="S1206" s="15" t="str">
        <f>IF(Table13[[#This Row],[Total Sales After Discount (Main Total Sales)]]&gt;=1000,"High Order","Low Order")</f>
        <v>Low Order</v>
      </c>
      <c r="T1206" s="9" t="s">
        <v>31</v>
      </c>
      <c r="U1206" s="9" t="s">
        <v>42</v>
      </c>
      <c r="V1206" s="16" t="str">
        <f ca="1">PROPER(Table13[[#This Row],[Region]])</f>
        <v>Central</v>
      </c>
      <c r="W1206" s="9" t="s">
        <v>347</v>
      </c>
      <c r="X1206" s="9" t="s">
        <v>785</v>
      </c>
      <c r="Y1206" s="9" t="s">
        <v>32</v>
      </c>
      <c r="Z1206" s="9" t="str">
        <f>TEXT(Table13[[#This Row],[Order Date]],"mmm")</f>
        <v>Jun</v>
      </c>
      <c r="AA1206" s="1" t="str">
        <f>TEXT(Table13[[#This Row],[Order Date]],"yyyy")</f>
        <v>2015</v>
      </c>
      <c r="AB1206" s="1" t="str">
        <f>TEXT(Table13[[#This Row],[Order Date]],"mmm yyyy")</f>
        <v>Jun 2015</v>
      </c>
      <c r="AC1206" s="1" t="str">
        <f>TEXT(Table13[[#This Row],[Order Date]],"dddd")</f>
        <v>Monday</v>
      </c>
    </row>
    <row r="1207" spans="1:29" ht="14.5">
      <c r="A1207" s="9">
        <v>2187</v>
      </c>
      <c r="B1207" s="9" t="str">
        <f>VLOOKUP(Table13[[#This Row],[Customer ID]],'Customer Lookup'!A:B,2,0)</f>
        <v>Joanne Spivey</v>
      </c>
      <c r="C1207" s="9">
        <v>89440</v>
      </c>
      <c r="D1207" s="12">
        <v>42132</v>
      </c>
      <c r="E1207" s="12">
        <v>42134</v>
      </c>
      <c r="F1207" s="24">
        <f>Table13[[#This Row],[Ship Date]]-Table13[[#This Row],[Order Date]]</f>
        <v>2</v>
      </c>
      <c r="G1207" s="18" t="str">
        <f>IF(Table13[[#This Row],[Shipping Delay (No of Days From Order to Delivery)]]&lt;=2,"Fast Delivery","Standard Delivery")</f>
        <v>Fast Delivery</v>
      </c>
      <c r="H1207" s="9" t="s">
        <v>61</v>
      </c>
      <c r="I1207" s="13" t="str">
        <f ca="1">TRIM(Table13[[#This Row],[Product Category]])</f>
        <v>Office Supplies</v>
      </c>
      <c r="J1207" s="13" t="str">
        <f ca="1">PROPER(Table13[[#This Row],[Product Sub-Category]])</f>
        <v>Envelopes</v>
      </c>
      <c r="K1207" s="14">
        <v>5</v>
      </c>
      <c r="L1207" s="15">
        <v>16.98</v>
      </c>
      <c r="M1207" s="15">
        <f t="shared" si="54"/>
        <v>84.9</v>
      </c>
      <c r="N1207" s="9">
        <v>0.05</v>
      </c>
      <c r="O1207" s="20">
        <v>0.05</v>
      </c>
      <c r="P1207" s="20" t="str">
        <f>IF(Table13[[#This Row],[Discount]]=0,"No Discount",IF(Table13[[#This Row],[Discount]]&lt;=0.05,"Low",IF(Table13[[#This Row],[Discount]]&lt;=0.1,"Medium","High")))</f>
        <v>Low</v>
      </c>
      <c r="Q1207" s="15">
        <f t="shared" si="55"/>
        <v>4.2450000000000001</v>
      </c>
      <c r="R1207" s="15">
        <f t="shared" si="56"/>
        <v>80.655000000000001</v>
      </c>
      <c r="S1207" s="15" t="str">
        <f>IF(Table13[[#This Row],[Total Sales After Discount (Main Total Sales)]]&gt;=1000,"High Order","Low Order")</f>
        <v>Low Order</v>
      </c>
      <c r="T1207" s="9" t="s">
        <v>21</v>
      </c>
      <c r="U1207" s="9" t="s">
        <v>81</v>
      </c>
      <c r="V1207" s="16" t="str">
        <f ca="1">PROPER(Table13[[#This Row],[Region]])</f>
        <v>East</v>
      </c>
      <c r="W1207" s="9" t="s">
        <v>306</v>
      </c>
      <c r="X1207" s="9" t="s">
        <v>786</v>
      </c>
      <c r="Y1207" s="9" t="s">
        <v>32</v>
      </c>
      <c r="Z1207" s="9" t="str">
        <f>TEXT(Table13[[#This Row],[Order Date]],"mmm")</f>
        <v>May</v>
      </c>
      <c r="AA1207" s="1" t="str">
        <f>TEXT(Table13[[#This Row],[Order Date]],"yyyy")</f>
        <v>2015</v>
      </c>
      <c r="AB1207" s="1" t="str">
        <f>TEXT(Table13[[#This Row],[Order Date]],"mmm yyyy")</f>
        <v>May 2015</v>
      </c>
      <c r="AC1207" s="1" t="str">
        <f>TEXT(Table13[[#This Row],[Order Date]],"dddd")</f>
        <v>Friday</v>
      </c>
    </row>
    <row r="1208" spans="1:29" ht="14.5">
      <c r="A1208" s="9">
        <v>2189</v>
      </c>
      <c r="B1208" s="9" t="str">
        <f>VLOOKUP(Table13[[#This Row],[Customer ID]],'Customer Lookup'!A:B,2,0)</f>
        <v>Frank Cross</v>
      </c>
      <c r="C1208" s="9">
        <v>7364</v>
      </c>
      <c r="D1208" s="12">
        <v>42132</v>
      </c>
      <c r="E1208" s="12">
        <v>42134</v>
      </c>
      <c r="F1208" s="24">
        <f>Table13[[#This Row],[Ship Date]]-Table13[[#This Row],[Order Date]]</f>
        <v>2</v>
      </c>
      <c r="G1208" s="18" t="str">
        <f>IF(Table13[[#This Row],[Shipping Delay (No of Days From Order to Delivery)]]&lt;=2,"Fast Delivery","Standard Delivery")</f>
        <v>Fast Delivery</v>
      </c>
      <c r="H1208" s="8" t="s">
        <v>61</v>
      </c>
      <c r="I1208" s="13" t="str">
        <f ca="1">TRIM(Table13[[#This Row],[Product Category]])</f>
        <v>Office Supplies</v>
      </c>
      <c r="J1208" s="13" t="str">
        <f ca="1">PROPER(Table13[[#This Row],[Product Sub-Category]])</f>
        <v>Envelopes</v>
      </c>
      <c r="K1208" s="14">
        <v>22</v>
      </c>
      <c r="L1208" s="15">
        <v>16.98</v>
      </c>
      <c r="M1208" s="15">
        <f t="shared" si="54"/>
        <v>373.56</v>
      </c>
      <c r="N1208" s="9">
        <v>0.05</v>
      </c>
      <c r="O1208" s="21">
        <v>0.05</v>
      </c>
      <c r="P1208" s="21" t="str">
        <f>IF(Table13[[#This Row],[Discount]]=0,"No Discount",IF(Table13[[#This Row],[Discount]]&lt;=0.05,"Low",IF(Table13[[#This Row],[Discount]]&lt;=0.1,"Medium","High")))</f>
        <v>Low</v>
      </c>
      <c r="Q1208" s="15">
        <f t="shared" si="55"/>
        <v>18.678000000000001</v>
      </c>
      <c r="R1208" s="15">
        <f t="shared" si="56"/>
        <v>354.88200000000001</v>
      </c>
      <c r="S1208" s="15" t="str">
        <f>IF(Table13[[#This Row],[Total Sales After Discount (Main Total Sales)]]&gt;=1000,"High Order","Low Order")</f>
        <v>Low Order</v>
      </c>
      <c r="T1208" s="9" t="s">
        <v>21</v>
      </c>
      <c r="U1208" s="9" t="s">
        <v>81</v>
      </c>
      <c r="V1208" s="16" t="str">
        <f ca="1">PROPER(Table13[[#This Row],[Region]])</f>
        <v>Central</v>
      </c>
      <c r="W1208" s="9" t="s">
        <v>62</v>
      </c>
      <c r="X1208" s="9" t="s">
        <v>79</v>
      </c>
      <c r="Y1208" s="9" t="s">
        <v>32</v>
      </c>
      <c r="Z1208" s="9" t="str">
        <f>TEXT(Table13[[#This Row],[Order Date]],"mmm")</f>
        <v>May</v>
      </c>
      <c r="AA1208" s="1" t="str">
        <f>TEXT(Table13[[#This Row],[Order Date]],"yyyy")</f>
        <v>2015</v>
      </c>
      <c r="AB1208" s="1" t="str">
        <f>TEXT(Table13[[#This Row],[Order Date]],"mmm yyyy")</f>
        <v>May 2015</v>
      </c>
      <c r="AC1208" s="1" t="str">
        <f>TEXT(Table13[[#This Row],[Order Date]],"dddd")</f>
        <v>Friday</v>
      </c>
    </row>
    <row r="1209" spans="1:29" ht="14.5">
      <c r="A1209" s="9">
        <v>2190</v>
      </c>
      <c r="B1209" s="9" t="str">
        <f>VLOOKUP(Table13[[#This Row],[Customer ID]],'Customer Lookup'!A:B,2,0)</f>
        <v>Marvin Patrick</v>
      </c>
      <c r="C1209" s="9">
        <v>41636</v>
      </c>
      <c r="D1209" s="12">
        <v>42049</v>
      </c>
      <c r="E1209" s="12">
        <v>42051</v>
      </c>
      <c r="F1209" s="24">
        <f>Table13[[#This Row],[Ship Date]]-Table13[[#This Row],[Order Date]]</f>
        <v>2</v>
      </c>
      <c r="G1209" s="18" t="str">
        <f>IF(Table13[[#This Row],[Shipping Delay (No of Days From Order to Delivery)]]&lt;=2,"Fast Delivery","Standard Delivery")</f>
        <v>Fast Delivery</v>
      </c>
      <c r="H1209" s="9" t="s">
        <v>2231</v>
      </c>
      <c r="I1209" s="13" t="str">
        <f ca="1">TRIM(Table13[[#This Row],[Product Category]])</f>
        <v>Technology</v>
      </c>
      <c r="J1209" s="13" t="str">
        <f ca="1">PROPER(Table13[[#This Row],[Product Sub-Category]])</f>
        <v>Pens &amp; Art Supplies</v>
      </c>
      <c r="K1209" s="14">
        <v>45</v>
      </c>
      <c r="L1209" s="15">
        <v>16.98</v>
      </c>
      <c r="M1209" s="15">
        <f t="shared" si="54"/>
        <v>764.1</v>
      </c>
      <c r="N1209" s="9">
        <v>0.05</v>
      </c>
      <c r="O1209" s="20">
        <v>0.05</v>
      </c>
      <c r="P1209" s="20" t="str">
        <f>IF(Table13[[#This Row],[Discount]]=0,"No Discount",IF(Table13[[#This Row],[Discount]]&lt;=0.05,"Low",IF(Table13[[#This Row],[Discount]]&lt;=0.1,"Medium","High")))</f>
        <v>Low</v>
      </c>
      <c r="Q1209" s="15">
        <f t="shared" si="55"/>
        <v>38.205000000000005</v>
      </c>
      <c r="R1209" s="15">
        <f t="shared" si="56"/>
        <v>725.89499999999998</v>
      </c>
      <c r="S1209" s="15" t="str">
        <f>IF(Table13[[#This Row],[Total Sales After Discount (Main Total Sales)]]&gt;=1000,"High Order","Low Order")</f>
        <v>Low Order</v>
      </c>
      <c r="T1209" s="9" t="s">
        <v>41</v>
      </c>
      <c r="U1209" s="9" t="s">
        <v>42</v>
      </c>
      <c r="V1209" s="16" t="str">
        <f ca="1">PROPER(Table13[[#This Row],[Region]])</f>
        <v>Central</v>
      </c>
      <c r="W1209" s="9" t="s">
        <v>215</v>
      </c>
      <c r="X1209" s="9" t="s">
        <v>216</v>
      </c>
      <c r="Y1209" s="9" t="s">
        <v>32</v>
      </c>
      <c r="Z1209" s="9" t="str">
        <f>TEXT(Table13[[#This Row],[Order Date]],"mmm")</f>
        <v>Feb</v>
      </c>
      <c r="AA1209" s="1" t="str">
        <f>TEXT(Table13[[#This Row],[Order Date]],"yyyy")</f>
        <v>2015</v>
      </c>
      <c r="AB1209" s="1" t="str">
        <f>TEXT(Table13[[#This Row],[Order Date]],"mmm yyyy")</f>
        <v>Feb 2015</v>
      </c>
      <c r="AC1209" s="1" t="str">
        <f>TEXT(Table13[[#This Row],[Order Date]],"dddd")</f>
        <v>Saturday</v>
      </c>
    </row>
    <row r="1210" spans="1:29" ht="14.5">
      <c r="A1210" s="9">
        <v>2190</v>
      </c>
      <c r="B1210" s="9" t="str">
        <f>VLOOKUP(Table13[[#This Row],[Customer ID]],'Customer Lookup'!A:B,2,0)</f>
        <v>Marvin Patrick</v>
      </c>
      <c r="C1210" s="9">
        <v>41636</v>
      </c>
      <c r="D1210" s="12">
        <v>42049</v>
      </c>
      <c r="E1210" s="12">
        <v>42051</v>
      </c>
      <c r="F1210" s="24">
        <f>Table13[[#This Row],[Ship Date]]-Table13[[#This Row],[Order Date]]</f>
        <v>2</v>
      </c>
      <c r="G1210" s="18" t="str">
        <f>IF(Table13[[#This Row],[Shipping Delay (No of Days From Order to Delivery)]]&lt;=2,"Fast Delivery","Standard Delivery")</f>
        <v>Fast Delivery</v>
      </c>
      <c r="H1210" s="8" t="s">
        <v>2235</v>
      </c>
      <c r="I1210" s="13" t="str">
        <f ca="1">TRIM(Table13[[#This Row],[Product Category]])</f>
        <v>Office Supplies</v>
      </c>
      <c r="J1210" s="13" t="str">
        <f ca="1">PROPER(Table13[[#This Row],[Product Sub-Category]])</f>
        <v>Telephones And Communication</v>
      </c>
      <c r="K1210" s="14">
        <v>49</v>
      </c>
      <c r="L1210" s="15">
        <v>115.99</v>
      </c>
      <c r="M1210" s="15">
        <f t="shared" si="54"/>
        <v>5683.5099999999993</v>
      </c>
      <c r="N1210" s="9">
        <v>0.1</v>
      </c>
      <c r="O1210" s="21">
        <v>0.1</v>
      </c>
      <c r="P1210" s="21" t="str">
        <f>IF(Table13[[#This Row],[Discount]]=0,"No Discount",IF(Table13[[#This Row],[Discount]]&lt;=0.05,"Low",IF(Table13[[#This Row],[Discount]]&lt;=0.1,"Medium","High")))</f>
        <v>Medium</v>
      </c>
      <c r="Q1210" s="15">
        <f t="shared" si="55"/>
        <v>568.351</v>
      </c>
      <c r="R1210" s="15">
        <f t="shared" si="56"/>
        <v>5115.1589999999997</v>
      </c>
      <c r="S1210" s="15" t="str">
        <f>IF(Table13[[#This Row],[Total Sales After Discount (Main Total Sales)]]&gt;=1000,"High Order","Low Order")</f>
        <v>High Order</v>
      </c>
      <c r="T1210" s="9" t="s">
        <v>41</v>
      </c>
      <c r="U1210" s="9" t="s">
        <v>42</v>
      </c>
      <c r="V1210" s="16" t="str">
        <f ca="1">PROPER(Table13[[#This Row],[Region]])</f>
        <v>South</v>
      </c>
      <c r="W1210" s="9" t="s">
        <v>215</v>
      </c>
      <c r="X1210" s="9" t="s">
        <v>216</v>
      </c>
      <c r="Y1210" s="9" t="s">
        <v>32</v>
      </c>
      <c r="Z1210" s="9" t="str">
        <f>TEXT(Table13[[#This Row],[Order Date]],"mmm")</f>
        <v>Feb</v>
      </c>
      <c r="AA1210" s="1" t="str">
        <f>TEXT(Table13[[#This Row],[Order Date]],"yyyy")</f>
        <v>2015</v>
      </c>
      <c r="AB1210" s="1" t="str">
        <f>TEXT(Table13[[#This Row],[Order Date]],"mmm yyyy")</f>
        <v>Feb 2015</v>
      </c>
      <c r="AC1210" s="1" t="str">
        <f>TEXT(Table13[[#This Row],[Order Date]],"dddd")</f>
        <v>Saturday</v>
      </c>
    </row>
    <row r="1211" spans="1:29" ht="14.5">
      <c r="A1211" s="9">
        <v>2193</v>
      </c>
      <c r="B1211" s="9" t="str">
        <f>VLOOKUP(Table13[[#This Row],[Customer ID]],'Customer Lookup'!A:B,2,0)</f>
        <v>Donald Melton</v>
      </c>
      <c r="C1211" s="9">
        <v>90685</v>
      </c>
      <c r="D1211" s="12">
        <v>42049</v>
      </c>
      <c r="E1211" s="12">
        <v>42051</v>
      </c>
      <c r="F1211" s="24">
        <f>Table13[[#This Row],[Ship Date]]-Table13[[#This Row],[Order Date]]</f>
        <v>2</v>
      </c>
      <c r="G1211" s="18" t="str">
        <f>IF(Table13[[#This Row],[Shipping Delay (No of Days From Order to Delivery)]]&lt;=2,"Fast Delivery","Standard Delivery")</f>
        <v>Fast Delivery</v>
      </c>
      <c r="H1211" s="9" t="s">
        <v>2231</v>
      </c>
      <c r="I1211" s="13" t="str">
        <f ca="1">TRIM(Table13[[#This Row],[Product Category]])</f>
        <v>Technology</v>
      </c>
      <c r="J1211" s="13" t="str">
        <f ca="1">PROPER(Table13[[#This Row],[Product Sub-Category]])</f>
        <v>Pens &amp; Art Supplies</v>
      </c>
      <c r="K1211" s="14">
        <v>11</v>
      </c>
      <c r="L1211" s="15">
        <v>16.98</v>
      </c>
      <c r="M1211" s="15">
        <f t="shared" si="54"/>
        <v>186.78</v>
      </c>
      <c r="N1211" s="9">
        <v>0.05</v>
      </c>
      <c r="O1211" s="20">
        <v>0.05</v>
      </c>
      <c r="P1211" s="20" t="str">
        <f>IF(Table13[[#This Row],[Discount]]=0,"No Discount",IF(Table13[[#This Row],[Discount]]&lt;=0.05,"Low",IF(Table13[[#This Row],[Discount]]&lt;=0.1,"Medium","High")))</f>
        <v>Low</v>
      </c>
      <c r="Q1211" s="15">
        <f t="shared" si="55"/>
        <v>9.3390000000000004</v>
      </c>
      <c r="R1211" s="15">
        <f t="shared" si="56"/>
        <v>177.441</v>
      </c>
      <c r="S1211" s="15" t="str">
        <f>IF(Table13[[#This Row],[Total Sales After Discount (Main Total Sales)]]&gt;=1000,"High Order","Low Order")</f>
        <v>Low Order</v>
      </c>
      <c r="T1211" s="9" t="s">
        <v>41</v>
      </c>
      <c r="U1211" s="9" t="s">
        <v>42</v>
      </c>
      <c r="V1211" s="16" t="str">
        <f ca="1">PROPER(Table13[[#This Row],[Region]])</f>
        <v>South</v>
      </c>
      <c r="W1211" s="9" t="s">
        <v>225</v>
      </c>
      <c r="X1211" s="9" t="s">
        <v>787</v>
      </c>
      <c r="Y1211" s="9" t="s">
        <v>32</v>
      </c>
      <c r="Z1211" s="9" t="str">
        <f>TEXT(Table13[[#This Row],[Order Date]],"mmm")</f>
        <v>Feb</v>
      </c>
      <c r="AA1211" s="1" t="str">
        <f>TEXT(Table13[[#This Row],[Order Date]],"yyyy")</f>
        <v>2015</v>
      </c>
      <c r="AB1211" s="1" t="str">
        <f>TEXT(Table13[[#This Row],[Order Date]],"mmm yyyy")</f>
        <v>Feb 2015</v>
      </c>
      <c r="AC1211" s="1" t="str">
        <f>TEXT(Table13[[#This Row],[Order Date]],"dddd")</f>
        <v>Saturday</v>
      </c>
    </row>
    <row r="1212" spans="1:29" ht="14.5">
      <c r="A1212" s="9">
        <v>2193</v>
      </c>
      <c r="B1212" s="9" t="str">
        <f>VLOOKUP(Table13[[#This Row],[Customer ID]],'Customer Lookup'!A:B,2,0)</f>
        <v>Donald Melton</v>
      </c>
      <c r="C1212" s="9">
        <v>90685</v>
      </c>
      <c r="D1212" s="12">
        <v>42049</v>
      </c>
      <c r="E1212" s="12">
        <v>42051</v>
      </c>
      <c r="F1212" s="24">
        <f>Table13[[#This Row],[Ship Date]]-Table13[[#This Row],[Order Date]]</f>
        <v>2</v>
      </c>
      <c r="G1212" s="18" t="str">
        <f>IF(Table13[[#This Row],[Shipping Delay (No of Days From Order to Delivery)]]&lt;=2,"Fast Delivery","Standard Delivery")</f>
        <v>Fast Delivery</v>
      </c>
      <c r="H1212" s="8" t="s">
        <v>2235</v>
      </c>
      <c r="I1212" s="13" t="str">
        <f ca="1">TRIM(Table13[[#This Row],[Product Category]])</f>
        <v>Technology</v>
      </c>
      <c r="J1212" s="13" t="str">
        <f ca="1">PROPER(Table13[[#This Row],[Product Sub-Category]])</f>
        <v>Telephones And Communication</v>
      </c>
      <c r="K1212" s="14">
        <v>12</v>
      </c>
      <c r="L1212" s="15">
        <v>115.99</v>
      </c>
      <c r="M1212" s="15">
        <f t="shared" si="54"/>
        <v>1391.8799999999999</v>
      </c>
      <c r="N1212" s="9">
        <v>0.1</v>
      </c>
      <c r="O1212" s="21">
        <v>0.1</v>
      </c>
      <c r="P1212" s="21" t="str">
        <f>IF(Table13[[#This Row],[Discount]]=0,"No Discount",IF(Table13[[#This Row],[Discount]]&lt;=0.05,"Low",IF(Table13[[#This Row],[Discount]]&lt;=0.1,"Medium","High")))</f>
        <v>Medium</v>
      </c>
      <c r="Q1212" s="15">
        <f t="shared" si="55"/>
        <v>139.18799999999999</v>
      </c>
      <c r="R1212" s="15">
        <f t="shared" si="56"/>
        <v>1252.692</v>
      </c>
      <c r="S1212" s="15" t="str">
        <f>IF(Table13[[#This Row],[Total Sales After Discount (Main Total Sales)]]&gt;=1000,"High Order","Low Order")</f>
        <v>High Order</v>
      </c>
      <c r="T1212" s="9" t="s">
        <v>41</v>
      </c>
      <c r="U1212" s="9" t="s">
        <v>42</v>
      </c>
      <c r="V1212" s="16" t="str">
        <f ca="1">PROPER(Table13[[#This Row],[Region]])</f>
        <v>East</v>
      </c>
      <c r="W1212" s="9" t="s">
        <v>225</v>
      </c>
      <c r="X1212" s="9" t="s">
        <v>787</v>
      </c>
      <c r="Y1212" s="9" t="s">
        <v>32</v>
      </c>
      <c r="Z1212" s="9" t="str">
        <f>TEXT(Table13[[#This Row],[Order Date]],"mmm")</f>
        <v>Feb</v>
      </c>
      <c r="AA1212" s="1" t="str">
        <f>TEXT(Table13[[#This Row],[Order Date]],"yyyy")</f>
        <v>2015</v>
      </c>
      <c r="AB1212" s="1" t="str">
        <f>TEXT(Table13[[#This Row],[Order Date]],"mmm yyyy")</f>
        <v>Feb 2015</v>
      </c>
      <c r="AC1212" s="1" t="str">
        <f>TEXT(Table13[[#This Row],[Order Date]],"dddd")</f>
        <v>Saturday</v>
      </c>
    </row>
    <row r="1213" spans="1:29" ht="14.5">
      <c r="A1213" s="9">
        <v>2196</v>
      </c>
      <c r="B1213" s="9" t="str">
        <f>VLOOKUP(Table13[[#This Row],[Customer ID]],'Customer Lookup'!A:B,2,0)</f>
        <v>Gene Heath Cross</v>
      </c>
      <c r="C1213" s="9">
        <v>89175</v>
      </c>
      <c r="D1213" s="12">
        <v>42101</v>
      </c>
      <c r="E1213" s="12">
        <v>42102</v>
      </c>
      <c r="F1213" s="24">
        <f>Table13[[#This Row],[Ship Date]]-Table13[[#This Row],[Order Date]]</f>
        <v>1</v>
      </c>
      <c r="G1213" s="18" t="str">
        <f>IF(Table13[[#This Row],[Shipping Delay (No of Days From Order to Delivery)]]&lt;=2,"Fast Delivery","Standard Delivery")</f>
        <v>Fast Delivery</v>
      </c>
      <c r="H1213" s="9" t="s">
        <v>144</v>
      </c>
      <c r="I1213" s="13" t="str">
        <f ca="1">TRIM(Table13[[#This Row],[Product Category]])</f>
        <v>Technology</v>
      </c>
      <c r="J1213" s="13" t="str">
        <f ca="1">PROPER(Table13[[#This Row],[Product Sub-Category]])</f>
        <v>Computer Peripherals</v>
      </c>
      <c r="K1213" s="14">
        <v>11</v>
      </c>
      <c r="L1213" s="15">
        <v>27.48</v>
      </c>
      <c r="M1213" s="15">
        <f t="shared" si="54"/>
        <v>302.28000000000003</v>
      </c>
      <c r="N1213" s="9">
        <v>0.05</v>
      </c>
      <c r="O1213" s="20">
        <v>0.05</v>
      </c>
      <c r="P1213" s="20" t="str">
        <f>IF(Table13[[#This Row],[Discount]]=0,"No Discount",IF(Table13[[#This Row],[Discount]]&lt;=0.05,"Low",IF(Table13[[#This Row],[Discount]]&lt;=0.1,"Medium","High")))</f>
        <v>Low</v>
      </c>
      <c r="Q1213" s="15">
        <f t="shared" si="55"/>
        <v>15.114000000000003</v>
      </c>
      <c r="R1213" s="15">
        <f t="shared" si="56"/>
        <v>287.16600000000005</v>
      </c>
      <c r="S1213" s="15" t="str">
        <f>IF(Table13[[#This Row],[Total Sales After Discount (Main Total Sales)]]&gt;=1000,"High Order","Low Order")</f>
        <v>Low Order</v>
      </c>
      <c r="T1213" s="9" t="s">
        <v>50</v>
      </c>
      <c r="U1213" s="9" t="s">
        <v>51</v>
      </c>
      <c r="V1213" s="16" t="str">
        <f ca="1">PROPER(Table13[[#This Row],[Region]])</f>
        <v>East</v>
      </c>
      <c r="W1213" s="9" t="s">
        <v>62</v>
      </c>
      <c r="X1213" s="9" t="s">
        <v>788</v>
      </c>
      <c r="Y1213" s="9" t="s">
        <v>32</v>
      </c>
      <c r="Z1213" s="9" t="str">
        <f>TEXT(Table13[[#This Row],[Order Date]],"mmm")</f>
        <v>Apr</v>
      </c>
      <c r="AA1213" s="1" t="str">
        <f>TEXT(Table13[[#This Row],[Order Date]],"yyyy")</f>
        <v>2015</v>
      </c>
      <c r="AB1213" s="1" t="str">
        <f>TEXT(Table13[[#This Row],[Order Date]],"mmm yyyy")</f>
        <v>Apr 2015</v>
      </c>
      <c r="AC1213" s="1" t="str">
        <f>TEXT(Table13[[#This Row],[Order Date]],"dddd")</f>
        <v>Tuesday</v>
      </c>
    </row>
    <row r="1214" spans="1:29" ht="14.5">
      <c r="A1214" s="9">
        <v>2196</v>
      </c>
      <c r="B1214" s="9" t="str">
        <f>VLOOKUP(Table13[[#This Row],[Customer ID]],'Customer Lookup'!A:B,2,0)</f>
        <v>Gene Heath Cross</v>
      </c>
      <c r="C1214" s="9">
        <v>89175</v>
      </c>
      <c r="D1214" s="12">
        <v>42101</v>
      </c>
      <c r="E1214" s="12">
        <v>42102</v>
      </c>
      <c r="F1214" s="24">
        <f>Table13[[#This Row],[Ship Date]]-Table13[[#This Row],[Order Date]]</f>
        <v>1</v>
      </c>
      <c r="G1214" s="18" t="str">
        <f>IF(Table13[[#This Row],[Shipping Delay (No of Days From Order to Delivery)]]&lt;=2,"Fast Delivery","Standard Delivery")</f>
        <v>Fast Delivery</v>
      </c>
      <c r="H1214" s="8" t="s">
        <v>144</v>
      </c>
      <c r="I1214" s="13" t="str">
        <f ca="1">TRIM(Table13[[#This Row],[Product Category]])</f>
        <v>Office Supplies</v>
      </c>
      <c r="J1214" s="13" t="str">
        <f ca="1">PROPER(Table13[[#This Row],[Product Sub-Category]])</f>
        <v>Computer Peripherals</v>
      </c>
      <c r="K1214" s="14">
        <v>14</v>
      </c>
      <c r="L1214" s="15">
        <v>179.99</v>
      </c>
      <c r="M1214" s="15">
        <f t="shared" si="54"/>
        <v>2519.86</v>
      </c>
      <c r="N1214" s="9">
        <v>0.1</v>
      </c>
      <c r="O1214" s="21">
        <v>0.1</v>
      </c>
      <c r="P1214" s="21" t="str">
        <f>IF(Table13[[#This Row],[Discount]]=0,"No Discount",IF(Table13[[#This Row],[Discount]]&lt;=0.05,"Low",IF(Table13[[#This Row],[Discount]]&lt;=0.1,"Medium","High")))</f>
        <v>Medium</v>
      </c>
      <c r="Q1214" s="15">
        <f t="shared" si="55"/>
        <v>251.98600000000002</v>
      </c>
      <c r="R1214" s="15">
        <f t="shared" si="56"/>
        <v>2267.8740000000003</v>
      </c>
      <c r="S1214" s="15" t="str">
        <f>IF(Table13[[#This Row],[Total Sales After Discount (Main Total Sales)]]&gt;=1000,"High Order","Low Order")</f>
        <v>High Order</v>
      </c>
      <c r="T1214" s="9" t="s">
        <v>50</v>
      </c>
      <c r="U1214" s="9" t="s">
        <v>51</v>
      </c>
      <c r="V1214" s="16" t="str">
        <f ca="1">PROPER(Table13[[#This Row],[Region]])</f>
        <v>East</v>
      </c>
      <c r="W1214" s="9" t="s">
        <v>62</v>
      </c>
      <c r="X1214" s="9" t="s">
        <v>788</v>
      </c>
      <c r="Y1214" s="9" t="s">
        <v>32</v>
      </c>
      <c r="Z1214" s="9" t="str">
        <f>TEXT(Table13[[#This Row],[Order Date]],"mmm")</f>
        <v>Apr</v>
      </c>
      <c r="AA1214" s="1" t="str">
        <f>TEXT(Table13[[#This Row],[Order Date]],"yyyy")</f>
        <v>2015</v>
      </c>
      <c r="AB1214" s="1" t="str">
        <f>TEXT(Table13[[#This Row],[Order Date]],"mmm yyyy")</f>
        <v>Apr 2015</v>
      </c>
      <c r="AC1214" s="1" t="str">
        <f>TEXT(Table13[[#This Row],[Order Date]],"dddd")</f>
        <v>Tuesday</v>
      </c>
    </row>
    <row r="1215" spans="1:29" ht="14.5">
      <c r="A1215" s="9">
        <v>2196</v>
      </c>
      <c r="B1215" s="9" t="str">
        <f>VLOOKUP(Table13[[#This Row],[Customer ID]],'Customer Lookup'!A:B,2,0)</f>
        <v>Gene Heath Cross</v>
      </c>
      <c r="C1215" s="9">
        <v>89175</v>
      </c>
      <c r="D1215" s="12">
        <v>42101</v>
      </c>
      <c r="E1215" s="12">
        <v>42103</v>
      </c>
      <c r="F1215" s="24">
        <f>Table13[[#This Row],[Ship Date]]-Table13[[#This Row],[Order Date]]</f>
        <v>2</v>
      </c>
      <c r="G1215" s="18" t="str">
        <f>IF(Table13[[#This Row],[Shipping Delay (No of Days From Order to Delivery)]]&lt;=2,"Fast Delivery","Standard Delivery")</f>
        <v>Fast Delivery</v>
      </c>
      <c r="H1215" s="9" t="s">
        <v>2238</v>
      </c>
      <c r="I1215" s="13" t="str">
        <f ca="1">TRIM(Table13[[#This Row],[Product Category]])</f>
        <v>Technology</v>
      </c>
      <c r="J1215" s="13" t="str">
        <f ca="1">PROPER(Table13[[#This Row],[Product Sub-Category]])</f>
        <v>Storage &amp; Organization</v>
      </c>
      <c r="K1215" s="14">
        <v>19</v>
      </c>
      <c r="L1215" s="15">
        <v>140.85</v>
      </c>
      <c r="M1215" s="15">
        <f t="shared" si="54"/>
        <v>2676.15</v>
      </c>
      <c r="N1215" s="9">
        <v>0.1</v>
      </c>
      <c r="O1215" s="20">
        <v>0.1</v>
      </c>
      <c r="P1215" s="20" t="str">
        <f>IF(Table13[[#This Row],[Discount]]=0,"No Discount",IF(Table13[[#This Row],[Discount]]&lt;=0.05,"Low",IF(Table13[[#This Row],[Discount]]&lt;=0.1,"Medium","High")))</f>
        <v>Medium</v>
      </c>
      <c r="Q1215" s="15">
        <f t="shared" si="55"/>
        <v>267.61500000000001</v>
      </c>
      <c r="R1215" s="15">
        <f t="shared" si="56"/>
        <v>2408.5349999999999</v>
      </c>
      <c r="S1215" s="15" t="str">
        <f>IF(Table13[[#This Row],[Total Sales After Discount (Main Total Sales)]]&gt;=1000,"High Order","Low Order")</f>
        <v>High Order</v>
      </c>
      <c r="T1215" s="9" t="s">
        <v>50</v>
      </c>
      <c r="U1215" s="9" t="s">
        <v>51</v>
      </c>
      <c r="V1215" s="16" t="str">
        <f ca="1">PROPER(Table13[[#This Row],[Region]])</f>
        <v>East</v>
      </c>
      <c r="W1215" s="9" t="s">
        <v>62</v>
      </c>
      <c r="X1215" s="9" t="s">
        <v>788</v>
      </c>
      <c r="Y1215" s="9" t="s">
        <v>32</v>
      </c>
      <c r="Z1215" s="9" t="str">
        <f>TEXT(Table13[[#This Row],[Order Date]],"mmm")</f>
        <v>Apr</v>
      </c>
      <c r="AA1215" s="1" t="str">
        <f>TEXT(Table13[[#This Row],[Order Date]],"yyyy")</f>
        <v>2015</v>
      </c>
      <c r="AB1215" s="1" t="str">
        <f>TEXT(Table13[[#This Row],[Order Date]],"mmm yyyy")</f>
        <v>Apr 2015</v>
      </c>
      <c r="AC1215" s="1" t="str">
        <f>TEXT(Table13[[#This Row],[Order Date]],"dddd")</f>
        <v>Tuesday</v>
      </c>
    </row>
    <row r="1216" spans="1:29" ht="14.5">
      <c r="A1216" s="9">
        <v>2197</v>
      </c>
      <c r="B1216" s="9" t="str">
        <f>VLOOKUP(Table13[[#This Row],[Customer ID]],'Customer Lookup'!A:B,2,0)</f>
        <v>Karen O'Donnell</v>
      </c>
      <c r="C1216" s="9">
        <v>89176</v>
      </c>
      <c r="D1216" s="12">
        <v>42181</v>
      </c>
      <c r="E1216" s="12">
        <v>42182</v>
      </c>
      <c r="F1216" s="24">
        <f>Table13[[#This Row],[Ship Date]]-Table13[[#This Row],[Order Date]]</f>
        <v>1</v>
      </c>
      <c r="G1216" s="18" t="str">
        <f>IF(Table13[[#This Row],[Shipping Delay (No of Days From Order to Delivery)]]&lt;=2,"Fast Delivery","Standard Delivery")</f>
        <v>Fast Delivery</v>
      </c>
      <c r="H1216" s="8" t="s">
        <v>144</v>
      </c>
      <c r="I1216" s="13" t="str">
        <f ca="1">TRIM(Table13[[#This Row],[Product Category]])</f>
        <v>Furniture</v>
      </c>
      <c r="J1216" s="13" t="str">
        <f ca="1">PROPER(Table13[[#This Row],[Product Sub-Category]])</f>
        <v>Computer Peripherals</v>
      </c>
      <c r="K1216" s="14">
        <v>7</v>
      </c>
      <c r="L1216" s="15">
        <v>100.97</v>
      </c>
      <c r="M1216" s="15">
        <f t="shared" si="54"/>
        <v>706.79</v>
      </c>
      <c r="N1216" s="9">
        <v>0.1</v>
      </c>
      <c r="O1216" s="21">
        <v>0.1</v>
      </c>
      <c r="P1216" s="21" t="str">
        <f>IF(Table13[[#This Row],[Discount]]=0,"No Discount",IF(Table13[[#This Row],[Discount]]&lt;=0.05,"Low",IF(Table13[[#This Row],[Discount]]&lt;=0.1,"Medium","High")))</f>
        <v>Medium</v>
      </c>
      <c r="Q1216" s="15">
        <f t="shared" si="55"/>
        <v>70.679000000000002</v>
      </c>
      <c r="R1216" s="15">
        <f t="shared" si="56"/>
        <v>636.11099999999999</v>
      </c>
      <c r="S1216" s="15" t="str">
        <f>IF(Table13[[#This Row],[Total Sales After Discount (Main Total Sales)]]&gt;=1000,"High Order","Low Order")</f>
        <v>Low Order</v>
      </c>
      <c r="T1216" s="9" t="s">
        <v>41</v>
      </c>
      <c r="U1216" s="9" t="s">
        <v>51</v>
      </c>
      <c r="V1216" s="16" t="str">
        <f ca="1">PROPER(Table13[[#This Row],[Region]])</f>
        <v>East</v>
      </c>
      <c r="W1216" s="9" t="s">
        <v>62</v>
      </c>
      <c r="X1216" s="9" t="s">
        <v>667</v>
      </c>
      <c r="Y1216" s="9" t="s">
        <v>32</v>
      </c>
      <c r="Z1216" s="9" t="str">
        <f>TEXT(Table13[[#This Row],[Order Date]],"mmm")</f>
        <v>Jun</v>
      </c>
      <c r="AA1216" s="1" t="str">
        <f>TEXT(Table13[[#This Row],[Order Date]],"yyyy")</f>
        <v>2015</v>
      </c>
      <c r="AB1216" s="1" t="str">
        <f>TEXT(Table13[[#This Row],[Order Date]],"mmm yyyy")</f>
        <v>Jun 2015</v>
      </c>
      <c r="AC1216" s="1" t="str">
        <f>TEXT(Table13[[#This Row],[Order Date]],"dddd")</f>
        <v>Friday</v>
      </c>
    </row>
    <row r="1217" spans="1:29" ht="14.5">
      <c r="A1217" s="9">
        <v>2197</v>
      </c>
      <c r="B1217" s="9" t="str">
        <f>VLOOKUP(Table13[[#This Row],[Customer ID]],'Customer Lookup'!A:B,2,0)</f>
        <v>Karen O'Donnell</v>
      </c>
      <c r="C1217" s="9">
        <v>89176</v>
      </c>
      <c r="D1217" s="12">
        <v>42181</v>
      </c>
      <c r="E1217" s="12">
        <v>42182</v>
      </c>
      <c r="F1217" s="24">
        <f>Table13[[#This Row],[Ship Date]]-Table13[[#This Row],[Order Date]]</f>
        <v>1</v>
      </c>
      <c r="G1217" s="18" t="str">
        <f>IF(Table13[[#This Row],[Shipping Delay (No of Days From Order to Delivery)]]&lt;=2,"Fast Delivery","Standard Delivery")</f>
        <v>Fast Delivery</v>
      </c>
      <c r="H1217" s="9" t="s">
        <v>2233</v>
      </c>
      <c r="I1217" s="13" t="str">
        <f ca="1">TRIM(Table13[[#This Row],[Product Category]])</f>
        <v>Office Supplies</v>
      </c>
      <c r="J1217" s="13" t="str">
        <f ca="1">PROPER(Table13[[#This Row],[Product Sub-Category]])</f>
        <v>Office Furnishings</v>
      </c>
      <c r="K1217" s="14">
        <v>19</v>
      </c>
      <c r="L1217" s="15">
        <v>13.4</v>
      </c>
      <c r="M1217" s="15">
        <f t="shared" si="54"/>
        <v>254.6</v>
      </c>
      <c r="N1217" s="9">
        <v>0.05</v>
      </c>
      <c r="O1217" s="20">
        <v>0.05</v>
      </c>
      <c r="P1217" s="20" t="str">
        <f>IF(Table13[[#This Row],[Discount]]=0,"No Discount",IF(Table13[[#This Row],[Discount]]&lt;=0.05,"Low",IF(Table13[[#This Row],[Discount]]&lt;=0.1,"Medium","High")))</f>
        <v>Low</v>
      </c>
      <c r="Q1217" s="15">
        <f t="shared" si="55"/>
        <v>12.73</v>
      </c>
      <c r="R1217" s="15">
        <f t="shared" si="56"/>
        <v>241.87</v>
      </c>
      <c r="S1217" s="15" t="str">
        <f>IF(Table13[[#This Row],[Total Sales After Discount (Main Total Sales)]]&gt;=1000,"High Order","Low Order")</f>
        <v>Low Order</v>
      </c>
      <c r="T1217" s="9" t="s">
        <v>41</v>
      </c>
      <c r="U1217" s="9" t="s">
        <v>51</v>
      </c>
      <c r="V1217" s="16" t="str">
        <f ca="1">PROPER(Table13[[#This Row],[Region]])</f>
        <v>East</v>
      </c>
      <c r="W1217" s="9" t="s">
        <v>62</v>
      </c>
      <c r="X1217" s="9" t="s">
        <v>667</v>
      </c>
      <c r="Y1217" s="9" t="s">
        <v>32</v>
      </c>
      <c r="Z1217" s="9" t="str">
        <f>TEXT(Table13[[#This Row],[Order Date]],"mmm")</f>
        <v>Jun</v>
      </c>
      <c r="AA1217" s="1" t="str">
        <f>TEXT(Table13[[#This Row],[Order Date]],"yyyy")</f>
        <v>2015</v>
      </c>
      <c r="AB1217" s="1" t="str">
        <f>TEXT(Table13[[#This Row],[Order Date]],"mmm yyyy")</f>
        <v>Jun 2015</v>
      </c>
      <c r="AC1217" s="1" t="str">
        <f>TEXT(Table13[[#This Row],[Order Date]],"dddd")</f>
        <v>Friday</v>
      </c>
    </row>
    <row r="1218" spans="1:29" ht="14.5">
      <c r="A1218" s="9">
        <v>2198</v>
      </c>
      <c r="B1218" s="9" t="str">
        <f>VLOOKUP(Table13[[#This Row],[Customer ID]],'Customer Lookup'!A:B,2,0)</f>
        <v>Lester Woodward Maynard</v>
      </c>
      <c r="C1218" s="9">
        <v>89174</v>
      </c>
      <c r="D1218" s="12">
        <v>42146</v>
      </c>
      <c r="E1218" s="12">
        <v>42149</v>
      </c>
      <c r="F1218" s="24">
        <f>Table13[[#This Row],[Ship Date]]-Table13[[#This Row],[Order Date]]</f>
        <v>3</v>
      </c>
      <c r="G1218" s="18" t="str">
        <f>IF(Table13[[#This Row],[Shipping Delay (No of Days From Order to Delivery)]]&lt;=2,"Fast Delivery","Standard Delivery")</f>
        <v>Standard Delivery</v>
      </c>
      <c r="H1218" s="8" t="s">
        <v>2231</v>
      </c>
      <c r="I1218" s="13" t="str">
        <f ca="1">TRIM(Table13[[#This Row],[Product Category]])</f>
        <v>Office Supplies</v>
      </c>
      <c r="J1218" s="13" t="str">
        <f ca="1">PROPER(Table13[[#This Row],[Product Sub-Category]])</f>
        <v>Pens &amp; Art Supplies</v>
      </c>
      <c r="K1218" s="14">
        <v>16</v>
      </c>
      <c r="L1218" s="15">
        <v>25.98</v>
      </c>
      <c r="M1218" s="15">
        <f t="shared" ref="M1218:M1281" si="57">L1218*K1218</f>
        <v>415.68</v>
      </c>
      <c r="N1218" s="9">
        <v>0.05</v>
      </c>
      <c r="O1218" s="21">
        <v>0.05</v>
      </c>
      <c r="P1218" s="21" t="str">
        <f>IF(Table13[[#This Row],[Discount]]=0,"No Discount",IF(Table13[[#This Row],[Discount]]&lt;=0.05,"Low",IF(Table13[[#This Row],[Discount]]&lt;=0.1,"Medium","High")))</f>
        <v>Low</v>
      </c>
      <c r="Q1218" s="15">
        <f t="shared" ref="Q1218:Q1281" si="58">N1218*M1218</f>
        <v>20.784000000000002</v>
      </c>
      <c r="R1218" s="15">
        <f t="shared" ref="R1218:R1281" si="59">M1218-Q1218</f>
        <v>394.89600000000002</v>
      </c>
      <c r="S1218" s="15" t="str">
        <f>IF(Table13[[#This Row],[Total Sales After Discount (Main Total Sales)]]&gt;=1000,"High Order","Low Order")</f>
        <v>Low Order</v>
      </c>
      <c r="T1218" s="9" t="s">
        <v>31</v>
      </c>
      <c r="U1218" s="9" t="s">
        <v>51</v>
      </c>
      <c r="V1218" s="16" t="str">
        <f ca="1">PROPER(Table13[[#This Row],[Region]])</f>
        <v>East</v>
      </c>
      <c r="W1218" s="9" t="s">
        <v>62</v>
      </c>
      <c r="X1218" s="9" t="s">
        <v>789</v>
      </c>
      <c r="Y1218" s="9" t="s">
        <v>32</v>
      </c>
      <c r="Z1218" s="9" t="str">
        <f>TEXT(Table13[[#This Row],[Order Date]],"mmm")</f>
        <v>May</v>
      </c>
      <c r="AA1218" s="1" t="str">
        <f>TEXT(Table13[[#This Row],[Order Date]],"yyyy")</f>
        <v>2015</v>
      </c>
      <c r="AB1218" s="1" t="str">
        <f>TEXT(Table13[[#This Row],[Order Date]],"mmm yyyy")</f>
        <v>May 2015</v>
      </c>
      <c r="AC1218" s="1" t="str">
        <f>TEXT(Table13[[#This Row],[Order Date]],"dddd")</f>
        <v>Friday</v>
      </c>
    </row>
    <row r="1219" spans="1:29" ht="14.5">
      <c r="A1219" s="9">
        <v>2198</v>
      </c>
      <c r="B1219" s="9" t="str">
        <f>VLOOKUP(Table13[[#This Row],[Customer ID]],'Customer Lookup'!A:B,2,0)</f>
        <v>Lester Woodward Maynard</v>
      </c>
      <c r="C1219" s="9">
        <v>89174</v>
      </c>
      <c r="D1219" s="12">
        <v>42146</v>
      </c>
      <c r="E1219" s="12">
        <v>42146</v>
      </c>
      <c r="F1219" s="24">
        <f>Table13[[#This Row],[Ship Date]]-Table13[[#This Row],[Order Date]]</f>
        <v>0</v>
      </c>
      <c r="G1219" s="18" t="str">
        <f>IF(Table13[[#This Row],[Shipping Delay (No of Days From Order to Delivery)]]&lt;=2,"Fast Delivery","Standard Delivery")</f>
        <v>Fast Delivery</v>
      </c>
      <c r="H1219" s="9" t="s">
        <v>2238</v>
      </c>
      <c r="I1219" s="13" t="str">
        <f ca="1">TRIM(Table13[[#This Row],[Product Category]])</f>
        <v>Furniture</v>
      </c>
      <c r="J1219" s="13" t="str">
        <f ca="1">PROPER(Table13[[#This Row],[Product Sub-Category]])</f>
        <v>Storage &amp; Organization</v>
      </c>
      <c r="K1219" s="14">
        <v>16</v>
      </c>
      <c r="L1219" s="15">
        <v>20.98</v>
      </c>
      <c r="M1219" s="15">
        <f t="shared" si="57"/>
        <v>335.68</v>
      </c>
      <c r="N1219" s="9">
        <v>0.05</v>
      </c>
      <c r="O1219" s="20">
        <v>0.05</v>
      </c>
      <c r="P1219" s="20" t="str">
        <f>IF(Table13[[#This Row],[Discount]]=0,"No Discount",IF(Table13[[#This Row],[Discount]]&lt;=0.05,"Low",IF(Table13[[#This Row],[Discount]]&lt;=0.1,"Medium","High")))</f>
        <v>Low</v>
      </c>
      <c r="Q1219" s="15">
        <f t="shared" si="58"/>
        <v>16.784000000000002</v>
      </c>
      <c r="R1219" s="15">
        <f t="shared" si="59"/>
        <v>318.89600000000002</v>
      </c>
      <c r="S1219" s="15" t="str">
        <f>IF(Table13[[#This Row],[Total Sales After Discount (Main Total Sales)]]&gt;=1000,"High Order","Low Order")</f>
        <v>Low Order</v>
      </c>
      <c r="T1219" s="9" t="s">
        <v>31</v>
      </c>
      <c r="U1219" s="9" t="s">
        <v>51</v>
      </c>
      <c r="V1219" s="16" t="str">
        <f ca="1">PROPER(Table13[[#This Row],[Region]])</f>
        <v>Central</v>
      </c>
      <c r="W1219" s="9" t="s">
        <v>62</v>
      </c>
      <c r="X1219" s="9" t="s">
        <v>789</v>
      </c>
      <c r="Y1219" s="9" t="s">
        <v>22</v>
      </c>
      <c r="Z1219" s="9" t="str">
        <f>TEXT(Table13[[#This Row],[Order Date]],"mmm")</f>
        <v>May</v>
      </c>
      <c r="AA1219" s="1" t="str">
        <f>TEXT(Table13[[#This Row],[Order Date]],"yyyy")</f>
        <v>2015</v>
      </c>
      <c r="AB1219" s="1" t="str">
        <f>TEXT(Table13[[#This Row],[Order Date]],"mmm yyyy")</f>
        <v>May 2015</v>
      </c>
      <c r="AC1219" s="1" t="str">
        <f>TEXT(Table13[[#This Row],[Order Date]],"dddd")</f>
        <v>Friday</v>
      </c>
    </row>
    <row r="1220" spans="1:29" ht="14.5">
      <c r="A1220" s="9">
        <v>2201</v>
      </c>
      <c r="B1220" s="9" t="str">
        <f>VLOOKUP(Table13[[#This Row],[Customer ID]],'Customer Lookup'!A:B,2,0)</f>
        <v>David Hoyle</v>
      </c>
      <c r="C1220" s="9">
        <v>86054</v>
      </c>
      <c r="D1220" s="12">
        <v>42088</v>
      </c>
      <c r="E1220" s="12">
        <v>42090</v>
      </c>
      <c r="F1220" s="24">
        <f>Table13[[#This Row],[Ship Date]]-Table13[[#This Row],[Order Date]]</f>
        <v>2</v>
      </c>
      <c r="G1220" s="18" t="str">
        <f>IF(Table13[[#This Row],[Shipping Delay (No of Days From Order to Delivery)]]&lt;=2,"Fast Delivery","Standard Delivery")</f>
        <v>Fast Delivery</v>
      </c>
      <c r="H1220" s="8" t="s">
        <v>2233</v>
      </c>
      <c r="I1220" s="13" t="str">
        <f ca="1">TRIM(Table13[[#This Row],[Product Category]])</f>
        <v>Furniture</v>
      </c>
      <c r="J1220" s="13" t="str">
        <f ca="1">PROPER(Table13[[#This Row],[Product Sub-Category]])</f>
        <v>Office Furnishings</v>
      </c>
      <c r="K1220" s="14">
        <v>1</v>
      </c>
      <c r="L1220" s="15">
        <v>14.89</v>
      </c>
      <c r="M1220" s="15">
        <f t="shared" si="57"/>
        <v>14.89</v>
      </c>
      <c r="N1220" s="9">
        <v>0.05</v>
      </c>
      <c r="O1220" s="21">
        <v>0.05</v>
      </c>
      <c r="P1220" s="21" t="str">
        <f>IF(Table13[[#This Row],[Discount]]=0,"No Discount",IF(Table13[[#This Row],[Discount]]&lt;=0.05,"Low",IF(Table13[[#This Row],[Discount]]&lt;=0.1,"Medium","High")))</f>
        <v>Low</v>
      </c>
      <c r="Q1220" s="15">
        <f t="shared" si="58"/>
        <v>0.74450000000000005</v>
      </c>
      <c r="R1220" s="15">
        <f t="shared" si="59"/>
        <v>14.1455</v>
      </c>
      <c r="S1220" s="15" t="str">
        <f>IF(Table13[[#This Row],[Total Sales After Discount (Main Total Sales)]]&gt;=1000,"High Order","Low Order")</f>
        <v>Low Order</v>
      </c>
      <c r="T1220" s="9" t="s">
        <v>41</v>
      </c>
      <c r="U1220" s="9" t="s">
        <v>51</v>
      </c>
      <c r="V1220" s="16" t="str">
        <f ca="1">PROPER(Table13[[#This Row],[Region]])</f>
        <v>Central</v>
      </c>
      <c r="W1220" s="9" t="s">
        <v>55</v>
      </c>
      <c r="X1220" s="9" t="s">
        <v>300</v>
      </c>
      <c r="Y1220" s="9" t="s">
        <v>32</v>
      </c>
      <c r="Z1220" s="9" t="str">
        <f>TEXT(Table13[[#This Row],[Order Date]],"mmm")</f>
        <v>Mar</v>
      </c>
      <c r="AA1220" s="1" t="str">
        <f>TEXT(Table13[[#This Row],[Order Date]],"yyyy")</f>
        <v>2015</v>
      </c>
      <c r="AB1220" s="1" t="str">
        <f>TEXT(Table13[[#This Row],[Order Date]],"mmm yyyy")</f>
        <v>Mar 2015</v>
      </c>
      <c r="AC1220" s="1" t="str">
        <f>TEXT(Table13[[#This Row],[Order Date]],"dddd")</f>
        <v>Wednesday</v>
      </c>
    </row>
    <row r="1221" spans="1:29" ht="14.5">
      <c r="A1221" s="9">
        <v>2202</v>
      </c>
      <c r="B1221" s="9" t="str">
        <f>VLOOKUP(Table13[[#This Row],[Customer ID]],'Customer Lookup'!A:B,2,0)</f>
        <v>Laurie Howe</v>
      </c>
      <c r="C1221" s="9">
        <v>86050</v>
      </c>
      <c r="D1221" s="12">
        <v>42035</v>
      </c>
      <c r="E1221" s="12">
        <v>42035</v>
      </c>
      <c r="F1221" s="24">
        <f>Table13[[#This Row],[Ship Date]]-Table13[[#This Row],[Order Date]]</f>
        <v>0</v>
      </c>
      <c r="G1221" s="18" t="str">
        <f>IF(Table13[[#This Row],[Shipping Delay (No of Days From Order to Delivery)]]&lt;=2,"Fast Delivery","Standard Delivery")</f>
        <v>Fast Delivery</v>
      </c>
      <c r="H1221" s="9" t="s">
        <v>2232</v>
      </c>
      <c r="I1221" s="13" t="str">
        <f ca="1">TRIM(Table13[[#This Row],[Product Category]])</f>
        <v>Office Supplies</v>
      </c>
      <c r="J1221" s="13" t="str">
        <f ca="1">PROPER(Table13[[#This Row],[Product Sub-Category]])</f>
        <v>Chairs &amp; Chairmats</v>
      </c>
      <c r="K1221" s="14">
        <v>11</v>
      </c>
      <c r="L1221" s="15">
        <v>160.97999999999999</v>
      </c>
      <c r="M1221" s="15">
        <f t="shared" si="57"/>
        <v>1770.78</v>
      </c>
      <c r="N1221" s="9">
        <v>0.1</v>
      </c>
      <c r="O1221" s="20">
        <v>0.1</v>
      </c>
      <c r="P1221" s="20" t="str">
        <f>IF(Table13[[#This Row],[Discount]]=0,"No Discount",IF(Table13[[#This Row],[Discount]]&lt;=0.05,"Low",IF(Table13[[#This Row],[Discount]]&lt;=0.1,"Medium","High")))</f>
        <v>Medium</v>
      </c>
      <c r="Q1221" s="15">
        <f t="shared" si="58"/>
        <v>177.078</v>
      </c>
      <c r="R1221" s="15">
        <f t="shared" si="59"/>
        <v>1593.702</v>
      </c>
      <c r="S1221" s="15" t="str">
        <f>IF(Table13[[#This Row],[Total Sales After Discount (Main Total Sales)]]&gt;=1000,"High Order","Low Order")</f>
        <v>High Order</v>
      </c>
      <c r="T1221" s="9" t="s">
        <v>98</v>
      </c>
      <c r="U1221" s="9" t="s">
        <v>42</v>
      </c>
      <c r="V1221" s="16" t="str">
        <f ca="1">PROPER(Table13[[#This Row],[Region]])</f>
        <v>Central</v>
      </c>
      <c r="W1221" s="9" t="s">
        <v>55</v>
      </c>
      <c r="X1221" s="9" t="s">
        <v>790</v>
      </c>
      <c r="Y1221" s="9" t="s">
        <v>22</v>
      </c>
      <c r="Z1221" s="9" t="str">
        <f>TEXT(Table13[[#This Row],[Order Date]],"mmm")</f>
        <v>Jan</v>
      </c>
      <c r="AA1221" s="1" t="str">
        <f>TEXT(Table13[[#This Row],[Order Date]],"yyyy")</f>
        <v>2015</v>
      </c>
      <c r="AB1221" s="1" t="str">
        <f>TEXT(Table13[[#This Row],[Order Date]],"mmm yyyy")</f>
        <v>Jan 2015</v>
      </c>
      <c r="AC1221" s="1" t="str">
        <f>TEXT(Table13[[#This Row],[Order Date]],"dddd")</f>
        <v>Saturday</v>
      </c>
    </row>
    <row r="1222" spans="1:29" ht="14.5">
      <c r="A1222" s="9">
        <v>2202</v>
      </c>
      <c r="B1222" s="9" t="str">
        <f>VLOOKUP(Table13[[#This Row],[Customer ID]],'Customer Lookup'!A:B,2,0)</f>
        <v>Laurie Howe</v>
      </c>
      <c r="C1222" s="9">
        <v>86050</v>
      </c>
      <c r="D1222" s="12">
        <v>42035</v>
      </c>
      <c r="E1222" s="12">
        <v>42035</v>
      </c>
      <c r="F1222" s="24">
        <f>Table13[[#This Row],[Ship Date]]-Table13[[#This Row],[Order Date]]</f>
        <v>0</v>
      </c>
      <c r="G1222" s="18" t="str">
        <f>IF(Table13[[#This Row],[Shipping Delay (No of Days From Order to Delivery)]]&lt;=2,"Fast Delivery","Standard Delivery")</f>
        <v>Fast Delivery</v>
      </c>
      <c r="H1222" s="8" t="s">
        <v>116</v>
      </c>
      <c r="I1222" s="13" t="str">
        <f ca="1">TRIM(Table13[[#This Row],[Product Category]])</f>
        <v>Office Supplies</v>
      </c>
      <c r="J1222" s="13" t="str">
        <f ca="1">PROPER(Table13[[#This Row],[Product Sub-Category]])</f>
        <v>Labels</v>
      </c>
      <c r="K1222" s="14">
        <v>10</v>
      </c>
      <c r="L1222" s="15">
        <v>6.3</v>
      </c>
      <c r="M1222" s="15">
        <f t="shared" si="57"/>
        <v>63</v>
      </c>
      <c r="N1222" s="9">
        <v>0.05</v>
      </c>
      <c r="O1222" s="21">
        <v>0.05</v>
      </c>
      <c r="P1222" s="21" t="str">
        <f>IF(Table13[[#This Row],[Discount]]=0,"No Discount",IF(Table13[[#This Row],[Discount]]&lt;=0.05,"Low",IF(Table13[[#This Row],[Discount]]&lt;=0.1,"Medium","High")))</f>
        <v>Low</v>
      </c>
      <c r="Q1222" s="15">
        <f t="shared" si="58"/>
        <v>3.1500000000000004</v>
      </c>
      <c r="R1222" s="15">
        <f t="shared" si="59"/>
        <v>59.85</v>
      </c>
      <c r="S1222" s="15" t="str">
        <f>IF(Table13[[#This Row],[Total Sales After Discount (Main Total Sales)]]&gt;=1000,"High Order","Low Order")</f>
        <v>Low Order</v>
      </c>
      <c r="T1222" s="9" t="s">
        <v>98</v>
      </c>
      <c r="U1222" s="9" t="s">
        <v>42</v>
      </c>
      <c r="V1222" s="16" t="str">
        <f ca="1">PROPER(Table13[[#This Row],[Region]])</f>
        <v>Central</v>
      </c>
      <c r="W1222" s="9" t="s">
        <v>55</v>
      </c>
      <c r="X1222" s="9" t="s">
        <v>790</v>
      </c>
      <c r="Y1222" s="9" t="s">
        <v>32</v>
      </c>
      <c r="Z1222" s="9" t="str">
        <f>TEXT(Table13[[#This Row],[Order Date]],"mmm")</f>
        <v>Jan</v>
      </c>
      <c r="AA1222" s="1" t="str">
        <f>TEXT(Table13[[#This Row],[Order Date]],"yyyy")</f>
        <v>2015</v>
      </c>
      <c r="AB1222" s="1" t="str">
        <f>TEXT(Table13[[#This Row],[Order Date]],"mmm yyyy")</f>
        <v>Jan 2015</v>
      </c>
      <c r="AC1222" s="1" t="str">
        <f>TEXT(Table13[[#This Row],[Order Date]],"dddd")</f>
        <v>Saturday</v>
      </c>
    </row>
    <row r="1223" spans="1:29" ht="14.5">
      <c r="A1223" s="9">
        <v>2202</v>
      </c>
      <c r="B1223" s="9" t="str">
        <f>VLOOKUP(Table13[[#This Row],[Customer ID]],'Customer Lookup'!A:B,2,0)</f>
        <v>Laurie Howe</v>
      </c>
      <c r="C1223" s="9">
        <v>86050</v>
      </c>
      <c r="D1223" s="12">
        <v>42035</v>
      </c>
      <c r="E1223" s="12">
        <v>42042</v>
      </c>
      <c r="F1223" s="24">
        <f>Table13[[#This Row],[Ship Date]]-Table13[[#This Row],[Order Date]]</f>
        <v>7</v>
      </c>
      <c r="G1223" s="18" t="str">
        <f>IF(Table13[[#This Row],[Shipping Delay (No of Days From Order to Delivery)]]&lt;=2,"Fast Delivery","Standard Delivery")</f>
        <v>Standard Delivery</v>
      </c>
      <c r="H1223" s="9" t="s">
        <v>83</v>
      </c>
      <c r="I1223" s="13" t="str">
        <f ca="1">TRIM(Table13[[#This Row],[Product Category]])</f>
        <v>Technology</v>
      </c>
      <c r="J1223" s="13" t="str">
        <f ca="1">PROPER(Table13[[#This Row],[Product Sub-Category]])</f>
        <v>Paper</v>
      </c>
      <c r="K1223" s="14">
        <v>8</v>
      </c>
      <c r="L1223" s="15">
        <v>4.9800000000000004</v>
      </c>
      <c r="M1223" s="15">
        <f t="shared" si="57"/>
        <v>39.840000000000003</v>
      </c>
      <c r="N1223" s="9">
        <v>0.05</v>
      </c>
      <c r="O1223" s="20">
        <v>0.05</v>
      </c>
      <c r="P1223" s="20" t="str">
        <f>IF(Table13[[#This Row],[Discount]]=0,"No Discount",IF(Table13[[#This Row],[Discount]]&lt;=0.05,"Low",IF(Table13[[#This Row],[Discount]]&lt;=0.1,"Medium","High")))</f>
        <v>Low</v>
      </c>
      <c r="Q1223" s="15">
        <f t="shared" si="58"/>
        <v>1.9920000000000002</v>
      </c>
      <c r="R1223" s="15">
        <f t="shared" si="59"/>
        <v>37.848000000000006</v>
      </c>
      <c r="S1223" s="15" t="str">
        <f>IF(Table13[[#This Row],[Total Sales After Discount (Main Total Sales)]]&gt;=1000,"High Order","Low Order")</f>
        <v>Low Order</v>
      </c>
      <c r="T1223" s="9" t="s">
        <v>98</v>
      </c>
      <c r="U1223" s="9" t="s">
        <v>42</v>
      </c>
      <c r="V1223" s="16" t="str">
        <f ca="1">PROPER(Table13[[#This Row],[Region]])</f>
        <v>Central</v>
      </c>
      <c r="W1223" s="9" t="s">
        <v>55</v>
      </c>
      <c r="X1223" s="9" t="s">
        <v>790</v>
      </c>
      <c r="Y1223" s="9" t="s">
        <v>32</v>
      </c>
      <c r="Z1223" s="9" t="str">
        <f>TEXT(Table13[[#This Row],[Order Date]],"mmm")</f>
        <v>Jan</v>
      </c>
      <c r="AA1223" s="1" t="str">
        <f>TEXT(Table13[[#This Row],[Order Date]],"yyyy")</f>
        <v>2015</v>
      </c>
      <c r="AB1223" s="1" t="str">
        <f>TEXT(Table13[[#This Row],[Order Date]],"mmm yyyy")</f>
        <v>Jan 2015</v>
      </c>
      <c r="AC1223" s="1" t="str">
        <f>TEXT(Table13[[#This Row],[Order Date]],"dddd")</f>
        <v>Saturday</v>
      </c>
    </row>
    <row r="1224" spans="1:29" ht="14.5">
      <c r="A1224" s="9">
        <v>2203</v>
      </c>
      <c r="B1224" s="9" t="str">
        <f>VLOOKUP(Table13[[#This Row],[Customer ID]],'Customer Lookup'!A:B,2,0)</f>
        <v>Eddie Walker</v>
      </c>
      <c r="C1224" s="9">
        <v>86051</v>
      </c>
      <c r="D1224" s="12">
        <v>42039</v>
      </c>
      <c r="E1224" s="12">
        <v>42039</v>
      </c>
      <c r="F1224" s="24">
        <f>Table13[[#This Row],[Ship Date]]-Table13[[#This Row],[Order Date]]</f>
        <v>0</v>
      </c>
      <c r="G1224" s="18" t="str">
        <f>IF(Table13[[#This Row],[Shipping Delay (No of Days From Order to Delivery)]]&lt;=2,"Fast Delivery","Standard Delivery")</f>
        <v>Fast Delivery</v>
      </c>
      <c r="H1224" s="8" t="s">
        <v>74</v>
      </c>
      <c r="I1224" s="13" t="str">
        <f ca="1">TRIM(Table13[[#This Row],[Product Category]])</f>
        <v>Technology</v>
      </c>
      <c r="J1224" s="13" t="str">
        <f ca="1">PROPER(Table13[[#This Row],[Product Sub-Category]])</f>
        <v>Office Machines</v>
      </c>
      <c r="K1224" s="14">
        <v>8</v>
      </c>
      <c r="L1224" s="15">
        <v>145.44999999999999</v>
      </c>
      <c r="M1224" s="15">
        <f t="shared" si="57"/>
        <v>1163.5999999999999</v>
      </c>
      <c r="N1224" s="9">
        <v>0.1</v>
      </c>
      <c r="O1224" s="21">
        <v>0.1</v>
      </c>
      <c r="P1224" s="21" t="str">
        <f>IF(Table13[[#This Row],[Discount]]=0,"No Discount",IF(Table13[[#This Row],[Discount]]&lt;=0.05,"Low",IF(Table13[[#This Row],[Discount]]&lt;=0.1,"Medium","High")))</f>
        <v>Medium</v>
      </c>
      <c r="Q1224" s="15">
        <f t="shared" si="58"/>
        <v>116.36</v>
      </c>
      <c r="R1224" s="15">
        <f t="shared" si="59"/>
        <v>1047.24</v>
      </c>
      <c r="S1224" s="15" t="str">
        <f>IF(Table13[[#This Row],[Total Sales After Discount (Main Total Sales)]]&gt;=1000,"High Order","Low Order")</f>
        <v>High Order</v>
      </c>
      <c r="T1224" s="9" t="s">
        <v>98</v>
      </c>
      <c r="U1224" s="9" t="s">
        <v>42</v>
      </c>
      <c r="V1224" s="16" t="str">
        <f ca="1">PROPER(Table13[[#This Row],[Region]])</f>
        <v>Central</v>
      </c>
      <c r="W1224" s="9" t="s">
        <v>55</v>
      </c>
      <c r="X1224" s="9" t="s">
        <v>791</v>
      </c>
      <c r="Y1224" s="9" t="s">
        <v>22</v>
      </c>
      <c r="Z1224" s="9" t="str">
        <f>TEXT(Table13[[#This Row],[Order Date]],"mmm")</f>
        <v>Feb</v>
      </c>
      <c r="AA1224" s="1" t="str">
        <f>TEXT(Table13[[#This Row],[Order Date]],"yyyy")</f>
        <v>2015</v>
      </c>
      <c r="AB1224" s="1" t="str">
        <f>TEXT(Table13[[#This Row],[Order Date]],"mmm yyyy")</f>
        <v>Feb 2015</v>
      </c>
      <c r="AC1224" s="1" t="str">
        <f>TEXT(Table13[[#This Row],[Order Date]],"dddd")</f>
        <v>Wednesday</v>
      </c>
    </row>
    <row r="1225" spans="1:29" ht="14.5">
      <c r="A1225" s="9">
        <v>2203</v>
      </c>
      <c r="B1225" s="9" t="str">
        <f>VLOOKUP(Table13[[#This Row],[Customer ID]],'Customer Lookup'!A:B,2,0)</f>
        <v>Eddie Walker</v>
      </c>
      <c r="C1225" s="9">
        <v>86052</v>
      </c>
      <c r="D1225" s="12">
        <v>42008</v>
      </c>
      <c r="E1225" s="12">
        <v>42010</v>
      </c>
      <c r="F1225" s="24">
        <f>Table13[[#This Row],[Ship Date]]-Table13[[#This Row],[Order Date]]</f>
        <v>2</v>
      </c>
      <c r="G1225" s="18" t="str">
        <f>IF(Table13[[#This Row],[Shipping Delay (No of Days From Order to Delivery)]]&lt;=2,"Fast Delivery","Standard Delivery")</f>
        <v>Fast Delivery</v>
      </c>
      <c r="H1225" s="9" t="s">
        <v>74</v>
      </c>
      <c r="I1225" s="13" t="str">
        <f ca="1">TRIM(Table13[[#This Row],[Product Category]])</f>
        <v>Furniture</v>
      </c>
      <c r="J1225" s="13" t="str">
        <f ca="1">PROPER(Table13[[#This Row],[Product Sub-Category]])</f>
        <v>Office Machines</v>
      </c>
      <c r="K1225" s="14">
        <v>2</v>
      </c>
      <c r="L1225" s="15">
        <v>399.98</v>
      </c>
      <c r="M1225" s="15">
        <f t="shared" si="57"/>
        <v>799.96</v>
      </c>
      <c r="N1225" s="9">
        <v>0.1</v>
      </c>
      <c r="O1225" s="20">
        <v>0.1</v>
      </c>
      <c r="P1225" s="20" t="str">
        <f>IF(Table13[[#This Row],[Discount]]=0,"No Discount",IF(Table13[[#This Row],[Discount]]&lt;=0.05,"Low",IF(Table13[[#This Row],[Discount]]&lt;=0.1,"Medium","High")))</f>
        <v>Medium</v>
      </c>
      <c r="Q1225" s="15">
        <f t="shared" si="58"/>
        <v>79.996000000000009</v>
      </c>
      <c r="R1225" s="15">
        <f t="shared" si="59"/>
        <v>719.96400000000006</v>
      </c>
      <c r="S1225" s="15" t="str">
        <f>IF(Table13[[#This Row],[Total Sales After Discount (Main Total Sales)]]&gt;=1000,"High Order","Low Order")</f>
        <v>Low Order</v>
      </c>
      <c r="T1225" s="9" t="s">
        <v>41</v>
      </c>
      <c r="U1225" s="9" t="s">
        <v>42</v>
      </c>
      <c r="V1225" s="16" t="str">
        <f ca="1">PROPER(Table13[[#This Row],[Region]])</f>
        <v>Central</v>
      </c>
      <c r="W1225" s="9" t="s">
        <v>55</v>
      </c>
      <c r="X1225" s="9" t="s">
        <v>791</v>
      </c>
      <c r="Y1225" s="9" t="s">
        <v>22</v>
      </c>
      <c r="Z1225" s="9" t="str">
        <f>TEXT(Table13[[#This Row],[Order Date]],"mmm")</f>
        <v>Jan</v>
      </c>
      <c r="AA1225" s="1" t="str">
        <f>TEXT(Table13[[#This Row],[Order Date]],"yyyy")</f>
        <v>2015</v>
      </c>
      <c r="AB1225" s="1" t="str">
        <f>TEXT(Table13[[#This Row],[Order Date]],"mmm yyyy")</f>
        <v>Jan 2015</v>
      </c>
      <c r="AC1225" s="1" t="str">
        <f>TEXT(Table13[[#This Row],[Order Date]],"dddd")</f>
        <v>Sunday</v>
      </c>
    </row>
    <row r="1226" spans="1:29" ht="14.5">
      <c r="A1226" s="9">
        <v>2204</v>
      </c>
      <c r="B1226" s="9" t="str">
        <f>VLOOKUP(Table13[[#This Row],[Customer ID]],'Customer Lookup'!A:B,2,0)</f>
        <v>Oscar Ford</v>
      </c>
      <c r="C1226" s="9">
        <v>86051</v>
      </c>
      <c r="D1226" s="12">
        <v>42039</v>
      </c>
      <c r="E1226" s="12">
        <v>42043</v>
      </c>
      <c r="F1226" s="24">
        <f>Table13[[#This Row],[Ship Date]]-Table13[[#This Row],[Order Date]]</f>
        <v>4</v>
      </c>
      <c r="G1226" s="18" t="str">
        <f>IF(Table13[[#This Row],[Shipping Delay (No of Days From Order to Delivery)]]&lt;=2,"Fast Delivery","Standard Delivery")</f>
        <v>Standard Delivery</v>
      </c>
      <c r="H1226" s="8" t="s">
        <v>2232</v>
      </c>
      <c r="I1226" s="13" t="str">
        <f ca="1">TRIM(Table13[[#This Row],[Product Category]])</f>
        <v>Furniture</v>
      </c>
      <c r="J1226" s="13" t="str">
        <f ca="1">PROPER(Table13[[#This Row],[Product Sub-Category]])</f>
        <v>Chairs &amp; Chairmats</v>
      </c>
      <c r="K1226" s="14">
        <v>5</v>
      </c>
      <c r="L1226" s="15">
        <v>33.94</v>
      </c>
      <c r="M1226" s="15">
        <f t="shared" si="57"/>
        <v>169.7</v>
      </c>
      <c r="N1226" s="9">
        <v>0.05</v>
      </c>
      <c r="O1226" s="21">
        <v>0.05</v>
      </c>
      <c r="P1226" s="21" t="str">
        <f>IF(Table13[[#This Row],[Discount]]=0,"No Discount",IF(Table13[[#This Row],[Discount]]&lt;=0.05,"Low",IF(Table13[[#This Row],[Discount]]&lt;=0.1,"Medium","High")))</f>
        <v>Low</v>
      </c>
      <c r="Q1226" s="15">
        <f t="shared" si="58"/>
        <v>8.4849999999999994</v>
      </c>
      <c r="R1226" s="15">
        <f t="shared" si="59"/>
        <v>161.21499999999997</v>
      </c>
      <c r="S1226" s="15" t="str">
        <f>IF(Table13[[#This Row],[Total Sales After Discount (Main Total Sales)]]&gt;=1000,"High Order","Low Order")</f>
        <v>Low Order</v>
      </c>
      <c r="T1226" s="9" t="s">
        <v>98</v>
      </c>
      <c r="U1226" s="9" t="s">
        <v>42</v>
      </c>
      <c r="V1226" s="16" t="str">
        <f ca="1">PROPER(Table13[[#This Row],[Region]])</f>
        <v>Central</v>
      </c>
      <c r="W1226" s="9" t="s">
        <v>55</v>
      </c>
      <c r="X1226" s="9" t="s">
        <v>792</v>
      </c>
      <c r="Y1226" s="9" t="s">
        <v>22</v>
      </c>
      <c r="Z1226" s="9" t="str">
        <f>TEXT(Table13[[#This Row],[Order Date]],"mmm")</f>
        <v>Feb</v>
      </c>
      <c r="AA1226" s="1" t="str">
        <f>TEXT(Table13[[#This Row],[Order Date]],"yyyy")</f>
        <v>2015</v>
      </c>
      <c r="AB1226" s="1" t="str">
        <f>TEXT(Table13[[#This Row],[Order Date]],"mmm yyyy")</f>
        <v>Feb 2015</v>
      </c>
      <c r="AC1226" s="1" t="str">
        <f>TEXT(Table13[[#This Row],[Order Date]],"dddd")</f>
        <v>Wednesday</v>
      </c>
    </row>
    <row r="1227" spans="1:29" ht="14.5">
      <c r="A1227" s="9">
        <v>2204</v>
      </c>
      <c r="B1227" s="9" t="str">
        <f>VLOOKUP(Table13[[#This Row],[Customer ID]],'Customer Lookup'!A:B,2,0)</f>
        <v>Oscar Ford</v>
      </c>
      <c r="C1227" s="9">
        <v>86053</v>
      </c>
      <c r="D1227" s="12">
        <v>42045</v>
      </c>
      <c r="E1227" s="12">
        <v>42046</v>
      </c>
      <c r="F1227" s="24">
        <f>Table13[[#This Row],[Ship Date]]-Table13[[#This Row],[Order Date]]</f>
        <v>1</v>
      </c>
      <c r="G1227" s="18" t="str">
        <f>IF(Table13[[#This Row],[Shipping Delay (No of Days From Order to Delivery)]]&lt;=2,"Fast Delivery","Standard Delivery")</f>
        <v>Fast Delivery</v>
      </c>
      <c r="H1227" s="9" t="s">
        <v>123</v>
      </c>
      <c r="I1227" s="13" t="str">
        <f ca="1">TRIM(Table13[[#This Row],[Product Category]])</f>
        <v>Technology</v>
      </c>
      <c r="J1227" s="13" t="str">
        <f ca="1">PROPER(Table13[[#This Row],[Product Sub-Category]])</f>
        <v>Tables</v>
      </c>
      <c r="K1227" s="14">
        <v>20</v>
      </c>
      <c r="L1227" s="15">
        <v>296.18</v>
      </c>
      <c r="M1227" s="15">
        <f t="shared" si="57"/>
        <v>5923.6</v>
      </c>
      <c r="N1227" s="9">
        <v>0.1</v>
      </c>
      <c r="O1227" s="20">
        <v>0.1</v>
      </c>
      <c r="P1227" s="20" t="str">
        <f>IF(Table13[[#This Row],[Discount]]=0,"No Discount",IF(Table13[[#This Row],[Discount]]&lt;=0.05,"Low",IF(Table13[[#This Row],[Discount]]&lt;=0.1,"Medium","High")))</f>
        <v>Medium</v>
      </c>
      <c r="Q1227" s="15">
        <f t="shared" si="58"/>
        <v>592.36</v>
      </c>
      <c r="R1227" s="15">
        <f t="shared" si="59"/>
        <v>5331.2400000000007</v>
      </c>
      <c r="S1227" s="15" t="str">
        <f>IF(Table13[[#This Row],[Total Sales After Discount (Main Total Sales)]]&gt;=1000,"High Order","Low Order")</f>
        <v>High Order</v>
      </c>
      <c r="T1227" s="9" t="s">
        <v>41</v>
      </c>
      <c r="U1227" s="9" t="s">
        <v>104</v>
      </c>
      <c r="V1227" s="16" t="str">
        <f ca="1">PROPER(Table13[[#This Row],[Region]])</f>
        <v>Central</v>
      </c>
      <c r="W1227" s="9" t="s">
        <v>55</v>
      </c>
      <c r="X1227" s="9" t="s">
        <v>792</v>
      </c>
      <c r="Y1227" s="9" t="s">
        <v>22</v>
      </c>
      <c r="Z1227" s="9" t="str">
        <f>TEXT(Table13[[#This Row],[Order Date]],"mmm")</f>
        <v>Feb</v>
      </c>
      <c r="AA1227" s="1" t="str">
        <f>TEXT(Table13[[#This Row],[Order Date]],"yyyy")</f>
        <v>2015</v>
      </c>
      <c r="AB1227" s="1" t="str">
        <f>TEXT(Table13[[#This Row],[Order Date]],"mmm yyyy")</f>
        <v>Feb 2015</v>
      </c>
      <c r="AC1227" s="1" t="str">
        <f>TEXT(Table13[[#This Row],[Order Date]],"dddd")</f>
        <v>Tuesday</v>
      </c>
    </row>
    <row r="1228" spans="1:29" ht="14.5">
      <c r="A1228" s="9">
        <v>2206</v>
      </c>
      <c r="B1228" s="9" t="str">
        <f>VLOOKUP(Table13[[#This Row],[Customer ID]],'Customer Lookup'!A:B,2,0)</f>
        <v>Bobby Powell</v>
      </c>
      <c r="C1228" s="9">
        <v>86258</v>
      </c>
      <c r="D1228" s="12">
        <v>42009</v>
      </c>
      <c r="E1228" s="12">
        <v>42010</v>
      </c>
      <c r="F1228" s="24">
        <f>Table13[[#This Row],[Ship Date]]-Table13[[#This Row],[Order Date]]</f>
        <v>1</v>
      </c>
      <c r="G1228" s="18" t="str">
        <f>IF(Table13[[#This Row],[Shipping Delay (No of Days From Order to Delivery)]]&lt;=2,"Fast Delivery","Standard Delivery")</f>
        <v>Fast Delivery</v>
      </c>
      <c r="H1228" s="8" t="s">
        <v>144</v>
      </c>
      <c r="I1228" s="13" t="str">
        <f ca="1">TRIM(Table13[[#This Row],[Product Category]])</f>
        <v>Technology</v>
      </c>
      <c r="J1228" s="13" t="str">
        <f ca="1">PROPER(Table13[[#This Row],[Product Sub-Category]])</f>
        <v>Computer Peripherals</v>
      </c>
      <c r="K1228" s="14">
        <v>2</v>
      </c>
      <c r="L1228" s="15">
        <v>28.48</v>
      </c>
      <c r="M1228" s="15">
        <f t="shared" si="57"/>
        <v>56.96</v>
      </c>
      <c r="N1228" s="9">
        <v>0.05</v>
      </c>
      <c r="O1228" s="21">
        <v>0.05</v>
      </c>
      <c r="P1228" s="21" t="str">
        <f>IF(Table13[[#This Row],[Discount]]=0,"No Discount",IF(Table13[[#This Row],[Discount]]&lt;=0.05,"Low",IF(Table13[[#This Row],[Discount]]&lt;=0.1,"Medium","High")))</f>
        <v>Low</v>
      </c>
      <c r="Q1228" s="15">
        <f t="shared" si="58"/>
        <v>2.8480000000000003</v>
      </c>
      <c r="R1228" s="15">
        <f t="shared" si="59"/>
        <v>54.112000000000002</v>
      </c>
      <c r="S1228" s="15" t="str">
        <f>IF(Table13[[#This Row],[Total Sales After Discount (Main Total Sales)]]&gt;=1000,"High Order","Low Order")</f>
        <v>Low Order</v>
      </c>
      <c r="T1228" s="9" t="s">
        <v>21</v>
      </c>
      <c r="U1228" s="9" t="s">
        <v>104</v>
      </c>
      <c r="V1228" s="16" t="str">
        <f ca="1">PROPER(Table13[[#This Row],[Region]])</f>
        <v>Central</v>
      </c>
      <c r="W1228" s="9" t="s">
        <v>228</v>
      </c>
      <c r="X1228" s="9" t="s">
        <v>793</v>
      </c>
      <c r="Y1228" s="9" t="s">
        <v>32</v>
      </c>
      <c r="Z1228" s="9" t="str">
        <f>TEXT(Table13[[#This Row],[Order Date]],"mmm")</f>
        <v>Jan</v>
      </c>
      <c r="AA1228" s="1" t="str">
        <f>TEXT(Table13[[#This Row],[Order Date]],"yyyy")</f>
        <v>2015</v>
      </c>
      <c r="AB1228" s="1" t="str">
        <f>TEXT(Table13[[#This Row],[Order Date]],"mmm yyyy")</f>
        <v>Jan 2015</v>
      </c>
      <c r="AC1228" s="1" t="str">
        <f>TEXT(Table13[[#This Row],[Order Date]],"dddd")</f>
        <v>Monday</v>
      </c>
    </row>
    <row r="1229" spans="1:29" ht="14.5">
      <c r="A1229" s="9">
        <v>2206</v>
      </c>
      <c r="B1229" s="9" t="str">
        <f>VLOOKUP(Table13[[#This Row],[Customer ID]],'Customer Lookup'!A:B,2,0)</f>
        <v>Bobby Powell</v>
      </c>
      <c r="C1229" s="9">
        <v>86258</v>
      </c>
      <c r="D1229" s="12">
        <v>42009</v>
      </c>
      <c r="E1229" s="12">
        <v>42011</v>
      </c>
      <c r="F1229" s="24">
        <f>Table13[[#This Row],[Ship Date]]-Table13[[#This Row],[Order Date]]</f>
        <v>2</v>
      </c>
      <c r="G1229" s="18" t="str">
        <f>IF(Table13[[#This Row],[Shipping Delay (No of Days From Order to Delivery)]]&lt;=2,"Fast Delivery","Standard Delivery")</f>
        <v>Fast Delivery</v>
      </c>
      <c r="H1229" s="9" t="s">
        <v>2235</v>
      </c>
      <c r="I1229" s="13" t="str">
        <f ca="1">TRIM(Table13[[#This Row],[Product Category]])</f>
        <v>Office Supplies</v>
      </c>
      <c r="J1229" s="13" t="str">
        <f ca="1">PROPER(Table13[[#This Row],[Product Sub-Category]])</f>
        <v>Telephones And Communication</v>
      </c>
      <c r="K1229" s="14">
        <v>3</v>
      </c>
      <c r="L1229" s="15">
        <v>205.99</v>
      </c>
      <c r="M1229" s="15">
        <f t="shared" si="57"/>
        <v>617.97</v>
      </c>
      <c r="N1229" s="9">
        <v>0.1</v>
      </c>
      <c r="O1229" s="20">
        <v>0.1</v>
      </c>
      <c r="P1229" s="20" t="str">
        <f>IF(Table13[[#This Row],[Discount]]=0,"No Discount",IF(Table13[[#This Row],[Discount]]&lt;=0.05,"Low",IF(Table13[[#This Row],[Discount]]&lt;=0.1,"Medium","High")))</f>
        <v>Medium</v>
      </c>
      <c r="Q1229" s="15">
        <f t="shared" si="58"/>
        <v>61.797000000000004</v>
      </c>
      <c r="R1229" s="15">
        <f t="shared" si="59"/>
        <v>556.173</v>
      </c>
      <c r="S1229" s="15" t="str">
        <f>IF(Table13[[#This Row],[Total Sales After Discount (Main Total Sales)]]&gt;=1000,"High Order","Low Order")</f>
        <v>Low Order</v>
      </c>
      <c r="T1229" s="9" t="s">
        <v>21</v>
      </c>
      <c r="U1229" s="9" t="s">
        <v>104</v>
      </c>
      <c r="V1229" s="16" t="str">
        <f ca="1">PROPER(Table13[[#This Row],[Region]])</f>
        <v>South</v>
      </c>
      <c r="W1229" s="9" t="s">
        <v>228</v>
      </c>
      <c r="X1229" s="9" t="s">
        <v>793</v>
      </c>
      <c r="Y1229" s="9" t="s">
        <v>32</v>
      </c>
      <c r="Z1229" s="9" t="str">
        <f>TEXT(Table13[[#This Row],[Order Date]],"mmm")</f>
        <v>Jan</v>
      </c>
      <c r="AA1229" s="1" t="str">
        <f>TEXT(Table13[[#This Row],[Order Date]],"yyyy")</f>
        <v>2015</v>
      </c>
      <c r="AB1229" s="1" t="str">
        <f>TEXT(Table13[[#This Row],[Order Date]],"mmm yyyy")</f>
        <v>Jan 2015</v>
      </c>
      <c r="AC1229" s="1" t="str">
        <f>TEXT(Table13[[#This Row],[Order Date]],"dddd")</f>
        <v>Monday</v>
      </c>
    </row>
    <row r="1230" spans="1:29" ht="14.5">
      <c r="A1230" s="9">
        <v>2209</v>
      </c>
      <c r="B1230" s="9" t="str">
        <f>VLOOKUP(Table13[[#This Row],[Customer ID]],'Customer Lookup'!A:B,2,0)</f>
        <v>Sharon Thomas</v>
      </c>
      <c r="C1230" s="9">
        <v>88030</v>
      </c>
      <c r="D1230" s="12">
        <v>42026</v>
      </c>
      <c r="E1230" s="12">
        <v>42033</v>
      </c>
      <c r="F1230" s="24">
        <f>Table13[[#This Row],[Ship Date]]-Table13[[#This Row],[Order Date]]</f>
        <v>7</v>
      </c>
      <c r="G1230" s="18" t="str">
        <f>IF(Table13[[#This Row],[Shipping Delay (No of Days From Order to Delivery)]]&lt;=2,"Fast Delivery","Standard Delivery")</f>
        <v>Standard Delivery</v>
      </c>
      <c r="H1230" s="8" t="s">
        <v>83</v>
      </c>
      <c r="I1230" s="13" t="str">
        <f ca="1">TRIM(Table13[[#This Row],[Product Category]])</f>
        <v>Office Supplies</v>
      </c>
      <c r="J1230" s="13" t="str">
        <f ca="1">PROPER(Table13[[#This Row],[Product Sub-Category]])</f>
        <v>Paper</v>
      </c>
      <c r="K1230" s="14">
        <v>12</v>
      </c>
      <c r="L1230" s="15">
        <v>6.98</v>
      </c>
      <c r="M1230" s="15">
        <f t="shared" si="57"/>
        <v>83.76</v>
      </c>
      <c r="N1230" s="9">
        <v>0.05</v>
      </c>
      <c r="O1230" s="21">
        <v>0.05</v>
      </c>
      <c r="P1230" s="21" t="str">
        <f>IF(Table13[[#This Row],[Discount]]=0,"No Discount",IF(Table13[[#This Row],[Discount]]&lt;=0.05,"Low",IF(Table13[[#This Row],[Discount]]&lt;=0.1,"Medium","High")))</f>
        <v>Low</v>
      </c>
      <c r="Q1230" s="15">
        <f t="shared" si="58"/>
        <v>4.1880000000000006</v>
      </c>
      <c r="R1230" s="15">
        <f t="shared" si="59"/>
        <v>79.572000000000003</v>
      </c>
      <c r="S1230" s="15" t="str">
        <f>IF(Table13[[#This Row],[Total Sales After Discount (Main Total Sales)]]&gt;=1000,"High Order","Low Order")</f>
        <v>Low Order</v>
      </c>
      <c r="T1230" s="9" t="s">
        <v>98</v>
      </c>
      <c r="U1230" s="9" t="s">
        <v>42</v>
      </c>
      <c r="V1230" s="16" t="str">
        <f ca="1">PROPER(Table13[[#This Row],[Region]])</f>
        <v>East</v>
      </c>
      <c r="W1230" s="9" t="s">
        <v>254</v>
      </c>
      <c r="X1230" s="9" t="s">
        <v>794</v>
      </c>
      <c r="Y1230" s="9" t="s">
        <v>32</v>
      </c>
      <c r="Z1230" s="9" t="str">
        <f>TEXT(Table13[[#This Row],[Order Date]],"mmm")</f>
        <v>Jan</v>
      </c>
      <c r="AA1230" s="1" t="str">
        <f>TEXT(Table13[[#This Row],[Order Date]],"yyyy")</f>
        <v>2015</v>
      </c>
      <c r="AB1230" s="1" t="str">
        <f>TEXT(Table13[[#This Row],[Order Date]],"mmm yyyy")</f>
        <v>Jan 2015</v>
      </c>
      <c r="AC1230" s="1" t="str">
        <f>TEXT(Table13[[#This Row],[Order Date]],"dddd")</f>
        <v>Thursday</v>
      </c>
    </row>
    <row r="1231" spans="1:29" ht="14.5">
      <c r="A1231" s="9">
        <v>2211</v>
      </c>
      <c r="B1231" s="9" t="str">
        <f>VLOOKUP(Table13[[#This Row],[Customer ID]],'Customer Lookup'!A:B,2,0)</f>
        <v>Anita Hahn</v>
      </c>
      <c r="C1231" s="9">
        <v>88028</v>
      </c>
      <c r="D1231" s="12">
        <v>42005</v>
      </c>
      <c r="E1231" s="12">
        <v>42007</v>
      </c>
      <c r="F1231" s="24">
        <f>Table13[[#This Row],[Ship Date]]-Table13[[#This Row],[Order Date]]</f>
        <v>2</v>
      </c>
      <c r="G1231" s="18" t="str">
        <f>IF(Table13[[#This Row],[Shipping Delay (No of Days From Order to Delivery)]]&lt;=2,"Fast Delivery","Standard Delivery")</f>
        <v>Fast Delivery</v>
      </c>
      <c r="H1231" s="9" t="s">
        <v>2238</v>
      </c>
      <c r="I1231" s="13" t="str">
        <f ca="1">TRIM(Table13[[#This Row],[Product Category]])</f>
        <v>Technology</v>
      </c>
      <c r="J1231" s="13" t="str">
        <f ca="1">PROPER(Table13[[#This Row],[Product Sub-Category]])</f>
        <v>Storage &amp; Organization</v>
      </c>
      <c r="K1231" s="14">
        <v>2</v>
      </c>
      <c r="L1231" s="15">
        <v>95.99</v>
      </c>
      <c r="M1231" s="15">
        <f t="shared" si="57"/>
        <v>191.98</v>
      </c>
      <c r="N1231" s="9">
        <v>0.05</v>
      </c>
      <c r="O1231" s="20">
        <v>0.05</v>
      </c>
      <c r="P1231" s="20" t="str">
        <f>IF(Table13[[#This Row],[Discount]]=0,"No Discount",IF(Table13[[#This Row],[Discount]]&lt;=0.05,"Low",IF(Table13[[#This Row],[Discount]]&lt;=0.1,"Medium","High")))</f>
        <v>Low</v>
      </c>
      <c r="Q1231" s="15">
        <f t="shared" si="58"/>
        <v>9.5990000000000002</v>
      </c>
      <c r="R1231" s="15">
        <f t="shared" si="59"/>
        <v>182.381</v>
      </c>
      <c r="S1231" s="15" t="str">
        <f>IF(Table13[[#This Row],[Total Sales After Discount (Main Total Sales)]]&gt;=1000,"High Order","Low Order")</f>
        <v>Low Order</v>
      </c>
      <c r="T1231" s="9" t="s">
        <v>31</v>
      </c>
      <c r="U1231" s="9" t="s">
        <v>42</v>
      </c>
      <c r="V1231" s="16" t="str">
        <f ca="1">PROPER(Table13[[#This Row],[Region]])</f>
        <v>East</v>
      </c>
      <c r="W1231" s="9" t="s">
        <v>268</v>
      </c>
      <c r="X1231" s="9" t="s">
        <v>795</v>
      </c>
      <c r="Y1231" s="9" t="s">
        <v>22</v>
      </c>
      <c r="Z1231" s="9" t="str">
        <f>TEXT(Table13[[#This Row],[Order Date]],"mmm")</f>
        <v>Jan</v>
      </c>
      <c r="AA1231" s="1" t="str">
        <f>TEXT(Table13[[#This Row],[Order Date]],"yyyy")</f>
        <v>2015</v>
      </c>
      <c r="AB1231" s="1" t="str">
        <f>TEXT(Table13[[#This Row],[Order Date]],"mmm yyyy")</f>
        <v>Jan 2015</v>
      </c>
      <c r="AC1231" s="1" t="str">
        <f>TEXT(Table13[[#This Row],[Order Date]],"dddd")</f>
        <v>Thursday</v>
      </c>
    </row>
    <row r="1232" spans="1:29" ht="14.5">
      <c r="A1232" s="9">
        <v>2212</v>
      </c>
      <c r="B1232" s="9" t="str">
        <f>VLOOKUP(Table13[[#This Row],[Customer ID]],'Customer Lookup'!A:B,2,0)</f>
        <v>Stacy Chang</v>
      </c>
      <c r="C1232" s="9">
        <v>88029</v>
      </c>
      <c r="D1232" s="12">
        <v>42113</v>
      </c>
      <c r="E1232" s="12">
        <v>42115</v>
      </c>
      <c r="F1232" s="24">
        <f>Table13[[#This Row],[Ship Date]]-Table13[[#This Row],[Order Date]]</f>
        <v>2</v>
      </c>
      <c r="G1232" s="18" t="str">
        <f>IF(Table13[[#This Row],[Shipping Delay (No of Days From Order to Delivery)]]&lt;=2,"Fast Delivery","Standard Delivery")</f>
        <v>Fast Delivery</v>
      </c>
      <c r="H1232" s="8" t="s">
        <v>2242</v>
      </c>
      <c r="I1232" s="13" t="str">
        <f ca="1">TRIM(Table13[[#This Row],[Product Category]])</f>
        <v>Office Supplies</v>
      </c>
      <c r="J1232" s="13" t="str">
        <f ca="1">PROPER(Table13[[#This Row],[Product Sub-Category]])</f>
        <v>Copiers And Fax</v>
      </c>
      <c r="K1232" s="14">
        <v>5</v>
      </c>
      <c r="L1232" s="15">
        <v>199.99</v>
      </c>
      <c r="M1232" s="15">
        <f t="shared" si="57"/>
        <v>999.95</v>
      </c>
      <c r="N1232" s="9">
        <v>0.1</v>
      </c>
      <c r="O1232" s="21">
        <v>0.1</v>
      </c>
      <c r="P1232" s="21" t="str">
        <f>IF(Table13[[#This Row],[Discount]]=0,"No Discount",IF(Table13[[#This Row],[Discount]]&lt;=0.05,"Low",IF(Table13[[#This Row],[Discount]]&lt;=0.1,"Medium","High")))</f>
        <v>Medium</v>
      </c>
      <c r="Q1232" s="15">
        <f t="shared" si="58"/>
        <v>99.995000000000005</v>
      </c>
      <c r="R1232" s="15">
        <f t="shared" si="59"/>
        <v>899.95500000000004</v>
      </c>
      <c r="S1232" s="15" t="str">
        <f>IF(Table13[[#This Row],[Total Sales After Discount (Main Total Sales)]]&gt;=1000,"High Order","Low Order")</f>
        <v>Low Order</v>
      </c>
      <c r="T1232" s="9" t="s">
        <v>21</v>
      </c>
      <c r="U1232" s="9" t="s">
        <v>42</v>
      </c>
      <c r="V1232" s="16" t="str">
        <f ca="1">PROPER(Table13[[#This Row],[Region]])</f>
        <v>East</v>
      </c>
      <c r="W1232" s="9" t="s">
        <v>268</v>
      </c>
      <c r="X1232" s="9" t="s">
        <v>796</v>
      </c>
      <c r="Y1232" s="9" t="s">
        <v>22</v>
      </c>
      <c r="Z1232" s="9" t="str">
        <f>TEXT(Table13[[#This Row],[Order Date]],"mmm")</f>
        <v>Apr</v>
      </c>
      <c r="AA1232" s="1" t="str">
        <f>TEXT(Table13[[#This Row],[Order Date]],"yyyy")</f>
        <v>2015</v>
      </c>
      <c r="AB1232" s="1" t="str">
        <f>TEXT(Table13[[#This Row],[Order Date]],"mmm yyyy")</f>
        <v>Apr 2015</v>
      </c>
      <c r="AC1232" s="1" t="str">
        <f>TEXT(Table13[[#This Row],[Order Date]],"dddd")</f>
        <v>Sunday</v>
      </c>
    </row>
    <row r="1233" spans="1:29" ht="14.5">
      <c r="A1233" s="9">
        <v>2215</v>
      </c>
      <c r="B1233" s="9" t="str">
        <f>VLOOKUP(Table13[[#This Row],[Customer ID]],'Customer Lookup'!A:B,2,0)</f>
        <v>Christopher High</v>
      </c>
      <c r="C1233" s="9">
        <v>90314</v>
      </c>
      <c r="D1233" s="12">
        <v>42178</v>
      </c>
      <c r="E1233" s="12">
        <v>42178</v>
      </c>
      <c r="F1233" s="24">
        <f>Table13[[#This Row],[Ship Date]]-Table13[[#This Row],[Order Date]]</f>
        <v>0</v>
      </c>
      <c r="G1233" s="18" t="str">
        <f>IF(Table13[[#This Row],[Shipping Delay (No of Days From Order to Delivery)]]&lt;=2,"Fast Delivery","Standard Delivery")</f>
        <v>Fast Delivery</v>
      </c>
      <c r="H1233" s="9" t="s">
        <v>2231</v>
      </c>
      <c r="I1233" s="13" t="str">
        <f ca="1">TRIM(Table13[[#This Row],[Product Category]])</f>
        <v>Technology</v>
      </c>
      <c r="J1233" s="13" t="str">
        <f ca="1">PROPER(Table13[[#This Row],[Product Sub-Category]])</f>
        <v>Pens &amp; Art Supplies</v>
      </c>
      <c r="K1233" s="14">
        <v>4</v>
      </c>
      <c r="L1233" s="15">
        <v>3.28</v>
      </c>
      <c r="M1233" s="15">
        <f t="shared" si="57"/>
        <v>13.12</v>
      </c>
      <c r="N1233" s="9">
        <v>0.05</v>
      </c>
      <c r="O1233" s="20">
        <v>0.05</v>
      </c>
      <c r="P1233" s="20" t="str">
        <f>IF(Table13[[#This Row],[Discount]]=0,"No Discount",IF(Table13[[#This Row],[Discount]]&lt;=0.05,"Low",IF(Table13[[#This Row],[Discount]]&lt;=0.1,"Medium","High")))</f>
        <v>Low</v>
      </c>
      <c r="Q1233" s="15">
        <f t="shared" si="58"/>
        <v>0.65600000000000003</v>
      </c>
      <c r="R1233" s="15">
        <f t="shared" si="59"/>
        <v>12.463999999999999</v>
      </c>
      <c r="S1233" s="15" t="str">
        <f>IF(Table13[[#This Row],[Total Sales After Discount (Main Total Sales)]]&gt;=1000,"High Order","Low Order")</f>
        <v>Low Order</v>
      </c>
      <c r="T1233" s="9" t="s">
        <v>98</v>
      </c>
      <c r="U1233" s="9" t="s">
        <v>81</v>
      </c>
      <c r="V1233" s="16" t="str">
        <f ca="1">PROPER(Table13[[#This Row],[Region]])</f>
        <v>East</v>
      </c>
      <c r="W1233" s="9" t="s">
        <v>124</v>
      </c>
      <c r="X1233" s="9" t="s">
        <v>797</v>
      </c>
      <c r="Y1233" s="9" t="s">
        <v>32</v>
      </c>
      <c r="Z1233" s="9" t="str">
        <f>TEXT(Table13[[#This Row],[Order Date]],"mmm")</f>
        <v>Jun</v>
      </c>
      <c r="AA1233" s="1" t="str">
        <f>TEXT(Table13[[#This Row],[Order Date]],"yyyy")</f>
        <v>2015</v>
      </c>
      <c r="AB1233" s="1" t="str">
        <f>TEXT(Table13[[#This Row],[Order Date]],"mmm yyyy")</f>
        <v>Jun 2015</v>
      </c>
      <c r="AC1233" s="1" t="str">
        <f>TEXT(Table13[[#This Row],[Order Date]],"dddd")</f>
        <v>Tuesday</v>
      </c>
    </row>
    <row r="1234" spans="1:29" ht="14.5">
      <c r="A1234" s="9">
        <v>2216</v>
      </c>
      <c r="B1234" s="9" t="str">
        <f>VLOOKUP(Table13[[#This Row],[Customer ID]],'Customer Lookup'!A:B,2,0)</f>
        <v>Clara Kaplan</v>
      </c>
      <c r="C1234" s="9">
        <v>90314</v>
      </c>
      <c r="D1234" s="12">
        <v>42178</v>
      </c>
      <c r="E1234" s="12">
        <v>42185</v>
      </c>
      <c r="F1234" s="24">
        <f>Table13[[#This Row],[Ship Date]]-Table13[[#This Row],[Order Date]]</f>
        <v>7</v>
      </c>
      <c r="G1234" s="18" t="str">
        <f>IF(Table13[[#This Row],[Shipping Delay (No of Days From Order to Delivery)]]&lt;=2,"Fast Delivery","Standard Delivery")</f>
        <v>Standard Delivery</v>
      </c>
      <c r="H1234" s="8" t="s">
        <v>144</v>
      </c>
      <c r="I1234" s="13" t="str">
        <f ca="1">TRIM(Table13[[#This Row],[Product Category]])</f>
        <v>Office Supplies</v>
      </c>
      <c r="J1234" s="13" t="str">
        <f ca="1">PROPER(Table13[[#This Row],[Product Sub-Category]])</f>
        <v>Computer Peripherals</v>
      </c>
      <c r="K1234" s="14">
        <v>3</v>
      </c>
      <c r="L1234" s="15">
        <v>256.99</v>
      </c>
      <c r="M1234" s="15">
        <f t="shared" si="57"/>
        <v>770.97</v>
      </c>
      <c r="N1234" s="9">
        <v>0.1</v>
      </c>
      <c r="O1234" s="21">
        <v>0.1</v>
      </c>
      <c r="P1234" s="21" t="str">
        <f>IF(Table13[[#This Row],[Discount]]=0,"No Discount",IF(Table13[[#This Row],[Discount]]&lt;=0.05,"Low",IF(Table13[[#This Row],[Discount]]&lt;=0.1,"Medium","High")))</f>
        <v>Medium</v>
      </c>
      <c r="Q1234" s="15">
        <f t="shared" si="58"/>
        <v>77.097000000000008</v>
      </c>
      <c r="R1234" s="15">
        <f t="shared" si="59"/>
        <v>693.87300000000005</v>
      </c>
      <c r="S1234" s="15" t="str">
        <f>IF(Table13[[#This Row],[Total Sales After Discount (Main Total Sales)]]&gt;=1000,"High Order","Low Order")</f>
        <v>Low Order</v>
      </c>
      <c r="T1234" s="9" t="s">
        <v>98</v>
      </c>
      <c r="U1234" s="9" t="s">
        <v>81</v>
      </c>
      <c r="V1234" s="16" t="str">
        <f ca="1">PROPER(Table13[[#This Row],[Region]])</f>
        <v>East</v>
      </c>
      <c r="W1234" s="9" t="s">
        <v>124</v>
      </c>
      <c r="X1234" s="9" t="s">
        <v>798</v>
      </c>
      <c r="Y1234" s="9" t="s">
        <v>32</v>
      </c>
      <c r="Z1234" s="9" t="str">
        <f>TEXT(Table13[[#This Row],[Order Date]],"mmm")</f>
        <v>Jun</v>
      </c>
      <c r="AA1234" s="1" t="str">
        <f>TEXT(Table13[[#This Row],[Order Date]],"yyyy")</f>
        <v>2015</v>
      </c>
      <c r="AB1234" s="1" t="str">
        <f>TEXT(Table13[[#This Row],[Order Date]],"mmm yyyy")</f>
        <v>Jun 2015</v>
      </c>
      <c r="AC1234" s="1" t="str">
        <f>TEXT(Table13[[#This Row],[Order Date]],"dddd")</f>
        <v>Tuesday</v>
      </c>
    </row>
    <row r="1235" spans="1:29" ht="14.5">
      <c r="A1235" s="9">
        <v>2216</v>
      </c>
      <c r="B1235" s="9" t="str">
        <f>VLOOKUP(Table13[[#This Row],[Customer ID]],'Customer Lookup'!A:B,2,0)</f>
        <v>Clara Kaplan</v>
      </c>
      <c r="C1235" s="9">
        <v>90314</v>
      </c>
      <c r="D1235" s="12">
        <v>42178</v>
      </c>
      <c r="E1235" s="12">
        <v>42180</v>
      </c>
      <c r="F1235" s="24">
        <f>Table13[[#This Row],[Ship Date]]-Table13[[#This Row],[Order Date]]</f>
        <v>2</v>
      </c>
      <c r="G1235" s="18" t="str">
        <f>IF(Table13[[#This Row],[Shipping Delay (No of Days From Order to Delivery)]]&lt;=2,"Fast Delivery","Standard Delivery")</f>
        <v>Fast Delivery</v>
      </c>
      <c r="H1235" s="9" t="s">
        <v>83</v>
      </c>
      <c r="I1235" s="13" t="str">
        <f ca="1">TRIM(Table13[[#This Row],[Product Category]])</f>
        <v>Furniture</v>
      </c>
      <c r="J1235" s="13" t="str">
        <f ca="1">PROPER(Table13[[#This Row],[Product Sub-Category]])</f>
        <v>Paper</v>
      </c>
      <c r="K1235" s="14">
        <v>10</v>
      </c>
      <c r="L1235" s="15">
        <v>6.48</v>
      </c>
      <c r="M1235" s="15">
        <f t="shared" si="57"/>
        <v>64.800000000000011</v>
      </c>
      <c r="N1235" s="9">
        <v>0.05</v>
      </c>
      <c r="O1235" s="20">
        <v>0.05</v>
      </c>
      <c r="P1235" s="20" t="str">
        <f>IF(Table13[[#This Row],[Discount]]=0,"No Discount",IF(Table13[[#This Row],[Discount]]&lt;=0.05,"Low",IF(Table13[[#This Row],[Discount]]&lt;=0.1,"Medium","High")))</f>
        <v>Low</v>
      </c>
      <c r="Q1235" s="15">
        <f t="shared" si="58"/>
        <v>3.2400000000000007</v>
      </c>
      <c r="R1235" s="15">
        <f t="shared" si="59"/>
        <v>61.560000000000009</v>
      </c>
      <c r="S1235" s="15" t="str">
        <f>IF(Table13[[#This Row],[Total Sales After Discount (Main Total Sales)]]&gt;=1000,"High Order","Low Order")</f>
        <v>Low Order</v>
      </c>
      <c r="T1235" s="9" t="s">
        <v>98</v>
      </c>
      <c r="U1235" s="9" t="s">
        <v>81</v>
      </c>
      <c r="V1235" s="16" t="str">
        <f ca="1">PROPER(Table13[[#This Row],[Region]])</f>
        <v>South</v>
      </c>
      <c r="W1235" s="9" t="s">
        <v>124</v>
      </c>
      <c r="X1235" s="9" t="s">
        <v>798</v>
      </c>
      <c r="Y1235" s="9" t="s">
        <v>32</v>
      </c>
      <c r="Z1235" s="9" t="str">
        <f>TEXT(Table13[[#This Row],[Order Date]],"mmm")</f>
        <v>Jun</v>
      </c>
      <c r="AA1235" s="1" t="str">
        <f>TEXT(Table13[[#This Row],[Order Date]],"yyyy")</f>
        <v>2015</v>
      </c>
      <c r="AB1235" s="1" t="str">
        <f>TEXT(Table13[[#This Row],[Order Date]],"mmm yyyy")</f>
        <v>Jun 2015</v>
      </c>
      <c r="AC1235" s="1" t="str">
        <f>TEXT(Table13[[#This Row],[Order Date]],"dddd")</f>
        <v>Tuesday</v>
      </c>
    </row>
    <row r="1236" spans="1:29" ht="14.5">
      <c r="A1236" s="9">
        <v>2220</v>
      </c>
      <c r="B1236" s="9" t="str">
        <f>VLOOKUP(Table13[[#This Row],[Customer ID]],'Customer Lookup'!A:B,2,0)</f>
        <v>Jennifer Stanton</v>
      </c>
      <c r="C1236" s="9">
        <v>91036</v>
      </c>
      <c r="D1236" s="12">
        <v>42063</v>
      </c>
      <c r="E1236" s="12">
        <v>42064</v>
      </c>
      <c r="F1236" s="24">
        <f>Table13[[#This Row],[Ship Date]]-Table13[[#This Row],[Order Date]]</f>
        <v>1</v>
      </c>
      <c r="G1236" s="18" t="str">
        <f>IF(Table13[[#This Row],[Shipping Delay (No of Days From Order to Delivery)]]&lt;=2,"Fast Delivery","Standard Delivery")</f>
        <v>Fast Delivery</v>
      </c>
      <c r="H1236" s="8" t="s">
        <v>2233</v>
      </c>
      <c r="I1236" s="13" t="str">
        <f ca="1">TRIM(Table13[[#This Row],[Product Category]])</f>
        <v>Furniture</v>
      </c>
      <c r="J1236" s="13" t="str">
        <f ca="1">PROPER(Table13[[#This Row],[Product Sub-Category]])</f>
        <v>Office Furnishings</v>
      </c>
      <c r="K1236" s="14">
        <v>4</v>
      </c>
      <c r="L1236" s="15">
        <v>14.2</v>
      </c>
      <c r="M1236" s="15">
        <f t="shared" si="57"/>
        <v>56.8</v>
      </c>
      <c r="N1236" s="9">
        <v>0.05</v>
      </c>
      <c r="O1236" s="21">
        <v>0.05</v>
      </c>
      <c r="P1236" s="21" t="str">
        <f>IF(Table13[[#This Row],[Discount]]=0,"No Discount",IF(Table13[[#This Row],[Discount]]&lt;=0.05,"Low",IF(Table13[[#This Row],[Discount]]&lt;=0.1,"Medium","High")))</f>
        <v>Low</v>
      </c>
      <c r="Q1236" s="15">
        <f t="shared" si="58"/>
        <v>2.84</v>
      </c>
      <c r="R1236" s="15">
        <f t="shared" si="59"/>
        <v>53.959999999999994</v>
      </c>
      <c r="S1236" s="15" t="str">
        <f>IF(Table13[[#This Row],[Total Sales After Discount (Main Total Sales)]]&gt;=1000,"High Order","Low Order")</f>
        <v>Low Order</v>
      </c>
      <c r="T1236" s="9" t="s">
        <v>98</v>
      </c>
      <c r="U1236" s="9" t="s">
        <v>104</v>
      </c>
      <c r="V1236" s="16" t="str">
        <f ca="1">PROPER(Table13[[#This Row],[Region]])</f>
        <v>West</v>
      </c>
      <c r="W1236" s="9" t="s">
        <v>242</v>
      </c>
      <c r="X1236" s="9" t="s">
        <v>799</v>
      </c>
      <c r="Y1236" s="9" t="s">
        <v>32</v>
      </c>
      <c r="Z1236" s="9" t="str">
        <f>TEXT(Table13[[#This Row],[Order Date]],"mmm")</f>
        <v>Feb</v>
      </c>
      <c r="AA1236" s="1" t="str">
        <f>TEXT(Table13[[#This Row],[Order Date]],"yyyy")</f>
        <v>2015</v>
      </c>
      <c r="AB1236" s="1" t="str">
        <f>TEXT(Table13[[#This Row],[Order Date]],"mmm yyyy")</f>
        <v>Feb 2015</v>
      </c>
      <c r="AC1236" s="1" t="str">
        <f>TEXT(Table13[[#This Row],[Order Date]],"dddd")</f>
        <v>Saturday</v>
      </c>
    </row>
    <row r="1237" spans="1:29" ht="14.5">
      <c r="A1237" s="9">
        <v>2225</v>
      </c>
      <c r="B1237" s="9" t="str">
        <f>VLOOKUP(Table13[[#This Row],[Customer ID]],'Customer Lookup'!A:B,2,0)</f>
        <v>Sean McKenna</v>
      </c>
      <c r="C1237" s="9">
        <v>89970</v>
      </c>
      <c r="D1237" s="12">
        <v>42056</v>
      </c>
      <c r="E1237" s="12">
        <v>42057</v>
      </c>
      <c r="F1237" s="24">
        <f>Table13[[#This Row],[Ship Date]]-Table13[[#This Row],[Order Date]]</f>
        <v>1</v>
      </c>
      <c r="G1237" s="18" t="str">
        <f>IF(Table13[[#This Row],[Shipping Delay (No of Days From Order to Delivery)]]&lt;=2,"Fast Delivery","Standard Delivery")</f>
        <v>Fast Delivery</v>
      </c>
      <c r="H1237" s="9" t="s">
        <v>2232</v>
      </c>
      <c r="I1237" s="13" t="str">
        <f ca="1">TRIM(Table13[[#This Row],[Product Category]])</f>
        <v>Office Supplies</v>
      </c>
      <c r="J1237" s="13" t="str">
        <f ca="1">PROPER(Table13[[#This Row],[Product Sub-Category]])</f>
        <v>Chairs &amp; Chairmats</v>
      </c>
      <c r="K1237" s="14">
        <v>15</v>
      </c>
      <c r="L1237" s="15">
        <v>100.89</v>
      </c>
      <c r="M1237" s="15">
        <f t="shared" si="57"/>
        <v>1513.35</v>
      </c>
      <c r="N1237" s="9">
        <v>0.1</v>
      </c>
      <c r="O1237" s="20">
        <v>0.1</v>
      </c>
      <c r="P1237" s="20" t="str">
        <f>IF(Table13[[#This Row],[Discount]]=0,"No Discount",IF(Table13[[#This Row],[Discount]]&lt;=0.05,"Low",IF(Table13[[#This Row],[Discount]]&lt;=0.1,"Medium","High")))</f>
        <v>Medium</v>
      </c>
      <c r="Q1237" s="15">
        <f t="shared" si="58"/>
        <v>151.33500000000001</v>
      </c>
      <c r="R1237" s="15">
        <f t="shared" si="59"/>
        <v>1362.0149999999999</v>
      </c>
      <c r="S1237" s="15" t="str">
        <f>IF(Table13[[#This Row],[Total Sales After Discount (Main Total Sales)]]&gt;=1000,"High Order","Low Order")</f>
        <v>High Order</v>
      </c>
      <c r="T1237" s="9" t="s">
        <v>41</v>
      </c>
      <c r="U1237" s="9" t="s">
        <v>51</v>
      </c>
      <c r="V1237" s="16" t="str">
        <f ca="1">PROPER(Table13[[#This Row],[Region]])</f>
        <v>South</v>
      </c>
      <c r="W1237" s="9" t="s">
        <v>244</v>
      </c>
      <c r="X1237" s="9" t="s">
        <v>800</v>
      </c>
      <c r="Y1237" s="9" t="s">
        <v>22</v>
      </c>
      <c r="Z1237" s="9" t="str">
        <f>TEXT(Table13[[#This Row],[Order Date]],"mmm")</f>
        <v>Feb</v>
      </c>
      <c r="AA1237" s="1" t="str">
        <f>TEXT(Table13[[#This Row],[Order Date]],"yyyy")</f>
        <v>2015</v>
      </c>
      <c r="AB1237" s="1" t="str">
        <f>TEXT(Table13[[#This Row],[Order Date]],"mmm yyyy")</f>
        <v>Feb 2015</v>
      </c>
      <c r="AC1237" s="1" t="str">
        <f>TEXT(Table13[[#This Row],[Order Date]],"dddd")</f>
        <v>Saturday</v>
      </c>
    </row>
    <row r="1238" spans="1:29" ht="14.5">
      <c r="A1238" s="9">
        <v>2240</v>
      </c>
      <c r="B1238" s="9" t="str">
        <f>VLOOKUP(Table13[[#This Row],[Customer ID]],'Customer Lookup'!A:B,2,0)</f>
        <v>Maurice Kelly</v>
      </c>
      <c r="C1238" s="9">
        <v>89102</v>
      </c>
      <c r="D1238" s="12">
        <v>42100</v>
      </c>
      <c r="E1238" s="12">
        <v>42107</v>
      </c>
      <c r="F1238" s="24">
        <f>Table13[[#This Row],[Ship Date]]-Table13[[#This Row],[Order Date]]</f>
        <v>7</v>
      </c>
      <c r="G1238" s="18" t="str">
        <f>IF(Table13[[#This Row],[Shipping Delay (No of Days From Order to Delivery)]]&lt;=2,"Fast Delivery","Standard Delivery")</f>
        <v>Standard Delivery</v>
      </c>
      <c r="H1238" s="8" t="s">
        <v>2238</v>
      </c>
      <c r="I1238" s="13" t="str">
        <f ca="1">TRIM(Table13[[#This Row],[Product Category]])</f>
        <v>Furniture</v>
      </c>
      <c r="J1238" s="13" t="str">
        <f ca="1">PROPER(Table13[[#This Row],[Product Sub-Category]])</f>
        <v>Storage &amp; Organization</v>
      </c>
      <c r="K1238" s="14">
        <v>7</v>
      </c>
      <c r="L1238" s="15">
        <v>13.43</v>
      </c>
      <c r="M1238" s="15">
        <f t="shared" si="57"/>
        <v>94.009999999999991</v>
      </c>
      <c r="N1238" s="9">
        <v>0.05</v>
      </c>
      <c r="O1238" s="21">
        <v>0.05</v>
      </c>
      <c r="P1238" s="21" t="str">
        <f>IF(Table13[[#This Row],[Discount]]=0,"No Discount",IF(Table13[[#This Row],[Discount]]&lt;=0.05,"Low",IF(Table13[[#This Row],[Discount]]&lt;=0.1,"Medium","High")))</f>
        <v>Low</v>
      </c>
      <c r="Q1238" s="15">
        <f t="shared" si="58"/>
        <v>4.7004999999999999</v>
      </c>
      <c r="R1238" s="15">
        <f t="shared" si="59"/>
        <v>89.309499999999986</v>
      </c>
      <c r="S1238" s="15" t="str">
        <f>IF(Table13[[#This Row],[Total Sales After Discount (Main Total Sales)]]&gt;=1000,"High Order","Low Order")</f>
        <v>Low Order</v>
      </c>
      <c r="T1238" s="9" t="s">
        <v>98</v>
      </c>
      <c r="U1238" s="9" t="s">
        <v>81</v>
      </c>
      <c r="V1238" s="16" t="str">
        <f ca="1">PROPER(Table13[[#This Row],[Region]])</f>
        <v>East</v>
      </c>
      <c r="W1238" s="9" t="s">
        <v>242</v>
      </c>
      <c r="X1238" s="9" t="s">
        <v>801</v>
      </c>
      <c r="Y1238" s="9" t="s">
        <v>22</v>
      </c>
      <c r="Z1238" s="9" t="str">
        <f>TEXT(Table13[[#This Row],[Order Date]],"mmm")</f>
        <v>Apr</v>
      </c>
      <c r="AA1238" s="1" t="str">
        <f>TEXT(Table13[[#This Row],[Order Date]],"yyyy")</f>
        <v>2015</v>
      </c>
      <c r="AB1238" s="1" t="str">
        <f>TEXT(Table13[[#This Row],[Order Date]],"mmm yyyy")</f>
        <v>Apr 2015</v>
      </c>
      <c r="AC1238" s="1" t="str">
        <f>TEXT(Table13[[#This Row],[Order Date]],"dddd")</f>
        <v>Monday</v>
      </c>
    </row>
    <row r="1239" spans="1:29" ht="14.5">
      <c r="A1239" s="9">
        <v>2250</v>
      </c>
      <c r="B1239" s="9" t="str">
        <f>VLOOKUP(Table13[[#This Row],[Customer ID]],'Customer Lookup'!A:B,2,0)</f>
        <v>Alvin Hoover</v>
      </c>
      <c r="C1239" s="9">
        <v>86699</v>
      </c>
      <c r="D1239" s="12">
        <v>42107</v>
      </c>
      <c r="E1239" s="12">
        <v>42114</v>
      </c>
      <c r="F1239" s="24">
        <f>Table13[[#This Row],[Ship Date]]-Table13[[#This Row],[Order Date]]</f>
        <v>7</v>
      </c>
      <c r="G1239" s="18" t="str">
        <f>IF(Table13[[#This Row],[Shipping Delay (No of Days From Order to Delivery)]]&lt;=2,"Fast Delivery","Standard Delivery")</f>
        <v>Standard Delivery</v>
      </c>
      <c r="H1239" s="9" t="s">
        <v>2233</v>
      </c>
      <c r="I1239" s="13" t="str">
        <f ca="1">TRIM(Table13[[#This Row],[Product Category]])</f>
        <v>Office Supplies</v>
      </c>
      <c r="J1239" s="13" t="str">
        <f ca="1">PROPER(Table13[[#This Row],[Product Sub-Category]])</f>
        <v>Office Furnishings</v>
      </c>
      <c r="K1239" s="14">
        <v>22</v>
      </c>
      <c r="L1239" s="15">
        <v>2.08</v>
      </c>
      <c r="M1239" s="15">
        <f t="shared" si="57"/>
        <v>45.760000000000005</v>
      </c>
      <c r="N1239" s="9">
        <v>0.05</v>
      </c>
      <c r="O1239" s="20">
        <v>0.05</v>
      </c>
      <c r="P1239" s="20" t="str">
        <f>IF(Table13[[#This Row],[Discount]]=0,"No Discount",IF(Table13[[#This Row],[Discount]]&lt;=0.05,"Low",IF(Table13[[#This Row],[Discount]]&lt;=0.1,"Medium","High")))</f>
        <v>Low</v>
      </c>
      <c r="Q1239" s="15">
        <f t="shared" si="58"/>
        <v>2.2880000000000003</v>
      </c>
      <c r="R1239" s="15">
        <f t="shared" si="59"/>
        <v>43.472000000000008</v>
      </c>
      <c r="S1239" s="15" t="str">
        <f>IF(Table13[[#This Row],[Total Sales After Discount (Main Total Sales)]]&gt;=1000,"High Order","Low Order")</f>
        <v>Low Order</v>
      </c>
      <c r="T1239" s="9" t="s">
        <v>98</v>
      </c>
      <c r="U1239" s="9" t="s">
        <v>42</v>
      </c>
      <c r="V1239" s="16" t="str">
        <f ca="1">PROPER(Table13[[#This Row],[Region]])</f>
        <v>South</v>
      </c>
      <c r="W1239" s="9" t="s">
        <v>174</v>
      </c>
      <c r="X1239" s="9" t="s">
        <v>802</v>
      </c>
      <c r="Y1239" s="9" t="s">
        <v>32</v>
      </c>
      <c r="Z1239" s="9" t="str">
        <f>TEXT(Table13[[#This Row],[Order Date]],"mmm")</f>
        <v>Apr</v>
      </c>
      <c r="AA1239" s="1" t="str">
        <f>TEXT(Table13[[#This Row],[Order Date]],"yyyy")</f>
        <v>2015</v>
      </c>
      <c r="AB1239" s="1" t="str">
        <f>TEXT(Table13[[#This Row],[Order Date]],"mmm yyyy")</f>
        <v>Apr 2015</v>
      </c>
      <c r="AC1239" s="1" t="str">
        <f>TEXT(Table13[[#This Row],[Order Date]],"dddd")</f>
        <v>Monday</v>
      </c>
    </row>
    <row r="1240" spans="1:29" ht="14.5">
      <c r="A1240" s="9">
        <v>2254</v>
      </c>
      <c r="B1240" s="9" t="str">
        <f>VLOOKUP(Table13[[#This Row],[Customer ID]],'Customer Lookup'!A:B,2,0)</f>
        <v>Jeff Meadows</v>
      </c>
      <c r="C1240" s="9">
        <v>89278</v>
      </c>
      <c r="D1240" s="12">
        <v>42031</v>
      </c>
      <c r="E1240" s="12">
        <v>42036</v>
      </c>
      <c r="F1240" s="24">
        <f>Table13[[#This Row],[Ship Date]]-Table13[[#This Row],[Order Date]]</f>
        <v>5</v>
      </c>
      <c r="G1240" s="18" t="str">
        <f>IF(Table13[[#This Row],[Shipping Delay (No of Days From Order to Delivery)]]&lt;=2,"Fast Delivery","Standard Delivery")</f>
        <v>Standard Delivery</v>
      </c>
      <c r="H1240" s="8" t="s">
        <v>116</v>
      </c>
      <c r="I1240" s="13" t="str">
        <f ca="1">TRIM(Table13[[#This Row],[Product Category]])</f>
        <v>Office Supplies</v>
      </c>
      <c r="J1240" s="13" t="str">
        <f ca="1">PROPER(Table13[[#This Row],[Product Sub-Category]])</f>
        <v>Labels</v>
      </c>
      <c r="K1240" s="14">
        <v>12</v>
      </c>
      <c r="L1240" s="15">
        <v>6.3</v>
      </c>
      <c r="M1240" s="15">
        <f t="shared" si="57"/>
        <v>75.599999999999994</v>
      </c>
      <c r="N1240" s="9">
        <v>0.05</v>
      </c>
      <c r="O1240" s="21">
        <v>0.05</v>
      </c>
      <c r="P1240" s="21" t="str">
        <f>IF(Table13[[#This Row],[Discount]]=0,"No Discount",IF(Table13[[#This Row],[Discount]]&lt;=0.05,"Low",IF(Table13[[#This Row],[Discount]]&lt;=0.1,"Medium","High")))</f>
        <v>Low</v>
      </c>
      <c r="Q1240" s="15">
        <f t="shared" si="58"/>
        <v>3.78</v>
      </c>
      <c r="R1240" s="15">
        <f t="shared" si="59"/>
        <v>71.819999999999993</v>
      </c>
      <c r="S1240" s="15" t="str">
        <f>IF(Table13[[#This Row],[Total Sales After Discount (Main Total Sales)]]&gt;=1000,"High Order","Low Order")</f>
        <v>Low Order</v>
      </c>
      <c r="T1240" s="9" t="s">
        <v>98</v>
      </c>
      <c r="U1240" s="9" t="s">
        <v>81</v>
      </c>
      <c r="V1240" s="16" t="str">
        <f ca="1">PROPER(Table13[[#This Row],[Region]])</f>
        <v>South</v>
      </c>
      <c r="W1240" s="9" t="s">
        <v>347</v>
      </c>
      <c r="X1240" s="9" t="s">
        <v>803</v>
      </c>
      <c r="Y1240" s="9" t="s">
        <v>32</v>
      </c>
      <c r="Z1240" s="9" t="str">
        <f>TEXT(Table13[[#This Row],[Order Date]],"mmm")</f>
        <v>Jan</v>
      </c>
      <c r="AA1240" s="1" t="str">
        <f>TEXT(Table13[[#This Row],[Order Date]],"yyyy")</f>
        <v>2015</v>
      </c>
      <c r="AB1240" s="1" t="str">
        <f>TEXT(Table13[[#This Row],[Order Date]],"mmm yyyy")</f>
        <v>Jan 2015</v>
      </c>
      <c r="AC1240" s="1" t="str">
        <f>TEXT(Table13[[#This Row],[Order Date]],"dddd")</f>
        <v>Tuesday</v>
      </c>
    </row>
    <row r="1241" spans="1:29" ht="14.5">
      <c r="A1241" s="9">
        <v>2254</v>
      </c>
      <c r="B1241" s="9" t="str">
        <f>VLOOKUP(Table13[[#This Row],[Customer ID]],'Customer Lookup'!A:B,2,0)</f>
        <v>Jeff Meadows</v>
      </c>
      <c r="C1241" s="9">
        <v>89279</v>
      </c>
      <c r="D1241" s="12">
        <v>42122</v>
      </c>
      <c r="E1241" s="12">
        <v>42124</v>
      </c>
      <c r="F1241" s="24">
        <f>Table13[[#This Row],[Ship Date]]-Table13[[#This Row],[Order Date]]</f>
        <v>2</v>
      </c>
      <c r="G1241" s="18" t="str">
        <f>IF(Table13[[#This Row],[Shipping Delay (No of Days From Order to Delivery)]]&lt;=2,"Fast Delivery","Standard Delivery")</f>
        <v>Fast Delivery</v>
      </c>
      <c r="H1241" s="9" t="s">
        <v>83</v>
      </c>
      <c r="I1241" s="13" t="str">
        <f ca="1">TRIM(Table13[[#This Row],[Product Category]])</f>
        <v>Office Supplies</v>
      </c>
      <c r="J1241" s="13" t="str">
        <f ca="1">PROPER(Table13[[#This Row],[Product Sub-Category]])</f>
        <v>Paper</v>
      </c>
      <c r="K1241" s="14">
        <v>14</v>
      </c>
      <c r="L1241" s="15">
        <v>48.91</v>
      </c>
      <c r="M1241" s="15">
        <f t="shared" si="57"/>
        <v>684.74</v>
      </c>
      <c r="N1241" s="9">
        <v>0.05</v>
      </c>
      <c r="O1241" s="20">
        <v>0.05</v>
      </c>
      <c r="P1241" s="20" t="str">
        <f>IF(Table13[[#This Row],[Discount]]=0,"No Discount",IF(Table13[[#This Row],[Discount]]&lt;=0.05,"Low",IF(Table13[[#This Row],[Discount]]&lt;=0.1,"Medium","High")))</f>
        <v>Low</v>
      </c>
      <c r="Q1241" s="15">
        <f t="shared" si="58"/>
        <v>34.237000000000002</v>
      </c>
      <c r="R1241" s="15">
        <f t="shared" si="59"/>
        <v>650.50300000000004</v>
      </c>
      <c r="S1241" s="15" t="str">
        <f>IF(Table13[[#This Row],[Total Sales After Discount (Main Total Sales)]]&gt;=1000,"High Order","Low Order")</f>
        <v>Low Order</v>
      </c>
      <c r="T1241" s="9" t="s">
        <v>21</v>
      </c>
      <c r="U1241" s="9" t="s">
        <v>81</v>
      </c>
      <c r="V1241" s="16" t="str">
        <f ca="1">PROPER(Table13[[#This Row],[Region]])</f>
        <v>South</v>
      </c>
      <c r="W1241" s="9" t="s">
        <v>347</v>
      </c>
      <c r="X1241" s="9" t="s">
        <v>803</v>
      </c>
      <c r="Y1241" s="9" t="s">
        <v>32</v>
      </c>
      <c r="Z1241" s="9" t="str">
        <f>TEXT(Table13[[#This Row],[Order Date]],"mmm")</f>
        <v>Apr</v>
      </c>
      <c r="AA1241" s="1" t="str">
        <f>TEXT(Table13[[#This Row],[Order Date]],"yyyy")</f>
        <v>2015</v>
      </c>
      <c r="AB1241" s="1" t="str">
        <f>TEXT(Table13[[#This Row],[Order Date]],"mmm yyyy")</f>
        <v>Apr 2015</v>
      </c>
      <c r="AC1241" s="1" t="str">
        <f>TEXT(Table13[[#This Row],[Order Date]],"dddd")</f>
        <v>Tuesday</v>
      </c>
    </row>
    <row r="1242" spans="1:29" ht="14.5">
      <c r="A1242" s="9">
        <v>2254</v>
      </c>
      <c r="B1242" s="9" t="str">
        <f>VLOOKUP(Table13[[#This Row],[Customer ID]],'Customer Lookup'!A:B,2,0)</f>
        <v>Jeff Meadows</v>
      </c>
      <c r="C1242" s="9">
        <v>89279</v>
      </c>
      <c r="D1242" s="12">
        <v>42122</v>
      </c>
      <c r="E1242" s="12">
        <v>42122</v>
      </c>
      <c r="F1242" s="24">
        <f>Table13[[#This Row],[Ship Date]]-Table13[[#This Row],[Order Date]]</f>
        <v>0</v>
      </c>
      <c r="G1242" s="18" t="str">
        <f>IF(Table13[[#This Row],[Shipping Delay (No of Days From Order to Delivery)]]&lt;=2,"Fast Delivery","Standard Delivery")</f>
        <v>Fast Delivery</v>
      </c>
      <c r="H1242" s="8" t="s">
        <v>83</v>
      </c>
      <c r="I1242" s="13" t="str">
        <f ca="1">TRIM(Table13[[#This Row],[Product Category]])</f>
        <v>Office Supplies</v>
      </c>
      <c r="J1242" s="13" t="str">
        <f ca="1">PROPER(Table13[[#This Row],[Product Sub-Category]])</f>
        <v>Paper</v>
      </c>
      <c r="K1242" s="14">
        <v>13</v>
      </c>
      <c r="L1242" s="15">
        <v>5.98</v>
      </c>
      <c r="M1242" s="15">
        <f t="shared" si="57"/>
        <v>77.740000000000009</v>
      </c>
      <c r="N1242" s="9">
        <v>0.05</v>
      </c>
      <c r="O1242" s="21">
        <v>0.05</v>
      </c>
      <c r="P1242" s="21" t="str">
        <f>IF(Table13[[#This Row],[Discount]]=0,"No Discount",IF(Table13[[#This Row],[Discount]]&lt;=0.05,"Low",IF(Table13[[#This Row],[Discount]]&lt;=0.1,"Medium","High")))</f>
        <v>Low</v>
      </c>
      <c r="Q1242" s="15">
        <f t="shared" si="58"/>
        <v>3.8870000000000005</v>
      </c>
      <c r="R1242" s="15">
        <f t="shared" si="59"/>
        <v>73.853000000000009</v>
      </c>
      <c r="S1242" s="15" t="str">
        <f>IF(Table13[[#This Row],[Total Sales After Discount (Main Total Sales)]]&gt;=1000,"High Order","Low Order")</f>
        <v>Low Order</v>
      </c>
      <c r="T1242" s="9" t="s">
        <v>21</v>
      </c>
      <c r="U1242" s="9" t="s">
        <v>81</v>
      </c>
      <c r="V1242" s="16" t="str">
        <f ca="1">PROPER(Table13[[#This Row],[Region]])</f>
        <v>South</v>
      </c>
      <c r="W1242" s="9" t="s">
        <v>347</v>
      </c>
      <c r="X1242" s="9" t="s">
        <v>803</v>
      </c>
      <c r="Y1242" s="9" t="s">
        <v>32</v>
      </c>
      <c r="Z1242" s="9" t="str">
        <f>TEXT(Table13[[#This Row],[Order Date]],"mmm")</f>
        <v>Apr</v>
      </c>
      <c r="AA1242" s="1" t="str">
        <f>TEXT(Table13[[#This Row],[Order Date]],"yyyy")</f>
        <v>2015</v>
      </c>
      <c r="AB1242" s="1" t="str">
        <f>TEXT(Table13[[#This Row],[Order Date]],"mmm yyyy")</f>
        <v>Apr 2015</v>
      </c>
      <c r="AC1242" s="1" t="str">
        <f>TEXT(Table13[[#This Row],[Order Date]],"dddd")</f>
        <v>Tuesday</v>
      </c>
    </row>
    <row r="1243" spans="1:29" ht="14.5">
      <c r="A1243" s="9">
        <v>2256</v>
      </c>
      <c r="B1243" s="9" t="str">
        <f>VLOOKUP(Table13[[#This Row],[Customer ID]],'Customer Lookup'!A:B,2,0)</f>
        <v>Lloyd Levin</v>
      </c>
      <c r="C1243" s="9">
        <v>87963</v>
      </c>
      <c r="D1243" s="12">
        <v>42006</v>
      </c>
      <c r="E1243" s="12">
        <v>42008</v>
      </c>
      <c r="F1243" s="24">
        <f>Table13[[#This Row],[Ship Date]]-Table13[[#This Row],[Order Date]]</f>
        <v>2</v>
      </c>
      <c r="G1243" s="18" t="str">
        <f>IF(Table13[[#This Row],[Shipping Delay (No of Days From Order to Delivery)]]&lt;=2,"Fast Delivery","Standard Delivery")</f>
        <v>Fast Delivery</v>
      </c>
      <c r="H1243" s="9" t="s">
        <v>196</v>
      </c>
      <c r="I1243" s="13" t="str">
        <f ca="1">TRIM(Table13[[#This Row],[Product Category]])</f>
        <v>Furniture</v>
      </c>
      <c r="J1243" s="13" t="str">
        <f ca="1">PROPER(Table13[[#This Row],[Product Sub-Category]])</f>
        <v>Appliances</v>
      </c>
      <c r="K1243" s="14">
        <v>6</v>
      </c>
      <c r="L1243" s="15">
        <v>60.97</v>
      </c>
      <c r="M1243" s="15">
        <f t="shared" si="57"/>
        <v>365.82</v>
      </c>
      <c r="N1243" s="9">
        <v>0.05</v>
      </c>
      <c r="O1243" s="20">
        <v>0.05</v>
      </c>
      <c r="P1243" s="20" t="str">
        <f>IF(Table13[[#This Row],[Discount]]=0,"No Discount",IF(Table13[[#This Row],[Discount]]&lt;=0.05,"Low",IF(Table13[[#This Row],[Discount]]&lt;=0.1,"Medium","High")))</f>
        <v>Low</v>
      </c>
      <c r="Q1243" s="15">
        <f t="shared" si="58"/>
        <v>18.291</v>
      </c>
      <c r="R1243" s="15">
        <f t="shared" si="59"/>
        <v>347.529</v>
      </c>
      <c r="S1243" s="15" t="str">
        <f>IF(Table13[[#This Row],[Total Sales After Discount (Main Total Sales)]]&gt;=1000,"High Order","Low Order")</f>
        <v>Low Order</v>
      </c>
      <c r="T1243" s="9" t="s">
        <v>41</v>
      </c>
      <c r="U1243" s="9" t="s">
        <v>81</v>
      </c>
      <c r="V1243" s="16" t="str">
        <f ca="1">PROPER(Table13[[#This Row],[Region]])</f>
        <v>South</v>
      </c>
      <c r="W1243" s="9" t="s">
        <v>225</v>
      </c>
      <c r="X1243" s="9" t="s">
        <v>787</v>
      </c>
      <c r="Y1243" s="9" t="s">
        <v>22</v>
      </c>
      <c r="Z1243" s="9" t="str">
        <f>TEXT(Table13[[#This Row],[Order Date]],"mmm")</f>
        <v>Jan</v>
      </c>
      <c r="AA1243" s="1" t="str">
        <f>TEXT(Table13[[#This Row],[Order Date]],"yyyy")</f>
        <v>2015</v>
      </c>
      <c r="AB1243" s="1" t="str">
        <f>TEXT(Table13[[#This Row],[Order Date]],"mmm yyyy")</f>
        <v>Jan 2015</v>
      </c>
      <c r="AC1243" s="1" t="str">
        <f>TEXT(Table13[[#This Row],[Order Date]],"dddd")</f>
        <v>Friday</v>
      </c>
    </row>
    <row r="1244" spans="1:29" ht="14.5">
      <c r="A1244" s="9">
        <v>2256</v>
      </c>
      <c r="B1244" s="9" t="str">
        <f>VLOOKUP(Table13[[#This Row],[Customer ID]],'Customer Lookup'!A:B,2,0)</f>
        <v>Lloyd Levin</v>
      </c>
      <c r="C1244" s="9">
        <v>87964</v>
      </c>
      <c r="D1244" s="12">
        <v>42087</v>
      </c>
      <c r="E1244" s="12">
        <v>42089</v>
      </c>
      <c r="F1244" s="24">
        <f>Table13[[#This Row],[Ship Date]]-Table13[[#This Row],[Order Date]]</f>
        <v>2</v>
      </c>
      <c r="G1244" s="18" t="str">
        <f>IF(Table13[[#This Row],[Shipping Delay (No of Days From Order to Delivery)]]&lt;=2,"Fast Delivery","Standard Delivery")</f>
        <v>Fast Delivery</v>
      </c>
      <c r="H1244" s="8" t="s">
        <v>2232</v>
      </c>
      <c r="I1244" s="13" t="str">
        <f ca="1">TRIM(Table13[[#This Row],[Product Category]])</f>
        <v>Office Supplies</v>
      </c>
      <c r="J1244" s="13" t="str">
        <f ca="1">PROPER(Table13[[#This Row],[Product Sub-Category]])</f>
        <v>Chairs &amp; Chairmats</v>
      </c>
      <c r="K1244" s="14">
        <v>20</v>
      </c>
      <c r="L1244" s="15">
        <v>70.98</v>
      </c>
      <c r="M1244" s="15">
        <f t="shared" si="57"/>
        <v>1419.6000000000001</v>
      </c>
      <c r="N1244" s="9">
        <v>0.05</v>
      </c>
      <c r="O1244" s="21">
        <v>0.05</v>
      </c>
      <c r="P1244" s="21" t="str">
        <f>IF(Table13[[#This Row],[Discount]]=0,"No Discount",IF(Table13[[#This Row],[Discount]]&lt;=0.05,"Low",IF(Table13[[#This Row],[Discount]]&lt;=0.1,"Medium","High")))</f>
        <v>Low</v>
      </c>
      <c r="Q1244" s="15">
        <f t="shared" si="58"/>
        <v>70.98</v>
      </c>
      <c r="R1244" s="15">
        <f t="shared" si="59"/>
        <v>1348.6200000000001</v>
      </c>
      <c r="S1244" s="15" t="str">
        <f>IF(Table13[[#This Row],[Total Sales After Discount (Main Total Sales)]]&gt;=1000,"High Order","Low Order")</f>
        <v>High Order</v>
      </c>
      <c r="T1244" s="9" t="s">
        <v>50</v>
      </c>
      <c r="U1244" s="9" t="s">
        <v>81</v>
      </c>
      <c r="V1244" s="16" t="str">
        <f ca="1">PROPER(Table13[[#This Row],[Region]])</f>
        <v>South</v>
      </c>
      <c r="W1244" s="9" t="s">
        <v>225</v>
      </c>
      <c r="X1244" s="9" t="s">
        <v>787</v>
      </c>
      <c r="Y1244" s="9" t="s">
        <v>22</v>
      </c>
      <c r="Z1244" s="9" t="str">
        <f>TEXT(Table13[[#This Row],[Order Date]],"mmm")</f>
        <v>Mar</v>
      </c>
      <c r="AA1244" s="1" t="str">
        <f>TEXT(Table13[[#This Row],[Order Date]],"yyyy")</f>
        <v>2015</v>
      </c>
      <c r="AB1244" s="1" t="str">
        <f>TEXT(Table13[[#This Row],[Order Date]],"mmm yyyy")</f>
        <v>Mar 2015</v>
      </c>
      <c r="AC1244" s="1" t="str">
        <f>TEXT(Table13[[#This Row],[Order Date]],"dddd")</f>
        <v>Tuesday</v>
      </c>
    </row>
    <row r="1245" spans="1:29" ht="14.5">
      <c r="A1245" s="9">
        <v>2257</v>
      </c>
      <c r="B1245" s="9" t="str">
        <f>VLOOKUP(Table13[[#This Row],[Customer ID]],'Customer Lookup'!A:B,2,0)</f>
        <v>Bernard Thompson</v>
      </c>
      <c r="C1245" s="9">
        <v>87965</v>
      </c>
      <c r="D1245" s="12">
        <v>42167</v>
      </c>
      <c r="E1245" s="12">
        <v>42168</v>
      </c>
      <c r="F1245" s="24">
        <f>Table13[[#This Row],[Ship Date]]-Table13[[#This Row],[Order Date]]</f>
        <v>1</v>
      </c>
      <c r="G1245" s="18" t="str">
        <f>IF(Table13[[#This Row],[Shipping Delay (No of Days From Order to Delivery)]]&lt;=2,"Fast Delivery","Standard Delivery")</f>
        <v>Fast Delivery</v>
      </c>
      <c r="H1245" s="9" t="s">
        <v>83</v>
      </c>
      <c r="I1245" s="13" t="str">
        <f ca="1">TRIM(Table13[[#This Row],[Product Category]])</f>
        <v>Office Supplies</v>
      </c>
      <c r="J1245" s="13" t="str">
        <f ca="1">PROPER(Table13[[#This Row],[Product Sub-Category]])</f>
        <v>Paper</v>
      </c>
      <c r="K1245" s="14">
        <v>14</v>
      </c>
      <c r="L1245" s="15">
        <v>6.68</v>
      </c>
      <c r="M1245" s="15">
        <f t="shared" si="57"/>
        <v>93.52</v>
      </c>
      <c r="N1245" s="9">
        <v>0.05</v>
      </c>
      <c r="O1245" s="20">
        <v>0.05</v>
      </c>
      <c r="P1245" s="20" t="str">
        <f>IF(Table13[[#This Row],[Discount]]=0,"No Discount",IF(Table13[[#This Row],[Discount]]&lt;=0.05,"Low",IF(Table13[[#This Row],[Discount]]&lt;=0.1,"Medium","High")))</f>
        <v>Low</v>
      </c>
      <c r="Q1245" s="15">
        <f t="shared" si="58"/>
        <v>4.6760000000000002</v>
      </c>
      <c r="R1245" s="15">
        <f t="shared" si="59"/>
        <v>88.843999999999994</v>
      </c>
      <c r="S1245" s="15" t="str">
        <f>IF(Table13[[#This Row],[Total Sales After Discount (Main Total Sales)]]&gt;=1000,"High Order","Low Order")</f>
        <v>Low Order</v>
      </c>
      <c r="T1245" s="9" t="s">
        <v>21</v>
      </c>
      <c r="U1245" s="9" t="s">
        <v>81</v>
      </c>
      <c r="V1245" s="16" t="str">
        <f ca="1">PROPER(Table13[[#This Row],[Region]])</f>
        <v>South</v>
      </c>
      <c r="W1245" s="9" t="s">
        <v>225</v>
      </c>
      <c r="X1245" s="9" t="s">
        <v>804</v>
      </c>
      <c r="Y1245" s="9" t="s">
        <v>32</v>
      </c>
      <c r="Z1245" s="9" t="str">
        <f>TEXT(Table13[[#This Row],[Order Date]],"mmm")</f>
        <v>Jun</v>
      </c>
      <c r="AA1245" s="1" t="str">
        <f>TEXT(Table13[[#This Row],[Order Date]],"yyyy")</f>
        <v>2015</v>
      </c>
      <c r="AB1245" s="1" t="str">
        <f>TEXT(Table13[[#This Row],[Order Date]],"mmm yyyy")</f>
        <v>Jun 2015</v>
      </c>
      <c r="AC1245" s="1" t="str">
        <f>TEXT(Table13[[#This Row],[Order Date]],"dddd")</f>
        <v>Friday</v>
      </c>
    </row>
    <row r="1246" spans="1:29" ht="14.5">
      <c r="A1246" s="9">
        <v>2258</v>
      </c>
      <c r="B1246" s="9" t="str">
        <f>VLOOKUP(Table13[[#This Row],[Customer ID]],'Customer Lookup'!A:B,2,0)</f>
        <v>Nicole Pope</v>
      </c>
      <c r="C1246" s="9">
        <v>87962</v>
      </c>
      <c r="D1246" s="12">
        <v>42072</v>
      </c>
      <c r="E1246" s="12">
        <v>42076</v>
      </c>
      <c r="F1246" s="24">
        <f>Table13[[#This Row],[Ship Date]]-Table13[[#This Row],[Order Date]]</f>
        <v>4</v>
      </c>
      <c r="G1246" s="18" t="str">
        <f>IF(Table13[[#This Row],[Shipping Delay (No of Days From Order to Delivery)]]&lt;=2,"Fast Delivery","Standard Delivery")</f>
        <v>Standard Delivery</v>
      </c>
      <c r="H1246" s="8" t="s">
        <v>61</v>
      </c>
      <c r="I1246" s="13" t="str">
        <f ca="1">TRIM(Table13[[#This Row],[Product Category]])</f>
        <v>Technology</v>
      </c>
      <c r="J1246" s="13" t="str">
        <f ca="1">PROPER(Table13[[#This Row],[Product Sub-Category]])</f>
        <v>Envelopes</v>
      </c>
      <c r="K1246" s="14">
        <v>9</v>
      </c>
      <c r="L1246" s="15">
        <v>7.64</v>
      </c>
      <c r="M1246" s="15">
        <f t="shared" si="57"/>
        <v>68.759999999999991</v>
      </c>
      <c r="N1246" s="9">
        <v>0.05</v>
      </c>
      <c r="O1246" s="21">
        <v>0.05</v>
      </c>
      <c r="P1246" s="21" t="str">
        <f>IF(Table13[[#This Row],[Discount]]=0,"No Discount",IF(Table13[[#This Row],[Discount]]&lt;=0.05,"Low",IF(Table13[[#This Row],[Discount]]&lt;=0.1,"Medium","High")))</f>
        <v>Low</v>
      </c>
      <c r="Q1246" s="15">
        <f t="shared" si="58"/>
        <v>3.4379999999999997</v>
      </c>
      <c r="R1246" s="15">
        <f t="shared" si="59"/>
        <v>65.321999999999989</v>
      </c>
      <c r="S1246" s="15" t="str">
        <f>IF(Table13[[#This Row],[Total Sales After Discount (Main Total Sales)]]&gt;=1000,"High Order","Low Order")</f>
        <v>Low Order</v>
      </c>
      <c r="T1246" s="9" t="s">
        <v>98</v>
      </c>
      <c r="U1246" s="9" t="s">
        <v>81</v>
      </c>
      <c r="V1246" s="16" t="str">
        <f ca="1">PROPER(Table13[[#This Row],[Region]])</f>
        <v>South</v>
      </c>
      <c r="W1246" s="9" t="s">
        <v>225</v>
      </c>
      <c r="X1246" s="9" t="s">
        <v>805</v>
      </c>
      <c r="Y1246" s="9" t="s">
        <v>22</v>
      </c>
      <c r="Z1246" s="9" t="str">
        <f>TEXT(Table13[[#This Row],[Order Date]],"mmm")</f>
        <v>Mar</v>
      </c>
      <c r="AA1246" s="1" t="str">
        <f>TEXT(Table13[[#This Row],[Order Date]],"yyyy")</f>
        <v>2015</v>
      </c>
      <c r="AB1246" s="1" t="str">
        <f>TEXT(Table13[[#This Row],[Order Date]],"mmm yyyy")</f>
        <v>Mar 2015</v>
      </c>
      <c r="AC1246" s="1" t="str">
        <f>TEXT(Table13[[#This Row],[Order Date]],"dddd")</f>
        <v>Monday</v>
      </c>
    </row>
    <row r="1247" spans="1:29" ht="14.5">
      <c r="A1247" s="9">
        <v>2258</v>
      </c>
      <c r="B1247" s="9" t="str">
        <f>VLOOKUP(Table13[[#This Row],[Customer ID]],'Customer Lookup'!A:B,2,0)</f>
        <v>Nicole Pope</v>
      </c>
      <c r="C1247" s="9">
        <v>87962</v>
      </c>
      <c r="D1247" s="12">
        <v>42072</v>
      </c>
      <c r="E1247" s="12">
        <v>42076</v>
      </c>
      <c r="F1247" s="24">
        <f>Table13[[#This Row],[Ship Date]]-Table13[[#This Row],[Order Date]]</f>
        <v>4</v>
      </c>
      <c r="G1247" s="18" t="str">
        <f>IF(Table13[[#This Row],[Shipping Delay (No of Days From Order to Delivery)]]&lt;=2,"Fast Delivery","Standard Delivery")</f>
        <v>Standard Delivery</v>
      </c>
      <c r="H1247" s="9" t="s">
        <v>74</v>
      </c>
      <c r="I1247" s="13" t="str">
        <f ca="1">TRIM(Table13[[#This Row],[Product Category]])</f>
        <v>Office Supplies</v>
      </c>
      <c r="J1247" s="13" t="str">
        <f ca="1">PROPER(Table13[[#This Row],[Product Sub-Category]])</f>
        <v>Office Machines</v>
      </c>
      <c r="K1247" s="14">
        <v>8</v>
      </c>
      <c r="L1247" s="15">
        <v>400.97</v>
      </c>
      <c r="M1247" s="15">
        <f t="shared" si="57"/>
        <v>3207.76</v>
      </c>
      <c r="N1247" s="9">
        <v>0.1</v>
      </c>
      <c r="O1247" s="20">
        <v>0.1</v>
      </c>
      <c r="P1247" s="20" t="str">
        <f>IF(Table13[[#This Row],[Discount]]=0,"No Discount",IF(Table13[[#This Row],[Discount]]&lt;=0.05,"Low",IF(Table13[[#This Row],[Discount]]&lt;=0.1,"Medium","High")))</f>
        <v>Medium</v>
      </c>
      <c r="Q1247" s="15">
        <f t="shared" si="58"/>
        <v>320.77600000000007</v>
      </c>
      <c r="R1247" s="15">
        <f t="shared" si="59"/>
        <v>2886.9840000000004</v>
      </c>
      <c r="S1247" s="15" t="str">
        <f>IF(Table13[[#This Row],[Total Sales After Discount (Main Total Sales)]]&gt;=1000,"High Order","Low Order")</f>
        <v>High Order</v>
      </c>
      <c r="T1247" s="9" t="s">
        <v>98</v>
      </c>
      <c r="U1247" s="9" t="s">
        <v>81</v>
      </c>
      <c r="V1247" s="16" t="str">
        <f ca="1">PROPER(Table13[[#This Row],[Region]])</f>
        <v>South</v>
      </c>
      <c r="W1247" s="9" t="s">
        <v>225</v>
      </c>
      <c r="X1247" s="9" t="s">
        <v>805</v>
      </c>
      <c r="Y1247" s="9" t="s">
        <v>22</v>
      </c>
      <c r="Z1247" s="9" t="str">
        <f>TEXT(Table13[[#This Row],[Order Date]],"mmm")</f>
        <v>Mar</v>
      </c>
      <c r="AA1247" s="1" t="str">
        <f>TEXT(Table13[[#This Row],[Order Date]],"yyyy")</f>
        <v>2015</v>
      </c>
      <c r="AB1247" s="1" t="str">
        <f>TEXT(Table13[[#This Row],[Order Date]],"mmm yyyy")</f>
        <v>Mar 2015</v>
      </c>
      <c r="AC1247" s="1" t="str">
        <f>TEXT(Table13[[#This Row],[Order Date]],"dddd")</f>
        <v>Monday</v>
      </c>
    </row>
    <row r="1248" spans="1:29" ht="14.5">
      <c r="A1248" s="9">
        <v>2260</v>
      </c>
      <c r="B1248" s="9" t="str">
        <f>VLOOKUP(Table13[[#This Row],[Customer ID]],'Customer Lookup'!A:B,2,0)</f>
        <v>Geoffrey H Wong</v>
      </c>
      <c r="C1248" s="9">
        <v>89601</v>
      </c>
      <c r="D1248" s="12">
        <v>42050</v>
      </c>
      <c r="E1248" s="12">
        <v>42051</v>
      </c>
      <c r="F1248" s="24">
        <f>Table13[[#This Row],[Ship Date]]-Table13[[#This Row],[Order Date]]</f>
        <v>1</v>
      </c>
      <c r="G1248" s="18" t="str">
        <f>IF(Table13[[#This Row],[Shipping Delay (No of Days From Order to Delivery)]]&lt;=2,"Fast Delivery","Standard Delivery")</f>
        <v>Fast Delivery</v>
      </c>
      <c r="H1248" s="8" t="s">
        <v>116</v>
      </c>
      <c r="I1248" s="13" t="str">
        <f ca="1">TRIM(Table13[[#This Row],[Product Category]])</f>
        <v>Technology</v>
      </c>
      <c r="J1248" s="13" t="str">
        <f ca="1">PROPER(Table13[[#This Row],[Product Sub-Category]])</f>
        <v>Labels</v>
      </c>
      <c r="K1248" s="14">
        <v>17</v>
      </c>
      <c r="L1248" s="15">
        <v>4.9800000000000004</v>
      </c>
      <c r="M1248" s="15">
        <f t="shared" si="57"/>
        <v>84.660000000000011</v>
      </c>
      <c r="N1248" s="9">
        <v>0.05</v>
      </c>
      <c r="O1248" s="21">
        <v>0.05</v>
      </c>
      <c r="P1248" s="21" t="str">
        <f>IF(Table13[[#This Row],[Discount]]=0,"No Discount",IF(Table13[[#This Row],[Discount]]&lt;=0.05,"Low",IF(Table13[[#This Row],[Discount]]&lt;=0.1,"Medium","High")))</f>
        <v>Low</v>
      </c>
      <c r="Q1248" s="15">
        <f t="shared" si="58"/>
        <v>4.2330000000000005</v>
      </c>
      <c r="R1248" s="15">
        <f t="shared" si="59"/>
        <v>80.427000000000007</v>
      </c>
      <c r="S1248" s="15" t="str">
        <f>IF(Table13[[#This Row],[Total Sales After Discount (Main Total Sales)]]&gt;=1000,"High Order","Low Order")</f>
        <v>Low Order</v>
      </c>
      <c r="T1248" s="9" t="s">
        <v>41</v>
      </c>
      <c r="U1248" s="9" t="s">
        <v>81</v>
      </c>
      <c r="V1248" s="16" t="str">
        <f ca="1">PROPER(Table13[[#This Row],[Region]])</f>
        <v>South</v>
      </c>
      <c r="W1248" s="9" t="s">
        <v>254</v>
      </c>
      <c r="X1248" s="9" t="s">
        <v>806</v>
      </c>
      <c r="Y1248" s="9" t="s">
        <v>32</v>
      </c>
      <c r="Z1248" s="9" t="str">
        <f>TEXT(Table13[[#This Row],[Order Date]],"mmm")</f>
        <v>Feb</v>
      </c>
      <c r="AA1248" s="1" t="str">
        <f>TEXT(Table13[[#This Row],[Order Date]],"yyyy")</f>
        <v>2015</v>
      </c>
      <c r="AB1248" s="1" t="str">
        <f>TEXT(Table13[[#This Row],[Order Date]],"mmm yyyy")</f>
        <v>Feb 2015</v>
      </c>
      <c r="AC1248" s="1" t="str">
        <f>TEXT(Table13[[#This Row],[Order Date]],"dddd")</f>
        <v>Sunday</v>
      </c>
    </row>
    <row r="1249" spans="1:29" ht="14.5">
      <c r="A1249" s="9">
        <v>2260</v>
      </c>
      <c r="B1249" s="9" t="str">
        <f>VLOOKUP(Table13[[#This Row],[Customer ID]],'Customer Lookup'!A:B,2,0)</f>
        <v>Geoffrey H Wong</v>
      </c>
      <c r="C1249" s="9">
        <v>89601</v>
      </c>
      <c r="D1249" s="12">
        <v>42050</v>
      </c>
      <c r="E1249" s="12">
        <v>42051</v>
      </c>
      <c r="F1249" s="24">
        <f>Table13[[#This Row],[Ship Date]]-Table13[[#This Row],[Order Date]]</f>
        <v>1</v>
      </c>
      <c r="G1249" s="18" t="str">
        <f>IF(Table13[[#This Row],[Shipping Delay (No of Days From Order to Delivery)]]&lt;=2,"Fast Delivery","Standard Delivery")</f>
        <v>Fast Delivery</v>
      </c>
      <c r="H1249" s="9" t="s">
        <v>2235</v>
      </c>
      <c r="I1249" s="13" t="str">
        <f ca="1">TRIM(Table13[[#This Row],[Product Category]])</f>
        <v>Office Supplies</v>
      </c>
      <c r="J1249" s="13" t="str">
        <f ca="1">PROPER(Table13[[#This Row],[Product Sub-Category]])</f>
        <v>Telephones And Communication</v>
      </c>
      <c r="K1249" s="14">
        <v>9</v>
      </c>
      <c r="L1249" s="15">
        <v>20.99</v>
      </c>
      <c r="M1249" s="15">
        <f t="shared" si="57"/>
        <v>188.91</v>
      </c>
      <c r="N1249" s="9">
        <v>0.05</v>
      </c>
      <c r="O1249" s="20">
        <v>0.05</v>
      </c>
      <c r="P1249" s="20" t="str">
        <f>IF(Table13[[#This Row],[Discount]]=0,"No Discount",IF(Table13[[#This Row],[Discount]]&lt;=0.05,"Low",IF(Table13[[#This Row],[Discount]]&lt;=0.1,"Medium","High")))</f>
        <v>Low</v>
      </c>
      <c r="Q1249" s="15">
        <f t="shared" si="58"/>
        <v>9.4455000000000009</v>
      </c>
      <c r="R1249" s="15">
        <f t="shared" si="59"/>
        <v>179.46449999999999</v>
      </c>
      <c r="S1249" s="15" t="str">
        <f>IF(Table13[[#This Row],[Total Sales After Discount (Main Total Sales)]]&gt;=1000,"High Order","Low Order")</f>
        <v>Low Order</v>
      </c>
      <c r="T1249" s="9" t="s">
        <v>41</v>
      </c>
      <c r="U1249" s="9" t="s">
        <v>81</v>
      </c>
      <c r="V1249" s="16" t="str">
        <f ca="1">PROPER(Table13[[#This Row],[Region]])</f>
        <v>South</v>
      </c>
      <c r="W1249" s="9" t="s">
        <v>254</v>
      </c>
      <c r="X1249" s="9" t="s">
        <v>806</v>
      </c>
      <c r="Y1249" s="9" t="s">
        <v>32</v>
      </c>
      <c r="Z1249" s="9" t="str">
        <f>TEXT(Table13[[#This Row],[Order Date]],"mmm")</f>
        <v>Feb</v>
      </c>
      <c r="AA1249" s="1" t="str">
        <f>TEXT(Table13[[#This Row],[Order Date]],"yyyy")</f>
        <v>2015</v>
      </c>
      <c r="AB1249" s="1" t="str">
        <f>TEXT(Table13[[#This Row],[Order Date]],"mmm yyyy")</f>
        <v>Feb 2015</v>
      </c>
      <c r="AC1249" s="1" t="str">
        <f>TEXT(Table13[[#This Row],[Order Date]],"dddd")</f>
        <v>Sunday</v>
      </c>
    </row>
    <row r="1250" spans="1:29" ht="14.5">
      <c r="A1250" s="9">
        <v>2260</v>
      </c>
      <c r="B1250" s="9" t="str">
        <f>VLOOKUP(Table13[[#This Row],[Customer ID]],'Customer Lookup'!A:B,2,0)</f>
        <v>Geoffrey H Wong</v>
      </c>
      <c r="C1250" s="9">
        <v>89602</v>
      </c>
      <c r="D1250" s="12">
        <v>42115</v>
      </c>
      <c r="E1250" s="12">
        <v>42116</v>
      </c>
      <c r="F1250" s="24">
        <f>Table13[[#This Row],[Ship Date]]-Table13[[#This Row],[Order Date]]</f>
        <v>1</v>
      </c>
      <c r="G1250" s="18" t="str">
        <f>IF(Table13[[#This Row],[Shipping Delay (No of Days From Order to Delivery)]]&lt;=2,"Fast Delivery","Standard Delivery")</f>
        <v>Fast Delivery</v>
      </c>
      <c r="H1250" s="8" t="s">
        <v>116</v>
      </c>
      <c r="I1250" s="13" t="str">
        <f ca="1">TRIM(Table13[[#This Row],[Product Category]])</f>
        <v>Technology</v>
      </c>
      <c r="J1250" s="13" t="str">
        <f ca="1">PROPER(Table13[[#This Row],[Product Sub-Category]])</f>
        <v>Labels</v>
      </c>
      <c r="K1250" s="14">
        <v>1</v>
      </c>
      <c r="L1250" s="15">
        <v>4.9800000000000004</v>
      </c>
      <c r="M1250" s="15">
        <f t="shared" si="57"/>
        <v>4.9800000000000004</v>
      </c>
      <c r="N1250" s="9">
        <v>0.05</v>
      </c>
      <c r="O1250" s="21">
        <v>0.05</v>
      </c>
      <c r="P1250" s="21" t="str">
        <f>IF(Table13[[#This Row],[Discount]]=0,"No Discount",IF(Table13[[#This Row],[Discount]]&lt;=0.05,"Low",IF(Table13[[#This Row],[Discount]]&lt;=0.1,"Medium","High")))</f>
        <v>Low</v>
      </c>
      <c r="Q1250" s="15">
        <f t="shared" si="58"/>
        <v>0.24900000000000003</v>
      </c>
      <c r="R1250" s="15">
        <f t="shared" si="59"/>
        <v>4.7310000000000008</v>
      </c>
      <c r="S1250" s="15" t="str">
        <f>IF(Table13[[#This Row],[Total Sales After Discount (Main Total Sales)]]&gt;=1000,"High Order","Low Order")</f>
        <v>Low Order</v>
      </c>
      <c r="T1250" s="9" t="s">
        <v>21</v>
      </c>
      <c r="U1250" s="9" t="s">
        <v>81</v>
      </c>
      <c r="V1250" s="16" t="str">
        <f ca="1">PROPER(Table13[[#This Row],[Region]])</f>
        <v>South</v>
      </c>
      <c r="W1250" s="9" t="s">
        <v>254</v>
      </c>
      <c r="X1250" s="9" t="s">
        <v>806</v>
      </c>
      <c r="Y1250" s="9" t="s">
        <v>32</v>
      </c>
      <c r="Z1250" s="9" t="str">
        <f>TEXT(Table13[[#This Row],[Order Date]],"mmm")</f>
        <v>Apr</v>
      </c>
      <c r="AA1250" s="1" t="str">
        <f>TEXT(Table13[[#This Row],[Order Date]],"yyyy")</f>
        <v>2015</v>
      </c>
      <c r="AB1250" s="1" t="str">
        <f>TEXT(Table13[[#This Row],[Order Date]],"mmm yyyy")</f>
        <v>Apr 2015</v>
      </c>
      <c r="AC1250" s="1" t="str">
        <f>TEXT(Table13[[#This Row],[Order Date]],"dddd")</f>
        <v>Tuesday</v>
      </c>
    </row>
    <row r="1251" spans="1:29" ht="14.5">
      <c r="A1251" s="9">
        <v>2260</v>
      </c>
      <c r="B1251" s="9" t="str">
        <f>VLOOKUP(Table13[[#This Row],[Customer ID]],'Customer Lookup'!A:B,2,0)</f>
        <v>Geoffrey H Wong</v>
      </c>
      <c r="C1251" s="9">
        <v>89602</v>
      </c>
      <c r="D1251" s="12">
        <v>42115</v>
      </c>
      <c r="E1251" s="12">
        <v>42117</v>
      </c>
      <c r="F1251" s="24">
        <f>Table13[[#This Row],[Ship Date]]-Table13[[#This Row],[Order Date]]</f>
        <v>2</v>
      </c>
      <c r="G1251" s="18" t="str">
        <f>IF(Table13[[#This Row],[Shipping Delay (No of Days From Order to Delivery)]]&lt;=2,"Fast Delivery","Standard Delivery")</f>
        <v>Fast Delivery</v>
      </c>
      <c r="H1251" s="9" t="s">
        <v>74</v>
      </c>
      <c r="I1251" s="13" t="str">
        <f ca="1">TRIM(Table13[[#This Row],[Product Category]])</f>
        <v>Office Supplies</v>
      </c>
      <c r="J1251" s="13" t="str">
        <f ca="1">PROPER(Table13[[#This Row],[Product Sub-Category]])</f>
        <v>Office Machines</v>
      </c>
      <c r="K1251" s="14">
        <v>4</v>
      </c>
      <c r="L1251" s="15">
        <v>119.99</v>
      </c>
      <c r="M1251" s="15">
        <f t="shared" si="57"/>
        <v>479.96</v>
      </c>
      <c r="N1251" s="9">
        <v>0.1</v>
      </c>
      <c r="O1251" s="20">
        <v>0.1</v>
      </c>
      <c r="P1251" s="20" t="str">
        <f>IF(Table13[[#This Row],[Discount]]=0,"No Discount",IF(Table13[[#This Row],[Discount]]&lt;=0.05,"Low",IF(Table13[[#This Row],[Discount]]&lt;=0.1,"Medium","High")))</f>
        <v>Medium</v>
      </c>
      <c r="Q1251" s="15">
        <f t="shared" si="58"/>
        <v>47.996000000000002</v>
      </c>
      <c r="R1251" s="15">
        <f t="shared" si="59"/>
        <v>431.964</v>
      </c>
      <c r="S1251" s="15" t="str">
        <f>IF(Table13[[#This Row],[Total Sales After Discount (Main Total Sales)]]&gt;=1000,"High Order","Low Order")</f>
        <v>Low Order</v>
      </c>
      <c r="T1251" s="9" t="s">
        <v>21</v>
      </c>
      <c r="U1251" s="9" t="s">
        <v>81</v>
      </c>
      <c r="V1251" s="16" t="str">
        <f ca="1">PROPER(Table13[[#This Row],[Region]])</f>
        <v>Central</v>
      </c>
      <c r="W1251" s="9" t="s">
        <v>254</v>
      </c>
      <c r="X1251" s="9" t="s">
        <v>806</v>
      </c>
      <c r="Y1251" s="9" t="s">
        <v>22</v>
      </c>
      <c r="Z1251" s="9" t="str">
        <f>TEXT(Table13[[#This Row],[Order Date]],"mmm")</f>
        <v>Apr</v>
      </c>
      <c r="AA1251" s="1" t="str">
        <f>TEXT(Table13[[#This Row],[Order Date]],"yyyy")</f>
        <v>2015</v>
      </c>
      <c r="AB1251" s="1" t="str">
        <f>TEXT(Table13[[#This Row],[Order Date]],"mmm yyyy")</f>
        <v>Apr 2015</v>
      </c>
      <c r="AC1251" s="1" t="str">
        <f>TEXT(Table13[[#This Row],[Order Date]],"dddd")</f>
        <v>Tuesday</v>
      </c>
    </row>
    <row r="1252" spans="1:29" ht="14.5">
      <c r="A1252" s="9">
        <v>2264</v>
      </c>
      <c r="B1252" s="9" t="str">
        <f>VLOOKUP(Table13[[#This Row],[Customer ID]],'Customer Lookup'!A:B,2,0)</f>
        <v>Helen Dickerson</v>
      </c>
      <c r="C1252" s="9">
        <v>86611</v>
      </c>
      <c r="D1252" s="12">
        <v>42030</v>
      </c>
      <c r="E1252" s="12">
        <v>42033</v>
      </c>
      <c r="F1252" s="24">
        <f>Table13[[#This Row],[Ship Date]]-Table13[[#This Row],[Order Date]]</f>
        <v>3</v>
      </c>
      <c r="G1252" s="18" t="str">
        <f>IF(Table13[[#This Row],[Shipping Delay (No of Days From Order to Delivery)]]&lt;=2,"Fast Delivery","Standard Delivery")</f>
        <v>Standard Delivery</v>
      </c>
      <c r="H1252" s="8" t="s">
        <v>196</v>
      </c>
      <c r="I1252" s="13" t="str">
        <f ca="1">TRIM(Table13[[#This Row],[Product Category]])</f>
        <v>Office Supplies</v>
      </c>
      <c r="J1252" s="13" t="str">
        <f ca="1">PROPER(Table13[[#This Row],[Product Sub-Category]])</f>
        <v>Appliances</v>
      </c>
      <c r="K1252" s="14">
        <v>3</v>
      </c>
      <c r="L1252" s="15">
        <v>207.48</v>
      </c>
      <c r="M1252" s="15">
        <f t="shared" si="57"/>
        <v>622.43999999999994</v>
      </c>
      <c r="N1252" s="9">
        <v>0.1</v>
      </c>
      <c r="O1252" s="21">
        <v>0.1</v>
      </c>
      <c r="P1252" s="21" t="str">
        <f>IF(Table13[[#This Row],[Discount]]=0,"No Discount",IF(Table13[[#This Row],[Discount]]&lt;=0.05,"Low",IF(Table13[[#This Row],[Discount]]&lt;=0.1,"Medium","High")))</f>
        <v>Medium</v>
      </c>
      <c r="Q1252" s="15">
        <f t="shared" si="58"/>
        <v>62.244</v>
      </c>
      <c r="R1252" s="15">
        <f t="shared" si="59"/>
        <v>560.19599999999991</v>
      </c>
      <c r="S1252" s="15" t="str">
        <f>IF(Table13[[#This Row],[Total Sales After Discount (Main Total Sales)]]&gt;=1000,"High Order","Low Order")</f>
        <v>Low Order</v>
      </c>
      <c r="T1252" s="9" t="s">
        <v>31</v>
      </c>
      <c r="U1252" s="9" t="s">
        <v>81</v>
      </c>
      <c r="V1252" s="16" t="str">
        <f ca="1">PROPER(Table13[[#This Row],[Region]])</f>
        <v>Central</v>
      </c>
      <c r="W1252" s="9" t="s">
        <v>306</v>
      </c>
      <c r="X1252" s="9" t="s">
        <v>807</v>
      </c>
      <c r="Y1252" s="9" t="s">
        <v>32</v>
      </c>
      <c r="Z1252" s="9" t="str">
        <f>TEXT(Table13[[#This Row],[Order Date]],"mmm")</f>
        <v>Jan</v>
      </c>
      <c r="AA1252" s="1" t="str">
        <f>TEXT(Table13[[#This Row],[Order Date]],"yyyy")</f>
        <v>2015</v>
      </c>
      <c r="AB1252" s="1" t="str">
        <f>TEXT(Table13[[#This Row],[Order Date]],"mmm yyyy")</f>
        <v>Jan 2015</v>
      </c>
      <c r="AC1252" s="1" t="str">
        <f>TEXT(Table13[[#This Row],[Order Date]],"dddd")</f>
        <v>Monday</v>
      </c>
    </row>
    <row r="1253" spans="1:29" ht="14.5">
      <c r="A1253" s="9">
        <v>2265</v>
      </c>
      <c r="B1253" s="9" t="str">
        <f>VLOOKUP(Table13[[#This Row],[Customer ID]],'Customer Lookup'!A:B,2,0)</f>
        <v>James Davenport</v>
      </c>
      <c r="C1253" s="9">
        <v>86612</v>
      </c>
      <c r="D1253" s="12">
        <v>42033</v>
      </c>
      <c r="E1253" s="12">
        <v>42036</v>
      </c>
      <c r="F1253" s="24">
        <f>Table13[[#This Row],[Ship Date]]-Table13[[#This Row],[Order Date]]</f>
        <v>3</v>
      </c>
      <c r="G1253" s="18" t="str">
        <f>IF(Table13[[#This Row],[Shipping Delay (No of Days From Order to Delivery)]]&lt;=2,"Fast Delivery","Standard Delivery")</f>
        <v>Standard Delivery</v>
      </c>
      <c r="H1253" s="9" t="s">
        <v>2237</v>
      </c>
      <c r="I1253" s="13" t="str">
        <f ca="1">TRIM(Table13[[#This Row],[Product Category]])</f>
        <v>Office Supplies</v>
      </c>
      <c r="J1253" s="13" t="str">
        <f ca="1">PROPER(Table13[[#This Row],[Product Sub-Category]])</f>
        <v>Binders And Binder Accessories</v>
      </c>
      <c r="K1253" s="14">
        <v>8</v>
      </c>
      <c r="L1253" s="15">
        <v>7.45</v>
      </c>
      <c r="M1253" s="15">
        <f t="shared" si="57"/>
        <v>59.6</v>
      </c>
      <c r="N1253" s="9">
        <v>0.05</v>
      </c>
      <c r="O1253" s="20">
        <v>0.05</v>
      </c>
      <c r="P1253" s="20" t="str">
        <f>IF(Table13[[#This Row],[Discount]]=0,"No Discount",IF(Table13[[#This Row],[Discount]]&lt;=0.05,"Low",IF(Table13[[#This Row],[Discount]]&lt;=0.1,"Medium","High")))</f>
        <v>Low</v>
      </c>
      <c r="Q1253" s="15">
        <f t="shared" si="58"/>
        <v>2.9800000000000004</v>
      </c>
      <c r="R1253" s="15">
        <f t="shared" si="59"/>
        <v>56.620000000000005</v>
      </c>
      <c r="S1253" s="15" t="str">
        <f>IF(Table13[[#This Row],[Total Sales After Discount (Main Total Sales)]]&gt;=1000,"High Order","Low Order")</f>
        <v>Low Order</v>
      </c>
      <c r="T1253" s="9" t="s">
        <v>41</v>
      </c>
      <c r="U1253" s="9" t="s">
        <v>81</v>
      </c>
      <c r="V1253" s="16" t="str">
        <f ca="1">PROPER(Table13[[#This Row],[Region]])</f>
        <v>Central</v>
      </c>
      <c r="W1253" s="9" t="s">
        <v>306</v>
      </c>
      <c r="X1253" s="9" t="s">
        <v>808</v>
      </c>
      <c r="Y1253" s="9" t="s">
        <v>32</v>
      </c>
      <c r="Z1253" s="9" t="str">
        <f>TEXT(Table13[[#This Row],[Order Date]],"mmm")</f>
        <v>Jan</v>
      </c>
      <c r="AA1253" s="1" t="str">
        <f>TEXT(Table13[[#This Row],[Order Date]],"yyyy")</f>
        <v>2015</v>
      </c>
      <c r="AB1253" s="1" t="str">
        <f>TEXT(Table13[[#This Row],[Order Date]],"mmm yyyy")</f>
        <v>Jan 2015</v>
      </c>
      <c r="AC1253" s="1" t="str">
        <f>TEXT(Table13[[#This Row],[Order Date]],"dddd")</f>
        <v>Thursday</v>
      </c>
    </row>
    <row r="1254" spans="1:29" ht="14.5">
      <c r="A1254" s="9">
        <v>2265</v>
      </c>
      <c r="B1254" s="9" t="str">
        <f>VLOOKUP(Table13[[#This Row],[Customer ID]],'Customer Lookup'!A:B,2,0)</f>
        <v>James Davenport</v>
      </c>
      <c r="C1254" s="9">
        <v>86612</v>
      </c>
      <c r="D1254" s="12">
        <v>42033</v>
      </c>
      <c r="E1254" s="12">
        <v>42035</v>
      </c>
      <c r="F1254" s="24">
        <f>Table13[[#This Row],[Ship Date]]-Table13[[#This Row],[Order Date]]</f>
        <v>2</v>
      </c>
      <c r="G1254" s="18" t="str">
        <f>IF(Table13[[#This Row],[Shipping Delay (No of Days From Order to Delivery)]]&lt;=2,"Fast Delivery","Standard Delivery")</f>
        <v>Fast Delivery</v>
      </c>
      <c r="H1254" s="8" t="s">
        <v>83</v>
      </c>
      <c r="I1254" s="13" t="str">
        <f ca="1">TRIM(Table13[[#This Row],[Product Category]])</f>
        <v>Office Supplies</v>
      </c>
      <c r="J1254" s="13" t="str">
        <f ca="1">PROPER(Table13[[#This Row],[Product Sub-Category]])</f>
        <v>Paper</v>
      </c>
      <c r="K1254" s="14">
        <v>10</v>
      </c>
      <c r="L1254" s="15">
        <v>6.48</v>
      </c>
      <c r="M1254" s="15">
        <f t="shared" si="57"/>
        <v>64.800000000000011</v>
      </c>
      <c r="N1254" s="9">
        <v>0.05</v>
      </c>
      <c r="O1254" s="21">
        <v>0.05</v>
      </c>
      <c r="P1254" s="21" t="str">
        <f>IF(Table13[[#This Row],[Discount]]=0,"No Discount",IF(Table13[[#This Row],[Discount]]&lt;=0.05,"Low",IF(Table13[[#This Row],[Discount]]&lt;=0.1,"Medium","High")))</f>
        <v>Low</v>
      </c>
      <c r="Q1254" s="15">
        <f t="shared" si="58"/>
        <v>3.2400000000000007</v>
      </c>
      <c r="R1254" s="15">
        <f t="shared" si="59"/>
        <v>61.560000000000009</v>
      </c>
      <c r="S1254" s="15" t="str">
        <f>IF(Table13[[#This Row],[Total Sales After Discount (Main Total Sales)]]&gt;=1000,"High Order","Low Order")</f>
        <v>Low Order</v>
      </c>
      <c r="T1254" s="9" t="s">
        <v>41</v>
      </c>
      <c r="U1254" s="9" t="s">
        <v>81</v>
      </c>
      <c r="V1254" s="16" t="str">
        <f ca="1">PROPER(Table13[[#This Row],[Region]])</f>
        <v>Central</v>
      </c>
      <c r="W1254" s="9" t="s">
        <v>306</v>
      </c>
      <c r="X1254" s="9" t="s">
        <v>808</v>
      </c>
      <c r="Y1254" s="9" t="s">
        <v>32</v>
      </c>
      <c r="Z1254" s="9" t="str">
        <f>TEXT(Table13[[#This Row],[Order Date]],"mmm")</f>
        <v>Jan</v>
      </c>
      <c r="AA1254" s="1" t="str">
        <f>TEXT(Table13[[#This Row],[Order Date]],"yyyy")</f>
        <v>2015</v>
      </c>
      <c r="AB1254" s="1" t="str">
        <f>TEXT(Table13[[#This Row],[Order Date]],"mmm yyyy")</f>
        <v>Jan 2015</v>
      </c>
      <c r="AC1254" s="1" t="str">
        <f>TEXT(Table13[[#This Row],[Order Date]],"dddd")</f>
        <v>Thursday</v>
      </c>
    </row>
    <row r="1255" spans="1:29" ht="14.5">
      <c r="A1255" s="9">
        <v>2266</v>
      </c>
      <c r="B1255" s="9" t="str">
        <f>VLOOKUP(Table13[[#This Row],[Customer ID]],'Customer Lookup'!A:B,2,0)</f>
        <v>Brandon Beach</v>
      </c>
      <c r="C1255" s="9">
        <v>86610</v>
      </c>
      <c r="D1255" s="12">
        <v>42150</v>
      </c>
      <c r="E1255" s="12">
        <v>42152</v>
      </c>
      <c r="F1255" s="24">
        <f>Table13[[#This Row],[Ship Date]]-Table13[[#This Row],[Order Date]]</f>
        <v>2</v>
      </c>
      <c r="G1255" s="18" t="str">
        <f>IF(Table13[[#This Row],[Shipping Delay (No of Days From Order to Delivery)]]&lt;=2,"Fast Delivery","Standard Delivery")</f>
        <v>Fast Delivery</v>
      </c>
      <c r="H1255" s="9" t="s">
        <v>196</v>
      </c>
      <c r="I1255" s="13" t="str">
        <f ca="1">TRIM(Table13[[#This Row],[Product Category]])</f>
        <v>Office Supplies</v>
      </c>
      <c r="J1255" s="13" t="str">
        <f ca="1">PROPER(Table13[[#This Row],[Product Sub-Category]])</f>
        <v>Appliances</v>
      </c>
      <c r="K1255" s="14">
        <v>3</v>
      </c>
      <c r="L1255" s="15">
        <v>11.33</v>
      </c>
      <c r="M1255" s="15">
        <f t="shared" si="57"/>
        <v>33.99</v>
      </c>
      <c r="N1255" s="9">
        <v>0.05</v>
      </c>
      <c r="O1255" s="20">
        <v>0.05</v>
      </c>
      <c r="P1255" s="20" t="str">
        <f>IF(Table13[[#This Row],[Discount]]=0,"No Discount",IF(Table13[[#This Row],[Discount]]&lt;=0.05,"Low",IF(Table13[[#This Row],[Discount]]&lt;=0.1,"Medium","High")))</f>
        <v>Low</v>
      </c>
      <c r="Q1255" s="15">
        <f t="shared" si="58"/>
        <v>1.6995000000000002</v>
      </c>
      <c r="R1255" s="15">
        <f t="shared" si="59"/>
        <v>32.290500000000002</v>
      </c>
      <c r="S1255" s="15" t="str">
        <f>IF(Table13[[#This Row],[Total Sales After Discount (Main Total Sales)]]&gt;=1000,"High Order","Low Order")</f>
        <v>Low Order</v>
      </c>
      <c r="T1255" s="9" t="s">
        <v>41</v>
      </c>
      <c r="U1255" s="9" t="s">
        <v>81</v>
      </c>
      <c r="V1255" s="16" t="str">
        <f ca="1">PROPER(Table13[[#This Row],[Region]])</f>
        <v>Central</v>
      </c>
      <c r="W1255" s="9" t="s">
        <v>306</v>
      </c>
      <c r="X1255" s="9" t="s">
        <v>809</v>
      </c>
      <c r="Y1255" s="9" t="s">
        <v>32</v>
      </c>
      <c r="Z1255" s="9" t="str">
        <f>TEXT(Table13[[#This Row],[Order Date]],"mmm")</f>
        <v>May</v>
      </c>
      <c r="AA1255" s="1" t="str">
        <f>TEXT(Table13[[#This Row],[Order Date]],"yyyy")</f>
        <v>2015</v>
      </c>
      <c r="AB1255" s="1" t="str">
        <f>TEXT(Table13[[#This Row],[Order Date]],"mmm yyyy")</f>
        <v>May 2015</v>
      </c>
      <c r="AC1255" s="1" t="str">
        <f>TEXT(Table13[[#This Row],[Order Date]],"dddd")</f>
        <v>Tuesday</v>
      </c>
    </row>
    <row r="1256" spans="1:29" ht="14.5">
      <c r="A1256" s="9">
        <v>2266</v>
      </c>
      <c r="B1256" s="9" t="str">
        <f>VLOOKUP(Table13[[#This Row],[Customer ID]],'Customer Lookup'!A:B,2,0)</f>
        <v>Brandon Beach</v>
      </c>
      <c r="C1256" s="9">
        <v>86610</v>
      </c>
      <c r="D1256" s="12">
        <v>42150</v>
      </c>
      <c r="E1256" s="12">
        <v>42151</v>
      </c>
      <c r="F1256" s="24">
        <f>Table13[[#This Row],[Ship Date]]-Table13[[#This Row],[Order Date]]</f>
        <v>1</v>
      </c>
      <c r="G1256" s="18" t="str">
        <f>IF(Table13[[#This Row],[Shipping Delay (No of Days From Order to Delivery)]]&lt;=2,"Fast Delivery","Standard Delivery")</f>
        <v>Fast Delivery</v>
      </c>
      <c r="H1256" s="8" t="s">
        <v>61</v>
      </c>
      <c r="I1256" s="13" t="str">
        <f ca="1">TRIM(Table13[[#This Row],[Product Category]])</f>
        <v>Furniture</v>
      </c>
      <c r="J1256" s="13" t="str">
        <f ca="1">PROPER(Table13[[#This Row],[Product Sub-Category]])</f>
        <v>Envelopes</v>
      </c>
      <c r="K1256" s="14">
        <v>16</v>
      </c>
      <c r="L1256" s="15">
        <v>15.67</v>
      </c>
      <c r="M1256" s="15">
        <f t="shared" si="57"/>
        <v>250.72</v>
      </c>
      <c r="N1256" s="9">
        <v>0.05</v>
      </c>
      <c r="O1256" s="21">
        <v>0.05</v>
      </c>
      <c r="P1256" s="21" t="str">
        <f>IF(Table13[[#This Row],[Discount]]=0,"No Discount",IF(Table13[[#This Row],[Discount]]&lt;=0.05,"Low",IF(Table13[[#This Row],[Discount]]&lt;=0.1,"Medium","High")))</f>
        <v>Low</v>
      </c>
      <c r="Q1256" s="15">
        <f t="shared" si="58"/>
        <v>12.536000000000001</v>
      </c>
      <c r="R1256" s="15">
        <f t="shared" si="59"/>
        <v>238.184</v>
      </c>
      <c r="S1256" s="15" t="str">
        <f>IF(Table13[[#This Row],[Total Sales After Discount (Main Total Sales)]]&gt;=1000,"High Order","Low Order")</f>
        <v>Low Order</v>
      </c>
      <c r="T1256" s="9" t="s">
        <v>41</v>
      </c>
      <c r="U1256" s="9" t="s">
        <v>81</v>
      </c>
      <c r="V1256" s="16" t="str">
        <f ca="1">PROPER(Table13[[#This Row],[Region]])</f>
        <v>South</v>
      </c>
      <c r="W1256" s="9" t="s">
        <v>306</v>
      </c>
      <c r="X1256" s="9" t="s">
        <v>809</v>
      </c>
      <c r="Y1256" s="9" t="s">
        <v>32</v>
      </c>
      <c r="Z1256" s="9" t="str">
        <f>TEXT(Table13[[#This Row],[Order Date]],"mmm")</f>
        <v>May</v>
      </c>
      <c r="AA1256" s="1" t="str">
        <f>TEXT(Table13[[#This Row],[Order Date]],"yyyy")</f>
        <v>2015</v>
      </c>
      <c r="AB1256" s="1" t="str">
        <f>TEXT(Table13[[#This Row],[Order Date]],"mmm yyyy")</f>
        <v>May 2015</v>
      </c>
      <c r="AC1256" s="1" t="str">
        <f>TEXT(Table13[[#This Row],[Order Date]],"dddd")</f>
        <v>Tuesday</v>
      </c>
    </row>
    <row r="1257" spans="1:29" ht="14.5">
      <c r="A1257" s="9">
        <v>2268</v>
      </c>
      <c r="B1257" s="9" t="str">
        <f>VLOOKUP(Table13[[#This Row],[Customer ID]],'Customer Lookup'!A:B,2,0)</f>
        <v>Carlos Adkins</v>
      </c>
      <c r="C1257" s="9">
        <v>89571</v>
      </c>
      <c r="D1257" s="12">
        <v>42158</v>
      </c>
      <c r="E1257" s="12">
        <v>42162</v>
      </c>
      <c r="F1257" s="24">
        <f>Table13[[#This Row],[Ship Date]]-Table13[[#This Row],[Order Date]]</f>
        <v>4</v>
      </c>
      <c r="G1257" s="18" t="str">
        <f>IF(Table13[[#This Row],[Shipping Delay (No of Days From Order to Delivery)]]&lt;=2,"Fast Delivery","Standard Delivery")</f>
        <v>Standard Delivery</v>
      </c>
      <c r="H1257" s="9" t="s">
        <v>123</v>
      </c>
      <c r="I1257" s="13" t="str">
        <f ca="1">TRIM(Table13[[#This Row],[Product Category]])</f>
        <v>Office Supplies</v>
      </c>
      <c r="J1257" s="13" t="str">
        <f ca="1">PROPER(Table13[[#This Row],[Product Sub-Category]])</f>
        <v>Tables</v>
      </c>
      <c r="K1257" s="14">
        <v>17</v>
      </c>
      <c r="L1257" s="15">
        <v>259.70999999999998</v>
      </c>
      <c r="M1257" s="15">
        <f t="shared" si="57"/>
        <v>4415.07</v>
      </c>
      <c r="N1257" s="9">
        <v>0.1</v>
      </c>
      <c r="O1257" s="20">
        <v>0.1</v>
      </c>
      <c r="P1257" s="20" t="str">
        <f>IF(Table13[[#This Row],[Discount]]=0,"No Discount",IF(Table13[[#This Row],[Discount]]&lt;=0.05,"Low",IF(Table13[[#This Row],[Discount]]&lt;=0.1,"Medium","High")))</f>
        <v>Medium</v>
      </c>
      <c r="Q1257" s="15">
        <f t="shared" si="58"/>
        <v>441.50700000000001</v>
      </c>
      <c r="R1257" s="15">
        <f t="shared" si="59"/>
        <v>3973.5629999999996</v>
      </c>
      <c r="S1257" s="15" t="str">
        <f>IF(Table13[[#This Row],[Total Sales After Discount (Main Total Sales)]]&gt;=1000,"High Order","Low Order")</f>
        <v>High Order</v>
      </c>
      <c r="T1257" s="9" t="s">
        <v>98</v>
      </c>
      <c r="U1257" s="9" t="s">
        <v>51</v>
      </c>
      <c r="V1257" s="16" t="str">
        <f ca="1">PROPER(Table13[[#This Row],[Region]])</f>
        <v>South</v>
      </c>
      <c r="W1257" s="9" t="s">
        <v>242</v>
      </c>
      <c r="X1257" s="9" t="s">
        <v>810</v>
      </c>
      <c r="Y1257" s="9" t="s">
        <v>22</v>
      </c>
      <c r="Z1257" s="9" t="str">
        <f>TEXT(Table13[[#This Row],[Order Date]],"mmm")</f>
        <v>Jun</v>
      </c>
      <c r="AA1257" s="1" t="str">
        <f>TEXT(Table13[[#This Row],[Order Date]],"yyyy")</f>
        <v>2015</v>
      </c>
      <c r="AB1257" s="1" t="str">
        <f>TEXT(Table13[[#This Row],[Order Date]],"mmm yyyy")</f>
        <v>Jun 2015</v>
      </c>
      <c r="AC1257" s="1" t="str">
        <f>TEXT(Table13[[#This Row],[Order Date]],"dddd")</f>
        <v>Wednesday</v>
      </c>
    </row>
    <row r="1258" spans="1:29" ht="14.5">
      <c r="A1258" s="9">
        <v>2270</v>
      </c>
      <c r="B1258" s="9" t="str">
        <f>VLOOKUP(Table13[[#This Row],[Customer ID]],'Customer Lookup'!A:B,2,0)</f>
        <v>Kristine Holden</v>
      </c>
      <c r="C1258" s="9">
        <v>89572</v>
      </c>
      <c r="D1258" s="12">
        <v>42041</v>
      </c>
      <c r="E1258" s="12">
        <v>42043</v>
      </c>
      <c r="F1258" s="24">
        <f>Table13[[#This Row],[Ship Date]]-Table13[[#This Row],[Order Date]]</f>
        <v>2</v>
      </c>
      <c r="G1258" s="18" t="str">
        <f>IF(Table13[[#This Row],[Shipping Delay (No of Days From Order to Delivery)]]&lt;=2,"Fast Delivery","Standard Delivery")</f>
        <v>Fast Delivery</v>
      </c>
      <c r="H1258" s="8" t="s">
        <v>196</v>
      </c>
      <c r="I1258" s="13" t="str">
        <f ca="1">TRIM(Table13[[#This Row],[Product Category]])</f>
        <v>Office Supplies</v>
      </c>
      <c r="J1258" s="13" t="str">
        <f ca="1">PROPER(Table13[[#This Row],[Product Sub-Category]])</f>
        <v>Appliances</v>
      </c>
      <c r="K1258" s="14">
        <v>18</v>
      </c>
      <c r="L1258" s="15">
        <v>20.48</v>
      </c>
      <c r="M1258" s="15">
        <f t="shared" si="57"/>
        <v>368.64</v>
      </c>
      <c r="N1258" s="9">
        <v>0.05</v>
      </c>
      <c r="O1258" s="21">
        <v>0.05</v>
      </c>
      <c r="P1258" s="21" t="str">
        <f>IF(Table13[[#This Row],[Discount]]=0,"No Discount",IF(Table13[[#This Row],[Discount]]&lt;=0.05,"Low",IF(Table13[[#This Row],[Discount]]&lt;=0.1,"Medium","High")))</f>
        <v>Low</v>
      </c>
      <c r="Q1258" s="15">
        <f t="shared" si="58"/>
        <v>18.431999999999999</v>
      </c>
      <c r="R1258" s="15">
        <f t="shared" si="59"/>
        <v>350.20799999999997</v>
      </c>
      <c r="S1258" s="15" t="str">
        <f>IF(Table13[[#This Row],[Total Sales After Discount (Main Total Sales)]]&gt;=1000,"High Order","Low Order")</f>
        <v>Low Order</v>
      </c>
      <c r="T1258" s="9" t="s">
        <v>98</v>
      </c>
      <c r="U1258" s="9" t="s">
        <v>51</v>
      </c>
      <c r="V1258" s="16" t="str">
        <f ca="1">PROPER(Table13[[#This Row],[Region]])</f>
        <v>South</v>
      </c>
      <c r="W1258" s="9" t="s">
        <v>443</v>
      </c>
      <c r="X1258" s="9" t="s">
        <v>811</v>
      </c>
      <c r="Y1258" s="9" t="s">
        <v>32</v>
      </c>
      <c r="Z1258" s="9" t="str">
        <f>TEXT(Table13[[#This Row],[Order Date]],"mmm")</f>
        <v>Feb</v>
      </c>
      <c r="AA1258" s="1" t="str">
        <f>TEXT(Table13[[#This Row],[Order Date]],"yyyy")</f>
        <v>2015</v>
      </c>
      <c r="AB1258" s="1" t="str">
        <f>TEXT(Table13[[#This Row],[Order Date]],"mmm yyyy")</f>
        <v>Feb 2015</v>
      </c>
      <c r="AC1258" s="1" t="str">
        <f>TEXT(Table13[[#This Row],[Order Date]],"dddd")</f>
        <v>Friday</v>
      </c>
    </row>
    <row r="1259" spans="1:29" ht="14.5">
      <c r="A1259" s="9">
        <v>2270</v>
      </c>
      <c r="B1259" s="9" t="str">
        <f>VLOOKUP(Table13[[#This Row],[Customer ID]],'Customer Lookup'!A:B,2,0)</f>
        <v>Kristine Holden</v>
      </c>
      <c r="C1259" s="9">
        <v>89572</v>
      </c>
      <c r="D1259" s="12">
        <v>42041</v>
      </c>
      <c r="E1259" s="12">
        <v>42046</v>
      </c>
      <c r="F1259" s="24">
        <f>Table13[[#This Row],[Ship Date]]-Table13[[#This Row],[Order Date]]</f>
        <v>5</v>
      </c>
      <c r="G1259" s="18" t="str">
        <f>IF(Table13[[#This Row],[Shipping Delay (No of Days From Order to Delivery)]]&lt;=2,"Fast Delivery","Standard Delivery")</f>
        <v>Standard Delivery</v>
      </c>
      <c r="H1259" s="9" t="s">
        <v>60</v>
      </c>
      <c r="I1259" s="13" t="str">
        <f ca="1">TRIM(Table13[[#This Row],[Product Category]])</f>
        <v>Technology</v>
      </c>
      <c r="J1259" s="13" t="str">
        <f ca="1">PROPER(Table13[[#This Row],[Product Sub-Category]])</f>
        <v>Rubber Bands</v>
      </c>
      <c r="K1259" s="14">
        <v>12</v>
      </c>
      <c r="L1259" s="15">
        <v>1.86</v>
      </c>
      <c r="M1259" s="15">
        <f t="shared" si="57"/>
        <v>22.32</v>
      </c>
      <c r="N1259" s="9">
        <v>0.05</v>
      </c>
      <c r="O1259" s="20">
        <v>0.05</v>
      </c>
      <c r="P1259" s="20" t="str">
        <f>IF(Table13[[#This Row],[Discount]]=0,"No Discount",IF(Table13[[#This Row],[Discount]]&lt;=0.05,"Low",IF(Table13[[#This Row],[Discount]]&lt;=0.1,"Medium","High")))</f>
        <v>Low</v>
      </c>
      <c r="Q1259" s="15">
        <f t="shared" si="58"/>
        <v>1.1160000000000001</v>
      </c>
      <c r="R1259" s="15">
        <f t="shared" si="59"/>
        <v>21.204000000000001</v>
      </c>
      <c r="S1259" s="15" t="str">
        <f>IF(Table13[[#This Row],[Total Sales After Discount (Main Total Sales)]]&gt;=1000,"High Order","Low Order")</f>
        <v>Low Order</v>
      </c>
      <c r="T1259" s="9" t="s">
        <v>98</v>
      </c>
      <c r="U1259" s="9" t="s">
        <v>51</v>
      </c>
      <c r="V1259" s="16" t="str">
        <f ca="1">PROPER(Table13[[#This Row],[Region]])</f>
        <v>South</v>
      </c>
      <c r="W1259" s="9" t="s">
        <v>443</v>
      </c>
      <c r="X1259" s="9" t="s">
        <v>811</v>
      </c>
      <c r="Y1259" s="9" t="s">
        <v>32</v>
      </c>
      <c r="Z1259" s="9" t="str">
        <f>TEXT(Table13[[#This Row],[Order Date]],"mmm")</f>
        <v>Feb</v>
      </c>
      <c r="AA1259" s="1" t="str">
        <f>TEXT(Table13[[#This Row],[Order Date]],"yyyy")</f>
        <v>2015</v>
      </c>
      <c r="AB1259" s="1" t="str">
        <f>TEXT(Table13[[#This Row],[Order Date]],"mmm yyyy")</f>
        <v>Feb 2015</v>
      </c>
      <c r="AC1259" s="1" t="str">
        <f>TEXT(Table13[[#This Row],[Order Date]],"dddd")</f>
        <v>Friday</v>
      </c>
    </row>
    <row r="1260" spans="1:29" ht="14.5">
      <c r="A1260" s="9">
        <v>2270</v>
      </c>
      <c r="B1260" s="9" t="str">
        <f>VLOOKUP(Table13[[#This Row],[Customer ID]],'Customer Lookup'!A:B,2,0)</f>
        <v>Kristine Holden</v>
      </c>
      <c r="C1260" s="9">
        <v>89572</v>
      </c>
      <c r="D1260" s="12">
        <v>42041</v>
      </c>
      <c r="E1260" s="12">
        <v>42046</v>
      </c>
      <c r="F1260" s="24">
        <f>Table13[[#This Row],[Ship Date]]-Table13[[#This Row],[Order Date]]</f>
        <v>5</v>
      </c>
      <c r="G1260" s="18" t="str">
        <f>IF(Table13[[#This Row],[Shipping Delay (No of Days From Order to Delivery)]]&lt;=2,"Fast Delivery","Standard Delivery")</f>
        <v>Standard Delivery</v>
      </c>
      <c r="H1260" s="8" t="s">
        <v>2235</v>
      </c>
      <c r="I1260" s="13" t="str">
        <f ca="1">TRIM(Table13[[#This Row],[Product Category]])</f>
        <v>Office Supplies</v>
      </c>
      <c r="J1260" s="13" t="str">
        <f ca="1">PROPER(Table13[[#This Row],[Product Sub-Category]])</f>
        <v>Telephones And Communication</v>
      </c>
      <c r="K1260" s="14">
        <v>17</v>
      </c>
      <c r="L1260" s="15">
        <v>205.99</v>
      </c>
      <c r="M1260" s="15">
        <f t="shared" si="57"/>
        <v>3501.83</v>
      </c>
      <c r="N1260" s="9">
        <v>0.1</v>
      </c>
      <c r="O1260" s="21">
        <v>0.1</v>
      </c>
      <c r="P1260" s="21" t="str">
        <f>IF(Table13[[#This Row],[Discount]]=0,"No Discount",IF(Table13[[#This Row],[Discount]]&lt;=0.05,"Low",IF(Table13[[#This Row],[Discount]]&lt;=0.1,"Medium","High")))</f>
        <v>Medium</v>
      </c>
      <c r="Q1260" s="15">
        <f t="shared" si="58"/>
        <v>350.18299999999999</v>
      </c>
      <c r="R1260" s="15">
        <f t="shared" si="59"/>
        <v>3151.6469999999999</v>
      </c>
      <c r="S1260" s="15" t="str">
        <f>IF(Table13[[#This Row],[Total Sales After Discount (Main Total Sales)]]&gt;=1000,"High Order","Low Order")</f>
        <v>High Order</v>
      </c>
      <c r="T1260" s="9" t="s">
        <v>98</v>
      </c>
      <c r="U1260" s="9" t="s">
        <v>51</v>
      </c>
      <c r="V1260" s="16" t="str">
        <f ca="1">PROPER(Table13[[#This Row],[Region]])</f>
        <v>Central</v>
      </c>
      <c r="W1260" s="9" t="s">
        <v>443</v>
      </c>
      <c r="X1260" s="9" t="s">
        <v>811</v>
      </c>
      <c r="Y1260" s="9" t="s">
        <v>32</v>
      </c>
      <c r="Z1260" s="9" t="str">
        <f>TEXT(Table13[[#This Row],[Order Date]],"mmm")</f>
        <v>Feb</v>
      </c>
      <c r="AA1260" s="1" t="str">
        <f>TEXT(Table13[[#This Row],[Order Date]],"yyyy")</f>
        <v>2015</v>
      </c>
      <c r="AB1260" s="1" t="str">
        <f>TEXT(Table13[[#This Row],[Order Date]],"mmm yyyy")</f>
        <v>Feb 2015</v>
      </c>
      <c r="AC1260" s="1" t="str">
        <f>TEXT(Table13[[#This Row],[Order Date]],"dddd")</f>
        <v>Friday</v>
      </c>
    </row>
    <row r="1261" spans="1:29" ht="14.5">
      <c r="A1261" s="9">
        <v>2272</v>
      </c>
      <c r="B1261" s="9" t="str">
        <f>VLOOKUP(Table13[[#This Row],[Customer ID]],'Customer Lookup'!A:B,2,0)</f>
        <v>Brett Ingram</v>
      </c>
      <c r="C1261" s="9">
        <v>90110</v>
      </c>
      <c r="D1261" s="12">
        <v>42079</v>
      </c>
      <c r="E1261" s="12">
        <v>42081</v>
      </c>
      <c r="F1261" s="24">
        <f>Table13[[#This Row],[Ship Date]]-Table13[[#This Row],[Order Date]]</f>
        <v>2</v>
      </c>
      <c r="G1261" s="18" t="str">
        <f>IF(Table13[[#This Row],[Shipping Delay (No of Days From Order to Delivery)]]&lt;=2,"Fast Delivery","Standard Delivery")</f>
        <v>Fast Delivery</v>
      </c>
      <c r="H1261" s="9" t="s">
        <v>2240</v>
      </c>
      <c r="I1261" s="13" t="str">
        <f ca="1">TRIM(Table13[[#This Row],[Product Category]])</f>
        <v>Office Supplies</v>
      </c>
      <c r="J1261" s="13" t="str">
        <f ca="1">PROPER(Table13[[#This Row],[Product Sub-Category]])</f>
        <v>Scissors, Rulers And Trimmers</v>
      </c>
      <c r="K1261" s="14">
        <v>5</v>
      </c>
      <c r="L1261" s="15">
        <v>15.73</v>
      </c>
      <c r="M1261" s="15">
        <f t="shared" si="57"/>
        <v>78.650000000000006</v>
      </c>
      <c r="N1261" s="9">
        <v>0.05</v>
      </c>
      <c r="O1261" s="20">
        <v>0.05</v>
      </c>
      <c r="P1261" s="20" t="str">
        <f>IF(Table13[[#This Row],[Discount]]=0,"No Discount",IF(Table13[[#This Row],[Discount]]&lt;=0.05,"Low",IF(Table13[[#This Row],[Discount]]&lt;=0.1,"Medium","High")))</f>
        <v>Low</v>
      </c>
      <c r="Q1261" s="15">
        <f t="shared" si="58"/>
        <v>3.9325000000000006</v>
      </c>
      <c r="R1261" s="15">
        <f t="shared" si="59"/>
        <v>74.717500000000001</v>
      </c>
      <c r="S1261" s="15" t="str">
        <f>IF(Table13[[#This Row],[Total Sales After Discount (Main Total Sales)]]&gt;=1000,"High Order","Low Order")</f>
        <v>Low Order</v>
      </c>
      <c r="T1261" s="9" t="s">
        <v>21</v>
      </c>
      <c r="U1261" s="9" t="s">
        <v>81</v>
      </c>
      <c r="V1261" s="16" t="str">
        <f ca="1">PROPER(Table13[[#This Row],[Region]])</f>
        <v>Central</v>
      </c>
      <c r="W1261" s="9" t="s">
        <v>112</v>
      </c>
      <c r="X1261" s="9" t="s">
        <v>812</v>
      </c>
      <c r="Y1261" s="9" t="s">
        <v>22</v>
      </c>
      <c r="Z1261" s="9" t="str">
        <f>TEXT(Table13[[#This Row],[Order Date]],"mmm")</f>
        <v>Mar</v>
      </c>
      <c r="AA1261" s="1" t="str">
        <f>TEXT(Table13[[#This Row],[Order Date]],"yyyy")</f>
        <v>2015</v>
      </c>
      <c r="AB1261" s="1" t="str">
        <f>TEXT(Table13[[#This Row],[Order Date]],"mmm yyyy")</f>
        <v>Mar 2015</v>
      </c>
      <c r="AC1261" s="1" t="str">
        <f>TEXT(Table13[[#This Row],[Order Date]],"dddd")</f>
        <v>Monday</v>
      </c>
    </row>
    <row r="1262" spans="1:29" ht="14.5">
      <c r="A1262" s="9">
        <v>2273</v>
      </c>
      <c r="B1262" s="9" t="str">
        <f>VLOOKUP(Table13[[#This Row],[Customer ID]],'Customer Lookup'!A:B,2,0)</f>
        <v>Debra Block</v>
      </c>
      <c r="C1262" s="9">
        <v>90109</v>
      </c>
      <c r="D1262" s="12">
        <v>42129</v>
      </c>
      <c r="E1262" s="12">
        <v>42129</v>
      </c>
      <c r="F1262" s="24">
        <f>Table13[[#This Row],[Ship Date]]-Table13[[#This Row],[Order Date]]</f>
        <v>0</v>
      </c>
      <c r="G1262" s="18" t="str">
        <f>IF(Table13[[#This Row],[Shipping Delay (No of Days From Order to Delivery)]]&lt;=2,"Fast Delivery","Standard Delivery")</f>
        <v>Fast Delivery</v>
      </c>
      <c r="H1262" s="8" t="s">
        <v>196</v>
      </c>
      <c r="I1262" s="13" t="str">
        <f ca="1">TRIM(Table13[[#This Row],[Product Category]])</f>
        <v>Technology</v>
      </c>
      <c r="J1262" s="13" t="str">
        <f ca="1">PROPER(Table13[[#This Row],[Product Sub-Category]])</f>
        <v>Appliances</v>
      </c>
      <c r="K1262" s="14">
        <v>17</v>
      </c>
      <c r="L1262" s="15">
        <v>120.98</v>
      </c>
      <c r="M1262" s="15">
        <f t="shared" si="57"/>
        <v>2056.66</v>
      </c>
      <c r="N1262" s="9">
        <v>0.1</v>
      </c>
      <c r="O1262" s="21">
        <v>0.1</v>
      </c>
      <c r="P1262" s="21" t="str">
        <f>IF(Table13[[#This Row],[Discount]]=0,"No Discount",IF(Table13[[#This Row],[Discount]]&lt;=0.05,"Low",IF(Table13[[#This Row],[Discount]]&lt;=0.1,"Medium","High")))</f>
        <v>Medium</v>
      </c>
      <c r="Q1262" s="15">
        <f t="shared" si="58"/>
        <v>205.666</v>
      </c>
      <c r="R1262" s="15">
        <f t="shared" si="59"/>
        <v>1850.9939999999999</v>
      </c>
      <c r="S1262" s="15" t="str">
        <f>IF(Table13[[#This Row],[Total Sales After Discount (Main Total Sales)]]&gt;=1000,"High Order","Low Order")</f>
        <v>High Order</v>
      </c>
      <c r="T1262" s="9" t="s">
        <v>98</v>
      </c>
      <c r="U1262" s="9" t="s">
        <v>81</v>
      </c>
      <c r="V1262" s="16" t="str">
        <f ca="1">PROPER(Table13[[#This Row],[Region]])</f>
        <v>Central</v>
      </c>
      <c r="W1262" s="9" t="s">
        <v>112</v>
      </c>
      <c r="X1262" s="9" t="s">
        <v>813</v>
      </c>
      <c r="Y1262" s="9" t="s">
        <v>32</v>
      </c>
      <c r="Z1262" s="9" t="str">
        <f>TEXT(Table13[[#This Row],[Order Date]],"mmm")</f>
        <v>May</v>
      </c>
      <c r="AA1262" s="1" t="str">
        <f>TEXT(Table13[[#This Row],[Order Date]],"yyyy")</f>
        <v>2015</v>
      </c>
      <c r="AB1262" s="1" t="str">
        <f>TEXT(Table13[[#This Row],[Order Date]],"mmm yyyy")</f>
        <v>May 2015</v>
      </c>
      <c r="AC1262" s="1" t="str">
        <f>TEXT(Table13[[#This Row],[Order Date]],"dddd")</f>
        <v>Tuesday</v>
      </c>
    </row>
    <row r="1263" spans="1:29" ht="14.5">
      <c r="A1263" s="9">
        <v>2273</v>
      </c>
      <c r="B1263" s="9" t="str">
        <f>VLOOKUP(Table13[[#This Row],[Customer ID]],'Customer Lookup'!A:B,2,0)</f>
        <v>Debra Block</v>
      </c>
      <c r="C1263" s="9">
        <v>90109</v>
      </c>
      <c r="D1263" s="12">
        <v>42129</v>
      </c>
      <c r="E1263" s="12">
        <v>42129</v>
      </c>
      <c r="F1263" s="24">
        <f>Table13[[#This Row],[Ship Date]]-Table13[[#This Row],[Order Date]]</f>
        <v>0</v>
      </c>
      <c r="G1263" s="18" t="str">
        <f>IF(Table13[[#This Row],[Shipping Delay (No of Days From Order to Delivery)]]&lt;=2,"Fast Delivery","Standard Delivery")</f>
        <v>Fast Delivery</v>
      </c>
      <c r="H1263" s="9" t="s">
        <v>2235</v>
      </c>
      <c r="I1263" s="13" t="str">
        <f ca="1">TRIM(Table13[[#This Row],[Product Category]])</f>
        <v>Furniture</v>
      </c>
      <c r="J1263" s="13" t="str">
        <f ca="1">PROPER(Table13[[#This Row],[Product Sub-Category]])</f>
        <v>Telephones And Communication</v>
      </c>
      <c r="K1263" s="14">
        <v>4</v>
      </c>
      <c r="L1263" s="15">
        <v>55.99</v>
      </c>
      <c r="M1263" s="15">
        <f t="shared" si="57"/>
        <v>223.96</v>
      </c>
      <c r="N1263" s="9">
        <v>0.05</v>
      </c>
      <c r="O1263" s="20">
        <v>0.05</v>
      </c>
      <c r="P1263" s="20" t="str">
        <f>IF(Table13[[#This Row],[Discount]]=0,"No Discount",IF(Table13[[#This Row],[Discount]]&lt;=0.05,"Low",IF(Table13[[#This Row],[Discount]]&lt;=0.1,"Medium","High")))</f>
        <v>Low</v>
      </c>
      <c r="Q1263" s="15">
        <f t="shared" si="58"/>
        <v>11.198</v>
      </c>
      <c r="R1263" s="15">
        <f t="shared" si="59"/>
        <v>212.762</v>
      </c>
      <c r="S1263" s="15" t="str">
        <f>IF(Table13[[#This Row],[Total Sales After Discount (Main Total Sales)]]&gt;=1000,"High Order","Low Order")</f>
        <v>Low Order</v>
      </c>
      <c r="T1263" s="9" t="s">
        <v>98</v>
      </c>
      <c r="U1263" s="9" t="s">
        <v>81</v>
      </c>
      <c r="V1263" s="16" t="str">
        <f ca="1">PROPER(Table13[[#This Row],[Region]])</f>
        <v>Central</v>
      </c>
      <c r="W1263" s="9" t="s">
        <v>112</v>
      </c>
      <c r="X1263" s="9" t="s">
        <v>813</v>
      </c>
      <c r="Y1263" s="9" t="s">
        <v>32</v>
      </c>
      <c r="Z1263" s="9" t="str">
        <f>TEXT(Table13[[#This Row],[Order Date]],"mmm")</f>
        <v>May</v>
      </c>
      <c r="AA1263" s="1" t="str">
        <f>TEXT(Table13[[#This Row],[Order Date]],"yyyy")</f>
        <v>2015</v>
      </c>
      <c r="AB1263" s="1" t="str">
        <f>TEXT(Table13[[#This Row],[Order Date]],"mmm yyyy")</f>
        <v>May 2015</v>
      </c>
      <c r="AC1263" s="1" t="str">
        <f>TEXT(Table13[[#This Row],[Order Date]],"dddd")</f>
        <v>Tuesday</v>
      </c>
    </row>
    <row r="1264" spans="1:29" ht="14.5">
      <c r="A1264" s="9">
        <v>2274</v>
      </c>
      <c r="B1264" s="9" t="str">
        <f>VLOOKUP(Table13[[#This Row],[Customer ID]],'Customer Lookup'!A:B,2,0)</f>
        <v>Marlene Harrison</v>
      </c>
      <c r="C1264" s="9">
        <v>90109</v>
      </c>
      <c r="D1264" s="12">
        <v>42129</v>
      </c>
      <c r="E1264" s="12">
        <v>42133</v>
      </c>
      <c r="F1264" s="24">
        <f>Table13[[#This Row],[Ship Date]]-Table13[[#This Row],[Order Date]]</f>
        <v>4</v>
      </c>
      <c r="G1264" s="18" t="str">
        <f>IF(Table13[[#This Row],[Shipping Delay (No of Days From Order to Delivery)]]&lt;=2,"Fast Delivery","Standard Delivery")</f>
        <v>Standard Delivery</v>
      </c>
      <c r="H1264" s="8" t="s">
        <v>2233</v>
      </c>
      <c r="I1264" s="13" t="str">
        <f ca="1">TRIM(Table13[[#This Row],[Product Category]])</f>
        <v>Technology</v>
      </c>
      <c r="J1264" s="13" t="str">
        <f ca="1">PROPER(Table13[[#This Row],[Product Sub-Category]])</f>
        <v>Office Furnishings</v>
      </c>
      <c r="K1264" s="14">
        <v>12</v>
      </c>
      <c r="L1264" s="15">
        <v>23.99</v>
      </c>
      <c r="M1264" s="15">
        <f t="shared" si="57"/>
        <v>287.88</v>
      </c>
      <c r="N1264" s="9">
        <v>0.05</v>
      </c>
      <c r="O1264" s="21">
        <v>0.05</v>
      </c>
      <c r="P1264" s="21" t="str">
        <f>IF(Table13[[#This Row],[Discount]]=0,"No Discount",IF(Table13[[#This Row],[Discount]]&lt;=0.05,"Low",IF(Table13[[#This Row],[Discount]]&lt;=0.1,"Medium","High")))</f>
        <v>Low</v>
      </c>
      <c r="Q1264" s="15">
        <f t="shared" si="58"/>
        <v>14.394</v>
      </c>
      <c r="R1264" s="15">
        <f t="shared" si="59"/>
        <v>273.48599999999999</v>
      </c>
      <c r="S1264" s="15" t="str">
        <f>IF(Table13[[#This Row],[Total Sales After Discount (Main Total Sales)]]&gt;=1000,"High Order","Low Order")</f>
        <v>Low Order</v>
      </c>
      <c r="T1264" s="9" t="s">
        <v>98</v>
      </c>
      <c r="U1264" s="9" t="s">
        <v>81</v>
      </c>
      <c r="V1264" s="16" t="str">
        <f ca="1">PROPER(Table13[[#This Row],[Region]])</f>
        <v>East</v>
      </c>
      <c r="W1264" s="9" t="s">
        <v>112</v>
      </c>
      <c r="X1264" s="9" t="s">
        <v>814</v>
      </c>
      <c r="Y1264" s="9" t="s">
        <v>22</v>
      </c>
      <c r="Z1264" s="9" t="str">
        <f>TEXT(Table13[[#This Row],[Order Date]],"mmm")</f>
        <v>May</v>
      </c>
      <c r="AA1264" s="1" t="str">
        <f>TEXT(Table13[[#This Row],[Order Date]],"yyyy")</f>
        <v>2015</v>
      </c>
      <c r="AB1264" s="1" t="str">
        <f>TEXT(Table13[[#This Row],[Order Date]],"mmm yyyy")</f>
        <v>May 2015</v>
      </c>
      <c r="AC1264" s="1" t="str">
        <f>TEXT(Table13[[#This Row],[Order Date]],"dddd")</f>
        <v>Tuesday</v>
      </c>
    </row>
    <row r="1265" spans="1:29" ht="14.5">
      <c r="A1265" s="9">
        <v>2276</v>
      </c>
      <c r="B1265" s="9" t="str">
        <f>VLOOKUP(Table13[[#This Row],[Customer ID]],'Customer Lookup'!A:B,2,0)</f>
        <v>Dennis Block Richardson</v>
      </c>
      <c r="C1265" s="9">
        <v>91502</v>
      </c>
      <c r="D1265" s="12">
        <v>42185</v>
      </c>
      <c r="E1265" s="12">
        <v>42185</v>
      </c>
      <c r="F1265" s="24">
        <f>Table13[[#This Row],[Ship Date]]-Table13[[#This Row],[Order Date]]</f>
        <v>0</v>
      </c>
      <c r="G1265" s="18" t="str">
        <f>IF(Table13[[#This Row],[Shipping Delay (No of Days From Order to Delivery)]]&lt;=2,"Fast Delivery","Standard Delivery")</f>
        <v>Fast Delivery</v>
      </c>
      <c r="H1265" s="9" t="s">
        <v>2235</v>
      </c>
      <c r="I1265" s="13" t="str">
        <f ca="1">TRIM(Table13[[#This Row],[Product Category]])</f>
        <v>Office Supplies</v>
      </c>
      <c r="J1265" s="13" t="str">
        <f ca="1">PROPER(Table13[[#This Row],[Product Sub-Category]])</f>
        <v>Telephones And Communication</v>
      </c>
      <c r="K1265" s="14">
        <v>22</v>
      </c>
      <c r="L1265" s="15">
        <v>195.99</v>
      </c>
      <c r="M1265" s="15">
        <f t="shared" si="57"/>
        <v>4311.7800000000007</v>
      </c>
      <c r="N1265" s="9">
        <v>0.1</v>
      </c>
      <c r="O1265" s="20">
        <v>0.1</v>
      </c>
      <c r="P1265" s="20" t="str">
        <f>IF(Table13[[#This Row],[Discount]]=0,"No Discount",IF(Table13[[#This Row],[Discount]]&lt;=0.05,"Low",IF(Table13[[#This Row],[Discount]]&lt;=0.1,"Medium","High")))</f>
        <v>Medium</v>
      </c>
      <c r="Q1265" s="15">
        <f t="shared" si="58"/>
        <v>431.17800000000011</v>
      </c>
      <c r="R1265" s="15">
        <f t="shared" si="59"/>
        <v>3880.6020000000008</v>
      </c>
      <c r="S1265" s="15" t="str">
        <f>IF(Table13[[#This Row],[Total Sales After Discount (Main Total Sales)]]&gt;=1000,"High Order","Low Order")</f>
        <v>High Order</v>
      </c>
      <c r="T1265" s="9" t="s">
        <v>31</v>
      </c>
      <c r="U1265" s="9" t="s">
        <v>104</v>
      </c>
      <c r="V1265" s="16" t="str">
        <f ca="1">PROPER(Table13[[#This Row],[Region]])</f>
        <v>East</v>
      </c>
      <c r="W1265" s="9" t="s">
        <v>62</v>
      </c>
      <c r="X1265" s="9" t="s">
        <v>815</v>
      </c>
      <c r="Y1265" s="9" t="s">
        <v>32</v>
      </c>
      <c r="Z1265" s="9" t="str">
        <f>TEXT(Table13[[#This Row],[Order Date]],"mmm")</f>
        <v>Jun</v>
      </c>
      <c r="AA1265" s="1" t="str">
        <f>TEXT(Table13[[#This Row],[Order Date]],"yyyy")</f>
        <v>2015</v>
      </c>
      <c r="AB1265" s="1" t="str">
        <f>TEXT(Table13[[#This Row],[Order Date]],"mmm yyyy")</f>
        <v>Jun 2015</v>
      </c>
      <c r="AC1265" s="1" t="str">
        <f>TEXT(Table13[[#This Row],[Order Date]],"dddd")</f>
        <v>Tuesday</v>
      </c>
    </row>
    <row r="1266" spans="1:29" ht="14.5">
      <c r="A1266" s="9">
        <v>2279</v>
      </c>
      <c r="B1266" s="9" t="str">
        <f>VLOOKUP(Table13[[#This Row],[Customer ID]],'Customer Lookup'!A:B,2,0)</f>
        <v>Lucille McGee</v>
      </c>
      <c r="C1266" s="9">
        <v>85949</v>
      </c>
      <c r="D1266" s="12">
        <v>42177</v>
      </c>
      <c r="E1266" s="12">
        <v>42181</v>
      </c>
      <c r="F1266" s="24">
        <f>Table13[[#This Row],[Ship Date]]-Table13[[#This Row],[Order Date]]</f>
        <v>4</v>
      </c>
      <c r="G1266" s="18" t="str">
        <f>IF(Table13[[#This Row],[Shipping Delay (No of Days From Order to Delivery)]]&lt;=2,"Fast Delivery","Standard Delivery")</f>
        <v>Standard Delivery</v>
      </c>
      <c r="H1266" s="8" t="s">
        <v>61</v>
      </c>
      <c r="I1266" s="13" t="str">
        <f ca="1">TRIM(Table13[[#This Row],[Product Category]])</f>
        <v>Technology</v>
      </c>
      <c r="J1266" s="13" t="str">
        <f ca="1">PROPER(Table13[[#This Row],[Product Sub-Category]])</f>
        <v>Envelopes</v>
      </c>
      <c r="K1266" s="14">
        <v>7</v>
      </c>
      <c r="L1266" s="15">
        <v>4.4800000000000004</v>
      </c>
      <c r="M1266" s="15">
        <f t="shared" si="57"/>
        <v>31.360000000000003</v>
      </c>
      <c r="N1266" s="9">
        <v>0.05</v>
      </c>
      <c r="O1266" s="21">
        <v>0.05</v>
      </c>
      <c r="P1266" s="21" t="str">
        <f>IF(Table13[[#This Row],[Discount]]=0,"No Discount",IF(Table13[[#This Row],[Discount]]&lt;=0.05,"Low",IF(Table13[[#This Row],[Discount]]&lt;=0.1,"Medium","High")))</f>
        <v>Low</v>
      </c>
      <c r="Q1266" s="15">
        <f t="shared" si="58"/>
        <v>1.5680000000000003</v>
      </c>
      <c r="R1266" s="15">
        <f t="shared" si="59"/>
        <v>29.792000000000002</v>
      </c>
      <c r="S1266" s="15" t="str">
        <f>IF(Table13[[#This Row],[Total Sales After Discount (Main Total Sales)]]&gt;=1000,"High Order","Low Order")</f>
        <v>Low Order</v>
      </c>
      <c r="T1266" s="9" t="s">
        <v>98</v>
      </c>
      <c r="U1266" s="9" t="s">
        <v>42</v>
      </c>
      <c r="V1266" s="16" t="str">
        <f ca="1">PROPER(Table13[[#This Row],[Region]])</f>
        <v>Central</v>
      </c>
      <c r="W1266" s="9" t="s">
        <v>174</v>
      </c>
      <c r="X1266" s="9" t="s">
        <v>816</v>
      </c>
      <c r="Y1266" s="9" t="s">
        <v>22</v>
      </c>
      <c r="Z1266" s="9" t="str">
        <f>TEXT(Table13[[#This Row],[Order Date]],"mmm")</f>
        <v>Jun</v>
      </c>
      <c r="AA1266" s="1" t="str">
        <f>TEXT(Table13[[#This Row],[Order Date]],"yyyy")</f>
        <v>2015</v>
      </c>
      <c r="AB1266" s="1" t="str">
        <f>TEXT(Table13[[#This Row],[Order Date]],"mmm yyyy")</f>
        <v>Jun 2015</v>
      </c>
      <c r="AC1266" s="1" t="str">
        <f>TEXT(Table13[[#This Row],[Order Date]],"dddd")</f>
        <v>Monday</v>
      </c>
    </row>
    <row r="1267" spans="1:29" ht="14.5">
      <c r="A1267" s="9">
        <v>2281</v>
      </c>
      <c r="B1267" s="9" t="str">
        <f>VLOOKUP(Table13[[#This Row],[Customer ID]],'Customer Lookup'!A:B,2,0)</f>
        <v>Monica Harvey</v>
      </c>
      <c r="C1267" s="9">
        <v>85948</v>
      </c>
      <c r="D1267" s="12">
        <v>42031</v>
      </c>
      <c r="E1267" s="12">
        <v>42032</v>
      </c>
      <c r="F1267" s="24">
        <f>Table13[[#This Row],[Ship Date]]-Table13[[#This Row],[Order Date]]</f>
        <v>1</v>
      </c>
      <c r="G1267" s="18" t="str">
        <f>IF(Table13[[#This Row],[Shipping Delay (No of Days From Order to Delivery)]]&lt;=2,"Fast Delivery","Standard Delivery")</f>
        <v>Fast Delivery</v>
      </c>
      <c r="H1267" s="9" t="s">
        <v>2235</v>
      </c>
      <c r="I1267" s="13" t="str">
        <f ca="1">TRIM(Table13[[#This Row],[Product Category]])</f>
        <v>Office Supplies</v>
      </c>
      <c r="J1267" s="13" t="str">
        <f ca="1">PROPER(Table13[[#This Row],[Product Sub-Category]])</f>
        <v>Telephones And Communication</v>
      </c>
      <c r="K1267" s="14">
        <v>10</v>
      </c>
      <c r="L1267" s="15">
        <v>205.99</v>
      </c>
      <c r="M1267" s="15">
        <f t="shared" si="57"/>
        <v>2059.9</v>
      </c>
      <c r="N1267" s="9">
        <v>0.1</v>
      </c>
      <c r="O1267" s="20">
        <v>0.1</v>
      </c>
      <c r="P1267" s="20" t="str">
        <f>IF(Table13[[#This Row],[Discount]]=0,"No Discount",IF(Table13[[#This Row],[Discount]]&lt;=0.05,"Low",IF(Table13[[#This Row],[Discount]]&lt;=0.1,"Medium","High")))</f>
        <v>Medium</v>
      </c>
      <c r="Q1267" s="15">
        <f t="shared" si="58"/>
        <v>205.99</v>
      </c>
      <c r="R1267" s="15">
        <f t="shared" si="59"/>
        <v>1853.91</v>
      </c>
      <c r="S1267" s="15" t="str">
        <f>IF(Table13[[#This Row],[Total Sales After Discount (Main Total Sales)]]&gt;=1000,"High Order","Low Order")</f>
        <v>High Order</v>
      </c>
      <c r="T1267" s="9" t="s">
        <v>31</v>
      </c>
      <c r="U1267" s="9" t="s">
        <v>42</v>
      </c>
      <c r="V1267" s="16" t="str">
        <f ca="1">PROPER(Table13[[#This Row],[Region]])</f>
        <v>Central</v>
      </c>
      <c r="W1267" s="9" t="s">
        <v>718</v>
      </c>
      <c r="X1267" s="9" t="s">
        <v>817</v>
      </c>
      <c r="Y1267" s="9" t="s">
        <v>32</v>
      </c>
      <c r="Z1267" s="9" t="str">
        <f>TEXT(Table13[[#This Row],[Order Date]],"mmm")</f>
        <v>Jan</v>
      </c>
      <c r="AA1267" s="1" t="str">
        <f>TEXT(Table13[[#This Row],[Order Date]],"yyyy")</f>
        <v>2015</v>
      </c>
      <c r="AB1267" s="1" t="str">
        <f>TEXT(Table13[[#This Row],[Order Date]],"mmm yyyy")</f>
        <v>Jan 2015</v>
      </c>
      <c r="AC1267" s="1" t="str">
        <f>TEXT(Table13[[#This Row],[Order Date]],"dddd")</f>
        <v>Tuesday</v>
      </c>
    </row>
    <row r="1268" spans="1:29" ht="14.5">
      <c r="A1268" s="9">
        <v>2282</v>
      </c>
      <c r="B1268" s="9" t="str">
        <f>VLOOKUP(Table13[[#This Row],[Customer ID]],'Customer Lookup'!A:B,2,0)</f>
        <v>Jimmy Waters</v>
      </c>
      <c r="C1268" s="9">
        <v>85950</v>
      </c>
      <c r="D1268" s="12">
        <v>42040</v>
      </c>
      <c r="E1268" s="12">
        <v>42042</v>
      </c>
      <c r="F1268" s="24">
        <f>Table13[[#This Row],[Ship Date]]-Table13[[#This Row],[Order Date]]</f>
        <v>2</v>
      </c>
      <c r="G1268" s="18" t="str">
        <f>IF(Table13[[#This Row],[Shipping Delay (No of Days From Order to Delivery)]]&lt;=2,"Fast Delivery","Standard Delivery")</f>
        <v>Fast Delivery</v>
      </c>
      <c r="H1268" s="8" t="s">
        <v>83</v>
      </c>
      <c r="I1268" s="13" t="str">
        <f ca="1">TRIM(Table13[[#This Row],[Product Category]])</f>
        <v>Office Supplies</v>
      </c>
      <c r="J1268" s="13" t="str">
        <f ca="1">PROPER(Table13[[#This Row],[Product Sub-Category]])</f>
        <v>Paper</v>
      </c>
      <c r="K1268" s="14">
        <v>14</v>
      </c>
      <c r="L1268" s="15">
        <v>5.98</v>
      </c>
      <c r="M1268" s="15">
        <f t="shared" si="57"/>
        <v>83.72</v>
      </c>
      <c r="N1268" s="9">
        <v>0.05</v>
      </c>
      <c r="O1268" s="21">
        <v>0.05</v>
      </c>
      <c r="P1268" s="21" t="str">
        <f>IF(Table13[[#This Row],[Discount]]=0,"No Discount",IF(Table13[[#This Row],[Discount]]&lt;=0.05,"Low",IF(Table13[[#This Row],[Discount]]&lt;=0.1,"Medium","High")))</f>
        <v>Low</v>
      </c>
      <c r="Q1268" s="15">
        <f t="shared" si="58"/>
        <v>4.1859999999999999</v>
      </c>
      <c r="R1268" s="15">
        <f t="shared" si="59"/>
        <v>79.533999999999992</v>
      </c>
      <c r="S1268" s="15" t="str">
        <f>IF(Table13[[#This Row],[Total Sales After Discount (Main Total Sales)]]&gt;=1000,"High Order","Low Order")</f>
        <v>Low Order</v>
      </c>
      <c r="T1268" s="9" t="s">
        <v>50</v>
      </c>
      <c r="U1268" s="9" t="s">
        <v>42</v>
      </c>
      <c r="V1268" s="16" t="str">
        <f ca="1">PROPER(Table13[[#This Row],[Region]])</f>
        <v>Central</v>
      </c>
      <c r="W1268" s="9" t="s">
        <v>718</v>
      </c>
      <c r="X1268" s="9" t="s">
        <v>818</v>
      </c>
      <c r="Y1268" s="9" t="s">
        <v>32</v>
      </c>
      <c r="Z1268" s="9" t="str">
        <f>TEXT(Table13[[#This Row],[Order Date]],"mmm")</f>
        <v>Feb</v>
      </c>
      <c r="AA1268" s="1" t="str">
        <f>TEXT(Table13[[#This Row],[Order Date]],"yyyy")</f>
        <v>2015</v>
      </c>
      <c r="AB1268" s="1" t="str">
        <f>TEXT(Table13[[#This Row],[Order Date]],"mmm yyyy")</f>
        <v>Feb 2015</v>
      </c>
      <c r="AC1268" s="1" t="str">
        <f>TEXT(Table13[[#This Row],[Order Date]],"dddd")</f>
        <v>Thursday</v>
      </c>
    </row>
    <row r="1269" spans="1:29" ht="14.5">
      <c r="A1269" s="9">
        <v>2283</v>
      </c>
      <c r="B1269" s="9" t="str">
        <f>VLOOKUP(Table13[[#This Row],[Customer ID]],'Customer Lookup'!A:B,2,0)</f>
        <v>Nancy Holden</v>
      </c>
      <c r="C1269" s="9">
        <v>85947</v>
      </c>
      <c r="D1269" s="12">
        <v>42028</v>
      </c>
      <c r="E1269" s="12">
        <v>42030</v>
      </c>
      <c r="F1269" s="24">
        <f>Table13[[#This Row],[Ship Date]]-Table13[[#This Row],[Order Date]]</f>
        <v>2</v>
      </c>
      <c r="G1269" s="18" t="str">
        <f>IF(Table13[[#This Row],[Shipping Delay (No of Days From Order to Delivery)]]&lt;=2,"Fast Delivery","Standard Delivery")</f>
        <v>Fast Delivery</v>
      </c>
      <c r="H1269" s="9" t="s">
        <v>196</v>
      </c>
      <c r="I1269" s="13" t="str">
        <f ca="1">TRIM(Table13[[#This Row],[Product Category]])</f>
        <v>Office Supplies</v>
      </c>
      <c r="J1269" s="13" t="str">
        <f ca="1">PROPER(Table13[[#This Row],[Product Sub-Category]])</f>
        <v>Appliances</v>
      </c>
      <c r="K1269" s="14">
        <v>6</v>
      </c>
      <c r="L1269" s="15">
        <v>11.7</v>
      </c>
      <c r="M1269" s="15">
        <f t="shared" si="57"/>
        <v>70.199999999999989</v>
      </c>
      <c r="N1269" s="9">
        <v>0.05</v>
      </c>
      <c r="O1269" s="20">
        <v>0.05</v>
      </c>
      <c r="P1269" s="20" t="str">
        <f>IF(Table13[[#This Row],[Discount]]=0,"No Discount",IF(Table13[[#This Row],[Discount]]&lt;=0.05,"Low",IF(Table13[[#This Row],[Discount]]&lt;=0.1,"Medium","High")))</f>
        <v>Low</v>
      </c>
      <c r="Q1269" s="15">
        <f t="shared" si="58"/>
        <v>3.51</v>
      </c>
      <c r="R1269" s="15">
        <f t="shared" si="59"/>
        <v>66.689999999999984</v>
      </c>
      <c r="S1269" s="15" t="str">
        <f>IF(Table13[[#This Row],[Total Sales After Discount (Main Total Sales)]]&gt;=1000,"High Order","Low Order")</f>
        <v>Low Order</v>
      </c>
      <c r="T1269" s="9" t="s">
        <v>50</v>
      </c>
      <c r="U1269" s="9" t="s">
        <v>42</v>
      </c>
      <c r="V1269" s="16" t="str">
        <f ca="1">PROPER(Table13[[#This Row],[Region]])</f>
        <v>South</v>
      </c>
      <c r="W1269" s="9" t="s">
        <v>718</v>
      </c>
      <c r="X1269" s="9" t="s">
        <v>819</v>
      </c>
      <c r="Y1269" s="9" t="s">
        <v>32</v>
      </c>
      <c r="Z1269" s="9" t="str">
        <f>TEXT(Table13[[#This Row],[Order Date]],"mmm")</f>
        <v>Jan</v>
      </c>
      <c r="AA1269" s="1" t="str">
        <f>TEXT(Table13[[#This Row],[Order Date]],"yyyy")</f>
        <v>2015</v>
      </c>
      <c r="AB1269" s="1" t="str">
        <f>TEXT(Table13[[#This Row],[Order Date]],"mmm yyyy")</f>
        <v>Jan 2015</v>
      </c>
      <c r="AC1269" s="1" t="str">
        <f>TEXT(Table13[[#This Row],[Order Date]],"dddd")</f>
        <v>Saturday</v>
      </c>
    </row>
    <row r="1270" spans="1:29" ht="14.5">
      <c r="A1270" s="9">
        <v>2285</v>
      </c>
      <c r="B1270" s="9" t="str">
        <f>VLOOKUP(Table13[[#This Row],[Customer ID]],'Customer Lookup'!A:B,2,0)</f>
        <v>Arnold Floyd Blair</v>
      </c>
      <c r="C1270" s="9">
        <v>90148</v>
      </c>
      <c r="D1270" s="12">
        <v>42076</v>
      </c>
      <c r="E1270" s="12">
        <v>42078</v>
      </c>
      <c r="F1270" s="24">
        <f>Table13[[#This Row],[Ship Date]]-Table13[[#This Row],[Order Date]]</f>
        <v>2</v>
      </c>
      <c r="G1270" s="18" t="str">
        <f>IF(Table13[[#This Row],[Shipping Delay (No of Days From Order to Delivery)]]&lt;=2,"Fast Delivery","Standard Delivery")</f>
        <v>Fast Delivery</v>
      </c>
      <c r="H1270" s="8" t="s">
        <v>2238</v>
      </c>
      <c r="I1270" s="13" t="str">
        <f ca="1">TRIM(Table13[[#This Row],[Product Category]])</f>
        <v>Office Supplies</v>
      </c>
      <c r="J1270" s="13" t="str">
        <f ca="1">PROPER(Table13[[#This Row],[Product Sub-Category]])</f>
        <v>Storage &amp; Organization</v>
      </c>
      <c r="K1270" s="14">
        <v>21</v>
      </c>
      <c r="L1270" s="15">
        <v>17.7</v>
      </c>
      <c r="M1270" s="15">
        <f t="shared" si="57"/>
        <v>371.7</v>
      </c>
      <c r="N1270" s="9">
        <v>0.05</v>
      </c>
      <c r="O1270" s="21">
        <v>0.05</v>
      </c>
      <c r="P1270" s="21" t="str">
        <f>IF(Table13[[#This Row],[Discount]]=0,"No Discount",IF(Table13[[#This Row],[Discount]]&lt;=0.05,"Low",IF(Table13[[#This Row],[Discount]]&lt;=0.1,"Medium","High")))</f>
        <v>Low</v>
      </c>
      <c r="Q1270" s="15">
        <f t="shared" si="58"/>
        <v>18.585000000000001</v>
      </c>
      <c r="R1270" s="15">
        <f t="shared" si="59"/>
        <v>353.11500000000001</v>
      </c>
      <c r="S1270" s="15" t="str">
        <f>IF(Table13[[#This Row],[Total Sales After Discount (Main Total Sales)]]&gt;=1000,"High Order","Low Order")</f>
        <v>Low Order</v>
      </c>
      <c r="T1270" s="9" t="s">
        <v>50</v>
      </c>
      <c r="U1270" s="9" t="s">
        <v>81</v>
      </c>
      <c r="V1270" s="16" t="str">
        <f ca="1">PROPER(Table13[[#This Row],[Region]])</f>
        <v>South</v>
      </c>
      <c r="W1270" s="9" t="s">
        <v>443</v>
      </c>
      <c r="X1270" s="9" t="s">
        <v>820</v>
      </c>
      <c r="Y1270" s="9" t="s">
        <v>22</v>
      </c>
      <c r="Z1270" s="9" t="str">
        <f>TEXT(Table13[[#This Row],[Order Date]],"mmm")</f>
        <v>Mar</v>
      </c>
      <c r="AA1270" s="1" t="str">
        <f>TEXT(Table13[[#This Row],[Order Date]],"yyyy")</f>
        <v>2015</v>
      </c>
      <c r="AB1270" s="1" t="str">
        <f>TEXT(Table13[[#This Row],[Order Date]],"mmm yyyy")</f>
        <v>Mar 2015</v>
      </c>
      <c r="AC1270" s="1" t="str">
        <f>TEXT(Table13[[#This Row],[Order Date]],"dddd")</f>
        <v>Friday</v>
      </c>
    </row>
    <row r="1271" spans="1:29" ht="14.5">
      <c r="A1271" s="9">
        <v>2286</v>
      </c>
      <c r="B1271" s="9" t="str">
        <f>VLOOKUP(Table13[[#This Row],[Customer ID]],'Customer Lookup'!A:B,2,0)</f>
        <v>Larry Langston</v>
      </c>
      <c r="C1271" s="9">
        <v>90145</v>
      </c>
      <c r="D1271" s="12">
        <v>42039</v>
      </c>
      <c r="E1271" s="12">
        <v>42041</v>
      </c>
      <c r="F1271" s="24">
        <f>Table13[[#This Row],[Ship Date]]-Table13[[#This Row],[Order Date]]</f>
        <v>2</v>
      </c>
      <c r="G1271" s="18" t="str">
        <f>IF(Table13[[#This Row],[Shipping Delay (No of Days From Order to Delivery)]]&lt;=2,"Fast Delivery","Standard Delivery")</f>
        <v>Fast Delivery</v>
      </c>
      <c r="H1271" s="9" t="s">
        <v>116</v>
      </c>
      <c r="I1271" s="13" t="str">
        <f ca="1">TRIM(Table13[[#This Row],[Product Category]])</f>
        <v>Office Supplies</v>
      </c>
      <c r="J1271" s="13" t="str">
        <f ca="1">PROPER(Table13[[#This Row],[Product Sub-Category]])</f>
        <v>Labels</v>
      </c>
      <c r="K1271" s="14">
        <v>12</v>
      </c>
      <c r="L1271" s="15">
        <v>4.91</v>
      </c>
      <c r="M1271" s="15">
        <f t="shared" si="57"/>
        <v>58.92</v>
      </c>
      <c r="N1271" s="9">
        <v>0.05</v>
      </c>
      <c r="O1271" s="20">
        <v>0.05</v>
      </c>
      <c r="P1271" s="20" t="str">
        <f>IF(Table13[[#This Row],[Discount]]=0,"No Discount",IF(Table13[[#This Row],[Discount]]&lt;=0.05,"Low",IF(Table13[[#This Row],[Discount]]&lt;=0.1,"Medium","High")))</f>
        <v>Low</v>
      </c>
      <c r="Q1271" s="15">
        <f t="shared" si="58"/>
        <v>2.9460000000000002</v>
      </c>
      <c r="R1271" s="15">
        <f t="shared" si="59"/>
        <v>55.974000000000004</v>
      </c>
      <c r="S1271" s="15" t="str">
        <f>IF(Table13[[#This Row],[Total Sales After Discount (Main Total Sales)]]&gt;=1000,"High Order","Low Order")</f>
        <v>Low Order</v>
      </c>
      <c r="T1271" s="9" t="s">
        <v>50</v>
      </c>
      <c r="U1271" s="9" t="s">
        <v>81</v>
      </c>
      <c r="V1271" s="16" t="str">
        <f ca="1">PROPER(Table13[[#This Row],[Region]])</f>
        <v>South</v>
      </c>
      <c r="W1271" s="9" t="s">
        <v>443</v>
      </c>
      <c r="X1271" s="9" t="s">
        <v>821</v>
      </c>
      <c r="Y1271" s="9" t="s">
        <v>32</v>
      </c>
      <c r="Z1271" s="9" t="str">
        <f>TEXT(Table13[[#This Row],[Order Date]],"mmm")</f>
        <v>Feb</v>
      </c>
      <c r="AA1271" s="1" t="str">
        <f>TEXT(Table13[[#This Row],[Order Date]],"yyyy")</f>
        <v>2015</v>
      </c>
      <c r="AB1271" s="1" t="str">
        <f>TEXT(Table13[[#This Row],[Order Date]],"mmm yyyy")</f>
        <v>Feb 2015</v>
      </c>
      <c r="AC1271" s="1" t="str">
        <f>TEXT(Table13[[#This Row],[Order Date]],"dddd")</f>
        <v>Wednesday</v>
      </c>
    </row>
    <row r="1272" spans="1:29" ht="14.5">
      <c r="A1272" s="9">
        <v>2286</v>
      </c>
      <c r="B1272" s="9" t="str">
        <f>VLOOKUP(Table13[[#This Row],[Customer ID]],'Customer Lookup'!A:B,2,0)</f>
        <v>Larry Langston</v>
      </c>
      <c r="C1272" s="9">
        <v>90145</v>
      </c>
      <c r="D1272" s="12">
        <v>42039</v>
      </c>
      <c r="E1272" s="12">
        <v>42040</v>
      </c>
      <c r="F1272" s="24">
        <f>Table13[[#This Row],[Ship Date]]-Table13[[#This Row],[Order Date]]</f>
        <v>1</v>
      </c>
      <c r="G1272" s="18" t="str">
        <f>IF(Table13[[#This Row],[Shipping Delay (No of Days From Order to Delivery)]]&lt;=2,"Fast Delivery","Standard Delivery")</f>
        <v>Fast Delivery</v>
      </c>
      <c r="H1272" s="8" t="s">
        <v>83</v>
      </c>
      <c r="I1272" s="13" t="str">
        <f ca="1">TRIM(Table13[[#This Row],[Product Category]])</f>
        <v>Office Supplies</v>
      </c>
      <c r="J1272" s="13" t="str">
        <f ca="1">PROPER(Table13[[#This Row],[Product Sub-Category]])</f>
        <v>Paper</v>
      </c>
      <c r="K1272" s="14">
        <v>6</v>
      </c>
      <c r="L1272" s="15">
        <v>7.28</v>
      </c>
      <c r="M1272" s="15">
        <f t="shared" si="57"/>
        <v>43.68</v>
      </c>
      <c r="N1272" s="9">
        <v>0.05</v>
      </c>
      <c r="O1272" s="21">
        <v>0.05</v>
      </c>
      <c r="P1272" s="21" t="str">
        <f>IF(Table13[[#This Row],[Discount]]=0,"No Discount",IF(Table13[[#This Row],[Discount]]&lt;=0.05,"Low",IF(Table13[[#This Row],[Discount]]&lt;=0.1,"Medium","High")))</f>
        <v>Low</v>
      </c>
      <c r="Q1272" s="15">
        <f t="shared" si="58"/>
        <v>2.1840000000000002</v>
      </c>
      <c r="R1272" s="15">
        <f t="shared" si="59"/>
        <v>41.496000000000002</v>
      </c>
      <c r="S1272" s="15" t="str">
        <f>IF(Table13[[#This Row],[Total Sales After Discount (Main Total Sales)]]&gt;=1000,"High Order","Low Order")</f>
        <v>Low Order</v>
      </c>
      <c r="T1272" s="9" t="s">
        <v>50</v>
      </c>
      <c r="U1272" s="9" t="s">
        <v>81</v>
      </c>
      <c r="V1272" s="16" t="str">
        <f ca="1">PROPER(Table13[[#This Row],[Region]])</f>
        <v>South</v>
      </c>
      <c r="W1272" s="9" t="s">
        <v>443</v>
      </c>
      <c r="X1272" s="9" t="s">
        <v>821</v>
      </c>
      <c r="Y1272" s="9" t="s">
        <v>32</v>
      </c>
      <c r="Z1272" s="9" t="str">
        <f>TEXT(Table13[[#This Row],[Order Date]],"mmm")</f>
        <v>Feb</v>
      </c>
      <c r="AA1272" s="1" t="str">
        <f>TEXT(Table13[[#This Row],[Order Date]],"yyyy")</f>
        <v>2015</v>
      </c>
      <c r="AB1272" s="1" t="str">
        <f>TEXT(Table13[[#This Row],[Order Date]],"mmm yyyy")</f>
        <v>Feb 2015</v>
      </c>
      <c r="AC1272" s="1" t="str">
        <f>TEXT(Table13[[#This Row],[Order Date]],"dddd")</f>
        <v>Wednesday</v>
      </c>
    </row>
    <row r="1273" spans="1:29" ht="14.5">
      <c r="A1273" s="9">
        <v>2286</v>
      </c>
      <c r="B1273" s="9" t="str">
        <f>VLOOKUP(Table13[[#This Row],[Customer ID]],'Customer Lookup'!A:B,2,0)</f>
        <v>Larry Langston</v>
      </c>
      <c r="C1273" s="9">
        <v>90145</v>
      </c>
      <c r="D1273" s="12">
        <v>42039</v>
      </c>
      <c r="E1273" s="12">
        <v>42042</v>
      </c>
      <c r="F1273" s="24">
        <f>Table13[[#This Row],[Ship Date]]-Table13[[#This Row],[Order Date]]</f>
        <v>3</v>
      </c>
      <c r="G1273" s="18" t="str">
        <f>IF(Table13[[#This Row],[Shipping Delay (No of Days From Order to Delivery)]]&lt;=2,"Fast Delivery","Standard Delivery")</f>
        <v>Standard Delivery</v>
      </c>
      <c r="H1273" s="9" t="s">
        <v>83</v>
      </c>
      <c r="I1273" s="13" t="str">
        <f ca="1">TRIM(Table13[[#This Row],[Product Category]])</f>
        <v>Office Supplies</v>
      </c>
      <c r="J1273" s="13" t="str">
        <f ca="1">PROPER(Table13[[#This Row],[Product Sub-Category]])</f>
        <v>Paper</v>
      </c>
      <c r="K1273" s="14">
        <v>3</v>
      </c>
      <c r="L1273" s="15">
        <v>6.68</v>
      </c>
      <c r="M1273" s="15">
        <f t="shared" si="57"/>
        <v>20.04</v>
      </c>
      <c r="N1273" s="9">
        <v>0.05</v>
      </c>
      <c r="O1273" s="20">
        <v>0.05</v>
      </c>
      <c r="P1273" s="20" t="str">
        <f>IF(Table13[[#This Row],[Discount]]=0,"No Discount",IF(Table13[[#This Row],[Discount]]&lt;=0.05,"Low",IF(Table13[[#This Row],[Discount]]&lt;=0.1,"Medium","High")))</f>
        <v>Low</v>
      </c>
      <c r="Q1273" s="15">
        <f t="shared" si="58"/>
        <v>1.002</v>
      </c>
      <c r="R1273" s="15">
        <f t="shared" si="59"/>
        <v>19.038</v>
      </c>
      <c r="S1273" s="15" t="str">
        <f>IF(Table13[[#This Row],[Total Sales After Discount (Main Total Sales)]]&gt;=1000,"High Order","Low Order")</f>
        <v>Low Order</v>
      </c>
      <c r="T1273" s="9" t="s">
        <v>50</v>
      </c>
      <c r="U1273" s="9" t="s">
        <v>81</v>
      </c>
      <c r="V1273" s="16" t="str">
        <f ca="1">PROPER(Table13[[#This Row],[Region]])</f>
        <v>South</v>
      </c>
      <c r="W1273" s="9" t="s">
        <v>443</v>
      </c>
      <c r="X1273" s="9" t="s">
        <v>821</v>
      </c>
      <c r="Y1273" s="9" t="s">
        <v>32</v>
      </c>
      <c r="Z1273" s="9" t="str">
        <f>TEXT(Table13[[#This Row],[Order Date]],"mmm")</f>
        <v>Feb</v>
      </c>
      <c r="AA1273" s="1" t="str">
        <f>TEXT(Table13[[#This Row],[Order Date]],"yyyy")</f>
        <v>2015</v>
      </c>
      <c r="AB1273" s="1" t="str">
        <f>TEXT(Table13[[#This Row],[Order Date]],"mmm yyyy")</f>
        <v>Feb 2015</v>
      </c>
      <c r="AC1273" s="1" t="str">
        <f>TEXT(Table13[[#This Row],[Order Date]],"dddd")</f>
        <v>Wednesday</v>
      </c>
    </row>
    <row r="1274" spans="1:29" ht="14.5">
      <c r="A1274" s="9">
        <v>2287</v>
      </c>
      <c r="B1274" s="9" t="str">
        <f>VLOOKUP(Table13[[#This Row],[Customer ID]],'Customer Lookup'!A:B,2,0)</f>
        <v>Samuel Newman</v>
      </c>
      <c r="C1274" s="9">
        <v>90146</v>
      </c>
      <c r="D1274" s="12">
        <v>42088</v>
      </c>
      <c r="E1274" s="12">
        <v>42088</v>
      </c>
      <c r="F1274" s="24">
        <f>Table13[[#This Row],[Ship Date]]-Table13[[#This Row],[Order Date]]</f>
        <v>0</v>
      </c>
      <c r="G1274" s="18" t="str">
        <f>IF(Table13[[#This Row],[Shipping Delay (No of Days From Order to Delivery)]]&lt;=2,"Fast Delivery","Standard Delivery")</f>
        <v>Fast Delivery</v>
      </c>
      <c r="H1274" s="8" t="s">
        <v>83</v>
      </c>
      <c r="I1274" s="13" t="str">
        <f ca="1">TRIM(Table13[[#This Row],[Product Category]])</f>
        <v>Office Supplies</v>
      </c>
      <c r="J1274" s="13" t="str">
        <f ca="1">PROPER(Table13[[#This Row],[Product Sub-Category]])</f>
        <v>Paper</v>
      </c>
      <c r="K1274" s="14">
        <v>8</v>
      </c>
      <c r="L1274" s="15">
        <v>18.97</v>
      </c>
      <c r="M1274" s="15">
        <f t="shared" si="57"/>
        <v>151.76</v>
      </c>
      <c r="N1274" s="9">
        <v>0.05</v>
      </c>
      <c r="O1274" s="21">
        <v>0.05</v>
      </c>
      <c r="P1274" s="21" t="str">
        <f>IF(Table13[[#This Row],[Discount]]=0,"No Discount",IF(Table13[[#This Row],[Discount]]&lt;=0.05,"Low",IF(Table13[[#This Row],[Discount]]&lt;=0.1,"Medium","High")))</f>
        <v>Low</v>
      </c>
      <c r="Q1274" s="15">
        <f t="shared" si="58"/>
        <v>7.5880000000000001</v>
      </c>
      <c r="R1274" s="15">
        <f t="shared" si="59"/>
        <v>144.172</v>
      </c>
      <c r="S1274" s="15" t="str">
        <f>IF(Table13[[#This Row],[Total Sales After Discount (Main Total Sales)]]&gt;=1000,"High Order","Low Order")</f>
        <v>Low Order</v>
      </c>
      <c r="T1274" s="9" t="s">
        <v>31</v>
      </c>
      <c r="U1274" s="9" t="s">
        <v>81</v>
      </c>
      <c r="V1274" s="16" t="str">
        <f ca="1">PROPER(Table13[[#This Row],[Region]])</f>
        <v>South</v>
      </c>
      <c r="W1274" s="9" t="s">
        <v>443</v>
      </c>
      <c r="X1274" s="9" t="s">
        <v>822</v>
      </c>
      <c r="Y1274" s="9" t="s">
        <v>32</v>
      </c>
      <c r="Z1274" s="9" t="str">
        <f>TEXT(Table13[[#This Row],[Order Date]],"mmm")</f>
        <v>Mar</v>
      </c>
      <c r="AA1274" s="1" t="str">
        <f>TEXT(Table13[[#This Row],[Order Date]],"yyyy")</f>
        <v>2015</v>
      </c>
      <c r="AB1274" s="1" t="str">
        <f>TEXT(Table13[[#This Row],[Order Date]],"mmm yyyy")</f>
        <v>Mar 2015</v>
      </c>
      <c r="AC1274" s="1" t="str">
        <f>TEXT(Table13[[#This Row],[Order Date]],"dddd")</f>
        <v>Wednesday</v>
      </c>
    </row>
    <row r="1275" spans="1:29" ht="14.5">
      <c r="A1275" s="9">
        <v>2287</v>
      </c>
      <c r="B1275" s="9" t="str">
        <f>VLOOKUP(Table13[[#This Row],[Customer ID]],'Customer Lookup'!A:B,2,0)</f>
        <v>Samuel Newman</v>
      </c>
      <c r="C1275" s="9">
        <v>90146</v>
      </c>
      <c r="D1275" s="12">
        <v>42088</v>
      </c>
      <c r="E1275" s="12">
        <v>42089</v>
      </c>
      <c r="F1275" s="24">
        <f>Table13[[#This Row],[Ship Date]]-Table13[[#This Row],[Order Date]]</f>
        <v>1</v>
      </c>
      <c r="G1275" s="18" t="str">
        <f>IF(Table13[[#This Row],[Shipping Delay (No of Days From Order to Delivery)]]&lt;=2,"Fast Delivery","Standard Delivery")</f>
        <v>Fast Delivery</v>
      </c>
      <c r="H1275" s="9" t="s">
        <v>83</v>
      </c>
      <c r="I1275" s="13" t="str">
        <f ca="1">TRIM(Table13[[#This Row],[Product Category]])</f>
        <v>Office Supplies</v>
      </c>
      <c r="J1275" s="13" t="str">
        <f ca="1">PROPER(Table13[[#This Row],[Product Sub-Category]])</f>
        <v>Paper</v>
      </c>
      <c r="K1275" s="14">
        <v>6</v>
      </c>
      <c r="L1275" s="15">
        <v>12.28</v>
      </c>
      <c r="M1275" s="15">
        <f t="shared" si="57"/>
        <v>73.679999999999993</v>
      </c>
      <c r="N1275" s="9">
        <v>0.05</v>
      </c>
      <c r="O1275" s="20">
        <v>0.05</v>
      </c>
      <c r="P1275" s="20" t="str">
        <f>IF(Table13[[#This Row],[Discount]]=0,"No Discount",IF(Table13[[#This Row],[Discount]]&lt;=0.05,"Low",IF(Table13[[#This Row],[Discount]]&lt;=0.1,"Medium","High")))</f>
        <v>Low</v>
      </c>
      <c r="Q1275" s="15">
        <f t="shared" si="58"/>
        <v>3.6839999999999997</v>
      </c>
      <c r="R1275" s="15">
        <f t="shared" si="59"/>
        <v>69.995999999999995</v>
      </c>
      <c r="S1275" s="15" t="str">
        <f>IF(Table13[[#This Row],[Total Sales After Discount (Main Total Sales)]]&gt;=1000,"High Order","Low Order")</f>
        <v>Low Order</v>
      </c>
      <c r="T1275" s="9" t="s">
        <v>31</v>
      </c>
      <c r="U1275" s="9" t="s">
        <v>81</v>
      </c>
      <c r="V1275" s="16" t="str">
        <f ca="1">PROPER(Table13[[#This Row],[Region]])</f>
        <v>South</v>
      </c>
      <c r="W1275" s="9" t="s">
        <v>443</v>
      </c>
      <c r="X1275" s="9" t="s">
        <v>822</v>
      </c>
      <c r="Y1275" s="9" t="s">
        <v>32</v>
      </c>
      <c r="Z1275" s="9" t="str">
        <f>TEXT(Table13[[#This Row],[Order Date]],"mmm")</f>
        <v>Mar</v>
      </c>
      <c r="AA1275" s="1" t="str">
        <f>TEXT(Table13[[#This Row],[Order Date]],"yyyy")</f>
        <v>2015</v>
      </c>
      <c r="AB1275" s="1" t="str">
        <f>TEXT(Table13[[#This Row],[Order Date]],"mmm yyyy")</f>
        <v>Mar 2015</v>
      </c>
      <c r="AC1275" s="1" t="str">
        <f>TEXT(Table13[[#This Row],[Order Date]],"dddd")</f>
        <v>Wednesday</v>
      </c>
    </row>
    <row r="1276" spans="1:29" ht="14.5">
      <c r="A1276" s="9">
        <v>2287</v>
      </c>
      <c r="B1276" s="9" t="str">
        <f>VLOOKUP(Table13[[#This Row],[Customer ID]],'Customer Lookup'!A:B,2,0)</f>
        <v>Samuel Newman</v>
      </c>
      <c r="C1276" s="9">
        <v>90146</v>
      </c>
      <c r="D1276" s="12">
        <v>42088</v>
      </c>
      <c r="E1276" s="12">
        <v>42090</v>
      </c>
      <c r="F1276" s="24">
        <f>Table13[[#This Row],[Ship Date]]-Table13[[#This Row],[Order Date]]</f>
        <v>2</v>
      </c>
      <c r="G1276" s="18" t="str">
        <f>IF(Table13[[#This Row],[Shipping Delay (No of Days From Order to Delivery)]]&lt;=2,"Fast Delivery","Standard Delivery")</f>
        <v>Fast Delivery</v>
      </c>
      <c r="H1276" s="8" t="s">
        <v>2231</v>
      </c>
      <c r="I1276" s="13" t="str">
        <f ca="1">TRIM(Table13[[#This Row],[Product Category]])</f>
        <v>Office Supplies</v>
      </c>
      <c r="J1276" s="13" t="str">
        <f ca="1">PROPER(Table13[[#This Row],[Product Sub-Category]])</f>
        <v>Pens &amp; Art Supplies</v>
      </c>
      <c r="K1276" s="14">
        <v>12</v>
      </c>
      <c r="L1276" s="15">
        <v>34.99</v>
      </c>
      <c r="M1276" s="15">
        <f t="shared" si="57"/>
        <v>419.88</v>
      </c>
      <c r="N1276" s="9">
        <v>0.05</v>
      </c>
      <c r="O1276" s="21">
        <v>0.05</v>
      </c>
      <c r="P1276" s="21" t="str">
        <f>IF(Table13[[#This Row],[Discount]]=0,"No Discount",IF(Table13[[#This Row],[Discount]]&lt;=0.05,"Low",IF(Table13[[#This Row],[Discount]]&lt;=0.1,"Medium","High")))</f>
        <v>Low</v>
      </c>
      <c r="Q1276" s="15">
        <f t="shared" si="58"/>
        <v>20.994</v>
      </c>
      <c r="R1276" s="15">
        <f t="shared" si="59"/>
        <v>398.88599999999997</v>
      </c>
      <c r="S1276" s="15" t="str">
        <f>IF(Table13[[#This Row],[Total Sales After Discount (Main Total Sales)]]&gt;=1000,"High Order","Low Order")</f>
        <v>Low Order</v>
      </c>
      <c r="T1276" s="9" t="s">
        <v>31</v>
      </c>
      <c r="U1276" s="9" t="s">
        <v>81</v>
      </c>
      <c r="V1276" s="16" t="str">
        <f ca="1">PROPER(Table13[[#This Row],[Region]])</f>
        <v>South</v>
      </c>
      <c r="W1276" s="9" t="s">
        <v>443</v>
      </c>
      <c r="X1276" s="9" t="s">
        <v>822</v>
      </c>
      <c r="Y1276" s="9" t="s">
        <v>22</v>
      </c>
      <c r="Z1276" s="9" t="str">
        <f>TEXT(Table13[[#This Row],[Order Date]],"mmm")</f>
        <v>Mar</v>
      </c>
      <c r="AA1276" s="1" t="str">
        <f>TEXT(Table13[[#This Row],[Order Date]],"yyyy")</f>
        <v>2015</v>
      </c>
      <c r="AB1276" s="1" t="str">
        <f>TEXT(Table13[[#This Row],[Order Date]],"mmm yyyy")</f>
        <v>Mar 2015</v>
      </c>
      <c r="AC1276" s="1" t="str">
        <f>TEXT(Table13[[#This Row],[Order Date]],"dddd")</f>
        <v>Wednesday</v>
      </c>
    </row>
    <row r="1277" spans="1:29" ht="14.5">
      <c r="A1277" s="9">
        <v>2287</v>
      </c>
      <c r="B1277" s="9" t="str">
        <f>VLOOKUP(Table13[[#This Row],[Customer ID]],'Customer Lookup'!A:B,2,0)</f>
        <v>Samuel Newman</v>
      </c>
      <c r="C1277" s="9">
        <v>90147</v>
      </c>
      <c r="D1277" s="12">
        <v>42054</v>
      </c>
      <c r="E1277" s="12">
        <v>42059</v>
      </c>
      <c r="F1277" s="24">
        <f>Table13[[#This Row],[Ship Date]]-Table13[[#This Row],[Order Date]]</f>
        <v>5</v>
      </c>
      <c r="G1277" s="18" t="str">
        <f>IF(Table13[[#This Row],[Shipping Delay (No of Days From Order to Delivery)]]&lt;=2,"Fast Delivery","Standard Delivery")</f>
        <v>Standard Delivery</v>
      </c>
      <c r="H1277" s="9" t="s">
        <v>2238</v>
      </c>
      <c r="I1277" s="13" t="str">
        <f ca="1">TRIM(Table13[[#This Row],[Product Category]])</f>
        <v>Furniture</v>
      </c>
      <c r="J1277" s="13" t="str">
        <f ca="1">PROPER(Table13[[#This Row],[Product Sub-Category]])</f>
        <v>Storage &amp; Organization</v>
      </c>
      <c r="K1277" s="14">
        <v>9</v>
      </c>
      <c r="L1277" s="15">
        <v>54.1</v>
      </c>
      <c r="M1277" s="15">
        <f t="shared" si="57"/>
        <v>486.90000000000003</v>
      </c>
      <c r="N1277" s="9">
        <v>0.05</v>
      </c>
      <c r="O1277" s="20">
        <v>0.05</v>
      </c>
      <c r="P1277" s="20" t="str">
        <f>IF(Table13[[#This Row],[Discount]]=0,"No Discount",IF(Table13[[#This Row],[Discount]]&lt;=0.05,"Low",IF(Table13[[#This Row],[Discount]]&lt;=0.1,"Medium","High")))</f>
        <v>Low</v>
      </c>
      <c r="Q1277" s="15">
        <f t="shared" si="58"/>
        <v>24.345000000000002</v>
      </c>
      <c r="R1277" s="15">
        <f t="shared" si="59"/>
        <v>462.55500000000001</v>
      </c>
      <c r="S1277" s="15" t="str">
        <f>IF(Table13[[#This Row],[Total Sales After Discount (Main Total Sales)]]&gt;=1000,"High Order","Low Order")</f>
        <v>Low Order</v>
      </c>
      <c r="T1277" s="9" t="s">
        <v>98</v>
      </c>
      <c r="U1277" s="9" t="s">
        <v>81</v>
      </c>
      <c r="V1277" s="16" t="str">
        <f ca="1">PROPER(Table13[[#This Row],[Region]])</f>
        <v>Central</v>
      </c>
      <c r="W1277" s="9" t="s">
        <v>443</v>
      </c>
      <c r="X1277" s="9" t="s">
        <v>822</v>
      </c>
      <c r="Y1277" s="9" t="s">
        <v>32</v>
      </c>
      <c r="Z1277" s="9" t="str">
        <f>TEXT(Table13[[#This Row],[Order Date]],"mmm")</f>
        <v>Feb</v>
      </c>
      <c r="AA1277" s="1" t="str">
        <f>TEXT(Table13[[#This Row],[Order Date]],"yyyy")</f>
        <v>2015</v>
      </c>
      <c r="AB1277" s="1" t="str">
        <f>TEXT(Table13[[#This Row],[Order Date]],"mmm yyyy")</f>
        <v>Feb 2015</v>
      </c>
      <c r="AC1277" s="1" t="str">
        <f>TEXT(Table13[[#This Row],[Order Date]],"dddd")</f>
        <v>Thursday</v>
      </c>
    </row>
    <row r="1278" spans="1:29" ht="14.5">
      <c r="A1278" s="9">
        <v>2289</v>
      </c>
      <c r="B1278" s="9" t="str">
        <f>VLOOKUP(Table13[[#This Row],[Customer ID]],'Customer Lookup'!A:B,2,0)</f>
        <v>Ryan Herman</v>
      </c>
      <c r="C1278" s="9">
        <v>88165</v>
      </c>
      <c r="D1278" s="12">
        <v>42128</v>
      </c>
      <c r="E1278" s="12">
        <v>42128</v>
      </c>
      <c r="F1278" s="24">
        <f>Table13[[#This Row],[Ship Date]]-Table13[[#This Row],[Order Date]]</f>
        <v>0</v>
      </c>
      <c r="G1278" s="18" t="str">
        <f>IF(Table13[[#This Row],[Shipping Delay (No of Days From Order to Delivery)]]&lt;=2,"Fast Delivery","Standard Delivery")</f>
        <v>Fast Delivery</v>
      </c>
      <c r="H1278" s="8" t="s">
        <v>2233</v>
      </c>
      <c r="I1278" s="13" t="str">
        <f ca="1">TRIM(Table13[[#This Row],[Product Category]])</f>
        <v>Office Supplies</v>
      </c>
      <c r="J1278" s="13" t="str">
        <f ca="1">PROPER(Table13[[#This Row],[Product Sub-Category]])</f>
        <v>Office Furnishings</v>
      </c>
      <c r="K1278" s="14">
        <v>17</v>
      </c>
      <c r="L1278" s="15">
        <v>7.59</v>
      </c>
      <c r="M1278" s="15">
        <f t="shared" si="57"/>
        <v>129.03</v>
      </c>
      <c r="N1278" s="9">
        <v>0.05</v>
      </c>
      <c r="O1278" s="21">
        <v>0.05</v>
      </c>
      <c r="P1278" s="21" t="str">
        <f>IF(Table13[[#This Row],[Discount]]=0,"No Discount",IF(Table13[[#This Row],[Discount]]&lt;=0.05,"Low",IF(Table13[[#This Row],[Discount]]&lt;=0.1,"Medium","High")))</f>
        <v>Low</v>
      </c>
      <c r="Q1278" s="15">
        <f t="shared" si="58"/>
        <v>6.4515000000000002</v>
      </c>
      <c r="R1278" s="15">
        <f t="shared" si="59"/>
        <v>122.57850000000001</v>
      </c>
      <c r="S1278" s="15" t="str">
        <f>IF(Table13[[#This Row],[Total Sales After Discount (Main Total Sales)]]&gt;=1000,"High Order","Low Order")</f>
        <v>Low Order</v>
      </c>
      <c r="T1278" s="9" t="s">
        <v>41</v>
      </c>
      <c r="U1278" s="9" t="s">
        <v>42</v>
      </c>
      <c r="V1278" s="16" t="str">
        <f ca="1">PROPER(Table13[[#This Row],[Region]])</f>
        <v>Central</v>
      </c>
      <c r="W1278" s="9" t="s">
        <v>55</v>
      </c>
      <c r="X1278" s="9" t="s">
        <v>792</v>
      </c>
      <c r="Y1278" s="9" t="s">
        <v>32</v>
      </c>
      <c r="Z1278" s="9" t="str">
        <f>TEXT(Table13[[#This Row],[Order Date]],"mmm")</f>
        <v>May</v>
      </c>
      <c r="AA1278" s="1" t="str">
        <f>TEXT(Table13[[#This Row],[Order Date]],"yyyy")</f>
        <v>2015</v>
      </c>
      <c r="AB1278" s="1" t="str">
        <f>TEXT(Table13[[#This Row],[Order Date]],"mmm yyyy")</f>
        <v>May 2015</v>
      </c>
      <c r="AC1278" s="1" t="str">
        <f>TEXT(Table13[[#This Row],[Order Date]],"dddd")</f>
        <v>Monday</v>
      </c>
    </row>
    <row r="1279" spans="1:29" ht="14.5">
      <c r="A1279" s="9">
        <v>2290</v>
      </c>
      <c r="B1279" s="9" t="str">
        <f>VLOOKUP(Table13[[#This Row],[Customer ID]],'Customer Lookup'!A:B,2,0)</f>
        <v>Glen Robertson</v>
      </c>
      <c r="C1279" s="9">
        <v>88163</v>
      </c>
      <c r="D1279" s="12">
        <v>42010</v>
      </c>
      <c r="E1279" s="12">
        <v>42012</v>
      </c>
      <c r="F1279" s="24">
        <f>Table13[[#This Row],[Ship Date]]-Table13[[#This Row],[Order Date]]</f>
        <v>2</v>
      </c>
      <c r="G1279" s="18" t="str">
        <f>IF(Table13[[#This Row],[Shipping Delay (No of Days From Order to Delivery)]]&lt;=2,"Fast Delivery","Standard Delivery")</f>
        <v>Fast Delivery</v>
      </c>
      <c r="H1279" s="9" t="s">
        <v>196</v>
      </c>
      <c r="I1279" s="13" t="str">
        <f ca="1">TRIM(Table13[[#This Row],[Product Category]])</f>
        <v>Office Supplies</v>
      </c>
      <c r="J1279" s="13" t="str">
        <f ca="1">PROPER(Table13[[#This Row],[Product Sub-Category]])</f>
        <v>Appliances</v>
      </c>
      <c r="K1279" s="14">
        <v>12</v>
      </c>
      <c r="L1279" s="15">
        <v>42.98</v>
      </c>
      <c r="M1279" s="15">
        <f t="shared" si="57"/>
        <v>515.76</v>
      </c>
      <c r="N1279" s="9">
        <v>0.05</v>
      </c>
      <c r="O1279" s="20">
        <v>0.05</v>
      </c>
      <c r="P1279" s="20" t="str">
        <f>IF(Table13[[#This Row],[Discount]]=0,"No Discount",IF(Table13[[#This Row],[Discount]]&lt;=0.05,"Low",IF(Table13[[#This Row],[Discount]]&lt;=0.1,"Medium","High")))</f>
        <v>Low</v>
      </c>
      <c r="Q1279" s="15">
        <f t="shared" si="58"/>
        <v>25.788</v>
      </c>
      <c r="R1279" s="15">
        <f t="shared" si="59"/>
        <v>489.97199999999998</v>
      </c>
      <c r="S1279" s="15" t="str">
        <f>IF(Table13[[#This Row],[Total Sales After Discount (Main Total Sales)]]&gt;=1000,"High Order","Low Order")</f>
        <v>Low Order</v>
      </c>
      <c r="T1279" s="9" t="s">
        <v>31</v>
      </c>
      <c r="U1279" s="9" t="s">
        <v>42</v>
      </c>
      <c r="V1279" s="16" t="str">
        <f ca="1">PROPER(Table13[[#This Row],[Region]])</f>
        <v>Central</v>
      </c>
      <c r="W1279" s="9" t="s">
        <v>55</v>
      </c>
      <c r="X1279" s="9" t="s">
        <v>823</v>
      </c>
      <c r="Y1279" s="9" t="s">
        <v>32</v>
      </c>
      <c r="Z1279" s="9" t="str">
        <f>TEXT(Table13[[#This Row],[Order Date]],"mmm")</f>
        <v>Jan</v>
      </c>
      <c r="AA1279" s="1" t="str">
        <f>TEXT(Table13[[#This Row],[Order Date]],"yyyy")</f>
        <v>2015</v>
      </c>
      <c r="AB1279" s="1" t="str">
        <f>TEXT(Table13[[#This Row],[Order Date]],"mmm yyyy")</f>
        <v>Jan 2015</v>
      </c>
      <c r="AC1279" s="1" t="str">
        <f>TEXT(Table13[[#This Row],[Order Date]],"dddd")</f>
        <v>Tuesday</v>
      </c>
    </row>
    <row r="1280" spans="1:29" ht="14.5">
      <c r="A1280" s="9">
        <v>2290</v>
      </c>
      <c r="B1280" s="9" t="str">
        <f>VLOOKUP(Table13[[#This Row],[Customer ID]],'Customer Lookup'!A:B,2,0)</f>
        <v>Glen Robertson</v>
      </c>
      <c r="C1280" s="9">
        <v>88163</v>
      </c>
      <c r="D1280" s="12">
        <v>42010</v>
      </c>
      <c r="E1280" s="12">
        <v>42012</v>
      </c>
      <c r="F1280" s="24">
        <f>Table13[[#This Row],[Ship Date]]-Table13[[#This Row],[Order Date]]</f>
        <v>2</v>
      </c>
      <c r="G1280" s="18" t="str">
        <f>IF(Table13[[#This Row],[Shipping Delay (No of Days From Order to Delivery)]]&lt;=2,"Fast Delivery","Standard Delivery")</f>
        <v>Fast Delivery</v>
      </c>
      <c r="H1280" s="8" t="s">
        <v>196</v>
      </c>
      <c r="I1280" s="13" t="str">
        <f ca="1">TRIM(Table13[[#This Row],[Product Category]])</f>
        <v>Technology</v>
      </c>
      <c r="J1280" s="13" t="str">
        <f ca="1">PROPER(Table13[[#This Row],[Product Sub-Category]])</f>
        <v>Appliances</v>
      </c>
      <c r="K1280" s="14">
        <v>13</v>
      </c>
      <c r="L1280" s="15">
        <v>21.78</v>
      </c>
      <c r="M1280" s="15">
        <f t="shared" si="57"/>
        <v>283.14</v>
      </c>
      <c r="N1280" s="9">
        <v>0.05</v>
      </c>
      <c r="O1280" s="21">
        <v>0.05</v>
      </c>
      <c r="P1280" s="21" t="str">
        <f>IF(Table13[[#This Row],[Discount]]=0,"No Discount",IF(Table13[[#This Row],[Discount]]&lt;=0.05,"Low",IF(Table13[[#This Row],[Discount]]&lt;=0.1,"Medium","High")))</f>
        <v>Low</v>
      </c>
      <c r="Q1280" s="15">
        <f t="shared" si="58"/>
        <v>14.157</v>
      </c>
      <c r="R1280" s="15">
        <f t="shared" si="59"/>
        <v>268.983</v>
      </c>
      <c r="S1280" s="15" t="str">
        <f>IF(Table13[[#This Row],[Total Sales After Discount (Main Total Sales)]]&gt;=1000,"High Order","Low Order")</f>
        <v>Low Order</v>
      </c>
      <c r="T1280" s="9" t="s">
        <v>31</v>
      </c>
      <c r="U1280" s="9" t="s">
        <v>42</v>
      </c>
      <c r="V1280" s="16" t="str">
        <f ca="1">PROPER(Table13[[#This Row],[Region]])</f>
        <v>Central</v>
      </c>
      <c r="W1280" s="9" t="s">
        <v>55</v>
      </c>
      <c r="X1280" s="9" t="s">
        <v>823</v>
      </c>
      <c r="Y1280" s="9" t="s">
        <v>32</v>
      </c>
      <c r="Z1280" s="9" t="str">
        <f>TEXT(Table13[[#This Row],[Order Date]],"mmm")</f>
        <v>Jan</v>
      </c>
      <c r="AA1280" s="1" t="str">
        <f>TEXT(Table13[[#This Row],[Order Date]],"yyyy")</f>
        <v>2015</v>
      </c>
      <c r="AB1280" s="1" t="str">
        <f>TEXT(Table13[[#This Row],[Order Date]],"mmm yyyy")</f>
        <v>Jan 2015</v>
      </c>
      <c r="AC1280" s="1" t="str">
        <f>TEXT(Table13[[#This Row],[Order Date]],"dddd")</f>
        <v>Tuesday</v>
      </c>
    </row>
    <row r="1281" spans="1:29" ht="14.5">
      <c r="A1281" s="9">
        <v>2290</v>
      </c>
      <c r="B1281" s="9" t="str">
        <f>VLOOKUP(Table13[[#This Row],[Customer ID]],'Customer Lookup'!A:B,2,0)</f>
        <v>Glen Robertson</v>
      </c>
      <c r="C1281" s="9">
        <v>88164</v>
      </c>
      <c r="D1281" s="12">
        <v>42039</v>
      </c>
      <c r="E1281" s="12">
        <v>42041</v>
      </c>
      <c r="F1281" s="24">
        <f>Table13[[#This Row],[Ship Date]]-Table13[[#This Row],[Order Date]]</f>
        <v>2</v>
      </c>
      <c r="G1281" s="18" t="str">
        <f>IF(Table13[[#This Row],[Shipping Delay (No of Days From Order to Delivery)]]&lt;=2,"Fast Delivery","Standard Delivery")</f>
        <v>Fast Delivery</v>
      </c>
      <c r="H1281" s="9" t="s">
        <v>144</v>
      </c>
      <c r="I1281" s="13" t="str">
        <f ca="1">TRIM(Table13[[#This Row],[Product Category]])</f>
        <v>Furniture</v>
      </c>
      <c r="J1281" s="13" t="str">
        <f ca="1">PROPER(Table13[[#This Row],[Product Sub-Category]])</f>
        <v>Computer Peripherals</v>
      </c>
      <c r="K1281" s="14">
        <v>15</v>
      </c>
      <c r="L1281" s="15">
        <v>80.98</v>
      </c>
      <c r="M1281" s="15">
        <f t="shared" si="57"/>
        <v>1214.7</v>
      </c>
      <c r="N1281" s="9">
        <v>0.05</v>
      </c>
      <c r="O1281" s="20">
        <v>0.05</v>
      </c>
      <c r="P1281" s="20" t="str">
        <f>IF(Table13[[#This Row],[Discount]]=0,"No Discount",IF(Table13[[#This Row],[Discount]]&lt;=0.05,"Low",IF(Table13[[#This Row],[Discount]]&lt;=0.1,"Medium","High")))</f>
        <v>Low</v>
      </c>
      <c r="Q1281" s="15">
        <f t="shared" si="58"/>
        <v>60.735000000000007</v>
      </c>
      <c r="R1281" s="15">
        <f t="shared" si="59"/>
        <v>1153.9650000000001</v>
      </c>
      <c r="S1281" s="15" t="str">
        <f>IF(Table13[[#This Row],[Total Sales After Discount (Main Total Sales)]]&gt;=1000,"High Order","Low Order")</f>
        <v>High Order</v>
      </c>
      <c r="T1281" s="9" t="s">
        <v>50</v>
      </c>
      <c r="U1281" s="9" t="s">
        <v>81</v>
      </c>
      <c r="V1281" s="16" t="str">
        <f ca="1">PROPER(Table13[[#This Row],[Region]])</f>
        <v>South</v>
      </c>
      <c r="W1281" s="9" t="s">
        <v>55</v>
      </c>
      <c r="X1281" s="9" t="s">
        <v>823</v>
      </c>
      <c r="Y1281" s="9" t="s">
        <v>32</v>
      </c>
      <c r="Z1281" s="9" t="str">
        <f>TEXT(Table13[[#This Row],[Order Date]],"mmm")</f>
        <v>Feb</v>
      </c>
      <c r="AA1281" s="1" t="str">
        <f>TEXT(Table13[[#This Row],[Order Date]],"yyyy")</f>
        <v>2015</v>
      </c>
      <c r="AB1281" s="1" t="str">
        <f>TEXT(Table13[[#This Row],[Order Date]],"mmm yyyy")</f>
        <v>Feb 2015</v>
      </c>
      <c r="AC1281" s="1" t="str">
        <f>TEXT(Table13[[#This Row],[Order Date]],"dddd")</f>
        <v>Wednesday</v>
      </c>
    </row>
    <row r="1282" spans="1:29" ht="14.5">
      <c r="A1282" s="9">
        <v>2302</v>
      </c>
      <c r="B1282" s="9" t="str">
        <f>VLOOKUP(Table13[[#This Row],[Customer ID]],'Customer Lookup'!A:B,2,0)</f>
        <v>Beth Dolan</v>
      </c>
      <c r="C1282" s="9">
        <v>87695</v>
      </c>
      <c r="D1282" s="12">
        <v>42046</v>
      </c>
      <c r="E1282" s="12">
        <v>42048</v>
      </c>
      <c r="F1282" s="24">
        <f>Table13[[#This Row],[Ship Date]]-Table13[[#This Row],[Order Date]]</f>
        <v>2</v>
      </c>
      <c r="G1282" s="18" t="str">
        <f>IF(Table13[[#This Row],[Shipping Delay (No of Days From Order to Delivery)]]&lt;=2,"Fast Delivery","Standard Delivery")</f>
        <v>Fast Delivery</v>
      </c>
      <c r="H1282" s="8" t="s">
        <v>2232</v>
      </c>
      <c r="I1282" s="13" t="str">
        <f ca="1">TRIM(Table13[[#This Row],[Product Category]])</f>
        <v>Office Supplies</v>
      </c>
      <c r="J1282" s="13" t="str">
        <f ca="1">PROPER(Table13[[#This Row],[Product Sub-Category]])</f>
        <v>Chairs &amp; Chairmats</v>
      </c>
      <c r="K1282" s="14">
        <v>9</v>
      </c>
      <c r="L1282" s="15">
        <v>270.98</v>
      </c>
      <c r="M1282" s="15">
        <f t="shared" ref="M1282:M1345" si="60">L1282*K1282</f>
        <v>2438.8200000000002</v>
      </c>
      <c r="N1282" s="9">
        <v>0.1</v>
      </c>
      <c r="O1282" s="21">
        <v>0.1</v>
      </c>
      <c r="P1282" s="21" t="str">
        <f>IF(Table13[[#This Row],[Discount]]=0,"No Discount",IF(Table13[[#This Row],[Discount]]&lt;=0.05,"Low",IF(Table13[[#This Row],[Discount]]&lt;=0.1,"Medium","High")))</f>
        <v>Medium</v>
      </c>
      <c r="Q1282" s="15">
        <f t="shared" ref="Q1282:Q1345" si="61">N1282*M1282</f>
        <v>243.88200000000003</v>
      </c>
      <c r="R1282" s="15">
        <f t="shared" ref="R1282:R1345" si="62">M1282-Q1282</f>
        <v>2194.9380000000001</v>
      </c>
      <c r="S1282" s="15" t="str">
        <f>IF(Table13[[#This Row],[Total Sales After Discount (Main Total Sales)]]&gt;=1000,"High Order","Low Order")</f>
        <v>High Order</v>
      </c>
      <c r="T1282" s="9" t="s">
        <v>41</v>
      </c>
      <c r="U1282" s="9" t="s">
        <v>81</v>
      </c>
      <c r="V1282" s="16" t="str">
        <f ca="1">PROPER(Table13[[#This Row],[Region]])</f>
        <v>South</v>
      </c>
      <c r="W1282" s="9" t="s">
        <v>242</v>
      </c>
      <c r="X1282" s="9" t="s">
        <v>824</v>
      </c>
      <c r="Y1282" s="9" t="s">
        <v>22</v>
      </c>
      <c r="Z1282" s="9" t="str">
        <f>TEXT(Table13[[#This Row],[Order Date]],"mmm")</f>
        <v>Feb</v>
      </c>
      <c r="AA1282" s="1" t="str">
        <f>TEXT(Table13[[#This Row],[Order Date]],"yyyy")</f>
        <v>2015</v>
      </c>
      <c r="AB1282" s="1" t="str">
        <f>TEXT(Table13[[#This Row],[Order Date]],"mmm yyyy")</f>
        <v>Feb 2015</v>
      </c>
      <c r="AC1282" s="1" t="str">
        <f>TEXT(Table13[[#This Row],[Order Date]],"dddd")</f>
        <v>Wednesday</v>
      </c>
    </row>
    <row r="1283" spans="1:29" ht="14.5">
      <c r="A1283" s="9">
        <v>2302</v>
      </c>
      <c r="B1283" s="9" t="str">
        <f>VLOOKUP(Table13[[#This Row],[Customer ID]],'Customer Lookup'!A:B,2,0)</f>
        <v>Beth Dolan</v>
      </c>
      <c r="C1283" s="9">
        <v>87696</v>
      </c>
      <c r="D1283" s="12">
        <v>42007</v>
      </c>
      <c r="E1283" s="12">
        <v>42008</v>
      </c>
      <c r="F1283" s="24">
        <f>Table13[[#This Row],[Ship Date]]-Table13[[#This Row],[Order Date]]</f>
        <v>1</v>
      </c>
      <c r="G1283" s="18" t="str">
        <f>IF(Table13[[#This Row],[Shipping Delay (No of Days From Order to Delivery)]]&lt;=2,"Fast Delivery","Standard Delivery")</f>
        <v>Fast Delivery</v>
      </c>
      <c r="H1283" s="9" t="s">
        <v>116</v>
      </c>
      <c r="I1283" s="13" t="str">
        <f ca="1">TRIM(Table13[[#This Row],[Product Category]])</f>
        <v>Furniture</v>
      </c>
      <c r="J1283" s="13" t="str">
        <f ca="1">PROPER(Table13[[#This Row],[Product Sub-Category]])</f>
        <v>Labels</v>
      </c>
      <c r="K1283" s="14">
        <v>8</v>
      </c>
      <c r="L1283" s="15">
        <v>12.53</v>
      </c>
      <c r="M1283" s="15">
        <f t="shared" si="60"/>
        <v>100.24</v>
      </c>
      <c r="N1283" s="9">
        <v>0.05</v>
      </c>
      <c r="O1283" s="20">
        <v>0.05</v>
      </c>
      <c r="P1283" s="20" t="str">
        <f>IF(Table13[[#This Row],[Discount]]=0,"No Discount",IF(Table13[[#This Row],[Discount]]&lt;=0.05,"Low",IF(Table13[[#This Row],[Discount]]&lt;=0.1,"Medium","High")))</f>
        <v>Low</v>
      </c>
      <c r="Q1283" s="15">
        <f t="shared" si="61"/>
        <v>5.0120000000000005</v>
      </c>
      <c r="R1283" s="15">
        <f t="shared" si="62"/>
        <v>95.227999999999994</v>
      </c>
      <c r="S1283" s="15" t="str">
        <f>IF(Table13[[#This Row],[Total Sales After Discount (Main Total Sales)]]&gt;=1000,"High Order","Low Order")</f>
        <v>Low Order</v>
      </c>
      <c r="T1283" s="9" t="s">
        <v>21</v>
      </c>
      <c r="U1283" s="9" t="s">
        <v>81</v>
      </c>
      <c r="V1283" s="16" t="str">
        <f ca="1">PROPER(Table13[[#This Row],[Region]])</f>
        <v>South</v>
      </c>
      <c r="W1283" s="9" t="s">
        <v>242</v>
      </c>
      <c r="X1283" s="9" t="s">
        <v>824</v>
      </c>
      <c r="Y1283" s="9" t="s">
        <v>32</v>
      </c>
      <c r="Z1283" s="9" t="str">
        <f>TEXT(Table13[[#This Row],[Order Date]],"mmm")</f>
        <v>Jan</v>
      </c>
      <c r="AA1283" s="1" t="str">
        <f>TEXT(Table13[[#This Row],[Order Date]],"yyyy")</f>
        <v>2015</v>
      </c>
      <c r="AB1283" s="1" t="str">
        <f>TEXT(Table13[[#This Row],[Order Date]],"mmm yyyy")</f>
        <v>Jan 2015</v>
      </c>
      <c r="AC1283" s="1" t="str">
        <f>TEXT(Table13[[#This Row],[Order Date]],"dddd")</f>
        <v>Saturday</v>
      </c>
    </row>
    <row r="1284" spans="1:29" ht="14.5">
      <c r="A1284" s="9">
        <v>2302</v>
      </c>
      <c r="B1284" s="9" t="str">
        <f>VLOOKUP(Table13[[#This Row],[Customer ID]],'Customer Lookup'!A:B,2,0)</f>
        <v>Beth Dolan</v>
      </c>
      <c r="C1284" s="9">
        <v>87696</v>
      </c>
      <c r="D1284" s="12">
        <v>42007</v>
      </c>
      <c r="E1284" s="12">
        <v>42008</v>
      </c>
      <c r="F1284" s="24">
        <f>Table13[[#This Row],[Ship Date]]-Table13[[#This Row],[Order Date]]</f>
        <v>1</v>
      </c>
      <c r="G1284" s="18" t="str">
        <f>IF(Table13[[#This Row],[Shipping Delay (No of Days From Order to Delivery)]]&lt;=2,"Fast Delivery","Standard Delivery")</f>
        <v>Fast Delivery</v>
      </c>
      <c r="H1284" s="8" t="s">
        <v>123</v>
      </c>
      <c r="I1284" s="13" t="str">
        <f ca="1">TRIM(Table13[[#This Row],[Product Category]])</f>
        <v>Furniture</v>
      </c>
      <c r="J1284" s="13" t="str">
        <f ca="1">PROPER(Table13[[#This Row],[Product Sub-Category]])</f>
        <v>Tables</v>
      </c>
      <c r="K1284" s="14">
        <v>2</v>
      </c>
      <c r="L1284" s="15">
        <v>146.34</v>
      </c>
      <c r="M1284" s="15">
        <f t="shared" si="60"/>
        <v>292.68</v>
      </c>
      <c r="N1284" s="9">
        <v>0.1</v>
      </c>
      <c r="O1284" s="21">
        <v>0.1</v>
      </c>
      <c r="P1284" s="21" t="str">
        <f>IF(Table13[[#This Row],[Discount]]=0,"No Discount",IF(Table13[[#This Row],[Discount]]&lt;=0.05,"Low",IF(Table13[[#This Row],[Discount]]&lt;=0.1,"Medium","High")))</f>
        <v>Medium</v>
      </c>
      <c r="Q1284" s="15">
        <f t="shared" si="61"/>
        <v>29.268000000000001</v>
      </c>
      <c r="R1284" s="15">
        <f t="shared" si="62"/>
        <v>263.41200000000003</v>
      </c>
      <c r="S1284" s="15" t="str">
        <f>IF(Table13[[#This Row],[Total Sales After Discount (Main Total Sales)]]&gt;=1000,"High Order","Low Order")</f>
        <v>Low Order</v>
      </c>
      <c r="T1284" s="9" t="s">
        <v>21</v>
      </c>
      <c r="U1284" s="9" t="s">
        <v>81</v>
      </c>
      <c r="V1284" s="16" t="str">
        <f ca="1">PROPER(Table13[[#This Row],[Region]])</f>
        <v>East</v>
      </c>
      <c r="W1284" s="9" t="s">
        <v>242</v>
      </c>
      <c r="X1284" s="9" t="s">
        <v>824</v>
      </c>
      <c r="Y1284" s="9" t="s">
        <v>22</v>
      </c>
      <c r="Z1284" s="9" t="str">
        <f>TEXT(Table13[[#This Row],[Order Date]],"mmm")</f>
        <v>Jan</v>
      </c>
      <c r="AA1284" s="1" t="str">
        <f>TEXT(Table13[[#This Row],[Order Date]],"yyyy")</f>
        <v>2015</v>
      </c>
      <c r="AB1284" s="1" t="str">
        <f>TEXT(Table13[[#This Row],[Order Date]],"mmm yyyy")</f>
        <v>Jan 2015</v>
      </c>
      <c r="AC1284" s="1" t="str">
        <f>TEXT(Table13[[#This Row],[Order Date]],"dddd")</f>
        <v>Saturday</v>
      </c>
    </row>
    <row r="1285" spans="1:29" ht="14.5">
      <c r="A1285" s="9">
        <v>2303</v>
      </c>
      <c r="B1285" s="9" t="str">
        <f>VLOOKUP(Table13[[#This Row],[Customer ID]],'Customer Lookup'!A:B,2,0)</f>
        <v>Joe Baldwin</v>
      </c>
      <c r="C1285" s="9">
        <v>47493</v>
      </c>
      <c r="D1285" s="12">
        <v>42046</v>
      </c>
      <c r="E1285" s="12">
        <v>42048</v>
      </c>
      <c r="F1285" s="24">
        <f>Table13[[#This Row],[Ship Date]]-Table13[[#This Row],[Order Date]]</f>
        <v>2</v>
      </c>
      <c r="G1285" s="18" t="str">
        <f>IF(Table13[[#This Row],[Shipping Delay (No of Days From Order to Delivery)]]&lt;=2,"Fast Delivery","Standard Delivery")</f>
        <v>Fast Delivery</v>
      </c>
      <c r="H1285" s="9" t="s">
        <v>2232</v>
      </c>
      <c r="I1285" s="13" t="str">
        <f ca="1">TRIM(Table13[[#This Row],[Product Category]])</f>
        <v>Furniture</v>
      </c>
      <c r="J1285" s="13" t="str">
        <f ca="1">PROPER(Table13[[#This Row],[Product Sub-Category]])</f>
        <v>Chairs &amp; Chairmats</v>
      </c>
      <c r="K1285" s="14">
        <v>36</v>
      </c>
      <c r="L1285" s="15">
        <v>270.98</v>
      </c>
      <c r="M1285" s="15">
        <f t="shared" si="60"/>
        <v>9755.2800000000007</v>
      </c>
      <c r="N1285" s="9">
        <v>0.1</v>
      </c>
      <c r="O1285" s="20">
        <v>0.1</v>
      </c>
      <c r="P1285" s="20" t="str">
        <f>IF(Table13[[#This Row],[Discount]]=0,"No Discount",IF(Table13[[#This Row],[Discount]]&lt;=0.05,"Low",IF(Table13[[#This Row],[Discount]]&lt;=0.1,"Medium","High")))</f>
        <v>Medium</v>
      </c>
      <c r="Q1285" s="15">
        <f t="shared" si="61"/>
        <v>975.52800000000013</v>
      </c>
      <c r="R1285" s="15">
        <f t="shared" si="62"/>
        <v>8779.7520000000004</v>
      </c>
      <c r="S1285" s="15" t="str">
        <f>IF(Table13[[#This Row],[Total Sales After Discount (Main Total Sales)]]&gt;=1000,"High Order","Low Order")</f>
        <v>High Order</v>
      </c>
      <c r="T1285" s="9" t="s">
        <v>41</v>
      </c>
      <c r="U1285" s="9" t="s">
        <v>81</v>
      </c>
      <c r="V1285" s="16" t="str">
        <f ca="1">PROPER(Table13[[#This Row],[Region]])</f>
        <v>East</v>
      </c>
      <c r="W1285" s="9" t="s">
        <v>62</v>
      </c>
      <c r="X1285" s="9" t="s">
        <v>79</v>
      </c>
      <c r="Y1285" s="9" t="s">
        <v>22</v>
      </c>
      <c r="Z1285" s="9" t="str">
        <f>TEXT(Table13[[#This Row],[Order Date]],"mmm")</f>
        <v>Feb</v>
      </c>
      <c r="AA1285" s="1" t="str">
        <f>TEXT(Table13[[#This Row],[Order Date]],"yyyy")</f>
        <v>2015</v>
      </c>
      <c r="AB1285" s="1" t="str">
        <f>TEXT(Table13[[#This Row],[Order Date]],"mmm yyyy")</f>
        <v>Feb 2015</v>
      </c>
      <c r="AC1285" s="1" t="str">
        <f>TEXT(Table13[[#This Row],[Order Date]],"dddd")</f>
        <v>Wednesday</v>
      </c>
    </row>
    <row r="1286" spans="1:29" ht="14.5">
      <c r="A1286" s="9">
        <v>2303</v>
      </c>
      <c r="B1286" s="9" t="str">
        <f>VLOOKUP(Table13[[#This Row],[Customer ID]],'Customer Lookup'!A:B,2,0)</f>
        <v>Joe Baldwin</v>
      </c>
      <c r="C1286" s="9">
        <v>37987</v>
      </c>
      <c r="D1286" s="12">
        <v>42007</v>
      </c>
      <c r="E1286" s="12">
        <v>42008</v>
      </c>
      <c r="F1286" s="24">
        <f>Table13[[#This Row],[Ship Date]]-Table13[[#This Row],[Order Date]]</f>
        <v>1</v>
      </c>
      <c r="G1286" s="18" t="str">
        <f>IF(Table13[[#This Row],[Shipping Delay (No of Days From Order to Delivery)]]&lt;=2,"Fast Delivery","Standard Delivery")</f>
        <v>Fast Delivery</v>
      </c>
      <c r="H1286" s="8" t="s">
        <v>123</v>
      </c>
      <c r="I1286" s="13" t="str">
        <f ca="1">TRIM(Table13[[#This Row],[Product Category]])</f>
        <v>Office Supplies</v>
      </c>
      <c r="J1286" s="13" t="str">
        <f ca="1">PROPER(Table13[[#This Row],[Product Sub-Category]])</f>
        <v>Tables</v>
      </c>
      <c r="K1286" s="14">
        <v>6</v>
      </c>
      <c r="L1286" s="15">
        <v>146.34</v>
      </c>
      <c r="M1286" s="15">
        <f t="shared" si="60"/>
        <v>878.04</v>
      </c>
      <c r="N1286" s="9">
        <v>0.1</v>
      </c>
      <c r="O1286" s="21">
        <v>0.1</v>
      </c>
      <c r="P1286" s="21" t="str">
        <f>IF(Table13[[#This Row],[Discount]]=0,"No Discount",IF(Table13[[#This Row],[Discount]]&lt;=0.05,"Low",IF(Table13[[#This Row],[Discount]]&lt;=0.1,"Medium","High")))</f>
        <v>Medium</v>
      </c>
      <c r="Q1286" s="15">
        <f t="shared" si="61"/>
        <v>87.804000000000002</v>
      </c>
      <c r="R1286" s="15">
        <f t="shared" si="62"/>
        <v>790.23599999999999</v>
      </c>
      <c r="S1286" s="15" t="str">
        <f>IF(Table13[[#This Row],[Total Sales After Discount (Main Total Sales)]]&gt;=1000,"High Order","Low Order")</f>
        <v>Low Order</v>
      </c>
      <c r="T1286" s="9" t="s">
        <v>21</v>
      </c>
      <c r="U1286" s="9" t="s">
        <v>81</v>
      </c>
      <c r="V1286" s="16" t="str">
        <f ca="1">PROPER(Table13[[#This Row],[Region]])</f>
        <v>Central</v>
      </c>
      <c r="W1286" s="9" t="s">
        <v>62</v>
      </c>
      <c r="X1286" s="9" t="s">
        <v>79</v>
      </c>
      <c r="Y1286" s="9" t="s">
        <v>22</v>
      </c>
      <c r="Z1286" s="9" t="str">
        <f>TEXT(Table13[[#This Row],[Order Date]],"mmm")</f>
        <v>Jan</v>
      </c>
      <c r="AA1286" s="1" t="str">
        <f>TEXT(Table13[[#This Row],[Order Date]],"yyyy")</f>
        <v>2015</v>
      </c>
      <c r="AB1286" s="1" t="str">
        <f>TEXT(Table13[[#This Row],[Order Date]],"mmm yyyy")</f>
        <v>Jan 2015</v>
      </c>
      <c r="AC1286" s="1" t="str">
        <f>TEXT(Table13[[#This Row],[Order Date]],"dddd")</f>
        <v>Saturday</v>
      </c>
    </row>
    <row r="1287" spans="1:29" ht="14.5">
      <c r="A1287" s="9">
        <v>2305</v>
      </c>
      <c r="B1287" s="9" t="str">
        <f>VLOOKUP(Table13[[#This Row],[Customer ID]],'Customer Lookup'!A:B,2,0)</f>
        <v>Pat Kinney</v>
      </c>
      <c r="C1287" s="9">
        <v>89869</v>
      </c>
      <c r="D1287" s="12">
        <v>42176</v>
      </c>
      <c r="E1287" s="12">
        <v>42179</v>
      </c>
      <c r="F1287" s="24">
        <f>Table13[[#This Row],[Ship Date]]-Table13[[#This Row],[Order Date]]</f>
        <v>3</v>
      </c>
      <c r="G1287" s="18" t="str">
        <f>IF(Table13[[#This Row],[Shipping Delay (No of Days From Order to Delivery)]]&lt;=2,"Fast Delivery","Standard Delivery")</f>
        <v>Standard Delivery</v>
      </c>
      <c r="H1287" s="9" t="s">
        <v>61</v>
      </c>
      <c r="I1287" s="13" t="str">
        <f ca="1">TRIM(Table13[[#This Row],[Product Category]])</f>
        <v>Furniture</v>
      </c>
      <c r="J1287" s="13" t="str">
        <f ca="1">PROPER(Table13[[#This Row],[Product Sub-Category]])</f>
        <v>Envelopes</v>
      </c>
      <c r="K1287" s="14">
        <v>12</v>
      </c>
      <c r="L1287" s="15">
        <v>90.48</v>
      </c>
      <c r="M1287" s="15">
        <f t="shared" si="60"/>
        <v>1085.76</v>
      </c>
      <c r="N1287" s="9">
        <v>0.05</v>
      </c>
      <c r="O1287" s="20">
        <v>0.05</v>
      </c>
      <c r="P1287" s="20" t="str">
        <f>IF(Table13[[#This Row],[Discount]]=0,"No Discount",IF(Table13[[#This Row],[Discount]]&lt;=0.05,"Low",IF(Table13[[#This Row],[Discount]]&lt;=0.1,"Medium","High")))</f>
        <v>Low</v>
      </c>
      <c r="Q1287" s="15">
        <f t="shared" si="61"/>
        <v>54.288000000000004</v>
      </c>
      <c r="R1287" s="15">
        <f t="shared" si="62"/>
        <v>1031.472</v>
      </c>
      <c r="S1287" s="15" t="str">
        <f>IF(Table13[[#This Row],[Total Sales After Discount (Main Total Sales)]]&gt;=1000,"High Order","Low Order")</f>
        <v>High Order</v>
      </c>
      <c r="T1287" s="9" t="s">
        <v>21</v>
      </c>
      <c r="U1287" s="9" t="s">
        <v>51</v>
      </c>
      <c r="V1287" s="16" t="str">
        <f ca="1">PROPER(Table13[[#This Row],[Region]])</f>
        <v>South</v>
      </c>
      <c r="W1287" s="9" t="s">
        <v>825</v>
      </c>
      <c r="X1287" s="9" t="s">
        <v>286</v>
      </c>
      <c r="Y1287" s="9" t="s">
        <v>32</v>
      </c>
      <c r="Z1287" s="9" t="str">
        <f>TEXT(Table13[[#This Row],[Order Date]],"mmm")</f>
        <v>Jun</v>
      </c>
      <c r="AA1287" s="1" t="str">
        <f>TEXT(Table13[[#This Row],[Order Date]],"yyyy")</f>
        <v>2015</v>
      </c>
      <c r="AB1287" s="1" t="str">
        <f>TEXT(Table13[[#This Row],[Order Date]],"mmm yyyy")</f>
        <v>Jun 2015</v>
      </c>
      <c r="AC1287" s="1" t="str">
        <f>TEXT(Table13[[#This Row],[Order Date]],"dddd")</f>
        <v>Sunday</v>
      </c>
    </row>
    <row r="1288" spans="1:29" ht="14.5">
      <c r="A1288" s="9">
        <v>2308</v>
      </c>
      <c r="B1288" s="9" t="str">
        <f>VLOOKUP(Table13[[#This Row],[Customer ID]],'Customer Lookup'!A:B,2,0)</f>
        <v>Laurence Cummings</v>
      </c>
      <c r="C1288" s="9">
        <v>90557</v>
      </c>
      <c r="D1288" s="12">
        <v>42087</v>
      </c>
      <c r="E1288" s="12">
        <v>42089</v>
      </c>
      <c r="F1288" s="24">
        <f>Table13[[#This Row],[Ship Date]]-Table13[[#This Row],[Order Date]]</f>
        <v>2</v>
      </c>
      <c r="G1288" s="18" t="str">
        <f>IF(Table13[[#This Row],[Shipping Delay (No of Days From Order to Delivery)]]&lt;=2,"Fast Delivery","Standard Delivery")</f>
        <v>Fast Delivery</v>
      </c>
      <c r="H1288" s="8" t="s">
        <v>2233</v>
      </c>
      <c r="I1288" s="13" t="str">
        <f ca="1">TRIM(Table13[[#This Row],[Product Category]])</f>
        <v>Office Supplies</v>
      </c>
      <c r="J1288" s="13" t="str">
        <f ca="1">PROPER(Table13[[#This Row],[Product Sub-Category]])</f>
        <v>Office Furnishings</v>
      </c>
      <c r="K1288" s="14">
        <v>2</v>
      </c>
      <c r="L1288" s="15">
        <v>9.48</v>
      </c>
      <c r="M1288" s="15">
        <f t="shared" si="60"/>
        <v>18.96</v>
      </c>
      <c r="N1288" s="9">
        <v>0.05</v>
      </c>
      <c r="O1288" s="21">
        <v>0.05</v>
      </c>
      <c r="P1288" s="21" t="str">
        <f>IF(Table13[[#This Row],[Discount]]=0,"No Discount",IF(Table13[[#This Row],[Discount]]&lt;=0.05,"Low",IF(Table13[[#This Row],[Discount]]&lt;=0.1,"Medium","High")))</f>
        <v>Low</v>
      </c>
      <c r="Q1288" s="15">
        <f t="shared" si="61"/>
        <v>0.94800000000000006</v>
      </c>
      <c r="R1288" s="15">
        <f t="shared" si="62"/>
        <v>18.012</v>
      </c>
      <c r="S1288" s="15" t="str">
        <f>IF(Table13[[#This Row],[Total Sales After Discount (Main Total Sales)]]&gt;=1000,"High Order","Low Order")</f>
        <v>Low Order</v>
      </c>
      <c r="T1288" s="9" t="s">
        <v>98</v>
      </c>
      <c r="U1288" s="9" t="s">
        <v>51</v>
      </c>
      <c r="V1288" s="16" t="str">
        <f ca="1">PROPER(Table13[[#This Row],[Region]])</f>
        <v>South</v>
      </c>
      <c r="W1288" s="9" t="s">
        <v>242</v>
      </c>
      <c r="X1288" s="9" t="s">
        <v>826</v>
      </c>
      <c r="Y1288" s="9" t="s">
        <v>32</v>
      </c>
      <c r="Z1288" s="9" t="str">
        <f>TEXT(Table13[[#This Row],[Order Date]],"mmm")</f>
        <v>Mar</v>
      </c>
      <c r="AA1288" s="1" t="str">
        <f>TEXT(Table13[[#This Row],[Order Date]],"yyyy")</f>
        <v>2015</v>
      </c>
      <c r="AB1288" s="1" t="str">
        <f>TEXT(Table13[[#This Row],[Order Date]],"mmm yyyy")</f>
        <v>Mar 2015</v>
      </c>
      <c r="AC1288" s="1" t="str">
        <f>TEXT(Table13[[#This Row],[Order Date]],"dddd")</f>
        <v>Tuesday</v>
      </c>
    </row>
    <row r="1289" spans="1:29" ht="14.5">
      <c r="A1289" s="9">
        <v>2308</v>
      </c>
      <c r="B1289" s="9" t="str">
        <f>VLOOKUP(Table13[[#This Row],[Customer ID]],'Customer Lookup'!A:B,2,0)</f>
        <v>Laurence Cummings</v>
      </c>
      <c r="C1289" s="9">
        <v>90557</v>
      </c>
      <c r="D1289" s="12">
        <v>42087</v>
      </c>
      <c r="E1289" s="12">
        <v>42091</v>
      </c>
      <c r="F1289" s="24">
        <f>Table13[[#This Row],[Ship Date]]-Table13[[#This Row],[Order Date]]</f>
        <v>4</v>
      </c>
      <c r="G1289" s="18" t="str">
        <f>IF(Table13[[#This Row],[Shipping Delay (No of Days From Order to Delivery)]]&lt;=2,"Fast Delivery","Standard Delivery")</f>
        <v>Standard Delivery</v>
      </c>
      <c r="H1289" s="9" t="s">
        <v>2238</v>
      </c>
      <c r="I1289" s="13" t="str">
        <f ca="1">TRIM(Table13[[#This Row],[Product Category]])</f>
        <v>Office Supplies</v>
      </c>
      <c r="J1289" s="13" t="str">
        <f ca="1">PROPER(Table13[[#This Row],[Product Sub-Category]])</f>
        <v>Storage &amp; Organization</v>
      </c>
      <c r="K1289" s="14">
        <v>8</v>
      </c>
      <c r="L1289" s="15">
        <v>193.17</v>
      </c>
      <c r="M1289" s="15">
        <f t="shared" si="60"/>
        <v>1545.36</v>
      </c>
      <c r="N1289" s="9">
        <v>0.1</v>
      </c>
      <c r="O1289" s="20">
        <v>0.1</v>
      </c>
      <c r="P1289" s="20" t="str">
        <f>IF(Table13[[#This Row],[Discount]]=0,"No Discount",IF(Table13[[#This Row],[Discount]]&lt;=0.05,"Low",IF(Table13[[#This Row],[Discount]]&lt;=0.1,"Medium","High")))</f>
        <v>Medium</v>
      </c>
      <c r="Q1289" s="15">
        <f t="shared" si="61"/>
        <v>154.536</v>
      </c>
      <c r="R1289" s="15">
        <f t="shared" si="62"/>
        <v>1390.8239999999998</v>
      </c>
      <c r="S1289" s="15" t="str">
        <f>IF(Table13[[#This Row],[Total Sales After Discount (Main Total Sales)]]&gt;=1000,"High Order","Low Order")</f>
        <v>High Order</v>
      </c>
      <c r="T1289" s="9" t="s">
        <v>98</v>
      </c>
      <c r="U1289" s="9" t="s">
        <v>51</v>
      </c>
      <c r="V1289" s="16" t="str">
        <f ca="1">PROPER(Table13[[#This Row],[Region]])</f>
        <v>West</v>
      </c>
      <c r="W1289" s="9" t="s">
        <v>242</v>
      </c>
      <c r="X1289" s="9" t="s">
        <v>826</v>
      </c>
      <c r="Y1289" s="9" t="s">
        <v>32</v>
      </c>
      <c r="Z1289" s="9" t="str">
        <f>TEXT(Table13[[#This Row],[Order Date]],"mmm")</f>
        <v>Mar</v>
      </c>
      <c r="AA1289" s="1" t="str">
        <f>TEXT(Table13[[#This Row],[Order Date]],"yyyy")</f>
        <v>2015</v>
      </c>
      <c r="AB1289" s="1" t="str">
        <f>TEXT(Table13[[#This Row],[Order Date]],"mmm yyyy")</f>
        <v>Mar 2015</v>
      </c>
      <c r="AC1289" s="1" t="str">
        <f>TEXT(Table13[[#This Row],[Order Date]],"dddd")</f>
        <v>Tuesday</v>
      </c>
    </row>
    <row r="1290" spans="1:29" ht="14.5">
      <c r="A1290" s="9">
        <v>2323</v>
      </c>
      <c r="B1290" s="9" t="str">
        <f>VLOOKUP(Table13[[#This Row],[Customer ID]],'Customer Lookup'!A:B,2,0)</f>
        <v>Emma Buckley</v>
      </c>
      <c r="C1290" s="9">
        <v>88721</v>
      </c>
      <c r="D1290" s="12">
        <v>42079</v>
      </c>
      <c r="E1290" s="12">
        <v>42080</v>
      </c>
      <c r="F1290" s="24">
        <f>Table13[[#This Row],[Ship Date]]-Table13[[#This Row],[Order Date]]</f>
        <v>1</v>
      </c>
      <c r="G1290" s="18" t="str">
        <f>IF(Table13[[#This Row],[Shipping Delay (No of Days From Order to Delivery)]]&lt;=2,"Fast Delivery","Standard Delivery")</f>
        <v>Fast Delivery</v>
      </c>
      <c r="H1290" s="8" t="s">
        <v>196</v>
      </c>
      <c r="I1290" s="13" t="str">
        <f ca="1">TRIM(Table13[[#This Row],[Product Category]])</f>
        <v>Office Supplies</v>
      </c>
      <c r="J1290" s="13" t="str">
        <f ca="1">PROPER(Table13[[#This Row],[Product Sub-Category]])</f>
        <v>Appliances</v>
      </c>
      <c r="K1290" s="14">
        <v>5</v>
      </c>
      <c r="L1290" s="15">
        <v>68.81</v>
      </c>
      <c r="M1290" s="15">
        <f t="shared" si="60"/>
        <v>344.05</v>
      </c>
      <c r="N1290" s="9">
        <v>0.05</v>
      </c>
      <c r="O1290" s="21">
        <v>0.05</v>
      </c>
      <c r="P1290" s="21" t="str">
        <f>IF(Table13[[#This Row],[Discount]]=0,"No Discount",IF(Table13[[#This Row],[Discount]]&lt;=0.05,"Low",IF(Table13[[#This Row],[Discount]]&lt;=0.1,"Medium","High")))</f>
        <v>Low</v>
      </c>
      <c r="Q1290" s="15">
        <f t="shared" si="61"/>
        <v>17.202500000000001</v>
      </c>
      <c r="R1290" s="15">
        <f t="shared" si="62"/>
        <v>326.84750000000003</v>
      </c>
      <c r="S1290" s="15" t="str">
        <f>IF(Table13[[#This Row],[Total Sales After Discount (Main Total Sales)]]&gt;=1000,"High Order","Low Order")</f>
        <v>Low Order</v>
      </c>
      <c r="T1290" s="9" t="s">
        <v>21</v>
      </c>
      <c r="U1290" s="9" t="s">
        <v>51</v>
      </c>
      <c r="V1290" s="16" t="str">
        <f ca="1">PROPER(Table13[[#This Row],[Region]])</f>
        <v>West</v>
      </c>
      <c r="W1290" s="9" t="s">
        <v>37</v>
      </c>
      <c r="X1290" s="9" t="s">
        <v>827</v>
      </c>
      <c r="Y1290" s="9" t="s">
        <v>22</v>
      </c>
      <c r="Z1290" s="9" t="str">
        <f>TEXT(Table13[[#This Row],[Order Date]],"mmm")</f>
        <v>Mar</v>
      </c>
      <c r="AA1290" s="1" t="str">
        <f>TEXT(Table13[[#This Row],[Order Date]],"yyyy")</f>
        <v>2015</v>
      </c>
      <c r="AB1290" s="1" t="str">
        <f>TEXT(Table13[[#This Row],[Order Date]],"mmm yyyy")</f>
        <v>Mar 2015</v>
      </c>
      <c r="AC1290" s="1" t="str">
        <f>TEXT(Table13[[#This Row],[Order Date]],"dddd")</f>
        <v>Monday</v>
      </c>
    </row>
    <row r="1291" spans="1:29" ht="14.5">
      <c r="A1291" s="9">
        <v>2323</v>
      </c>
      <c r="B1291" s="9" t="str">
        <f>VLOOKUP(Table13[[#This Row],[Customer ID]],'Customer Lookup'!A:B,2,0)</f>
        <v>Emma Buckley</v>
      </c>
      <c r="C1291" s="9">
        <v>88721</v>
      </c>
      <c r="D1291" s="12">
        <v>42079</v>
      </c>
      <c r="E1291" s="12">
        <v>42081</v>
      </c>
      <c r="F1291" s="24">
        <f>Table13[[#This Row],[Ship Date]]-Table13[[#This Row],[Order Date]]</f>
        <v>2</v>
      </c>
      <c r="G1291" s="18" t="str">
        <f>IF(Table13[[#This Row],[Shipping Delay (No of Days From Order to Delivery)]]&lt;=2,"Fast Delivery","Standard Delivery")</f>
        <v>Fast Delivery</v>
      </c>
      <c r="H1291" s="9" t="s">
        <v>2231</v>
      </c>
      <c r="I1291" s="13" t="str">
        <f ca="1">TRIM(Table13[[#This Row],[Product Category]])</f>
        <v>Technology</v>
      </c>
      <c r="J1291" s="13" t="str">
        <f ca="1">PROPER(Table13[[#This Row],[Product Sub-Category]])</f>
        <v>Pens &amp; Art Supplies</v>
      </c>
      <c r="K1291" s="14">
        <v>4</v>
      </c>
      <c r="L1291" s="15">
        <v>21.38</v>
      </c>
      <c r="M1291" s="15">
        <f t="shared" si="60"/>
        <v>85.52</v>
      </c>
      <c r="N1291" s="9">
        <v>0.05</v>
      </c>
      <c r="O1291" s="20">
        <v>0.05</v>
      </c>
      <c r="P1291" s="20" t="str">
        <f>IF(Table13[[#This Row],[Discount]]=0,"No Discount",IF(Table13[[#This Row],[Discount]]&lt;=0.05,"Low",IF(Table13[[#This Row],[Discount]]&lt;=0.1,"Medium","High")))</f>
        <v>Low</v>
      </c>
      <c r="Q1291" s="15">
        <f t="shared" si="61"/>
        <v>4.2759999999999998</v>
      </c>
      <c r="R1291" s="15">
        <f t="shared" si="62"/>
        <v>81.244</v>
      </c>
      <c r="S1291" s="15" t="str">
        <f>IF(Table13[[#This Row],[Total Sales After Discount (Main Total Sales)]]&gt;=1000,"High Order","Low Order")</f>
        <v>Low Order</v>
      </c>
      <c r="T1291" s="9" t="s">
        <v>21</v>
      </c>
      <c r="U1291" s="9" t="s">
        <v>51</v>
      </c>
      <c r="V1291" s="16" t="str">
        <f ca="1">PROPER(Table13[[#This Row],[Region]])</f>
        <v>West</v>
      </c>
      <c r="W1291" s="9" t="s">
        <v>37</v>
      </c>
      <c r="X1291" s="9" t="s">
        <v>827</v>
      </c>
      <c r="Y1291" s="9" t="s">
        <v>32</v>
      </c>
      <c r="Z1291" s="9" t="str">
        <f>TEXT(Table13[[#This Row],[Order Date]],"mmm")</f>
        <v>Mar</v>
      </c>
      <c r="AA1291" s="1" t="str">
        <f>TEXT(Table13[[#This Row],[Order Date]],"yyyy")</f>
        <v>2015</v>
      </c>
      <c r="AB1291" s="1" t="str">
        <f>TEXT(Table13[[#This Row],[Order Date]],"mmm yyyy")</f>
        <v>Mar 2015</v>
      </c>
      <c r="AC1291" s="1" t="str">
        <f>TEXT(Table13[[#This Row],[Order Date]],"dddd")</f>
        <v>Monday</v>
      </c>
    </row>
    <row r="1292" spans="1:29" ht="14.5">
      <c r="A1292" s="9">
        <v>2323</v>
      </c>
      <c r="B1292" s="9" t="str">
        <f>VLOOKUP(Table13[[#This Row],[Customer ID]],'Customer Lookup'!A:B,2,0)</f>
        <v>Emma Buckley</v>
      </c>
      <c r="C1292" s="9">
        <v>88722</v>
      </c>
      <c r="D1292" s="12">
        <v>42174</v>
      </c>
      <c r="E1292" s="12">
        <v>42174</v>
      </c>
      <c r="F1292" s="24">
        <f>Table13[[#This Row],[Ship Date]]-Table13[[#This Row],[Order Date]]</f>
        <v>0</v>
      </c>
      <c r="G1292" s="18" t="str">
        <f>IF(Table13[[#This Row],[Shipping Delay (No of Days From Order to Delivery)]]&lt;=2,"Fast Delivery","Standard Delivery")</f>
        <v>Fast Delivery</v>
      </c>
      <c r="H1292" s="8" t="s">
        <v>144</v>
      </c>
      <c r="I1292" s="13" t="str">
        <f ca="1">TRIM(Table13[[#This Row],[Product Category]])</f>
        <v>Office Supplies</v>
      </c>
      <c r="J1292" s="13" t="str">
        <f ca="1">PROPER(Table13[[#This Row],[Product Sub-Category]])</f>
        <v>Computer Peripherals</v>
      </c>
      <c r="K1292" s="14">
        <v>7</v>
      </c>
      <c r="L1292" s="15">
        <v>4.9800000000000004</v>
      </c>
      <c r="M1292" s="15">
        <f t="shared" si="60"/>
        <v>34.86</v>
      </c>
      <c r="N1292" s="9">
        <v>0.05</v>
      </c>
      <c r="O1292" s="21">
        <v>0.05</v>
      </c>
      <c r="P1292" s="21" t="str">
        <f>IF(Table13[[#This Row],[Discount]]=0,"No Discount",IF(Table13[[#This Row],[Discount]]&lt;=0.05,"Low",IF(Table13[[#This Row],[Discount]]&lt;=0.1,"Medium","High")))</f>
        <v>Low</v>
      </c>
      <c r="Q1292" s="15">
        <f t="shared" si="61"/>
        <v>1.7430000000000001</v>
      </c>
      <c r="R1292" s="15">
        <f t="shared" si="62"/>
        <v>33.116999999999997</v>
      </c>
      <c r="S1292" s="15" t="str">
        <f>IF(Table13[[#This Row],[Total Sales After Discount (Main Total Sales)]]&gt;=1000,"High Order","Low Order")</f>
        <v>Low Order</v>
      </c>
      <c r="T1292" s="9" t="s">
        <v>31</v>
      </c>
      <c r="U1292" s="9" t="s">
        <v>51</v>
      </c>
      <c r="V1292" s="16" t="str">
        <f ca="1">PROPER(Table13[[#This Row],[Region]])</f>
        <v>Central</v>
      </c>
      <c r="W1292" s="9" t="s">
        <v>37</v>
      </c>
      <c r="X1292" s="9" t="s">
        <v>827</v>
      </c>
      <c r="Y1292" s="9" t="s">
        <v>22</v>
      </c>
      <c r="Z1292" s="9" t="str">
        <f>TEXT(Table13[[#This Row],[Order Date]],"mmm")</f>
        <v>Jun</v>
      </c>
      <c r="AA1292" s="1" t="str">
        <f>TEXT(Table13[[#This Row],[Order Date]],"yyyy")</f>
        <v>2015</v>
      </c>
      <c r="AB1292" s="1" t="str">
        <f>TEXT(Table13[[#This Row],[Order Date]],"mmm yyyy")</f>
        <v>Jun 2015</v>
      </c>
      <c r="AC1292" s="1" t="str">
        <f>TEXT(Table13[[#This Row],[Order Date]],"dddd")</f>
        <v>Friday</v>
      </c>
    </row>
    <row r="1293" spans="1:29" ht="14.5">
      <c r="A1293" s="9">
        <v>2330</v>
      </c>
      <c r="B1293" s="9" t="str">
        <f>VLOOKUP(Table13[[#This Row],[Customer ID]],'Customer Lookup'!A:B,2,0)</f>
        <v>Kara Foster</v>
      </c>
      <c r="C1293" s="9">
        <v>90964</v>
      </c>
      <c r="D1293" s="12">
        <v>42087</v>
      </c>
      <c r="E1293" s="12">
        <v>42090</v>
      </c>
      <c r="F1293" s="24">
        <f>Table13[[#This Row],[Ship Date]]-Table13[[#This Row],[Order Date]]</f>
        <v>3</v>
      </c>
      <c r="G1293" s="18" t="str">
        <f>IF(Table13[[#This Row],[Shipping Delay (No of Days From Order to Delivery)]]&lt;=2,"Fast Delivery","Standard Delivery")</f>
        <v>Standard Delivery</v>
      </c>
      <c r="H1293" s="9" t="s">
        <v>2237</v>
      </c>
      <c r="I1293" s="13" t="str">
        <f ca="1">TRIM(Table13[[#This Row],[Product Category]])</f>
        <v>Furniture</v>
      </c>
      <c r="J1293" s="13" t="str">
        <f ca="1">PROPER(Table13[[#This Row],[Product Sub-Category]])</f>
        <v>Binders And Binder Accessories</v>
      </c>
      <c r="K1293" s="14">
        <v>5</v>
      </c>
      <c r="L1293" s="15">
        <v>28.53</v>
      </c>
      <c r="M1293" s="15">
        <f t="shared" si="60"/>
        <v>142.65</v>
      </c>
      <c r="N1293" s="9">
        <v>0.05</v>
      </c>
      <c r="O1293" s="20">
        <v>0.05</v>
      </c>
      <c r="P1293" s="20" t="str">
        <f>IF(Table13[[#This Row],[Discount]]=0,"No Discount",IF(Table13[[#This Row],[Discount]]&lt;=0.05,"Low",IF(Table13[[#This Row],[Discount]]&lt;=0.1,"Medium","High")))</f>
        <v>Low</v>
      </c>
      <c r="Q1293" s="15">
        <f t="shared" si="61"/>
        <v>7.1325000000000003</v>
      </c>
      <c r="R1293" s="15">
        <f t="shared" si="62"/>
        <v>135.51750000000001</v>
      </c>
      <c r="S1293" s="15" t="str">
        <f>IF(Table13[[#This Row],[Total Sales After Discount (Main Total Sales)]]&gt;=1000,"High Order","Low Order")</f>
        <v>Low Order</v>
      </c>
      <c r="T1293" s="9" t="s">
        <v>50</v>
      </c>
      <c r="U1293" s="9" t="s">
        <v>42</v>
      </c>
      <c r="V1293" s="16" t="str">
        <f ca="1">PROPER(Table13[[#This Row],[Region]])</f>
        <v>Central</v>
      </c>
      <c r="W1293" s="9" t="s">
        <v>228</v>
      </c>
      <c r="X1293" s="9" t="s">
        <v>828</v>
      </c>
      <c r="Y1293" s="9" t="s">
        <v>32</v>
      </c>
      <c r="Z1293" s="9" t="str">
        <f>TEXT(Table13[[#This Row],[Order Date]],"mmm")</f>
        <v>Mar</v>
      </c>
      <c r="AA1293" s="1" t="str">
        <f>TEXT(Table13[[#This Row],[Order Date]],"yyyy")</f>
        <v>2015</v>
      </c>
      <c r="AB1293" s="1" t="str">
        <f>TEXT(Table13[[#This Row],[Order Date]],"mmm yyyy")</f>
        <v>Mar 2015</v>
      </c>
      <c r="AC1293" s="1" t="str">
        <f>TEXT(Table13[[#This Row],[Order Date]],"dddd")</f>
        <v>Tuesday</v>
      </c>
    </row>
    <row r="1294" spans="1:29" ht="14.5">
      <c r="A1294" s="9">
        <v>2333</v>
      </c>
      <c r="B1294" s="9" t="str">
        <f>VLOOKUP(Table13[[#This Row],[Customer ID]],'Customer Lookup'!A:B,2,0)</f>
        <v>Megan Woods</v>
      </c>
      <c r="C1294" s="9">
        <v>89611</v>
      </c>
      <c r="D1294" s="12">
        <v>42178</v>
      </c>
      <c r="E1294" s="12">
        <v>42179</v>
      </c>
      <c r="F1294" s="24">
        <f>Table13[[#This Row],[Ship Date]]-Table13[[#This Row],[Order Date]]</f>
        <v>1</v>
      </c>
      <c r="G1294" s="18" t="str">
        <f>IF(Table13[[#This Row],[Shipping Delay (No of Days From Order to Delivery)]]&lt;=2,"Fast Delivery","Standard Delivery")</f>
        <v>Fast Delivery</v>
      </c>
      <c r="H1294" s="8" t="s">
        <v>2232</v>
      </c>
      <c r="I1294" s="13" t="str">
        <f ca="1">TRIM(Table13[[#This Row],[Product Category]])</f>
        <v>Furniture</v>
      </c>
      <c r="J1294" s="13" t="str">
        <f ca="1">PROPER(Table13[[#This Row],[Product Sub-Category]])</f>
        <v>Chairs &amp; Chairmats</v>
      </c>
      <c r="K1294" s="14">
        <v>1</v>
      </c>
      <c r="L1294" s="15">
        <v>180.98</v>
      </c>
      <c r="M1294" s="15">
        <f t="shared" si="60"/>
        <v>180.98</v>
      </c>
      <c r="N1294" s="9">
        <v>0.1</v>
      </c>
      <c r="O1294" s="21">
        <v>0.1</v>
      </c>
      <c r="P1294" s="21" t="str">
        <f>IF(Table13[[#This Row],[Discount]]=0,"No Discount",IF(Table13[[#This Row],[Discount]]&lt;=0.05,"Low",IF(Table13[[#This Row],[Discount]]&lt;=0.1,"Medium","High")))</f>
        <v>Medium</v>
      </c>
      <c r="Q1294" s="15">
        <f t="shared" si="61"/>
        <v>18.097999999999999</v>
      </c>
      <c r="R1294" s="15">
        <f t="shared" si="62"/>
        <v>162.88200000000001</v>
      </c>
      <c r="S1294" s="15" t="str">
        <f>IF(Table13[[#This Row],[Total Sales After Discount (Main Total Sales)]]&gt;=1000,"High Order","Low Order")</f>
        <v>Low Order</v>
      </c>
      <c r="T1294" s="9" t="s">
        <v>21</v>
      </c>
      <c r="U1294" s="9" t="s">
        <v>51</v>
      </c>
      <c r="V1294" s="16" t="str">
        <f ca="1">PROPER(Table13[[#This Row],[Region]])</f>
        <v>Central</v>
      </c>
      <c r="W1294" s="9" t="s">
        <v>718</v>
      </c>
      <c r="X1294" s="9" t="s">
        <v>829</v>
      </c>
      <c r="Y1294" s="9" t="s">
        <v>22</v>
      </c>
      <c r="Z1294" s="9" t="str">
        <f>TEXT(Table13[[#This Row],[Order Date]],"mmm")</f>
        <v>Jun</v>
      </c>
      <c r="AA1294" s="1" t="str">
        <f>TEXT(Table13[[#This Row],[Order Date]],"yyyy")</f>
        <v>2015</v>
      </c>
      <c r="AB1294" s="1" t="str">
        <f>TEXT(Table13[[#This Row],[Order Date]],"mmm yyyy")</f>
        <v>Jun 2015</v>
      </c>
      <c r="AC1294" s="1" t="str">
        <f>TEXT(Table13[[#This Row],[Order Date]],"dddd")</f>
        <v>Tuesday</v>
      </c>
    </row>
    <row r="1295" spans="1:29" ht="14.5">
      <c r="A1295" s="9">
        <v>2334</v>
      </c>
      <c r="B1295" s="9" t="str">
        <f>VLOOKUP(Table13[[#This Row],[Customer ID]],'Customer Lookup'!A:B,2,0)</f>
        <v>Stephanie Hawkins</v>
      </c>
      <c r="C1295" s="9">
        <v>89608</v>
      </c>
      <c r="D1295" s="12">
        <v>42100</v>
      </c>
      <c r="E1295" s="12">
        <v>42102</v>
      </c>
      <c r="F1295" s="24">
        <f>Table13[[#This Row],[Ship Date]]-Table13[[#This Row],[Order Date]]</f>
        <v>2</v>
      </c>
      <c r="G1295" s="18" t="str">
        <f>IF(Table13[[#This Row],[Shipping Delay (No of Days From Order to Delivery)]]&lt;=2,"Fast Delivery","Standard Delivery")</f>
        <v>Fast Delivery</v>
      </c>
      <c r="H1295" s="9" t="s">
        <v>2233</v>
      </c>
      <c r="I1295" s="13" t="str">
        <f ca="1">TRIM(Table13[[#This Row],[Product Category]])</f>
        <v>Office Supplies</v>
      </c>
      <c r="J1295" s="13" t="str">
        <f ca="1">PROPER(Table13[[#This Row],[Product Sub-Category]])</f>
        <v>Office Furnishings</v>
      </c>
      <c r="K1295" s="14">
        <v>10</v>
      </c>
      <c r="L1295" s="15">
        <v>60.65</v>
      </c>
      <c r="M1295" s="15">
        <f t="shared" si="60"/>
        <v>606.5</v>
      </c>
      <c r="N1295" s="9">
        <v>0.05</v>
      </c>
      <c r="O1295" s="20">
        <v>0.05</v>
      </c>
      <c r="P1295" s="20" t="str">
        <f>IF(Table13[[#This Row],[Discount]]=0,"No Discount",IF(Table13[[#This Row],[Discount]]&lt;=0.05,"Low",IF(Table13[[#This Row],[Discount]]&lt;=0.1,"Medium","High")))</f>
        <v>Low</v>
      </c>
      <c r="Q1295" s="15">
        <f t="shared" si="61"/>
        <v>30.325000000000003</v>
      </c>
      <c r="R1295" s="15">
        <f t="shared" si="62"/>
        <v>576.17499999999995</v>
      </c>
      <c r="S1295" s="15" t="str">
        <f>IF(Table13[[#This Row],[Total Sales After Discount (Main Total Sales)]]&gt;=1000,"High Order","Low Order")</f>
        <v>Low Order</v>
      </c>
      <c r="T1295" s="9" t="s">
        <v>98</v>
      </c>
      <c r="U1295" s="9" t="s">
        <v>104</v>
      </c>
      <c r="V1295" s="16" t="str">
        <f ca="1">PROPER(Table13[[#This Row],[Region]])</f>
        <v>Central</v>
      </c>
      <c r="W1295" s="9" t="s">
        <v>718</v>
      </c>
      <c r="X1295" s="9" t="s">
        <v>830</v>
      </c>
      <c r="Y1295" s="9" t="s">
        <v>32</v>
      </c>
      <c r="Z1295" s="9" t="str">
        <f>TEXT(Table13[[#This Row],[Order Date]],"mmm")</f>
        <v>Apr</v>
      </c>
      <c r="AA1295" s="1" t="str">
        <f>TEXT(Table13[[#This Row],[Order Date]],"yyyy")</f>
        <v>2015</v>
      </c>
      <c r="AB1295" s="1" t="str">
        <f>TEXT(Table13[[#This Row],[Order Date]],"mmm yyyy")</f>
        <v>Apr 2015</v>
      </c>
      <c r="AC1295" s="1" t="str">
        <f>TEXT(Table13[[#This Row],[Order Date]],"dddd")</f>
        <v>Monday</v>
      </c>
    </row>
    <row r="1296" spans="1:29" ht="14.5">
      <c r="A1296" s="9">
        <v>2334</v>
      </c>
      <c r="B1296" s="9" t="str">
        <f>VLOOKUP(Table13[[#This Row],[Customer ID]],'Customer Lookup'!A:B,2,0)</f>
        <v>Stephanie Hawkins</v>
      </c>
      <c r="C1296" s="9">
        <v>89609</v>
      </c>
      <c r="D1296" s="12">
        <v>42103</v>
      </c>
      <c r="E1296" s="12">
        <v>42105</v>
      </c>
      <c r="F1296" s="24">
        <f>Table13[[#This Row],[Ship Date]]-Table13[[#This Row],[Order Date]]</f>
        <v>2</v>
      </c>
      <c r="G1296" s="18" t="str">
        <f>IF(Table13[[#This Row],[Shipping Delay (No of Days From Order to Delivery)]]&lt;=2,"Fast Delivery","Standard Delivery")</f>
        <v>Fast Delivery</v>
      </c>
      <c r="H1296" s="8" t="s">
        <v>196</v>
      </c>
      <c r="I1296" s="13" t="str">
        <f ca="1">TRIM(Table13[[#This Row],[Product Category]])</f>
        <v>Office Supplies</v>
      </c>
      <c r="J1296" s="13" t="str">
        <f ca="1">PROPER(Table13[[#This Row],[Product Sub-Category]])</f>
        <v>Appliances</v>
      </c>
      <c r="K1296" s="14">
        <v>8</v>
      </c>
      <c r="L1296" s="15">
        <v>14.81</v>
      </c>
      <c r="M1296" s="15">
        <f t="shared" si="60"/>
        <v>118.48</v>
      </c>
      <c r="N1296" s="9">
        <v>0.05</v>
      </c>
      <c r="O1296" s="21">
        <v>0.05</v>
      </c>
      <c r="P1296" s="21" t="str">
        <f>IF(Table13[[#This Row],[Discount]]=0,"No Discount",IF(Table13[[#This Row],[Discount]]&lt;=0.05,"Low",IF(Table13[[#This Row],[Discount]]&lt;=0.1,"Medium","High")))</f>
        <v>Low</v>
      </c>
      <c r="Q1296" s="15">
        <f t="shared" si="61"/>
        <v>5.9240000000000004</v>
      </c>
      <c r="R1296" s="15">
        <f t="shared" si="62"/>
        <v>112.556</v>
      </c>
      <c r="S1296" s="15" t="str">
        <f>IF(Table13[[#This Row],[Total Sales After Discount (Main Total Sales)]]&gt;=1000,"High Order","Low Order")</f>
        <v>Low Order</v>
      </c>
      <c r="T1296" s="9" t="s">
        <v>31</v>
      </c>
      <c r="U1296" s="9" t="s">
        <v>51</v>
      </c>
      <c r="V1296" s="16" t="str">
        <f ca="1">PROPER(Table13[[#This Row],[Region]])</f>
        <v>Central</v>
      </c>
      <c r="W1296" s="9" t="s">
        <v>718</v>
      </c>
      <c r="X1296" s="9" t="s">
        <v>830</v>
      </c>
      <c r="Y1296" s="9" t="s">
        <v>32</v>
      </c>
      <c r="Z1296" s="9" t="str">
        <f>TEXT(Table13[[#This Row],[Order Date]],"mmm")</f>
        <v>Apr</v>
      </c>
      <c r="AA1296" s="1" t="str">
        <f>TEXT(Table13[[#This Row],[Order Date]],"yyyy")</f>
        <v>2015</v>
      </c>
      <c r="AB1296" s="1" t="str">
        <f>TEXT(Table13[[#This Row],[Order Date]],"mmm yyyy")</f>
        <v>Apr 2015</v>
      </c>
      <c r="AC1296" s="1" t="str">
        <f>TEXT(Table13[[#This Row],[Order Date]],"dddd")</f>
        <v>Thursday</v>
      </c>
    </row>
    <row r="1297" spans="1:29" ht="14.5">
      <c r="A1297" s="9">
        <v>2334</v>
      </c>
      <c r="B1297" s="9" t="str">
        <f>VLOOKUP(Table13[[#This Row],[Customer ID]],'Customer Lookup'!A:B,2,0)</f>
        <v>Stephanie Hawkins</v>
      </c>
      <c r="C1297" s="9">
        <v>89609</v>
      </c>
      <c r="D1297" s="12">
        <v>42103</v>
      </c>
      <c r="E1297" s="12">
        <v>42104</v>
      </c>
      <c r="F1297" s="24">
        <f>Table13[[#This Row],[Ship Date]]-Table13[[#This Row],[Order Date]]</f>
        <v>1</v>
      </c>
      <c r="G1297" s="18" t="str">
        <f>IF(Table13[[#This Row],[Shipping Delay (No of Days From Order to Delivery)]]&lt;=2,"Fast Delivery","Standard Delivery")</f>
        <v>Fast Delivery</v>
      </c>
      <c r="H1297" s="9" t="s">
        <v>2231</v>
      </c>
      <c r="I1297" s="13" t="str">
        <f ca="1">TRIM(Table13[[#This Row],[Product Category]])</f>
        <v>Office Supplies</v>
      </c>
      <c r="J1297" s="13" t="str">
        <f ca="1">PROPER(Table13[[#This Row],[Product Sub-Category]])</f>
        <v>Pens &amp; Art Supplies</v>
      </c>
      <c r="K1297" s="14">
        <v>7</v>
      </c>
      <c r="L1297" s="15">
        <v>2.78</v>
      </c>
      <c r="M1297" s="15">
        <f t="shared" si="60"/>
        <v>19.459999999999997</v>
      </c>
      <c r="N1297" s="9">
        <v>0.05</v>
      </c>
      <c r="O1297" s="20">
        <v>0.05</v>
      </c>
      <c r="P1297" s="20" t="str">
        <f>IF(Table13[[#This Row],[Discount]]=0,"No Discount",IF(Table13[[#This Row],[Discount]]&lt;=0.05,"Low",IF(Table13[[#This Row],[Discount]]&lt;=0.1,"Medium","High")))</f>
        <v>Low</v>
      </c>
      <c r="Q1297" s="15">
        <f t="shared" si="61"/>
        <v>0.97299999999999986</v>
      </c>
      <c r="R1297" s="15">
        <f t="shared" si="62"/>
        <v>18.486999999999998</v>
      </c>
      <c r="S1297" s="15" t="str">
        <f>IF(Table13[[#This Row],[Total Sales After Discount (Main Total Sales)]]&gt;=1000,"High Order","Low Order")</f>
        <v>Low Order</v>
      </c>
      <c r="T1297" s="9" t="s">
        <v>31</v>
      </c>
      <c r="U1297" s="9" t="s">
        <v>51</v>
      </c>
      <c r="V1297" s="16" t="str">
        <f ca="1">PROPER(Table13[[#This Row],[Region]])</f>
        <v>Central</v>
      </c>
      <c r="W1297" s="9" t="s">
        <v>718</v>
      </c>
      <c r="X1297" s="9" t="s">
        <v>830</v>
      </c>
      <c r="Y1297" s="9" t="s">
        <v>32</v>
      </c>
      <c r="Z1297" s="9" t="str">
        <f>TEXT(Table13[[#This Row],[Order Date]],"mmm")</f>
        <v>Apr</v>
      </c>
      <c r="AA1297" s="1" t="str">
        <f>TEXT(Table13[[#This Row],[Order Date]],"yyyy")</f>
        <v>2015</v>
      </c>
      <c r="AB1297" s="1" t="str">
        <f>TEXT(Table13[[#This Row],[Order Date]],"mmm yyyy")</f>
        <v>Apr 2015</v>
      </c>
      <c r="AC1297" s="1" t="str">
        <f>TEXT(Table13[[#This Row],[Order Date]],"dddd")</f>
        <v>Thursday</v>
      </c>
    </row>
    <row r="1298" spans="1:29" ht="14.5">
      <c r="A1298" s="9">
        <v>2334</v>
      </c>
      <c r="B1298" s="9" t="str">
        <f>VLOOKUP(Table13[[#This Row],[Customer ID]],'Customer Lookup'!A:B,2,0)</f>
        <v>Stephanie Hawkins</v>
      </c>
      <c r="C1298" s="9">
        <v>89610</v>
      </c>
      <c r="D1298" s="12">
        <v>42157</v>
      </c>
      <c r="E1298" s="12">
        <v>42164</v>
      </c>
      <c r="F1298" s="24">
        <f>Table13[[#This Row],[Ship Date]]-Table13[[#This Row],[Order Date]]</f>
        <v>7</v>
      </c>
      <c r="G1298" s="18" t="str">
        <f>IF(Table13[[#This Row],[Shipping Delay (No of Days From Order to Delivery)]]&lt;=2,"Fast Delivery","Standard Delivery")</f>
        <v>Standard Delivery</v>
      </c>
      <c r="H1298" s="8" t="s">
        <v>60</v>
      </c>
      <c r="I1298" s="13" t="str">
        <f ca="1">TRIM(Table13[[#This Row],[Product Category]])</f>
        <v>Furniture</v>
      </c>
      <c r="J1298" s="13" t="str">
        <f ca="1">PROPER(Table13[[#This Row],[Product Sub-Category]])</f>
        <v>Rubber Bands</v>
      </c>
      <c r="K1298" s="14">
        <v>12</v>
      </c>
      <c r="L1298" s="15">
        <v>3.74</v>
      </c>
      <c r="M1298" s="15">
        <f t="shared" si="60"/>
        <v>44.88</v>
      </c>
      <c r="N1298" s="9">
        <v>0.05</v>
      </c>
      <c r="O1298" s="21">
        <v>0.05</v>
      </c>
      <c r="P1298" s="21" t="str">
        <f>IF(Table13[[#This Row],[Discount]]=0,"No Discount",IF(Table13[[#This Row],[Discount]]&lt;=0.05,"Low",IF(Table13[[#This Row],[Discount]]&lt;=0.1,"Medium","High")))</f>
        <v>Low</v>
      </c>
      <c r="Q1298" s="15">
        <f t="shared" si="61"/>
        <v>2.2440000000000002</v>
      </c>
      <c r="R1298" s="15">
        <f t="shared" si="62"/>
        <v>42.636000000000003</v>
      </c>
      <c r="S1298" s="15" t="str">
        <f>IF(Table13[[#This Row],[Total Sales After Discount (Main Total Sales)]]&gt;=1000,"High Order","Low Order")</f>
        <v>Low Order</v>
      </c>
      <c r="T1298" s="9" t="s">
        <v>98</v>
      </c>
      <c r="U1298" s="9" t="s">
        <v>42</v>
      </c>
      <c r="V1298" s="16" t="str">
        <f ca="1">PROPER(Table13[[#This Row],[Region]])</f>
        <v>East</v>
      </c>
      <c r="W1298" s="9" t="s">
        <v>718</v>
      </c>
      <c r="X1298" s="9" t="s">
        <v>830</v>
      </c>
      <c r="Y1298" s="9" t="s">
        <v>32</v>
      </c>
      <c r="Z1298" s="9" t="str">
        <f>TEXT(Table13[[#This Row],[Order Date]],"mmm")</f>
        <v>Jun</v>
      </c>
      <c r="AA1298" s="1" t="str">
        <f>TEXT(Table13[[#This Row],[Order Date]],"yyyy")</f>
        <v>2015</v>
      </c>
      <c r="AB1298" s="1" t="str">
        <f>TEXT(Table13[[#This Row],[Order Date]],"mmm yyyy")</f>
        <v>Jun 2015</v>
      </c>
      <c r="AC1298" s="1" t="str">
        <f>TEXT(Table13[[#This Row],[Order Date]],"dddd")</f>
        <v>Tuesday</v>
      </c>
    </row>
    <row r="1299" spans="1:29" ht="14.5">
      <c r="A1299" s="9">
        <v>2338</v>
      </c>
      <c r="B1299" s="9" t="str">
        <f>VLOOKUP(Table13[[#This Row],[Customer ID]],'Customer Lookup'!A:B,2,0)</f>
        <v>Lynn Hines</v>
      </c>
      <c r="C1299" s="9">
        <v>91480</v>
      </c>
      <c r="D1299" s="12">
        <v>42017</v>
      </c>
      <c r="E1299" s="12">
        <v>42017</v>
      </c>
      <c r="F1299" s="24">
        <f>Table13[[#This Row],[Ship Date]]-Table13[[#This Row],[Order Date]]</f>
        <v>0</v>
      </c>
      <c r="G1299" s="18" t="str">
        <f>IF(Table13[[#This Row],[Shipping Delay (No of Days From Order to Delivery)]]&lt;=2,"Fast Delivery","Standard Delivery")</f>
        <v>Fast Delivery</v>
      </c>
      <c r="H1299" s="9" t="s">
        <v>2233</v>
      </c>
      <c r="I1299" s="13" t="str">
        <f ca="1">TRIM(Table13[[#This Row],[Product Category]])</f>
        <v>Office Supplies</v>
      </c>
      <c r="J1299" s="13" t="str">
        <f ca="1">PROPER(Table13[[#This Row],[Product Sub-Category]])</f>
        <v>Office Furnishings</v>
      </c>
      <c r="K1299" s="14">
        <v>4</v>
      </c>
      <c r="L1299" s="15">
        <v>2.08</v>
      </c>
      <c r="M1299" s="15">
        <f t="shared" si="60"/>
        <v>8.32</v>
      </c>
      <c r="N1299" s="9">
        <v>0.05</v>
      </c>
      <c r="O1299" s="20">
        <v>0.05</v>
      </c>
      <c r="P1299" s="20" t="str">
        <f>IF(Table13[[#This Row],[Discount]]=0,"No Discount",IF(Table13[[#This Row],[Discount]]&lt;=0.05,"Low",IF(Table13[[#This Row],[Discount]]&lt;=0.1,"Medium","High")))</f>
        <v>Low</v>
      </c>
      <c r="Q1299" s="15">
        <f t="shared" si="61"/>
        <v>0.41600000000000004</v>
      </c>
      <c r="R1299" s="15">
        <f t="shared" si="62"/>
        <v>7.9039999999999999</v>
      </c>
      <c r="S1299" s="15" t="str">
        <f>IF(Table13[[#This Row],[Total Sales After Discount (Main Total Sales)]]&gt;=1000,"High Order","Low Order")</f>
        <v>Low Order</v>
      </c>
      <c r="T1299" s="9" t="s">
        <v>41</v>
      </c>
      <c r="U1299" s="9" t="s">
        <v>42</v>
      </c>
      <c r="V1299" s="16" t="str">
        <f ca="1">PROPER(Table13[[#This Row],[Region]])</f>
        <v>East</v>
      </c>
      <c r="W1299" s="9" t="s">
        <v>268</v>
      </c>
      <c r="X1299" s="9" t="s">
        <v>794</v>
      </c>
      <c r="Y1299" s="9" t="s">
        <v>32</v>
      </c>
      <c r="Z1299" s="9" t="str">
        <f>TEXT(Table13[[#This Row],[Order Date]],"mmm")</f>
        <v>Jan</v>
      </c>
      <c r="AA1299" s="1" t="str">
        <f>TEXT(Table13[[#This Row],[Order Date]],"yyyy")</f>
        <v>2015</v>
      </c>
      <c r="AB1299" s="1" t="str">
        <f>TEXT(Table13[[#This Row],[Order Date]],"mmm yyyy")</f>
        <v>Jan 2015</v>
      </c>
      <c r="AC1299" s="1" t="str">
        <f>TEXT(Table13[[#This Row],[Order Date]],"dddd")</f>
        <v>Tuesday</v>
      </c>
    </row>
    <row r="1300" spans="1:29" ht="14.5">
      <c r="A1300" s="9">
        <v>2338</v>
      </c>
      <c r="B1300" s="9" t="str">
        <f>VLOOKUP(Table13[[#This Row],[Customer ID]],'Customer Lookup'!A:B,2,0)</f>
        <v>Lynn Hines</v>
      </c>
      <c r="C1300" s="9">
        <v>91481</v>
      </c>
      <c r="D1300" s="12">
        <v>42092</v>
      </c>
      <c r="E1300" s="12">
        <v>42092</v>
      </c>
      <c r="F1300" s="24">
        <f>Table13[[#This Row],[Ship Date]]-Table13[[#This Row],[Order Date]]</f>
        <v>0</v>
      </c>
      <c r="G1300" s="18" t="str">
        <f>IF(Table13[[#This Row],[Shipping Delay (No of Days From Order to Delivery)]]&lt;=2,"Fast Delivery","Standard Delivery")</f>
        <v>Fast Delivery</v>
      </c>
      <c r="H1300" s="8" t="s">
        <v>2237</v>
      </c>
      <c r="I1300" s="13" t="str">
        <f ca="1">TRIM(Table13[[#This Row],[Product Category]])</f>
        <v>Office Supplies</v>
      </c>
      <c r="J1300" s="13" t="str">
        <f ca="1">PROPER(Table13[[#This Row],[Product Sub-Category]])</f>
        <v>Binders And Binder Accessories</v>
      </c>
      <c r="K1300" s="14">
        <v>15</v>
      </c>
      <c r="L1300" s="15">
        <v>6.75</v>
      </c>
      <c r="M1300" s="15">
        <f t="shared" si="60"/>
        <v>101.25</v>
      </c>
      <c r="N1300" s="9">
        <v>0.05</v>
      </c>
      <c r="O1300" s="21">
        <v>0.05</v>
      </c>
      <c r="P1300" s="21" t="str">
        <f>IF(Table13[[#This Row],[Discount]]=0,"No Discount",IF(Table13[[#This Row],[Discount]]&lt;=0.05,"Low",IF(Table13[[#This Row],[Discount]]&lt;=0.1,"Medium","High")))</f>
        <v>Low</v>
      </c>
      <c r="Q1300" s="15">
        <f t="shared" si="61"/>
        <v>5.0625</v>
      </c>
      <c r="R1300" s="15">
        <f t="shared" si="62"/>
        <v>96.1875</v>
      </c>
      <c r="S1300" s="15" t="str">
        <f>IF(Table13[[#This Row],[Total Sales After Discount (Main Total Sales)]]&gt;=1000,"High Order","Low Order")</f>
        <v>Low Order</v>
      </c>
      <c r="T1300" s="9" t="s">
        <v>21</v>
      </c>
      <c r="U1300" s="9" t="s">
        <v>42</v>
      </c>
      <c r="V1300" s="16" t="str">
        <f ca="1">PROPER(Table13[[#This Row],[Region]])</f>
        <v>Central</v>
      </c>
      <c r="W1300" s="9" t="s">
        <v>268</v>
      </c>
      <c r="X1300" s="9" t="s">
        <v>794</v>
      </c>
      <c r="Y1300" s="9" t="s">
        <v>32</v>
      </c>
      <c r="Z1300" s="9" t="str">
        <f>TEXT(Table13[[#This Row],[Order Date]],"mmm")</f>
        <v>Mar</v>
      </c>
      <c r="AA1300" s="1" t="str">
        <f>TEXT(Table13[[#This Row],[Order Date]],"yyyy")</f>
        <v>2015</v>
      </c>
      <c r="AB1300" s="1" t="str">
        <f>TEXT(Table13[[#This Row],[Order Date]],"mmm yyyy")</f>
        <v>Mar 2015</v>
      </c>
      <c r="AC1300" s="1" t="str">
        <f>TEXT(Table13[[#This Row],[Order Date]],"dddd")</f>
        <v>Sunday</v>
      </c>
    </row>
    <row r="1301" spans="1:29" ht="14.5">
      <c r="A1301" s="9">
        <v>2339</v>
      </c>
      <c r="B1301" s="9" t="str">
        <f>VLOOKUP(Table13[[#This Row],[Customer ID]],'Customer Lookup'!A:B,2,0)</f>
        <v>Gordon Boswell</v>
      </c>
      <c r="C1301" s="9">
        <v>91482</v>
      </c>
      <c r="D1301" s="12">
        <v>42149</v>
      </c>
      <c r="E1301" s="12">
        <v>42152</v>
      </c>
      <c r="F1301" s="24">
        <f>Table13[[#This Row],[Ship Date]]-Table13[[#This Row],[Order Date]]</f>
        <v>3</v>
      </c>
      <c r="G1301" s="18" t="str">
        <f>IF(Table13[[#This Row],[Shipping Delay (No of Days From Order to Delivery)]]&lt;=2,"Fast Delivery","Standard Delivery")</f>
        <v>Standard Delivery</v>
      </c>
      <c r="H1301" s="9" t="s">
        <v>61</v>
      </c>
      <c r="I1301" s="13" t="str">
        <f ca="1">TRIM(Table13[[#This Row],[Product Category]])</f>
        <v>Furniture</v>
      </c>
      <c r="J1301" s="13" t="str">
        <f ca="1">PROPER(Table13[[#This Row],[Product Sub-Category]])</f>
        <v>Envelopes</v>
      </c>
      <c r="K1301" s="14">
        <v>6</v>
      </c>
      <c r="L1301" s="15">
        <v>11.58</v>
      </c>
      <c r="M1301" s="15">
        <f t="shared" si="60"/>
        <v>69.48</v>
      </c>
      <c r="N1301" s="9">
        <v>0.05</v>
      </c>
      <c r="O1301" s="20">
        <v>0.05</v>
      </c>
      <c r="P1301" s="20" t="str">
        <f>IF(Table13[[#This Row],[Discount]]=0,"No Discount",IF(Table13[[#This Row],[Discount]]&lt;=0.05,"Low",IF(Table13[[#This Row],[Discount]]&lt;=0.1,"Medium","High")))</f>
        <v>Low</v>
      </c>
      <c r="Q1301" s="15">
        <f t="shared" si="61"/>
        <v>3.4740000000000002</v>
      </c>
      <c r="R1301" s="15">
        <f t="shared" si="62"/>
        <v>66.006</v>
      </c>
      <c r="S1301" s="15" t="str">
        <f>IF(Table13[[#This Row],[Total Sales After Discount (Main Total Sales)]]&gt;=1000,"High Order","Low Order")</f>
        <v>Low Order</v>
      </c>
      <c r="T1301" s="9" t="s">
        <v>50</v>
      </c>
      <c r="U1301" s="9" t="s">
        <v>42</v>
      </c>
      <c r="V1301" s="16" t="str">
        <f ca="1">PROPER(Table13[[#This Row],[Region]])</f>
        <v>South</v>
      </c>
      <c r="W1301" s="9" t="s">
        <v>112</v>
      </c>
      <c r="X1301" s="9" t="s">
        <v>831</v>
      </c>
      <c r="Y1301" s="9" t="s">
        <v>32</v>
      </c>
      <c r="Z1301" s="9" t="str">
        <f>TEXT(Table13[[#This Row],[Order Date]],"mmm")</f>
        <v>May</v>
      </c>
      <c r="AA1301" s="1" t="str">
        <f>TEXT(Table13[[#This Row],[Order Date]],"yyyy")</f>
        <v>2015</v>
      </c>
      <c r="AB1301" s="1" t="str">
        <f>TEXT(Table13[[#This Row],[Order Date]],"mmm yyyy")</f>
        <v>May 2015</v>
      </c>
      <c r="AC1301" s="1" t="str">
        <f>TEXT(Table13[[#This Row],[Order Date]],"dddd")</f>
        <v>Monday</v>
      </c>
    </row>
    <row r="1302" spans="1:29" ht="14.5">
      <c r="A1302" s="9">
        <v>2345</v>
      </c>
      <c r="B1302" s="9" t="str">
        <f>VLOOKUP(Table13[[#This Row],[Customer ID]],'Customer Lookup'!A:B,2,0)</f>
        <v>Colleen Marsh</v>
      </c>
      <c r="C1302" s="9">
        <v>89504</v>
      </c>
      <c r="D1302" s="12">
        <v>42077</v>
      </c>
      <c r="E1302" s="12">
        <v>42078</v>
      </c>
      <c r="F1302" s="24">
        <f>Table13[[#This Row],[Ship Date]]-Table13[[#This Row],[Order Date]]</f>
        <v>1</v>
      </c>
      <c r="G1302" s="18" t="str">
        <f>IF(Table13[[#This Row],[Shipping Delay (No of Days From Order to Delivery)]]&lt;=2,"Fast Delivery","Standard Delivery")</f>
        <v>Fast Delivery</v>
      </c>
      <c r="H1302" s="8" t="s">
        <v>2232</v>
      </c>
      <c r="I1302" s="13" t="str">
        <f ca="1">TRIM(Table13[[#This Row],[Product Category]])</f>
        <v>Furniture</v>
      </c>
      <c r="J1302" s="13" t="str">
        <f ca="1">PROPER(Table13[[#This Row],[Product Sub-Category]])</f>
        <v>Chairs &amp; Chairmats</v>
      </c>
      <c r="K1302" s="14">
        <v>9</v>
      </c>
      <c r="L1302" s="15">
        <v>200.98</v>
      </c>
      <c r="M1302" s="15">
        <f t="shared" si="60"/>
        <v>1808.82</v>
      </c>
      <c r="N1302" s="9">
        <v>0.1</v>
      </c>
      <c r="O1302" s="21">
        <v>0.1</v>
      </c>
      <c r="P1302" s="21" t="str">
        <f>IF(Table13[[#This Row],[Discount]]=0,"No Discount",IF(Table13[[#This Row],[Discount]]&lt;=0.05,"Low",IF(Table13[[#This Row],[Discount]]&lt;=0.1,"Medium","High")))</f>
        <v>Medium</v>
      </c>
      <c r="Q1302" s="15">
        <f t="shared" si="61"/>
        <v>180.88200000000001</v>
      </c>
      <c r="R1302" s="15">
        <f t="shared" si="62"/>
        <v>1627.9379999999999</v>
      </c>
      <c r="S1302" s="15" t="str">
        <f>IF(Table13[[#This Row],[Total Sales After Discount (Main Total Sales)]]&gt;=1000,"High Order","Low Order")</f>
        <v>High Order</v>
      </c>
      <c r="T1302" s="9" t="s">
        <v>50</v>
      </c>
      <c r="U1302" s="9" t="s">
        <v>81</v>
      </c>
      <c r="V1302" s="16" t="str">
        <f ca="1">PROPER(Table13[[#This Row],[Region]])</f>
        <v>South</v>
      </c>
      <c r="W1302" s="9" t="s">
        <v>347</v>
      </c>
      <c r="X1302" s="9" t="s">
        <v>803</v>
      </c>
      <c r="Y1302" s="9" t="s">
        <v>22</v>
      </c>
      <c r="Z1302" s="9" t="str">
        <f>TEXT(Table13[[#This Row],[Order Date]],"mmm")</f>
        <v>Mar</v>
      </c>
      <c r="AA1302" s="1" t="str">
        <f>TEXT(Table13[[#This Row],[Order Date]],"yyyy")</f>
        <v>2015</v>
      </c>
      <c r="AB1302" s="1" t="str">
        <f>TEXT(Table13[[#This Row],[Order Date]],"mmm yyyy")</f>
        <v>Mar 2015</v>
      </c>
      <c r="AC1302" s="1" t="str">
        <f>TEXT(Table13[[#This Row],[Order Date]],"dddd")</f>
        <v>Saturday</v>
      </c>
    </row>
    <row r="1303" spans="1:29" ht="14.5">
      <c r="A1303" s="9">
        <v>2345</v>
      </c>
      <c r="B1303" s="9" t="str">
        <f>VLOOKUP(Table13[[#This Row],[Customer ID]],'Customer Lookup'!A:B,2,0)</f>
        <v>Colleen Marsh</v>
      </c>
      <c r="C1303" s="9">
        <v>89504</v>
      </c>
      <c r="D1303" s="12">
        <v>42077</v>
      </c>
      <c r="E1303" s="12">
        <v>42077</v>
      </c>
      <c r="F1303" s="24">
        <f>Table13[[#This Row],[Ship Date]]-Table13[[#This Row],[Order Date]]</f>
        <v>0</v>
      </c>
      <c r="G1303" s="18" t="str">
        <f>IF(Table13[[#This Row],[Shipping Delay (No of Days From Order to Delivery)]]&lt;=2,"Fast Delivery","Standard Delivery")</f>
        <v>Fast Delivery</v>
      </c>
      <c r="H1303" s="9" t="s">
        <v>123</v>
      </c>
      <c r="I1303" s="13" t="str">
        <f ca="1">TRIM(Table13[[#This Row],[Product Category]])</f>
        <v>Technology</v>
      </c>
      <c r="J1303" s="13" t="str">
        <f ca="1">PROPER(Table13[[#This Row],[Product Sub-Category]])</f>
        <v>Tables</v>
      </c>
      <c r="K1303" s="14">
        <v>2</v>
      </c>
      <c r="L1303" s="15">
        <v>179.29</v>
      </c>
      <c r="M1303" s="15">
        <f t="shared" si="60"/>
        <v>358.58</v>
      </c>
      <c r="N1303" s="9">
        <v>0.1</v>
      </c>
      <c r="O1303" s="20">
        <v>0.1</v>
      </c>
      <c r="P1303" s="20" t="str">
        <f>IF(Table13[[#This Row],[Discount]]=0,"No Discount",IF(Table13[[#This Row],[Discount]]&lt;=0.05,"Low",IF(Table13[[#This Row],[Discount]]&lt;=0.1,"Medium","High")))</f>
        <v>Medium</v>
      </c>
      <c r="Q1303" s="15">
        <f t="shared" si="61"/>
        <v>35.857999999999997</v>
      </c>
      <c r="R1303" s="15">
        <f t="shared" si="62"/>
        <v>322.72199999999998</v>
      </c>
      <c r="S1303" s="15" t="str">
        <f>IF(Table13[[#This Row],[Total Sales After Discount (Main Total Sales)]]&gt;=1000,"High Order","Low Order")</f>
        <v>Low Order</v>
      </c>
      <c r="T1303" s="9" t="s">
        <v>50</v>
      </c>
      <c r="U1303" s="9" t="s">
        <v>81</v>
      </c>
      <c r="V1303" s="16" t="str">
        <f ca="1">PROPER(Table13[[#This Row],[Region]])</f>
        <v>South</v>
      </c>
      <c r="W1303" s="9" t="s">
        <v>347</v>
      </c>
      <c r="X1303" s="9" t="s">
        <v>803</v>
      </c>
      <c r="Y1303" s="9" t="s">
        <v>22</v>
      </c>
      <c r="Z1303" s="9" t="str">
        <f>TEXT(Table13[[#This Row],[Order Date]],"mmm")</f>
        <v>Mar</v>
      </c>
      <c r="AA1303" s="1" t="str">
        <f>TEXT(Table13[[#This Row],[Order Date]],"yyyy")</f>
        <v>2015</v>
      </c>
      <c r="AB1303" s="1" t="str">
        <f>TEXT(Table13[[#This Row],[Order Date]],"mmm yyyy")</f>
        <v>Mar 2015</v>
      </c>
      <c r="AC1303" s="1" t="str">
        <f>TEXT(Table13[[#This Row],[Order Date]],"dddd")</f>
        <v>Saturday</v>
      </c>
    </row>
    <row r="1304" spans="1:29" ht="14.5">
      <c r="A1304" s="9">
        <v>2346</v>
      </c>
      <c r="B1304" s="9" t="str">
        <f>VLOOKUP(Table13[[#This Row],[Customer ID]],'Customer Lookup'!A:B,2,0)</f>
        <v>Sylvia Kumar</v>
      </c>
      <c r="C1304" s="9">
        <v>89503</v>
      </c>
      <c r="D1304" s="12">
        <v>42014</v>
      </c>
      <c r="E1304" s="12">
        <v>42019</v>
      </c>
      <c r="F1304" s="24">
        <f>Table13[[#This Row],[Ship Date]]-Table13[[#This Row],[Order Date]]</f>
        <v>5</v>
      </c>
      <c r="G1304" s="18" t="str">
        <f>IF(Table13[[#This Row],[Shipping Delay (No of Days From Order to Delivery)]]&lt;=2,"Fast Delivery","Standard Delivery")</f>
        <v>Standard Delivery</v>
      </c>
      <c r="H1304" s="8" t="s">
        <v>74</v>
      </c>
      <c r="I1304" s="13" t="str">
        <f ca="1">TRIM(Table13[[#This Row],[Product Category]])</f>
        <v>Furniture</v>
      </c>
      <c r="J1304" s="13" t="str">
        <f ca="1">PROPER(Table13[[#This Row],[Product Sub-Category]])</f>
        <v>Office Machines</v>
      </c>
      <c r="K1304" s="14">
        <v>12</v>
      </c>
      <c r="L1304" s="15">
        <v>297.64</v>
      </c>
      <c r="M1304" s="15">
        <f t="shared" si="60"/>
        <v>3571.68</v>
      </c>
      <c r="N1304" s="9">
        <v>0.1</v>
      </c>
      <c r="O1304" s="21">
        <v>0.1</v>
      </c>
      <c r="P1304" s="21" t="str">
        <f>IF(Table13[[#This Row],[Discount]]=0,"No Discount",IF(Table13[[#This Row],[Discount]]&lt;=0.05,"Low",IF(Table13[[#This Row],[Discount]]&lt;=0.1,"Medium","High")))</f>
        <v>Medium</v>
      </c>
      <c r="Q1304" s="15">
        <f t="shared" si="61"/>
        <v>357.16800000000001</v>
      </c>
      <c r="R1304" s="15">
        <f t="shared" si="62"/>
        <v>3214.5119999999997</v>
      </c>
      <c r="S1304" s="15" t="str">
        <f>IF(Table13[[#This Row],[Total Sales After Discount (Main Total Sales)]]&gt;=1000,"High Order","Low Order")</f>
        <v>High Order</v>
      </c>
      <c r="T1304" s="9" t="s">
        <v>98</v>
      </c>
      <c r="U1304" s="9" t="s">
        <v>81</v>
      </c>
      <c r="V1304" s="16" t="str">
        <f ca="1">PROPER(Table13[[#This Row],[Region]])</f>
        <v>South</v>
      </c>
      <c r="W1304" s="9" t="s">
        <v>347</v>
      </c>
      <c r="X1304" s="9" t="s">
        <v>832</v>
      </c>
      <c r="Y1304" s="9" t="s">
        <v>22</v>
      </c>
      <c r="Z1304" s="9" t="str">
        <f>TEXT(Table13[[#This Row],[Order Date]],"mmm")</f>
        <v>Jan</v>
      </c>
      <c r="AA1304" s="1" t="str">
        <f>TEXT(Table13[[#This Row],[Order Date]],"yyyy")</f>
        <v>2015</v>
      </c>
      <c r="AB1304" s="1" t="str">
        <f>TEXT(Table13[[#This Row],[Order Date]],"mmm yyyy")</f>
        <v>Jan 2015</v>
      </c>
      <c r="AC1304" s="1" t="str">
        <f>TEXT(Table13[[#This Row],[Order Date]],"dddd")</f>
        <v>Saturday</v>
      </c>
    </row>
    <row r="1305" spans="1:29" ht="14.5">
      <c r="A1305" s="9">
        <v>2346</v>
      </c>
      <c r="B1305" s="9" t="str">
        <f>VLOOKUP(Table13[[#This Row],[Customer ID]],'Customer Lookup'!A:B,2,0)</f>
        <v>Sylvia Kumar</v>
      </c>
      <c r="C1305" s="9">
        <v>89505</v>
      </c>
      <c r="D1305" s="12">
        <v>42144</v>
      </c>
      <c r="E1305" s="12">
        <v>42145</v>
      </c>
      <c r="F1305" s="24">
        <f>Table13[[#This Row],[Ship Date]]-Table13[[#This Row],[Order Date]]</f>
        <v>1</v>
      </c>
      <c r="G1305" s="18" t="str">
        <f>IF(Table13[[#This Row],[Shipping Delay (No of Days From Order to Delivery)]]&lt;=2,"Fast Delivery","Standard Delivery")</f>
        <v>Fast Delivery</v>
      </c>
      <c r="H1305" s="9" t="s">
        <v>123</v>
      </c>
      <c r="I1305" s="13" t="str">
        <f ca="1">TRIM(Table13[[#This Row],[Product Category]])</f>
        <v>Office Supplies</v>
      </c>
      <c r="J1305" s="13" t="str">
        <f ca="1">PROPER(Table13[[#This Row],[Product Sub-Category]])</f>
        <v>Tables</v>
      </c>
      <c r="K1305" s="14">
        <v>17</v>
      </c>
      <c r="L1305" s="15">
        <v>218.75</v>
      </c>
      <c r="M1305" s="15">
        <f t="shared" si="60"/>
        <v>3718.75</v>
      </c>
      <c r="N1305" s="9">
        <v>0.1</v>
      </c>
      <c r="O1305" s="20">
        <v>0.1</v>
      </c>
      <c r="P1305" s="20" t="str">
        <f>IF(Table13[[#This Row],[Discount]]=0,"No Discount",IF(Table13[[#This Row],[Discount]]&lt;=0.05,"Low",IF(Table13[[#This Row],[Discount]]&lt;=0.1,"Medium","High")))</f>
        <v>Medium</v>
      </c>
      <c r="Q1305" s="15">
        <f t="shared" si="61"/>
        <v>371.875</v>
      </c>
      <c r="R1305" s="15">
        <f t="shared" si="62"/>
        <v>3346.875</v>
      </c>
      <c r="S1305" s="15" t="str">
        <f>IF(Table13[[#This Row],[Total Sales After Discount (Main Total Sales)]]&gt;=1000,"High Order","Low Order")</f>
        <v>High Order</v>
      </c>
      <c r="T1305" s="9" t="s">
        <v>21</v>
      </c>
      <c r="U1305" s="9" t="s">
        <v>81</v>
      </c>
      <c r="V1305" s="16" t="str">
        <f ca="1">PROPER(Table13[[#This Row],[Region]])</f>
        <v>East</v>
      </c>
      <c r="W1305" s="9" t="s">
        <v>347</v>
      </c>
      <c r="X1305" s="9" t="s">
        <v>832</v>
      </c>
      <c r="Y1305" s="9" t="s">
        <v>22</v>
      </c>
      <c r="Z1305" s="9" t="str">
        <f>TEXT(Table13[[#This Row],[Order Date]],"mmm")</f>
        <v>May</v>
      </c>
      <c r="AA1305" s="1" t="str">
        <f>TEXT(Table13[[#This Row],[Order Date]],"yyyy")</f>
        <v>2015</v>
      </c>
      <c r="AB1305" s="1" t="str">
        <f>TEXT(Table13[[#This Row],[Order Date]],"mmm yyyy")</f>
        <v>May 2015</v>
      </c>
      <c r="AC1305" s="1" t="str">
        <f>TEXT(Table13[[#This Row],[Order Date]],"dddd")</f>
        <v>Wednesday</v>
      </c>
    </row>
    <row r="1306" spans="1:29" ht="14.5">
      <c r="A1306" s="9">
        <v>2351</v>
      </c>
      <c r="B1306" s="9" t="str">
        <f>VLOOKUP(Table13[[#This Row],[Customer ID]],'Customer Lookup'!A:B,2,0)</f>
        <v>Faye Silver</v>
      </c>
      <c r="C1306" s="9">
        <v>86163</v>
      </c>
      <c r="D1306" s="12">
        <v>42093</v>
      </c>
      <c r="E1306" s="12">
        <v>42096</v>
      </c>
      <c r="F1306" s="24">
        <f>Table13[[#This Row],[Ship Date]]-Table13[[#This Row],[Order Date]]</f>
        <v>3</v>
      </c>
      <c r="G1306" s="18" t="str">
        <f>IF(Table13[[#This Row],[Shipping Delay (No of Days From Order to Delivery)]]&lt;=2,"Fast Delivery","Standard Delivery")</f>
        <v>Standard Delivery</v>
      </c>
      <c r="H1306" s="8" t="s">
        <v>83</v>
      </c>
      <c r="I1306" s="13" t="str">
        <f ca="1">TRIM(Table13[[#This Row],[Product Category]])</f>
        <v>Office Supplies</v>
      </c>
      <c r="J1306" s="13" t="str">
        <f ca="1">PROPER(Table13[[#This Row],[Product Sub-Category]])</f>
        <v>Paper</v>
      </c>
      <c r="K1306" s="14">
        <v>13</v>
      </c>
      <c r="L1306" s="15">
        <v>6.48</v>
      </c>
      <c r="M1306" s="15">
        <f t="shared" si="60"/>
        <v>84.240000000000009</v>
      </c>
      <c r="N1306" s="9">
        <v>0.05</v>
      </c>
      <c r="O1306" s="21">
        <v>0.05</v>
      </c>
      <c r="P1306" s="21" t="str">
        <f>IF(Table13[[#This Row],[Discount]]=0,"No Discount",IF(Table13[[#This Row],[Discount]]&lt;=0.05,"Low",IF(Table13[[#This Row],[Discount]]&lt;=0.1,"Medium","High")))</f>
        <v>Low</v>
      </c>
      <c r="Q1306" s="15">
        <f t="shared" si="61"/>
        <v>4.2120000000000006</v>
      </c>
      <c r="R1306" s="15">
        <f t="shared" si="62"/>
        <v>80.028000000000006</v>
      </c>
      <c r="S1306" s="15" t="str">
        <f>IF(Table13[[#This Row],[Total Sales After Discount (Main Total Sales)]]&gt;=1000,"High Order","Low Order")</f>
        <v>Low Order</v>
      </c>
      <c r="T1306" s="9" t="s">
        <v>41</v>
      </c>
      <c r="U1306" s="9" t="s">
        <v>81</v>
      </c>
      <c r="V1306" s="16" t="str">
        <f ca="1">PROPER(Table13[[#This Row],[Region]])</f>
        <v>East</v>
      </c>
      <c r="W1306" s="9" t="s">
        <v>268</v>
      </c>
      <c r="X1306" s="9" t="s">
        <v>833</v>
      </c>
      <c r="Y1306" s="9" t="s">
        <v>32</v>
      </c>
      <c r="Z1306" s="9" t="str">
        <f>TEXT(Table13[[#This Row],[Order Date]],"mmm")</f>
        <v>Mar</v>
      </c>
      <c r="AA1306" s="1" t="str">
        <f>TEXT(Table13[[#This Row],[Order Date]],"yyyy")</f>
        <v>2015</v>
      </c>
      <c r="AB1306" s="1" t="str">
        <f>TEXT(Table13[[#This Row],[Order Date]],"mmm yyyy")</f>
        <v>Mar 2015</v>
      </c>
      <c r="AC1306" s="1" t="str">
        <f>TEXT(Table13[[#This Row],[Order Date]],"dddd")</f>
        <v>Monday</v>
      </c>
    </row>
    <row r="1307" spans="1:29" ht="14.5">
      <c r="A1307" s="9">
        <v>2352</v>
      </c>
      <c r="B1307" s="9" t="str">
        <f>VLOOKUP(Table13[[#This Row],[Customer ID]],'Customer Lookup'!A:B,2,0)</f>
        <v>Kerry Beach</v>
      </c>
      <c r="C1307" s="9">
        <v>86165</v>
      </c>
      <c r="D1307" s="12">
        <v>42175</v>
      </c>
      <c r="E1307" s="12">
        <v>42178</v>
      </c>
      <c r="F1307" s="24">
        <f>Table13[[#This Row],[Ship Date]]-Table13[[#This Row],[Order Date]]</f>
        <v>3</v>
      </c>
      <c r="G1307" s="18" t="str">
        <f>IF(Table13[[#This Row],[Shipping Delay (No of Days From Order to Delivery)]]&lt;=2,"Fast Delivery","Standard Delivery")</f>
        <v>Standard Delivery</v>
      </c>
      <c r="H1307" s="9" t="s">
        <v>2238</v>
      </c>
      <c r="I1307" s="13" t="str">
        <f ca="1">TRIM(Table13[[#This Row],[Product Category]])</f>
        <v>Technology</v>
      </c>
      <c r="J1307" s="13" t="str">
        <f ca="1">PROPER(Table13[[#This Row],[Product Sub-Category]])</f>
        <v>Storage &amp; Organization</v>
      </c>
      <c r="K1307" s="14">
        <v>18</v>
      </c>
      <c r="L1307" s="15">
        <v>59.76</v>
      </c>
      <c r="M1307" s="15">
        <f t="shared" si="60"/>
        <v>1075.68</v>
      </c>
      <c r="N1307" s="9">
        <v>0.05</v>
      </c>
      <c r="O1307" s="20">
        <v>0.05</v>
      </c>
      <c r="P1307" s="20" t="str">
        <f>IF(Table13[[#This Row],[Discount]]=0,"No Discount",IF(Table13[[#This Row],[Discount]]&lt;=0.05,"Low",IF(Table13[[#This Row],[Discount]]&lt;=0.1,"Medium","High")))</f>
        <v>Low</v>
      </c>
      <c r="Q1307" s="15">
        <f t="shared" si="61"/>
        <v>53.784000000000006</v>
      </c>
      <c r="R1307" s="15">
        <f t="shared" si="62"/>
        <v>1021.8960000000001</v>
      </c>
      <c r="S1307" s="15" t="str">
        <f>IF(Table13[[#This Row],[Total Sales After Discount (Main Total Sales)]]&gt;=1000,"High Order","Low Order")</f>
        <v>High Order</v>
      </c>
      <c r="T1307" s="9" t="s">
        <v>41</v>
      </c>
      <c r="U1307" s="9" t="s">
        <v>104</v>
      </c>
      <c r="V1307" s="16" t="str">
        <f ca="1">PROPER(Table13[[#This Row],[Region]])</f>
        <v>East</v>
      </c>
      <c r="W1307" s="9" t="s">
        <v>268</v>
      </c>
      <c r="X1307" s="9" t="s">
        <v>834</v>
      </c>
      <c r="Y1307" s="9" t="s">
        <v>32</v>
      </c>
      <c r="Z1307" s="9" t="str">
        <f>TEXT(Table13[[#This Row],[Order Date]],"mmm")</f>
        <v>Jun</v>
      </c>
      <c r="AA1307" s="1" t="str">
        <f>TEXT(Table13[[#This Row],[Order Date]],"yyyy")</f>
        <v>2015</v>
      </c>
      <c r="AB1307" s="1" t="str">
        <f>TEXT(Table13[[#This Row],[Order Date]],"mmm yyyy")</f>
        <v>Jun 2015</v>
      </c>
      <c r="AC1307" s="1" t="str">
        <f>TEXT(Table13[[#This Row],[Order Date]],"dddd")</f>
        <v>Saturday</v>
      </c>
    </row>
    <row r="1308" spans="1:29" ht="14.5">
      <c r="A1308" s="9">
        <v>2352</v>
      </c>
      <c r="B1308" s="9" t="str">
        <f>VLOOKUP(Table13[[#This Row],[Customer ID]],'Customer Lookup'!A:B,2,0)</f>
        <v>Kerry Beach</v>
      </c>
      <c r="C1308" s="9">
        <v>86165</v>
      </c>
      <c r="D1308" s="12">
        <v>42175</v>
      </c>
      <c r="E1308" s="12">
        <v>42178</v>
      </c>
      <c r="F1308" s="24">
        <f>Table13[[#This Row],[Ship Date]]-Table13[[#This Row],[Order Date]]</f>
        <v>3</v>
      </c>
      <c r="G1308" s="18" t="str">
        <f>IF(Table13[[#This Row],[Shipping Delay (No of Days From Order to Delivery)]]&lt;=2,"Fast Delivery","Standard Delivery")</f>
        <v>Standard Delivery</v>
      </c>
      <c r="H1308" s="8" t="s">
        <v>2235</v>
      </c>
      <c r="I1308" s="13" t="str">
        <f ca="1">TRIM(Table13[[#This Row],[Product Category]])</f>
        <v>Furniture</v>
      </c>
      <c r="J1308" s="13" t="str">
        <f ca="1">PROPER(Table13[[#This Row],[Product Sub-Category]])</f>
        <v>Telephones And Communication</v>
      </c>
      <c r="K1308" s="14">
        <v>4</v>
      </c>
      <c r="L1308" s="15">
        <v>195.99</v>
      </c>
      <c r="M1308" s="15">
        <f t="shared" si="60"/>
        <v>783.96</v>
      </c>
      <c r="N1308" s="9">
        <v>0.1</v>
      </c>
      <c r="O1308" s="21">
        <v>0.1</v>
      </c>
      <c r="P1308" s="21" t="str">
        <f>IF(Table13[[#This Row],[Discount]]=0,"No Discount",IF(Table13[[#This Row],[Discount]]&lt;=0.05,"Low",IF(Table13[[#This Row],[Discount]]&lt;=0.1,"Medium","High")))</f>
        <v>Medium</v>
      </c>
      <c r="Q1308" s="15">
        <f t="shared" si="61"/>
        <v>78.396000000000015</v>
      </c>
      <c r="R1308" s="15">
        <f t="shared" si="62"/>
        <v>705.56400000000008</v>
      </c>
      <c r="S1308" s="15" t="str">
        <f>IF(Table13[[#This Row],[Total Sales After Discount (Main Total Sales)]]&gt;=1000,"High Order","Low Order")</f>
        <v>Low Order</v>
      </c>
      <c r="T1308" s="9" t="s">
        <v>41</v>
      </c>
      <c r="U1308" s="9" t="s">
        <v>104</v>
      </c>
      <c r="V1308" s="16" t="str">
        <f ca="1">PROPER(Table13[[#This Row],[Region]])</f>
        <v>East</v>
      </c>
      <c r="W1308" s="9" t="s">
        <v>268</v>
      </c>
      <c r="X1308" s="9" t="s">
        <v>834</v>
      </c>
      <c r="Y1308" s="9" t="s">
        <v>32</v>
      </c>
      <c r="Z1308" s="9" t="str">
        <f>TEXT(Table13[[#This Row],[Order Date]],"mmm")</f>
        <v>Jun</v>
      </c>
      <c r="AA1308" s="1" t="str">
        <f>TEXT(Table13[[#This Row],[Order Date]],"yyyy")</f>
        <v>2015</v>
      </c>
      <c r="AB1308" s="1" t="str">
        <f>TEXT(Table13[[#This Row],[Order Date]],"mmm yyyy")</f>
        <v>Jun 2015</v>
      </c>
      <c r="AC1308" s="1" t="str">
        <f>TEXT(Table13[[#This Row],[Order Date]],"dddd")</f>
        <v>Saturday</v>
      </c>
    </row>
    <row r="1309" spans="1:29" ht="14.5">
      <c r="A1309" s="9">
        <v>2352</v>
      </c>
      <c r="B1309" s="9" t="str">
        <f>VLOOKUP(Table13[[#This Row],[Customer ID]],'Customer Lookup'!A:B,2,0)</f>
        <v>Kerry Beach</v>
      </c>
      <c r="C1309" s="9">
        <v>86166</v>
      </c>
      <c r="D1309" s="12">
        <v>42178</v>
      </c>
      <c r="E1309" s="12">
        <v>42179</v>
      </c>
      <c r="F1309" s="24">
        <f>Table13[[#This Row],[Ship Date]]-Table13[[#This Row],[Order Date]]</f>
        <v>1</v>
      </c>
      <c r="G1309" s="18" t="str">
        <f>IF(Table13[[#This Row],[Shipping Delay (No of Days From Order to Delivery)]]&lt;=2,"Fast Delivery","Standard Delivery")</f>
        <v>Fast Delivery</v>
      </c>
      <c r="H1309" s="9" t="s">
        <v>123</v>
      </c>
      <c r="I1309" s="13" t="str">
        <f ca="1">TRIM(Table13[[#This Row],[Product Category]])</f>
        <v>Office Supplies</v>
      </c>
      <c r="J1309" s="13" t="str">
        <f ca="1">PROPER(Table13[[#This Row],[Product Sub-Category]])</f>
        <v>Tables</v>
      </c>
      <c r="K1309" s="14">
        <v>19</v>
      </c>
      <c r="L1309" s="15">
        <v>71.37</v>
      </c>
      <c r="M1309" s="15">
        <f t="shared" si="60"/>
        <v>1356.0300000000002</v>
      </c>
      <c r="N1309" s="9">
        <v>0.05</v>
      </c>
      <c r="O1309" s="20">
        <v>0.05</v>
      </c>
      <c r="P1309" s="20" t="str">
        <f>IF(Table13[[#This Row],[Discount]]=0,"No Discount",IF(Table13[[#This Row],[Discount]]&lt;=0.05,"Low",IF(Table13[[#This Row],[Discount]]&lt;=0.1,"Medium","High")))</f>
        <v>Low</v>
      </c>
      <c r="Q1309" s="15">
        <f t="shared" si="61"/>
        <v>67.801500000000019</v>
      </c>
      <c r="R1309" s="15">
        <f t="shared" si="62"/>
        <v>1288.2285000000002</v>
      </c>
      <c r="S1309" s="15" t="str">
        <f>IF(Table13[[#This Row],[Total Sales After Discount (Main Total Sales)]]&gt;=1000,"High Order","Low Order")</f>
        <v>High Order</v>
      </c>
      <c r="T1309" s="9" t="s">
        <v>31</v>
      </c>
      <c r="U1309" s="9" t="s">
        <v>42</v>
      </c>
      <c r="V1309" s="16" t="str">
        <f ca="1">PROPER(Table13[[#This Row],[Region]])</f>
        <v>East</v>
      </c>
      <c r="W1309" s="9" t="s">
        <v>268</v>
      </c>
      <c r="X1309" s="9" t="s">
        <v>834</v>
      </c>
      <c r="Y1309" s="9" t="s">
        <v>32</v>
      </c>
      <c r="Z1309" s="9" t="str">
        <f>TEXT(Table13[[#This Row],[Order Date]],"mmm")</f>
        <v>Jun</v>
      </c>
      <c r="AA1309" s="1" t="str">
        <f>TEXT(Table13[[#This Row],[Order Date]],"yyyy")</f>
        <v>2015</v>
      </c>
      <c r="AB1309" s="1" t="str">
        <f>TEXT(Table13[[#This Row],[Order Date]],"mmm yyyy")</f>
        <v>Jun 2015</v>
      </c>
      <c r="AC1309" s="1" t="str">
        <f>TEXT(Table13[[#This Row],[Order Date]],"dddd")</f>
        <v>Tuesday</v>
      </c>
    </row>
    <row r="1310" spans="1:29" ht="14.5">
      <c r="A1310" s="9">
        <v>2353</v>
      </c>
      <c r="B1310" s="9" t="str">
        <f>VLOOKUP(Table13[[#This Row],[Customer ID]],'Customer Lookup'!A:B,2,0)</f>
        <v>Patrick Lowry</v>
      </c>
      <c r="C1310" s="9">
        <v>86164</v>
      </c>
      <c r="D1310" s="12">
        <v>42123</v>
      </c>
      <c r="E1310" s="12">
        <v>42124</v>
      </c>
      <c r="F1310" s="24">
        <f>Table13[[#This Row],[Ship Date]]-Table13[[#This Row],[Order Date]]</f>
        <v>1</v>
      </c>
      <c r="G1310" s="18" t="str">
        <f>IF(Table13[[#This Row],[Shipping Delay (No of Days From Order to Delivery)]]&lt;=2,"Fast Delivery","Standard Delivery")</f>
        <v>Fast Delivery</v>
      </c>
      <c r="H1310" s="8" t="s">
        <v>2231</v>
      </c>
      <c r="I1310" s="13" t="str">
        <f ca="1">TRIM(Table13[[#This Row],[Product Category]])</f>
        <v>Technology</v>
      </c>
      <c r="J1310" s="13" t="str">
        <f ca="1">PROPER(Table13[[#This Row],[Product Sub-Category]])</f>
        <v>Pens &amp; Art Supplies</v>
      </c>
      <c r="K1310" s="14">
        <v>22</v>
      </c>
      <c r="L1310" s="15">
        <v>5.98</v>
      </c>
      <c r="M1310" s="15">
        <f t="shared" si="60"/>
        <v>131.56</v>
      </c>
      <c r="N1310" s="9">
        <v>0.05</v>
      </c>
      <c r="O1310" s="21">
        <v>0.05</v>
      </c>
      <c r="P1310" s="21" t="str">
        <f>IF(Table13[[#This Row],[Discount]]=0,"No Discount",IF(Table13[[#This Row],[Discount]]&lt;=0.05,"Low",IF(Table13[[#This Row],[Discount]]&lt;=0.1,"Medium","High")))</f>
        <v>Low</v>
      </c>
      <c r="Q1310" s="15">
        <f t="shared" si="61"/>
        <v>6.5780000000000003</v>
      </c>
      <c r="R1310" s="15">
        <f t="shared" si="62"/>
        <v>124.982</v>
      </c>
      <c r="S1310" s="15" t="str">
        <f>IF(Table13[[#This Row],[Total Sales After Discount (Main Total Sales)]]&gt;=1000,"High Order","Low Order")</f>
        <v>Low Order</v>
      </c>
      <c r="T1310" s="9" t="s">
        <v>41</v>
      </c>
      <c r="U1310" s="9" t="s">
        <v>81</v>
      </c>
      <c r="V1310" s="16" t="str">
        <f ca="1">PROPER(Table13[[#This Row],[Region]])</f>
        <v>East</v>
      </c>
      <c r="W1310" s="9" t="s">
        <v>268</v>
      </c>
      <c r="X1310" s="9" t="s">
        <v>835</v>
      </c>
      <c r="Y1310" s="9" t="s">
        <v>32</v>
      </c>
      <c r="Z1310" s="9" t="str">
        <f>TEXT(Table13[[#This Row],[Order Date]],"mmm")</f>
        <v>Apr</v>
      </c>
      <c r="AA1310" s="1" t="str">
        <f>TEXT(Table13[[#This Row],[Order Date]],"yyyy")</f>
        <v>2015</v>
      </c>
      <c r="AB1310" s="1" t="str">
        <f>TEXT(Table13[[#This Row],[Order Date]],"mmm yyyy")</f>
        <v>Apr 2015</v>
      </c>
      <c r="AC1310" s="1" t="str">
        <f>TEXT(Table13[[#This Row],[Order Date]],"dddd")</f>
        <v>Wednesday</v>
      </c>
    </row>
    <row r="1311" spans="1:29" ht="14.5">
      <c r="A1311" s="9">
        <v>2353</v>
      </c>
      <c r="B1311" s="9" t="str">
        <f>VLOOKUP(Table13[[#This Row],[Customer ID]],'Customer Lookup'!A:B,2,0)</f>
        <v>Patrick Lowry</v>
      </c>
      <c r="C1311" s="9">
        <v>86164</v>
      </c>
      <c r="D1311" s="12">
        <v>42123</v>
      </c>
      <c r="E1311" s="12">
        <v>42124</v>
      </c>
      <c r="F1311" s="24">
        <f>Table13[[#This Row],[Ship Date]]-Table13[[#This Row],[Order Date]]</f>
        <v>1</v>
      </c>
      <c r="G1311" s="18" t="str">
        <f>IF(Table13[[#This Row],[Shipping Delay (No of Days From Order to Delivery)]]&lt;=2,"Fast Delivery","Standard Delivery")</f>
        <v>Fast Delivery</v>
      </c>
      <c r="H1311" s="9" t="s">
        <v>2235</v>
      </c>
      <c r="I1311" s="13" t="str">
        <f ca="1">TRIM(Table13[[#This Row],[Product Category]])</f>
        <v>Furniture</v>
      </c>
      <c r="J1311" s="13" t="str">
        <f ca="1">PROPER(Table13[[#This Row],[Product Sub-Category]])</f>
        <v>Telephones And Communication</v>
      </c>
      <c r="K1311" s="14">
        <v>2</v>
      </c>
      <c r="L1311" s="15">
        <v>20.99</v>
      </c>
      <c r="M1311" s="15">
        <f t="shared" si="60"/>
        <v>41.98</v>
      </c>
      <c r="N1311" s="9">
        <v>0.05</v>
      </c>
      <c r="O1311" s="20">
        <v>0.05</v>
      </c>
      <c r="P1311" s="20" t="str">
        <f>IF(Table13[[#This Row],[Discount]]=0,"No Discount",IF(Table13[[#This Row],[Discount]]&lt;=0.05,"Low",IF(Table13[[#This Row],[Discount]]&lt;=0.1,"Medium","High")))</f>
        <v>Low</v>
      </c>
      <c r="Q1311" s="15">
        <f t="shared" si="61"/>
        <v>2.0989999999999998</v>
      </c>
      <c r="R1311" s="15">
        <f t="shared" si="62"/>
        <v>39.881</v>
      </c>
      <c r="S1311" s="15" t="str">
        <f>IF(Table13[[#This Row],[Total Sales After Discount (Main Total Sales)]]&gt;=1000,"High Order","Low Order")</f>
        <v>Low Order</v>
      </c>
      <c r="T1311" s="9" t="s">
        <v>41</v>
      </c>
      <c r="U1311" s="9" t="s">
        <v>81</v>
      </c>
      <c r="V1311" s="16" t="str">
        <f ca="1">PROPER(Table13[[#This Row],[Region]])</f>
        <v>West</v>
      </c>
      <c r="W1311" s="9" t="s">
        <v>268</v>
      </c>
      <c r="X1311" s="9" t="s">
        <v>835</v>
      </c>
      <c r="Y1311" s="9" t="s">
        <v>32</v>
      </c>
      <c r="Z1311" s="9" t="str">
        <f>TEXT(Table13[[#This Row],[Order Date]],"mmm")</f>
        <v>Apr</v>
      </c>
      <c r="AA1311" s="1" t="str">
        <f>TEXT(Table13[[#This Row],[Order Date]],"yyyy")</f>
        <v>2015</v>
      </c>
      <c r="AB1311" s="1" t="str">
        <f>TEXT(Table13[[#This Row],[Order Date]],"mmm yyyy")</f>
        <v>Apr 2015</v>
      </c>
      <c r="AC1311" s="1" t="str">
        <f>TEXT(Table13[[#This Row],[Order Date]],"dddd")</f>
        <v>Wednesday</v>
      </c>
    </row>
    <row r="1312" spans="1:29" ht="14.5">
      <c r="A1312" s="9">
        <v>2355</v>
      </c>
      <c r="B1312" s="9" t="str">
        <f>VLOOKUP(Table13[[#This Row],[Customer ID]],'Customer Lookup'!A:B,2,0)</f>
        <v>Clyde Burnett</v>
      </c>
      <c r="C1312" s="9">
        <v>91304</v>
      </c>
      <c r="D1312" s="12">
        <v>42050</v>
      </c>
      <c r="E1312" s="12">
        <v>42051</v>
      </c>
      <c r="F1312" s="24">
        <f>Table13[[#This Row],[Ship Date]]-Table13[[#This Row],[Order Date]]</f>
        <v>1</v>
      </c>
      <c r="G1312" s="18" t="str">
        <f>IF(Table13[[#This Row],[Shipping Delay (No of Days From Order to Delivery)]]&lt;=2,"Fast Delivery","Standard Delivery")</f>
        <v>Fast Delivery</v>
      </c>
      <c r="H1312" s="8" t="s">
        <v>2233</v>
      </c>
      <c r="I1312" s="13" t="str">
        <f ca="1">TRIM(Table13[[#This Row],[Product Category]])</f>
        <v>Furniture</v>
      </c>
      <c r="J1312" s="13" t="str">
        <f ca="1">PROPER(Table13[[#This Row],[Product Sub-Category]])</f>
        <v>Office Furnishings</v>
      </c>
      <c r="K1312" s="14">
        <v>9</v>
      </c>
      <c r="L1312" s="15">
        <v>78.69</v>
      </c>
      <c r="M1312" s="15">
        <f t="shared" si="60"/>
        <v>708.21</v>
      </c>
      <c r="N1312" s="9">
        <v>0.05</v>
      </c>
      <c r="O1312" s="21">
        <v>0.05</v>
      </c>
      <c r="P1312" s="21" t="str">
        <f>IF(Table13[[#This Row],[Discount]]=0,"No Discount",IF(Table13[[#This Row],[Discount]]&lt;=0.05,"Low",IF(Table13[[#This Row],[Discount]]&lt;=0.1,"Medium","High")))</f>
        <v>Low</v>
      </c>
      <c r="Q1312" s="15">
        <f t="shared" si="61"/>
        <v>35.410500000000006</v>
      </c>
      <c r="R1312" s="15">
        <f t="shared" si="62"/>
        <v>672.79950000000008</v>
      </c>
      <c r="S1312" s="15" t="str">
        <f>IF(Table13[[#This Row],[Total Sales After Discount (Main Total Sales)]]&gt;=1000,"High Order","Low Order")</f>
        <v>Low Order</v>
      </c>
      <c r="T1312" s="9" t="s">
        <v>31</v>
      </c>
      <c r="U1312" s="9" t="s">
        <v>104</v>
      </c>
      <c r="V1312" s="16" t="str">
        <f ca="1">PROPER(Table13[[#This Row],[Region]])</f>
        <v>West</v>
      </c>
      <c r="W1312" s="9" t="s">
        <v>37</v>
      </c>
      <c r="X1312" s="9" t="s">
        <v>827</v>
      </c>
      <c r="Y1312" s="9" t="s">
        <v>32</v>
      </c>
      <c r="Z1312" s="9" t="str">
        <f>TEXT(Table13[[#This Row],[Order Date]],"mmm")</f>
        <v>Feb</v>
      </c>
      <c r="AA1312" s="1" t="str">
        <f>TEXT(Table13[[#This Row],[Order Date]],"yyyy")</f>
        <v>2015</v>
      </c>
      <c r="AB1312" s="1" t="str">
        <f>TEXT(Table13[[#This Row],[Order Date]],"mmm yyyy")</f>
        <v>Feb 2015</v>
      </c>
      <c r="AC1312" s="1" t="str">
        <f>TEXT(Table13[[#This Row],[Order Date]],"dddd")</f>
        <v>Sunday</v>
      </c>
    </row>
    <row r="1313" spans="1:29" ht="14.5">
      <c r="A1313" s="9">
        <v>2355</v>
      </c>
      <c r="B1313" s="9" t="str">
        <f>VLOOKUP(Table13[[#This Row],[Customer ID]],'Customer Lookup'!A:B,2,0)</f>
        <v>Clyde Burnett</v>
      </c>
      <c r="C1313" s="9">
        <v>91306</v>
      </c>
      <c r="D1313" s="12">
        <v>42171</v>
      </c>
      <c r="E1313" s="12">
        <v>42173</v>
      </c>
      <c r="F1313" s="24">
        <f>Table13[[#This Row],[Ship Date]]-Table13[[#This Row],[Order Date]]</f>
        <v>2</v>
      </c>
      <c r="G1313" s="18" t="str">
        <f>IF(Table13[[#This Row],[Shipping Delay (No of Days From Order to Delivery)]]&lt;=2,"Fast Delivery","Standard Delivery")</f>
        <v>Fast Delivery</v>
      </c>
      <c r="H1313" s="9" t="s">
        <v>123</v>
      </c>
      <c r="I1313" s="13" t="str">
        <f ca="1">TRIM(Table13[[#This Row],[Product Category]])</f>
        <v>Furniture</v>
      </c>
      <c r="J1313" s="13" t="str">
        <f ca="1">PROPER(Table13[[#This Row],[Product Sub-Category]])</f>
        <v>Tables</v>
      </c>
      <c r="K1313" s="14">
        <v>12</v>
      </c>
      <c r="L1313" s="15">
        <v>146.34</v>
      </c>
      <c r="M1313" s="15">
        <f t="shared" si="60"/>
        <v>1756.08</v>
      </c>
      <c r="N1313" s="9">
        <v>0.1</v>
      </c>
      <c r="O1313" s="20">
        <v>0.1</v>
      </c>
      <c r="P1313" s="20" t="str">
        <f>IF(Table13[[#This Row],[Discount]]=0,"No Discount",IF(Table13[[#This Row],[Discount]]&lt;=0.05,"Low",IF(Table13[[#This Row],[Discount]]&lt;=0.1,"Medium","High")))</f>
        <v>Medium</v>
      </c>
      <c r="Q1313" s="15">
        <f t="shared" si="61"/>
        <v>175.608</v>
      </c>
      <c r="R1313" s="15">
        <f t="shared" si="62"/>
        <v>1580.472</v>
      </c>
      <c r="S1313" s="15" t="str">
        <f>IF(Table13[[#This Row],[Total Sales After Discount (Main Total Sales)]]&gt;=1000,"High Order","Low Order")</f>
        <v>High Order</v>
      </c>
      <c r="T1313" s="9" t="s">
        <v>50</v>
      </c>
      <c r="U1313" s="9" t="s">
        <v>104</v>
      </c>
      <c r="V1313" s="16" t="str">
        <f ca="1">PROPER(Table13[[#This Row],[Region]])</f>
        <v>West</v>
      </c>
      <c r="W1313" s="9" t="s">
        <v>37</v>
      </c>
      <c r="X1313" s="9" t="s">
        <v>827</v>
      </c>
      <c r="Y1313" s="9" t="s">
        <v>22</v>
      </c>
      <c r="Z1313" s="9" t="str">
        <f>TEXT(Table13[[#This Row],[Order Date]],"mmm")</f>
        <v>Jun</v>
      </c>
      <c r="AA1313" s="1" t="str">
        <f>TEXT(Table13[[#This Row],[Order Date]],"yyyy")</f>
        <v>2015</v>
      </c>
      <c r="AB1313" s="1" t="str">
        <f>TEXT(Table13[[#This Row],[Order Date]],"mmm yyyy")</f>
        <v>Jun 2015</v>
      </c>
      <c r="AC1313" s="1" t="str">
        <f>TEXT(Table13[[#This Row],[Order Date]],"dddd")</f>
        <v>Tuesday</v>
      </c>
    </row>
    <row r="1314" spans="1:29" ht="14.5">
      <c r="A1314" s="9">
        <v>2356</v>
      </c>
      <c r="B1314" s="9" t="str">
        <f>VLOOKUP(Table13[[#This Row],[Customer ID]],'Customer Lookup'!A:B,2,0)</f>
        <v>Emma Bloom</v>
      </c>
      <c r="C1314" s="9">
        <v>91305</v>
      </c>
      <c r="D1314" s="12">
        <v>42078</v>
      </c>
      <c r="E1314" s="12">
        <v>42080</v>
      </c>
      <c r="F1314" s="24">
        <f>Table13[[#This Row],[Ship Date]]-Table13[[#This Row],[Order Date]]</f>
        <v>2</v>
      </c>
      <c r="G1314" s="18" t="str">
        <f>IF(Table13[[#This Row],[Shipping Delay (No of Days From Order to Delivery)]]&lt;=2,"Fast Delivery","Standard Delivery")</f>
        <v>Fast Delivery</v>
      </c>
      <c r="H1314" s="8" t="s">
        <v>2233</v>
      </c>
      <c r="I1314" s="13" t="str">
        <f ca="1">TRIM(Table13[[#This Row],[Product Category]])</f>
        <v>Technology</v>
      </c>
      <c r="J1314" s="13" t="str">
        <f ca="1">PROPER(Table13[[#This Row],[Product Sub-Category]])</f>
        <v>Office Furnishings</v>
      </c>
      <c r="K1314" s="14">
        <v>22</v>
      </c>
      <c r="L1314" s="15">
        <v>29.34</v>
      </c>
      <c r="M1314" s="15">
        <f t="shared" si="60"/>
        <v>645.48</v>
      </c>
      <c r="N1314" s="9">
        <v>0.05</v>
      </c>
      <c r="O1314" s="21">
        <v>0.05</v>
      </c>
      <c r="P1314" s="21" t="str">
        <f>IF(Table13[[#This Row],[Discount]]=0,"No Discount",IF(Table13[[#This Row],[Discount]]&lt;=0.05,"Low",IF(Table13[[#This Row],[Discount]]&lt;=0.1,"Medium","High")))</f>
        <v>Low</v>
      </c>
      <c r="Q1314" s="15">
        <f t="shared" si="61"/>
        <v>32.274000000000001</v>
      </c>
      <c r="R1314" s="15">
        <f t="shared" si="62"/>
        <v>613.20600000000002</v>
      </c>
      <c r="S1314" s="15" t="str">
        <f>IF(Table13[[#This Row],[Total Sales After Discount (Main Total Sales)]]&gt;=1000,"High Order","Low Order")</f>
        <v>Low Order</v>
      </c>
      <c r="T1314" s="9" t="s">
        <v>50</v>
      </c>
      <c r="U1314" s="9" t="s">
        <v>104</v>
      </c>
      <c r="V1314" s="16" t="str">
        <f ca="1">PROPER(Table13[[#This Row],[Region]])</f>
        <v>South</v>
      </c>
      <c r="W1314" s="9" t="s">
        <v>836</v>
      </c>
      <c r="X1314" s="9" t="s">
        <v>837</v>
      </c>
      <c r="Y1314" s="9" t="s">
        <v>32</v>
      </c>
      <c r="Z1314" s="9" t="str">
        <f>TEXT(Table13[[#This Row],[Order Date]],"mmm")</f>
        <v>Mar</v>
      </c>
      <c r="AA1314" s="1" t="str">
        <f>TEXT(Table13[[#This Row],[Order Date]],"yyyy")</f>
        <v>2015</v>
      </c>
      <c r="AB1314" s="1" t="str">
        <f>TEXT(Table13[[#This Row],[Order Date]],"mmm yyyy")</f>
        <v>Mar 2015</v>
      </c>
      <c r="AC1314" s="1" t="str">
        <f>TEXT(Table13[[#This Row],[Order Date]],"dddd")</f>
        <v>Sunday</v>
      </c>
    </row>
    <row r="1315" spans="1:29" ht="14.5">
      <c r="A1315" s="9">
        <v>2358</v>
      </c>
      <c r="B1315" s="9" t="str">
        <f>VLOOKUP(Table13[[#This Row],[Customer ID]],'Customer Lookup'!A:B,2,0)</f>
        <v>Danielle Baird</v>
      </c>
      <c r="C1315" s="9">
        <v>88267</v>
      </c>
      <c r="D1315" s="12">
        <v>42067</v>
      </c>
      <c r="E1315" s="12">
        <v>42071</v>
      </c>
      <c r="F1315" s="24">
        <f>Table13[[#This Row],[Ship Date]]-Table13[[#This Row],[Order Date]]</f>
        <v>4</v>
      </c>
      <c r="G1315" s="18" t="str">
        <f>IF(Table13[[#This Row],[Shipping Delay (No of Days From Order to Delivery)]]&lt;=2,"Fast Delivery","Standard Delivery")</f>
        <v>Standard Delivery</v>
      </c>
      <c r="H1315" s="9" t="s">
        <v>2235</v>
      </c>
      <c r="I1315" s="13" t="str">
        <f ca="1">TRIM(Table13[[#This Row],[Product Category]])</f>
        <v>Office Supplies</v>
      </c>
      <c r="J1315" s="13" t="str">
        <f ca="1">PROPER(Table13[[#This Row],[Product Sub-Category]])</f>
        <v>Telephones And Communication</v>
      </c>
      <c r="K1315" s="14">
        <v>2</v>
      </c>
      <c r="L1315" s="15">
        <v>205.99</v>
      </c>
      <c r="M1315" s="15">
        <f t="shared" si="60"/>
        <v>411.98</v>
      </c>
      <c r="N1315" s="9">
        <v>0.1</v>
      </c>
      <c r="O1315" s="20">
        <v>0.1</v>
      </c>
      <c r="P1315" s="20" t="str">
        <f>IF(Table13[[#This Row],[Discount]]=0,"No Discount",IF(Table13[[#This Row],[Discount]]&lt;=0.05,"Low",IF(Table13[[#This Row],[Discount]]&lt;=0.1,"Medium","High")))</f>
        <v>Medium</v>
      </c>
      <c r="Q1315" s="15">
        <f t="shared" si="61"/>
        <v>41.198000000000008</v>
      </c>
      <c r="R1315" s="15">
        <f t="shared" si="62"/>
        <v>370.78200000000004</v>
      </c>
      <c r="S1315" s="15" t="str">
        <f>IF(Table13[[#This Row],[Total Sales After Discount (Main Total Sales)]]&gt;=1000,"High Order","Low Order")</f>
        <v>Low Order</v>
      </c>
      <c r="T1315" s="9" t="s">
        <v>98</v>
      </c>
      <c r="U1315" s="9" t="s">
        <v>81</v>
      </c>
      <c r="V1315" s="16" t="str">
        <f ca="1">PROPER(Table13[[#This Row],[Region]])</f>
        <v>South</v>
      </c>
      <c r="W1315" s="9" t="s">
        <v>242</v>
      </c>
      <c r="X1315" s="9" t="s">
        <v>778</v>
      </c>
      <c r="Y1315" s="9" t="s">
        <v>32</v>
      </c>
      <c r="Z1315" s="9" t="str">
        <f>TEXT(Table13[[#This Row],[Order Date]],"mmm")</f>
        <v>Mar</v>
      </c>
      <c r="AA1315" s="1" t="str">
        <f>TEXT(Table13[[#This Row],[Order Date]],"yyyy")</f>
        <v>2015</v>
      </c>
      <c r="AB1315" s="1" t="str">
        <f>TEXT(Table13[[#This Row],[Order Date]],"mmm yyyy")</f>
        <v>Mar 2015</v>
      </c>
      <c r="AC1315" s="1" t="str">
        <f>TEXT(Table13[[#This Row],[Order Date]],"dddd")</f>
        <v>Wednesday</v>
      </c>
    </row>
    <row r="1316" spans="1:29" ht="14.5">
      <c r="A1316" s="9">
        <v>2358</v>
      </c>
      <c r="B1316" s="9" t="str">
        <f>VLOOKUP(Table13[[#This Row],[Customer ID]],'Customer Lookup'!A:B,2,0)</f>
        <v>Danielle Baird</v>
      </c>
      <c r="C1316" s="9">
        <v>88268</v>
      </c>
      <c r="D1316" s="12">
        <v>42049</v>
      </c>
      <c r="E1316" s="12">
        <v>42051</v>
      </c>
      <c r="F1316" s="24">
        <f>Table13[[#This Row],[Ship Date]]-Table13[[#This Row],[Order Date]]</f>
        <v>2</v>
      </c>
      <c r="G1316" s="18" t="str">
        <f>IF(Table13[[#This Row],[Shipping Delay (No of Days From Order to Delivery)]]&lt;=2,"Fast Delivery","Standard Delivery")</f>
        <v>Fast Delivery</v>
      </c>
      <c r="H1316" s="8" t="s">
        <v>2240</v>
      </c>
      <c r="I1316" s="13" t="str">
        <f ca="1">TRIM(Table13[[#This Row],[Product Category]])</f>
        <v>Office Supplies</v>
      </c>
      <c r="J1316" s="13" t="str">
        <f ca="1">PROPER(Table13[[#This Row],[Product Sub-Category]])</f>
        <v>Scissors, Rulers And Trimmers</v>
      </c>
      <c r="K1316" s="14">
        <v>19</v>
      </c>
      <c r="L1316" s="15">
        <v>2.08</v>
      </c>
      <c r="M1316" s="15">
        <f t="shared" si="60"/>
        <v>39.520000000000003</v>
      </c>
      <c r="N1316" s="9">
        <v>0.05</v>
      </c>
      <c r="O1316" s="21">
        <v>0.05</v>
      </c>
      <c r="P1316" s="21" t="str">
        <f>IF(Table13[[#This Row],[Discount]]=0,"No Discount",IF(Table13[[#This Row],[Discount]]&lt;=0.05,"Low",IF(Table13[[#This Row],[Discount]]&lt;=0.1,"Medium","High")))</f>
        <v>Low</v>
      </c>
      <c r="Q1316" s="15">
        <f t="shared" si="61"/>
        <v>1.9760000000000002</v>
      </c>
      <c r="R1316" s="15">
        <f t="shared" si="62"/>
        <v>37.544000000000004</v>
      </c>
      <c r="S1316" s="15" t="str">
        <f>IF(Table13[[#This Row],[Total Sales After Discount (Main Total Sales)]]&gt;=1000,"High Order","Low Order")</f>
        <v>Low Order</v>
      </c>
      <c r="T1316" s="9" t="s">
        <v>41</v>
      </c>
      <c r="U1316" s="9" t="s">
        <v>42</v>
      </c>
      <c r="V1316" s="16" t="str">
        <f ca="1">PROPER(Table13[[#This Row],[Region]])</f>
        <v>South</v>
      </c>
      <c r="W1316" s="9" t="s">
        <v>242</v>
      </c>
      <c r="X1316" s="9" t="s">
        <v>778</v>
      </c>
      <c r="Y1316" s="9" t="s">
        <v>32</v>
      </c>
      <c r="Z1316" s="9" t="str">
        <f>TEXT(Table13[[#This Row],[Order Date]],"mmm")</f>
        <v>Feb</v>
      </c>
      <c r="AA1316" s="1" t="str">
        <f>TEXT(Table13[[#This Row],[Order Date]],"yyyy")</f>
        <v>2015</v>
      </c>
      <c r="AB1316" s="1" t="str">
        <f>TEXT(Table13[[#This Row],[Order Date]],"mmm yyyy")</f>
        <v>Feb 2015</v>
      </c>
      <c r="AC1316" s="1" t="str">
        <f>TEXT(Table13[[#This Row],[Order Date]],"dddd")</f>
        <v>Saturday</v>
      </c>
    </row>
    <row r="1317" spans="1:29" ht="14.5">
      <c r="A1317" s="9">
        <v>2359</v>
      </c>
      <c r="B1317" s="9" t="str">
        <f>VLOOKUP(Table13[[#This Row],[Customer ID]],'Customer Lookup'!A:B,2,0)</f>
        <v>Annie Horne</v>
      </c>
      <c r="C1317" s="9">
        <v>88265</v>
      </c>
      <c r="D1317" s="12">
        <v>42040</v>
      </c>
      <c r="E1317" s="12">
        <v>42040</v>
      </c>
      <c r="F1317" s="24">
        <f>Table13[[#This Row],[Ship Date]]-Table13[[#This Row],[Order Date]]</f>
        <v>0</v>
      </c>
      <c r="G1317" s="18" t="str">
        <f>IF(Table13[[#This Row],[Shipping Delay (No of Days From Order to Delivery)]]&lt;=2,"Fast Delivery","Standard Delivery")</f>
        <v>Fast Delivery</v>
      </c>
      <c r="H1317" s="9" t="s">
        <v>83</v>
      </c>
      <c r="I1317" s="13" t="str">
        <f ca="1">TRIM(Table13[[#This Row],[Product Category]])</f>
        <v>Technology</v>
      </c>
      <c r="J1317" s="13" t="str">
        <f ca="1">PROPER(Table13[[#This Row],[Product Sub-Category]])</f>
        <v>Paper</v>
      </c>
      <c r="K1317" s="14">
        <v>7</v>
      </c>
      <c r="L1317" s="15">
        <v>7.28</v>
      </c>
      <c r="M1317" s="15">
        <f t="shared" si="60"/>
        <v>50.96</v>
      </c>
      <c r="N1317" s="9">
        <v>0.05</v>
      </c>
      <c r="O1317" s="20">
        <v>0.05</v>
      </c>
      <c r="P1317" s="20" t="str">
        <f>IF(Table13[[#This Row],[Discount]]=0,"No Discount",IF(Table13[[#This Row],[Discount]]&lt;=0.05,"Low",IF(Table13[[#This Row],[Discount]]&lt;=0.1,"Medium","High")))</f>
        <v>Low</v>
      </c>
      <c r="Q1317" s="15">
        <f t="shared" si="61"/>
        <v>2.548</v>
      </c>
      <c r="R1317" s="15">
        <f t="shared" si="62"/>
        <v>48.411999999999999</v>
      </c>
      <c r="S1317" s="15" t="str">
        <f>IF(Table13[[#This Row],[Total Sales After Discount (Main Total Sales)]]&gt;=1000,"High Order","Low Order")</f>
        <v>Low Order</v>
      </c>
      <c r="T1317" s="9" t="s">
        <v>41</v>
      </c>
      <c r="U1317" s="9" t="s">
        <v>42</v>
      </c>
      <c r="V1317" s="16" t="str">
        <f ca="1">PROPER(Table13[[#This Row],[Region]])</f>
        <v>South</v>
      </c>
      <c r="W1317" s="9" t="s">
        <v>242</v>
      </c>
      <c r="X1317" s="9" t="s">
        <v>838</v>
      </c>
      <c r="Y1317" s="9" t="s">
        <v>32</v>
      </c>
      <c r="Z1317" s="9" t="str">
        <f>TEXT(Table13[[#This Row],[Order Date]],"mmm")</f>
        <v>Feb</v>
      </c>
      <c r="AA1317" s="1" t="str">
        <f>TEXT(Table13[[#This Row],[Order Date]],"yyyy")</f>
        <v>2015</v>
      </c>
      <c r="AB1317" s="1" t="str">
        <f>TEXT(Table13[[#This Row],[Order Date]],"mmm yyyy")</f>
        <v>Feb 2015</v>
      </c>
      <c r="AC1317" s="1" t="str">
        <f>TEXT(Table13[[#This Row],[Order Date]],"dddd")</f>
        <v>Thursday</v>
      </c>
    </row>
    <row r="1318" spans="1:29" ht="14.5">
      <c r="A1318" s="9">
        <v>2361</v>
      </c>
      <c r="B1318" s="9" t="str">
        <f>VLOOKUP(Table13[[#This Row],[Customer ID]],'Customer Lookup'!A:B,2,0)</f>
        <v>Vincent Daniel</v>
      </c>
      <c r="C1318" s="9">
        <v>88266</v>
      </c>
      <c r="D1318" s="12">
        <v>42060</v>
      </c>
      <c r="E1318" s="12">
        <v>42061</v>
      </c>
      <c r="F1318" s="24">
        <f>Table13[[#This Row],[Ship Date]]-Table13[[#This Row],[Order Date]]</f>
        <v>1</v>
      </c>
      <c r="G1318" s="18" t="str">
        <f>IF(Table13[[#This Row],[Shipping Delay (No of Days From Order to Delivery)]]&lt;=2,"Fast Delivery","Standard Delivery")</f>
        <v>Fast Delivery</v>
      </c>
      <c r="H1318" s="8" t="s">
        <v>144</v>
      </c>
      <c r="I1318" s="13" t="str">
        <f ca="1">TRIM(Table13[[#This Row],[Product Category]])</f>
        <v>Furniture</v>
      </c>
      <c r="J1318" s="13" t="str">
        <f ca="1">PROPER(Table13[[#This Row],[Product Sub-Category]])</f>
        <v>Computer Peripherals</v>
      </c>
      <c r="K1318" s="14">
        <v>1</v>
      </c>
      <c r="L1318" s="15">
        <v>8.33</v>
      </c>
      <c r="M1318" s="15">
        <f t="shared" si="60"/>
        <v>8.33</v>
      </c>
      <c r="N1318" s="9">
        <v>0.05</v>
      </c>
      <c r="O1318" s="21">
        <v>0.05</v>
      </c>
      <c r="P1318" s="21" t="str">
        <f>IF(Table13[[#This Row],[Discount]]=0,"No Discount",IF(Table13[[#This Row],[Discount]]&lt;=0.05,"Low",IF(Table13[[#This Row],[Discount]]&lt;=0.1,"Medium","High")))</f>
        <v>Low</v>
      </c>
      <c r="Q1318" s="15">
        <f t="shared" si="61"/>
        <v>0.41650000000000004</v>
      </c>
      <c r="R1318" s="15">
        <f t="shared" si="62"/>
        <v>7.9135</v>
      </c>
      <c r="S1318" s="15" t="str">
        <f>IF(Table13[[#This Row],[Total Sales After Discount (Main Total Sales)]]&gt;=1000,"High Order","Low Order")</f>
        <v>Low Order</v>
      </c>
      <c r="T1318" s="9" t="s">
        <v>21</v>
      </c>
      <c r="U1318" s="9" t="s">
        <v>81</v>
      </c>
      <c r="V1318" s="16" t="str">
        <f ca="1">PROPER(Table13[[#This Row],[Region]])</f>
        <v>East</v>
      </c>
      <c r="W1318" s="9" t="s">
        <v>242</v>
      </c>
      <c r="X1318" s="9" t="s">
        <v>839</v>
      </c>
      <c r="Y1318" s="9" t="s">
        <v>32</v>
      </c>
      <c r="Z1318" s="9" t="str">
        <f>TEXT(Table13[[#This Row],[Order Date]],"mmm")</f>
        <v>Feb</v>
      </c>
      <c r="AA1318" s="1" t="str">
        <f>TEXT(Table13[[#This Row],[Order Date]],"yyyy")</f>
        <v>2015</v>
      </c>
      <c r="AB1318" s="1" t="str">
        <f>TEXT(Table13[[#This Row],[Order Date]],"mmm yyyy")</f>
        <v>Feb 2015</v>
      </c>
      <c r="AC1318" s="1" t="str">
        <f>TEXT(Table13[[#This Row],[Order Date]],"dddd")</f>
        <v>Wednesday</v>
      </c>
    </row>
    <row r="1319" spans="1:29" ht="14.5">
      <c r="A1319" s="9">
        <v>2363</v>
      </c>
      <c r="B1319" s="9" t="str">
        <f>VLOOKUP(Table13[[#This Row],[Customer ID]],'Customer Lookup'!A:B,2,0)</f>
        <v>Jacob Murray</v>
      </c>
      <c r="C1319" s="9">
        <v>90040</v>
      </c>
      <c r="D1319" s="12">
        <v>42105</v>
      </c>
      <c r="E1319" s="12">
        <v>42107</v>
      </c>
      <c r="F1319" s="24">
        <f>Table13[[#This Row],[Ship Date]]-Table13[[#This Row],[Order Date]]</f>
        <v>2</v>
      </c>
      <c r="G1319" s="18" t="str">
        <f>IF(Table13[[#This Row],[Shipping Delay (No of Days From Order to Delivery)]]&lt;=2,"Fast Delivery","Standard Delivery")</f>
        <v>Fast Delivery</v>
      </c>
      <c r="H1319" s="9" t="s">
        <v>2233</v>
      </c>
      <c r="I1319" s="13" t="str">
        <f ca="1">TRIM(Table13[[#This Row],[Product Category]])</f>
        <v>Office Supplies</v>
      </c>
      <c r="J1319" s="13" t="str">
        <f ca="1">PROPER(Table13[[#This Row],[Product Sub-Category]])</f>
        <v>Office Furnishings</v>
      </c>
      <c r="K1319" s="14">
        <v>11</v>
      </c>
      <c r="L1319" s="15">
        <v>5.77</v>
      </c>
      <c r="M1319" s="15">
        <f t="shared" si="60"/>
        <v>63.47</v>
      </c>
      <c r="N1319" s="9">
        <v>0.05</v>
      </c>
      <c r="O1319" s="20">
        <v>0.05</v>
      </c>
      <c r="P1319" s="20" t="str">
        <f>IF(Table13[[#This Row],[Discount]]=0,"No Discount",IF(Table13[[#This Row],[Discount]]&lt;=0.05,"Low",IF(Table13[[#This Row],[Discount]]&lt;=0.1,"Medium","High")))</f>
        <v>Low</v>
      </c>
      <c r="Q1319" s="15">
        <f t="shared" si="61"/>
        <v>3.1735000000000002</v>
      </c>
      <c r="R1319" s="15">
        <f t="shared" si="62"/>
        <v>60.296500000000002</v>
      </c>
      <c r="S1319" s="15" t="str">
        <f>IF(Table13[[#This Row],[Total Sales After Discount (Main Total Sales)]]&gt;=1000,"High Order","Low Order")</f>
        <v>Low Order</v>
      </c>
      <c r="T1319" s="9" t="s">
        <v>21</v>
      </c>
      <c r="U1319" s="9" t="s">
        <v>42</v>
      </c>
      <c r="V1319" s="16" t="str">
        <f ca="1">PROPER(Table13[[#This Row],[Region]])</f>
        <v>South</v>
      </c>
      <c r="W1319" s="9" t="s">
        <v>124</v>
      </c>
      <c r="X1319" s="9" t="s">
        <v>798</v>
      </c>
      <c r="Y1319" s="9" t="s">
        <v>32</v>
      </c>
      <c r="Z1319" s="9" t="str">
        <f>TEXT(Table13[[#This Row],[Order Date]],"mmm")</f>
        <v>Apr</v>
      </c>
      <c r="AA1319" s="1" t="str">
        <f>TEXT(Table13[[#This Row],[Order Date]],"yyyy")</f>
        <v>2015</v>
      </c>
      <c r="AB1319" s="1" t="str">
        <f>TEXT(Table13[[#This Row],[Order Date]],"mmm yyyy")</f>
        <v>Apr 2015</v>
      </c>
      <c r="AC1319" s="1" t="str">
        <f>TEXT(Table13[[#This Row],[Order Date]],"dddd")</f>
        <v>Saturday</v>
      </c>
    </row>
    <row r="1320" spans="1:29" ht="14.5">
      <c r="A1320" s="9">
        <v>2369</v>
      </c>
      <c r="B1320" s="9" t="str">
        <f>VLOOKUP(Table13[[#This Row],[Customer ID]],'Customer Lookup'!A:B,2,0)</f>
        <v>Mike G Hartman</v>
      </c>
      <c r="C1320" s="9">
        <v>90408</v>
      </c>
      <c r="D1320" s="12">
        <v>42017</v>
      </c>
      <c r="E1320" s="12">
        <v>42019</v>
      </c>
      <c r="F1320" s="24">
        <f>Table13[[#This Row],[Ship Date]]-Table13[[#This Row],[Order Date]]</f>
        <v>2</v>
      </c>
      <c r="G1320" s="18" t="str">
        <f>IF(Table13[[#This Row],[Shipping Delay (No of Days From Order to Delivery)]]&lt;=2,"Fast Delivery","Standard Delivery")</f>
        <v>Fast Delivery</v>
      </c>
      <c r="H1320" s="8" t="s">
        <v>83</v>
      </c>
      <c r="I1320" s="13" t="str">
        <f ca="1">TRIM(Table13[[#This Row],[Product Category]])</f>
        <v>Office Supplies</v>
      </c>
      <c r="J1320" s="13" t="str">
        <f ca="1">PROPER(Table13[[#This Row],[Product Sub-Category]])</f>
        <v>Paper</v>
      </c>
      <c r="K1320" s="14">
        <v>13</v>
      </c>
      <c r="L1320" s="15">
        <v>5.98</v>
      </c>
      <c r="M1320" s="15">
        <f t="shared" si="60"/>
        <v>77.740000000000009</v>
      </c>
      <c r="N1320" s="9">
        <v>0.05</v>
      </c>
      <c r="O1320" s="21">
        <v>0.05</v>
      </c>
      <c r="P1320" s="21" t="str">
        <f>IF(Table13[[#This Row],[Discount]]=0,"No Discount",IF(Table13[[#This Row],[Discount]]&lt;=0.05,"Low",IF(Table13[[#This Row],[Discount]]&lt;=0.1,"Medium","High")))</f>
        <v>Low</v>
      </c>
      <c r="Q1320" s="15">
        <f t="shared" si="61"/>
        <v>3.8870000000000005</v>
      </c>
      <c r="R1320" s="15">
        <f t="shared" si="62"/>
        <v>73.853000000000009</v>
      </c>
      <c r="S1320" s="15" t="str">
        <f>IF(Table13[[#This Row],[Total Sales After Discount (Main Total Sales)]]&gt;=1000,"High Order","Low Order")</f>
        <v>Low Order</v>
      </c>
      <c r="T1320" s="9" t="s">
        <v>98</v>
      </c>
      <c r="U1320" s="9" t="s">
        <v>104</v>
      </c>
      <c r="V1320" s="16" t="str">
        <f ca="1">PROPER(Table13[[#This Row],[Region]])</f>
        <v>Central</v>
      </c>
      <c r="W1320" s="9" t="s">
        <v>242</v>
      </c>
      <c r="X1320" s="9" t="s">
        <v>840</v>
      </c>
      <c r="Y1320" s="9" t="s">
        <v>32</v>
      </c>
      <c r="Z1320" s="9" t="str">
        <f>TEXT(Table13[[#This Row],[Order Date]],"mmm")</f>
        <v>Jan</v>
      </c>
      <c r="AA1320" s="1" t="str">
        <f>TEXT(Table13[[#This Row],[Order Date]],"yyyy")</f>
        <v>2015</v>
      </c>
      <c r="AB1320" s="1" t="str">
        <f>TEXT(Table13[[#This Row],[Order Date]],"mmm yyyy")</f>
        <v>Jan 2015</v>
      </c>
      <c r="AC1320" s="1" t="str">
        <f>TEXT(Table13[[#This Row],[Order Date]],"dddd")</f>
        <v>Tuesday</v>
      </c>
    </row>
    <row r="1321" spans="1:29" ht="14.5">
      <c r="A1321" s="9">
        <v>2372</v>
      </c>
      <c r="B1321" s="9" t="str">
        <f>VLOOKUP(Table13[[#This Row],[Customer ID]],'Customer Lookup'!A:B,2,0)</f>
        <v>Marvin Parrott</v>
      </c>
      <c r="C1321" s="9">
        <v>90714</v>
      </c>
      <c r="D1321" s="12">
        <v>42078</v>
      </c>
      <c r="E1321" s="12">
        <v>42079</v>
      </c>
      <c r="F1321" s="24">
        <f>Table13[[#This Row],[Ship Date]]-Table13[[#This Row],[Order Date]]</f>
        <v>1</v>
      </c>
      <c r="G1321" s="18" t="str">
        <f>IF(Table13[[#This Row],[Shipping Delay (No of Days From Order to Delivery)]]&lt;=2,"Fast Delivery","Standard Delivery")</f>
        <v>Fast Delivery</v>
      </c>
      <c r="H1321" s="9" t="s">
        <v>2231</v>
      </c>
      <c r="I1321" s="13" t="str">
        <f ca="1">TRIM(Table13[[#This Row],[Product Category]])</f>
        <v>Office Supplies</v>
      </c>
      <c r="J1321" s="13" t="str">
        <f ca="1">PROPER(Table13[[#This Row],[Product Sub-Category]])</f>
        <v>Pens &amp; Art Supplies</v>
      </c>
      <c r="K1321" s="14">
        <v>4</v>
      </c>
      <c r="L1321" s="15">
        <v>1.76</v>
      </c>
      <c r="M1321" s="15">
        <f t="shared" si="60"/>
        <v>7.04</v>
      </c>
      <c r="N1321" s="9">
        <v>0.05</v>
      </c>
      <c r="O1321" s="20">
        <v>0.05</v>
      </c>
      <c r="P1321" s="20" t="str">
        <f>IF(Table13[[#This Row],[Discount]]=0,"No Discount",IF(Table13[[#This Row],[Discount]]&lt;=0.05,"Low",IF(Table13[[#This Row],[Discount]]&lt;=0.1,"Medium","High")))</f>
        <v>Low</v>
      </c>
      <c r="Q1321" s="15">
        <f t="shared" si="61"/>
        <v>0.35200000000000004</v>
      </c>
      <c r="R1321" s="15">
        <f t="shared" si="62"/>
        <v>6.6879999999999997</v>
      </c>
      <c r="S1321" s="15" t="str">
        <f>IF(Table13[[#This Row],[Total Sales After Discount (Main Total Sales)]]&gt;=1000,"High Order","Low Order")</f>
        <v>Low Order</v>
      </c>
      <c r="T1321" s="9" t="s">
        <v>50</v>
      </c>
      <c r="U1321" s="9" t="s">
        <v>81</v>
      </c>
      <c r="V1321" s="16" t="str">
        <f ca="1">PROPER(Table13[[#This Row],[Region]])</f>
        <v>West</v>
      </c>
      <c r="W1321" s="9" t="s">
        <v>55</v>
      </c>
      <c r="X1321" s="9" t="s">
        <v>841</v>
      </c>
      <c r="Y1321" s="9" t="s">
        <v>32</v>
      </c>
      <c r="Z1321" s="9" t="str">
        <f>TEXT(Table13[[#This Row],[Order Date]],"mmm")</f>
        <v>Mar</v>
      </c>
      <c r="AA1321" s="1" t="str">
        <f>TEXT(Table13[[#This Row],[Order Date]],"yyyy")</f>
        <v>2015</v>
      </c>
      <c r="AB1321" s="1" t="str">
        <f>TEXT(Table13[[#This Row],[Order Date]],"mmm yyyy")</f>
        <v>Mar 2015</v>
      </c>
      <c r="AC1321" s="1" t="str">
        <f>TEXT(Table13[[#This Row],[Order Date]],"dddd")</f>
        <v>Sunday</v>
      </c>
    </row>
    <row r="1322" spans="1:29" ht="14.5">
      <c r="A1322" s="9">
        <v>2376</v>
      </c>
      <c r="B1322" s="9" t="str">
        <f>VLOOKUP(Table13[[#This Row],[Customer ID]],'Customer Lookup'!A:B,2,0)</f>
        <v>Debra Batchelor</v>
      </c>
      <c r="C1322" s="9">
        <v>91321</v>
      </c>
      <c r="D1322" s="12">
        <v>42068</v>
      </c>
      <c r="E1322" s="12">
        <v>42069</v>
      </c>
      <c r="F1322" s="24">
        <f>Table13[[#This Row],[Ship Date]]-Table13[[#This Row],[Order Date]]</f>
        <v>1</v>
      </c>
      <c r="G1322" s="18" t="str">
        <f>IF(Table13[[#This Row],[Shipping Delay (No of Days From Order to Delivery)]]&lt;=2,"Fast Delivery","Standard Delivery")</f>
        <v>Fast Delivery</v>
      </c>
      <c r="H1322" s="8" t="s">
        <v>2231</v>
      </c>
      <c r="I1322" s="13" t="str">
        <f ca="1">TRIM(Table13[[#This Row],[Product Category]])</f>
        <v>Office Supplies</v>
      </c>
      <c r="J1322" s="13" t="str">
        <f ca="1">PROPER(Table13[[#This Row],[Product Sub-Category]])</f>
        <v>Pens &amp; Art Supplies</v>
      </c>
      <c r="K1322" s="14">
        <v>18</v>
      </c>
      <c r="L1322" s="15">
        <v>3.28</v>
      </c>
      <c r="M1322" s="15">
        <f t="shared" si="60"/>
        <v>59.04</v>
      </c>
      <c r="N1322" s="9">
        <v>0.05</v>
      </c>
      <c r="O1322" s="21">
        <v>0.05</v>
      </c>
      <c r="P1322" s="21" t="str">
        <f>IF(Table13[[#This Row],[Discount]]=0,"No Discount",IF(Table13[[#This Row],[Discount]]&lt;=0.05,"Low",IF(Table13[[#This Row],[Discount]]&lt;=0.1,"Medium","High")))</f>
        <v>Low</v>
      </c>
      <c r="Q1322" s="15">
        <f t="shared" si="61"/>
        <v>2.952</v>
      </c>
      <c r="R1322" s="15">
        <f t="shared" si="62"/>
        <v>56.088000000000001</v>
      </c>
      <c r="S1322" s="15" t="str">
        <f>IF(Table13[[#This Row],[Total Sales After Discount (Main Total Sales)]]&gt;=1000,"High Order","Low Order")</f>
        <v>Low Order</v>
      </c>
      <c r="T1322" s="9" t="s">
        <v>21</v>
      </c>
      <c r="U1322" s="9" t="s">
        <v>81</v>
      </c>
      <c r="V1322" s="16" t="str">
        <f ca="1">PROPER(Table13[[#This Row],[Region]])</f>
        <v>West</v>
      </c>
      <c r="W1322" s="9" t="s">
        <v>682</v>
      </c>
      <c r="X1322" s="9" t="s">
        <v>683</v>
      </c>
      <c r="Y1322" s="9" t="s">
        <v>32</v>
      </c>
      <c r="Z1322" s="9" t="str">
        <f>TEXT(Table13[[#This Row],[Order Date]],"mmm")</f>
        <v>Mar</v>
      </c>
      <c r="AA1322" s="1" t="str">
        <f>TEXT(Table13[[#This Row],[Order Date]],"yyyy")</f>
        <v>2015</v>
      </c>
      <c r="AB1322" s="1" t="str">
        <f>TEXT(Table13[[#This Row],[Order Date]],"mmm yyyy")</f>
        <v>Mar 2015</v>
      </c>
      <c r="AC1322" s="1" t="str">
        <f>TEXT(Table13[[#This Row],[Order Date]],"dddd")</f>
        <v>Thursday</v>
      </c>
    </row>
    <row r="1323" spans="1:29" ht="14.5">
      <c r="A1323" s="9">
        <v>2376</v>
      </c>
      <c r="B1323" s="9" t="str">
        <f>VLOOKUP(Table13[[#This Row],[Customer ID]],'Customer Lookup'!A:B,2,0)</f>
        <v>Debra Batchelor</v>
      </c>
      <c r="C1323" s="9">
        <v>91321</v>
      </c>
      <c r="D1323" s="12">
        <v>42068</v>
      </c>
      <c r="E1323" s="12">
        <v>42070</v>
      </c>
      <c r="F1323" s="24">
        <f>Table13[[#This Row],[Ship Date]]-Table13[[#This Row],[Order Date]]</f>
        <v>2</v>
      </c>
      <c r="G1323" s="18" t="str">
        <f>IF(Table13[[#This Row],[Shipping Delay (No of Days From Order to Delivery)]]&lt;=2,"Fast Delivery","Standard Delivery")</f>
        <v>Fast Delivery</v>
      </c>
      <c r="H1323" s="9" t="s">
        <v>2238</v>
      </c>
      <c r="I1323" s="13" t="str">
        <f ca="1">TRIM(Table13[[#This Row],[Product Category]])</f>
        <v>Office Supplies</v>
      </c>
      <c r="J1323" s="13" t="str">
        <f ca="1">PROPER(Table13[[#This Row],[Product Sub-Category]])</f>
        <v>Storage &amp; Organization</v>
      </c>
      <c r="K1323" s="14">
        <v>15</v>
      </c>
      <c r="L1323" s="15">
        <v>6.98</v>
      </c>
      <c r="M1323" s="15">
        <f t="shared" si="60"/>
        <v>104.7</v>
      </c>
      <c r="N1323" s="9">
        <v>0.05</v>
      </c>
      <c r="O1323" s="20">
        <v>0.05</v>
      </c>
      <c r="P1323" s="20" t="str">
        <f>IF(Table13[[#This Row],[Discount]]=0,"No Discount",IF(Table13[[#This Row],[Discount]]&lt;=0.05,"Low",IF(Table13[[#This Row],[Discount]]&lt;=0.1,"Medium","High")))</f>
        <v>Low</v>
      </c>
      <c r="Q1323" s="15">
        <f t="shared" si="61"/>
        <v>5.2350000000000003</v>
      </c>
      <c r="R1323" s="15">
        <f t="shared" si="62"/>
        <v>99.465000000000003</v>
      </c>
      <c r="S1323" s="15" t="str">
        <f>IF(Table13[[#This Row],[Total Sales After Discount (Main Total Sales)]]&gt;=1000,"High Order","Low Order")</f>
        <v>Low Order</v>
      </c>
      <c r="T1323" s="9" t="s">
        <v>21</v>
      </c>
      <c r="U1323" s="9" t="s">
        <v>81</v>
      </c>
      <c r="V1323" s="16" t="str">
        <f ca="1">PROPER(Table13[[#This Row],[Region]])</f>
        <v>Central</v>
      </c>
      <c r="W1323" s="9" t="s">
        <v>682</v>
      </c>
      <c r="X1323" s="9" t="s">
        <v>683</v>
      </c>
      <c r="Y1323" s="9" t="s">
        <v>32</v>
      </c>
      <c r="Z1323" s="9" t="str">
        <f>TEXT(Table13[[#This Row],[Order Date]],"mmm")</f>
        <v>Mar</v>
      </c>
      <c r="AA1323" s="1" t="str">
        <f>TEXT(Table13[[#This Row],[Order Date]],"yyyy")</f>
        <v>2015</v>
      </c>
      <c r="AB1323" s="1" t="str">
        <f>TEXT(Table13[[#This Row],[Order Date]],"mmm yyyy")</f>
        <v>Mar 2015</v>
      </c>
      <c r="AC1323" s="1" t="str">
        <f>TEXT(Table13[[#This Row],[Order Date]],"dddd")</f>
        <v>Thursday</v>
      </c>
    </row>
    <row r="1324" spans="1:29" ht="14.5">
      <c r="A1324" s="9">
        <v>2379</v>
      </c>
      <c r="B1324" s="9" t="str">
        <f>VLOOKUP(Table13[[#This Row],[Customer ID]],'Customer Lookup'!A:B,2,0)</f>
        <v>Mildred Briggs</v>
      </c>
      <c r="C1324" s="9">
        <v>86655</v>
      </c>
      <c r="D1324" s="12">
        <v>42129</v>
      </c>
      <c r="E1324" s="12">
        <v>42131</v>
      </c>
      <c r="F1324" s="24">
        <f>Table13[[#This Row],[Ship Date]]-Table13[[#This Row],[Order Date]]</f>
        <v>2</v>
      </c>
      <c r="G1324" s="18" t="str">
        <f>IF(Table13[[#This Row],[Shipping Delay (No of Days From Order to Delivery)]]&lt;=2,"Fast Delivery","Standard Delivery")</f>
        <v>Fast Delivery</v>
      </c>
      <c r="H1324" s="8" t="s">
        <v>2237</v>
      </c>
      <c r="I1324" s="13" t="str">
        <f ca="1">TRIM(Table13[[#This Row],[Product Category]])</f>
        <v>Office Supplies</v>
      </c>
      <c r="J1324" s="13" t="str">
        <f ca="1">PROPER(Table13[[#This Row],[Product Sub-Category]])</f>
        <v>Binders And Binder Accessories</v>
      </c>
      <c r="K1324" s="14">
        <v>12</v>
      </c>
      <c r="L1324" s="15">
        <v>122.99</v>
      </c>
      <c r="M1324" s="15">
        <f t="shared" si="60"/>
        <v>1475.8799999999999</v>
      </c>
      <c r="N1324" s="9">
        <v>0.1</v>
      </c>
      <c r="O1324" s="21">
        <v>0.1</v>
      </c>
      <c r="P1324" s="21" t="str">
        <f>IF(Table13[[#This Row],[Discount]]=0,"No Discount",IF(Table13[[#This Row],[Discount]]&lt;=0.05,"Low",IF(Table13[[#This Row],[Discount]]&lt;=0.1,"Medium","High")))</f>
        <v>Medium</v>
      </c>
      <c r="Q1324" s="15">
        <f t="shared" si="61"/>
        <v>147.58799999999999</v>
      </c>
      <c r="R1324" s="15">
        <f t="shared" si="62"/>
        <v>1328.2919999999999</v>
      </c>
      <c r="S1324" s="15" t="str">
        <f>IF(Table13[[#This Row],[Total Sales After Discount (Main Total Sales)]]&gt;=1000,"High Order","Low Order")</f>
        <v>High Order</v>
      </c>
      <c r="T1324" s="9" t="s">
        <v>98</v>
      </c>
      <c r="U1324" s="9" t="s">
        <v>51</v>
      </c>
      <c r="V1324" s="16" t="str">
        <f ca="1">PROPER(Table13[[#This Row],[Region]])</f>
        <v>Central</v>
      </c>
      <c r="W1324" s="9" t="s">
        <v>215</v>
      </c>
      <c r="X1324" s="9" t="s">
        <v>762</v>
      </c>
      <c r="Y1324" s="9" t="s">
        <v>32</v>
      </c>
      <c r="Z1324" s="9" t="str">
        <f>TEXT(Table13[[#This Row],[Order Date]],"mmm")</f>
        <v>May</v>
      </c>
      <c r="AA1324" s="1" t="str">
        <f>TEXT(Table13[[#This Row],[Order Date]],"yyyy")</f>
        <v>2015</v>
      </c>
      <c r="AB1324" s="1" t="str">
        <f>TEXT(Table13[[#This Row],[Order Date]],"mmm yyyy")</f>
        <v>May 2015</v>
      </c>
      <c r="AC1324" s="1" t="str">
        <f>TEXT(Table13[[#This Row],[Order Date]],"dddd")</f>
        <v>Tuesday</v>
      </c>
    </row>
    <row r="1325" spans="1:29" ht="14.5">
      <c r="A1325" s="9">
        <v>2380</v>
      </c>
      <c r="B1325" s="9" t="str">
        <f>VLOOKUP(Table13[[#This Row],[Customer ID]],'Customer Lookup'!A:B,2,0)</f>
        <v>Lisa Branch</v>
      </c>
      <c r="C1325" s="9">
        <v>86654</v>
      </c>
      <c r="D1325" s="12">
        <v>42120</v>
      </c>
      <c r="E1325" s="12">
        <v>42122</v>
      </c>
      <c r="F1325" s="24">
        <f>Table13[[#This Row],[Ship Date]]-Table13[[#This Row],[Order Date]]</f>
        <v>2</v>
      </c>
      <c r="G1325" s="18" t="str">
        <f>IF(Table13[[#This Row],[Shipping Delay (No of Days From Order to Delivery)]]&lt;=2,"Fast Delivery","Standard Delivery")</f>
        <v>Fast Delivery</v>
      </c>
      <c r="H1325" s="9" t="s">
        <v>2231</v>
      </c>
      <c r="I1325" s="13" t="str">
        <f ca="1">TRIM(Table13[[#This Row],[Product Category]])</f>
        <v>Office Supplies</v>
      </c>
      <c r="J1325" s="13" t="str">
        <f ca="1">PROPER(Table13[[#This Row],[Product Sub-Category]])</f>
        <v>Pens &amp; Art Supplies</v>
      </c>
      <c r="K1325" s="14">
        <v>9</v>
      </c>
      <c r="L1325" s="15">
        <v>3.38</v>
      </c>
      <c r="M1325" s="15">
        <f t="shared" si="60"/>
        <v>30.419999999999998</v>
      </c>
      <c r="N1325" s="9">
        <v>0.05</v>
      </c>
      <c r="O1325" s="20">
        <v>0.05</v>
      </c>
      <c r="P1325" s="20" t="str">
        <f>IF(Table13[[#This Row],[Discount]]=0,"No Discount",IF(Table13[[#This Row],[Discount]]&lt;=0.05,"Low",IF(Table13[[#This Row],[Discount]]&lt;=0.1,"Medium","High")))</f>
        <v>Low</v>
      </c>
      <c r="Q1325" s="15">
        <f t="shared" si="61"/>
        <v>1.5209999999999999</v>
      </c>
      <c r="R1325" s="15">
        <f t="shared" si="62"/>
        <v>28.898999999999997</v>
      </c>
      <c r="S1325" s="15" t="str">
        <f>IF(Table13[[#This Row],[Total Sales After Discount (Main Total Sales)]]&gt;=1000,"High Order","Low Order")</f>
        <v>Low Order</v>
      </c>
      <c r="T1325" s="9" t="s">
        <v>31</v>
      </c>
      <c r="U1325" s="9" t="s">
        <v>51</v>
      </c>
      <c r="V1325" s="16" t="str">
        <f ca="1">PROPER(Table13[[#This Row],[Region]])</f>
        <v>Central</v>
      </c>
      <c r="W1325" s="9" t="s">
        <v>215</v>
      </c>
      <c r="X1325" s="9" t="s">
        <v>842</v>
      </c>
      <c r="Y1325" s="9" t="s">
        <v>32</v>
      </c>
      <c r="Z1325" s="9" t="str">
        <f>TEXT(Table13[[#This Row],[Order Date]],"mmm")</f>
        <v>Apr</v>
      </c>
      <c r="AA1325" s="1" t="str">
        <f>TEXT(Table13[[#This Row],[Order Date]],"yyyy")</f>
        <v>2015</v>
      </c>
      <c r="AB1325" s="1" t="str">
        <f>TEXT(Table13[[#This Row],[Order Date]],"mmm yyyy")</f>
        <v>Apr 2015</v>
      </c>
      <c r="AC1325" s="1" t="str">
        <f>TEXT(Table13[[#This Row],[Order Date]],"dddd")</f>
        <v>Sunday</v>
      </c>
    </row>
    <row r="1326" spans="1:29" ht="14.5">
      <c r="A1326" s="9">
        <v>2380</v>
      </c>
      <c r="B1326" s="9" t="str">
        <f>VLOOKUP(Table13[[#This Row],[Customer ID]],'Customer Lookup'!A:B,2,0)</f>
        <v>Lisa Branch</v>
      </c>
      <c r="C1326" s="9">
        <v>86655</v>
      </c>
      <c r="D1326" s="12">
        <v>42129</v>
      </c>
      <c r="E1326" s="12">
        <v>42131</v>
      </c>
      <c r="F1326" s="24">
        <f>Table13[[#This Row],[Ship Date]]-Table13[[#This Row],[Order Date]]</f>
        <v>2</v>
      </c>
      <c r="G1326" s="18" t="str">
        <f>IF(Table13[[#This Row],[Shipping Delay (No of Days From Order to Delivery)]]&lt;=2,"Fast Delivery","Standard Delivery")</f>
        <v>Fast Delivery</v>
      </c>
      <c r="H1326" s="8" t="s">
        <v>196</v>
      </c>
      <c r="I1326" s="13" t="str">
        <f ca="1">TRIM(Table13[[#This Row],[Product Category]])</f>
        <v>Office Supplies</v>
      </c>
      <c r="J1326" s="13" t="str">
        <f ca="1">PROPER(Table13[[#This Row],[Product Sub-Category]])</f>
        <v>Appliances</v>
      </c>
      <c r="K1326" s="14">
        <v>17</v>
      </c>
      <c r="L1326" s="15">
        <v>68.81</v>
      </c>
      <c r="M1326" s="15">
        <f t="shared" si="60"/>
        <v>1169.77</v>
      </c>
      <c r="N1326" s="9">
        <v>0.05</v>
      </c>
      <c r="O1326" s="21">
        <v>0.05</v>
      </c>
      <c r="P1326" s="21" t="str">
        <f>IF(Table13[[#This Row],[Discount]]=0,"No Discount",IF(Table13[[#This Row],[Discount]]&lt;=0.05,"Low",IF(Table13[[#This Row],[Discount]]&lt;=0.1,"Medium","High")))</f>
        <v>Low</v>
      </c>
      <c r="Q1326" s="15">
        <f t="shared" si="61"/>
        <v>58.488500000000002</v>
      </c>
      <c r="R1326" s="15">
        <f t="shared" si="62"/>
        <v>1111.2815000000001</v>
      </c>
      <c r="S1326" s="15" t="str">
        <f>IF(Table13[[#This Row],[Total Sales After Discount (Main Total Sales)]]&gt;=1000,"High Order","Low Order")</f>
        <v>High Order</v>
      </c>
      <c r="T1326" s="9" t="s">
        <v>98</v>
      </c>
      <c r="U1326" s="9" t="s">
        <v>51</v>
      </c>
      <c r="V1326" s="16" t="str">
        <f ca="1">PROPER(Table13[[#This Row],[Region]])</f>
        <v>East</v>
      </c>
      <c r="W1326" s="9" t="s">
        <v>215</v>
      </c>
      <c r="X1326" s="9" t="s">
        <v>842</v>
      </c>
      <c r="Y1326" s="9" t="s">
        <v>22</v>
      </c>
      <c r="Z1326" s="9" t="str">
        <f>TEXT(Table13[[#This Row],[Order Date]],"mmm")</f>
        <v>May</v>
      </c>
      <c r="AA1326" s="1" t="str">
        <f>TEXT(Table13[[#This Row],[Order Date]],"yyyy")</f>
        <v>2015</v>
      </c>
      <c r="AB1326" s="1" t="str">
        <f>TEXT(Table13[[#This Row],[Order Date]],"mmm yyyy")</f>
        <v>May 2015</v>
      </c>
      <c r="AC1326" s="1" t="str">
        <f>TEXT(Table13[[#This Row],[Order Date]],"dddd")</f>
        <v>Tuesday</v>
      </c>
    </row>
    <row r="1327" spans="1:29" ht="14.5">
      <c r="A1327" s="9">
        <v>2382</v>
      </c>
      <c r="B1327" s="9" t="str">
        <f>VLOOKUP(Table13[[#This Row],[Customer ID]],'Customer Lookup'!A:B,2,0)</f>
        <v>Geoffrey Saunders</v>
      </c>
      <c r="C1327" s="9">
        <v>13606</v>
      </c>
      <c r="D1327" s="12">
        <v>42120</v>
      </c>
      <c r="E1327" s="12">
        <v>42122</v>
      </c>
      <c r="F1327" s="24">
        <f>Table13[[#This Row],[Ship Date]]-Table13[[#This Row],[Order Date]]</f>
        <v>2</v>
      </c>
      <c r="G1327" s="18" t="str">
        <f>IF(Table13[[#This Row],[Shipping Delay (No of Days From Order to Delivery)]]&lt;=2,"Fast Delivery","Standard Delivery")</f>
        <v>Fast Delivery</v>
      </c>
      <c r="H1327" s="9" t="s">
        <v>2231</v>
      </c>
      <c r="I1327" s="13" t="str">
        <f ca="1">TRIM(Table13[[#This Row],[Product Category]])</f>
        <v>Office Supplies</v>
      </c>
      <c r="J1327" s="13" t="str">
        <f ca="1">PROPER(Table13[[#This Row],[Product Sub-Category]])</f>
        <v>Pens &amp; Art Supplies</v>
      </c>
      <c r="K1327" s="14">
        <v>34</v>
      </c>
      <c r="L1327" s="15">
        <v>3.38</v>
      </c>
      <c r="M1327" s="15">
        <f t="shared" si="60"/>
        <v>114.92</v>
      </c>
      <c r="N1327" s="9">
        <v>0.05</v>
      </c>
      <c r="O1327" s="20">
        <v>0.05</v>
      </c>
      <c r="P1327" s="20" t="str">
        <f>IF(Table13[[#This Row],[Discount]]=0,"No Discount",IF(Table13[[#This Row],[Discount]]&lt;=0.05,"Low",IF(Table13[[#This Row],[Discount]]&lt;=0.1,"Medium","High")))</f>
        <v>Low</v>
      </c>
      <c r="Q1327" s="15">
        <f t="shared" si="61"/>
        <v>5.7460000000000004</v>
      </c>
      <c r="R1327" s="15">
        <f t="shared" si="62"/>
        <v>109.17400000000001</v>
      </c>
      <c r="S1327" s="15" t="str">
        <f>IF(Table13[[#This Row],[Total Sales After Discount (Main Total Sales)]]&gt;=1000,"High Order","Low Order")</f>
        <v>Low Order</v>
      </c>
      <c r="T1327" s="9" t="s">
        <v>31</v>
      </c>
      <c r="U1327" s="9" t="s">
        <v>51</v>
      </c>
      <c r="V1327" s="16" t="str">
        <f ca="1">PROPER(Table13[[#This Row],[Region]])</f>
        <v>East</v>
      </c>
      <c r="W1327" s="9" t="s">
        <v>62</v>
      </c>
      <c r="X1327" s="9" t="s">
        <v>79</v>
      </c>
      <c r="Y1327" s="9" t="s">
        <v>32</v>
      </c>
      <c r="Z1327" s="9" t="str">
        <f>TEXT(Table13[[#This Row],[Order Date]],"mmm")</f>
        <v>Apr</v>
      </c>
      <c r="AA1327" s="1" t="str">
        <f>TEXT(Table13[[#This Row],[Order Date]],"yyyy")</f>
        <v>2015</v>
      </c>
      <c r="AB1327" s="1" t="str">
        <f>TEXT(Table13[[#This Row],[Order Date]],"mmm yyyy")</f>
        <v>Apr 2015</v>
      </c>
      <c r="AC1327" s="1" t="str">
        <f>TEXT(Table13[[#This Row],[Order Date]],"dddd")</f>
        <v>Sunday</v>
      </c>
    </row>
    <row r="1328" spans="1:29" ht="14.5">
      <c r="A1328" s="9">
        <v>2382</v>
      </c>
      <c r="B1328" s="9" t="str">
        <f>VLOOKUP(Table13[[#This Row],[Customer ID]],'Customer Lookup'!A:B,2,0)</f>
        <v>Geoffrey Saunders</v>
      </c>
      <c r="C1328" s="9">
        <v>962</v>
      </c>
      <c r="D1328" s="12">
        <v>42129</v>
      </c>
      <c r="E1328" s="12">
        <v>42131</v>
      </c>
      <c r="F1328" s="24">
        <f>Table13[[#This Row],[Ship Date]]-Table13[[#This Row],[Order Date]]</f>
        <v>2</v>
      </c>
      <c r="G1328" s="18" t="str">
        <f>IF(Table13[[#This Row],[Shipping Delay (No of Days From Order to Delivery)]]&lt;=2,"Fast Delivery","Standard Delivery")</f>
        <v>Fast Delivery</v>
      </c>
      <c r="H1328" s="8" t="s">
        <v>2237</v>
      </c>
      <c r="I1328" s="13" t="str">
        <f ca="1">TRIM(Table13[[#This Row],[Product Category]])</f>
        <v>Office Supplies</v>
      </c>
      <c r="J1328" s="13" t="str">
        <f ca="1">PROPER(Table13[[#This Row],[Product Sub-Category]])</f>
        <v>Binders And Binder Accessories</v>
      </c>
      <c r="K1328" s="14">
        <v>48</v>
      </c>
      <c r="L1328" s="15">
        <v>122.99</v>
      </c>
      <c r="M1328" s="15">
        <f t="shared" si="60"/>
        <v>5903.5199999999995</v>
      </c>
      <c r="N1328" s="9">
        <v>0.1</v>
      </c>
      <c r="O1328" s="21">
        <v>0.1</v>
      </c>
      <c r="P1328" s="21" t="str">
        <f>IF(Table13[[#This Row],[Discount]]=0,"No Discount",IF(Table13[[#This Row],[Discount]]&lt;=0.05,"Low",IF(Table13[[#This Row],[Discount]]&lt;=0.1,"Medium","High")))</f>
        <v>Medium</v>
      </c>
      <c r="Q1328" s="15">
        <f t="shared" si="61"/>
        <v>590.35199999999998</v>
      </c>
      <c r="R1328" s="15">
        <f t="shared" si="62"/>
        <v>5313.1679999999997</v>
      </c>
      <c r="S1328" s="15" t="str">
        <f>IF(Table13[[#This Row],[Total Sales After Discount (Main Total Sales)]]&gt;=1000,"High Order","Low Order")</f>
        <v>High Order</v>
      </c>
      <c r="T1328" s="9" t="s">
        <v>98</v>
      </c>
      <c r="U1328" s="9" t="s">
        <v>51</v>
      </c>
      <c r="V1328" s="16" t="str">
        <f ca="1">PROPER(Table13[[#This Row],[Region]])</f>
        <v>East</v>
      </c>
      <c r="W1328" s="9" t="s">
        <v>62</v>
      </c>
      <c r="X1328" s="9" t="s">
        <v>79</v>
      </c>
      <c r="Y1328" s="9" t="s">
        <v>32</v>
      </c>
      <c r="Z1328" s="9" t="str">
        <f>TEXT(Table13[[#This Row],[Order Date]],"mmm")</f>
        <v>May</v>
      </c>
      <c r="AA1328" s="1" t="str">
        <f>TEXT(Table13[[#This Row],[Order Date]],"yyyy")</f>
        <v>2015</v>
      </c>
      <c r="AB1328" s="1" t="str">
        <f>TEXT(Table13[[#This Row],[Order Date]],"mmm yyyy")</f>
        <v>May 2015</v>
      </c>
      <c r="AC1328" s="1" t="str">
        <f>TEXT(Table13[[#This Row],[Order Date]],"dddd")</f>
        <v>Tuesday</v>
      </c>
    </row>
    <row r="1329" spans="1:29" ht="14.5">
      <c r="A1329" s="9">
        <v>2382</v>
      </c>
      <c r="B1329" s="9" t="str">
        <f>VLOOKUP(Table13[[#This Row],[Customer ID]],'Customer Lookup'!A:B,2,0)</f>
        <v>Geoffrey Saunders</v>
      </c>
      <c r="C1329" s="9">
        <v>962</v>
      </c>
      <c r="D1329" s="12">
        <v>42129</v>
      </c>
      <c r="E1329" s="12">
        <v>42131</v>
      </c>
      <c r="F1329" s="24">
        <f>Table13[[#This Row],[Ship Date]]-Table13[[#This Row],[Order Date]]</f>
        <v>2</v>
      </c>
      <c r="G1329" s="18" t="str">
        <f>IF(Table13[[#This Row],[Shipping Delay (No of Days From Order to Delivery)]]&lt;=2,"Fast Delivery","Standard Delivery")</f>
        <v>Fast Delivery</v>
      </c>
      <c r="H1329" s="9" t="s">
        <v>196</v>
      </c>
      <c r="I1329" s="13" t="str">
        <f ca="1">TRIM(Table13[[#This Row],[Product Category]])</f>
        <v>Furniture</v>
      </c>
      <c r="J1329" s="13" t="str">
        <f ca="1">PROPER(Table13[[#This Row],[Product Sub-Category]])</f>
        <v>Appliances</v>
      </c>
      <c r="K1329" s="14">
        <v>68</v>
      </c>
      <c r="L1329" s="15">
        <v>68.81</v>
      </c>
      <c r="M1329" s="15">
        <f t="shared" si="60"/>
        <v>4679.08</v>
      </c>
      <c r="N1329" s="9">
        <v>0.05</v>
      </c>
      <c r="O1329" s="20">
        <v>0.05</v>
      </c>
      <c r="P1329" s="20" t="str">
        <f>IF(Table13[[#This Row],[Discount]]=0,"No Discount",IF(Table13[[#This Row],[Discount]]&lt;=0.05,"Low",IF(Table13[[#This Row],[Discount]]&lt;=0.1,"Medium","High")))</f>
        <v>Low</v>
      </c>
      <c r="Q1329" s="15">
        <f t="shared" si="61"/>
        <v>233.95400000000001</v>
      </c>
      <c r="R1329" s="15">
        <f t="shared" si="62"/>
        <v>4445.1260000000002</v>
      </c>
      <c r="S1329" s="15" t="str">
        <f>IF(Table13[[#This Row],[Total Sales After Discount (Main Total Sales)]]&gt;=1000,"High Order","Low Order")</f>
        <v>High Order</v>
      </c>
      <c r="T1329" s="9" t="s">
        <v>98</v>
      </c>
      <c r="U1329" s="9" t="s">
        <v>51</v>
      </c>
      <c r="V1329" s="16" t="str">
        <f ca="1">PROPER(Table13[[#This Row],[Region]])</f>
        <v>West</v>
      </c>
      <c r="W1329" s="9" t="s">
        <v>62</v>
      </c>
      <c r="X1329" s="9" t="s">
        <v>79</v>
      </c>
      <c r="Y1329" s="9" t="s">
        <v>22</v>
      </c>
      <c r="Z1329" s="9" t="str">
        <f>TEXT(Table13[[#This Row],[Order Date]],"mmm")</f>
        <v>May</v>
      </c>
      <c r="AA1329" s="1" t="str">
        <f>TEXT(Table13[[#This Row],[Order Date]],"yyyy")</f>
        <v>2015</v>
      </c>
      <c r="AB1329" s="1" t="str">
        <f>TEXT(Table13[[#This Row],[Order Date]],"mmm yyyy")</f>
        <v>May 2015</v>
      </c>
      <c r="AC1329" s="1" t="str">
        <f>TEXT(Table13[[#This Row],[Order Date]],"dddd")</f>
        <v>Tuesday</v>
      </c>
    </row>
    <row r="1330" spans="1:29" ht="14.5">
      <c r="A1330" s="9">
        <v>2385</v>
      </c>
      <c r="B1330" s="9" t="str">
        <f>VLOOKUP(Table13[[#This Row],[Customer ID]],'Customer Lookup'!A:B,2,0)</f>
        <v>Janice Frye</v>
      </c>
      <c r="C1330" s="9">
        <v>89184</v>
      </c>
      <c r="D1330" s="12">
        <v>42146</v>
      </c>
      <c r="E1330" s="12">
        <v>42148</v>
      </c>
      <c r="F1330" s="24">
        <f>Table13[[#This Row],[Ship Date]]-Table13[[#This Row],[Order Date]]</f>
        <v>2</v>
      </c>
      <c r="G1330" s="18" t="str">
        <f>IF(Table13[[#This Row],[Shipping Delay (No of Days From Order to Delivery)]]&lt;=2,"Fast Delivery","Standard Delivery")</f>
        <v>Fast Delivery</v>
      </c>
      <c r="H1330" s="8" t="s">
        <v>2232</v>
      </c>
      <c r="I1330" s="13" t="str">
        <f ca="1">TRIM(Table13[[#This Row],[Product Category]])</f>
        <v>Technology</v>
      </c>
      <c r="J1330" s="13" t="str">
        <f ca="1">PROPER(Table13[[#This Row],[Product Sub-Category]])</f>
        <v>Chairs &amp; Chairmats</v>
      </c>
      <c r="K1330" s="14">
        <v>18</v>
      </c>
      <c r="L1330" s="15">
        <v>130.97999999999999</v>
      </c>
      <c r="M1330" s="15">
        <f t="shared" si="60"/>
        <v>2357.64</v>
      </c>
      <c r="N1330" s="9">
        <v>0.1</v>
      </c>
      <c r="O1330" s="21">
        <v>0.1</v>
      </c>
      <c r="P1330" s="21" t="str">
        <f>IF(Table13[[#This Row],[Discount]]=0,"No Discount",IF(Table13[[#This Row],[Discount]]&lt;=0.05,"Low",IF(Table13[[#This Row],[Discount]]&lt;=0.1,"Medium","High")))</f>
        <v>Medium</v>
      </c>
      <c r="Q1330" s="15">
        <f t="shared" si="61"/>
        <v>235.76400000000001</v>
      </c>
      <c r="R1330" s="15">
        <f t="shared" si="62"/>
        <v>2121.8759999999997</v>
      </c>
      <c r="S1330" s="15" t="str">
        <f>IF(Table13[[#This Row],[Total Sales After Discount (Main Total Sales)]]&gt;=1000,"High Order","Low Order")</f>
        <v>High Order</v>
      </c>
      <c r="T1330" s="9" t="s">
        <v>41</v>
      </c>
      <c r="U1330" s="9" t="s">
        <v>51</v>
      </c>
      <c r="V1330" s="16" t="str">
        <f ca="1">PROPER(Table13[[#This Row],[Region]])</f>
        <v>East</v>
      </c>
      <c r="W1330" s="9" t="s">
        <v>244</v>
      </c>
      <c r="X1330" s="9" t="s">
        <v>843</v>
      </c>
      <c r="Y1330" s="9" t="s">
        <v>22</v>
      </c>
      <c r="Z1330" s="9" t="str">
        <f>TEXT(Table13[[#This Row],[Order Date]],"mmm")</f>
        <v>May</v>
      </c>
      <c r="AA1330" s="1" t="str">
        <f>TEXT(Table13[[#This Row],[Order Date]],"yyyy")</f>
        <v>2015</v>
      </c>
      <c r="AB1330" s="1" t="str">
        <f>TEXT(Table13[[#This Row],[Order Date]],"mmm yyyy")</f>
        <v>May 2015</v>
      </c>
      <c r="AC1330" s="1" t="str">
        <f>TEXT(Table13[[#This Row],[Order Date]],"dddd")</f>
        <v>Friday</v>
      </c>
    </row>
    <row r="1331" spans="1:29" ht="14.5">
      <c r="A1331" s="9">
        <v>2391</v>
      </c>
      <c r="B1331" s="9" t="str">
        <f>VLOOKUP(Table13[[#This Row],[Customer ID]],'Customer Lookup'!A:B,2,0)</f>
        <v>Jacob McNeill</v>
      </c>
      <c r="C1331" s="9">
        <v>91122</v>
      </c>
      <c r="D1331" s="12">
        <v>42149</v>
      </c>
      <c r="E1331" s="12">
        <v>42150</v>
      </c>
      <c r="F1331" s="24">
        <f>Table13[[#This Row],[Ship Date]]-Table13[[#This Row],[Order Date]]</f>
        <v>1</v>
      </c>
      <c r="G1331" s="18" t="str">
        <f>IF(Table13[[#This Row],[Shipping Delay (No of Days From Order to Delivery)]]&lt;=2,"Fast Delivery","Standard Delivery")</f>
        <v>Fast Delivery</v>
      </c>
      <c r="H1331" s="9" t="s">
        <v>144</v>
      </c>
      <c r="I1331" s="13" t="str">
        <f ca="1">TRIM(Table13[[#This Row],[Product Category]])</f>
        <v>Office Supplies</v>
      </c>
      <c r="J1331" s="13" t="str">
        <f ca="1">PROPER(Table13[[#This Row],[Product Sub-Category]])</f>
        <v>Computer Peripherals</v>
      </c>
      <c r="K1331" s="14">
        <v>9</v>
      </c>
      <c r="L1331" s="15">
        <v>4.7699999999999996</v>
      </c>
      <c r="M1331" s="15">
        <f t="shared" si="60"/>
        <v>42.929999999999993</v>
      </c>
      <c r="N1331" s="9">
        <v>0.05</v>
      </c>
      <c r="O1331" s="20">
        <v>0.05</v>
      </c>
      <c r="P1331" s="20" t="str">
        <f>IF(Table13[[#This Row],[Discount]]=0,"No Discount",IF(Table13[[#This Row],[Discount]]&lt;=0.05,"Low",IF(Table13[[#This Row],[Discount]]&lt;=0.1,"Medium","High")))</f>
        <v>Low</v>
      </c>
      <c r="Q1331" s="15">
        <f t="shared" si="61"/>
        <v>2.1464999999999996</v>
      </c>
      <c r="R1331" s="15">
        <f t="shared" si="62"/>
        <v>40.783499999999989</v>
      </c>
      <c r="S1331" s="15" t="str">
        <f>IF(Table13[[#This Row],[Total Sales After Discount (Main Total Sales)]]&gt;=1000,"High Order","Low Order")</f>
        <v>Low Order</v>
      </c>
      <c r="T1331" s="9" t="s">
        <v>31</v>
      </c>
      <c r="U1331" s="9" t="s">
        <v>81</v>
      </c>
      <c r="V1331" s="16" t="str">
        <f ca="1">PROPER(Table13[[#This Row],[Region]])</f>
        <v>East</v>
      </c>
      <c r="W1331" s="9" t="s">
        <v>62</v>
      </c>
      <c r="X1331" s="9" t="s">
        <v>844</v>
      </c>
      <c r="Y1331" s="9" t="s">
        <v>32</v>
      </c>
      <c r="Z1331" s="9" t="str">
        <f>TEXT(Table13[[#This Row],[Order Date]],"mmm")</f>
        <v>May</v>
      </c>
      <c r="AA1331" s="1" t="str">
        <f>TEXT(Table13[[#This Row],[Order Date]],"yyyy")</f>
        <v>2015</v>
      </c>
      <c r="AB1331" s="1" t="str">
        <f>TEXT(Table13[[#This Row],[Order Date]],"mmm yyyy")</f>
        <v>May 2015</v>
      </c>
      <c r="AC1331" s="1" t="str">
        <f>TEXT(Table13[[#This Row],[Order Date]],"dddd")</f>
        <v>Monday</v>
      </c>
    </row>
    <row r="1332" spans="1:29" ht="14.5">
      <c r="A1332" s="9">
        <v>2391</v>
      </c>
      <c r="B1332" s="9" t="str">
        <f>VLOOKUP(Table13[[#This Row],[Customer ID]],'Customer Lookup'!A:B,2,0)</f>
        <v>Jacob McNeill</v>
      </c>
      <c r="C1332" s="9">
        <v>91122</v>
      </c>
      <c r="D1332" s="12">
        <v>42149</v>
      </c>
      <c r="E1332" s="12">
        <v>42151</v>
      </c>
      <c r="F1332" s="24">
        <f>Table13[[#This Row],[Ship Date]]-Table13[[#This Row],[Order Date]]</f>
        <v>2</v>
      </c>
      <c r="G1332" s="18" t="str">
        <f>IF(Table13[[#This Row],[Shipping Delay (No of Days From Order to Delivery)]]&lt;=2,"Fast Delivery","Standard Delivery")</f>
        <v>Fast Delivery</v>
      </c>
      <c r="H1332" s="8" t="s">
        <v>61</v>
      </c>
      <c r="I1332" s="13" t="str">
        <f ca="1">TRIM(Table13[[#This Row],[Product Category]])</f>
        <v>Technology</v>
      </c>
      <c r="J1332" s="13" t="str">
        <f ca="1">PROPER(Table13[[#This Row],[Product Sub-Category]])</f>
        <v>Envelopes</v>
      </c>
      <c r="K1332" s="14">
        <v>12</v>
      </c>
      <c r="L1332" s="15">
        <v>27.18</v>
      </c>
      <c r="M1332" s="15">
        <f t="shared" si="60"/>
        <v>326.15999999999997</v>
      </c>
      <c r="N1332" s="9">
        <v>0.05</v>
      </c>
      <c r="O1332" s="21">
        <v>0.05</v>
      </c>
      <c r="P1332" s="21" t="str">
        <f>IF(Table13[[#This Row],[Discount]]=0,"No Discount",IF(Table13[[#This Row],[Discount]]&lt;=0.05,"Low",IF(Table13[[#This Row],[Discount]]&lt;=0.1,"Medium","High")))</f>
        <v>Low</v>
      </c>
      <c r="Q1332" s="15">
        <f t="shared" si="61"/>
        <v>16.308</v>
      </c>
      <c r="R1332" s="15">
        <f t="shared" si="62"/>
        <v>309.85199999999998</v>
      </c>
      <c r="S1332" s="15" t="str">
        <f>IF(Table13[[#This Row],[Total Sales After Discount (Main Total Sales)]]&gt;=1000,"High Order","Low Order")</f>
        <v>Low Order</v>
      </c>
      <c r="T1332" s="9" t="s">
        <v>31</v>
      </c>
      <c r="U1332" s="9" t="s">
        <v>81</v>
      </c>
      <c r="V1332" s="16" t="str">
        <f ca="1">PROPER(Table13[[#This Row],[Region]])</f>
        <v>East</v>
      </c>
      <c r="W1332" s="9" t="s">
        <v>62</v>
      </c>
      <c r="X1332" s="9" t="s">
        <v>844</v>
      </c>
      <c r="Y1332" s="9" t="s">
        <v>32</v>
      </c>
      <c r="Z1332" s="9" t="str">
        <f>TEXT(Table13[[#This Row],[Order Date]],"mmm")</f>
        <v>May</v>
      </c>
      <c r="AA1332" s="1" t="str">
        <f>TEXT(Table13[[#This Row],[Order Date]],"yyyy")</f>
        <v>2015</v>
      </c>
      <c r="AB1332" s="1" t="str">
        <f>TEXT(Table13[[#This Row],[Order Date]],"mmm yyyy")</f>
        <v>May 2015</v>
      </c>
      <c r="AC1332" s="1" t="str">
        <f>TEXT(Table13[[#This Row],[Order Date]],"dddd")</f>
        <v>Monday</v>
      </c>
    </row>
    <row r="1333" spans="1:29" ht="14.5">
      <c r="A1333" s="9">
        <v>2391</v>
      </c>
      <c r="B1333" s="9" t="str">
        <f>VLOOKUP(Table13[[#This Row],[Customer ID]],'Customer Lookup'!A:B,2,0)</f>
        <v>Jacob McNeill</v>
      </c>
      <c r="C1333" s="9">
        <v>91123</v>
      </c>
      <c r="D1333" s="12">
        <v>42159</v>
      </c>
      <c r="E1333" s="12">
        <v>42161</v>
      </c>
      <c r="F1333" s="24">
        <f>Table13[[#This Row],[Ship Date]]-Table13[[#This Row],[Order Date]]</f>
        <v>2</v>
      </c>
      <c r="G1333" s="18" t="str">
        <f>IF(Table13[[#This Row],[Shipping Delay (No of Days From Order to Delivery)]]&lt;=2,"Fast Delivery","Standard Delivery")</f>
        <v>Fast Delivery</v>
      </c>
      <c r="H1333" s="9" t="s">
        <v>74</v>
      </c>
      <c r="I1333" s="13" t="str">
        <f ca="1">TRIM(Table13[[#This Row],[Product Category]])</f>
        <v>Office Supplies</v>
      </c>
      <c r="J1333" s="13" t="str">
        <f ca="1">PROPER(Table13[[#This Row],[Product Sub-Category]])</f>
        <v>Office Machines</v>
      </c>
      <c r="K1333" s="14">
        <v>1</v>
      </c>
      <c r="L1333" s="15">
        <v>999.99</v>
      </c>
      <c r="M1333" s="15">
        <f t="shared" si="60"/>
        <v>999.99</v>
      </c>
      <c r="N1333" s="9">
        <v>0.1</v>
      </c>
      <c r="O1333" s="20">
        <v>0.1</v>
      </c>
      <c r="P1333" s="20" t="str">
        <f>IF(Table13[[#This Row],[Discount]]=0,"No Discount",IF(Table13[[#This Row],[Discount]]&lt;=0.05,"Low",IF(Table13[[#This Row],[Discount]]&lt;=0.1,"Medium","High")))</f>
        <v>Medium</v>
      </c>
      <c r="Q1333" s="15">
        <f t="shared" si="61"/>
        <v>99.999000000000009</v>
      </c>
      <c r="R1333" s="15">
        <f t="shared" si="62"/>
        <v>899.99099999999999</v>
      </c>
      <c r="S1333" s="15" t="str">
        <f>IF(Table13[[#This Row],[Total Sales After Discount (Main Total Sales)]]&gt;=1000,"High Order","Low Order")</f>
        <v>Low Order</v>
      </c>
      <c r="T1333" s="9" t="s">
        <v>31</v>
      </c>
      <c r="U1333" s="9" t="s">
        <v>81</v>
      </c>
      <c r="V1333" s="16" t="str">
        <f ca="1">PROPER(Table13[[#This Row],[Region]])</f>
        <v>East</v>
      </c>
      <c r="W1333" s="9" t="s">
        <v>62</v>
      </c>
      <c r="X1333" s="9" t="s">
        <v>844</v>
      </c>
      <c r="Y1333" s="9" t="s">
        <v>32</v>
      </c>
      <c r="Z1333" s="9" t="str">
        <f>TEXT(Table13[[#This Row],[Order Date]],"mmm")</f>
        <v>Jun</v>
      </c>
      <c r="AA1333" s="1" t="str">
        <f>TEXT(Table13[[#This Row],[Order Date]],"yyyy")</f>
        <v>2015</v>
      </c>
      <c r="AB1333" s="1" t="str">
        <f>TEXT(Table13[[#This Row],[Order Date]],"mmm yyyy")</f>
        <v>Jun 2015</v>
      </c>
      <c r="AC1333" s="1" t="str">
        <f>TEXT(Table13[[#This Row],[Order Date]],"dddd")</f>
        <v>Thursday</v>
      </c>
    </row>
    <row r="1334" spans="1:29" ht="14.5">
      <c r="A1334" s="9">
        <v>2391</v>
      </c>
      <c r="B1334" s="9" t="str">
        <f>VLOOKUP(Table13[[#This Row],[Customer ID]],'Customer Lookup'!A:B,2,0)</f>
        <v>Jacob McNeill</v>
      </c>
      <c r="C1334" s="9">
        <v>91123</v>
      </c>
      <c r="D1334" s="12">
        <v>42159</v>
      </c>
      <c r="E1334" s="12">
        <v>42160</v>
      </c>
      <c r="F1334" s="24">
        <f>Table13[[#This Row],[Ship Date]]-Table13[[#This Row],[Order Date]]</f>
        <v>1</v>
      </c>
      <c r="G1334" s="18" t="str">
        <f>IF(Table13[[#This Row],[Shipping Delay (No of Days From Order to Delivery)]]&lt;=2,"Fast Delivery","Standard Delivery")</f>
        <v>Fast Delivery</v>
      </c>
      <c r="H1334" s="8" t="s">
        <v>83</v>
      </c>
      <c r="I1334" s="13" t="str">
        <f ca="1">TRIM(Table13[[#This Row],[Product Category]])</f>
        <v>Office Supplies</v>
      </c>
      <c r="J1334" s="13" t="str">
        <f ca="1">PROPER(Table13[[#This Row],[Product Sub-Category]])</f>
        <v>Paper</v>
      </c>
      <c r="K1334" s="14">
        <v>13</v>
      </c>
      <c r="L1334" s="15">
        <v>6.48</v>
      </c>
      <c r="M1334" s="15">
        <f t="shared" si="60"/>
        <v>84.240000000000009</v>
      </c>
      <c r="N1334" s="9">
        <v>0.05</v>
      </c>
      <c r="O1334" s="21">
        <v>0.05</v>
      </c>
      <c r="P1334" s="21" t="str">
        <f>IF(Table13[[#This Row],[Discount]]=0,"No Discount",IF(Table13[[#This Row],[Discount]]&lt;=0.05,"Low",IF(Table13[[#This Row],[Discount]]&lt;=0.1,"Medium","High")))</f>
        <v>Low</v>
      </c>
      <c r="Q1334" s="15">
        <f t="shared" si="61"/>
        <v>4.2120000000000006</v>
      </c>
      <c r="R1334" s="15">
        <f t="shared" si="62"/>
        <v>80.028000000000006</v>
      </c>
      <c r="S1334" s="15" t="str">
        <f>IF(Table13[[#This Row],[Total Sales After Discount (Main Total Sales)]]&gt;=1000,"High Order","Low Order")</f>
        <v>Low Order</v>
      </c>
      <c r="T1334" s="9" t="s">
        <v>31</v>
      </c>
      <c r="U1334" s="9" t="s">
        <v>81</v>
      </c>
      <c r="V1334" s="16" t="str">
        <f ca="1">PROPER(Table13[[#This Row],[Region]])</f>
        <v>South</v>
      </c>
      <c r="W1334" s="9" t="s">
        <v>62</v>
      </c>
      <c r="X1334" s="9" t="s">
        <v>844</v>
      </c>
      <c r="Y1334" s="9" t="s">
        <v>22</v>
      </c>
      <c r="Z1334" s="9" t="str">
        <f>TEXT(Table13[[#This Row],[Order Date]],"mmm")</f>
        <v>Jun</v>
      </c>
      <c r="AA1334" s="1" t="str">
        <f>TEXT(Table13[[#This Row],[Order Date]],"yyyy")</f>
        <v>2015</v>
      </c>
      <c r="AB1334" s="1" t="str">
        <f>TEXT(Table13[[#This Row],[Order Date]],"mmm yyyy")</f>
        <v>Jun 2015</v>
      </c>
      <c r="AC1334" s="1" t="str">
        <f>TEXT(Table13[[#This Row],[Order Date]],"dddd")</f>
        <v>Thursday</v>
      </c>
    </row>
    <row r="1335" spans="1:29" ht="14.5">
      <c r="A1335" s="9">
        <v>2393</v>
      </c>
      <c r="B1335" s="9" t="str">
        <f>VLOOKUP(Table13[[#This Row],[Customer ID]],'Customer Lookup'!A:B,2,0)</f>
        <v>Debbie Dillon</v>
      </c>
      <c r="C1335" s="9">
        <v>86950</v>
      </c>
      <c r="D1335" s="12">
        <v>42153</v>
      </c>
      <c r="E1335" s="12">
        <v>42155</v>
      </c>
      <c r="F1335" s="24">
        <f>Table13[[#This Row],[Ship Date]]-Table13[[#This Row],[Order Date]]</f>
        <v>2</v>
      </c>
      <c r="G1335" s="18" t="str">
        <f>IF(Table13[[#This Row],[Shipping Delay (No of Days From Order to Delivery)]]&lt;=2,"Fast Delivery","Standard Delivery")</f>
        <v>Fast Delivery</v>
      </c>
      <c r="H1335" s="9" t="s">
        <v>83</v>
      </c>
      <c r="I1335" s="13" t="str">
        <f ca="1">TRIM(Table13[[#This Row],[Product Category]])</f>
        <v>Furniture</v>
      </c>
      <c r="J1335" s="13" t="str">
        <f ca="1">PROPER(Table13[[#This Row],[Product Sub-Category]])</f>
        <v>Paper</v>
      </c>
      <c r="K1335" s="14">
        <v>2</v>
      </c>
      <c r="L1335" s="15">
        <v>6.48</v>
      </c>
      <c r="M1335" s="15">
        <f t="shared" si="60"/>
        <v>12.96</v>
      </c>
      <c r="N1335" s="9">
        <v>0.05</v>
      </c>
      <c r="O1335" s="20">
        <v>0.05</v>
      </c>
      <c r="P1335" s="20" t="str">
        <f>IF(Table13[[#This Row],[Discount]]=0,"No Discount",IF(Table13[[#This Row],[Discount]]&lt;=0.05,"Low",IF(Table13[[#This Row],[Discount]]&lt;=0.1,"Medium","High")))</f>
        <v>Low</v>
      </c>
      <c r="Q1335" s="15">
        <f t="shared" si="61"/>
        <v>0.64800000000000013</v>
      </c>
      <c r="R1335" s="15">
        <f t="shared" si="62"/>
        <v>12.312000000000001</v>
      </c>
      <c r="S1335" s="15" t="str">
        <f>IF(Table13[[#This Row],[Total Sales After Discount (Main Total Sales)]]&gt;=1000,"High Order","Low Order")</f>
        <v>Low Order</v>
      </c>
      <c r="T1335" s="9" t="s">
        <v>50</v>
      </c>
      <c r="U1335" s="9" t="s">
        <v>81</v>
      </c>
      <c r="V1335" s="16" t="str">
        <f ca="1">PROPER(Table13[[#This Row],[Region]])</f>
        <v>South</v>
      </c>
      <c r="W1335" s="9" t="s">
        <v>254</v>
      </c>
      <c r="X1335" s="9" t="s">
        <v>358</v>
      </c>
      <c r="Y1335" s="9" t="s">
        <v>32</v>
      </c>
      <c r="Z1335" s="9" t="str">
        <f>TEXT(Table13[[#This Row],[Order Date]],"mmm")</f>
        <v>May</v>
      </c>
      <c r="AA1335" s="1" t="str">
        <f>TEXT(Table13[[#This Row],[Order Date]],"yyyy")</f>
        <v>2015</v>
      </c>
      <c r="AB1335" s="1" t="str">
        <f>TEXT(Table13[[#This Row],[Order Date]],"mmm yyyy")</f>
        <v>May 2015</v>
      </c>
      <c r="AC1335" s="1" t="str">
        <f>TEXT(Table13[[#This Row],[Order Date]],"dddd")</f>
        <v>Friday</v>
      </c>
    </row>
    <row r="1336" spans="1:29" ht="14.5">
      <c r="A1336" s="9">
        <v>2393</v>
      </c>
      <c r="B1336" s="9" t="str">
        <f>VLOOKUP(Table13[[#This Row],[Customer ID]],'Customer Lookup'!A:B,2,0)</f>
        <v>Debbie Dillon</v>
      </c>
      <c r="C1336" s="9">
        <v>86951</v>
      </c>
      <c r="D1336" s="12">
        <v>42008</v>
      </c>
      <c r="E1336" s="12">
        <v>42010</v>
      </c>
      <c r="F1336" s="24">
        <f>Table13[[#This Row],[Ship Date]]-Table13[[#This Row],[Order Date]]</f>
        <v>2</v>
      </c>
      <c r="G1336" s="18" t="str">
        <f>IF(Table13[[#This Row],[Shipping Delay (No of Days From Order to Delivery)]]&lt;=2,"Fast Delivery","Standard Delivery")</f>
        <v>Fast Delivery</v>
      </c>
      <c r="H1336" s="8" t="s">
        <v>2233</v>
      </c>
      <c r="I1336" s="13" t="str">
        <f ca="1">TRIM(Table13[[#This Row],[Product Category]])</f>
        <v>Office Supplies</v>
      </c>
      <c r="J1336" s="13" t="str">
        <f ca="1">PROPER(Table13[[#This Row],[Product Sub-Category]])</f>
        <v>Office Furnishings</v>
      </c>
      <c r="K1336" s="14">
        <v>12</v>
      </c>
      <c r="L1336" s="15">
        <v>105.29</v>
      </c>
      <c r="M1336" s="15">
        <f t="shared" si="60"/>
        <v>1263.48</v>
      </c>
      <c r="N1336" s="9">
        <v>0.1</v>
      </c>
      <c r="O1336" s="21">
        <v>0.1</v>
      </c>
      <c r="P1336" s="21" t="str">
        <f>IF(Table13[[#This Row],[Discount]]=0,"No Discount",IF(Table13[[#This Row],[Discount]]&lt;=0.05,"Low",IF(Table13[[#This Row],[Discount]]&lt;=0.1,"Medium","High")))</f>
        <v>Medium</v>
      </c>
      <c r="Q1336" s="15">
        <f t="shared" si="61"/>
        <v>126.34800000000001</v>
      </c>
      <c r="R1336" s="15">
        <f t="shared" si="62"/>
        <v>1137.1320000000001</v>
      </c>
      <c r="S1336" s="15" t="str">
        <f>IF(Table13[[#This Row],[Total Sales After Discount (Main Total Sales)]]&gt;=1000,"High Order","Low Order")</f>
        <v>High Order</v>
      </c>
      <c r="T1336" s="9" t="s">
        <v>21</v>
      </c>
      <c r="U1336" s="9" t="s">
        <v>81</v>
      </c>
      <c r="V1336" s="16" t="str">
        <f ca="1">PROPER(Table13[[#This Row],[Region]])</f>
        <v>South</v>
      </c>
      <c r="W1336" s="9" t="s">
        <v>254</v>
      </c>
      <c r="X1336" s="9" t="s">
        <v>358</v>
      </c>
      <c r="Y1336" s="9" t="s">
        <v>32</v>
      </c>
      <c r="Z1336" s="9" t="str">
        <f>TEXT(Table13[[#This Row],[Order Date]],"mmm")</f>
        <v>Jan</v>
      </c>
      <c r="AA1336" s="1" t="str">
        <f>TEXT(Table13[[#This Row],[Order Date]],"yyyy")</f>
        <v>2015</v>
      </c>
      <c r="AB1336" s="1" t="str">
        <f>TEXT(Table13[[#This Row],[Order Date]],"mmm yyyy")</f>
        <v>Jan 2015</v>
      </c>
      <c r="AC1336" s="1" t="str">
        <f>TEXT(Table13[[#This Row],[Order Date]],"dddd")</f>
        <v>Sunday</v>
      </c>
    </row>
    <row r="1337" spans="1:29" ht="14.5">
      <c r="A1337" s="9">
        <v>2394</v>
      </c>
      <c r="B1337" s="9" t="str">
        <f>VLOOKUP(Table13[[#This Row],[Customer ID]],'Customer Lookup'!A:B,2,0)</f>
        <v>Tina Monroe</v>
      </c>
      <c r="C1337" s="9">
        <v>86949</v>
      </c>
      <c r="D1337" s="12">
        <v>42125</v>
      </c>
      <c r="E1337" s="12">
        <v>42127</v>
      </c>
      <c r="F1337" s="24">
        <f>Table13[[#This Row],[Ship Date]]-Table13[[#This Row],[Order Date]]</f>
        <v>2</v>
      </c>
      <c r="G1337" s="18" t="str">
        <f>IF(Table13[[#This Row],[Shipping Delay (No of Days From Order to Delivery)]]&lt;=2,"Fast Delivery","Standard Delivery")</f>
        <v>Fast Delivery</v>
      </c>
      <c r="H1337" s="9" t="s">
        <v>2237</v>
      </c>
      <c r="I1337" s="13" t="str">
        <f ca="1">TRIM(Table13[[#This Row],[Product Category]])</f>
        <v>Office Supplies</v>
      </c>
      <c r="J1337" s="13" t="str">
        <f ca="1">PROPER(Table13[[#This Row],[Product Sub-Category]])</f>
        <v>Binders And Binder Accessories</v>
      </c>
      <c r="K1337" s="14">
        <v>16</v>
      </c>
      <c r="L1337" s="15">
        <v>11.7</v>
      </c>
      <c r="M1337" s="15">
        <f t="shared" si="60"/>
        <v>187.2</v>
      </c>
      <c r="N1337" s="9">
        <v>0.05</v>
      </c>
      <c r="O1337" s="20">
        <v>0.05</v>
      </c>
      <c r="P1337" s="20" t="str">
        <f>IF(Table13[[#This Row],[Discount]]=0,"No Discount",IF(Table13[[#This Row],[Discount]]&lt;=0.05,"Low",IF(Table13[[#This Row],[Discount]]&lt;=0.1,"Medium","High")))</f>
        <v>Low</v>
      </c>
      <c r="Q1337" s="15">
        <f t="shared" si="61"/>
        <v>9.36</v>
      </c>
      <c r="R1337" s="15">
        <f t="shared" si="62"/>
        <v>177.83999999999997</v>
      </c>
      <c r="S1337" s="15" t="str">
        <f>IF(Table13[[#This Row],[Total Sales After Discount (Main Total Sales)]]&gt;=1000,"High Order","Low Order")</f>
        <v>Low Order</v>
      </c>
      <c r="T1337" s="9" t="s">
        <v>41</v>
      </c>
      <c r="U1337" s="9" t="s">
        <v>81</v>
      </c>
      <c r="V1337" s="16" t="str">
        <f ca="1">PROPER(Table13[[#This Row],[Region]])</f>
        <v>South</v>
      </c>
      <c r="W1337" s="9" t="s">
        <v>254</v>
      </c>
      <c r="X1337" s="9" t="s">
        <v>845</v>
      </c>
      <c r="Y1337" s="9" t="s">
        <v>32</v>
      </c>
      <c r="Z1337" s="9" t="str">
        <f>TEXT(Table13[[#This Row],[Order Date]],"mmm")</f>
        <v>May</v>
      </c>
      <c r="AA1337" s="1" t="str">
        <f>TEXT(Table13[[#This Row],[Order Date]],"yyyy")</f>
        <v>2015</v>
      </c>
      <c r="AB1337" s="1" t="str">
        <f>TEXT(Table13[[#This Row],[Order Date]],"mmm yyyy")</f>
        <v>May 2015</v>
      </c>
      <c r="AC1337" s="1" t="str">
        <f>TEXT(Table13[[#This Row],[Order Date]],"dddd")</f>
        <v>Friday</v>
      </c>
    </row>
    <row r="1338" spans="1:29" ht="14.5">
      <c r="A1338" s="9">
        <v>2394</v>
      </c>
      <c r="B1338" s="9" t="str">
        <f>VLOOKUP(Table13[[#This Row],[Customer ID]],'Customer Lookup'!A:B,2,0)</f>
        <v>Tina Monroe</v>
      </c>
      <c r="C1338" s="9">
        <v>86949</v>
      </c>
      <c r="D1338" s="12">
        <v>42125</v>
      </c>
      <c r="E1338" s="12">
        <v>42125</v>
      </c>
      <c r="F1338" s="24">
        <f>Table13[[#This Row],[Ship Date]]-Table13[[#This Row],[Order Date]]</f>
        <v>0</v>
      </c>
      <c r="G1338" s="18" t="str">
        <f>IF(Table13[[#This Row],[Shipping Delay (No of Days From Order to Delivery)]]&lt;=2,"Fast Delivery","Standard Delivery")</f>
        <v>Fast Delivery</v>
      </c>
      <c r="H1338" s="8" t="s">
        <v>2237</v>
      </c>
      <c r="I1338" s="13" t="str">
        <f ca="1">TRIM(Table13[[#This Row],[Product Category]])</f>
        <v>Office Supplies</v>
      </c>
      <c r="J1338" s="13" t="str">
        <f ca="1">PROPER(Table13[[#This Row],[Product Sub-Category]])</f>
        <v>Binders And Binder Accessories</v>
      </c>
      <c r="K1338" s="14">
        <v>9</v>
      </c>
      <c r="L1338" s="15">
        <v>4.55</v>
      </c>
      <c r="M1338" s="15">
        <f t="shared" si="60"/>
        <v>40.949999999999996</v>
      </c>
      <c r="N1338" s="9">
        <v>0.05</v>
      </c>
      <c r="O1338" s="21">
        <v>0.05</v>
      </c>
      <c r="P1338" s="21" t="str">
        <f>IF(Table13[[#This Row],[Discount]]=0,"No Discount",IF(Table13[[#This Row],[Discount]]&lt;=0.05,"Low",IF(Table13[[#This Row],[Discount]]&lt;=0.1,"Medium","High")))</f>
        <v>Low</v>
      </c>
      <c r="Q1338" s="15">
        <f t="shared" si="61"/>
        <v>2.0474999999999999</v>
      </c>
      <c r="R1338" s="15">
        <f t="shared" si="62"/>
        <v>38.902499999999996</v>
      </c>
      <c r="S1338" s="15" t="str">
        <f>IF(Table13[[#This Row],[Total Sales After Discount (Main Total Sales)]]&gt;=1000,"High Order","Low Order")</f>
        <v>Low Order</v>
      </c>
      <c r="T1338" s="9" t="s">
        <v>41</v>
      </c>
      <c r="U1338" s="9" t="s">
        <v>81</v>
      </c>
      <c r="V1338" s="16" t="str">
        <f ca="1">PROPER(Table13[[#This Row],[Region]])</f>
        <v>South</v>
      </c>
      <c r="W1338" s="9" t="s">
        <v>254</v>
      </c>
      <c r="X1338" s="9" t="s">
        <v>845</v>
      </c>
      <c r="Y1338" s="9" t="s">
        <v>32</v>
      </c>
      <c r="Z1338" s="9" t="str">
        <f>TEXT(Table13[[#This Row],[Order Date]],"mmm")</f>
        <v>May</v>
      </c>
      <c r="AA1338" s="1" t="str">
        <f>TEXT(Table13[[#This Row],[Order Date]],"yyyy")</f>
        <v>2015</v>
      </c>
      <c r="AB1338" s="1" t="str">
        <f>TEXT(Table13[[#This Row],[Order Date]],"mmm yyyy")</f>
        <v>May 2015</v>
      </c>
      <c r="AC1338" s="1" t="str">
        <f>TEXT(Table13[[#This Row],[Order Date]],"dddd")</f>
        <v>Friday</v>
      </c>
    </row>
    <row r="1339" spans="1:29" ht="14.5">
      <c r="A1339" s="9">
        <v>2395</v>
      </c>
      <c r="B1339" s="9" t="str">
        <f>VLOOKUP(Table13[[#This Row],[Customer ID]],'Customer Lookup'!A:B,2,0)</f>
        <v>Beverly Roberts</v>
      </c>
      <c r="C1339" s="9">
        <v>86952</v>
      </c>
      <c r="D1339" s="12">
        <v>42086</v>
      </c>
      <c r="E1339" s="12">
        <v>42087</v>
      </c>
      <c r="F1339" s="24">
        <f>Table13[[#This Row],[Ship Date]]-Table13[[#This Row],[Order Date]]</f>
        <v>1</v>
      </c>
      <c r="G1339" s="18" t="str">
        <f>IF(Table13[[#This Row],[Shipping Delay (No of Days From Order to Delivery)]]&lt;=2,"Fast Delivery","Standard Delivery")</f>
        <v>Fast Delivery</v>
      </c>
      <c r="H1339" s="9" t="s">
        <v>196</v>
      </c>
      <c r="I1339" s="13" t="str">
        <f ca="1">TRIM(Table13[[#This Row],[Product Category]])</f>
        <v>Office Supplies</v>
      </c>
      <c r="J1339" s="13" t="str">
        <f ca="1">PROPER(Table13[[#This Row],[Product Sub-Category]])</f>
        <v>Appliances</v>
      </c>
      <c r="K1339" s="14">
        <v>15</v>
      </c>
      <c r="L1339" s="15">
        <v>60.97</v>
      </c>
      <c r="M1339" s="15">
        <f t="shared" si="60"/>
        <v>914.55</v>
      </c>
      <c r="N1339" s="9">
        <v>0.05</v>
      </c>
      <c r="O1339" s="20">
        <v>0.05</v>
      </c>
      <c r="P1339" s="20" t="str">
        <f>IF(Table13[[#This Row],[Discount]]=0,"No Discount",IF(Table13[[#This Row],[Discount]]&lt;=0.05,"Low",IF(Table13[[#This Row],[Discount]]&lt;=0.1,"Medium","High")))</f>
        <v>Low</v>
      </c>
      <c r="Q1339" s="15">
        <f t="shared" si="61"/>
        <v>45.727499999999999</v>
      </c>
      <c r="R1339" s="15">
        <f t="shared" si="62"/>
        <v>868.82249999999999</v>
      </c>
      <c r="S1339" s="15" t="str">
        <f>IF(Table13[[#This Row],[Total Sales After Discount (Main Total Sales)]]&gt;=1000,"High Order","Low Order")</f>
        <v>Low Order</v>
      </c>
      <c r="T1339" s="9" t="s">
        <v>31</v>
      </c>
      <c r="U1339" s="9" t="s">
        <v>81</v>
      </c>
      <c r="V1339" s="16" t="str">
        <f ca="1">PROPER(Table13[[#This Row],[Region]])</f>
        <v>Central</v>
      </c>
      <c r="W1339" s="9" t="s">
        <v>254</v>
      </c>
      <c r="X1339" s="9" t="s">
        <v>846</v>
      </c>
      <c r="Y1339" s="9" t="s">
        <v>32</v>
      </c>
      <c r="Z1339" s="9" t="str">
        <f>TEXT(Table13[[#This Row],[Order Date]],"mmm")</f>
        <v>Mar</v>
      </c>
      <c r="AA1339" s="1" t="str">
        <f>TEXT(Table13[[#This Row],[Order Date]],"yyyy")</f>
        <v>2015</v>
      </c>
      <c r="AB1339" s="1" t="str">
        <f>TEXT(Table13[[#This Row],[Order Date]],"mmm yyyy")</f>
        <v>Mar 2015</v>
      </c>
      <c r="AC1339" s="1" t="str">
        <f>TEXT(Table13[[#This Row],[Order Date]],"dddd")</f>
        <v>Monday</v>
      </c>
    </row>
    <row r="1340" spans="1:29" ht="14.5">
      <c r="A1340" s="9">
        <v>2398</v>
      </c>
      <c r="B1340" s="9" t="str">
        <f>VLOOKUP(Table13[[#This Row],[Customer ID]],'Customer Lookup'!A:B,2,0)</f>
        <v>Julian F Wolfe</v>
      </c>
      <c r="C1340" s="9">
        <v>86373</v>
      </c>
      <c r="D1340" s="12">
        <v>42059</v>
      </c>
      <c r="E1340" s="12">
        <v>42061</v>
      </c>
      <c r="F1340" s="24">
        <f>Table13[[#This Row],[Ship Date]]-Table13[[#This Row],[Order Date]]</f>
        <v>2</v>
      </c>
      <c r="G1340" s="18" t="str">
        <f>IF(Table13[[#This Row],[Shipping Delay (No of Days From Order to Delivery)]]&lt;=2,"Fast Delivery","Standard Delivery")</f>
        <v>Fast Delivery</v>
      </c>
      <c r="H1340" s="8" t="s">
        <v>83</v>
      </c>
      <c r="I1340" s="13" t="str">
        <f ca="1">TRIM(Table13[[#This Row],[Product Category]])</f>
        <v>Technology</v>
      </c>
      <c r="J1340" s="13" t="str">
        <f ca="1">PROPER(Table13[[#This Row],[Product Sub-Category]])</f>
        <v>Paper</v>
      </c>
      <c r="K1340" s="14">
        <v>12</v>
      </c>
      <c r="L1340" s="15">
        <v>7.64</v>
      </c>
      <c r="M1340" s="15">
        <f t="shared" si="60"/>
        <v>91.679999999999993</v>
      </c>
      <c r="N1340" s="9">
        <v>0.05</v>
      </c>
      <c r="O1340" s="21">
        <v>0.05</v>
      </c>
      <c r="P1340" s="21" t="str">
        <f>IF(Table13[[#This Row],[Discount]]=0,"No Discount",IF(Table13[[#This Row],[Discount]]&lt;=0.05,"Low",IF(Table13[[#This Row],[Discount]]&lt;=0.1,"Medium","High")))</f>
        <v>Low</v>
      </c>
      <c r="Q1340" s="15">
        <f t="shared" si="61"/>
        <v>4.5839999999999996</v>
      </c>
      <c r="R1340" s="15">
        <f t="shared" si="62"/>
        <v>87.095999999999989</v>
      </c>
      <c r="S1340" s="15" t="str">
        <f>IF(Table13[[#This Row],[Total Sales After Discount (Main Total Sales)]]&gt;=1000,"High Order","Low Order")</f>
        <v>Low Order</v>
      </c>
      <c r="T1340" s="9" t="s">
        <v>31</v>
      </c>
      <c r="U1340" s="9" t="s">
        <v>81</v>
      </c>
      <c r="V1340" s="16" t="str">
        <f ca="1">PROPER(Table13[[#This Row],[Region]])</f>
        <v>South</v>
      </c>
      <c r="W1340" s="9" t="s">
        <v>142</v>
      </c>
      <c r="X1340" s="9" t="s">
        <v>847</v>
      </c>
      <c r="Y1340" s="9" t="s">
        <v>32</v>
      </c>
      <c r="Z1340" s="9" t="str">
        <f>TEXT(Table13[[#This Row],[Order Date]],"mmm")</f>
        <v>Feb</v>
      </c>
      <c r="AA1340" s="1" t="str">
        <f>TEXT(Table13[[#This Row],[Order Date]],"yyyy")</f>
        <v>2015</v>
      </c>
      <c r="AB1340" s="1" t="str">
        <f>TEXT(Table13[[#This Row],[Order Date]],"mmm yyyy")</f>
        <v>Feb 2015</v>
      </c>
      <c r="AC1340" s="1" t="str">
        <f>TEXT(Table13[[#This Row],[Order Date]],"dddd")</f>
        <v>Tuesday</v>
      </c>
    </row>
    <row r="1341" spans="1:29" ht="14.5">
      <c r="A1341" s="9">
        <v>2417</v>
      </c>
      <c r="B1341" s="9" t="str">
        <f>VLOOKUP(Table13[[#This Row],[Customer ID]],'Customer Lookup'!A:B,2,0)</f>
        <v>Ken H Frazier</v>
      </c>
      <c r="C1341" s="9">
        <v>86754</v>
      </c>
      <c r="D1341" s="12">
        <v>42077</v>
      </c>
      <c r="E1341" s="12">
        <v>42078</v>
      </c>
      <c r="F1341" s="24">
        <f>Table13[[#This Row],[Ship Date]]-Table13[[#This Row],[Order Date]]</f>
        <v>1</v>
      </c>
      <c r="G1341" s="18" t="str">
        <f>IF(Table13[[#This Row],[Shipping Delay (No of Days From Order to Delivery)]]&lt;=2,"Fast Delivery","Standard Delivery")</f>
        <v>Fast Delivery</v>
      </c>
      <c r="H1341" s="9" t="s">
        <v>2235</v>
      </c>
      <c r="I1341" s="13" t="str">
        <f ca="1">TRIM(Table13[[#This Row],[Product Category]])</f>
        <v>Office Supplies</v>
      </c>
      <c r="J1341" s="13" t="str">
        <f ca="1">PROPER(Table13[[#This Row],[Product Sub-Category]])</f>
        <v>Telephones And Communication</v>
      </c>
      <c r="K1341" s="14">
        <v>13</v>
      </c>
      <c r="L1341" s="15">
        <v>65.989999999999995</v>
      </c>
      <c r="M1341" s="15">
        <f t="shared" si="60"/>
        <v>857.86999999999989</v>
      </c>
      <c r="N1341" s="9">
        <v>0.05</v>
      </c>
      <c r="O1341" s="20">
        <v>0.05</v>
      </c>
      <c r="P1341" s="20" t="str">
        <f>IF(Table13[[#This Row],[Discount]]=0,"No Discount",IF(Table13[[#This Row],[Discount]]&lt;=0.05,"Low",IF(Table13[[#This Row],[Discount]]&lt;=0.1,"Medium","High")))</f>
        <v>Low</v>
      </c>
      <c r="Q1341" s="15">
        <f t="shared" si="61"/>
        <v>42.893499999999996</v>
      </c>
      <c r="R1341" s="15">
        <f t="shared" si="62"/>
        <v>814.97649999999987</v>
      </c>
      <c r="S1341" s="15" t="str">
        <f>IF(Table13[[#This Row],[Total Sales After Discount (Main Total Sales)]]&gt;=1000,"High Order","Low Order")</f>
        <v>Low Order</v>
      </c>
      <c r="T1341" s="9" t="s">
        <v>50</v>
      </c>
      <c r="U1341" s="9" t="s">
        <v>104</v>
      </c>
      <c r="V1341" s="16" t="str">
        <f ca="1">PROPER(Table13[[#This Row],[Region]])</f>
        <v>South</v>
      </c>
      <c r="W1341" s="9" t="s">
        <v>117</v>
      </c>
      <c r="X1341" s="9" t="s">
        <v>769</v>
      </c>
      <c r="Y1341" s="9" t="s">
        <v>32</v>
      </c>
      <c r="Z1341" s="9" t="str">
        <f>TEXT(Table13[[#This Row],[Order Date]],"mmm")</f>
        <v>Mar</v>
      </c>
      <c r="AA1341" s="1" t="str">
        <f>TEXT(Table13[[#This Row],[Order Date]],"yyyy")</f>
        <v>2015</v>
      </c>
      <c r="AB1341" s="1" t="str">
        <f>TEXT(Table13[[#This Row],[Order Date]],"mmm yyyy")</f>
        <v>Mar 2015</v>
      </c>
      <c r="AC1341" s="1" t="str">
        <f>TEXT(Table13[[#This Row],[Order Date]],"dddd")</f>
        <v>Saturday</v>
      </c>
    </row>
    <row r="1342" spans="1:29" ht="14.5">
      <c r="A1342" s="9">
        <v>2418</v>
      </c>
      <c r="B1342" s="9" t="str">
        <f>VLOOKUP(Table13[[#This Row],[Customer ID]],'Customer Lookup'!A:B,2,0)</f>
        <v>Kyle Fink</v>
      </c>
      <c r="C1342" s="9">
        <v>86750</v>
      </c>
      <c r="D1342" s="12">
        <v>42010</v>
      </c>
      <c r="E1342" s="12">
        <v>42011</v>
      </c>
      <c r="F1342" s="24">
        <f>Table13[[#This Row],[Ship Date]]-Table13[[#This Row],[Order Date]]</f>
        <v>1</v>
      </c>
      <c r="G1342" s="18" t="str">
        <f>IF(Table13[[#This Row],[Shipping Delay (No of Days From Order to Delivery)]]&lt;=2,"Fast Delivery","Standard Delivery")</f>
        <v>Fast Delivery</v>
      </c>
      <c r="H1342" s="8" t="s">
        <v>2231</v>
      </c>
      <c r="I1342" s="13" t="str">
        <f ca="1">TRIM(Table13[[#This Row],[Product Category]])</f>
        <v>Technology</v>
      </c>
      <c r="J1342" s="13" t="str">
        <f ca="1">PROPER(Table13[[#This Row],[Product Sub-Category]])</f>
        <v>Pens &amp; Art Supplies</v>
      </c>
      <c r="K1342" s="14">
        <v>4</v>
      </c>
      <c r="L1342" s="15">
        <v>2.1</v>
      </c>
      <c r="M1342" s="15">
        <f t="shared" si="60"/>
        <v>8.4</v>
      </c>
      <c r="N1342" s="9">
        <v>0.05</v>
      </c>
      <c r="O1342" s="21">
        <v>0.05</v>
      </c>
      <c r="P1342" s="21" t="str">
        <f>IF(Table13[[#This Row],[Discount]]=0,"No Discount",IF(Table13[[#This Row],[Discount]]&lt;=0.05,"Low",IF(Table13[[#This Row],[Discount]]&lt;=0.1,"Medium","High")))</f>
        <v>Low</v>
      </c>
      <c r="Q1342" s="15">
        <f t="shared" si="61"/>
        <v>0.42000000000000004</v>
      </c>
      <c r="R1342" s="15">
        <f t="shared" si="62"/>
        <v>7.98</v>
      </c>
      <c r="S1342" s="15" t="str">
        <f>IF(Table13[[#This Row],[Total Sales After Discount (Main Total Sales)]]&gt;=1000,"High Order","Low Order")</f>
        <v>Low Order</v>
      </c>
      <c r="T1342" s="9" t="s">
        <v>41</v>
      </c>
      <c r="U1342" s="9" t="s">
        <v>104</v>
      </c>
      <c r="V1342" s="16" t="str">
        <f ca="1">PROPER(Table13[[#This Row],[Region]])</f>
        <v>South</v>
      </c>
      <c r="W1342" s="9" t="s">
        <v>117</v>
      </c>
      <c r="X1342" s="9" t="s">
        <v>848</v>
      </c>
      <c r="Y1342" s="9" t="s">
        <v>32</v>
      </c>
      <c r="Z1342" s="9" t="str">
        <f>TEXT(Table13[[#This Row],[Order Date]],"mmm")</f>
        <v>Jan</v>
      </c>
      <c r="AA1342" s="1" t="str">
        <f>TEXT(Table13[[#This Row],[Order Date]],"yyyy")</f>
        <v>2015</v>
      </c>
      <c r="AB1342" s="1" t="str">
        <f>TEXT(Table13[[#This Row],[Order Date]],"mmm yyyy")</f>
        <v>Jan 2015</v>
      </c>
      <c r="AC1342" s="1" t="str">
        <f>TEXT(Table13[[#This Row],[Order Date]],"dddd")</f>
        <v>Tuesday</v>
      </c>
    </row>
    <row r="1343" spans="1:29" ht="14.5">
      <c r="A1343" s="9">
        <v>2418</v>
      </c>
      <c r="B1343" s="9" t="str">
        <f>VLOOKUP(Table13[[#This Row],[Customer ID]],'Customer Lookup'!A:B,2,0)</f>
        <v>Kyle Fink</v>
      </c>
      <c r="C1343" s="9">
        <v>86753</v>
      </c>
      <c r="D1343" s="12">
        <v>42014</v>
      </c>
      <c r="E1343" s="12">
        <v>42015</v>
      </c>
      <c r="F1343" s="24">
        <f>Table13[[#This Row],[Ship Date]]-Table13[[#This Row],[Order Date]]</f>
        <v>1</v>
      </c>
      <c r="G1343" s="18" t="str">
        <f>IF(Table13[[#This Row],[Shipping Delay (No of Days From Order to Delivery)]]&lt;=2,"Fast Delivery","Standard Delivery")</f>
        <v>Fast Delivery</v>
      </c>
      <c r="H1343" s="9" t="s">
        <v>2242</v>
      </c>
      <c r="I1343" s="13" t="str">
        <f ca="1">TRIM(Table13[[#This Row],[Product Category]])</f>
        <v>Office Supplies</v>
      </c>
      <c r="J1343" s="13" t="str">
        <f ca="1">PROPER(Table13[[#This Row],[Product Sub-Category]])</f>
        <v>Copiers And Fax</v>
      </c>
      <c r="K1343" s="14">
        <v>11</v>
      </c>
      <c r="L1343" s="15">
        <v>599.99</v>
      </c>
      <c r="M1343" s="15">
        <f t="shared" si="60"/>
        <v>6599.89</v>
      </c>
      <c r="N1343" s="9">
        <v>0.1</v>
      </c>
      <c r="O1343" s="20">
        <v>0.1</v>
      </c>
      <c r="P1343" s="20" t="str">
        <f>IF(Table13[[#This Row],[Discount]]=0,"No Discount",IF(Table13[[#This Row],[Discount]]&lt;=0.05,"Low",IF(Table13[[#This Row],[Discount]]&lt;=0.1,"Medium","High")))</f>
        <v>Medium</v>
      </c>
      <c r="Q1343" s="15">
        <f t="shared" si="61"/>
        <v>659.98900000000003</v>
      </c>
      <c r="R1343" s="15">
        <f t="shared" si="62"/>
        <v>5939.9009999999998</v>
      </c>
      <c r="S1343" s="15" t="str">
        <f>IF(Table13[[#This Row],[Total Sales After Discount (Main Total Sales)]]&gt;=1000,"High Order","Low Order")</f>
        <v>High Order</v>
      </c>
      <c r="T1343" s="9" t="s">
        <v>21</v>
      </c>
      <c r="U1343" s="9" t="s">
        <v>104</v>
      </c>
      <c r="V1343" s="16" t="str">
        <f ca="1">PROPER(Table13[[#This Row],[Region]])</f>
        <v>South</v>
      </c>
      <c r="W1343" s="9" t="s">
        <v>117</v>
      </c>
      <c r="X1343" s="9" t="s">
        <v>848</v>
      </c>
      <c r="Y1343" s="9" t="s">
        <v>32</v>
      </c>
      <c r="Z1343" s="9" t="str">
        <f>TEXT(Table13[[#This Row],[Order Date]],"mmm")</f>
        <v>Jan</v>
      </c>
      <c r="AA1343" s="1" t="str">
        <f>TEXT(Table13[[#This Row],[Order Date]],"yyyy")</f>
        <v>2015</v>
      </c>
      <c r="AB1343" s="1" t="str">
        <f>TEXT(Table13[[#This Row],[Order Date]],"mmm yyyy")</f>
        <v>Jan 2015</v>
      </c>
      <c r="AC1343" s="1" t="str">
        <f>TEXT(Table13[[#This Row],[Order Date]],"dddd")</f>
        <v>Saturday</v>
      </c>
    </row>
    <row r="1344" spans="1:29" ht="14.5">
      <c r="A1344" s="9">
        <v>2418</v>
      </c>
      <c r="B1344" s="9" t="str">
        <f>VLOOKUP(Table13[[#This Row],[Customer ID]],'Customer Lookup'!A:B,2,0)</f>
        <v>Kyle Fink</v>
      </c>
      <c r="C1344" s="9">
        <v>86753</v>
      </c>
      <c r="D1344" s="12">
        <v>42014</v>
      </c>
      <c r="E1344" s="12">
        <v>42016</v>
      </c>
      <c r="F1344" s="24">
        <f>Table13[[#This Row],[Ship Date]]-Table13[[#This Row],[Order Date]]</f>
        <v>2</v>
      </c>
      <c r="G1344" s="18" t="str">
        <f>IF(Table13[[#This Row],[Shipping Delay (No of Days From Order to Delivery)]]&lt;=2,"Fast Delivery","Standard Delivery")</f>
        <v>Fast Delivery</v>
      </c>
      <c r="H1344" s="8" t="s">
        <v>2231</v>
      </c>
      <c r="I1344" s="13" t="str">
        <f ca="1">TRIM(Table13[[#This Row],[Product Category]])</f>
        <v>Office Supplies</v>
      </c>
      <c r="J1344" s="13" t="str">
        <f ca="1">PROPER(Table13[[#This Row],[Product Sub-Category]])</f>
        <v>Pens &amp; Art Supplies</v>
      </c>
      <c r="K1344" s="14">
        <v>10</v>
      </c>
      <c r="L1344" s="15">
        <v>2.78</v>
      </c>
      <c r="M1344" s="15">
        <f t="shared" si="60"/>
        <v>27.799999999999997</v>
      </c>
      <c r="N1344" s="9">
        <v>0.05</v>
      </c>
      <c r="O1344" s="21">
        <v>0.05</v>
      </c>
      <c r="P1344" s="21" t="str">
        <f>IF(Table13[[#This Row],[Discount]]=0,"No Discount",IF(Table13[[#This Row],[Discount]]&lt;=0.05,"Low",IF(Table13[[#This Row],[Discount]]&lt;=0.1,"Medium","High")))</f>
        <v>Low</v>
      </c>
      <c r="Q1344" s="15">
        <f t="shared" si="61"/>
        <v>1.39</v>
      </c>
      <c r="R1344" s="15">
        <f t="shared" si="62"/>
        <v>26.409999999999997</v>
      </c>
      <c r="S1344" s="15" t="str">
        <f>IF(Table13[[#This Row],[Total Sales After Discount (Main Total Sales)]]&gt;=1000,"High Order","Low Order")</f>
        <v>Low Order</v>
      </c>
      <c r="T1344" s="9" t="s">
        <v>21</v>
      </c>
      <c r="U1344" s="9" t="s">
        <v>104</v>
      </c>
      <c r="V1344" s="16" t="str">
        <f ca="1">PROPER(Table13[[#This Row],[Region]])</f>
        <v>South</v>
      </c>
      <c r="W1344" s="9" t="s">
        <v>117</v>
      </c>
      <c r="X1344" s="9" t="s">
        <v>848</v>
      </c>
      <c r="Y1344" s="9" t="s">
        <v>32</v>
      </c>
      <c r="Z1344" s="9" t="str">
        <f>TEXT(Table13[[#This Row],[Order Date]],"mmm")</f>
        <v>Jan</v>
      </c>
      <c r="AA1344" s="1" t="str">
        <f>TEXT(Table13[[#This Row],[Order Date]],"yyyy")</f>
        <v>2015</v>
      </c>
      <c r="AB1344" s="1" t="str">
        <f>TEXT(Table13[[#This Row],[Order Date]],"mmm yyyy")</f>
        <v>Jan 2015</v>
      </c>
      <c r="AC1344" s="1" t="str">
        <f>TEXT(Table13[[#This Row],[Order Date]],"dddd")</f>
        <v>Saturday</v>
      </c>
    </row>
    <row r="1345" spans="1:29" ht="14.5">
      <c r="A1345" s="9">
        <v>2419</v>
      </c>
      <c r="B1345" s="9" t="str">
        <f>VLOOKUP(Table13[[#This Row],[Customer ID]],'Customer Lookup'!A:B,2,0)</f>
        <v>Sandra Faulkner</v>
      </c>
      <c r="C1345" s="9">
        <v>86751</v>
      </c>
      <c r="D1345" s="12">
        <v>42089</v>
      </c>
      <c r="E1345" s="12">
        <v>42089</v>
      </c>
      <c r="F1345" s="24">
        <f>Table13[[#This Row],[Ship Date]]-Table13[[#This Row],[Order Date]]</f>
        <v>0</v>
      </c>
      <c r="G1345" s="18" t="str">
        <f>IF(Table13[[#This Row],[Shipping Delay (No of Days From Order to Delivery)]]&lt;=2,"Fast Delivery","Standard Delivery")</f>
        <v>Fast Delivery</v>
      </c>
      <c r="H1345" s="9" t="s">
        <v>196</v>
      </c>
      <c r="I1345" s="13" t="str">
        <f ca="1">TRIM(Table13[[#This Row],[Product Category]])</f>
        <v>Office Supplies</v>
      </c>
      <c r="J1345" s="13" t="str">
        <f ca="1">PROPER(Table13[[#This Row],[Product Sub-Category]])</f>
        <v>Appliances</v>
      </c>
      <c r="K1345" s="14">
        <v>5</v>
      </c>
      <c r="L1345" s="15">
        <v>225.04</v>
      </c>
      <c r="M1345" s="15">
        <f t="shared" si="60"/>
        <v>1125.2</v>
      </c>
      <c r="N1345" s="9">
        <v>0.1</v>
      </c>
      <c r="O1345" s="20">
        <v>0.1</v>
      </c>
      <c r="P1345" s="20" t="str">
        <f>IF(Table13[[#This Row],[Discount]]=0,"No Discount",IF(Table13[[#This Row],[Discount]]&lt;=0.05,"Low",IF(Table13[[#This Row],[Discount]]&lt;=0.1,"Medium","High")))</f>
        <v>Medium</v>
      </c>
      <c r="Q1345" s="15">
        <f t="shared" si="61"/>
        <v>112.52000000000001</v>
      </c>
      <c r="R1345" s="15">
        <f t="shared" si="62"/>
        <v>1012.6800000000001</v>
      </c>
      <c r="S1345" s="15" t="str">
        <f>IF(Table13[[#This Row],[Total Sales After Discount (Main Total Sales)]]&gt;=1000,"High Order","Low Order")</f>
        <v>High Order</v>
      </c>
      <c r="T1345" s="9" t="s">
        <v>31</v>
      </c>
      <c r="U1345" s="9" t="s">
        <v>104</v>
      </c>
      <c r="V1345" s="16" t="str">
        <f ca="1">PROPER(Table13[[#This Row],[Region]])</f>
        <v>South</v>
      </c>
      <c r="W1345" s="9" t="s">
        <v>117</v>
      </c>
      <c r="X1345" s="9" t="s">
        <v>591</v>
      </c>
      <c r="Y1345" s="9" t="s">
        <v>32</v>
      </c>
      <c r="Z1345" s="9" t="str">
        <f>TEXT(Table13[[#This Row],[Order Date]],"mmm")</f>
        <v>Mar</v>
      </c>
      <c r="AA1345" s="1" t="str">
        <f>TEXT(Table13[[#This Row],[Order Date]],"yyyy")</f>
        <v>2015</v>
      </c>
      <c r="AB1345" s="1" t="str">
        <f>TEXT(Table13[[#This Row],[Order Date]],"mmm yyyy")</f>
        <v>Mar 2015</v>
      </c>
      <c r="AC1345" s="1" t="str">
        <f>TEXT(Table13[[#This Row],[Order Date]],"dddd")</f>
        <v>Thursday</v>
      </c>
    </row>
    <row r="1346" spans="1:29" ht="14.5">
      <c r="A1346" s="9">
        <v>2419</v>
      </c>
      <c r="B1346" s="9" t="str">
        <f>VLOOKUP(Table13[[#This Row],[Customer ID]],'Customer Lookup'!A:B,2,0)</f>
        <v>Sandra Faulkner</v>
      </c>
      <c r="C1346" s="9">
        <v>86751</v>
      </c>
      <c r="D1346" s="12">
        <v>42089</v>
      </c>
      <c r="E1346" s="12">
        <v>42092</v>
      </c>
      <c r="F1346" s="24">
        <f>Table13[[#This Row],[Ship Date]]-Table13[[#This Row],[Order Date]]</f>
        <v>3</v>
      </c>
      <c r="G1346" s="18" t="str">
        <f>IF(Table13[[#This Row],[Shipping Delay (No of Days From Order to Delivery)]]&lt;=2,"Fast Delivery","Standard Delivery")</f>
        <v>Standard Delivery</v>
      </c>
      <c r="H1346" s="8" t="s">
        <v>2237</v>
      </c>
      <c r="I1346" s="13" t="str">
        <f ca="1">TRIM(Table13[[#This Row],[Product Category]])</f>
        <v>Office Supplies</v>
      </c>
      <c r="J1346" s="13" t="str">
        <f ca="1">PROPER(Table13[[#This Row],[Product Sub-Category]])</f>
        <v>Binders And Binder Accessories</v>
      </c>
      <c r="K1346" s="14">
        <v>7</v>
      </c>
      <c r="L1346" s="15">
        <v>7.84</v>
      </c>
      <c r="M1346" s="15">
        <f t="shared" ref="M1346:M1409" si="63">L1346*K1346</f>
        <v>54.879999999999995</v>
      </c>
      <c r="N1346" s="9">
        <v>0.05</v>
      </c>
      <c r="O1346" s="21">
        <v>0.05</v>
      </c>
      <c r="P1346" s="21" t="str">
        <f>IF(Table13[[#This Row],[Discount]]=0,"No Discount",IF(Table13[[#This Row],[Discount]]&lt;=0.05,"Low",IF(Table13[[#This Row],[Discount]]&lt;=0.1,"Medium","High")))</f>
        <v>Low</v>
      </c>
      <c r="Q1346" s="15">
        <f t="shared" ref="Q1346:Q1409" si="64">N1346*M1346</f>
        <v>2.7439999999999998</v>
      </c>
      <c r="R1346" s="15">
        <f t="shared" ref="R1346:R1409" si="65">M1346-Q1346</f>
        <v>52.135999999999996</v>
      </c>
      <c r="S1346" s="15" t="str">
        <f>IF(Table13[[#This Row],[Total Sales After Discount (Main Total Sales)]]&gt;=1000,"High Order","Low Order")</f>
        <v>Low Order</v>
      </c>
      <c r="T1346" s="9" t="s">
        <v>31</v>
      </c>
      <c r="U1346" s="9" t="s">
        <v>104</v>
      </c>
      <c r="V1346" s="16" t="str">
        <f ca="1">PROPER(Table13[[#This Row],[Region]])</f>
        <v>South</v>
      </c>
      <c r="W1346" s="9" t="s">
        <v>117</v>
      </c>
      <c r="X1346" s="9" t="s">
        <v>591</v>
      </c>
      <c r="Y1346" s="9" t="s">
        <v>32</v>
      </c>
      <c r="Z1346" s="9" t="str">
        <f>TEXT(Table13[[#This Row],[Order Date]],"mmm")</f>
        <v>Mar</v>
      </c>
      <c r="AA1346" s="1" t="str">
        <f>TEXT(Table13[[#This Row],[Order Date]],"yyyy")</f>
        <v>2015</v>
      </c>
      <c r="AB1346" s="1" t="str">
        <f>TEXT(Table13[[#This Row],[Order Date]],"mmm yyyy")</f>
        <v>Mar 2015</v>
      </c>
      <c r="AC1346" s="1" t="str">
        <f>TEXT(Table13[[#This Row],[Order Date]],"dddd")</f>
        <v>Thursday</v>
      </c>
    </row>
    <row r="1347" spans="1:29" ht="14.5">
      <c r="A1347" s="9">
        <v>2420</v>
      </c>
      <c r="B1347" s="9" t="str">
        <f>VLOOKUP(Table13[[#This Row],[Customer ID]],'Customer Lookup'!A:B,2,0)</f>
        <v>Wesley Cho</v>
      </c>
      <c r="C1347" s="9">
        <v>86752</v>
      </c>
      <c r="D1347" s="12">
        <v>42130</v>
      </c>
      <c r="E1347" s="12">
        <v>42130</v>
      </c>
      <c r="F1347" s="24">
        <f>Table13[[#This Row],[Ship Date]]-Table13[[#This Row],[Order Date]]</f>
        <v>0</v>
      </c>
      <c r="G1347" s="18" t="str">
        <f>IF(Table13[[#This Row],[Shipping Delay (No of Days From Order to Delivery)]]&lt;=2,"Fast Delivery","Standard Delivery")</f>
        <v>Fast Delivery</v>
      </c>
      <c r="H1347" s="9" t="s">
        <v>83</v>
      </c>
      <c r="I1347" s="13" t="str">
        <f ca="1">TRIM(Table13[[#This Row],[Product Category]])</f>
        <v>Furniture</v>
      </c>
      <c r="J1347" s="13" t="str">
        <f ca="1">PROPER(Table13[[#This Row],[Product Sub-Category]])</f>
        <v>Paper</v>
      </c>
      <c r="K1347" s="14">
        <v>11</v>
      </c>
      <c r="L1347" s="15">
        <v>9.11</v>
      </c>
      <c r="M1347" s="15">
        <f t="shared" si="63"/>
        <v>100.21</v>
      </c>
      <c r="N1347" s="9">
        <v>0.05</v>
      </c>
      <c r="O1347" s="20">
        <v>0.05</v>
      </c>
      <c r="P1347" s="20" t="str">
        <f>IF(Table13[[#This Row],[Discount]]=0,"No Discount",IF(Table13[[#This Row],[Discount]]&lt;=0.05,"Low",IF(Table13[[#This Row],[Discount]]&lt;=0.1,"Medium","High")))</f>
        <v>Low</v>
      </c>
      <c r="Q1347" s="15">
        <f t="shared" si="64"/>
        <v>5.0105000000000004</v>
      </c>
      <c r="R1347" s="15">
        <f t="shared" si="65"/>
        <v>95.1995</v>
      </c>
      <c r="S1347" s="15" t="str">
        <f>IF(Table13[[#This Row],[Total Sales After Discount (Main Total Sales)]]&gt;=1000,"High Order","Low Order")</f>
        <v>Low Order</v>
      </c>
      <c r="T1347" s="9" t="s">
        <v>21</v>
      </c>
      <c r="U1347" s="9" t="s">
        <v>104</v>
      </c>
      <c r="V1347" s="16" t="str">
        <f ca="1">PROPER(Table13[[#This Row],[Region]])</f>
        <v>Central</v>
      </c>
      <c r="W1347" s="9" t="s">
        <v>117</v>
      </c>
      <c r="X1347" s="9" t="s">
        <v>627</v>
      </c>
      <c r="Y1347" s="9" t="s">
        <v>32</v>
      </c>
      <c r="Z1347" s="9" t="str">
        <f>TEXT(Table13[[#This Row],[Order Date]],"mmm")</f>
        <v>May</v>
      </c>
      <c r="AA1347" s="1" t="str">
        <f>TEXT(Table13[[#This Row],[Order Date]],"yyyy")</f>
        <v>2015</v>
      </c>
      <c r="AB1347" s="1" t="str">
        <f>TEXT(Table13[[#This Row],[Order Date]],"mmm yyyy")</f>
        <v>May 2015</v>
      </c>
      <c r="AC1347" s="1" t="str">
        <f>TEXT(Table13[[#This Row],[Order Date]],"dddd")</f>
        <v>Wednesday</v>
      </c>
    </row>
    <row r="1348" spans="1:29" ht="14.5">
      <c r="A1348" s="9">
        <v>2422</v>
      </c>
      <c r="B1348" s="9" t="str">
        <f>VLOOKUP(Table13[[#This Row],[Customer ID]],'Customer Lookup'!A:B,2,0)</f>
        <v>Arlene Wiggins Dalton</v>
      </c>
      <c r="C1348" s="9">
        <v>89053</v>
      </c>
      <c r="D1348" s="12">
        <v>42148</v>
      </c>
      <c r="E1348" s="12">
        <v>42149</v>
      </c>
      <c r="F1348" s="24">
        <f>Table13[[#This Row],[Ship Date]]-Table13[[#This Row],[Order Date]]</f>
        <v>1</v>
      </c>
      <c r="G1348" s="18" t="str">
        <f>IF(Table13[[#This Row],[Shipping Delay (No of Days From Order to Delivery)]]&lt;=2,"Fast Delivery","Standard Delivery")</f>
        <v>Fast Delivery</v>
      </c>
      <c r="H1348" s="8" t="s">
        <v>2232</v>
      </c>
      <c r="I1348" s="13" t="str">
        <f ca="1">TRIM(Table13[[#This Row],[Product Category]])</f>
        <v>Office Supplies</v>
      </c>
      <c r="J1348" s="13" t="str">
        <f ca="1">PROPER(Table13[[#This Row],[Product Sub-Category]])</f>
        <v>Chairs &amp; Chairmats</v>
      </c>
      <c r="K1348" s="14">
        <v>12</v>
      </c>
      <c r="L1348" s="15">
        <v>150.97999999999999</v>
      </c>
      <c r="M1348" s="15">
        <f t="shared" si="63"/>
        <v>1811.7599999999998</v>
      </c>
      <c r="N1348" s="9">
        <v>0.1</v>
      </c>
      <c r="O1348" s="21">
        <v>0.1</v>
      </c>
      <c r="P1348" s="21" t="str">
        <f>IF(Table13[[#This Row],[Discount]]=0,"No Discount",IF(Table13[[#This Row],[Discount]]&lt;=0.05,"Low",IF(Table13[[#This Row],[Discount]]&lt;=0.1,"Medium","High")))</f>
        <v>Medium</v>
      </c>
      <c r="Q1348" s="15">
        <f t="shared" si="64"/>
        <v>181.17599999999999</v>
      </c>
      <c r="R1348" s="15">
        <f t="shared" si="65"/>
        <v>1630.5839999999998</v>
      </c>
      <c r="S1348" s="15" t="str">
        <f>IF(Table13[[#This Row],[Total Sales After Discount (Main Total Sales)]]&gt;=1000,"High Order","Low Order")</f>
        <v>High Order</v>
      </c>
      <c r="T1348" s="9" t="s">
        <v>31</v>
      </c>
      <c r="U1348" s="9" t="s">
        <v>42</v>
      </c>
      <c r="V1348" s="16" t="str">
        <f ca="1">PROPER(Table13[[#This Row],[Region]])</f>
        <v>Central</v>
      </c>
      <c r="W1348" s="9" t="s">
        <v>112</v>
      </c>
      <c r="X1348" s="9" t="s">
        <v>849</v>
      </c>
      <c r="Y1348" s="9" t="s">
        <v>22</v>
      </c>
      <c r="Z1348" s="9" t="str">
        <f>TEXT(Table13[[#This Row],[Order Date]],"mmm")</f>
        <v>May</v>
      </c>
      <c r="AA1348" s="1" t="str">
        <f>TEXT(Table13[[#This Row],[Order Date]],"yyyy")</f>
        <v>2015</v>
      </c>
      <c r="AB1348" s="1" t="str">
        <f>TEXT(Table13[[#This Row],[Order Date]],"mmm yyyy")</f>
        <v>May 2015</v>
      </c>
      <c r="AC1348" s="1" t="str">
        <f>TEXT(Table13[[#This Row],[Order Date]],"dddd")</f>
        <v>Sunday</v>
      </c>
    </row>
    <row r="1349" spans="1:29" ht="14.5">
      <c r="A1349" s="9">
        <v>2422</v>
      </c>
      <c r="B1349" s="9" t="str">
        <f>VLOOKUP(Table13[[#This Row],[Customer ID]],'Customer Lookup'!A:B,2,0)</f>
        <v>Arlene Wiggins Dalton</v>
      </c>
      <c r="C1349" s="9">
        <v>89055</v>
      </c>
      <c r="D1349" s="12">
        <v>42026</v>
      </c>
      <c r="E1349" s="12">
        <v>42028</v>
      </c>
      <c r="F1349" s="24">
        <f>Table13[[#This Row],[Ship Date]]-Table13[[#This Row],[Order Date]]</f>
        <v>2</v>
      </c>
      <c r="G1349" s="18" t="str">
        <f>IF(Table13[[#This Row],[Shipping Delay (No of Days From Order to Delivery)]]&lt;=2,"Fast Delivery","Standard Delivery")</f>
        <v>Fast Delivery</v>
      </c>
      <c r="H1349" s="9" t="s">
        <v>2237</v>
      </c>
      <c r="I1349" s="13" t="str">
        <f ca="1">TRIM(Table13[[#This Row],[Product Category]])</f>
        <v>Technology</v>
      </c>
      <c r="J1349" s="13" t="str">
        <f ca="1">PROPER(Table13[[#This Row],[Product Sub-Category]])</f>
        <v>Binders And Binder Accessories</v>
      </c>
      <c r="K1349" s="14">
        <v>10</v>
      </c>
      <c r="L1349" s="15">
        <v>3.89</v>
      </c>
      <c r="M1349" s="15">
        <f t="shared" si="63"/>
        <v>38.9</v>
      </c>
      <c r="N1349" s="9">
        <v>0.05</v>
      </c>
      <c r="O1349" s="20">
        <v>0.05</v>
      </c>
      <c r="P1349" s="20" t="str">
        <f>IF(Table13[[#This Row],[Discount]]=0,"No Discount",IF(Table13[[#This Row],[Discount]]&lt;=0.05,"Low",IF(Table13[[#This Row],[Discount]]&lt;=0.1,"Medium","High")))</f>
        <v>Low</v>
      </c>
      <c r="Q1349" s="15">
        <f t="shared" si="64"/>
        <v>1.9450000000000001</v>
      </c>
      <c r="R1349" s="15">
        <f t="shared" si="65"/>
        <v>36.954999999999998</v>
      </c>
      <c r="S1349" s="15" t="str">
        <f>IF(Table13[[#This Row],[Total Sales After Discount (Main Total Sales)]]&gt;=1000,"High Order","Low Order")</f>
        <v>Low Order</v>
      </c>
      <c r="T1349" s="9" t="s">
        <v>50</v>
      </c>
      <c r="U1349" s="9" t="s">
        <v>42</v>
      </c>
      <c r="V1349" s="16" t="str">
        <f ca="1">PROPER(Table13[[#This Row],[Region]])</f>
        <v>Central</v>
      </c>
      <c r="W1349" s="9" t="s">
        <v>112</v>
      </c>
      <c r="X1349" s="9" t="s">
        <v>849</v>
      </c>
      <c r="Y1349" s="9" t="s">
        <v>22</v>
      </c>
      <c r="Z1349" s="9" t="str">
        <f>TEXT(Table13[[#This Row],[Order Date]],"mmm")</f>
        <v>Jan</v>
      </c>
      <c r="AA1349" s="1" t="str">
        <f>TEXT(Table13[[#This Row],[Order Date]],"yyyy")</f>
        <v>2015</v>
      </c>
      <c r="AB1349" s="1" t="str">
        <f>TEXT(Table13[[#This Row],[Order Date]],"mmm yyyy")</f>
        <v>Jan 2015</v>
      </c>
      <c r="AC1349" s="1" t="str">
        <f>TEXT(Table13[[#This Row],[Order Date]],"dddd")</f>
        <v>Thursday</v>
      </c>
    </row>
    <row r="1350" spans="1:29" ht="14.5">
      <c r="A1350" s="9">
        <v>2423</v>
      </c>
      <c r="B1350" s="9" t="str">
        <f>VLOOKUP(Table13[[#This Row],[Customer ID]],'Customer Lookup'!A:B,2,0)</f>
        <v>Nicholas Wallace</v>
      </c>
      <c r="C1350" s="9">
        <v>89054</v>
      </c>
      <c r="D1350" s="12">
        <v>42025</v>
      </c>
      <c r="E1350" s="12">
        <v>42030</v>
      </c>
      <c r="F1350" s="24">
        <f>Table13[[#This Row],[Ship Date]]-Table13[[#This Row],[Order Date]]</f>
        <v>5</v>
      </c>
      <c r="G1350" s="18" t="str">
        <f>IF(Table13[[#This Row],[Shipping Delay (No of Days From Order to Delivery)]]&lt;=2,"Fast Delivery","Standard Delivery")</f>
        <v>Standard Delivery</v>
      </c>
      <c r="H1350" s="8" t="s">
        <v>144</v>
      </c>
      <c r="I1350" s="13" t="str">
        <f ca="1">TRIM(Table13[[#This Row],[Product Category]])</f>
        <v>Furniture</v>
      </c>
      <c r="J1350" s="13" t="str">
        <f ca="1">PROPER(Table13[[#This Row],[Product Sub-Category]])</f>
        <v>Computer Peripherals</v>
      </c>
      <c r="K1350" s="14">
        <v>4</v>
      </c>
      <c r="L1350" s="15">
        <v>100.98</v>
      </c>
      <c r="M1350" s="15">
        <f t="shared" si="63"/>
        <v>403.92</v>
      </c>
      <c r="N1350" s="9">
        <v>0.1</v>
      </c>
      <c r="O1350" s="21">
        <v>0.1</v>
      </c>
      <c r="P1350" s="21" t="str">
        <f>IF(Table13[[#This Row],[Discount]]=0,"No Discount",IF(Table13[[#This Row],[Discount]]&lt;=0.05,"Low",IF(Table13[[#This Row],[Discount]]&lt;=0.1,"Medium","High")))</f>
        <v>Medium</v>
      </c>
      <c r="Q1350" s="15">
        <f t="shared" si="64"/>
        <v>40.392000000000003</v>
      </c>
      <c r="R1350" s="15">
        <f t="shared" si="65"/>
        <v>363.52800000000002</v>
      </c>
      <c r="S1350" s="15" t="str">
        <f>IF(Table13[[#This Row],[Total Sales After Discount (Main Total Sales)]]&gt;=1000,"High Order","Low Order")</f>
        <v>Low Order</v>
      </c>
      <c r="T1350" s="9" t="s">
        <v>98</v>
      </c>
      <c r="U1350" s="9" t="s">
        <v>42</v>
      </c>
      <c r="V1350" s="16" t="str">
        <f ca="1">PROPER(Table13[[#This Row],[Region]])</f>
        <v>Central</v>
      </c>
      <c r="W1350" s="9" t="s">
        <v>112</v>
      </c>
      <c r="X1350" s="9" t="s">
        <v>850</v>
      </c>
      <c r="Y1350" s="9" t="s">
        <v>32</v>
      </c>
      <c r="Z1350" s="9" t="str">
        <f>TEXT(Table13[[#This Row],[Order Date]],"mmm")</f>
        <v>Jan</v>
      </c>
      <c r="AA1350" s="1" t="str">
        <f>TEXT(Table13[[#This Row],[Order Date]],"yyyy")</f>
        <v>2015</v>
      </c>
      <c r="AB1350" s="1" t="str">
        <f>TEXT(Table13[[#This Row],[Order Date]],"mmm yyyy")</f>
        <v>Jan 2015</v>
      </c>
      <c r="AC1350" s="1" t="str">
        <f>TEXT(Table13[[#This Row],[Order Date]],"dddd")</f>
        <v>Wednesday</v>
      </c>
    </row>
    <row r="1351" spans="1:29" ht="14.5">
      <c r="A1351" s="9">
        <v>2426</v>
      </c>
      <c r="B1351" s="9" t="str">
        <f>VLOOKUP(Table13[[#This Row],[Customer ID]],'Customer Lookup'!A:B,2,0)</f>
        <v>Dorothy Holt</v>
      </c>
      <c r="C1351" s="9">
        <v>90859</v>
      </c>
      <c r="D1351" s="12">
        <v>42078</v>
      </c>
      <c r="E1351" s="12">
        <v>42079</v>
      </c>
      <c r="F1351" s="24">
        <f>Table13[[#This Row],[Ship Date]]-Table13[[#This Row],[Order Date]]</f>
        <v>1</v>
      </c>
      <c r="G1351" s="18" t="str">
        <f>IF(Table13[[#This Row],[Shipping Delay (No of Days From Order to Delivery)]]&lt;=2,"Fast Delivery","Standard Delivery")</f>
        <v>Fast Delivery</v>
      </c>
      <c r="H1351" s="9" t="s">
        <v>2233</v>
      </c>
      <c r="I1351" s="13" t="str">
        <f ca="1">TRIM(Table13[[#This Row],[Product Category]])</f>
        <v>Office Supplies</v>
      </c>
      <c r="J1351" s="13" t="str">
        <f ca="1">PROPER(Table13[[#This Row],[Product Sub-Category]])</f>
        <v>Office Furnishings</v>
      </c>
      <c r="K1351" s="14">
        <v>3</v>
      </c>
      <c r="L1351" s="15">
        <v>30.93</v>
      </c>
      <c r="M1351" s="15">
        <f t="shared" si="63"/>
        <v>92.789999999999992</v>
      </c>
      <c r="N1351" s="9">
        <v>0.05</v>
      </c>
      <c r="O1351" s="20">
        <v>0.05</v>
      </c>
      <c r="P1351" s="20" t="str">
        <f>IF(Table13[[#This Row],[Discount]]=0,"No Discount",IF(Table13[[#This Row],[Discount]]&lt;=0.05,"Low",IF(Table13[[#This Row],[Discount]]&lt;=0.1,"Medium","High")))</f>
        <v>Low</v>
      </c>
      <c r="Q1351" s="15">
        <f t="shared" si="64"/>
        <v>4.6395</v>
      </c>
      <c r="R1351" s="15">
        <f t="shared" si="65"/>
        <v>88.150499999999994</v>
      </c>
      <c r="S1351" s="15" t="str">
        <f>IF(Table13[[#This Row],[Total Sales After Discount (Main Total Sales)]]&gt;=1000,"High Order","Low Order")</f>
        <v>Low Order</v>
      </c>
      <c r="T1351" s="9" t="s">
        <v>21</v>
      </c>
      <c r="U1351" s="9" t="s">
        <v>51</v>
      </c>
      <c r="V1351" s="16" t="str">
        <f ca="1">PROPER(Table13[[#This Row],[Region]])</f>
        <v>Central</v>
      </c>
      <c r="W1351" s="9" t="s">
        <v>112</v>
      </c>
      <c r="X1351" s="9" t="s">
        <v>851</v>
      </c>
      <c r="Y1351" s="9" t="s">
        <v>32</v>
      </c>
      <c r="Z1351" s="9" t="str">
        <f>TEXT(Table13[[#This Row],[Order Date]],"mmm")</f>
        <v>Mar</v>
      </c>
      <c r="AA1351" s="1" t="str">
        <f>TEXT(Table13[[#This Row],[Order Date]],"yyyy")</f>
        <v>2015</v>
      </c>
      <c r="AB1351" s="1" t="str">
        <f>TEXT(Table13[[#This Row],[Order Date]],"mmm yyyy")</f>
        <v>Mar 2015</v>
      </c>
      <c r="AC1351" s="1" t="str">
        <f>TEXT(Table13[[#This Row],[Order Date]],"dddd")</f>
        <v>Sunday</v>
      </c>
    </row>
    <row r="1352" spans="1:29" ht="14.5">
      <c r="A1352" s="9">
        <v>2426</v>
      </c>
      <c r="B1352" s="9" t="str">
        <f>VLOOKUP(Table13[[#This Row],[Customer ID]],'Customer Lookup'!A:B,2,0)</f>
        <v>Dorothy Holt</v>
      </c>
      <c r="C1352" s="9">
        <v>90861</v>
      </c>
      <c r="D1352" s="12">
        <v>42126</v>
      </c>
      <c r="E1352" s="12">
        <v>42126</v>
      </c>
      <c r="F1352" s="24">
        <f>Table13[[#This Row],[Ship Date]]-Table13[[#This Row],[Order Date]]</f>
        <v>0</v>
      </c>
      <c r="G1352" s="18" t="str">
        <f>IF(Table13[[#This Row],[Shipping Delay (No of Days From Order to Delivery)]]&lt;=2,"Fast Delivery","Standard Delivery")</f>
        <v>Fast Delivery</v>
      </c>
      <c r="H1352" s="8" t="s">
        <v>196</v>
      </c>
      <c r="I1352" s="13" t="str">
        <f ca="1">TRIM(Table13[[#This Row],[Product Category]])</f>
        <v>Furniture</v>
      </c>
      <c r="J1352" s="13" t="str">
        <f ca="1">PROPER(Table13[[#This Row],[Product Sub-Category]])</f>
        <v>Appliances</v>
      </c>
      <c r="K1352" s="14">
        <v>37</v>
      </c>
      <c r="L1352" s="15">
        <v>4.4800000000000004</v>
      </c>
      <c r="M1352" s="15">
        <f t="shared" si="63"/>
        <v>165.76000000000002</v>
      </c>
      <c r="N1352" s="9">
        <v>0.05</v>
      </c>
      <c r="O1352" s="21">
        <v>0.05</v>
      </c>
      <c r="P1352" s="21" t="str">
        <f>IF(Table13[[#This Row],[Discount]]=0,"No Discount",IF(Table13[[#This Row],[Discount]]&lt;=0.05,"Low",IF(Table13[[#This Row],[Discount]]&lt;=0.1,"Medium","High")))</f>
        <v>Low</v>
      </c>
      <c r="Q1352" s="15">
        <f t="shared" si="64"/>
        <v>8.288000000000002</v>
      </c>
      <c r="R1352" s="15">
        <f t="shared" si="65"/>
        <v>157.47200000000001</v>
      </c>
      <c r="S1352" s="15" t="str">
        <f>IF(Table13[[#This Row],[Total Sales After Discount (Main Total Sales)]]&gt;=1000,"High Order","Low Order")</f>
        <v>Low Order</v>
      </c>
      <c r="T1352" s="9" t="s">
        <v>98</v>
      </c>
      <c r="U1352" s="9" t="s">
        <v>51</v>
      </c>
      <c r="V1352" s="16" t="str">
        <f ca="1">PROPER(Table13[[#This Row],[Region]])</f>
        <v>Central</v>
      </c>
      <c r="W1352" s="9" t="s">
        <v>112</v>
      </c>
      <c r="X1352" s="9" t="s">
        <v>851</v>
      </c>
      <c r="Y1352" s="9" t="s">
        <v>32</v>
      </c>
      <c r="Z1352" s="9" t="str">
        <f>TEXT(Table13[[#This Row],[Order Date]],"mmm")</f>
        <v>May</v>
      </c>
      <c r="AA1352" s="1" t="str">
        <f>TEXT(Table13[[#This Row],[Order Date]],"yyyy")</f>
        <v>2015</v>
      </c>
      <c r="AB1352" s="1" t="str">
        <f>TEXT(Table13[[#This Row],[Order Date]],"mmm yyyy")</f>
        <v>May 2015</v>
      </c>
      <c r="AC1352" s="1" t="str">
        <f>TEXT(Table13[[#This Row],[Order Date]],"dddd")</f>
        <v>Saturday</v>
      </c>
    </row>
    <row r="1353" spans="1:29" ht="14.5">
      <c r="A1353" s="9">
        <v>2426</v>
      </c>
      <c r="B1353" s="9" t="str">
        <f>VLOOKUP(Table13[[#This Row],[Customer ID]],'Customer Lookup'!A:B,2,0)</f>
        <v>Dorothy Holt</v>
      </c>
      <c r="C1353" s="9">
        <v>90861</v>
      </c>
      <c r="D1353" s="12">
        <v>42126</v>
      </c>
      <c r="E1353" s="12">
        <v>42133</v>
      </c>
      <c r="F1353" s="24">
        <f>Table13[[#This Row],[Ship Date]]-Table13[[#This Row],[Order Date]]</f>
        <v>7</v>
      </c>
      <c r="G1353" s="18" t="str">
        <f>IF(Table13[[#This Row],[Shipping Delay (No of Days From Order to Delivery)]]&lt;=2,"Fast Delivery","Standard Delivery")</f>
        <v>Standard Delivery</v>
      </c>
      <c r="H1353" s="9" t="s">
        <v>2233</v>
      </c>
      <c r="I1353" s="13" t="str">
        <f ca="1">TRIM(Table13[[#This Row],[Product Category]])</f>
        <v>Office Supplies</v>
      </c>
      <c r="J1353" s="13" t="str">
        <f ca="1">PROPER(Table13[[#This Row],[Product Sub-Category]])</f>
        <v>Office Furnishings</v>
      </c>
      <c r="K1353" s="14">
        <v>9</v>
      </c>
      <c r="L1353" s="15">
        <v>17.670000000000002</v>
      </c>
      <c r="M1353" s="15">
        <f t="shared" si="63"/>
        <v>159.03000000000003</v>
      </c>
      <c r="N1353" s="9">
        <v>0.05</v>
      </c>
      <c r="O1353" s="20">
        <v>0.05</v>
      </c>
      <c r="P1353" s="20" t="str">
        <f>IF(Table13[[#This Row],[Discount]]=0,"No Discount",IF(Table13[[#This Row],[Discount]]&lt;=0.05,"Low",IF(Table13[[#This Row],[Discount]]&lt;=0.1,"Medium","High")))</f>
        <v>Low</v>
      </c>
      <c r="Q1353" s="15">
        <f t="shared" si="64"/>
        <v>7.951500000000002</v>
      </c>
      <c r="R1353" s="15">
        <f t="shared" si="65"/>
        <v>151.07850000000002</v>
      </c>
      <c r="S1353" s="15" t="str">
        <f>IF(Table13[[#This Row],[Total Sales After Discount (Main Total Sales)]]&gt;=1000,"High Order","Low Order")</f>
        <v>Low Order</v>
      </c>
      <c r="T1353" s="9" t="s">
        <v>98</v>
      </c>
      <c r="U1353" s="9" t="s">
        <v>51</v>
      </c>
      <c r="V1353" s="16" t="str">
        <f ca="1">PROPER(Table13[[#This Row],[Region]])</f>
        <v>Central</v>
      </c>
      <c r="W1353" s="9" t="s">
        <v>112</v>
      </c>
      <c r="X1353" s="9" t="s">
        <v>851</v>
      </c>
      <c r="Y1353" s="9" t="s">
        <v>32</v>
      </c>
      <c r="Z1353" s="9" t="str">
        <f>TEXT(Table13[[#This Row],[Order Date]],"mmm")</f>
        <v>May</v>
      </c>
      <c r="AA1353" s="1" t="str">
        <f>TEXT(Table13[[#This Row],[Order Date]],"yyyy")</f>
        <v>2015</v>
      </c>
      <c r="AB1353" s="1" t="str">
        <f>TEXT(Table13[[#This Row],[Order Date]],"mmm yyyy")</f>
        <v>May 2015</v>
      </c>
      <c r="AC1353" s="1" t="str">
        <f>TEXT(Table13[[#This Row],[Order Date]],"dddd")</f>
        <v>Saturday</v>
      </c>
    </row>
    <row r="1354" spans="1:29" ht="14.5">
      <c r="A1354" s="9">
        <v>2427</v>
      </c>
      <c r="B1354" s="9" t="str">
        <f>VLOOKUP(Table13[[#This Row],[Customer ID]],'Customer Lookup'!A:B,2,0)</f>
        <v>John Merritt</v>
      </c>
      <c r="C1354" s="9">
        <v>90860</v>
      </c>
      <c r="D1354" s="12">
        <v>42052</v>
      </c>
      <c r="E1354" s="12">
        <v>42053</v>
      </c>
      <c r="F1354" s="24">
        <f>Table13[[#This Row],[Ship Date]]-Table13[[#This Row],[Order Date]]</f>
        <v>1</v>
      </c>
      <c r="G1354" s="18" t="str">
        <f>IF(Table13[[#This Row],[Shipping Delay (No of Days From Order to Delivery)]]&lt;=2,"Fast Delivery","Standard Delivery")</f>
        <v>Fast Delivery</v>
      </c>
      <c r="H1354" s="8" t="s">
        <v>83</v>
      </c>
      <c r="I1354" s="13" t="str">
        <f ca="1">TRIM(Table13[[#This Row],[Product Category]])</f>
        <v>Office Supplies</v>
      </c>
      <c r="J1354" s="13" t="str">
        <f ca="1">PROPER(Table13[[#This Row],[Product Sub-Category]])</f>
        <v>Paper</v>
      </c>
      <c r="K1354" s="14">
        <v>21</v>
      </c>
      <c r="L1354" s="15">
        <v>40.99</v>
      </c>
      <c r="M1354" s="15">
        <f t="shared" si="63"/>
        <v>860.79000000000008</v>
      </c>
      <c r="N1354" s="9">
        <v>0.05</v>
      </c>
      <c r="O1354" s="21">
        <v>0.05</v>
      </c>
      <c r="P1354" s="21" t="str">
        <f>IF(Table13[[#This Row],[Discount]]=0,"No Discount",IF(Table13[[#This Row],[Discount]]&lt;=0.05,"Low",IF(Table13[[#This Row],[Discount]]&lt;=0.1,"Medium","High")))</f>
        <v>Low</v>
      </c>
      <c r="Q1354" s="15">
        <f t="shared" si="64"/>
        <v>43.039500000000004</v>
      </c>
      <c r="R1354" s="15">
        <f t="shared" si="65"/>
        <v>817.7505000000001</v>
      </c>
      <c r="S1354" s="15" t="str">
        <f>IF(Table13[[#This Row],[Total Sales After Discount (Main Total Sales)]]&gt;=1000,"High Order","Low Order")</f>
        <v>Low Order</v>
      </c>
      <c r="T1354" s="9" t="s">
        <v>21</v>
      </c>
      <c r="U1354" s="9" t="s">
        <v>81</v>
      </c>
      <c r="V1354" s="16" t="str">
        <f ca="1">PROPER(Table13[[#This Row],[Region]])</f>
        <v>Central</v>
      </c>
      <c r="W1354" s="9" t="s">
        <v>112</v>
      </c>
      <c r="X1354" s="9" t="s">
        <v>852</v>
      </c>
      <c r="Y1354" s="9" t="s">
        <v>32</v>
      </c>
      <c r="Z1354" s="9" t="str">
        <f>TEXT(Table13[[#This Row],[Order Date]],"mmm")</f>
        <v>Feb</v>
      </c>
      <c r="AA1354" s="1" t="str">
        <f>TEXT(Table13[[#This Row],[Order Date]],"yyyy")</f>
        <v>2015</v>
      </c>
      <c r="AB1354" s="1" t="str">
        <f>TEXT(Table13[[#This Row],[Order Date]],"mmm yyyy")</f>
        <v>Feb 2015</v>
      </c>
      <c r="AC1354" s="1" t="str">
        <f>TEXT(Table13[[#This Row],[Order Date]],"dddd")</f>
        <v>Tuesday</v>
      </c>
    </row>
    <row r="1355" spans="1:29" ht="14.5">
      <c r="A1355" s="9">
        <v>2430</v>
      </c>
      <c r="B1355" s="9" t="str">
        <f>VLOOKUP(Table13[[#This Row],[Customer ID]],'Customer Lookup'!A:B,2,0)</f>
        <v>Kimberly Reilly</v>
      </c>
      <c r="C1355" s="9">
        <v>91108</v>
      </c>
      <c r="D1355" s="12">
        <v>42087</v>
      </c>
      <c r="E1355" s="12">
        <v>42088</v>
      </c>
      <c r="F1355" s="24">
        <f>Table13[[#This Row],[Ship Date]]-Table13[[#This Row],[Order Date]]</f>
        <v>1</v>
      </c>
      <c r="G1355" s="18" t="str">
        <f>IF(Table13[[#This Row],[Shipping Delay (No of Days From Order to Delivery)]]&lt;=2,"Fast Delivery","Standard Delivery")</f>
        <v>Fast Delivery</v>
      </c>
      <c r="H1355" s="9" t="s">
        <v>2237</v>
      </c>
      <c r="I1355" s="13" t="str">
        <f ca="1">TRIM(Table13[[#This Row],[Product Category]])</f>
        <v>Office Supplies</v>
      </c>
      <c r="J1355" s="13" t="str">
        <f ca="1">PROPER(Table13[[#This Row],[Product Sub-Category]])</f>
        <v>Binders And Binder Accessories</v>
      </c>
      <c r="K1355" s="14">
        <v>11</v>
      </c>
      <c r="L1355" s="15">
        <v>14.28</v>
      </c>
      <c r="M1355" s="15">
        <f t="shared" si="63"/>
        <v>157.07999999999998</v>
      </c>
      <c r="N1355" s="9">
        <v>0.05</v>
      </c>
      <c r="O1355" s="20">
        <v>0.05</v>
      </c>
      <c r="P1355" s="20" t="str">
        <f>IF(Table13[[#This Row],[Discount]]=0,"No Discount",IF(Table13[[#This Row],[Discount]]&lt;=0.05,"Low",IF(Table13[[#This Row],[Discount]]&lt;=0.1,"Medium","High")))</f>
        <v>Low</v>
      </c>
      <c r="Q1355" s="15">
        <f t="shared" si="64"/>
        <v>7.8539999999999992</v>
      </c>
      <c r="R1355" s="15">
        <f t="shared" si="65"/>
        <v>149.226</v>
      </c>
      <c r="S1355" s="15" t="str">
        <f>IF(Table13[[#This Row],[Total Sales After Discount (Main Total Sales)]]&gt;=1000,"High Order","Low Order")</f>
        <v>Low Order</v>
      </c>
      <c r="T1355" s="9" t="s">
        <v>31</v>
      </c>
      <c r="U1355" s="9" t="s">
        <v>42</v>
      </c>
      <c r="V1355" s="16" t="str">
        <f ca="1">PROPER(Table13[[#This Row],[Region]])</f>
        <v>Central</v>
      </c>
      <c r="W1355" s="9" t="s">
        <v>112</v>
      </c>
      <c r="X1355" s="9" t="s">
        <v>853</v>
      </c>
      <c r="Y1355" s="9" t="s">
        <v>32</v>
      </c>
      <c r="Z1355" s="9" t="str">
        <f>TEXT(Table13[[#This Row],[Order Date]],"mmm")</f>
        <v>Mar</v>
      </c>
      <c r="AA1355" s="1" t="str">
        <f>TEXT(Table13[[#This Row],[Order Date]],"yyyy")</f>
        <v>2015</v>
      </c>
      <c r="AB1355" s="1" t="str">
        <f>TEXT(Table13[[#This Row],[Order Date]],"mmm yyyy")</f>
        <v>Mar 2015</v>
      </c>
      <c r="AC1355" s="1" t="str">
        <f>TEXT(Table13[[#This Row],[Order Date]],"dddd")</f>
        <v>Tuesday</v>
      </c>
    </row>
    <row r="1356" spans="1:29" ht="14.5">
      <c r="A1356" s="9">
        <v>2430</v>
      </c>
      <c r="B1356" s="9" t="str">
        <f>VLOOKUP(Table13[[#This Row],[Customer ID]],'Customer Lookup'!A:B,2,0)</f>
        <v>Kimberly Reilly</v>
      </c>
      <c r="C1356" s="9">
        <v>91109</v>
      </c>
      <c r="D1356" s="12">
        <v>42104</v>
      </c>
      <c r="E1356" s="12">
        <v>42105</v>
      </c>
      <c r="F1356" s="24">
        <f>Table13[[#This Row],[Ship Date]]-Table13[[#This Row],[Order Date]]</f>
        <v>1</v>
      </c>
      <c r="G1356" s="18" t="str">
        <f>IF(Table13[[#This Row],[Shipping Delay (No of Days From Order to Delivery)]]&lt;=2,"Fast Delivery","Standard Delivery")</f>
        <v>Fast Delivery</v>
      </c>
      <c r="H1356" s="8" t="s">
        <v>2231</v>
      </c>
      <c r="I1356" s="13" t="str">
        <f ca="1">TRIM(Table13[[#This Row],[Product Category]])</f>
        <v>Technology</v>
      </c>
      <c r="J1356" s="13" t="str">
        <f ca="1">PROPER(Table13[[#This Row],[Product Sub-Category]])</f>
        <v>Pens &amp; Art Supplies</v>
      </c>
      <c r="K1356" s="14">
        <v>7</v>
      </c>
      <c r="L1356" s="15">
        <v>7.08</v>
      </c>
      <c r="M1356" s="15">
        <f t="shared" si="63"/>
        <v>49.56</v>
      </c>
      <c r="N1356" s="9">
        <v>0.05</v>
      </c>
      <c r="O1356" s="21">
        <v>0.05</v>
      </c>
      <c r="P1356" s="21" t="str">
        <f>IF(Table13[[#This Row],[Discount]]=0,"No Discount",IF(Table13[[#This Row],[Discount]]&lt;=0.05,"Low",IF(Table13[[#This Row],[Discount]]&lt;=0.1,"Medium","High")))</f>
        <v>Low</v>
      </c>
      <c r="Q1356" s="15">
        <f t="shared" si="64"/>
        <v>2.4780000000000002</v>
      </c>
      <c r="R1356" s="15">
        <f t="shared" si="65"/>
        <v>47.082000000000001</v>
      </c>
      <c r="S1356" s="15" t="str">
        <f>IF(Table13[[#This Row],[Total Sales After Discount (Main Total Sales)]]&gt;=1000,"High Order","Low Order")</f>
        <v>Low Order</v>
      </c>
      <c r="T1356" s="9" t="s">
        <v>31</v>
      </c>
      <c r="U1356" s="9" t="s">
        <v>42</v>
      </c>
      <c r="V1356" s="16" t="str">
        <f ca="1">PROPER(Table13[[#This Row],[Region]])</f>
        <v>Central</v>
      </c>
      <c r="W1356" s="9" t="s">
        <v>112</v>
      </c>
      <c r="X1356" s="9" t="s">
        <v>853</v>
      </c>
      <c r="Y1356" s="9" t="s">
        <v>32</v>
      </c>
      <c r="Z1356" s="9" t="str">
        <f>TEXT(Table13[[#This Row],[Order Date]],"mmm")</f>
        <v>Apr</v>
      </c>
      <c r="AA1356" s="1" t="str">
        <f>TEXT(Table13[[#This Row],[Order Date]],"yyyy")</f>
        <v>2015</v>
      </c>
      <c r="AB1356" s="1" t="str">
        <f>TEXT(Table13[[#This Row],[Order Date]],"mmm yyyy")</f>
        <v>Apr 2015</v>
      </c>
      <c r="AC1356" s="1" t="str">
        <f>TEXT(Table13[[#This Row],[Order Date]],"dddd")</f>
        <v>Friday</v>
      </c>
    </row>
    <row r="1357" spans="1:29" ht="14.5">
      <c r="A1357" s="9">
        <v>2430</v>
      </c>
      <c r="B1357" s="9" t="str">
        <f>VLOOKUP(Table13[[#This Row],[Customer ID]],'Customer Lookup'!A:B,2,0)</f>
        <v>Kimberly Reilly</v>
      </c>
      <c r="C1357" s="9">
        <v>91110</v>
      </c>
      <c r="D1357" s="12">
        <v>42092</v>
      </c>
      <c r="E1357" s="12">
        <v>42100</v>
      </c>
      <c r="F1357" s="24">
        <f>Table13[[#This Row],[Ship Date]]-Table13[[#This Row],[Order Date]]</f>
        <v>8</v>
      </c>
      <c r="G1357" s="18" t="str">
        <f>IF(Table13[[#This Row],[Shipping Delay (No of Days From Order to Delivery)]]&lt;=2,"Fast Delivery","Standard Delivery")</f>
        <v>Standard Delivery</v>
      </c>
      <c r="H1357" s="9" t="s">
        <v>2235</v>
      </c>
      <c r="I1357" s="13" t="str">
        <f ca="1">TRIM(Table13[[#This Row],[Product Category]])</f>
        <v>Office Supplies</v>
      </c>
      <c r="J1357" s="13" t="str">
        <f ca="1">PROPER(Table13[[#This Row],[Product Sub-Category]])</f>
        <v>Telephones And Communication</v>
      </c>
      <c r="K1357" s="14">
        <v>2</v>
      </c>
      <c r="L1357" s="15">
        <v>140.99</v>
      </c>
      <c r="M1357" s="15">
        <f t="shared" si="63"/>
        <v>281.98</v>
      </c>
      <c r="N1357" s="9">
        <v>0.1</v>
      </c>
      <c r="O1357" s="20">
        <v>0.1</v>
      </c>
      <c r="P1357" s="20" t="str">
        <f>IF(Table13[[#This Row],[Discount]]=0,"No Discount",IF(Table13[[#This Row],[Discount]]&lt;=0.05,"Low",IF(Table13[[#This Row],[Discount]]&lt;=0.1,"Medium","High")))</f>
        <v>Medium</v>
      </c>
      <c r="Q1357" s="15">
        <f t="shared" si="64"/>
        <v>28.198000000000004</v>
      </c>
      <c r="R1357" s="15">
        <f t="shared" si="65"/>
        <v>253.78200000000001</v>
      </c>
      <c r="S1357" s="15" t="str">
        <f>IF(Table13[[#This Row],[Total Sales After Discount (Main Total Sales)]]&gt;=1000,"High Order","Low Order")</f>
        <v>Low Order</v>
      </c>
      <c r="T1357" s="9" t="s">
        <v>98</v>
      </c>
      <c r="U1357" s="9" t="s">
        <v>42</v>
      </c>
      <c r="V1357" s="16" t="str">
        <f ca="1">PROPER(Table13[[#This Row],[Region]])</f>
        <v>West</v>
      </c>
      <c r="W1357" s="9" t="s">
        <v>112</v>
      </c>
      <c r="X1357" s="9" t="s">
        <v>853</v>
      </c>
      <c r="Y1357" s="9" t="s">
        <v>32</v>
      </c>
      <c r="Z1357" s="9" t="str">
        <f>TEXT(Table13[[#This Row],[Order Date]],"mmm")</f>
        <v>Mar</v>
      </c>
      <c r="AA1357" s="1" t="str">
        <f>TEXT(Table13[[#This Row],[Order Date]],"yyyy")</f>
        <v>2015</v>
      </c>
      <c r="AB1357" s="1" t="str">
        <f>TEXT(Table13[[#This Row],[Order Date]],"mmm yyyy")</f>
        <v>Mar 2015</v>
      </c>
      <c r="AC1357" s="1" t="str">
        <f>TEXT(Table13[[#This Row],[Order Date]],"dddd")</f>
        <v>Sunday</v>
      </c>
    </row>
    <row r="1358" spans="1:29" ht="14.5">
      <c r="A1358" s="9">
        <v>2431</v>
      </c>
      <c r="B1358" s="9" t="str">
        <f>VLOOKUP(Table13[[#This Row],[Customer ID]],'Customer Lookup'!A:B,2,0)</f>
        <v>Troy Cassidy</v>
      </c>
      <c r="C1358" s="9">
        <v>24869</v>
      </c>
      <c r="D1358" s="12">
        <v>42165</v>
      </c>
      <c r="E1358" s="12">
        <v>42166</v>
      </c>
      <c r="F1358" s="24">
        <f>Table13[[#This Row],[Ship Date]]-Table13[[#This Row],[Order Date]]</f>
        <v>1</v>
      </c>
      <c r="G1358" s="18" t="str">
        <f>IF(Table13[[#This Row],[Shipping Delay (No of Days From Order to Delivery)]]&lt;=2,"Fast Delivery","Standard Delivery")</f>
        <v>Fast Delivery</v>
      </c>
      <c r="H1358" s="8" t="s">
        <v>2237</v>
      </c>
      <c r="I1358" s="13" t="str">
        <f ca="1">TRIM(Table13[[#This Row],[Product Category]])</f>
        <v>Office Supplies</v>
      </c>
      <c r="J1358" s="13" t="str">
        <f ca="1">PROPER(Table13[[#This Row],[Product Sub-Category]])</f>
        <v>Binders And Binder Accessories</v>
      </c>
      <c r="K1358" s="14">
        <v>21</v>
      </c>
      <c r="L1358" s="15">
        <v>8.85</v>
      </c>
      <c r="M1358" s="15">
        <f t="shared" si="63"/>
        <v>185.85</v>
      </c>
      <c r="N1358" s="9">
        <v>0.05</v>
      </c>
      <c r="O1358" s="21">
        <v>0.05</v>
      </c>
      <c r="P1358" s="21" t="str">
        <f>IF(Table13[[#This Row],[Discount]]=0,"No Discount",IF(Table13[[#This Row],[Discount]]&lt;=0.05,"Low",IF(Table13[[#This Row],[Discount]]&lt;=0.1,"Medium","High")))</f>
        <v>Low</v>
      </c>
      <c r="Q1358" s="15">
        <f t="shared" si="64"/>
        <v>9.2925000000000004</v>
      </c>
      <c r="R1358" s="15">
        <f t="shared" si="65"/>
        <v>176.5575</v>
      </c>
      <c r="S1358" s="15" t="str">
        <f>IF(Table13[[#This Row],[Total Sales After Discount (Main Total Sales)]]&gt;=1000,"High Order","Low Order")</f>
        <v>Low Order</v>
      </c>
      <c r="T1358" s="9" t="s">
        <v>31</v>
      </c>
      <c r="U1358" s="9" t="s">
        <v>104</v>
      </c>
      <c r="V1358" s="16" t="str">
        <f ca="1">PROPER(Table13[[#This Row],[Region]])</f>
        <v>West</v>
      </c>
      <c r="W1358" s="9" t="s">
        <v>37</v>
      </c>
      <c r="X1358" s="9" t="s">
        <v>361</v>
      </c>
      <c r="Y1358" s="9" t="s">
        <v>32</v>
      </c>
      <c r="Z1358" s="9" t="str">
        <f>TEXT(Table13[[#This Row],[Order Date]],"mmm")</f>
        <v>Jun</v>
      </c>
      <c r="AA1358" s="1" t="str">
        <f>TEXT(Table13[[#This Row],[Order Date]],"yyyy")</f>
        <v>2015</v>
      </c>
      <c r="AB1358" s="1" t="str">
        <f>TEXT(Table13[[#This Row],[Order Date]],"mmm yyyy")</f>
        <v>Jun 2015</v>
      </c>
      <c r="AC1358" s="1" t="str">
        <f>TEXT(Table13[[#This Row],[Order Date]],"dddd")</f>
        <v>Wednesday</v>
      </c>
    </row>
    <row r="1359" spans="1:29" ht="14.5">
      <c r="A1359" s="9">
        <v>2431</v>
      </c>
      <c r="B1359" s="9" t="str">
        <f>VLOOKUP(Table13[[#This Row],[Customer ID]],'Customer Lookup'!A:B,2,0)</f>
        <v>Troy Cassidy</v>
      </c>
      <c r="C1359" s="9">
        <v>5920</v>
      </c>
      <c r="D1359" s="12">
        <v>42143</v>
      </c>
      <c r="E1359" s="12">
        <v>42143</v>
      </c>
      <c r="F1359" s="24">
        <f>Table13[[#This Row],[Ship Date]]-Table13[[#This Row],[Order Date]]</f>
        <v>0</v>
      </c>
      <c r="G1359" s="18" t="str">
        <f>IF(Table13[[#This Row],[Shipping Delay (No of Days From Order to Delivery)]]&lt;=2,"Fast Delivery","Standard Delivery")</f>
        <v>Fast Delivery</v>
      </c>
      <c r="H1359" s="9" t="s">
        <v>2238</v>
      </c>
      <c r="I1359" s="13" t="str">
        <f ca="1">TRIM(Table13[[#This Row],[Product Category]])</f>
        <v>Office Supplies</v>
      </c>
      <c r="J1359" s="13" t="str">
        <f ca="1">PROPER(Table13[[#This Row],[Product Sub-Category]])</f>
        <v>Storage &amp; Organization</v>
      </c>
      <c r="K1359" s="14">
        <v>14</v>
      </c>
      <c r="L1359" s="15">
        <v>155.06</v>
      </c>
      <c r="M1359" s="15">
        <f t="shared" si="63"/>
        <v>2170.84</v>
      </c>
      <c r="N1359" s="9">
        <v>0.1</v>
      </c>
      <c r="O1359" s="20">
        <v>0.1</v>
      </c>
      <c r="P1359" s="20" t="str">
        <f>IF(Table13[[#This Row],[Discount]]=0,"No Discount",IF(Table13[[#This Row],[Discount]]&lt;=0.05,"Low",IF(Table13[[#This Row],[Discount]]&lt;=0.1,"Medium","High")))</f>
        <v>Medium</v>
      </c>
      <c r="Q1359" s="15">
        <f t="shared" si="64"/>
        <v>217.08400000000003</v>
      </c>
      <c r="R1359" s="15">
        <f t="shared" si="65"/>
        <v>1953.7560000000001</v>
      </c>
      <c r="S1359" s="15" t="str">
        <f>IF(Table13[[#This Row],[Total Sales After Discount (Main Total Sales)]]&gt;=1000,"High Order","Low Order")</f>
        <v>High Order</v>
      </c>
      <c r="T1359" s="9" t="s">
        <v>21</v>
      </c>
      <c r="U1359" s="9" t="s">
        <v>104</v>
      </c>
      <c r="V1359" s="16" t="str">
        <f ca="1">PROPER(Table13[[#This Row],[Region]])</f>
        <v>Central</v>
      </c>
      <c r="W1359" s="9" t="s">
        <v>37</v>
      </c>
      <c r="X1359" s="9" t="s">
        <v>361</v>
      </c>
      <c r="Y1359" s="9" t="s">
        <v>32</v>
      </c>
      <c r="Z1359" s="9" t="str">
        <f>TEXT(Table13[[#This Row],[Order Date]],"mmm")</f>
        <v>May</v>
      </c>
      <c r="AA1359" s="1" t="str">
        <f>TEXT(Table13[[#This Row],[Order Date]],"yyyy")</f>
        <v>2015</v>
      </c>
      <c r="AB1359" s="1" t="str">
        <f>TEXT(Table13[[#This Row],[Order Date]],"mmm yyyy")</f>
        <v>May 2015</v>
      </c>
      <c r="AC1359" s="1" t="str">
        <f>TEXT(Table13[[#This Row],[Order Date]],"dddd")</f>
        <v>Tuesday</v>
      </c>
    </row>
    <row r="1360" spans="1:29" ht="14.5">
      <c r="A1360" s="9">
        <v>2432</v>
      </c>
      <c r="B1360" s="9" t="str">
        <f>VLOOKUP(Table13[[#This Row],[Customer ID]],'Customer Lookup'!A:B,2,0)</f>
        <v>Lindsay Tate</v>
      </c>
      <c r="C1360" s="9">
        <v>89096</v>
      </c>
      <c r="D1360" s="12">
        <v>42143</v>
      </c>
      <c r="E1360" s="12">
        <v>42143</v>
      </c>
      <c r="F1360" s="24">
        <f>Table13[[#This Row],[Ship Date]]-Table13[[#This Row],[Order Date]]</f>
        <v>0</v>
      </c>
      <c r="G1360" s="18" t="str">
        <f>IF(Table13[[#This Row],[Shipping Delay (No of Days From Order to Delivery)]]&lt;=2,"Fast Delivery","Standard Delivery")</f>
        <v>Fast Delivery</v>
      </c>
      <c r="H1360" s="8" t="s">
        <v>2238</v>
      </c>
      <c r="I1360" s="13" t="str">
        <f ca="1">TRIM(Table13[[#This Row],[Product Category]])</f>
        <v>Office Supplies</v>
      </c>
      <c r="J1360" s="13" t="str">
        <f ca="1">PROPER(Table13[[#This Row],[Product Sub-Category]])</f>
        <v>Storage &amp; Organization</v>
      </c>
      <c r="K1360" s="14">
        <v>3</v>
      </c>
      <c r="L1360" s="15">
        <v>155.06</v>
      </c>
      <c r="M1360" s="15">
        <f t="shared" si="63"/>
        <v>465.18</v>
      </c>
      <c r="N1360" s="9">
        <v>0.1</v>
      </c>
      <c r="O1360" s="21">
        <v>0.1</v>
      </c>
      <c r="P1360" s="21" t="str">
        <f>IF(Table13[[#This Row],[Discount]]=0,"No Discount",IF(Table13[[#This Row],[Discount]]&lt;=0.05,"Low",IF(Table13[[#This Row],[Discount]]&lt;=0.1,"Medium","High")))</f>
        <v>Medium</v>
      </c>
      <c r="Q1360" s="15">
        <f t="shared" si="64"/>
        <v>46.518000000000001</v>
      </c>
      <c r="R1360" s="15">
        <f t="shared" si="65"/>
        <v>418.66200000000003</v>
      </c>
      <c r="S1360" s="15" t="str">
        <f>IF(Table13[[#This Row],[Total Sales After Discount (Main Total Sales)]]&gt;=1000,"High Order","Low Order")</f>
        <v>Low Order</v>
      </c>
      <c r="T1360" s="9" t="s">
        <v>21</v>
      </c>
      <c r="U1360" s="9" t="s">
        <v>104</v>
      </c>
      <c r="V1360" s="16" t="str">
        <f ca="1">PROPER(Table13[[#This Row],[Region]])</f>
        <v>Central</v>
      </c>
      <c r="W1360" s="9" t="s">
        <v>217</v>
      </c>
      <c r="X1360" s="9" t="s">
        <v>854</v>
      </c>
      <c r="Y1360" s="9" t="s">
        <v>32</v>
      </c>
      <c r="Z1360" s="9" t="str">
        <f>TEXT(Table13[[#This Row],[Order Date]],"mmm")</f>
        <v>May</v>
      </c>
      <c r="AA1360" s="1" t="str">
        <f>TEXT(Table13[[#This Row],[Order Date]],"yyyy")</f>
        <v>2015</v>
      </c>
      <c r="AB1360" s="1" t="str">
        <f>TEXT(Table13[[#This Row],[Order Date]],"mmm yyyy")</f>
        <v>May 2015</v>
      </c>
      <c r="AC1360" s="1" t="str">
        <f>TEXT(Table13[[#This Row],[Order Date]],"dddd")</f>
        <v>Tuesday</v>
      </c>
    </row>
    <row r="1361" spans="1:29" ht="14.5">
      <c r="A1361" s="9">
        <v>2432</v>
      </c>
      <c r="B1361" s="9" t="str">
        <f>VLOOKUP(Table13[[#This Row],[Customer ID]],'Customer Lookup'!A:B,2,0)</f>
        <v>Lindsay Tate</v>
      </c>
      <c r="C1361" s="9">
        <v>89097</v>
      </c>
      <c r="D1361" s="12">
        <v>42161</v>
      </c>
      <c r="E1361" s="12">
        <v>42163</v>
      </c>
      <c r="F1361" s="24">
        <f>Table13[[#This Row],[Ship Date]]-Table13[[#This Row],[Order Date]]</f>
        <v>2</v>
      </c>
      <c r="G1361" s="18" t="str">
        <f>IF(Table13[[#This Row],[Shipping Delay (No of Days From Order to Delivery)]]&lt;=2,"Fast Delivery","Standard Delivery")</f>
        <v>Fast Delivery</v>
      </c>
      <c r="H1361" s="9" t="s">
        <v>2237</v>
      </c>
      <c r="I1361" s="13" t="str">
        <f ca="1">TRIM(Table13[[#This Row],[Product Category]])</f>
        <v>Office Supplies</v>
      </c>
      <c r="J1361" s="13" t="str">
        <f ca="1">PROPER(Table13[[#This Row],[Product Sub-Category]])</f>
        <v>Binders And Binder Accessories</v>
      </c>
      <c r="K1361" s="14">
        <v>6</v>
      </c>
      <c r="L1361" s="15">
        <v>5.4</v>
      </c>
      <c r="M1361" s="15">
        <f t="shared" si="63"/>
        <v>32.400000000000006</v>
      </c>
      <c r="N1361" s="9">
        <v>0.05</v>
      </c>
      <c r="O1361" s="20">
        <v>0.05</v>
      </c>
      <c r="P1361" s="20" t="str">
        <f>IF(Table13[[#This Row],[Discount]]=0,"No Discount",IF(Table13[[#This Row],[Discount]]&lt;=0.05,"Low",IF(Table13[[#This Row],[Discount]]&lt;=0.1,"Medium","High")))</f>
        <v>Low</v>
      </c>
      <c r="Q1361" s="15">
        <f t="shared" si="64"/>
        <v>1.6200000000000003</v>
      </c>
      <c r="R1361" s="15">
        <f t="shared" si="65"/>
        <v>30.780000000000005</v>
      </c>
      <c r="S1361" s="15" t="str">
        <f>IF(Table13[[#This Row],[Total Sales After Discount (Main Total Sales)]]&gt;=1000,"High Order","Low Order")</f>
        <v>Low Order</v>
      </c>
      <c r="T1361" s="9" t="s">
        <v>31</v>
      </c>
      <c r="U1361" s="9" t="s">
        <v>104</v>
      </c>
      <c r="V1361" s="16" t="str">
        <f ca="1">PROPER(Table13[[#This Row],[Region]])</f>
        <v>Central</v>
      </c>
      <c r="W1361" s="9" t="s">
        <v>217</v>
      </c>
      <c r="X1361" s="9" t="s">
        <v>854</v>
      </c>
      <c r="Y1361" s="9" t="s">
        <v>22</v>
      </c>
      <c r="Z1361" s="9" t="str">
        <f>TEXT(Table13[[#This Row],[Order Date]],"mmm")</f>
        <v>Jun</v>
      </c>
      <c r="AA1361" s="1" t="str">
        <f>TEXT(Table13[[#This Row],[Order Date]],"yyyy")</f>
        <v>2015</v>
      </c>
      <c r="AB1361" s="1" t="str">
        <f>TEXT(Table13[[#This Row],[Order Date]],"mmm yyyy")</f>
        <v>Jun 2015</v>
      </c>
      <c r="AC1361" s="1" t="str">
        <f>TEXT(Table13[[#This Row],[Order Date]],"dddd")</f>
        <v>Saturday</v>
      </c>
    </row>
    <row r="1362" spans="1:29" ht="14.5">
      <c r="A1362" s="9">
        <v>2433</v>
      </c>
      <c r="B1362" s="9" t="str">
        <f>VLOOKUP(Table13[[#This Row],[Customer ID]],'Customer Lookup'!A:B,2,0)</f>
        <v>Debra P May</v>
      </c>
      <c r="C1362" s="9">
        <v>89095</v>
      </c>
      <c r="D1362" s="12">
        <v>42165</v>
      </c>
      <c r="E1362" s="12">
        <v>42166</v>
      </c>
      <c r="F1362" s="24">
        <f>Table13[[#This Row],[Ship Date]]-Table13[[#This Row],[Order Date]]</f>
        <v>1</v>
      </c>
      <c r="G1362" s="18" t="str">
        <f>IF(Table13[[#This Row],[Shipping Delay (No of Days From Order to Delivery)]]&lt;=2,"Fast Delivery","Standard Delivery")</f>
        <v>Fast Delivery</v>
      </c>
      <c r="H1362" s="8" t="s">
        <v>2237</v>
      </c>
      <c r="I1362" s="13" t="str">
        <f ca="1">TRIM(Table13[[#This Row],[Product Category]])</f>
        <v>Technology</v>
      </c>
      <c r="J1362" s="13" t="str">
        <f ca="1">PROPER(Table13[[#This Row],[Product Sub-Category]])</f>
        <v>Binders And Binder Accessories</v>
      </c>
      <c r="K1362" s="14">
        <v>5</v>
      </c>
      <c r="L1362" s="15">
        <v>8.85</v>
      </c>
      <c r="M1362" s="15">
        <f t="shared" si="63"/>
        <v>44.25</v>
      </c>
      <c r="N1362" s="9">
        <v>0.05</v>
      </c>
      <c r="O1362" s="21">
        <v>0.05</v>
      </c>
      <c r="P1362" s="21" t="str">
        <f>IF(Table13[[#This Row],[Discount]]=0,"No Discount",IF(Table13[[#This Row],[Discount]]&lt;=0.05,"Low",IF(Table13[[#This Row],[Discount]]&lt;=0.1,"Medium","High")))</f>
        <v>Low</v>
      </c>
      <c r="Q1362" s="15">
        <f t="shared" si="64"/>
        <v>2.2124999999999999</v>
      </c>
      <c r="R1362" s="15">
        <f t="shared" si="65"/>
        <v>42.037500000000001</v>
      </c>
      <c r="S1362" s="15" t="str">
        <f>IF(Table13[[#This Row],[Total Sales After Discount (Main Total Sales)]]&gt;=1000,"High Order","Low Order")</f>
        <v>Low Order</v>
      </c>
      <c r="T1362" s="9" t="s">
        <v>31</v>
      </c>
      <c r="U1362" s="9" t="s">
        <v>104</v>
      </c>
      <c r="V1362" s="16" t="str">
        <f ca="1">PROPER(Table13[[#This Row],[Region]])</f>
        <v>Central</v>
      </c>
      <c r="W1362" s="9" t="s">
        <v>217</v>
      </c>
      <c r="X1362" s="9" t="s">
        <v>855</v>
      </c>
      <c r="Y1362" s="9" t="s">
        <v>32</v>
      </c>
      <c r="Z1362" s="9" t="str">
        <f>TEXT(Table13[[#This Row],[Order Date]],"mmm")</f>
        <v>Jun</v>
      </c>
      <c r="AA1362" s="1" t="str">
        <f>TEXT(Table13[[#This Row],[Order Date]],"yyyy")</f>
        <v>2015</v>
      </c>
      <c r="AB1362" s="1" t="str">
        <f>TEXT(Table13[[#This Row],[Order Date]],"mmm yyyy")</f>
        <v>Jun 2015</v>
      </c>
      <c r="AC1362" s="1" t="str">
        <f>TEXT(Table13[[#This Row],[Order Date]],"dddd")</f>
        <v>Wednesday</v>
      </c>
    </row>
    <row r="1363" spans="1:29" ht="14.5">
      <c r="A1363" s="9">
        <v>2437</v>
      </c>
      <c r="B1363" s="9" t="str">
        <f>VLOOKUP(Table13[[#This Row],[Customer ID]],'Customer Lookup'!A:B,2,0)</f>
        <v>Judith Shepherd</v>
      </c>
      <c r="C1363" s="9">
        <v>90301</v>
      </c>
      <c r="D1363" s="12">
        <v>42064</v>
      </c>
      <c r="E1363" s="12">
        <v>42066</v>
      </c>
      <c r="F1363" s="24">
        <f>Table13[[#This Row],[Ship Date]]-Table13[[#This Row],[Order Date]]</f>
        <v>2</v>
      </c>
      <c r="G1363" s="18" t="str">
        <f>IF(Table13[[#This Row],[Shipping Delay (No of Days From Order to Delivery)]]&lt;=2,"Fast Delivery","Standard Delivery")</f>
        <v>Fast Delivery</v>
      </c>
      <c r="H1363" s="9" t="s">
        <v>74</v>
      </c>
      <c r="I1363" s="13" t="str">
        <f ca="1">TRIM(Table13[[#This Row],[Product Category]])</f>
        <v>Furniture</v>
      </c>
      <c r="J1363" s="13" t="str">
        <f ca="1">PROPER(Table13[[#This Row],[Product Sub-Category]])</f>
        <v>Office Machines</v>
      </c>
      <c r="K1363" s="14">
        <v>3</v>
      </c>
      <c r="L1363" s="15">
        <v>90.97</v>
      </c>
      <c r="M1363" s="15">
        <f t="shared" si="63"/>
        <v>272.90999999999997</v>
      </c>
      <c r="N1363" s="9">
        <v>0.05</v>
      </c>
      <c r="O1363" s="20">
        <v>0.05</v>
      </c>
      <c r="P1363" s="20" t="str">
        <f>IF(Table13[[#This Row],[Discount]]=0,"No Discount",IF(Table13[[#This Row],[Discount]]&lt;=0.05,"Low",IF(Table13[[#This Row],[Discount]]&lt;=0.1,"Medium","High")))</f>
        <v>Low</v>
      </c>
      <c r="Q1363" s="15">
        <f t="shared" si="64"/>
        <v>13.645499999999998</v>
      </c>
      <c r="R1363" s="15">
        <f t="shared" si="65"/>
        <v>259.2645</v>
      </c>
      <c r="S1363" s="15" t="str">
        <f>IF(Table13[[#This Row],[Total Sales After Discount (Main Total Sales)]]&gt;=1000,"High Order","Low Order")</f>
        <v>Low Order</v>
      </c>
      <c r="T1363" s="9" t="s">
        <v>98</v>
      </c>
      <c r="U1363" s="9" t="s">
        <v>42</v>
      </c>
      <c r="V1363" s="16" t="str">
        <f ca="1">PROPER(Table13[[#This Row],[Region]])</f>
        <v>South</v>
      </c>
      <c r="W1363" s="9" t="s">
        <v>718</v>
      </c>
      <c r="X1363" s="9" t="s">
        <v>856</v>
      </c>
      <c r="Y1363" s="9" t="s">
        <v>22</v>
      </c>
      <c r="Z1363" s="9" t="str">
        <f>TEXT(Table13[[#This Row],[Order Date]],"mmm")</f>
        <v>Mar</v>
      </c>
      <c r="AA1363" s="1" t="str">
        <f>TEXT(Table13[[#This Row],[Order Date]],"yyyy")</f>
        <v>2015</v>
      </c>
      <c r="AB1363" s="1" t="str">
        <f>TEXT(Table13[[#This Row],[Order Date]],"mmm yyyy")</f>
        <v>Mar 2015</v>
      </c>
      <c r="AC1363" s="1" t="str">
        <f>TEXT(Table13[[#This Row],[Order Date]],"dddd")</f>
        <v>Sunday</v>
      </c>
    </row>
    <row r="1364" spans="1:29" ht="14.5">
      <c r="A1364" s="9">
        <v>2441</v>
      </c>
      <c r="B1364" s="9" t="str">
        <f>VLOOKUP(Table13[[#This Row],[Customer ID]],'Customer Lookup'!A:B,2,0)</f>
        <v>Kenneth Capps</v>
      </c>
      <c r="C1364" s="9">
        <v>89300</v>
      </c>
      <c r="D1364" s="12">
        <v>42098</v>
      </c>
      <c r="E1364" s="12">
        <v>42098</v>
      </c>
      <c r="F1364" s="24">
        <f>Table13[[#This Row],[Ship Date]]-Table13[[#This Row],[Order Date]]</f>
        <v>0</v>
      </c>
      <c r="G1364" s="18" t="str">
        <f>IF(Table13[[#This Row],[Shipping Delay (No of Days From Order to Delivery)]]&lt;=2,"Fast Delivery","Standard Delivery")</f>
        <v>Fast Delivery</v>
      </c>
      <c r="H1364" s="8" t="s">
        <v>2233</v>
      </c>
      <c r="I1364" s="13" t="str">
        <f ca="1">TRIM(Table13[[#This Row],[Product Category]])</f>
        <v>Technology</v>
      </c>
      <c r="J1364" s="13" t="str">
        <f ca="1">PROPER(Table13[[#This Row],[Product Sub-Category]])</f>
        <v>Office Furnishings</v>
      </c>
      <c r="K1364" s="14">
        <v>11</v>
      </c>
      <c r="L1364" s="15">
        <v>63.94</v>
      </c>
      <c r="M1364" s="15">
        <f t="shared" si="63"/>
        <v>703.33999999999992</v>
      </c>
      <c r="N1364" s="9">
        <v>0.05</v>
      </c>
      <c r="O1364" s="21">
        <v>0.05</v>
      </c>
      <c r="P1364" s="21" t="str">
        <f>IF(Table13[[#This Row],[Discount]]=0,"No Discount",IF(Table13[[#This Row],[Discount]]&lt;=0.05,"Low",IF(Table13[[#This Row],[Discount]]&lt;=0.1,"Medium","High")))</f>
        <v>Low</v>
      </c>
      <c r="Q1364" s="15">
        <f t="shared" si="64"/>
        <v>35.166999999999994</v>
      </c>
      <c r="R1364" s="15">
        <f t="shared" si="65"/>
        <v>668.17299999999989</v>
      </c>
      <c r="S1364" s="15" t="str">
        <f>IF(Table13[[#This Row],[Total Sales After Discount (Main Total Sales)]]&gt;=1000,"High Order","Low Order")</f>
        <v>Low Order</v>
      </c>
      <c r="T1364" s="9" t="s">
        <v>50</v>
      </c>
      <c r="U1364" s="9" t="s">
        <v>104</v>
      </c>
      <c r="V1364" s="16" t="str">
        <f ca="1">PROPER(Table13[[#This Row],[Region]])</f>
        <v>South</v>
      </c>
      <c r="W1364" s="9" t="s">
        <v>242</v>
      </c>
      <c r="X1364" s="9" t="s">
        <v>857</v>
      </c>
      <c r="Y1364" s="9" t="s">
        <v>32</v>
      </c>
      <c r="Z1364" s="9" t="str">
        <f>TEXT(Table13[[#This Row],[Order Date]],"mmm")</f>
        <v>Apr</v>
      </c>
      <c r="AA1364" s="1" t="str">
        <f>TEXT(Table13[[#This Row],[Order Date]],"yyyy")</f>
        <v>2015</v>
      </c>
      <c r="AB1364" s="1" t="str">
        <f>TEXT(Table13[[#This Row],[Order Date]],"mmm yyyy")</f>
        <v>Apr 2015</v>
      </c>
      <c r="AC1364" s="1" t="str">
        <f>TEXT(Table13[[#This Row],[Order Date]],"dddd")</f>
        <v>Saturday</v>
      </c>
    </row>
    <row r="1365" spans="1:29" ht="14.5">
      <c r="A1365" s="9">
        <v>2442</v>
      </c>
      <c r="B1365" s="9" t="str">
        <f>VLOOKUP(Table13[[#This Row],[Customer ID]],'Customer Lookup'!A:B,2,0)</f>
        <v>Natalie Aldridge</v>
      </c>
      <c r="C1365" s="9">
        <v>89300</v>
      </c>
      <c r="D1365" s="12">
        <v>42098</v>
      </c>
      <c r="E1365" s="12">
        <v>42100</v>
      </c>
      <c r="F1365" s="24">
        <f>Table13[[#This Row],[Ship Date]]-Table13[[#This Row],[Order Date]]</f>
        <v>2</v>
      </c>
      <c r="G1365" s="18" t="str">
        <f>IF(Table13[[#This Row],[Shipping Delay (No of Days From Order to Delivery)]]&lt;=2,"Fast Delivery","Standard Delivery")</f>
        <v>Fast Delivery</v>
      </c>
      <c r="H1365" s="9" t="s">
        <v>144</v>
      </c>
      <c r="I1365" s="13" t="str">
        <f ca="1">TRIM(Table13[[#This Row],[Product Category]])</f>
        <v>Office Supplies</v>
      </c>
      <c r="J1365" s="13" t="str">
        <f ca="1">PROPER(Table13[[#This Row],[Product Sub-Category]])</f>
        <v>Computer Peripherals</v>
      </c>
      <c r="K1365" s="14">
        <v>5</v>
      </c>
      <c r="L1365" s="15">
        <v>5.0199999999999996</v>
      </c>
      <c r="M1365" s="15">
        <f t="shared" si="63"/>
        <v>25.099999999999998</v>
      </c>
      <c r="N1365" s="9">
        <v>0.05</v>
      </c>
      <c r="O1365" s="20">
        <v>0.05</v>
      </c>
      <c r="P1365" s="20" t="str">
        <f>IF(Table13[[#This Row],[Discount]]=0,"No Discount",IF(Table13[[#This Row],[Discount]]&lt;=0.05,"Low",IF(Table13[[#This Row],[Discount]]&lt;=0.1,"Medium","High")))</f>
        <v>Low</v>
      </c>
      <c r="Q1365" s="15">
        <f t="shared" si="64"/>
        <v>1.2549999999999999</v>
      </c>
      <c r="R1365" s="15">
        <f t="shared" si="65"/>
        <v>23.844999999999999</v>
      </c>
      <c r="S1365" s="15" t="str">
        <f>IF(Table13[[#This Row],[Total Sales After Discount (Main Total Sales)]]&gt;=1000,"High Order","Low Order")</f>
        <v>Low Order</v>
      </c>
      <c r="T1365" s="9" t="s">
        <v>50</v>
      </c>
      <c r="U1365" s="9" t="s">
        <v>104</v>
      </c>
      <c r="V1365" s="16" t="str">
        <f ca="1">PROPER(Table13[[#This Row],[Region]])</f>
        <v>South</v>
      </c>
      <c r="W1365" s="9" t="s">
        <v>242</v>
      </c>
      <c r="X1365" s="9" t="s">
        <v>858</v>
      </c>
      <c r="Y1365" s="9" t="s">
        <v>32</v>
      </c>
      <c r="Z1365" s="9" t="str">
        <f>TEXT(Table13[[#This Row],[Order Date]],"mmm")</f>
        <v>Apr</v>
      </c>
      <c r="AA1365" s="1" t="str">
        <f>TEXT(Table13[[#This Row],[Order Date]],"yyyy")</f>
        <v>2015</v>
      </c>
      <c r="AB1365" s="1" t="str">
        <f>TEXT(Table13[[#This Row],[Order Date]],"mmm yyyy")</f>
        <v>Apr 2015</v>
      </c>
      <c r="AC1365" s="1" t="str">
        <f>TEXT(Table13[[#This Row],[Order Date]],"dddd")</f>
        <v>Saturday</v>
      </c>
    </row>
    <row r="1366" spans="1:29" ht="14.5">
      <c r="A1366" s="9">
        <v>2443</v>
      </c>
      <c r="B1366" s="9" t="str">
        <f>VLOOKUP(Table13[[#This Row],[Customer ID]],'Customer Lookup'!A:B,2,0)</f>
        <v>Danny Richmond</v>
      </c>
      <c r="C1366" s="9">
        <v>89299</v>
      </c>
      <c r="D1366" s="12">
        <v>42022</v>
      </c>
      <c r="E1366" s="12">
        <v>42022</v>
      </c>
      <c r="F1366" s="24">
        <f>Table13[[#This Row],[Ship Date]]-Table13[[#This Row],[Order Date]]</f>
        <v>0</v>
      </c>
      <c r="G1366" s="18" t="str">
        <f>IF(Table13[[#This Row],[Shipping Delay (No of Days From Order to Delivery)]]&lt;=2,"Fast Delivery","Standard Delivery")</f>
        <v>Fast Delivery</v>
      </c>
      <c r="H1366" s="8" t="s">
        <v>2237</v>
      </c>
      <c r="I1366" s="13" t="str">
        <f ca="1">TRIM(Table13[[#This Row],[Product Category]])</f>
        <v>Office Supplies</v>
      </c>
      <c r="J1366" s="13" t="str">
        <f ca="1">PROPER(Table13[[#This Row],[Product Sub-Category]])</f>
        <v>Binders And Binder Accessories</v>
      </c>
      <c r="K1366" s="14">
        <v>13</v>
      </c>
      <c r="L1366" s="15">
        <v>58.1</v>
      </c>
      <c r="M1366" s="15">
        <f t="shared" si="63"/>
        <v>755.30000000000007</v>
      </c>
      <c r="N1366" s="9">
        <v>0.05</v>
      </c>
      <c r="O1366" s="21">
        <v>0.05</v>
      </c>
      <c r="P1366" s="21" t="str">
        <f>IF(Table13[[#This Row],[Discount]]=0,"No Discount",IF(Table13[[#This Row],[Discount]]&lt;=0.05,"Low",IF(Table13[[#This Row],[Discount]]&lt;=0.1,"Medium","High")))</f>
        <v>Low</v>
      </c>
      <c r="Q1366" s="15">
        <f t="shared" si="64"/>
        <v>37.765000000000008</v>
      </c>
      <c r="R1366" s="15">
        <f t="shared" si="65"/>
        <v>717.53500000000008</v>
      </c>
      <c r="S1366" s="15" t="str">
        <f>IF(Table13[[#This Row],[Total Sales After Discount (Main Total Sales)]]&gt;=1000,"High Order","Low Order")</f>
        <v>Low Order</v>
      </c>
      <c r="T1366" s="9" t="s">
        <v>21</v>
      </c>
      <c r="U1366" s="9" t="s">
        <v>81</v>
      </c>
      <c r="V1366" s="16" t="str">
        <f ca="1">PROPER(Table13[[#This Row],[Region]])</f>
        <v>South</v>
      </c>
      <c r="W1366" s="9" t="s">
        <v>242</v>
      </c>
      <c r="X1366" s="9" t="s">
        <v>283</v>
      </c>
      <c r="Y1366" s="9" t="s">
        <v>32</v>
      </c>
      <c r="Z1366" s="9" t="str">
        <f>TEXT(Table13[[#This Row],[Order Date]],"mmm")</f>
        <v>Jan</v>
      </c>
      <c r="AA1366" s="1" t="str">
        <f>TEXT(Table13[[#This Row],[Order Date]],"yyyy")</f>
        <v>2015</v>
      </c>
      <c r="AB1366" s="1" t="str">
        <f>TEXT(Table13[[#This Row],[Order Date]],"mmm yyyy")</f>
        <v>Jan 2015</v>
      </c>
      <c r="AC1366" s="1" t="str">
        <f>TEXT(Table13[[#This Row],[Order Date]],"dddd")</f>
        <v>Sunday</v>
      </c>
    </row>
    <row r="1367" spans="1:29" ht="14.5">
      <c r="A1367" s="9">
        <v>2443</v>
      </c>
      <c r="B1367" s="9" t="str">
        <f>VLOOKUP(Table13[[#This Row],[Customer ID]],'Customer Lookup'!A:B,2,0)</f>
        <v>Danny Richmond</v>
      </c>
      <c r="C1367" s="9">
        <v>89301</v>
      </c>
      <c r="D1367" s="12">
        <v>42156</v>
      </c>
      <c r="E1367" s="12">
        <v>42158</v>
      </c>
      <c r="F1367" s="24">
        <f>Table13[[#This Row],[Ship Date]]-Table13[[#This Row],[Order Date]]</f>
        <v>2</v>
      </c>
      <c r="G1367" s="18" t="str">
        <f>IF(Table13[[#This Row],[Shipping Delay (No of Days From Order to Delivery)]]&lt;=2,"Fast Delivery","Standard Delivery")</f>
        <v>Fast Delivery</v>
      </c>
      <c r="H1367" s="9" t="s">
        <v>2231</v>
      </c>
      <c r="I1367" s="13" t="str">
        <f ca="1">TRIM(Table13[[#This Row],[Product Category]])</f>
        <v>Office Supplies</v>
      </c>
      <c r="J1367" s="13" t="str">
        <f ca="1">PROPER(Table13[[#This Row],[Product Sub-Category]])</f>
        <v>Pens &amp; Art Supplies</v>
      </c>
      <c r="K1367" s="14">
        <v>13</v>
      </c>
      <c r="L1367" s="15">
        <v>2.2799999999999998</v>
      </c>
      <c r="M1367" s="15">
        <f t="shared" si="63"/>
        <v>29.639999999999997</v>
      </c>
      <c r="N1367" s="9">
        <v>0.05</v>
      </c>
      <c r="O1367" s="20">
        <v>0.05</v>
      </c>
      <c r="P1367" s="20" t="str">
        <f>IF(Table13[[#This Row],[Discount]]=0,"No Discount",IF(Table13[[#This Row],[Discount]]&lt;=0.05,"Low",IF(Table13[[#This Row],[Discount]]&lt;=0.1,"Medium","High")))</f>
        <v>Low</v>
      </c>
      <c r="Q1367" s="15">
        <f t="shared" si="64"/>
        <v>1.482</v>
      </c>
      <c r="R1367" s="15">
        <f t="shared" si="65"/>
        <v>28.157999999999998</v>
      </c>
      <c r="S1367" s="15" t="str">
        <f>IF(Table13[[#This Row],[Total Sales After Discount (Main Total Sales)]]&gt;=1000,"High Order","Low Order")</f>
        <v>Low Order</v>
      </c>
      <c r="T1367" s="9" t="s">
        <v>31</v>
      </c>
      <c r="U1367" s="9" t="s">
        <v>81</v>
      </c>
      <c r="V1367" s="16" t="str">
        <f ca="1">PROPER(Table13[[#This Row],[Region]])</f>
        <v>Central</v>
      </c>
      <c r="W1367" s="9" t="s">
        <v>242</v>
      </c>
      <c r="X1367" s="9" t="s">
        <v>283</v>
      </c>
      <c r="Y1367" s="9" t="s">
        <v>32</v>
      </c>
      <c r="Z1367" s="9" t="str">
        <f>TEXT(Table13[[#This Row],[Order Date]],"mmm")</f>
        <v>Jun</v>
      </c>
      <c r="AA1367" s="1" t="str">
        <f>TEXT(Table13[[#This Row],[Order Date]],"yyyy")</f>
        <v>2015</v>
      </c>
      <c r="AB1367" s="1" t="str">
        <f>TEXT(Table13[[#This Row],[Order Date]],"mmm yyyy")</f>
        <v>Jun 2015</v>
      </c>
      <c r="AC1367" s="1" t="str">
        <f>TEXT(Table13[[#This Row],[Order Date]],"dddd")</f>
        <v>Monday</v>
      </c>
    </row>
    <row r="1368" spans="1:29" ht="14.5">
      <c r="A1368" s="9">
        <v>2448</v>
      </c>
      <c r="B1368" s="9" t="str">
        <f>VLOOKUP(Table13[[#This Row],[Customer ID]],'Customer Lookup'!A:B,2,0)</f>
        <v>Melanie Morrow</v>
      </c>
      <c r="C1368" s="9">
        <v>87790</v>
      </c>
      <c r="D1368" s="12">
        <v>42184</v>
      </c>
      <c r="E1368" s="12">
        <v>42186</v>
      </c>
      <c r="F1368" s="24">
        <f>Table13[[#This Row],[Ship Date]]-Table13[[#This Row],[Order Date]]</f>
        <v>2</v>
      </c>
      <c r="G1368" s="18" t="str">
        <f>IF(Table13[[#This Row],[Shipping Delay (No of Days From Order to Delivery)]]&lt;=2,"Fast Delivery","Standard Delivery")</f>
        <v>Fast Delivery</v>
      </c>
      <c r="H1368" s="8" t="s">
        <v>83</v>
      </c>
      <c r="I1368" s="13" t="str">
        <f ca="1">TRIM(Table13[[#This Row],[Product Category]])</f>
        <v>Office Supplies</v>
      </c>
      <c r="J1368" s="13" t="str">
        <f ca="1">PROPER(Table13[[#This Row],[Product Sub-Category]])</f>
        <v>Paper</v>
      </c>
      <c r="K1368" s="14">
        <v>16</v>
      </c>
      <c r="L1368" s="15">
        <v>6.48</v>
      </c>
      <c r="M1368" s="15">
        <f t="shared" si="63"/>
        <v>103.68</v>
      </c>
      <c r="N1368" s="9">
        <v>0.05</v>
      </c>
      <c r="O1368" s="21">
        <v>0.05</v>
      </c>
      <c r="P1368" s="21" t="str">
        <f>IF(Table13[[#This Row],[Discount]]=0,"No Discount",IF(Table13[[#This Row],[Discount]]&lt;=0.05,"Low",IF(Table13[[#This Row],[Discount]]&lt;=0.1,"Medium","High")))</f>
        <v>Low</v>
      </c>
      <c r="Q1368" s="15">
        <f t="shared" si="64"/>
        <v>5.1840000000000011</v>
      </c>
      <c r="R1368" s="15">
        <f t="shared" si="65"/>
        <v>98.496000000000009</v>
      </c>
      <c r="S1368" s="15" t="str">
        <f>IF(Table13[[#This Row],[Total Sales After Discount (Main Total Sales)]]&gt;=1000,"High Order","Low Order")</f>
        <v>Low Order</v>
      </c>
      <c r="T1368" s="9" t="s">
        <v>21</v>
      </c>
      <c r="U1368" s="9" t="s">
        <v>104</v>
      </c>
      <c r="V1368" s="16" t="str">
        <f ca="1">PROPER(Table13[[#This Row],[Region]])</f>
        <v>Central</v>
      </c>
      <c r="W1368" s="9" t="s">
        <v>55</v>
      </c>
      <c r="X1368" s="9" t="s">
        <v>859</v>
      </c>
      <c r="Y1368" s="9" t="s">
        <v>32</v>
      </c>
      <c r="Z1368" s="9" t="str">
        <f>TEXT(Table13[[#This Row],[Order Date]],"mmm")</f>
        <v>Jun</v>
      </c>
      <c r="AA1368" s="1" t="str">
        <f>TEXT(Table13[[#This Row],[Order Date]],"yyyy")</f>
        <v>2015</v>
      </c>
      <c r="AB1368" s="1" t="str">
        <f>TEXT(Table13[[#This Row],[Order Date]],"mmm yyyy")</f>
        <v>Jun 2015</v>
      </c>
      <c r="AC1368" s="1" t="str">
        <f>TEXT(Table13[[#This Row],[Order Date]],"dddd")</f>
        <v>Monday</v>
      </c>
    </row>
    <row r="1369" spans="1:29" ht="14.5">
      <c r="A1369" s="9">
        <v>2450</v>
      </c>
      <c r="B1369" s="9" t="str">
        <f>VLOOKUP(Table13[[#This Row],[Customer ID]],'Customer Lookup'!A:B,2,0)</f>
        <v>Tonya Miller</v>
      </c>
      <c r="C1369" s="9">
        <v>90322</v>
      </c>
      <c r="D1369" s="12">
        <v>42147</v>
      </c>
      <c r="E1369" s="12">
        <v>42149</v>
      </c>
      <c r="F1369" s="24">
        <f>Table13[[#This Row],[Ship Date]]-Table13[[#This Row],[Order Date]]</f>
        <v>2</v>
      </c>
      <c r="G1369" s="18" t="str">
        <f>IF(Table13[[#This Row],[Shipping Delay (No of Days From Order to Delivery)]]&lt;=2,"Fast Delivery","Standard Delivery")</f>
        <v>Fast Delivery</v>
      </c>
      <c r="H1369" s="9" t="s">
        <v>2231</v>
      </c>
      <c r="I1369" s="13" t="str">
        <f ca="1">TRIM(Table13[[#This Row],[Product Category]])</f>
        <v>Technology</v>
      </c>
      <c r="J1369" s="13" t="str">
        <f ca="1">PROPER(Table13[[#This Row],[Product Sub-Category]])</f>
        <v>Pens &amp; Art Supplies</v>
      </c>
      <c r="K1369" s="14">
        <v>1</v>
      </c>
      <c r="L1369" s="15">
        <v>4.13</v>
      </c>
      <c r="M1369" s="15">
        <f t="shared" si="63"/>
        <v>4.13</v>
      </c>
      <c r="N1369" s="9">
        <v>0.05</v>
      </c>
      <c r="O1369" s="20">
        <v>0.05</v>
      </c>
      <c r="P1369" s="20" t="str">
        <f>IF(Table13[[#This Row],[Discount]]=0,"No Discount",IF(Table13[[#This Row],[Discount]]&lt;=0.05,"Low",IF(Table13[[#This Row],[Discount]]&lt;=0.1,"Medium","High")))</f>
        <v>Low</v>
      </c>
      <c r="Q1369" s="15">
        <f t="shared" si="64"/>
        <v>0.20650000000000002</v>
      </c>
      <c r="R1369" s="15">
        <f t="shared" si="65"/>
        <v>3.9234999999999998</v>
      </c>
      <c r="S1369" s="15" t="str">
        <f>IF(Table13[[#This Row],[Total Sales After Discount (Main Total Sales)]]&gt;=1000,"High Order","Low Order")</f>
        <v>Low Order</v>
      </c>
      <c r="T1369" s="9" t="s">
        <v>31</v>
      </c>
      <c r="U1369" s="9" t="s">
        <v>42</v>
      </c>
      <c r="V1369" s="16" t="str">
        <f ca="1">PROPER(Table13[[#This Row],[Region]])</f>
        <v>South</v>
      </c>
      <c r="W1369" s="9" t="s">
        <v>718</v>
      </c>
      <c r="X1369" s="9" t="s">
        <v>860</v>
      </c>
      <c r="Y1369" s="9" t="s">
        <v>32</v>
      </c>
      <c r="Z1369" s="9" t="str">
        <f>TEXT(Table13[[#This Row],[Order Date]],"mmm")</f>
        <v>May</v>
      </c>
      <c r="AA1369" s="1" t="str">
        <f>TEXT(Table13[[#This Row],[Order Date]],"yyyy")</f>
        <v>2015</v>
      </c>
      <c r="AB1369" s="1" t="str">
        <f>TEXT(Table13[[#This Row],[Order Date]],"mmm yyyy")</f>
        <v>May 2015</v>
      </c>
      <c r="AC1369" s="1" t="str">
        <f>TEXT(Table13[[#This Row],[Order Date]],"dddd")</f>
        <v>Saturday</v>
      </c>
    </row>
    <row r="1370" spans="1:29" ht="14.5">
      <c r="A1370" s="9">
        <v>2454</v>
      </c>
      <c r="B1370" s="9" t="str">
        <f>VLOOKUP(Table13[[#This Row],[Customer ID]],'Customer Lookup'!A:B,2,0)</f>
        <v>Donna Braun</v>
      </c>
      <c r="C1370" s="9">
        <v>89219</v>
      </c>
      <c r="D1370" s="12">
        <v>42064</v>
      </c>
      <c r="E1370" s="12">
        <v>42067</v>
      </c>
      <c r="F1370" s="24">
        <f>Table13[[#This Row],[Ship Date]]-Table13[[#This Row],[Order Date]]</f>
        <v>3</v>
      </c>
      <c r="G1370" s="18" t="str">
        <f>IF(Table13[[#This Row],[Shipping Delay (No of Days From Order to Delivery)]]&lt;=2,"Fast Delivery","Standard Delivery")</f>
        <v>Standard Delivery</v>
      </c>
      <c r="H1370" s="8" t="s">
        <v>2242</v>
      </c>
      <c r="I1370" s="13" t="str">
        <f ca="1">TRIM(Table13[[#This Row],[Product Category]])</f>
        <v>Technology</v>
      </c>
      <c r="J1370" s="13" t="str">
        <f ca="1">PROPER(Table13[[#This Row],[Product Sub-Category]])</f>
        <v>Copiers And Fax</v>
      </c>
      <c r="K1370" s="14">
        <v>1</v>
      </c>
      <c r="L1370" s="15">
        <v>3499.99</v>
      </c>
      <c r="M1370" s="15">
        <f t="shared" si="63"/>
        <v>3499.99</v>
      </c>
      <c r="N1370" s="9">
        <v>0.15</v>
      </c>
      <c r="O1370" s="21">
        <v>0.15</v>
      </c>
      <c r="P1370" s="21" t="str">
        <f>IF(Table13[[#This Row],[Discount]]=0,"No Discount",IF(Table13[[#This Row],[Discount]]&lt;=0.05,"Low",IF(Table13[[#This Row],[Discount]]&lt;=0.1,"Medium","High")))</f>
        <v>High</v>
      </c>
      <c r="Q1370" s="15">
        <f t="shared" si="64"/>
        <v>524.99849999999992</v>
      </c>
      <c r="R1370" s="15">
        <f t="shared" si="65"/>
        <v>2974.9915000000001</v>
      </c>
      <c r="S1370" s="15" t="str">
        <f>IF(Table13[[#This Row],[Total Sales After Discount (Main Total Sales)]]&gt;=1000,"High Order","Low Order")</f>
        <v>High Order</v>
      </c>
      <c r="T1370" s="9" t="s">
        <v>50</v>
      </c>
      <c r="U1370" s="9" t="s">
        <v>81</v>
      </c>
      <c r="V1370" s="16" t="str">
        <f ca="1">PROPER(Table13[[#This Row],[Region]])</f>
        <v>South</v>
      </c>
      <c r="W1370" s="9" t="s">
        <v>542</v>
      </c>
      <c r="X1370" s="9" t="s">
        <v>861</v>
      </c>
      <c r="Y1370" s="9" t="s">
        <v>22</v>
      </c>
      <c r="Z1370" s="9" t="str">
        <f>TEXT(Table13[[#This Row],[Order Date]],"mmm")</f>
        <v>Mar</v>
      </c>
      <c r="AA1370" s="1" t="str">
        <f>TEXT(Table13[[#This Row],[Order Date]],"yyyy")</f>
        <v>2015</v>
      </c>
      <c r="AB1370" s="1" t="str">
        <f>TEXT(Table13[[#This Row],[Order Date]],"mmm yyyy")</f>
        <v>Mar 2015</v>
      </c>
      <c r="AC1370" s="1" t="str">
        <f>TEXT(Table13[[#This Row],[Order Date]],"dddd")</f>
        <v>Sunday</v>
      </c>
    </row>
    <row r="1371" spans="1:29" ht="14.5">
      <c r="A1371" s="9">
        <v>2456</v>
      </c>
      <c r="B1371" s="9" t="str">
        <f>VLOOKUP(Table13[[#This Row],[Customer ID]],'Customer Lookup'!A:B,2,0)</f>
        <v>Joan Beach</v>
      </c>
      <c r="C1371" s="9">
        <v>89218</v>
      </c>
      <c r="D1371" s="12">
        <v>42026</v>
      </c>
      <c r="E1371" s="12">
        <v>42027</v>
      </c>
      <c r="F1371" s="24">
        <f>Table13[[#This Row],[Ship Date]]-Table13[[#This Row],[Order Date]]</f>
        <v>1</v>
      </c>
      <c r="G1371" s="18" t="str">
        <f>IF(Table13[[#This Row],[Shipping Delay (No of Days From Order to Delivery)]]&lt;=2,"Fast Delivery","Standard Delivery")</f>
        <v>Fast Delivery</v>
      </c>
      <c r="H1371" s="9" t="s">
        <v>144</v>
      </c>
      <c r="I1371" s="13" t="str">
        <f ca="1">TRIM(Table13[[#This Row],[Product Category]])</f>
        <v>Furniture</v>
      </c>
      <c r="J1371" s="13" t="str">
        <f ca="1">PROPER(Table13[[#This Row],[Product Sub-Category]])</f>
        <v>Computer Peripherals</v>
      </c>
      <c r="K1371" s="14">
        <v>7</v>
      </c>
      <c r="L1371" s="15">
        <v>179.99</v>
      </c>
      <c r="M1371" s="15">
        <f t="shared" si="63"/>
        <v>1259.93</v>
      </c>
      <c r="N1371" s="9">
        <v>0.1</v>
      </c>
      <c r="O1371" s="20">
        <v>0.1</v>
      </c>
      <c r="P1371" s="20" t="str">
        <f>IF(Table13[[#This Row],[Discount]]=0,"No Discount",IF(Table13[[#This Row],[Discount]]&lt;=0.05,"Low",IF(Table13[[#This Row],[Discount]]&lt;=0.1,"Medium","High")))</f>
        <v>Medium</v>
      </c>
      <c r="Q1371" s="15">
        <f t="shared" si="64"/>
        <v>125.99300000000001</v>
      </c>
      <c r="R1371" s="15">
        <f t="shared" si="65"/>
        <v>1133.9370000000001</v>
      </c>
      <c r="S1371" s="15" t="str">
        <f>IF(Table13[[#This Row],[Total Sales After Discount (Main Total Sales)]]&gt;=1000,"High Order","Low Order")</f>
        <v>High Order</v>
      </c>
      <c r="T1371" s="9" t="s">
        <v>21</v>
      </c>
      <c r="U1371" s="9" t="s">
        <v>42</v>
      </c>
      <c r="V1371" s="16" t="str">
        <f ca="1">PROPER(Table13[[#This Row],[Region]])</f>
        <v>South</v>
      </c>
      <c r="W1371" s="9" t="s">
        <v>542</v>
      </c>
      <c r="X1371" s="9" t="s">
        <v>862</v>
      </c>
      <c r="Y1371" s="9" t="s">
        <v>32</v>
      </c>
      <c r="Z1371" s="9" t="str">
        <f>TEXT(Table13[[#This Row],[Order Date]],"mmm")</f>
        <v>Jan</v>
      </c>
      <c r="AA1371" s="1" t="str">
        <f>TEXT(Table13[[#This Row],[Order Date]],"yyyy")</f>
        <v>2015</v>
      </c>
      <c r="AB1371" s="1" t="str">
        <f>TEXT(Table13[[#This Row],[Order Date]],"mmm yyyy")</f>
        <v>Jan 2015</v>
      </c>
      <c r="AC1371" s="1" t="str">
        <f>TEXT(Table13[[#This Row],[Order Date]],"dddd")</f>
        <v>Thursday</v>
      </c>
    </row>
    <row r="1372" spans="1:29" ht="14.5">
      <c r="A1372" s="9">
        <v>2456</v>
      </c>
      <c r="B1372" s="9" t="str">
        <f>VLOOKUP(Table13[[#This Row],[Customer ID]],'Customer Lookup'!A:B,2,0)</f>
        <v>Joan Beach</v>
      </c>
      <c r="C1372" s="9">
        <v>89218</v>
      </c>
      <c r="D1372" s="12">
        <v>42026</v>
      </c>
      <c r="E1372" s="12">
        <v>42027</v>
      </c>
      <c r="F1372" s="24">
        <f>Table13[[#This Row],[Ship Date]]-Table13[[#This Row],[Order Date]]</f>
        <v>1</v>
      </c>
      <c r="G1372" s="18" t="str">
        <f>IF(Table13[[#This Row],[Shipping Delay (No of Days From Order to Delivery)]]&lt;=2,"Fast Delivery","Standard Delivery")</f>
        <v>Fast Delivery</v>
      </c>
      <c r="H1372" s="8" t="s">
        <v>2233</v>
      </c>
      <c r="I1372" s="13" t="str">
        <f ca="1">TRIM(Table13[[#This Row],[Product Category]])</f>
        <v>Office Supplies</v>
      </c>
      <c r="J1372" s="13" t="str">
        <f ca="1">PROPER(Table13[[#This Row],[Product Sub-Category]])</f>
        <v>Office Furnishings</v>
      </c>
      <c r="K1372" s="14">
        <v>11</v>
      </c>
      <c r="L1372" s="15">
        <v>92.23</v>
      </c>
      <c r="M1372" s="15">
        <f t="shared" si="63"/>
        <v>1014.5300000000001</v>
      </c>
      <c r="N1372" s="9">
        <v>0.05</v>
      </c>
      <c r="O1372" s="21">
        <v>0.05</v>
      </c>
      <c r="P1372" s="21" t="str">
        <f>IF(Table13[[#This Row],[Discount]]=0,"No Discount",IF(Table13[[#This Row],[Discount]]&lt;=0.05,"Low",IF(Table13[[#This Row],[Discount]]&lt;=0.1,"Medium","High")))</f>
        <v>Low</v>
      </c>
      <c r="Q1372" s="15">
        <f t="shared" si="64"/>
        <v>50.726500000000009</v>
      </c>
      <c r="R1372" s="15">
        <f t="shared" si="65"/>
        <v>963.8035000000001</v>
      </c>
      <c r="S1372" s="15" t="str">
        <f>IF(Table13[[#This Row],[Total Sales After Discount (Main Total Sales)]]&gt;=1000,"High Order","Low Order")</f>
        <v>Low Order</v>
      </c>
      <c r="T1372" s="9" t="s">
        <v>21</v>
      </c>
      <c r="U1372" s="9" t="s">
        <v>42</v>
      </c>
      <c r="V1372" s="16" t="str">
        <f ca="1">PROPER(Table13[[#This Row],[Region]])</f>
        <v>Central</v>
      </c>
      <c r="W1372" s="9" t="s">
        <v>542</v>
      </c>
      <c r="X1372" s="9" t="s">
        <v>862</v>
      </c>
      <c r="Y1372" s="9" t="s">
        <v>22</v>
      </c>
      <c r="Z1372" s="9" t="str">
        <f>TEXT(Table13[[#This Row],[Order Date]],"mmm")</f>
        <v>Jan</v>
      </c>
      <c r="AA1372" s="1" t="str">
        <f>TEXT(Table13[[#This Row],[Order Date]],"yyyy")</f>
        <v>2015</v>
      </c>
      <c r="AB1372" s="1" t="str">
        <f>TEXT(Table13[[#This Row],[Order Date]],"mmm yyyy")</f>
        <v>Jan 2015</v>
      </c>
      <c r="AC1372" s="1" t="str">
        <f>TEXT(Table13[[#This Row],[Order Date]],"dddd")</f>
        <v>Thursday</v>
      </c>
    </row>
    <row r="1373" spans="1:29" ht="14.5">
      <c r="A1373" s="9">
        <v>2457</v>
      </c>
      <c r="B1373" s="9" t="str">
        <f>VLOOKUP(Table13[[#This Row],[Customer ID]],'Customer Lookup'!A:B,2,0)</f>
        <v>Yvonne Collier</v>
      </c>
      <c r="C1373" s="9">
        <v>89218</v>
      </c>
      <c r="D1373" s="12">
        <v>42026</v>
      </c>
      <c r="E1373" s="12">
        <v>42026</v>
      </c>
      <c r="F1373" s="24">
        <f>Table13[[#This Row],[Ship Date]]-Table13[[#This Row],[Order Date]]</f>
        <v>0</v>
      </c>
      <c r="G1373" s="18" t="str">
        <f>IF(Table13[[#This Row],[Shipping Delay (No of Days From Order to Delivery)]]&lt;=2,"Fast Delivery","Standard Delivery")</f>
        <v>Fast Delivery</v>
      </c>
      <c r="H1373" s="9" t="s">
        <v>2237</v>
      </c>
      <c r="I1373" s="13" t="str">
        <f ca="1">TRIM(Table13[[#This Row],[Product Category]])</f>
        <v>Office Supplies</v>
      </c>
      <c r="J1373" s="13" t="str">
        <f ca="1">PROPER(Table13[[#This Row],[Product Sub-Category]])</f>
        <v>Binders And Binder Accessories</v>
      </c>
      <c r="K1373" s="14">
        <v>9</v>
      </c>
      <c r="L1373" s="15">
        <v>15.22</v>
      </c>
      <c r="M1373" s="15">
        <f t="shared" si="63"/>
        <v>136.98000000000002</v>
      </c>
      <c r="N1373" s="9">
        <v>0.05</v>
      </c>
      <c r="O1373" s="20">
        <v>0.05</v>
      </c>
      <c r="P1373" s="20" t="str">
        <f>IF(Table13[[#This Row],[Discount]]=0,"No Discount",IF(Table13[[#This Row],[Discount]]&lt;=0.05,"Low",IF(Table13[[#This Row],[Discount]]&lt;=0.1,"Medium","High")))</f>
        <v>Low</v>
      </c>
      <c r="Q1373" s="15">
        <f t="shared" si="64"/>
        <v>6.8490000000000011</v>
      </c>
      <c r="R1373" s="15">
        <f t="shared" si="65"/>
        <v>130.13100000000003</v>
      </c>
      <c r="S1373" s="15" t="str">
        <f>IF(Table13[[#This Row],[Total Sales After Discount (Main Total Sales)]]&gt;=1000,"High Order","Low Order")</f>
        <v>Low Order</v>
      </c>
      <c r="T1373" s="9" t="s">
        <v>21</v>
      </c>
      <c r="U1373" s="9" t="s">
        <v>42</v>
      </c>
      <c r="V1373" s="16" t="str">
        <f ca="1">PROPER(Table13[[#This Row],[Region]])</f>
        <v>Central</v>
      </c>
      <c r="W1373" s="9" t="s">
        <v>55</v>
      </c>
      <c r="X1373" s="9" t="s">
        <v>863</v>
      </c>
      <c r="Y1373" s="9" t="s">
        <v>32</v>
      </c>
      <c r="Z1373" s="9" t="str">
        <f>TEXT(Table13[[#This Row],[Order Date]],"mmm")</f>
        <v>Jan</v>
      </c>
      <c r="AA1373" s="1" t="str">
        <f>TEXT(Table13[[#This Row],[Order Date]],"yyyy")</f>
        <v>2015</v>
      </c>
      <c r="AB1373" s="1" t="str">
        <f>TEXT(Table13[[#This Row],[Order Date]],"mmm yyyy")</f>
        <v>Jan 2015</v>
      </c>
      <c r="AC1373" s="1" t="str">
        <f>TEXT(Table13[[#This Row],[Order Date]],"dddd")</f>
        <v>Thursday</v>
      </c>
    </row>
    <row r="1374" spans="1:29" ht="14.5">
      <c r="A1374" s="9">
        <v>2458</v>
      </c>
      <c r="B1374" s="9" t="str">
        <f>VLOOKUP(Table13[[#This Row],[Customer ID]],'Customer Lookup'!A:B,2,0)</f>
        <v>Troy Casey</v>
      </c>
      <c r="C1374" s="9">
        <v>91285</v>
      </c>
      <c r="D1374" s="12">
        <v>42007</v>
      </c>
      <c r="E1374" s="12">
        <v>42009</v>
      </c>
      <c r="F1374" s="24">
        <f>Table13[[#This Row],[Ship Date]]-Table13[[#This Row],[Order Date]]</f>
        <v>2</v>
      </c>
      <c r="G1374" s="18" t="str">
        <f>IF(Table13[[#This Row],[Shipping Delay (No of Days From Order to Delivery)]]&lt;=2,"Fast Delivery","Standard Delivery")</f>
        <v>Fast Delivery</v>
      </c>
      <c r="H1374" s="8" t="s">
        <v>83</v>
      </c>
      <c r="I1374" s="13" t="str">
        <f ca="1">TRIM(Table13[[#This Row],[Product Category]])</f>
        <v>Office Supplies</v>
      </c>
      <c r="J1374" s="13" t="str">
        <f ca="1">PROPER(Table13[[#This Row],[Product Sub-Category]])</f>
        <v>Paper</v>
      </c>
      <c r="K1374" s="14">
        <v>2</v>
      </c>
      <c r="L1374" s="15">
        <v>6.48</v>
      </c>
      <c r="M1374" s="15">
        <f t="shared" si="63"/>
        <v>12.96</v>
      </c>
      <c r="N1374" s="9">
        <v>0.05</v>
      </c>
      <c r="O1374" s="21">
        <v>0.05</v>
      </c>
      <c r="P1374" s="21" t="str">
        <f>IF(Table13[[#This Row],[Discount]]=0,"No Discount",IF(Table13[[#This Row],[Discount]]&lt;=0.05,"Low",IF(Table13[[#This Row],[Discount]]&lt;=0.1,"Medium","High")))</f>
        <v>Low</v>
      </c>
      <c r="Q1374" s="15">
        <f t="shared" si="64"/>
        <v>0.64800000000000013</v>
      </c>
      <c r="R1374" s="15">
        <f t="shared" si="65"/>
        <v>12.312000000000001</v>
      </c>
      <c r="S1374" s="15" t="str">
        <f>IF(Table13[[#This Row],[Total Sales After Discount (Main Total Sales)]]&gt;=1000,"High Order","Low Order")</f>
        <v>Low Order</v>
      </c>
      <c r="T1374" s="9" t="s">
        <v>21</v>
      </c>
      <c r="U1374" s="9" t="s">
        <v>42</v>
      </c>
      <c r="V1374" s="16" t="str">
        <f ca="1">PROPER(Table13[[#This Row],[Region]])</f>
        <v>Central</v>
      </c>
      <c r="W1374" s="9" t="s">
        <v>55</v>
      </c>
      <c r="X1374" s="9" t="s">
        <v>859</v>
      </c>
      <c r="Y1374" s="9" t="s">
        <v>32</v>
      </c>
      <c r="Z1374" s="9" t="str">
        <f>TEXT(Table13[[#This Row],[Order Date]],"mmm")</f>
        <v>Jan</v>
      </c>
      <c r="AA1374" s="1" t="str">
        <f>TEXT(Table13[[#This Row],[Order Date]],"yyyy")</f>
        <v>2015</v>
      </c>
      <c r="AB1374" s="1" t="str">
        <f>TEXT(Table13[[#This Row],[Order Date]],"mmm yyyy")</f>
        <v>Jan 2015</v>
      </c>
      <c r="AC1374" s="1" t="str">
        <f>TEXT(Table13[[#This Row],[Order Date]],"dddd")</f>
        <v>Saturday</v>
      </c>
    </row>
    <row r="1375" spans="1:29" ht="14.5">
      <c r="A1375" s="9">
        <v>2458</v>
      </c>
      <c r="B1375" s="9" t="str">
        <f>VLOOKUP(Table13[[#This Row],[Customer ID]],'Customer Lookup'!A:B,2,0)</f>
        <v>Troy Casey</v>
      </c>
      <c r="C1375" s="9">
        <v>91286</v>
      </c>
      <c r="D1375" s="12">
        <v>42147</v>
      </c>
      <c r="E1375" s="12">
        <v>42149</v>
      </c>
      <c r="F1375" s="24">
        <f>Table13[[#This Row],[Ship Date]]-Table13[[#This Row],[Order Date]]</f>
        <v>2</v>
      </c>
      <c r="G1375" s="18" t="str">
        <f>IF(Table13[[#This Row],[Shipping Delay (No of Days From Order to Delivery)]]&lt;=2,"Fast Delivery","Standard Delivery")</f>
        <v>Fast Delivery</v>
      </c>
      <c r="H1375" s="9" t="s">
        <v>2240</v>
      </c>
      <c r="I1375" s="13" t="str">
        <f ca="1">TRIM(Table13[[#This Row],[Product Category]])</f>
        <v>Office Supplies</v>
      </c>
      <c r="J1375" s="13" t="str">
        <f ca="1">PROPER(Table13[[#This Row],[Product Sub-Category]])</f>
        <v>Scissors, Rulers And Trimmers</v>
      </c>
      <c r="K1375" s="14">
        <v>3</v>
      </c>
      <c r="L1375" s="15">
        <v>12.88</v>
      </c>
      <c r="M1375" s="15">
        <f t="shared" si="63"/>
        <v>38.64</v>
      </c>
      <c r="N1375" s="9">
        <v>0.05</v>
      </c>
      <c r="O1375" s="20">
        <v>0.05</v>
      </c>
      <c r="P1375" s="20" t="str">
        <f>IF(Table13[[#This Row],[Discount]]=0,"No Discount",IF(Table13[[#This Row],[Discount]]&lt;=0.05,"Low",IF(Table13[[#This Row],[Discount]]&lt;=0.1,"Medium","High")))</f>
        <v>Low</v>
      </c>
      <c r="Q1375" s="15">
        <f t="shared" si="64"/>
        <v>1.9320000000000002</v>
      </c>
      <c r="R1375" s="15">
        <f t="shared" si="65"/>
        <v>36.707999999999998</v>
      </c>
      <c r="S1375" s="15" t="str">
        <f>IF(Table13[[#This Row],[Total Sales After Discount (Main Total Sales)]]&gt;=1000,"High Order","Low Order")</f>
        <v>Low Order</v>
      </c>
      <c r="T1375" s="9" t="s">
        <v>50</v>
      </c>
      <c r="U1375" s="9" t="s">
        <v>42</v>
      </c>
      <c r="V1375" s="16" t="str">
        <f ca="1">PROPER(Table13[[#This Row],[Region]])</f>
        <v>East</v>
      </c>
      <c r="W1375" s="9" t="s">
        <v>55</v>
      </c>
      <c r="X1375" s="9" t="s">
        <v>859</v>
      </c>
      <c r="Y1375" s="9" t="s">
        <v>32</v>
      </c>
      <c r="Z1375" s="9" t="str">
        <f>TEXT(Table13[[#This Row],[Order Date]],"mmm")</f>
        <v>May</v>
      </c>
      <c r="AA1375" s="1" t="str">
        <f>TEXT(Table13[[#This Row],[Order Date]],"yyyy")</f>
        <v>2015</v>
      </c>
      <c r="AB1375" s="1" t="str">
        <f>TEXT(Table13[[#This Row],[Order Date]],"mmm yyyy")</f>
        <v>May 2015</v>
      </c>
      <c r="AC1375" s="1" t="str">
        <f>TEXT(Table13[[#This Row],[Order Date]],"dddd")</f>
        <v>Saturday</v>
      </c>
    </row>
    <row r="1376" spans="1:29" ht="14.5">
      <c r="A1376" s="9">
        <v>2460</v>
      </c>
      <c r="B1376" s="9" t="str">
        <f>VLOOKUP(Table13[[#This Row],[Customer ID]],'Customer Lookup'!A:B,2,0)</f>
        <v>Lucille Gibbons</v>
      </c>
      <c r="C1376" s="9">
        <v>30785</v>
      </c>
      <c r="D1376" s="12">
        <v>42007</v>
      </c>
      <c r="E1376" s="12">
        <v>42009</v>
      </c>
      <c r="F1376" s="24">
        <f>Table13[[#This Row],[Ship Date]]-Table13[[#This Row],[Order Date]]</f>
        <v>2</v>
      </c>
      <c r="G1376" s="18" t="str">
        <f>IF(Table13[[#This Row],[Shipping Delay (No of Days From Order to Delivery)]]&lt;=2,"Fast Delivery","Standard Delivery")</f>
        <v>Fast Delivery</v>
      </c>
      <c r="H1376" s="8" t="s">
        <v>83</v>
      </c>
      <c r="I1376" s="13" t="str">
        <f ca="1">TRIM(Table13[[#This Row],[Product Category]])</f>
        <v>Office Supplies</v>
      </c>
      <c r="J1376" s="13" t="str">
        <f ca="1">PROPER(Table13[[#This Row],[Product Sub-Category]])</f>
        <v>Paper</v>
      </c>
      <c r="K1376" s="14">
        <v>8</v>
      </c>
      <c r="L1376" s="15">
        <v>6.48</v>
      </c>
      <c r="M1376" s="15">
        <f t="shared" si="63"/>
        <v>51.84</v>
      </c>
      <c r="N1376" s="9">
        <v>0.05</v>
      </c>
      <c r="O1376" s="21">
        <v>0.05</v>
      </c>
      <c r="P1376" s="21" t="str">
        <f>IF(Table13[[#This Row],[Discount]]=0,"No Discount",IF(Table13[[#This Row],[Discount]]&lt;=0.05,"Low",IF(Table13[[#This Row],[Discount]]&lt;=0.1,"Medium","High")))</f>
        <v>Low</v>
      </c>
      <c r="Q1376" s="15">
        <f t="shared" si="64"/>
        <v>2.5920000000000005</v>
      </c>
      <c r="R1376" s="15">
        <f t="shared" si="65"/>
        <v>49.248000000000005</v>
      </c>
      <c r="S1376" s="15" t="str">
        <f>IF(Table13[[#This Row],[Total Sales After Discount (Main Total Sales)]]&gt;=1000,"High Order","Low Order")</f>
        <v>Low Order</v>
      </c>
      <c r="T1376" s="9" t="s">
        <v>21</v>
      </c>
      <c r="U1376" s="9" t="s">
        <v>42</v>
      </c>
      <c r="V1376" s="16" t="str">
        <f ca="1">PROPER(Table13[[#This Row],[Region]])</f>
        <v>East</v>
      </c>
      <c r="W1376" s="9" t="s">
        <v>62</v>
      </c>
      <c r="X1376" s="9" t="s">
        <v>79</v>
      </c>
      <c r="Y1376" s="9" t="s">
        <v>32</v>
      </c>
      <c r="Z1376" s="9" t="str">
        <f>TEXT(Table13[[#This Row],[Order Date]],"mmm")</f>
        <v>Jan</v>
      </c>
      <c r="AA1376" s="1" t="str">
        <f>TEXT(Table13[[#This Row],[Order Date]],"yyyy")</f>
        <v>2015</v>
      </c>
      <c r="AB1376" s="1" t="str">
        <f>TEXT(Table13[[#This Row],[Order Date]],"mmm yyyy")</f>
        <v>Jan 2015</v>
      </c>
      <c r="AC1376" s="1" t="str">
        <f>TEXT(Table13[[#This Row],[Order Date]],"dddd")</f>
        <v>Saturday</v>
      </c>
    </row>
    <row r="1377" spans="1:29" ht="14.5">
      <c r="A1377" s="9">
        <v>2460</v>
      </c>
      <c r="B1377" s="9" t="str">
        <f>VLOOKUP(Table13[[#This Row],[Customer ID]],'Customer Lookup'!A:B,2,0)</f>
        <v>Lucille Gibbons</v>
      </c>
      <c r="C1377" s="9">
        <v>30785</v>
      </c>
      <c r="D1377" s="12">
        <v>42007</v>
      </c>
      <c r="E1377" s="12">
        <v>42010</v>
      </c>
      <c r="F1377" s="24">
        <f>Table13[[#This Row],[Ship Date]]-Table13[[#This Row],[Order Date]]</f>
        <v>3</v>
      </c>
      <c r="G1377" s="18" t="str">
        <f>IF(Table13[[#This Row],[Shipping Delay (No of Days From Order to Delivery)]]&lt;=2,"Fast Delivery","Standard Delivery")</f>
        <v>Standard Delivery</v>
      </c>
      <c r="H1377" s="9" t="s">
        <v>2231</v>
      </c>
      <c r="I1377" s="13" t="str">
        <f ca="1">TRIM(Table13[[#This Row],[Product Category]])</f>
        <v>Furniture</v>
      </c>
      <c r="J1377" s="13" t="str">
        <f ca="1">PROPER(Table13[[#This Row],[Product Sub-Category]])</f>
        <v>Pens &amp; Art Supplies</v>
      </c>
      <c r="K1377" s="14">
        <v>46</v>
      </c>
      <c r="L1377" s="15">
        <v>9.93</v>
      </c>
      <c r="M1377" s="15">
        <f t="shared" si="63"/>
        <v>456.78</v>
      </c>
      <c r="N1377" s="9">
        <v>0.05</v>
      </c>
      <c r="O1377" s="20">
        <v>0.05</v>
      </c>
      <c r="P1377" s="20" t="str">
        <f>IF(Table13[[#This Row],[Discount]]=0,"No Discount",IF(Table13[[#This Row],[Discount]]&lt;=0.05,"Low",IF(Table13[[#This Row],[Discount]]&lt;=0.1,"Medium","High")))</f>
        <v>Low</v>
      </c>
      <c r="Q1377" s="15">
        <f t="shared" si="64"/>
        <v>22.838999999999999</v>
      </c>
      <c r="R1377" s="15">
        <f t="shared" si="65"/>
        <v>433.94099999999997</v>
      </c>
      <c r="S1377" s="15" t="str">
        <f>IF(Table13[[#This Row],[Total Sales After Discount (Main Total Sales)]]&gt;=1000,"High Order","Low Order")</f>
        <v>Low Order</v>
      </c>
      <c r="T1377" s="9" t="s">
        <v>21</v>
      </c>
      <c r="U1377" s="9" t="s">
        <v>42</v>
      </c>
      <c r="V1377" s="16" t="str">
        <f ca="1">PROPER(Table13[[#This Row],[Region]])</f>
        <v>South</v>
      </c>
      <c r="W1377" s="9" t="s">
        <v>62</v>
      </c>
      <c r="X1377" s="9" t="s">
        <v>79</v>
      </c>
      <c r="Y1377" s="9" t="s">
        <v>32</v>
      </c>
      <c r="Z1377" s="9" t="str">
        <f>TEXT(Table13[[#This Row],[Order Date]],"mmm")</f>
        <v>Jan</v>
      </c>
      <c r="AA1377" s="1" t="str">
        <f>TEXT(Table13[[#This Row],[Order Date]],"yyyy")</f>
        <v>2015</v>
      </c>
      <c r="AB1377" s="1" t="str">
        <f>TEXT(Table13[[#This Row],[Order Date]],"mmm yyyy")</f>
        <v>Jan 2015</v>
      </c>
      <c r="AC1377" s="1" t="str">
        <f>TEXT(Table13[[#This Row],[Order Date]],"dddd")</f>
        <v>Saturday</v>
      </c>
    </row>
    <row r="1378" spans="1:29" ht="14.5">
      <c r="A1378" s="9">
        <v>2464</v>
      </c>
      <c r="B1378" s="9" t="str">
        <f>VLOOKUP(Table13[[#This Row],[Customer ID]],'Customer Lookup'!A:B,2,0)</f>
        <v>Joe George</v>
      </c>
      <c r="C1378" s="9">
        <v>88713</v>
      </c>
      <c r="D1378" s="12">
        <v>42135</v>
      </c>
      <c r="E1378" s="12">
        <v>42137</v>
      </c>
      <c r="F1378" s="24">
        <f>Table13[[#This Row],[Ship Date]]-Table13[[#This Row],[Order Date]]</f>
        <v>2</v>
      </c>
      <c r="G1378" s="18" t="str">
        <f>IF(Table13[[#This Row],[Shipping Delay (No of Days From Order to Delivery)]]&lt;=2,"Fast Delivery","Standard Delivery")</f>
        <v>Fast Delivery</v>
      </c>
      <c r="H1378" s="8" t="s">
        <v>2233</v>
      </c>
      <c r="I1378" s="13" t="str">
        <f ca="1">TRIM(Table13[[#This Row],[Product Category]])</f>
        <v>Furniture</v>
      </c>
      <c r="J1378" s="13" t="str">
        <f ca="1">PROPER(Table13[[#This Row],[Product Sub-Category]])</f>
        <v>Office Furnishings</v>
      </c>
      <c r="K1378" s="14">
        <v>4</v>
      </c>
      <c r="L1378" s="15">
        <v>1.74</v>
      </c>
      <c r="M1378" s="15">
        <f t="shared" si="63"/>
        <v>6.96</v>
      </c>
      <c r="N1378" s="9">
        <v>0.05</v>
      </c>
      <c r="O1378" s="21">
        <v>0.05</v>
      </c>
      <c r="P1378" s="21" t="str">
        <f>IF(Table13[[#This Row],[Discount]]=0,"No Discount",IF(Table13[[#This Row],[Discount]]&lt;=0.05,"Low",IF(Table13[[#This Row],[Discount]]&lt;=0.1,"Medium","High")))</f>
        <v>Low</v>
      </c>
      <c r="Q1378" s="15">
        <f t="shared" si="64"/>
        <v>0.34800000000000003</v>
      </c>
      <c r="R1378" s="15">
        <f t="shared" si="65"/>
        <v>6.6120000000000001</v>
      </c>
      <c r="S1378" s="15" t="str">
        <f>IF(Table13[[#This Row],[Total Sales After Discount (Main Total Sales)]]&gt;=1000,"High Order","Low Order")</f>
        <v>Low Order</v>
      </c>
      <c r="T1378" s="9" t="s">
        <v>21</v>
      </c>
      <c r="U1378" s="9" t="s">
        <v>104</v>
      </c>
      <c r="V1378" s="16" t="str">
        <f ca="1">PROPER(Table13[[#This Row],[Region]])</f>
        <v>South</v>
      </c>
      <c r="W1378" s="9" t="s">
        <v>138</v>
      </c>
      <c r="X1378" s="9" t="s">
        <v>864</v>
      </c>
      <c r="Y1378" s="9" t="s">
        <v>22</v>
      </c>
      <c r="Z1378" s="9" t="str">
        <f>TEXT(Table13[[#This Row],[Order Date]],"mmm")</f>
        <v>May</v>
      </c>
      <c r="AA1378" s="1" t="str">
        <f>TEXT(Table13[[#This Row],[Order Date]],"yyyy")</f>
        <v>2015</v>
      </c>
      <c r="AB1378" s="1" t="str">
        <f>TEXT(Table13[[#This Row],[Order Date]],"mmm yyyy")</f>
        <v>May 2015</v>
      </c>
      <c r="AC1378" s="1" t="str">
        <f>TEXT(Table13[[#This Row],[Order Date]],"dddd")</f>
        <v>Monday</v>
      </c>
    </row>
    <row r="1379" spans="1:29" ht="14.5">
      <c r="A1379" s="9">
        <v>2464</v>
      </c>
      <c r="B1379" s="9" t="str">
        <f>VLOOKUP(Table13[[#This Row],[Customer ID]],'Customer Lookup'!A:B,2,0)</f>
        <v>Joe George</v>
      </c>
      <c r="C1379" s="9">
        <v>88713</v>
      </c>
      <c r="D1379" s="12">
        <v>42135</v>
      </c>
      <c r="E1379" s="12">
        <v>42135</v>
      </c>
      <c r="F1379" s="24">
        <f>Table13[[#This Row],[Ship Date]]-Table13[[#This Row],[Order Date]]</f>
        <v>0</v>
      </c>
      <c r="G1379" s="18" t="str">
        <f>IF(Table13[[#This Row],[Shipping Delay (No of Days From Order to Delivery)]]&lt;=2,"Fast Delivery","Standard Delivery")</f>
        <v>Fast Delivery</v>
      </c>
      <c r="H1379" s="9" t="s">
        <v>123</v>
      </c>
      <c r="I1379" s="13" t="str">
        <f ca="1">TRIM(Table13[[#This Row],[Product Category]])</f>
        <v>Office Supplies</v>
      </c>
      <c r="J1379" s="13" t="str">
        <f ca="1">PROPER(Table13[[#This Row],[Product Sub-Category]])</f>
        <v>Tables</v>
      </c>
      <c r="K1379" s="14">
        <v>16</v>
      </c>
      <c r="L1379" s="15">
        <v>227.55</v>
      </c>
      <c r="M1379" s="15">
        <f t="shared" si="63"/>
        <v>3640.8</v>
      </c>
      <c r="N1379" s="9">
        <v>0.1</v>
      </c>
      <c r="O1379" s="20">
        <v>0.1</v>
      </c>
      <c r="P1379" s="20" t="str">
        <f>IF(Table13[[#This Row],[Discount]]=0,"No Discount",IF(Table13[[#This Row],[Discount]]&lt;=0.05,"Low",IF(Table13[[#This Row],[Discount]]&lt;=0.1,"Medium","High")))</f>
        <v>Medium</v>
      </c>
      <c r="Q1379" s="15">
        <f t="shared" si="64"/>
        <v>364.08000000000004</v>
      </c>
      <c r="R1379" s="15">
        <f t="shared" si="65"/>
        <v>3276.7200000000003</v>
      </c>
      <c r="S1379" s="15" t="str">
        <f>IF(Table13[[#This Row],[Total Sales After Discount (Main Total Sales)]]&gt;=1000,"High Order","Low Order")</f>
        <v>High Order</v>
      </c>
      <c r="T1379" s="9" t="s">
        <v>21</v>
      </c>
      <c r="U1379" s="9" t="s">
        <v>104</v>
      </c>
      <c r="V1379" s="16" t="str">
        <f ca="1">PROPER(Table13[[#This Row],[Region]])</f>
        <v>South</v>
      </c>
      <c r="W1379" s="9" t="s">
        <v>138</v>
      </c>
      <c r="X1379" s="9" t="s">
        <v>864</v>
      </c>
      <c r="Y1379" s="9" t="s">
        <v>22</v>
      </c>
      <c r="Z1379" s="9" t="str">
        <f>TEXT(Table13[[#This Row],[Order Date]],"mmm")</f>
        <v>May</v>
      </c>
      <c r="AA1379" s="1" t="str">
        <f>TEXT(Table13[[#This Row],[Order Date]],"yyyy")</f>
        <v>2015</v>
      </c>
      <c r="AB1379" s="1" t="str">
        <f>TEXT(Table13[[#This Row],[Order Date]],"mmm yyyy")</f>
        <v>May 2015</v>
      </c>
      <c r="AC1379" s="1" t="str">
        <f>TEXT(Table13[[#This Row],[Order Date]],"dddd")</f>
        <v>Monday</v>
      </c>
    </row>
    <row r="1380" spans="1:29" ht="14.5">
      <c r="A1380" s="9">
        <v>2464</v>
      </c>
      <c r="B1380" s="9" t="str">
        <f>VLOOKUP(Table13[[#This Row],[Customer ID]],'Customer Lookup'!A:B,2,0)</f>
        <v>Joe George</v>
      </c>
      <c r="C1380" s="9">
        <v>88714</v>
      </c>
      <c r="D1380" s="12">
        <v>42024</v>
      </c>
      <c r="E1380" s="12">
        <v>42027</v>
      </c>
      <c r="F1380" s="24">
        <f>Table13[[#This Row],[Ship Date]]-Table13[[#This Row],[Order Date]]</f>
        <v>3</v>
      </c>
      <c r="G1380" s="18" t="str">
        <f>IF(Table13[[#This Row],[Shipping Delay (No of Days From Order to Delivery)]]&lt;=2,"Fast Delivery","Standard Delivery")</f>
        <v>Standard Delivery</v>
      </c>
      <c r="H1380" s="8" t="s">
        <v>2237</v>
      </c>
      <c r="I1380" s="13" t="str">
        <f ca="1">TRIM(Table13[[#This Row],[Product Category]])</f>
        <v>Office Supplies</v>
      </c>
      <c r="J1380" s="13" t="str">
        <f ca="1">PROPER(Table13[[#This Row],[Product Sub-Category]])</f>
        <v>Binders And Binder Accessories</v>
      </c>
      <c r="K1380" s="14">
        <v>6</v>
      </c>
      <c r="L1380" s="15">
        <v>6.28</v>
      </c>
      <c r="M1380" s="15">
        <f t="shared" si="63"/>
        <v>37.68</v>
      </c>
      <c r="N1380" s="9">
        <v>0.05</v>
      </c>
      <c r="O1380" s="21">
        <v>0.05</v>
      </c>
      <c r="P1380" s="21" t="str">
        <f>IF(Table13[[#This Row],[Discount]]=0,"No Discount",IF(Table13[[#This Row],[Discount]]&lt;=0.05,"Low",IF(Table13[[#This Row],[Discount]]&lt;=0.1,"Medium","High")))</f>
        <v>Low</v>
      </c>
      <c r="Q1380" s="15">
        <f t="shared" si="64"/>
        <v>1.8840000000000001</v>
      </c>
      <c r="R1380" s="15">
        <f t="shared" si="65"/>
        <v>35.795999999999999</v>
      </c>
      <c r="S1380" s="15" t="str">
        <f>IF(Table13[[#This Row],[Total Sales After Discount (Main Total Sales)]]&gt;=1000,"High Order","Low Order")</f>
        <v>Low Order</v>
      </c>
      <c r="T1380" s="9" t="s">
        <v>31</v>
      </c>
      <c r="U1380" s="9" t="s">
        <v>104</v>
      </c>
      <c r="V1380" s="16" t="str">
        <f ca="1">PROPER(Table13[[#This Row],[Region]])</f>
        <v>South</v>
      </c>
      <c r="W1380" s="9" t="s">
        <v>138</v>
      </c>
      <c r="X1380" s="9" t="s">
        <v>864</v>
      </c>
      <c r="Y1380" s="9" t="s">
        <v>32</v>
      </c>
      <c r="Z1380" s="9" t="str">
        <f>TEXT(Table13[[#This Row],[Order Date]],"mmm")</f>
        <v>Jan</v>
      </c>
      <c r="AA1380" s="1" t="str">
        <f>TEXT(Table13[[#This Row],[Order Date]],"yyyy")</f>
        <v>2015</v>
      </c>
      <c r="AB1380" s="1" t="str">
        <f>TEXT(Table13[[#This Row],[Order Date]],"mmm yyyy")</f>
        <v>Jan 2015</v>
      </c>
      <c r="AC1380" s="1" t="str">
        <f>TEXT(Table13[[#This Row],[Order Date]],"dddd")</f>
        <v>Tuesday</v>
      </c>
    </row>
    <row r="1381" spans="1:29" ht="14.5">
      <c r="A1381" s="9">
        <v>2464</v>
      </c>
      <c r="B1381" s="9" t="str">
        <f>VLOOKUP(Table13[[#This Row],[Customer ID]],'Customer Lookup'!A:B,2,0)</f>
        <v>Joe George</v>
      </c>
      <c r="C1381" s="9">
        <v>88714</v>
      </c>
      <c r="D1381" s="12">
        <v>42024</v>
      </c>
      <c r="E1381" s="12">
        <v>42025</v>
      </c>
      <c r="F1381" s="24">
        <f>Table13[[#This Row],[Ship Date]]-Table13[[#This Row],[Order Date]]</f>
        <v>1</v>
      </c>
      <c r="G1381" s="18" t="str">
        <f>IF(Table13[[#This Row],[Shipping Delay (No of Days From Order to Delivery)]]&lt;=2,"Fast Delivery","Standard Delivery")</f>
        <v>Fast Delivery</v>
      </c>
      <c r="H1381" s="9" t="s">
        <v>116</v>
      </c>
      <c r="I1381" s="13" t="str">
        <f ca="1">TRIM(Table13[[#This Row],[Product Category]])</f>
        <v>Office Supplies</v>
      </c>
      <c r="J1381" s="13" t="str">
        <f ca="1">PROPER(Table13[[#This Row],[Product Sub-Category]])</f>
        <v>Labels</v>
      </c>
      <c r="K1381" s="14">
        <v>14</v>
      </c>
      <c r="L1381" s="15">
        <v>3.08</v>
      </c>
      <c r="M1381" s="15">
        <f t="shared" si="63"/>
        <v>43.120000000000005</v>
      </c>
      <c r="N1381" s="9">
        <v>0.05</v>
      </c>
      <c r="O1381" s="20">
        <v>0.05</v>
      </c>
      <c r="P1381" s="20" t="str">
        <f>IF(Table13[[#This Row],[Discount]]=0,"No Discount",IF(Table13[[#This Row],[Discount]]&lt;=0.05,"Low",IF(Table13[[#This Row],[Discount]]&lt;=0.1,"Medium","High")))</f>
        <v>Low</v>
      </c>
      <c r="Q1381" s="15">
        <f t="shared" si="64"/>
        <v>2.1560000000000001</v>
      </c>
      <c r="R1381" s="15">
        <f t="shared" si="65"/>
        <v>40.964000000000006</v>
      </c>
      <c r="S1381" s="15" t="str">
        <f>IF(Table13[[#This Row],[Total Sales After Discount (Main Total Sales)]]&gt;=1000,"High Order","Low Order")</f>
        <v>Low Order</v>
      </c>
      <c r="T1381" s="9" t="s">
        <v>31</v>
      </c>
      <c r="U1381" s="9" t="s">
        <v>104</v>
      </c>
      <c r="V1381" s="16" t="str">
        <f ca="1">PROPER(Table13[[#This Row],[Region]])</f>
        <v>Central</v>
      </c>
      <c r="W1381" s="9" t="s">
        <v>138</v>
      </c>
      <c r="X1381" s="9" t="s">
        <v>864</v>
      </c>
      <c r="Y1381" s="9" t="s">
        <v>32</v>
      </c>
      <c r="Z1381" s="9" t="str">
        <f>TEXT(Table13[[#This Row],[Order Date]],"mmm")</f>
        <v>Jan</v>
      </c>
      <c r="AA1381" s="1" t="str">
        <f>TEXT(Table13[[#This Row],[Order Date]],"yyyy")</f>
        <v>2015</v>
      </c>
      <c r="AB1381" s="1" t="str">
        <f>TEXT(Table13[[#This Row],[Order Date]],"mmm yyyy")</f>
        <v>Jan 2015</v>
      </c>
      <c r="AC1381" s="1" t="str">
        <f>TEXT(Table13[[#This Row],[Order Date]],"dddd")</f>
        <v>Tuesday</v>
      </c>
    </row>
    <row r="1382" spans="1:29" ht="14.5">
      <c r="A1382" s="9">
        <v>2466</v>
      </c>
      <c r="B1382" s="9" t="str">
        <f>VLOOKUP(Table13[[#This Row],[Customer ID]],'Customer Lookup'!A:B,2,0)</f>
        <v>Gilbert Godfrey</v>
      </c>
      <c r="C1382" s="9">
        <v>88136</v>
      </c>
      <c r="D1382" s="12">
        <v>42062</v>
      </c>
      <c r="E1382" s="12">
        <v>42063</v>
      </c>
      <c r="F1382" s="24">
        <f>Table13[[#This Row],[Ship Date]]-Table13[[#This Row],[Order Date]]</f>
        <v>1</v>
      </c>
      <c r="G1382" s="18" t="str">
        <f>IF(Table13[[#This Row],[Shipping Delay (No of Days From Order to Delivery)]]&lt;=2,"Fast Delivery","Standard Delivery")</f>
        <v>Fast Delivery</v>
      </c>
      <c r="H1382" s="8" t="s">
        <v>2237</v>
      </c>
      <c r="I1382" s="13" t="str">
        <f ca="1">TRIM(Table13[[#This Row],[Product Category]])</f>
        <v>Technology</v>
      </c>
      <c r="J1382" s="13" t="str">
        <f ca="1">PROPER(Table13[[#This Row],[Product Sub-Category]])</f>
        <v>Binders And Binder Accessories</v>
      </c>
      <c r="K1382" s="14">
        <v>7</v>
      </c>
      <c r="L1382" s="15">
        <v>2.08</v>
      </c>
      <c r="M1382" s="15">
        <f t="shared" si="63"/>
        <v>14.56</v>
      </c>
      <c r="N1382" s="9">
        <v>0.05</v>
      </c>
      <c r="O1382" s="21">
        <v>0.05</v>
      </c>
      <c r="P1382" s="21" t="str">
        <f>IF(Table13[[#This Row],[Discount]]=0,"No Discount",IF(Table13[[#This Row],[Discount]]&lt;=0.05,"Low",IF(Table13[[#This Row],[Discount]]&lt;=0.1,"Medium","High")))</f>
        <v>Low</v>
      </c>
      <c r="Q1382" s="15">
        <f t="shared" si="64"/>
        <v>0.72800000000000009</v>
      </c>
      <c r="R1382" s="15">
        <f t="shared" si="65"/>
        <v>13.832000000000001</v>
      </c>
      <c r="S1382" s="15" t="str">
        <f>IF(Table13[[#This Row],[Total Sales After Discount (Main Total Sales)]]&gt;=1000,"High Order","Low Order")</f>
        <v>Low Order</v>
      </c>
      <c r="T1382" s="9" t="s">
        <v>50</v>
      </c>
      <c r="U1382" s="9" t="s">
        <v>81</v>
      </c>
      <c r="V1382" s="16" t="str">
        <f ca="1">PROPER(Table13[[#This Row],[Region]])</f>
        <v>Central</v>
      </c>
      <c r="W1382" s="9" t="s">
        <v>215</v>
      </c>
      <c r="X1382" s="9" t="s">
        <v>865</v>
      </c>
      <c r="Y1382" s="9" t="s">
        <v>32</v>
      </c>
      <c r="Z1382" s="9" t="str">
        <f>TEXT(Table13[[#This Row],[Order Date]],"mmm")</f>
        <v>Feb</v>
      </c>
      <c r="AA1382" s="1" t="str">
        <f>TEXT(Table13[[#This Row],[Order Date]],"yyyy")</f>
        <v>2015</v>
      </c>
      <c r="AB1382" s="1" t="str">
        <f>TEXT(Table13[[#This Row],[Order Date]],"mmm yyyy")</f>
        <v>Feb 2015</v>
      </c>
      <c r="AC1382" s="1" t="str">
        <f>TEXT(Table13[[#This Row],[Order Date]],"dddd")</f>
        <v>Friday</v>
      </c>
    </row>
    <row r="1383" spans="1:29" ht="14.5">
      <c r="A1383" s="9">
        <v>2466</v>
      </c>
      <c r="B1383" s="9" t="str">
        <f>VLOOKUP(Table13[[#This Row],[Customer ID]],'Customer Lookup'!A:B,2,0)</f>
        <v>Gilbert Godfrey</v>
      </c>
      <c r="C1383" s="9">
        <v>88136</v>
      </c>
      <c r="D1383" s="12">
        <v>42062</v>
      </c>
      <c r="E1383" s="12">
        <v>42063</v>
      </c>
      <c r="F1383" s="24">
        <f>Table13[[#This Row],[Ship Date]]-Table13[[#This Row],[Order Date]]</f>
        <v>1</v>
      </c>
      <c r="G1383" s="18" t="str">
        <f>IF(Table13[[#This Row],[Shipping Delay (No of Days From Order to Delivery)]]&lt;=2,"Fast Delivery","Standard Delivery")</f>
        <v>Fast Delivery</v>
      </c>
      <c r="H1383" s="9" t="s">
        <v>144</v>
      </c>
      <c r="I1383" s="13" t="str">
        <f ca="1">TRIM(Table13[[#This Row],[Product Category]])</f>
        <v>Office Supplies</v>
      </c>
      <c r="J1383" s="13" t="str">
        <f ca="1">PROPER(Table13[[#This Row],[Product Sub-Category]])</f>
        <v>Computer Peripherals</v>
      </c>
      <c r="K1383" s="14">
        <v>8</v>
      </c>
      <c r="L1383" s="15">
        <v>53.98</v>
      </c>
      <c r="M1383" s="15">
        <f t="shared" si="63"/>
        <v>431.84</v>
      </c>
      <c r="N1383" s="9">
        <v>0.05</v>
      </c>
      <c r="O1383" s="20">
        <v>0.05</v>
      </c>
      <c r="P1383" s="20" t="str">
        <f>IF(Table13[[#This Row],[Discount]]=0,"No Discount",IF(Table13[[#This Row],[Discount]]&lt;=0.05,"Low",IF(Table13[[#This Row],[Discount]]&lt;=0.1,"Medium","High")))</f>
        <v>Low</v>
      </c>
      <c r="Q1383" s="15">
        <f t="shared" si="64"/>
        <v>21.591999999999999</v>
      </c>
      <c r="R1383" s="15">
        <f t="shared" si="65"/>
        <v>410.24799999999999</v>
      </c>
      <c r="S1383" s="15" t="str">
        <f>IF(Table13[[#This Row],[Total Sales After Discount (Main Total Sales)]]&gt;=1000,"High Order","Low Order")</f>
        <v>Low Order</v>
      </c>
      <c r="T1383" s="9" t="s">
        <v>50</v>
      </c>
      <c r="U1383" s="9" t="s">
        <v>81</v>
      </c>
      <c r="V1383" s="16" t="str">
        <f ca="1">PROPER(Table13[[#This Row],[Region]])</f>
        <v>Central</v>
      </c>
      <c r="W1383" s="9" t="s">
        <v>215</v>
      </c>
      <c r="X1383" s="9" t="s">
        <v>865</v>
      </c>
      <c r="Y1383" s="9" t="s">
        <v>22</v>
      </c>
      <c r="Z1383" s="9" t="str">
        <f>TEXT(Table13[[#This Row],[Order Date]],"mmm")</f>
        <v>Feb</v>
      </c>
      <c r="AA1383" s="1" t="str">
        <f>TEXT(Table13[[#This Row],[Order Date]],"yyyy")</f>
        <v>2015</v>
      </c>
      <c r="AB1383" s="1" t="str">
        <f>TEXT(Table13[[#This Row],[Order Date]],"mmm yyyy")</f>
        <v>Feb 2015</v>
      </c>
      <c r="AC1383" s="1" t="str">
        <f>TEXT(Table13[[#This Row],[Order Date]],"dddd")</f>
        <v>Friday</v>
      </c>
    </row>
    <row r="1384" spans="1:29" ht="14.5">
      <c r="A1384" s="9">
        <v>2466</v>
      </c>
      <c r="B1384" s="9" t="str">
        <f>VLOOKUP(Table13[[#This Row],[Customer ID]],'Customer Lookup'!A:B,2,0)</f>
        <v>Gilbert Godfrey</v>
      </c>
      <c r="C1384" s="9">
        <v>88136</v>
      </c>
      <c r="D1384" s="12">
        <v>42062</v>
      </c>
      <c r="E1384" s="12">
        <v>42062</v>
      </c>
      <c r="F1384" s="24">
        <f>Table13[[#This Row],[Ship Date]]-Table13[[#This Row],[Order Date]]</f>
        <v>0</v>
      </c>
      <c r="G1384" s="18" t="str">
        <f>IF(Table13[[#This Row],[Shipping Delay (No of Days From Order to Delivery)]]&lt;=2,"Fast Delivery","Standard Delivery")</f>
        <v>Fast Delivery</v>
      </c>
      <c r="H1384" s="8" t="s">
        <v>83</v>
      </c>
      <c r="I1384" s="13" t="str">
        <f ca="1">TRIM(Table13[[#This Row],[Product Category]])</f>
        <v>Office Supplies</v>
      </c>
      <c r="J1384" s="13" t="str">
        <f ca="1">PROPER(Table13[[#This Row],[Product Sub-Category]])</f>
        <v>Paper</v>
      </c>
      <c r="K1384" s="14">
        <v>7</v>
      </c>
      <c r="L1384" s="15">
        <v>4.9800000000000004</v>
      </c>
      <c r="M1384" s="15">
        <f t="shared" si="63"/>
        <v>34.86</v>
      </c>
      <c r="N1384" s="9">
        <v>0.05</v>
      </c>
      <c r="O1384" s="21">
        <v>0.05</v>
      </c>
      <c r="P1384" s="21" t="str">
        <f>IF(Table13[[#This Row],[Discount]]=0,"No Discount",IF(Table13[[#This Row],[Discount]]&lt;=0.05,"Low",IF(Table13[[#This Row],[Discount]]&lt;=0.1,"Medium","High")))</f>
        <v>Low</v>
      </c>
      <c r="Q1384" s="15">
        <f t="shared" si="64"/>
        <v>1.7430000000000001</v>
      </c>
      <c r="R1384" s="15">
        <f t="shared" si="65"/>
        <v>33.116999999999997</v>
      </c>
      <c r="S1384" s="15" t="str">
        <f>IF(Table13[[#This Row],[Total Sales After Discount (Main Total Sales)]]&gt;=1000,"High Order","Low Order")</f>
        <v>Low Order</v>
      </c>
      <c r="T1384" s="9" t="s">
        <v>50</v>
      </c>
      <c r="U1384" s="9" t="s">
        <v>81</v>
      </c>
      <c r="V1384" s="16" t="str">
        <f ca="1">PROPER(Table13[[#This Row],[Region]])</f>
        <v>South</v>
      </c>
      <c r="W1384" s="9" t="s">
        <v>215</v>
      </c>
      <c r="X1384" s="9" t="s">
        <v>865</v>
      </c>
      <c r="Y1384" s="9" t="s">
        <v>32</v>
      </c>
      <c r="Z1384" s="9" t="str">
        <f>TEXT(Table13[[#This Row],[Order Date]],"mmm")</f>
        <v>Feb</v>
      </c>
      <c r="AA1384" s="1" t="str">
        <f>TEXT(Table13[[#This Row],[Order Date]],"yyyy")</f>
        <v>2015</v>
      </c>
      <c r="AB1384" s="1" t="str">
        <f>TEXT(Table13[[#This Row],[Order Date]],"mmm yyyy")</f>
        <v>Feb 2015</v>
      </c>
      <c r="AC1384" s="1" t="str">
        <f>TEXT(Table13[[#This Row],[Order Date]],"dddd")</f>
        <v>Friday</v>
      </c>
    </row>
    <row r="1385" spans="1:29" ht="14.5">
      <c r="A1385" s="9">
        <v>2468</v>
      </c>
      <c r="B1385" s="9" t="str">
        <f>VLOOKUP(Table13[[#This Row],[Customer ID]],'Customer Lookup'!A:B,2,0)</f>
        <v>Rhonda Stein</v>
      </c>
      <c r="C1385" s="9">
        <v>88135</v>
      </c>
      <c r="D1385" s="12">
        <v>42121</v>
      </c>
      <c r="E1385" s="12">
        <v>42123</v>
      </c>
      <c r="F1385" s="24">
        <f>Table13[[#This Row],[Ship Date]]-Table13[[#This Row],[Order Date]]</f>
        <v>2</v>
      </c>
      <c r="G1385" s="18" t="str">
        <f>IF(Table13[[#This Row],[Shipping Delay (No of Days From Order to Delivery)]]&lt;=2,"Fast Delivery","Standard Delivery")</f>
        <v>Fast Delivery</v>
      </c>
      <c r="H1385" s="9" t="s">
        <v>2237</v>
      </c>
      <c r="I1385" s="13" t="str">
        <f ca="1">TRIM(Table13[[#This Row],[Product Category]])</f>
        <v>Technology</v>
      </c>
      <c r="J1385" s="13" t="str">
        <f ca="1">PROPER(Table13[[#This Row],[Product Sub-Category]])</f>
        <v>Binders And Binder Accessories</v>
      </c>
      <c r="K1385" s="14">
        <v>3</v>
      </c>
      <c r="L1385" s="15">
        <v>58.1</v>
      </c>
      <c r="M1385" s="15">
        <f t="shared" si="63"/>
        <v>174.3</v>
      </c>
      <c r="N1385" s="9">
        <v>0.05</v>
      </c>
      <c r="O1385" s="20">
        <v>0.05</v>
      </c>
      <c r="P1385" s="20" t="str">
        <f>IF(Table13[[#This Row],[Discount]]=0,"No Discount",IF(Table13[[#This Row],[Discount]]&lt;=0.05,"Low",IF(Table13[[#This Row],[Discount]]&lt;=0.1,"Medium","High")))</f>
        <v>Low</v>
      </c>
      <c r="Q1385" s="15">
        <f t="shared" si="64"/>
        <v>8.7150000000000016</v>
      </c>
      <c r="R1385" s="15">
        <f t="shared" si="65"/>
        <v>165.58500000000001</v>
      </c>
      <c r="S1385" s="15" t="str">
        <f>IF(Table13[[#This Row],[Total Sales After Discount (Main Total Sales)]]&gt;=1000,"High Order","Low Order")</f>
        <v>Low Order</v>
      </c>
      <c r="T1385" s="9" t="s">
        <v>41</v>
      </c>
      <c r="U1385" s="9" t="s">
        <v>42</v>
      </c>
      <c r="V1385" s="16" t="str">
        <f ca="1">PROPER(Table13[[#This Row],[Region]])</f>
        <v>South</v>
      </c>
      <c r="W1385" s="9" t="s">
        <v>225</v>
      </c>
      <c r="X1385" s="9" t="s">
        <v>866</v>
      </c>
      <c r="Y1385" s="9" t="s">
        <v>22</v>
      </c>
      <c r="Z1385" s="9" t="str">
        <f>TEXT(Table13[[#This Row],[Order Date]],"mmm")</f>
        <v>Apr</v>
      </c>
      <c r="AA1385" s="1" t="str">
        <f>TEXT(Table13[[#This Row],[Order Date]],"yyyy")</f>
        <v>2015</v>
      </c>
      <c r="AB1385" s="1" t="str">
        <f>TEXT(Table13[[#This Row],[Order Date]],"mmm yyyy")</f>
        <v>Apr 2015</v>
      </c>
      <c r="AC1385" s="1" t="str">
        <f>TEXT(Table13[[#This Row],[Order Date]],"dddd")</f>
        <v>Monday</v>
      </c>
    </row>
    <row r="1386" spans="1:29" ht="14.5">
      <c r="A1386" s="9">
        <v>2468</v>
      </c>
      <c r="B1386" s="9" t="str">
        <f>VLOOKUP(Table13[[#This Row],[Customer ID]],'Customer Lookup'!A:B,2,0)</f>
        <v>Rhonda Stein</v>
      </c>
      <c r="C1386" s="9">
        <v>88137</v>
      </c>
      <c r="D1386" s="12">
        <v>42076</v>
      </c>
      <c r="E1386" s="12">
        <v>42077</v>
      </c>
      <c r="F1386" s="24">
        <f>Table13[[#This Row],[Ship Date]]-Table13[[#This Row],[Order Date]]</f>
        <v>1</v>
      </c>
      <c r="G1386" s="18" t="str">
        <f>IF(Table13[[#This Row],[Shipping Delay (No of Days From Order to Delivery)]]&lt;=2,"Fast Delivery","Standard Delivery")</f>
        <v>Fast Delivery</v>
      </c>
      <c r="H1386" s="8" t="s">
        <v>2235</v>
      </c>
      <c r="I1386" s="13" t="str">
        <f ca="1">TRIM(Table13[[#This Row],[Product Category]])</f>
        <v>Office Supplies</v>
      </c>
      <c r="J1386" s="13" t="str">
        <f ca="1">PROPER(Table13[[#This Row],[Product Sub-Category]])</f>
        <v>Telephones And Communication</v>
      </c>
      <c r="K1386" s="14">
        <v>13</v>
      </c>
      <c r="L1386" s="15">
        <v>65.989999999999995</v>
      </c>
      <c r="M1386" s="15">
        <f t="shared" si="63"/>
        <v>857.86999999999989</v>
      </c>
      <c r="N1386" s="9">
        <v>0.05</v>
      </c>
      <c r="O1386" s="21">
        <v>0.05</v>
      </c>
      <c r="P1386" s="21" t="str">
        <f>IF(Table13[[#This Row],[Discount]]=0,"No Discount",IF(Table13[[#This Row],[Discount]]&lt;=0.05,"Low",IF(Table13[[#This Row],[Discount]]&lt;=0.1,"Medium","High")))</f>
        <v>Low</v>
      </c>
      <c r="Q1386" s="15">
        <f t="shared" si="64"/>
        <v>42.893499999999996</v>
      </c>
      <c r="R1386" s="15">
        <f t="shared" si="65"/>
        <v>814.97649999999987</v>
      </c>
      <c r="S1386" s="15" t="str">
        <f>IF(Table13[[#This Row],[Total Sales After Discount (Main Total Sales)]]&gt;=1000,"High Order","Low Order")</f>
        <v>Low Order</v>
      </c>
      <c r="T1386" s="9" t="s">
        <v>41</v>
      </c>
      <c r="U1386" s="9" t="s">
        <v>81</v>
      </c>
      <c r="V1386" s="16" t="str">
        <f ca="1">PROPER(Table13[[#This Row],[Region]])</f>
        <v>Central</v>
      </c>
      <c r="W1386" s="9" t="s">
        <v>225</v>
      </c>
      <c r="X1386" s="9" t="s">
        <v>866</v>
      </c>
      <c r="Y1386" s="9" t="s">
        <v>32</v>
      </c>
      <c r="Z1386" s="9" t="str">
        <f>TEXT(Table13[[#This Row],[Order Date]],"mmm")</f>
        <v>Mar</v>
      </c>
      <c r="AA1386" s="1" t="str">
        <f>TEXT(Table13[[#This Row],[Order Date]],"yyyy")</f>
        <v>2015</v>
      </c>
      <c r="AB1386" s="1" t="str">
        <f>TEXT(Table13[[#This Row],[Order Date]],"mmm yyyy")</f>
        <v>Mar 2015</v>
      </c>
      <c r="AC1386" s="1" t="str">
        <f>TEXT(Table13[[#This Row],[Order Date]],"dddd")</f>
        <v>Friday</v>
      </c>
    </row>
    <row r="1387" spans="1:29" ht="14.5">
      <c r="A1387" s="9">
        <v>2472</v>
      </c>
      <c r="B1387" s="9" t="str">
        <f>VLOOKUP(Table13[[#This Row],[Customer ID]],'Customer Lookup'!A:B,2,0)</f>
        <v>Ricky Sanders</v>
      </c>
      <c r="C1387" s="9">
        <v>86514</v>
      </c>
      <c r="D1387" s="12">
        <v>42056</v>
      </c>
      <c r="E1387" s="12">
        <v>42056</v>
      </c>
      <c r="F1387" s="24">
        <f>Table13[[#This Row],[Ship Date]]-Table13[[#This Row],[Order Date]]</f>
        <v>0</v>
      </c>
      <c r="G1387" s="18" t="str">
        <f>IF(Table13[[#This Row],[Shipping Delay (No of Days From Order to Delivery)]]&lt;=2,"Fast Delivery","Standard Delivery")</f>
        <v>Fast Delivery</v>
      </c>
      <c r="H1387" s="9" t="s">
        <v>116</v>
      </c>
      <c r="I1387" s="13" t="str">
        <f ca="1">TRIM(Table13[[#This Row],[Product Category]])</f>
        <v>Office Supplies</v>
      </c>
      <c r="J1387" s="13" t="str">
        <f ca="1">PROPER(Table13[[#This Row],[Product Sub-Category]])</f>
        <v>Labels</v>
      </c>
      <c r="K1387" s="14">
        <v>10</v>
      </c>
      <c r="L1387" s="15">
        <v>4.91</v>
      </c>
      <c r="M1387" s="15">
        <f t="shared" si="63"/>
        <v>49.1</v>
      </c>
      <c r="N1387" s="9">
        <v>0.05</v>
      </c>
      <c r="O1387" s="20">
        <v>0.05</v>
      </c>
      <c r="P1387" s="20" t="str">
        <f>IF(Table13[[#This Row],[Discount]]=0,"No Discount",IF(Table13[[#This Row],[Discount]]&lt;=0.05,"Low",IF(Table13[[#This Row],[Discount]]&lt;=0.1,"Medium","High")))</f>
        <v>Low</v>
      </c>
      <c r="Q1387" s="15">
        <f t="shared" si="64"/>
        <v>2.4550000000000001</v>
      </c>
      <c r="R1387" s="15">
        <f t="shared" si="65"/>
        <v>46.645000000000003</v>
      </c>
      <c r="S1387" s="15" t="str">
        <f>IF(Table13[[#This Row],[Total Sales After Discount (Main Total Sales)]]&gt;=1000,"High Order","Low Order")</f>
        <v>Low Order</v>
      </c>
      <c r="T1387" s="9" t="s">
        <v>98</v>
      </c>
      <c r="U1387" s="9" t="s">
        <v>42</v>
      </c>
      <c r="V1387" s="16" t="str">
        <f ca="1">PROPER(Table13[[#This Row],[Region]])</f>
        <v>South</v>
      </c>
      <c r="W1387" s="9" t="s">
        <v>142</v>
      </c>
      <c r="X1387" s="9" t="s">
        <v>867</v>
      </c>
      <c r="Y1387" s="9" t="s">
        <v>22</v>
      </c>
      <c r="Z1387" s="9" t="str">
        <f>TEXT(Table13[[#This Row],[Order Date]],"mmm")</f>
        <v>Feb</v>
      </c>
      <c r="AA1387" s="1" t="str">
        <f>TEXT(Table13[[#This Row],[Order Date]],"yyyy")</f>
        <v>2015</v>
      </c>
      <c r="AB1387" s="1" t="str">
        <f>TEXT(Table13[[#This Row],[Order Date]],"mmm yyyy")</f>
        <v>Feb 2015</v>
      </c>
      <c r="AC1387" s="1" t="str">
        <f>TEXT(Table13[[#This Row],[Order Date]],"dddd")</f>
        <v>Saturday</v>
      </c>
    </row>
    <row r="1388" spans="1:29" ht="14.5">
      <c r="A1388" s="9">
        <v>2481</v>
      </c>
      <c r="B1388" s="9" t="str">
        <f>VLOOKUP(Table13[[#This Row],[Customer ID]],'Customer Lookup'!A:B,2,0)</f>
        <v>Kelly Sawyer</v>
      </c>
      <c r="C1388" s="9">
        <v>91000</v>
      </c>
      <c r="D1388" s="12">
        <v>42100</v>
      </c>
      <c r="E1388" s="12">
        <v>42102</v>
      </c>
      <c r="F1388" s="24">
        <f>Table13[[#This Row],[Ship Date]]-Table13[[#This Row],[Order Date]]</f>
        <v>2</v>
      </c>
      <c r="G1388" s="18" t="str">
        <f>IF(Table13[[#This Row],[Shipping Delay (No of Days From Order to Delivery)]]&lt;=2,"Fast Delivery","Standard Delivery")</f>
        <v>Fast Delivery</v>
      </c>
      <c r="H1388" s="8" t="s">
        <v>2237</v>
      </c>
      <c r="I1388" s="13" t="str">
        <f ca="1">TRIM(Table13[[#This Row],[Product Category]])</f>
        <v>Office Supplies</v>
      </c>
      <c r="J1388" s="13" t="str">
        <f ca="1">PROPER(Table13[[#This Row],[Product Sub-Category]])</f>
        <v>Binders And Binder Accessories</v>
      </c>
      <c r="K1388" s="14">
        <v>14</v>
      </c>
      <c r="L1388" s="15">
        <v>5.18</v>
      </c>
      <c r="M1388" s="15">
        <f t="shared" si="63"/>
        <v>72.52</v>
      </c>
      <c r="N1388" s="9">
        <v>0.05</v>
      </c>
      <c r="O1388" s="21">
        <v>0.05</v>
      </c>
      <c r="P1388" s="21" t="str">
        <f>IF(Table13[[#This Row],[Discount]]=0,"No Discount",IF(Table13[[#This Row],[Discount]]&lt;=0.05,"Low",IF(Table13[[#This Row],[Discount]]&lt;=0.1,"Medium","High")))</f>
        <v>Low</v>
      </c>
      <c r="Q1388" s="15">
        <f t="shared" si="64"/>
        <v>3.6259999999999999</v>
      </c>
      <c r="R1388" s="15">
        <f t="shared" si="65"/>
        <v>68.893999999999991</v>
      </c>
      <c r="S1388" s="15" t="str">
        <f>IF(Table13[[#This Row],[Total Sales After Discount (Main Total Sales)]]&gt;=1000,"High Order","Low Order")</f>
        <v>Low Order</v>
      </c>
      <c r="T1388" s="9" t="s">
        <v>41</v>
      </c>
      <c r="U1388" s="9" t="s">
        <v>81</v>
      </c>
      <c r="V1388" s="16" t="str">
        <f ca="1">PROPER(Table13[[#This Row],[Region]])</f>
        <v>South</v>
      </c>
      <c r="W1388" s="9" t="s">
        <v>138</v>
      </c>
      <c r="X1388" s="9" t="s">
        <v>600</v>
      </c>
      <c r="Y1388" s="9" t="s">
        <v>22</v>
      </c>
      <c r="Z1388" s="9" t="str">
        <f>TEXT(Table13[[#This Row],[Order Date]],"mmm")</f>
        <v>Apr</v>
      </c>
      <c r="AA1388" s="1" t="str">
        <f>TEXT(Table13[[#This Row],[Order Date]],"yyyy")</f>
        <v>2015</v>
      </c>
      <c r="AB1388" s="1" t="str">
        <f>TEXT(Table13[[#This Row],[Order Date]],"mmm yyyy")</f>
        <v>Apr 2015</v>
      </c>
      <c r="AC1388" s="1" t="str">
        <f>TEXT(Table13[[#This Row],[Order Date]],"dddd")</f>
        <v>Monday</v>
      </c>
    </row>
    <row r="1389" spans="1:29" ht="14.5">
      <c r="A1389" s="9">
        <v>2484</v>
      </c>
      <c r="B1389" s="9" t="str">
        <f>VLOOKUP(Table13[[#This Row],[Customer ID]],'Customer Lookup'!A:B,2,0)</f>
        <v>Rhonda Bryant</v>
      </c>
      <c r="C1389" s="9">
        <v>88998</v>
      </c>
      <c r="D1389" s="12">
        <v>42076</v>
      </c>
      <c r="E1389" s="12">
        <v>42077</v>
      </c>
      <c r="F1389" s="24">
        <f>Table13[[#This Row],[Ship Date]]-Table13[[#This Row],[Order Date]]</f>
        <v>1</v>
      </c>
      <c r="G1389" s="18" t="str">
        <f>IF(Table13[[#This Row],[Shipping Delay (No of Days From Order to Delivery)]]&lt;=2,"Fast Delivery","Standard Delivery")</f>
        <v>Fast Delivery</v>
      </c>
      <c r="H1389" s="9" t="s">
        <v>83</v>
      </c>
      <c r="I1389" s="13" t="str">
        <f ca="1">TRIM(Table13[[#This Row],[Product Category]])</f>
        <v>Office Supplies</v>
      </c>
      <c r="J1389" s="13" t="str">
        <f ca="1">PROPER(Table13[[#This Row],[Product Sub-Category]])</f>
        <v>Paper</v>
      </c>
      <c r="K1389" s="14">
        <v>16</v>
      </c>
      <c r="L1389" s="15">
        <v>6.48</v>
      </c>
      <c r="M1389" s="15">
        <f t="shared" si="63"/>
        <v>103.68</v>
      </c>
      <c r="N1389" s="9">
        <v>0.05</v>
      </c>
      <c r="O1389" s="20">
        <v>0.05</v>
      </c>
      <c r="P1389" s="20" t="str">
        <f>IF(Table13[[#This Row],[Discount]]=0,"No Discount",IF(Table13[[#This Row],[Discount]]&lt;=0.05,"Low",IF(Table13[[#This Row],[Discount]]&lt;=0.1,"Medium","High")))</f>
        <v>Low</v>
      </c>
      <c r="Q1389" s="15">
        <f t="shared" si="64"/>
        <v>5.1840000000000011</v>
      </c>
      <c r="R1389" s="15">
        <f t="shared" si="65"/>
        <v>98.496000000000009</v>
      </c>
      <c r="S1389" s="15" t="str">
        <f>IF(Table13[[#This Row],[Total Sales After Discount (Main Total Sales)]]&gt;=1000,"High Order","Low Order")</f>
        <v>Low Order</v>
      </c>
      <c r="T1389" s="9" t="s">
        <v>50</v>
      </c>
      <c r="U1389" s="9" t="s">
        <v>81</v>
      </c>
      <c r="V1389" s="16" t="str">
        <f ca="1">PROPER(Table13[[#This Row],[Region]])</f>
        <v>South</v>
      </c>
      <c r="W1389" s="9" t="s">
        <v>242</v>
      </c>
      <c r="X1389" s="9" t="s">
        <v>868</v>
      </c>
      <c r="Y1389" s="9" t="s">
        <v>32</v>
      </c>
      <c r="Z1389" s="9" t="str">
        <f>TEXT(Table13[[#This Row],[Order Date]],"mmm")</f>
        <v>Mar</v>
      </c>
      <c r="AA1389" s="1" t="str">
        <f>TEXT(Table13[[#This Row],[Order Date]],"yyyy")</f>
        <v>2015</v>
      </c>
      <c r="AB1389" s="1" t="str">
        <f>TEXT(Table13[[#This Row],[Order Date]],"mmm yyyy")</f>
        <v>Mar 2015</v>
      </c>
      <c r="AC1389" s="1" t="str">
        <f>TEXT(Table13[[#This Row],[Order Date]],"dddd")</f>
        <v>Friday</v>
      </c>
    </row>
    <row r="1390" spans="1:29" ht="14.5">
      <c r="A1390" s="9">
        <v>2484</v>
      </c>
      <c r="B1390" s="9" t="str">
        <f>VLOOKUP(Table13[[#This Row],[Customer ID]],'Customer Lookup'!A:B,2,0)</f>
        <v>Rhonda Bryant</v>
      </c>
      <c r="C1390" s="9">
        <v>88998</v>
      </c>
      <c r="D1390" s="12">
        <v>42076</v>
      </c>
      <c r="E1390" s="12">
        <v>42077</v>
      </c>
      <c r="F1390" s="24">
        <f>Table13[[#This Row],[Ship Date]]-Table13[[#This Row],[Order Date]]</f>
        <v>1</v>
      </c>
      <c r="G1390" s="18" t="str">
        <f>IF(Table13[[#This Row],[Shipping Delay (No of Days From Order to Delivery)]]&lt;=2,"Fast Delivery","Standard Delivery")</f>
        <v>Fast Delivery</v>
      </c>
      <c r="H1390" s="8" t="s">
        <v>2238</v>
      </c>
      <c r="I1390" s="13" t="str">
        <f ca="1">TRIM(Table13[[#This Row],[Product Category]])</f>
        <v>Furniture</v>
      </c>
      <c r="J1390" s="13" t="str">
        <f ca="1">PROPER(Table13[[#This Row],[Product Sub-Category]])</f>
        <v>Storage &amp; Organization</v>
      </c>
      <c r="K1390" s="14">
        <v>8</v>
      </c>
      <c r="L1390" s="15">
        <v>111.03</v>
      </c>
      <c r="M1390" s="15">
        <f t="shared" si="63"/>
        <v>888.24</v>
      </c>
      <c r="N1390" s="9">
        <v>0.1</v>
      </c>
      <c r="O1390" s="21">
        <v>0.1</v>
      </c>
      <c r="P1390" s="21" t="str">
        <f>IF(Table13[[#This Row],[Discount]]=0,"No Discount",IF(Table13[[#This Row],[Discount]]&lt;=0.05,"Low",IF(Table13[[#This Row],[Discount]]&lt;=0.1,"Medium","High")))</f>
        <v>Medium</v>
      </c>
      <c r="Q1390" s="15">
        <f t="shared" si="64"/>
        <v>88.824000000000012</v>
      </c>
      <c r="R1390" s="15">
        <f t="shared" si="65"/>
        <v>799.41599999999994</v>
      </c>
      <c r="S1390" s="15" t="str">
        <f>IF(Table13[[#This Row],[Total Sales After Discount (Main Total Sales)]]&gt;=1000,"High Order","Low Order")</f>
        <v>Low Order</v>
      </c>
      <c r="T1390" s="9" t="s">
        <v>50</v>
      </c>
      <c r="U1390" s="9" t="s">
        <v>81</v>
      </c>
      <c r="V1390" s="16" t="str">
        <f ca="1">PROPER(Table13[[#This Row],[Region]])</f>
        <v>South</v>
      </c>
      <c r="W1390" s="9" t="s">
        <v>242</v>
      </c>
      <c r="X1390" s="9" t="s">
        <v>868</v>
      </c>
      <c r="Y1390" s="9" t="s">
        <v>32</v>
      </c>
      <c r="Z1390" s="9" t="str">
        <f>TEXT(Table13[[#This Row],[Order Date]],"mmm")</f>
        <v>Mar</v>
      </c>
      <c r="AA1390" s="1" t="str">
        <f>TEXT(Table13[[#This Row],[Order Date]],"yyyy")</f>
        <v>2015</v>
      </c>
      <c r="AB1390" s="1" t="str">
        <f>TEXT(Table13[[#This Row],[Order Date]],"mmm yyyy")</f>
        <v>Mar 2015</v>
      </c>
      <c r="AC1390" s="1" t="str">
        <f>TEXT(Table13[[#This Row],[Order Date]],"dddd")</f>
        <v>Friday</v>
      </c>
    </row>
    <row r="1391" spans="1:29" ht="14.5">
      <c r="A1391" s="9">
        <v>2486</v>
      </c>
      <c r="B1391" s="9" t="str">
        <f>VLOOKUP(Table13[[#This Row],[Customer ID]],'Customer Lookup'!A:B,2,0)</f>
        <v>Jack Horn</v>
      </c>
      <c r="C1391" s="9">
        <v>91414</v>
      </c>
      <c r="D1391" s="12">
        <v>42041</v>
      </c>
      <c r="E1391" s="12">
        <v>42042</v>
      </c>
      <c r="F1391" s="24">
        <f>Table13[[#This Row],[Ship Date]]-Table13[[#This Row],[Order Date]]</f>
        <v>1</v>
      </c>
      <c r="G1391" s="18" t="str">
        <f>IF(Table13[[#This Row],[Shipping Delay (No of Days From Order to Delivery)]]&lt;=2,"Fast Delivery","Standard Delivery")</f>
        <v>Fast Delivery</v>
      </c>
      <c r="H1391" s="9" t="s">
        <v>123</v>
      </c>
      <c r="I1391" s="13" t="str">
        <f ca="1">TRIM(Table13[[#This Row],[Product Category]])</f>
        <v>Technology</v>
      </c>
      <c r="J1391" s="13" t="str">
        <f ca="1">PROPER(Table13[[#This Row],[Product Sub-Category]])</f>
        <v>Tables</v>
      </c>
      <c r="K1391" s="14">
        <v>4</v>
      </c>
      <c r="L1391" s="15">
        <v>71.37</v>
      </c>
      <c r="M1391" s="15">
        <f t="shared" si="63"/>
        <v>285.48</v>
      </c>
      <c r="N1391" s="9">
        <v>0.05</v>
      </c>
      <c r="O1391" s="20">
        <v>0.05</v>
      </c>
      <c r="P1391" s="20" t="str">
        <f>IF(Table13[[#This Row],[Discount]]=0,"No Discount",IF(Table13[[#This Row],[Discount]]&lt;=0.05,"Low",IF(Table13[[#This Row],[Discount]]&lt;=0.1,"Medium","High")))</f>
        <v>Low</v>
      </c>
      <c r="Q1391" s="15">
        <f t="shared" si="64"/>
        <v>14.274000000000001</v>
      </c>
      <c r="R1391" s="15">
        <f t="shared" si="65"/>
        <v>271.20600000000002</v>
      </c>
      <c r="S1391" s="15" t="str">
        <f>IF(Table13[[#This Row],[Total Sales After Discount (Main Total Sales)]]&gt;=1000,"High Order","Low Order")</f>
        <v>Low Order</v>
      </c>
      <c r="T1391" s="9" t="s">
        <v>21</v>
      </c>
      <c r="U1391" s="9" t="s">
        <v>51</v>
      </c>
      <c r="V1391" s="16" t="str">
        <f ca="1">PROPER(Table13[[#This Row],[Region]])</f>
        <v>South</v>
      </c>
      <c r="W1391" s="9" t="s">
        <v>254</v>
      </c>
      <c r="X1391" s="9" t="s">
        <v>869</v>
      </c>
      <c r="Y1391" s="9" t="s">
        <v>32</v>
      </c>
      <c r="Z1391" s="9" t="str">
        <f>TEXT(Table13[[#This Row],[Order Date]],"mmm")</f>
        <v>Feb</v>
      </c>
      <c r="AA1391" s="1" t="str">
        <f>TEXT(Table13[[#This Row],[Order Date]],"yyyy")</f>
        <v>2015</v>
      </c>
      <c r="AB1391" s="1" t="str">
        <f>TEXT(Table13[[#This Row],[Order Date]],"mmm yyyy")</f>
        <v>Feb 2015</v>
      </c>
      <c r="AC1391" s="1" t="str">
        <f>TEXT(Table13[[#This Row],[Order Date]],"dddd")</f>
        <v>Friday</v>
      </c>
    </row>
    <row r="1392" spans="1:29" ht="14.5">
      <c r="A1392" s="9">
        <v>2486</v>
      </c>
      <c r="B1392" s="9" t="str">
        <f>VLOOKUP(Table13[[#This Row],[Customer ID]],'Customer Lookup'!A:B,2,0)</f>
        <v>Jack Horn</v>
      </c>
      <c r="C1392" s="9">
        <v>91414</v>
      </c>
      <c r="D1392" s="12">
        <v>42041</v>
      </c>
      <c r="E1392" s="12">
        <v>42043</v>
      </c>
      <c r="F1392" s="24">
        <f>Table13[[#This Row],[Ship Date]]-Table13[[#This Row],[Order Date]]</f>
        <v>2</v>
      </c>
      <c r="G1392" s="18" t="str">
        <f>IF(Table13[[#This Row],[Shipping Delay (No of Days From Order to Delivery)]]&lt;=2,"Fast Delivery","Standard Delivery")</f>
        <v>Fast Delivery</v>
      </c>
      <c r="H1392" s="8" t="s">
        <v>2235</v>
      </c>
      <c r="I1392" s="13" t="str">
        <f ca="1">TRIM(Table13[[#This Row],[Product Category]])</f>
        <v>Furniture</v>
      </c>
      <c r="J1392" s="13" t="str">
        <f ca="1">PROPER(Table13[[#This Row],[Product Sub-Category]])</f>
        <v>Telephones And Communication</v>
      </c>
      <c r="K1392" s="14">
        <v>1</v>
      </c>
      <c r="L1392" s="15">
        <v>205.99</v>
      </c>
      <c r="M1392" s="15">
        <f t="shared" si="63"/>
        <v>205.99</v>
      </c>
      <c r="N1392" s="9">
        <v>0.1</v>
      </c>
      <c r="O1392" s="21">
        <v>0.1</v>
      </c>
      <c r="P1392" s="21" t="str">
        <f>IF(Table13[[#This Row],[Discount]]=0,"No Discount",IF(Table13[[#This Row],[Discount]]&lt;=0.05,"Low",IF(Table13[[#This Row],[Discount]]&lt;=0.1,"Medium","High")))</f>
        <v>Medium</v>
      </c>
      <c r="Q1392" s="15">
        <f t="shared" si="64"/>
        <v>20.599000000000004</v>
      </c>
      <c r="R1392" s="15">
        <f t="shared" si="65"/>
        <v>185.39100000000002</v>
      </c>
      <c r="S1392" s="15" t="str">
        <f>IF(Table13[[#This Row],[Total Sales After Discount (Main Total Sales)]]&gt;=1000,"High Order","Low Order")</f>
        <v>Low Order</v>
      </c>
      <c r="T1392" s="9" t="s">
        <v>21</v>
      </c>
      <c r="U1392" s="9" t="s">
        <v>51</v>
      </c>
      <c r="V1392" s="16" t="str">
        <f ca="1">PROPER(Table13[[#This Row],[Region]])</f>
        <v>South</v>
      </c>
      <c r="W1392" s="9" t="s">
        <v>254</v>
      </c>
      <c r="X1392" s="9" t="s">
        <v>869</v>
      </c>
      <c r="Y1392" s="9" t="s">
        <v>22</v>
      </c>
      <c r="Z1392" s="9" t="str">
        <f>TEXT(Table13[[#This Row],[Order Date]],"mmm")</f>
        <v>Feb</v>
      </c>
      <c r="AA1392" s="1" t="str">
        <f>TEXT(Table13[[#This Row],[Order Date]],"yyyy")</f>
        <v>2015</v>
      </c>
      <c r="AB1392" s="1" t="str">
        <f>TEXT(Table13[[#This Row],[Order Date]],"mmm yyyy")</f>
        <v>Feb 2015</v>
      </c>
      <c r="AC1392" s="1" t="str">
        <f>TEXT(Table13[[#This Row],[Order Date]],"dddd")</f>
        <v>Friday</v>
      </c>
    </row>
    <row r="1393" spans="1:29" ht="14.5">
      <c r="A1393" s="9">
        <v>2486</v>
      </c>
      <c r="B1393" s="9" t="str">
        <f>VLOOKUP(Table13[[#This Row],[Customer ID]],'Customer Lookup'!A:B,2,0)</f>
        <v>Jack Horn</v>
      </c>
      <c r="C1393" s="9">
        <v>91416</v>
      </c>
      <c r="D1393" s="12">
        <v>42038</v>
      </c>
      <c r="E1393" s="12">
        <v>42040</v>
      </c>
      <c r="F1393" s="24">
        <f>Table13[[#This Row],[Ship Date]]-Table13[[#This Row],[Order Date]]</f>
        <v>2</v>
      </c>
      <c r="G1393" s="18" t="str">
        <f>IF(Table13[[#This Row],[Shipping Delay (No of Days From Order to Delivery)]]&lt;=2,"Fast Delivery","Standard Delivery")</f>
        <v>Fast Delivery</v>
      </c>
      <c r="H1393" s="9" t="s">
        <v>2232</v>
      </c>
      <c r="I1393" s="13" t="str">
        <f ca="1">TRIM(Table13[[#This Row],[Product Category]])</f>
        <v>Office Supplies</v>
      </c>
      <c r="J1393" s="13" t="str">
        <f ca="1">PROPER(Table13[[#This Row],[Product Sub-Category]])</f>
        <v>Chairs &amp; Chairmats</v>
      </c>
      <c r="K1393" s="14">
        <v>11</v>
      </c>
      <c r="L1393" s="15">
        <v>180.98</v>
      </c>
      <c r="M1393" s="15">
        <f t="shared" si="63"/>
        <v>1990.78</v>
      </c>
      <c r="N1393" s="9">
        <v>0.1</v>
      </c>
      <c r="O1393" s="20">
        <v>0.1</v>
      </c>
      <c r="P1393" s="20" t="str">
        <f>IF(Table13[[#This Row],[Discount]]=0,"No Discount",IF(Table13[[#This Row],[Discount]]&lt;=0.05,"Low",IF(Table13[[#This Row],[Discount]]&lt;=0.1,"Medium","High")))</f>
        <v>Medium</v>
      </c>
      <c r="Q1393" s="15">
        <f t="shared" si="64"/>
        <v>199.078</v>
      </c>
      <c r="R1393" s="15">
        <f t="shared" si="65"/>
        <v>1791.702</v>
      </c>
      <c r="S1393" s="15" t="str">
        <f>IF(Table13[[#This Row],[Total Sales After Discount (Main Total Sales)]]&gt;=1000,"High Order","Low Order")</f>
        <v>High Order</v>
      </c>
      <c r="T1393" s="9" t="s">
        <v>98</v>
      </c>
      <c r="U1393" s="9" t="s">
        <v>51</v>
      </c>
      <c r="V1393" s="16" t="str">
        <f ca="1">PROPER(Table13[[#This Row],[Region]])</f>
        <v>South</v>
      </c>
      <c r="W1393" s="9" t="s">
        <v>254</v>
      </c>
      <c r="X1393" s="9" t="s">
        <v>869</v>
      </c>
      <c r="Y1393" s="9" t="s">
        <v>22</v>
      </c>
      <c r="Z1393" s="9" t="str">
        <f>TEXT(Table13[[#This Row],[Order Date]],"mmm")</f>
        <v>Feb</v>
      </c>
      <c r="AA1393" s="1" t="str">
        <f>TEXT(Table13[[#This Row],[Order Date]],"yyyy")</f>
        <v>2015</v>
      </c>
      <c r="AB1393" s="1" t="str">
        <f>TEXT(Table13[[#This Row],[Order Date]],"mmm yyyy")</f>
        <v>Feb 2015</v>
      </c>
      <c r="AC1393" s="1" t="str">
        <f>TEXT(Table13[[#This Row],[Order Date]],"dddd")</f>
        <v>Tuesday</v>
      </c>
    </row>
    <row r="1394" spans="1:29" ht="14.5">
      <c r="A1394" s="9">
        <v>2487</v>
      </c>
      <c r="B1394" s="9" t="str">
        <f>VLOOKUP(Table13[[#This Row],[Customer ID]],'Customer Lookup'!A:B,2,0)</f>
        <v>Michelle Bryant Phillips</v>
      </c>
      <c r="C1394" s="9">
        <v>91415</v>
      </c>
      <c r="D1394" s="12">
        <v>42175</v>
      </c>
      <c r="E1394" s="12">
        <v>42176</v>
      </c>
      <c r="F1394" s="24">
        <f>Table13[[#This Row],[Ship Date]]-Table13[[#This Row],[Order Date]]</f>
        <v>1</v>
      </c>
      <c r="G1394" s="18" t="str">
        <f>IF(Table13[[#This Row],[Shipping Delay (No of Days From Order to Delivery)]]&lt;=2,"Fast Delivery","Standard Delivery")</f>
        <v>Fast Delivery</v>
      </c>
      <c r="H1394" s="8" t="s">
        <v>116</v>
      </c>
      <c r="I1394" s="13" t="str">
        <f ca="1">TRIM(Table13[[#This Row],[Product Category]])</f>
        <v>Office Supplies</v>
      </c>
      <c r="J1394" s="13" t="str">
        <f ca="1">PROPER(Table13[[#This Row],[Product Sub-Category]])</f>
        <v>Labels</v>
      </c>
      <c r="K1394" s="14">
        <v>14</v>
      </c>
      <c r="L1394" s="15">
        <v>3.08</v>
      </c>
      <c r="M1394" s="15">
        <f t="shared" si="63"/>
        <v>43.120000000000005</v>
      </c>
      <c r="N1394" s="9">
        <v>0.05</v>
      </c>
      <c r="O1394" s="21">
        <v>0.05</v>
      </c>
      <c r="P1394" s="21" t="str">
        <f>IF(Table13[[#This Row],[Discount]]=0,"No Discount",IF(Table13[[#This Row],[Discount]]&lt;=0.05,"Low",IF(Table13[[#This Row],[Discount]]&lt;=0.1,"Medium","High")))</f>
        <v>Low</v>
      </c>
      <c r="Q1394" s="15">
        <f t="shared" si="64"/>
        <v>2.1560000000000001</v>
      </c>
      <c r="R1394" s="15">
        <f t="shared" si="65"/>
        <v>40.964000000000006</v>
      </c>
      <c r="S1394" s="15" t="str">
        <f>IF(Table13[[#This Row],[Total Sales After Discount (Main Total Sales)]]&gt;=1000,"High Order","Low Order")</f>
        <v>Low Order</v>
      </c>
      <c r="T1394" s="9" t="s">
        <v>31</v>
      </c>
      <c r="U1394" s="9" t="s">
        <v>51</v>
      </c>
      <c r="V1394" s="16" t="str">
        <f ca="1">PROPER(Table13[[#This Row],[Region]])</f>
        <v>South</v>
      </c>
      <c r="W1394" s="9" t="s">
        <v>254</v>
      </c>
      <c r="X1394" s="9" t="s">
        <v>870</v>
      </c>
      <c r="Y1394" s="9" t="s">
        <v>32</v>
      </c>
      <c r="Z1394" s="9" t="str">
        <f>TEXT(Table13[[#This Row],[Order Date]],"mmm")</f>
        <v>Jun</v>
      </c>
      <c r="AA1394" s="1" t="str">
        <f>TEXT(Table13[[#This Row],[Order Date]],"yyyy")</f>
        <v>2015</v>
      </c>
      <c r="AB1394" s="1" t="str">
        <f>TEXT(Table13[[#This Row],[Order Date]],"mmm yyyy")</f>
        <v>Jun 2015</v>
      </c>
      <c r="AC1394" s="1" t="str">
        <f>TEXT(Table13[[#This Row],[Order Date]],"dddd")</f>
        <v>Saturday</v>
      </c>
    </row>
    <row r="1395" spans="1:29" ht="14.5">
      <c r="A1395" s="9">
        <v>2487</v>
      </c>
      <c r="B1395" s="9" t="str">
        <f>VLOOKUP(Table13[[#This Row],[Customer ID]],'Customer Lookup'!A:B,2,0)</f>
        <v>Michelle Bryant Phillips</v>
      </c>
      <c r="C1395" s="9">
        <v>91415</v>
      </c>
      <c r="D1395" s="12">
        <v>42175</v>
      </c>
      <c r="E1395" s="12">
        <v>42176</v>
      </c>
      <c r="F1395" s="24">
        <f>Table13[[#This Row],[Ship Date]]-Table13[[#This Row],[Order Date]]</f>
        <v>1</v>
      </c>
      <c r="G1395" s="18" t="str">
        <f>IF(Table13[[#This Row],[Shipping Delay (No of Days From Order to Delivery)]]&lt;=2,"Fast Delivery","Standard Delivery")</f>
        <v>Fast Delivery</v>
      </c>
      <c r="H1395" s="9" t="s">
        <v>2231</v>
      </c>
      <c r="I1395" s="13" t="str">
        <f ca="1">TRIM(Table13[[#This Row],[Product Category]])</f>
        <v>Furniture</v>
      </c>
      <c r="J1395" s="13" t="str">
        <f ca="1">PROPER(Table13[[#This Row],[Product Sub-Category]])</f>
        <v>Pens &amp; Art Supplies</v>
      </c>
      <c r="K1395" s="14">
        <v>18</v>
      </c>
      <c r="L1395" s="15">
        <v>2.78</v>
      </c>
      <c r="M1395" s="15">
        <f t="shared" si="63"/>
        <v>50.04</v>
      </c>
      <c r="N1395" s="9">
        <v>0.05</v>
      </c>
      <c r="O1395" s="20">
        <v>0.05</v>
      </c>
      <c r="P1395" s="20" t="str">
        <f>IF(Table13[[#This Row],[Discount]]=0,"No Discount",IF(Table13[[#This Row],[Discount]]&lt;=0.05,"Low",IF(Table13[[#This Row],[Discount]]&lt;=0.1,"Medium","High")))</f>
        <v>Low</v>
      </c>
      <c r="Q1395" s="15">
        <f t="shared" si="64"/>
        <v>2.5020000000000002</v>
      </c>
      <c r="R1395" s="15">
        <f t="shared" si="65"/>
        <v>47.537999999999997</v>
      </c>
      <c r="S1395" s="15" t="str">
        <f>IF(Table13[[#This Row],[Total Sales After Discount (Main Total Sales)]]&gt;=1000,"High Order","Low Order")</f>
        <v>Low Order</v>
      </c>
      <c r="T1395" s="9" t="s">
        <v>31</v>
      </c>
      <c r="U1395" s="9" t="s">
        <v>51</v>
      </c>
      <c r="V1395" s="16" t="str">
        <f ca="1">PROPER(Table13[[#This Row],[Region]])</f>
        <v>South</v>
      </c>
      <c r="W1395" s="9" t="s">
        <v>254</v>
      </c>
      <c r="X1395" s="9" t="s">
        <v>870</v>
      </c>
      <c r="Y1395" s="9" t="s">
        <v>32</v>
      </c>
      <c r="Z1395" s="9" t="str">
        <f>TEXT(Table13[[#This Row],[Order Date]],"mmm")</f>
        <v>Jun</v>
      </c>
      <c r="AA1395" s="1" t="str">
        <f>TEXT(Table13[[#This Row],[Order Date]],"yyyy")</f>
        <v>2015</v>
      </c>
      <c r="AB1395" s="1" t="str">
        <f>TEXT(Table13[[#This Row],[Order Date]],"mmm yyyy")</f>
        <v>Jun 2015</v>
      </c>
      <c r="AC1395" s="1" t="str">
        <f>TEXT(Table13[[#This Row],[Order Date]],"dddd")</f>
        <v>Saturday</v>
      </c>
    </row>
    <row r="1396" spans="1:29" ht="14.5">
      <c r="A1396" s="9">
        <v>2487</v>
      </c>
      <c r="B1396" s="9" t="str">
        <f>VLOOKUP(Table13[[#This Row],[Customer ID]],'Customer Lookup'!A:B,2,0)</f>
        <v>Michelle Bryant Phillips</v>
      </c>
      <c r="C1396" s="9">
        <v>91417</v>
      </c>
      <c r="D1396" s="12">
        <v>42157</v>
      </c>
      <c r="E1396" s="12">
        <v>42158</v>
      </c>
      <c r="F1396" s="24">
        <f>Table13[[#This Row],[Ship Date]]-Table13[[#This Row],[Order Date]]</f>
        <v>1</v>
      </c>
      <c r="G1396" s="18" t="str">
        <f>IF(Table13[[#This Row],[Shipping Delay (No of Days From Order to Delivery)]]&lt;=2,"Fast Delivery","Standard Delivery")</f>
        <v>Fast Delivery</v>
      </c>
      <c r="H1396" s="8" t="s">
        <v>2233</v>
      </c>
      <c r="I1396" s="13" t="str">
        <f ca="1">TRIM(Table13[[#This Row],[Product Category]])</f>
        <v>Office Supplies</v>
      </c>
      <c r="J1396" s="13" t="str">
        <f ca="1">PROPER(Table13[[#This Row],[Product Sub-Category]])</f>
        <v>Office Furnishings</v>
      </c>
      <c r="K1396" s="14">
        <v>8</v>
      </c>
      <c r="L1396" s="15">
        <v>136.97999999999999</v>
      </c>
      <c r="M1396" s="15">
        <f t="shared" si="63"/>
        <v>1095.8399999999999</v>
      </c>
      <c r="N1396" s="9">
        <v>0.1</v>
      </c>
      <c r="O1396" s="21">
        <v>0.1</v>
      </c>
      <c r="P1396" s="21" t="str">
        <f>IF(Table13[[#This Row],[Discount]]=0,"No Discount",IF(Table13[[#This Row],[Discount]]&lt;=0.05,"Low",IF(Table13[[#This Row],[Discount]]&lt;=0.1,"Medium","High")))</f>
        <v>Medium</v>
      </c>
      <c r="Q1396" s="15">
        <f t="shared" si="64"/>
        <v>109.584</v>
      </c>
      <c r="R1396" s="15">
        <f t="shared" si="65"/>
        <v>986.25599999999986</v>
      </c>
      <c r="S1396" s="15" t="str">
        <f>IF(Table13[[#This Row],[Total Sales After Discount (Main Total Sales)]]&gt;=1000,"High Order","Low Order")</f>
        <v>Low Order</v>
      </c>
      <c r="T1396" s="9" t="s">
        <v>31</v>
      </c>
      <c r="U1396" s="9" t="s">
        <v>51</v>
      </c>
      <c r="V1396" s="16" t="str">
        <f ca="1">PROPER(Table13[[#This Row],[Region]])</f>
        <v>South</v>
      </c>
      <c r="W1396" s="9" t="s">
        <v>254</v>
      </c>
      <c r="X1396" s="9" t="s">
        <v>870</v>
      </c>
      <c r="Y1396" s="9" t="s">
        <v>22</v>
      </c>
      <c r="Z1396" s="9" t="str">
        <f>TEXT(Table13[[#This Row],[Order Date]],"mmm")</f>
        <v>Jun</v>
      </c>
      <c r="AA1396" s="1" t="str">
        <f>TEXT(Table13[[#This Row],[Order Date]],"yyyy")</f>
        <v>2015</v>
      </c>
      <c r="AB1396" s="1" t="str">
        <f>TEXT(Table13[[#This Row],[Order Date]],"mmm yyyy")</f>
        <v>Jun 2015</v>
      </c>
      <c r="AC1396" s="1" t="str">
        <f>TEXT(Table13[[#This Row],[Order Date]],"dddd")</f>
        <v>Tuesday</v>
      </c>
    </row>
    <row r="1397" spans="1:29" ht="14.5">
      <c r="A1397" s="9">
        <v>2488</v>
      </c>
      <c r="B1397" s="9" t="str">
        <f>VLOOKUP(Table13[[#This Row],[Customer ID]],'Customer Lookup'!A:B,2,0)</f>
        <v>Gordon Walker</v>
      </c>
      <c r="C1397" s="9">
        <v>86887</v>
      </c>
      <c r="D1397" s="12">
        <v>42103</v>
      </c>
      <c r="E1397" s="12">
        <v>42103</v>
      </c>
      <c r="F1397" s="24">
        <f>Table13[[#This Row],[Ship Date]]-Table13[[#This Row],[Order Date]]</f>
        <v>0</v>
      </c>
      <c r="G1397" s="18" t="str">
        <f>IF(Table13[[#This Row],[Shipping Delay (No of Days From Order to Delivery)]]&lt;=2,"Fast Delivery","Standard Delivery")</f>
        <v>Fast Delivery</v>
      </c>
      <c r="H1397" s="9" t="s">
        <v>116</v>
      </c>
      <c r="I1397" s="13" t="str">
        <f ca="1">TRIM(Table13[[#This Row],[Product Category]])</f>
        <v>Office Supplies</v>
      </c>
      <c r="J1397" s="13" t="str">
        <f ca="1">PROPER(Table13[[#This Row],[Product Sub-Category]])</f>
        <v>Labels</v>
      </c>
      <c r="K1397" s="14">
        <v>9</v>
      </c>
      <c r="L1397" s="15">
        <v>4.91</v>
      </c>
      <c r="M1397" s="15">
        <f t="shared" si="63"/>
        <v>44.19</v>
      </c>
      <c r="N1397" s="9">
        <v>0.05</v>
      </c>
      <c r="O1397" s="20">
        <v>0.05</v>
      </c>
      <c r="P1397" s="20" t="str">
        <f>IF(Table13[[#This Row],[Discount]]=0,"No Discount",IF(Table13[[#This Row],[Discount]]&lt;=0.05,"Low",IF(Table13[[#This Row],[Discount]]&lt;=0.1,"Medium","High")))</f>
        <v>Low</v>
      </c>
      <c r="Q1397" s="15">
        <f t="shared" si="64"/>
        <v>2.2094999999999998</v>
      </c>
      <c r="R1397" s="15">
        <f t="shared" si="65"/>
        <v>41.980499999999999</v>
      </c>
      <c r="S1397" s="15" t="str">
        <f>IF(Table13[[#This Row],[Total Sales After Discount (Main Total Sales)]]&gt;=1000,"High Order","Low Order")</f>
        <v>Low Order</v>
      </c>
      <c r="T1397" s="9" t="s">
        <v>21</v>
      </c>
      <c r="U1397" s="9" t="s">
        <v>104</v>
      </c>
      <c r="V1397" s="16" t="str">
        <f ca="1">PROPER(Table13[[#This Row],[Region]])</f>
        <v>South</v>
      </c>
      <c r="W1397" s="9" t="s">
        <v>451</v>
      </c>
      <c r="X1397" s="9" t="s">
        <v>871</v>
      </c>
      <c r="Y1397" s="9" t="s">
        <v>32</v>
      </c>
      <c r="Z1397" s="9" t="str">
        <f>TEXT(Table13[[#This Row],[Order Date]],"mmm")</f>
        <v>Apr</v>
      </c>
      <c r="AA1397" s="1" t="str">
        <f>TEXT(Table13[[#This Row],[Order Date]],"yyyy")</f>
        <v>2015</v>
      </c>
      <c r="AB1397" s="1" t="str">
        <f>TEXT(Table13[[#This Row],[Order Date]],"mmm yyyy")</f>
        <v>Apr 2015</v>
      </c>
      <c r="AC1397" s="1" t="str">
        <f>TEXT(Table13[[#This Row],[Order Date]],"dddd")</f>
        <v>Thursday</v>
      </c>
    </row>
    <row r="1398" spans="1:29" ht="14.5">
      <c r="A1398" s="9">
        <v>2488</v>
      </c>
      <c r="B1398" s="9" t="str">
        <f>VLOOKUP(Table13[[#This Row],[Customer ID]],'Customer Lookup'!A:B,2,0)</f>
        <v>Gordon Walker</v>
      </c>
      <c r="C1398" s="9">
        <v>86887</v>
      </c>
      <c r="D1398" s="12">
        <v>42103</v>
      </c>
      <c r="E1398" s="12">
        <v>42104</v>
      </c>
      <c r="F1398" s="24">
        <f>Table13[[#This Row],[Ship Date]]-Table13[[#This Row],[Order Date]]</f>
        <v>1</v>
      </c>
      <c r="G1398" s="18" t="str">
        <f>IF(Table13[[#This Row],[Shipping Delay (No of Days From Order to Delivery)]]&lt;=2,"Fast Delivery","Standard Delivery")</f>
        <v>Fast Delivery</v>
      </c>
      <c r="H1398" s="8" t="s">
        <v>2231</v>
      </c>
      <c r="I1398" s="13" t="str">
        <f ca="1">TRIM(Table13[[#This Row],[Product Category]])</f>
        <v>Technology</v>
      </c>
      <c r="J1398" s="13" t="str">
        <f ca="1">PROPER(Table13[[#This Row],[Product Sub-Category]])</f>
        <v>Pens &amp; Art Supplies</v>
      </c>
      <c r="K1398" s="14">
        <v>11</v>
      </c>
      <c r="L1398" s="15">
        <v>28.15</v>
      </c>
      <c r="M1398" s="15">
        <f t="shared" si="63"/>
        <v>309.64999999999998</v>
      </c>
      <c r="N1398" s="9">
        <v>0.05</v>
      </c>
      <c r="O1398" s="21">
        <v>0.05</v>
      </c>
      <c r="P1398" s="21" t="str">
        <f>IF(Table13[[#This Row],[Discount]]=0,"No Discount",IF(Table13[[#This Row],[Discount]]&lt;=0.05,"Low",IF(Table13[[#This Row],[Discount]]&lt;=0.1,"Medium","High")))</f>
        <v>Low</v>
      </c>
      <c r="Q1398" s="15">
        <f t="shared" si="64"/>
        <v>15.4825</v>
      </c>
      <c r="R1398" s="15">
        <f t="shared" si="65"/>
        <v>294.16749999999996</v>
      </c>
      <c r="S1398" s="15" t="str">
        <f>IF(Table13[[#This Row],[Total Sales After Discount (Main Total Sales)]]&gt;=1000,"High Order","Low Order")</f>
        <v>Low Order</v>
      </c>
      <c r="T1398" s="9" t="s">
        <v>21</v>
      </c>
      <c r="U1398" s="9" t="s">
        <v>104</v>
      </c>
      <c r="V1398" s="16" t="str">
        <f ca="1">PROPER(Table13[[#This Row],[Region]])</f>
        <v>West</v>
      </c>
      <c r="W1398" s="9" t="s">
        <v>451</v>
      </c>
      <c r="X1398" s="9" t="s">
        <v>871</v>
      </c>
      <c r="Y1398" s="9" t="s">
        <v>32</v>
      </c>
      <c r="Z1398" s="9" t="str">
        <f>TEXT(Table13[[#This Row],[Order Date]],"mmm")</f>
        <v>Apr</v>
      </c>
      <c r="AA1398" s="1" t="str">
        <f>TEXT(Table13[[#This Row],[Order Date]],"yyyy")</f>
        <v>2015</v>
      </c>
      <c r="AB1398" s="1" t="str">
        <f>TEXT(Table13[[#This Row],[Order Date]],"mmm yyyy")</f>
        <v>Apr 2015</v>
      </c>
      <c r="AC1398" s="1" t="str">
        <f>TEXT(Table13[[#This Row],[Order Date]],"dddd")</f>
        <v>Thursday</v>
      </c>
    </row>
    <row r="1399" spans="1:29" ht="14.5">
      <c r="A1399" s="9">
        <v>2489</v>
      </c>
      <c r="B1399" s="9" t="str">
        <f>VLOOKUP(Table13[[#This Row],[Customer ID]],'Customer Lookup'!A:B,2,0)</f>
        <v>Craig Liu</v>
      </c>
      <c r="C1399" s="9">
        <v>86883</v>
      </c>
      <c r="D1399" s="12">
        <v>42046</v>
      </c>
      <c r="E1399" s="12">
        <v>42048</v>
      </c>
      <c r="F1399" s="24">
        <f>Table13[[#This Row],[Ship Date]]-Table13[[#This Row],[Order Date]]</f>
        <v>2</v>
      </c>
      <c r="G1399" s="18" t="str">
        <f>IF(Table13[[#This Row],[Shipping Delay (No of Days From Order to Delivery)]]&lt;=2,"Fast Delivery","Standard Delivery")</f>
        <v>Fast Delivery</v>
      </c>
      <c r="H1399" s="9" t="s">
        <v>74</v>
      </c>
      <c r="I1399" s="13" t="str">
        <f ca="1">TRIM(Table13[[#This Row],[Product Category]])</f>
        <v>Office Supplies</v>
      </c>
      <c r="J1399" s="13" t="str">
        <f ca="1">PROPER(Table13[[#This Row],[Product Sub-Category]])</f>
        <v>Office Machines</v>
      </c>
      <c r="K1399" s="14">
        <v>2</v>
      </c>
      <c r="L1399" s="15">
        <v>2036.48</v>
      </c>
      <c r="M1399" s="15">
        <f t="shared" si="63"/>
        <v>4072.96</v>
      </c>
      <c r="N1399" s="9">
        <v>0.15</v>
      </c>
      <c r="O1399" s="20">
        <v>0.15</v>
      </c>
      <c r="P1399" s="20" t="str">
        <f>IF(Table13[[#This Row],[Discount]]=0,"No Discount",IF(Table13[[#This Row],[Discount]]&lt;=0.05,"Low",IF(Table13[[#This Row],[Discount]]&lt;=0.1,"Medium","High")))</f>
        <v>High</v>
      </c>
      <c r="Q1399" s="15">
        <f t="shared" si="64"/>
        <v>610.94399999999996</v>
      </c>
      <c r="R1399" s="15">
        <f t="shared" si="65"/>
        <v>3462.0160000000001</v>
      </c>
      <c r="S1399" s="15" t="str">
        <f>IF(Table13[[#This Row],[Total Sales After Discount (Main Total Sales)]]&gt;=1000,"High Order","Low Order")</f>
        <v>High Order</v>
      </c>
      <c r="T1399" s="9" t="s">
        <v>21</v>
      </c>
      <c r="U1399" s="9" t="s">
        <v>104</v>
      </c>
      <c r="V1399" s="16" t="str">
        <f ca="1">PROPER(Table13[[#This Row],[Region]])</f>
        <v>West</v>
      </c>
      <c r="W1399" s="9" t="s">
        <v>37</v>
      </c>
      <c r="X1399" s="9" t="s">
        <v>373</v>
      </c>
      <c r="Y1399" s="9" t="s">
        <v>22</v>
      </c>
      <c r="Z1399" s="9" t="str">
        <f>TEXT(Table13[[#This Row],[Order Date]],"mmm")</f>
        <v>Feb</v>
      </c>
      <c r="AA1399" s="1" t="str">
        <f>TEXT(Table13[[#This Row],[Order Date]],"yyyy")</f>
        <v>2015</v>
      </c>
      <c r="AB1399" s="1" t="str">
        <f>TEXT(Table13[[#This Row],[Order Date]],"mmm yyyy")</f>
        <v>Feb 2015</v>
      </c>
      <c r="AC1399" s="1" t="str">
        <f>TEXT(Table13[[#This Row],[Order Date]],"dddd")</f>
        <v>Wednesday</v>
      </c>
    </row>
    <row r="1400" spans="1:29" ht="14.5">
      <c r="A1400" s="9">
        <v>2489</v>
      </c>
      <c r="B1400" s="9" t="str">
        <f>VLOOKUP(Table13[[#This Row],[Customer ID]],'Customer Lookup'!A:B,2,0)</f>
        <v>Craig Liu</v>
      </c>
      <c r="C1400" s="9">
        <v>86885</v>
      </c>
      <c r="D1400" s="12">
        <v>42120</v>
      </c>
      <c r="E1400" s="12">
        <v>42121</v>
      </c>
      <c r="F1400" s="24">
        <f>Table13[[#This Row],[Ship Date]]-Table13[[#This Row],[Order Date]]</f>
        <v>1</v>
      </c>
      <c r="G1400" s="18" t="str">
        <f>IF(Table13[[#This Row],[Shipping Delay (No of Days From Order to Delivery)]]&lt;=2,"Fast Delivery","Standard Delivery")</f>
        <v>Fast Delivery</v>
      </c>
      <c r="H1400" s="8" t="s">
        <v>2238</v>
      </c>
      <c r="I1400" s="13" t="str">
        <f ca="1">TRIM(Table13[[#This Row],[Product Category]])</f>
        <v>Technology</v>
      </c>
      <c r="J1400" s="13" t="str">
        <f ca="1">PROPER(Table13[[#This Row],[Product Sub-Category]])</f>
        <v>Storage &amp; Organization</v>
      </c>
      <c r="K1400" s="14">
        <v>5</v>
      </c>
      <c r="L1400" s="15">
        <v>419.19</v>
      </c>
      <c r="M1400" s="15">
        <f t="shared" si="63"/>
        <v>2095.9499999999998</v>
      </c>
      <c r="N1400" s="9">
        <v>0.1</v>
      </c>
      <c r="O1400" s="21">
        <v>0.1</v>
      </c>
      <c r="P1400" s="21" t="str">
        <f>IF(Table13[[#This Row],[Discount]]=0,"No Discount",IF(Table13[[#This Row],[Discount]]&lt;=0.05,"Low",IF(Table13[[#This Row],[Discount]]&lt;=0.1,"Medium","High")))</f>
        <v>Medium</v>
      </c>
      <c r="Q1400" s="15">
        <f t="shared" si="64"/>
        <v>209.595</v>
      </c>
      <c r="R1400" s="15">
        <f t="shared" si="65"/>
        <v>1886.3549999999998</v>
      </c>
      <c r="S1400" s="15" t="str">
        <f>IF(Table13[[#This Row],[Total Sales After Discount (Main Total Sales)]]&gt;=1000,"High Order","Low Order")</f>
        <v>High Order</v>
      </c>
      <c r="T1400" s="9" t="s">
        <v>50</v>
      </c>
      <c r="U1400" s="9" t="s">
        <v>42</v>
      </c>
      <c r="V1400" s="16" t="str">
        <f ca="1">PROPER(Table13[[#This Row],[Region]])</f>
        <v>West</v>
      </c>
      <c r="W1400" s="9" t="s">
        <v>37</v>
      </c>
      <c r="X1400" s="9" t="s">
        <v>373</v>
      </c>
      <c r="Y1400" s="9" t="s">
        <v>32</v>
      </c>
      <c r="Z1400" s="9" t="str">
        <f>TEXT(Table13[[#This Row],[Order Date]],"mmm")</f>
        <v>Apr</v>
      </c>
      <c r="AA1400" s="1" t="str">
        <f>TEXT(Table13[[#This Row],[Order Date]],"yyyy")</f>
        <v>2015</v>
      </c>
      <c r="AB1400" s="1" t="str">
        <f>TEXT(Table13[[#This Row],[Order Date]],"mmm yyyy")</f>
        <v>Apr 2015</v>
      </c>
      <c r="AC1400" s="1" t="str">
        <f>TEXT(Table13[[#This Row],[Order Date]],"dddd")</f>
        <v>Sunday</v>
      </c>
    </row>
    <row r="1401" spans="1:29" ht="14.5">
      <c r="A1401" s="9">
        <v>2489</v>
      </c>
      <c r="B1401" s="9" t="str">
        <f>VLOOKUP(Table13[[#This Row],[Customer ID]],'Customer Lookup'!A:B,2,0)</f>
        <v>Craig Liu</v>
      </c>
      <c r="C1401" s="9">
        <v>86886</v>
      </c>
      <c r="D1401" s="12">
        <v>42016</v>
      </c>
      <c r="E1401" s="12">
        <v>42016</v>
      </c>
      <c r="F1401" s="24">
        <f>Table13[[#This Row],[Ship Date]]-Table13[[#This Row],[Order Date]]</f>
        <v>0</v>
      </c>
      <c r="G1401" s="18" t="str">
        <f>IF(Table13[[#This Row],[Shipping Delay (No of Days From Order to Delivery)]]&lt;=2,"Fast Delivery","Standard Delivery")</f>
        <v>Fast Delivery</v>
      </c>
      <c r="H1401" s="9" t="s">
        <v>2235</v>
      </c>
      <c r="I1401" s="13" t="str">
        <f ca="1">TRIM(Table13[[#This Row],[Product Category]])</f>
        <v>Furniture</v>
      </c>
      <c r="J1401" s="13" t="str">
        <f ca="1">PROPER(Table13[[#This Row],[Product Sub-Category]])</f>
        <v>Telephones And Communication</v>
      </c>
      <c r="K1401" s="14">
        <v>9</v>
      </c>
      <c r="L1401" s="15">
        <v>65.989999999999995</v>
      </c>
      <c r="M1401" s="15">
        <f t="shared" si="63"/>
        <v>593.91</v>
      </c>
      <c r="N1401" s="9">
        <v>0.05</v>
      </c>
      <c r="O1401" s="20">
        <v>0.05</v>
      </c>
      <c r="P1401" s="20" t="str">
        <f>IF(Table13[[#This Row],[Discount]]=0,"No Discount",IF(Table13[[#This Row],[Discount]]&lt;=0.05,"Low",IF(Table13[[#This Row],[Discount]]&lt;=0.1,"Medium","High")))</f>
        <v>Low</v>
      </c>
      <c r="Q1401" s="15">
        <f t="shared" si="64"/>
        <v>29.695499999999999</v>
      </c>
      <c r="R1401" s="15">
        <f t="shared" si="65"/>
        <v>564.21449999999993</v>
      </c>
      <c r="S1401" s="15" t="str">
        <f>IF(Table13[[#This Row],[Total Sales After Discount (Main Total Sales)]]&gt;=1000,"High Order","Low Order")</f>
        <v>Low Order</v>
      </c>
      <c r="T1401" s="9" t="s">
        <v>31</v>
      </c>
      <c r="U1401" s="9" t="s">
        <v>42</v>
      </c>
      <c r="V1401" s="16" t="str">
        <f ca="1">PROPER(Table13[[#This Row],[Region]])</f>
        <v>West</v>
      </c>
      <c r="W1401" s="9" t="s">
        <v>37</v>
      </c>
      <c r="X1401" s="9" t="s">
        <v>373</v>
      </c>
      <c r="Y1401" s="9" t="s">
        <v>32</v>
      </c>
      <c r="Z1401" s="9" t="str">
        <f>TEXT(Table13[[#This Row],[Order Date]],"mmm")</f>
        <v>Jan</v>
      </c>
      <c r="AA1401" s="1" t="str">
        <f>TEXT(Table13[[#This Row],[Order Date]],"yyyy")</f>
        <v>2015</v>
      </c>
      <c r="AB1401" s="1" t="str">
        <f>TEXT(Table13[[#This Row],[Order Date]],"mmm yyyy")</f>
        <v>Jan 2015</v>
      </c>
      <c r="AC1401" s="1" t="str">
        <f>TEXT(Table13[[#This Row],[Order Date]],"dddd")</f>
        <v>Monday</v>
      </c>
    </row>
    <row r="1402" spans="1:29" ht="14.5">
      <c r="A1402" s="9">
        <v>2490</v>
      </c>
      <c r="B1402" s="9" t="str">
        <f>VLOOKUP(Table13[[#This Row],[Customer ID]],'Customer Lookup'!A:B,2,0)</f>
        <v>Pauline Finch</v>
      </c>
      <c r="C1402" s="9">
        <v>86884</v>
      </c>
      <c r="D1402" s="12">
        <v>42049</v>
      </c>
      <c r="E1402" s="12">
        <v>42051</v>
      </c>
      <c r="F1402" s="24">
        <f>Table13[[#This Row],[Ship Date]]-Table13[[#This Row],[Order Date]]</f>
        <v>2</v>
      </c>
      <c r="G1402" s="18" t="str">
        <f>IF(Table13[[#This Row],[Shipping Delay (No of Days From Order to Delivery)]]&lt;=2,"Fast Delivery","Standard Delivery")</f>
        <v>Fast Delivery</v>
      </c>
      <c r="H1402" s="8" t="s">
        <v>123</v>
      </c>
      <c r="I1402" s="13" t="str">
        <f ca="1">TRIM(Table13[[#This Row],[Product Category]])</f>
        <v>Technology</v>
      </c>
      <c r="J1402" s="13" t="str">
        <f ca="1">PROPER(Table13[[#This Row],[Product Sub-Category]])</f>
        <v>Tables</v>
      </c>
      <c r="K1402" s="14">
        <v>2</v>
      </c>
      <c r="L1402" s="15">
        <v>348.21</v>
      </c>
      <c r="M1402" s="15">
        <f t="shared" si="63"/>
        <v>696.42</v>
      </c>
      <c r="N1402" s="9">
        <v>0.1</v>
      </c>
      <c r="O1402" s="21">
        <v>0.1</v>
      </c>
      <c r="P1402" s="21" t="str">
        <f>IF(Table13[[#This Row],[Discount]]=0,"No Discount",IF(Table13[[#This Row],[Discount]]&lt;=0.05,"Low",IF(Table13[[#This Row],[Discount]]&lt;=0.1,"Medium","High")))</f>
        <v>Medium</v>
      </c>
      <c r="Q1402" s="15">
        <f t="shared" si="64"/>
        <v>69.641999999999996</v>
      </c>
      <c r="R1402" s="15">
        <f t="shared" si="65"/>
        <v>626.77800000000002</v>
      </c>
      <c r="S1402" s="15" t="str">
        <f>IF(Table13[[#This Row],[Total Sales After Discount (Main Total Sales)]]&gt;=1000,"High Order","Low Order")</f>
        <v>Low Order</v>
      </c>
      <c r="T1402" s="9" t="s">
        <v>41</v>
      </c>
      <c r="U1402" s="9" t="s">
        <v>42</v>
      </c>
      <c r="V1402" s="16" t="str">
        <f ca="1">PROPER(Table13[[#This Row],[Region]])</f>
        <v>West</v>
      </c>
      <c r="W1402" s="9" t="s">
        <v>37</v>
      </c>
      <c r="X1402" s="9" t="s">
        <v>872</v>
      </c>
      <c r="Y1402" s="9" t="s">
        <v>22</v>
      </c>
      <c r="Z1402" s="9" t="str">
        <f>TEXT(Table13[[#This Row],[Order Date]],"mmm")</f>
        <v>Feb</v>
      </c>
      <c r="AA1402" s="1" t="str">
        <f>TEXT(Table13[[#This Row],[Order Date]],"yyyy")</f>
        <v>2015</v>
      </c>
      <c r="AB1402" s="1" t="str">
        <f>TEXT(Table13[[#This Row],[Order Date]],"mmm yyyy")</f>
        <v>Feb 2015</v>
      </c>
      <c r="AC1402" s="1" t="str">
        <f>TEXT(Table13[[#This Row],[Order Date]],"dddd")</f>
        <v>Saturday</v>
      </c>
    </row>
    <row r="1403" spans="1:29" ht="14.5">
      <c r="A1403" s="9">
        <v>2490</v>
      </c>
      <c r="B1403" s="9" t="str">
        <f>VLOOKUP(Table13[[#This Row],[Customer ID]],'Customer Lookup'!A:B,2,0)</f>
        <v>Pauline Finch</v>
      </c>
      <c r="C1403" s="9">
        <v>86886</v>
      </c>
      <c r="D1403" s="12">
        <v>42016</v>
      </c>
      <c r="E1403" s="12">
        <v>42018</v>
      </c>
      <c r="F1403" s="24">
        <f>Table13[[#This Row],[Ship Date]]-Table13[[#This Row],[Order Date]]</f>
        <v>2</v>
      </c>
      <c r="G1403" s="18" t="str">
        <f>IF(Table13[[#This Row],[Shipping Delay (No of Days From Order to Delivery)]]&lt;=2,"Fast Delivery","Standard Delivery")</f>
        <v>Fast Delivery</v>
      </c>
      <c r="H1403" s="9" t="s">
        <v>144</v>
      </c>
      <c r="I1403" s="13" t="str">
        <f ca="1">TRIM(Table13[[#This Row],[Product Category]])</f>
        <v>Furniture</v>
      </c>
      <c r="J1403" s="13" t="str">
        <f ca="1">PROPER(Table13[[#This Row],[Product Sub-Category]])</f>
        <v>Computer Peripherals</v>
      </c>
      <c r="K1403" s="14">
        <v>11</v>
      </c>
      <c r="L1403" s="15">
        <v>10.01</v>
      </c>
      <c r="M1403" s="15">
        <f t="shared" si="63"/>
        <v>110.11</v>
      </c>
      <c r="N1403" s="9">
        <v>0.05</v>
      </c>
      <c r="O1403" s="20">
        <v>0.05</v>
      </c>
      <c r="P1403" s="20" t="str">
        <f>IF(Table13[[#This Row],[Discount]]=0,"No Discount",IF(Table13[[#This Row],[Discount]]&lt;=0.05,"Low",IF(Table13[[#This Row],[Discount]]&lt;=0.1,"Medium","High")))</f>
        <v>Low</v>
      </c>
      <c r="Q1403" s="15">
        <f t="shared" si="64"/>
        <v>5.5055000000000005</v>
      </c>
      <c r="R1403" s="15">
        <f t="shared" si="65"/>
        <v>104.6045</v>
      </c>
      <c r="S1403" s="15" t="str">
        <f>IF(Table13[[#This Row],[Total Sales After Discount (Main Total Sales)]]&gt;=1000,"High Order","Low Order")</f>
        <v>Low Order</v>
      </c>
      <c r="T1403" s="9" t="s">
        <v>31</v>
      </c>
      <c r="U1403" s="9" t="s">
        <v>42</v>
      </c>
      <c r="V1403" s="16" t="str">
        <f ca="1">PROPER(Table13[[#This Row],[Region]])</f>
        <v>West</v>
      </c>
      <c r="W1403" s="9" t="s">
        <v>37</v>
      </c>
      <c r="X1403" s="9" t="s">
        <v>872</v>
      </c>
      <c r="Y1403" s="9" t="s">
        <v>22</v>
      </c>
      <c r="Z1403" s="9" t="str">
        <f>TEXT(Table13[[#This Row],[Order Date]],"mmm")</f>
        <v>Jan</v>
      </c>
      <c r="AA1403" s="1" t="str">
        <f>TEXT(Table13[[#This Row],[Order Date]],"yyyy")</f>
        <v>2015</v>
      </c>
      <c r="AB1403" s="1" t="str">
        <f>TEXT(Table13[[#This Row],[Order Date]],"mmm yyyy")</f>
        <v>Jan 2015</v>
      </c>
      <c r="AC1403" s="1" t="str">
        <f>TEXT(Table13[[#This Row],[Order Date]],"dddd")</f>
        <v>Monday</v>
      </c>
    </row>
    <row r="1404" spans="1:29" ht="14.5">
      <c r="A1404" s="9">
        <v>2491</v>
      </c>
      <c r="B1404" s="9" t="str">
        <f>VLOOKUP(Table13[[#This Row],[Customer ID]],'Customer Lookup'!A:B,2,0)</f>
        <v>Sean N Boyer</v>
      </c>
      <c r="C1404" s="9">
        <v>48836</v>
      </c>
      <c r="D1404" s="12">
        <v>42049</v>
      </c>
      <c r="E1404" s="12">
        <v>42051</v>
      </c>
      <c r="F1404" s="24">
        <f>Table13[[#This Row],[Ship Date]]-Table13[[#This Row],[Order Date]]</f>
        <v>2</v>
      </c>
      <c r="G1404" s="18" t="str">
        <f>IF(Table13[[#This Row],[Shipping Delay (No of Days From Order to Delivery)]]&lt;=2,"Fast Delivery","Standard Delivery")</f>
        <v>Fast Delivery</v>
      </c>
      <c r="H1404" s="8" t="s">
        <v>123</v>
      </c>
      <c r="I1404" s="13" t="str">
        <f ca="1">TRIM(Table13[[#This Row],[Product Category]])</f>
        <v>Office Supplies</v>
      </c>
      <c r="J1404" s="13" t="str">
        <f ca="1">PROPER(Table13[[#This Row],[Product Sub-Category]])</f>
        <v>Tables</v>
      </c>
      <c r="K1404" s="14">
        <v>8</v>
      </c>
      <c r="L1404" s="15">
        <v>348.21</v>
      </c>
      <c r="M1404" s="15">
        <f t="shared" si="63"/>
        <v>2785.68</v>
      </c>
      <c r="N1404" s="9">
        <v>0.1</v>
      </c>
      <c r="O1404" s="21">
        <v>0.1</v>
      </c>
      <c r="P1404" s="21" t="str">
        <f>IF(Table13[[#This Row],[Discount]]=0,"No Discount",IF(Table13[[#This Row],[Discount]]&lt;=0.05,"Low",IF(Table13[[#This Row],[Discount]]&lt;=0.1,"Medium","High")))</f>
        <v>Medium</v>
      </c>
      <c r="Q1404" s="15">
        <f t="shared" si="64"/>
        <v>278.56799999999998</v>
      </c>
      <c r="R1404" s="15">
        <f t="shared" si="65"/>
        <v>2507.1120000000001</v>
      </c>
      <c r="S1404" s="15" t="str">
        <f>IF(Table13[[#This Row],[Total Sales After Discount (Main Total Sales)]]&gt;=1000,"High Order","Low Order")</f>
        <v>High Order</v>
      </c>
      <c r="T1404" s="9" t="s">
        <v>41</v>
      </c>
      <c r="U1404" s="9" t="s">
        <v>42</v>
      </c>
      <c r="V1404" s="16" t="str">
        <f ca="1">PROPER(Table13[[#This Row],[Region]])</f>
        <v>West</v>
      </c>
      <c r="W1404" s="9" t="s">
        <v>37</v>
      </c>
      <c r="X1404" s="9" t="s">
        <v>361</v>
      </c>
      <c r="Y1404" s="9" t="s">
        <v>22</v>
      </c>
      <c r="Z1404" s="9" t="str">
        <f>TEXT(Table13[[#This Row],[Order Date]],"mmm")</f>
        <v>Feb</v>
      </c>
      <c r="AA1404" s="1" t="str">
        <f>TEXT(Table13[[#This Row],[Order Date]],"yyyy")</f>
        <v>2015</v>
      </c>
      <c r="AB1404" s="1" t="str">
        <f>TEXT(Table13[[#This Row],[Order Date]],"mmm yyyy")</f>
        <v>Feb 2015</v>
      </c>
      <c r="AC1404" s="1" t="str">
        <f>TEXT(Table13[[#This Row],[Order Date]],"dddd")</f>
        <v>Saturday</v>
      </c>
    </row>
    <row r="1405" spans="1:29" ht="14.5">
      <c r="A1405" s="9">
        <v>2491</v>
      </c>
      <c r="B1405" s="9" t="str">
        <f>VLOOKUP(Table13[[#This Row],[Customer ID]],'Customer Lookup'!A:B,2,0)</f>
        <v>Sean N Boyer</v>
      </c>
      <c r="C1405" s="9">
        <v>11712</v>
      </c>
      <c r="D1405" s="12">
        <v>42120</v>
      </c>
      <c r="E1405" s="12">
        <v>42122</v>
      </c>
      <c r="F1405" s="24">
        <f>Table13[[#This Row],[Ship Date]]-Table13[[#This Row],[Order Date]]</f>
        <v>2</v>
      </c>
      <c r="G1405" s="18" t="str">
        <f>IF(Table13[[#This Row],[Shipping Delay (No of Days From Order to Delivery)]]&lt;=2,"Fast Delivery","Standard Delivery")</f>
        <v>Fast Delivery</v>
      </c>
      <c r="H1405" s="9" t="s">
        <v>2231</v>
      </c>
      <c r="I1405" s="13" t="str">
        <f ca="1">TRIM(Table13[[#This Row],[Product Category]])</f>
        <v>Office Supplies</v>
      </c>
      <c r="J1405" s="13" t="str">
        <f ca="1">PROPER(Table13[[#This Row],[Product Sub-Category]])</f>
        <v>Pens &amp; Art Supplies</v>
      </c>
      <c r="K1405" s="14">
        <v>9</v>
      </c>
      <c r="L1405" s="15">
        <v>4.28</v>
      </c>
      <c r="M1405" s="15">
        <f t="shared" si="63"/>
        <v>38.520000000000003</v>
      </c>
      <c r="N1405" s="9">
        <v>0.05</v>
      </c>
      <c r="O1405" s="20">
        <v>0.05</v>
      </c>
      <c r="P1405" s="20" t="str">
        <f>IF(Table13[[#This Row],[Discount]]=0,"No Discount",IF(Table13[[#This Row],[Discount]]&lt;=0.05,"Low",IF(Table13[[#This Row],[Discount]]&lt;=0.1,"Medium","High")))</f>
        <v>Low</v>
      </c>
      <c r="Q1405" s="15">
        <f t="shared" si="64"/>
        <v>1.9260000000000002</v>
      </c>
      <c r="R1405" s="15">
        <f t="shared" si="65"/>
        <v>36.594000000000001</v>
      </c>
      <c r="S1405" s="15" t="str">
        <f>IF(Table13[[#This Row],[Total Sales After Discount (Main Total Sales)]]&gt;=1000,"High Order","Low Order")</f>
        <v>Low Order</v>
      </c>
      <c r="T1405" s="9" t="s">
        <v>98</v>
      </c>
      <c r="U1405" s="9" t="s">
        <v>104</v>
      </c>
      <c r="V1405" s="16" t="str">
        <f ca="1">PROPER(Table13[[#This Row],[Region]])</f>
        <v>West</v>
      </c>
      <c r="W1405" s="9" t="s">
        <v>37</v>
      </c>
      <c r="X1405" s="9" t="s">
        <v>361</v>
      </c>
      <c r="Y1405" s="9" t="s">
        <v>32</v>
      </c>
      <c r="Z1405" s="9" t="str">
        <f>TEXT(Table13[[#This Row],[Order Date]],"mmm")</f>
        <v>Apr</v>
      </c>
      <c r="AA1405" s="1" t="str">
        <f>TEXT(Table13[[#This Row],[Order Date]],"yyyy")</f>
        <v>2015</v>
      </c>
      <c r="AB1405" s="1" t="str">
        <f>TEXT(Table13[[#This Row],[Order Date]],"mmm yyyy")</f>
        <v>Apr 2015</v>
      </c>
      <c r="AC1405" s="1" t="str">
        <f>TEXT(Table13[[#This Row],[Order Date]],"dddd")</f>
        <v>Sunday</v>
      </c>
    </row>
    <row r="1406" spans="1:29" ht="14.5">
      <c r="A1406" s="9">
        <v>2491</v>
      </c>
      <c r="B1406" s="9" t="str">
        <f>VLOOKUP(Table13[[#This Row],[Customer ID]],'Customer Lookup'!A:B,2,0)</f>
        <v>Sean N Boyer</v>
      </c>
      <c r="C1406" s="9">
        <v>23042</v>
      </c>
      <c r="D1406" s="12">
        <v>42120</v>
      </c>
      <c r="E1406" s="12">
        <v>42121</v>
      </c>
      <c r="F1406" s="24">
        <f>Table13[[#This Row],[Ship Date]]-Table13[[#This Row],[Order Date]]</f>
        <v>1</v>
      </c>
      <c r="G1406" s="18" t="str">
        <f>IF(Table13[[#This Row],[Shipping Delay (No of Days From Order to Delivery)]]&lt;=2,"Fast Delivery","Standard Delivery")</f>
        <v>Fast Delivery</v>
      </c>
      <c r="H1406" s="8" t="s">
        <v>2238</v>
      </c>
      <c r="I1406" s="13" t="str">
        <f ca="1">TRIM(Table13[[#This Row],[Product Category]])</f>
        <v>Technology</v>
      </c>
      <c r="J1406" s="13" t="str">
        <f ca="1">PROPER(Table13[[#This Row],[Product Sub-Category]])</f>
        <v>Storage &amp; Organization</v>
      </c>
      <c r="K1406" s="14">
        <v>20</v>
      </c>
      <c r="L1406" s="15">
        <v>419.19</v>
      </c>
      <c r="M1406" s="15">
        <f t="shared" si="63"/>
        <v>8383.7999999999993</v>
      </c>
      <c r="N1406" s="9">
        <v>0.1</v>
      </c>
      <c r="O1406" s="21">
        <v>0.1</v>
      </c>
      <c r="P1406" s="21" t="str">
        <f>IF(Table13[[#This Row],[Discount]]=0,"No Discount",IF(Table13[[#This Row],[Discount]]&lt;=0.05,"Low",IF(Table13[[#This Row],[Discount]]&lt;=0.1,"Medium","High")))</f>
        <v>Medium</v>
      </c>
      <c r="Q1406" s="15">
        <f t="shared" si="64"/>
        <v>838.38</v>
      </c>
      <c r="R1406" s="15">
        <f t="shared" si="65"/>
        <v>7545.4199999999992</v>
      </c>
      <c r="S1406" s="15" t="str">
        <f>IF(Table13[[#This Row],[Total Sales After Discount (Main Total Sales)]]&gt;=1000,"High Order","Low Order")</f>
        <v>High Order</v>
      </c>
      <c r="T1406" s="9" t="s">
        <v>50</v>
      </c>
      <c r="U1406" s="9" t="s">
        <v>42</v>
      </c>
      <c r="V1406" s="16" t="str">
        <f ca="1">PROPER(Table13[[#This Row],[Region]])</f>
        <v>West</v>
      </c>
      <c r="W1406" s="9" t="s">
        <v>37</v>
      </c>
      <c r="X1406" s="9" t="s">
        <v>361</v>
      </c>
      <c r="Y1406" s="9" t="s">
        <v>32</v>
      </c>
      <c r="Z1406" s="9" t="str">
        <f>TEXT(Table13[[#This Row],[Order Date]],"mmm")</f>
        <v>Apr</v>
      </c>
      <c r="AA1406" s="1" t="str">
        <f>TEXT(Table13[[#This Row],[Order Date]],"yyyy")</f>
        <v>2015</v>
      </c>
      <c r="AB1406" s="1" t="str">
        <f>TEXT(Table13[[#This Row],[Order Date]],"mmm yyyy")</f>
        <v>Apr 2015</v>
      </c>
      <c r="AC1406" s="1" t="str">
        <f>TEXT(Table13[[#This Row],[Order Date]],"dddd")</f>
        <v>Sunday</v>
      </c>
    </row>
    <row r="1407" spans="1:29" ht="14.5">
      <c r="A1407" s="9">
        <v>2491</v>
      </c>
      <c r="B1407" s="9" t="str">
        <f>VLOOKUP(Table13[[#This Row],[Customer ID]],'Customer Lookup'!A:B,2,0)</f>
        <v>Sean N Boyer</v>
      </c>
      <c r="C1407" s="9">
        <v>23877</v>
      </c>
      <c r="D1407" s="12">
        <v>42016</v>
      </c>
      <c r="E1407" s="12">
        <v>42016</v>
      </c>
      <c r="F1407" s="24">
        <f>Table13[[#This Row],[Ship Date]]-Table13[[#This Row],[Order Date]]</f>
        <v>0</v>
      </c>
      <c r="G1407" s="18" t="str">
        <f>IF(Table13[[#This Row],[Shipping Delay (No of Days From Order to Delivery)]]&lt;=2,"Fast Delivery","Standard Delivery")</f>
        <v>Fast Delivery</v>
      </c>
      <c r="H1407" s="9" t="s">
        <v>2235</v>
      </c>
      <c r="I1407" s="13" t="str">
        <f ca="1">TRIM(Table13[[#This Row],[Product Category]])</f>
        <v>Technology</v>
      </c>
      <c r="J1407" s="13" t="str">
        <f ca="1">PROPER(Table13[[#This Row],[Product Sub-Category]])</f>
        <v>Telephones And Communication</v>
      </c>
      <c r="K1407" s="14">
        <v>37</v>
      </c>
      <c r="L1407" s="15">
        <v>65.989999999999995</v>
      </c>
      <c r="M1407" s="15">
        <f t="shared" si="63"/>
        <v>2441.6299999999997</v>
      </c>
      <c r="N1407" s="9">
        <v>0.05</v>
      </c>
      <c r="O1407" s="20">
        <v>0.05</v>
      </c>
      <c r="P1407" s="20" t="str">
        <f>IF(Table13[[#This Row],[Discount]]=0,"No Discount",IF(Table13[[#This Row],[Discount]]&lt;=0.05,"Low",IF(Table13[[#This Row],[Discount]]&lt;=0.1,"Medium","High")))</f>
        <v>Low</v>
      </c>
      <c r="Q1407" s="15">
        <f t="shared" si="64"/>
        <v>122.08149999999999</v>
      </c>
      <c r="R1407" s="15">
        <f t="shared" si="65"/>
        <v>2319.5484999999999</v>
      </c>
      <c r="S1407" s="15" t="str">
        <f>IF(Table13[[#This Row],[Total Sales After Discount (Main Total Sales)]]&gt;=1000,"High Order","Low Order")</f>
        <v>High Order</v>
      </c>
      <c r="T1407" s="9" t="s">
        <v>31</v>
      </c>
      <c r="U1407" s="9" t="s">
        <v>42</v>
      </c>
      <c r="V1407" s="16" t="str">
        <f ca="1">PROPER(Table13[[#This Row],[Region]])</f>
        <v>West</v>
      </c>
      <c r="W1407" s="9" t="s">
        <v>37</v>
      </c>
      <c r="X1407" s="9" t="s">
        <v>361</v>
      </c>
      <c r="Y1407" s="9" t="s">
        <v>32</v>
      </c>
      <c r="Z1407" s="9" t="str">
        <f>TEXT(Table13[[#This Row],[Order Date]],"mmm")</f>
        <v>Jan</v>
      </c>
      <c r="AA1407" s="1" t="str">
        <f>TEXT(Table13[[#This Row],[Order Date]],"yyyy")</f>
        <v>2015</v>
      </c>
      <c r="AB1407" s="1" t="str">
        <f>TEXT(Table13[[#This Row],[Order Date]],"mmm yyyy")</f>
        <v>Jan 2015</v>
      </c>
      <c r="AC1407" s="1" t="str">
        <f>TEXT(Table13[[#This Row],[Order Date]],"dddd")</f>
        <v>Monday</v>
      </c>
    </row>
    <row r="1408" spans="1:29" ht="14.5">
      <c r="A1408" s="9">
        <v>2491</v>
      </c>
      <c r="B1408" s="9" t="str">
        <f>VLOOKUP(Table13[[#This Row],[Customer ID]],'Customer Lookup'!A:B,2,0)</f>
        <v>Sean N Boyer</v>
      </c>
      <c r="C1408" s="9">
        <v>23877</v>
      </c>
      <c r="D1408" s="12">
        <v>42016</v>
      </c>
      <c r="E1408" s="12">
        <v>42018</v>
      </c>
      <c r="F1408" s="24">
        <f>Table13[[#This Row],[Ship Date]]-Table13[[#This Row],[Order Date]]</f>
        <v>2</v>
      </c>
      <c r="G1408" s="18" t="str">
        <f>IF(Table13[[#This Row],[Shipping Delay (No of Days From Order to Delivery)]]&lt;=2,"Fast Delivery","Standard Delivery")</f>
        <v>Fast Delivery</v>
      </c>
      <c r="H1408" s="8" t="s">
        <v>144</v>
      </c>
      <c r="I1408" s="13" t="str">
        <f ca="1">TRIM(Table13[[#This Row],[Product Category]])</f>
        <v>Office Supplies</v>
      </c>
      <c r="J1408" s="13" t="str">
        <f ca="1">PROPER(Table13[[#This Row],[Product Sub-Category]])</f>
        <v>Computer Peripherals</v>
      </c>
      <c r="K1408" s="14">
        <v>42</v>
      </c>
      <c r="L1408" s="15">
        <v>10.01</v>
      </c>
      <c r="M1408" s="15">
        <f t="shared" si="63"/>
        <v>420.42</v>
      </c>
      <c r="N1408" s="9">
        <v>0.05</v>
      </c>
      <c r="O1408" s="21">
        <v>0.05</v>
      </c>
      <c r="P1408" s="21" t="str">
        <f>IF(Table13[[#This Row],[Discount]]=0,"No Discount",IF(Table13[[#This Row],[Discount]]&lt;=0.05,"Low",IF(Table13[[#This Row],[Discount]]&lt;=0.1,"Medium","High")))</f>
        <v>Low</v>
      </c>
      <c r="Q1408" s="15">
        <f t="shared" si="64"/>
        <v>21.021000000000001</v>
      </c>
      <c r="R1408" s="15">
        <f t="shared" si="65"/>
        <v>399.399</v>
      </c>
      <c r="S1408" s="15" t="str">
        <f>IF(Table13[[#This Row],[Total Sales After Discount (Main Total Sales)]]&gt;=1000,"High Order","Low Order")</f>
        <v>Low Order</v>
      </c>
      <c r="T1408" s="9" t="s">
        <v>31</v>
      </c>
      <c r="U1408" s="9" t="s">
        <v>42</v>
      </c>
      <c r="V1408" s="16" t="str">
        <f ca="1">PROPER(Table13[[#This Row],[Region]])</f>
        <v>West</v>
      </c>
      <c r="W1408" s="9" t="s">
        <v>37</v>
      </c>
      <c r="X1408" s="9" t="s">
        <v>361</v>
      </c>
      <c r="Y1408" s="9" t="s">
        <v>22</v>
      </c>
      <c r="Z1408" s="9" t="str">
        <f>TEXT(Table13[[#This Row],[Order Date]],"mmm")</f>
        <v>Jan</v>
      </c>
      <c r="AA1408" s="1" t="str">
        <f>TEXT(Table13[[#This Row],[Order Date]],"yyyy")</f>
        <v>2015</v>
      </c>
      <c r="AB1408" s="1" t="str">
        <f>TEXT(Table13[[#This Row],[Order Date]],"mmm yyyy")</f>
        <v>Jan 2015</v>
      </c>
      <c r="AC1408" s="1" t="str">
        <f>TEXT(Table13[[#This Row],[Order Date]],"dddd")</f>
        <v>Monday</v>
      </c>
    </row>
    <row r="1409" spans="1:29" ht="14.5">
      <c r="A1409" s="9">
        <v>2491</v>
      </c>
      <c r="B1409" s="9" t="str">
        <f>VLOOKUP(Table13[[#This Row],[Customer ID]],'Customer Lookup'!A:B,2,0)</f>
        <v>Sean N Boyer</v>
      </c>
      <c r="C1409" s="9">
        <v>14785</v>
      </c>
      <c r="D1409" s="12">
        <v>42103</v>
      </c>
      <c r="E1409" s="12">
        <v>42103</v>
      </c>
      <c r="F1409" s="24">
        <f>Table13[[#This Row],[Ship Date]]-Table13[[#This Row],[Order Date]]</f>
        <v>0</v>
      </c>
      <c r="G1409" s="18" t="str">
        <f>IF(Table13[[#This Row],[Shipping Delay (No of Days From Order to Delivery)]]&lt;=2,"Fast Delivery","Standard Delivery")</f>
        <v>Fast Delivery</v>
      </c>
      <c r="H1409" s="9" t="s">
        <v>116</v>
      </c>
      <c r="I1409" s="13" t="str">
        <f ca="1">TRIM(Table13[[#This Row],[Product Category]])</f>
        <v>Office Supplies</v>
      </c>
      <c r="J1409" s="13" t="str">
        <f ca="1">PROPER(Table13[[#This Row],[Product Sub-Category]])</f>
        <v>Labels</v>
      </c>
      <c r="K1409" s="14">
        <v>36</v>
      </c>
      <c r="L1409" s="15">
        <v>4.91</v>
      </c>
      <c r="M1409" s="15">
        <f t="shared" si="63"/>
        <v>176.76</v>
      </c>
      <c r="N1409" s="9">
        <v>0.05</v>
      </c>
      <c r="O1409" s="20">
        <v>0.05</v>
      </c>
      <c r="P1409" s="20" t="str">
        <f>IF(Table13[[#This Row],[Discount]]=0,"No Discount",IF(Table13[[#This Row],[Discount]]&lt;=0.05,"Low",IF(Table13[[#This Row],[Discount]]&lt;=0.1,"Medium","High")))</f>
        <v>Low</v>
      </c>
      <c r="Q1409" s="15">
        <f t="shared" si="64"/>
        <v>8.8379999999999992</v>
      </c>
      <c r="R1409" s="15">
        <f t="shared" si="65"/>
        <v>167.922</v>
      </c>
      <c r="S1409" s="15" t="str">
        <f>IF(Table13[[#This Row],[Total Sales After Discount (Main Total Sales)]]&gt;=1000,"High Order","Low Order")</f>
        <v>Low Order</v>
      </c>
      <c r="T1409" s="9" t="s">
        <v>21</v>
      </c>
      <c r="U1409" s="9" t="s">
        <v>104</v>
      </c>
      <c r="V1409" s="16" t="str">
        <f ca="1">PROPER(Table13[[#This Row],[Region]])</f>
        <v>West</v>
      </c>
      <c r="W1409" s="9" t="s">
        <v>37</v>
      </c>
      <c r="X1409" s="9" t="s">
        <v>361</v>
      </c>
      <c r="Y1409" s="9" t="s">
        <v>32</v>
      </c>
      <c r="Z1409" s="9" t="str">
        <f>TEXT(Table13[[#This Row],[Order Date]],"mmm")</f>
        <v>Apr</v>
      </c>
      <c r="AA1409" s="1" t="str">
        <f>TEXT(Table13[[#This Row],[Order Date]],"yyyy")</f>
        <v>2015</v>
      </c>
      <c r="AB1409" s="1" t="str">
        <f>TEXT(Table13[[#This Row],[Order Date]],"mmm yyyy")</f>
        <v>Apr 2015</v>
      </c>
      <c r="AC1409" s="1" t="str">
        <f>TEXT(Table13[[#This Row],[Order Date]],"dddd")</f>
        <v>Thursday</v>
      </c>
    </row>
    <row r="1410" spans="1:29" ht="14.5">
      <c r="A1410" s="9">
        <v>2491</v>
      </c>
      <c r="B1410" s="9" t="str">
        <f>VLOOKUP(Table13[[#This Row],[Customer ID]],'Customer Lookup'!A:B,2,0)</f>
        <v>Sean N Boyer</v>
      </c>
      <c r="C1410" s="9">
        <v>14785</v>
      </c>
      <c r="D1410" s="12">
        <v>42103</v>
      </c>
      <c r="E1410" s="12">
        <v>42104</v>
      </c>
      <c r="F1410" s="24">
        <f>Table13[[#This Row],[Ship Date]]-Table13[[#This Row],[Order Date]]</f>
        <v>1</v>
      </c>
      <c r="G1410" s="18" t="str">
        <f>IF(Table13[[#This Row],[Shipping Delay (No of Days From Order to Delivery)]]&lt;=2,"Fast Delivery","Standard Delivery")</f>
        <v>Fast Delivery</v>
      </c>
      <c r="H1410" s="8" t="s">
        <v>2231</v>
      </c>
      <c r="I1410" s="13" t="str">
        <f ca="1">TRIM(Table13[[#This Row],[Product Category]])</f>
        <v>Office Supplies</v>
      </c>
      <c r="J1410" s="13" t="str">
        <f ca="1">PROPER(Table13[[#This Row],[Product Sub-Category]])</f>
        <v>Pens &amp; Art Supplies</v>
      </c>
      <c r="K1410" s="14">
        <v>45</v>
      </c>
      <c r="L1410" s="15">
        <v>28.15</v>
      </c>
      <c r="M1410" s="15">
        <f t="shared" ref="M1410:M1473" si="66">L1410*K1410</f>
        <v>1266.75</v>
      </c>
      <c r="N1410" s="9">
        <v>0.05</v>
      </c>
      <c r="O1410" s="21">
        <v>0.05</v>
      </c>
      <c r="P1410" s="21" t="str">
        <f>IF(Table13[[#This Row],[Discount]]=0,"No Discount",IF(Table13[[#This Row],[Discount]]&lt;=0.05,"Low",IF(Table13[[#This Row],[Discount]]&lt;=0.1,"Medium","High")))</f>
        <v>Low</v>
      </c>
      <c r="Q1410" s="15">
        <f t="shared" ref="Q1410:Q1473" si="67">N1410*M1410</f>
        <v>63.337500000000006</v>
      </c>
      <c r="R1410" s="15">
        <f t="shared" ref="R1410:R1473" si="68">M1410-Q1410</f>
        <v>1203.4124999999999</v>
      </c>
      <c r="S1410" s="15" t="str">
        <f>IF(Table13[[#This Row],[Total Sales After Discount (Main Total Sales)]]&gt;=1000,"High Order","Low Order")</f>
        <v>High Order</v>
      </c>
      <c r="T1410" s="9" t="s">
        <v>21</v>
      </c>
      <c r="U1410" s="9" t="s">
        <v>104</v>
      </c>
      <c r="V1410" s="16" t="str">
        <f ca="1">PROPER(Table13[[#This Row],[Region]])</f>
        <v>West</v>
      </c>
      <c r="W1410" s="9" t="s">
        <v>37</v>
      </c>
      <c r="X1410" s="9" t="s">
        <v>361</v>
      </c>
      <c r="Y1410" s="9" t="s">
        <v>32</v>
      </c>
      <c r="Z1410" s="9" t="str">
        <f>TEXT(Table13[[#This Row],[Order Date]],"mmm")</f>
        <v>Apr</v>
      </c>
      <c r="AA1410" s="1" t="str">
        <f>TEXT(Table13[[#This Row],[Order Date]],"yyyy")</f>
        <v>2015</v>
      </c>
      <c r="AB1410" s="1" t="str">
        <f>TEXT(Table13[[#This Row],[Order Date]],"mmm yyyy")</f>
        <v>Apr 2015</v>
      </c>
      <c r="AC1410" s="1" t="str">
        <f>TEXT(Table13[[#This Row],[Order Date]],"dddd")</f>
        <v>Thursday</v>
      </c>
    </row>
    <row r="1411" spans="1:29" ht="14.5">
      <c r="A1411" s="9">
        <v>2495</v>
      </c>
      <c r="B1411" s="9" t="str">
        <f>VLOOKUP(Table13[[#This Row],[Customer ID]],'Customer Lookup'!A:B,2,0)</f>
        <v>Maria Block</v>
      </c>
      <c r="C1411" s="9">
        <v>86885</v>
      </c>
      <c r="D1411" s="12">
        <v>42120</v>
      </c>
      <c r="E1411" s="12">
        <v>42122</v>
      </c>
      <c r="F1411" s="24">
        <f>Table13[[#This Row],[Ship Date]]-Table13[[#This Row],[Order Date]]</f>
        <v>2</v>
      </c>
      <c r="G1411" s="18" t="str">
        <f>IF(Table13[[#This Row],[Shipping Delay (No of Days From Order to Delivery)]]&lt;=2,"Fast Delivery","Standard Delivery")</f>
        <v>Fast Delivery</v>
      </c>
      <c r="H1411" s="9" t="s">
        <v>2231</v>
      </c>
      <c r="I1411" s="13" t="str">
        <f ca="1">TRIM(Table13[[#This Row],[Product Category]])</f>
        <v>Furniture</v>
      </c>
      <c r="J1411" s="13" t="str">
        <f ca="1">PROPER(Table13[[#This Row],[Product Sub-Category]])</f>
        <v>Pens &amp; Art Supplies</v>
      </c>
      <c r="K1411" s="14">
        <v>2</v>
      </c>
      <c r="L1411" s="15">
        <v>4.28</v>
      </c>
      <c r="M1411" s="15">
        <f t="shared" si="66"/>
        <v>8.56</v>
      </c>
      <c r="N1411" s="9">
        <v>0.05</v>
      </c>
      <c r="O1411" s="20">
        <v>0.05</v>
      </c>
      <c r="P1411" s="20" t="str">
        <f>IF(Table13[[#This Row],[Discount]]=0,"No Discount",IF(Table13[[#This Row],[Discount]]&lt;=0.05,"Low",IF(Table13[[#This Row],[Discount]]&lt;=0.1,"Medium","High")))</f>
        <v>Low</v>
      </c>
      <c r="Q1411" s="15">
        <f t="shared" si="67"/>
        <v>0.42800000000000005</v>
      </c>
      <c r="R1411" s="15">
        <f t="shared" si="68"/>
        <v>8.1319999999999997</v>
      </c>
      <c r="S1411" s="15" t="str">
        <f>IF(Table13[[#This Row],[Total Sales After Discount (Main Total Sales)]]&gt;=1000,"High Order","Low Order")</f>
        <v>Low Order</v>
      </c>
      <c r="T1411" s="9" t="s">
        <v>98</v>
      </c>
      <c r="U1411" s="9" t="s">
        <v>104</v>
      </c>
      <c r="V1411" s="16" t="str">
        <f ca="1">PROPER(Table13[[#This Row],[Region]])</f>
        <v>West</v>
      </c>
      <c r="W1411" s="9" t="s">
        <v>836</v>
      </c>
      <c r="X1411" s="9" t="s">
        <v>837</v>
      </c>
      <c r="Y1411" s="9" t="s">
        <v>32</v>
      </c>
      <c r="Z1411" s="9" t="str">
        <f>TEXT(Table13[[#This Row],[Order Date]],"mmm")</f>
        <v>Apr</v>
      </c>
      <c r="AA1411" s="1" t="str">
        <f>TEXT(Table13[[#This Row],[Order Date]],"yyyy")</f>
        <v>2015</v>
      </c>
      <c r="AB1411" s="1" t="str">
        <f>TEXT(Table13[[#This Row],[Order Date]],"mmm yyyy")</f>
        <v>Apr 2015</v>
      </c>
      <c r="AC1411" s="1" t="str">
        <f>TEXT(Table13[[#This Row],[Order Date]],"dddd")</f>
        <v>Sunday</v>
      </c>
    </row>
    <row r="1412" spans="1:29" ht="14.5">
      <c r="A1412" s="9">
        <v>2498</v>
      </c>
      <c r="B1412" s="9" t="str">
        <f>VLOOKUP(Table13[[#This Row],[Customer ID]],'Customer Lookup'!A:B,2,0)</f>
        <v>Arlene Long</v>
      </c>
      <c r="C1412" s="9">
        <v>16547</v>
      </c>
      <c r="D1412" s="12">
        <v>42053</v>
      </c>
      <c r="E1412" s="12">
        <v>42055</v>
      </c>
      <c r="F1412" s="24">
        <f>Table13[[#This Row],[Ship Date]]-Table13[[#This Row],[Order Date]]</f>
        <v>2</v>
      </c>
      <c r="G1412" s="18" t="str">
        <f>IF(Table13[[#This Row],[Shipping Delay (No of Days From Order to Delivery)]]&lt;=2,"Fast Delivery","Standard Delivery")</f>
        <v>Fast Delivery</v>
      </c>
      <c r="H1412" s="8" t="s">
        <v>2232</v>
      </c>
      <c r="I1412" s="13" t="str">
        <f ca="1">TRIM(Table13[[#This Row],[Product Category]])</f>
        <v>Furniture</v>
      </c>
      <c r="J1412" s="13" t="str">
        <f ca="1">PROPER(Table13[[#This Row],[Product Sub-Category]])</f>
        <v>Chairs &amp; Chairmats</v>
      </c>
      <c r="K1412" s="14">
        <v>30</v>
      </c>
      <c r="L1412" s="15">
        <v>355.98</v>
      </c>
      <c r="M1412" s="15">
        <f t="shared" si="66"/>
        <v>10679.400000000001</v>
      </c>
      <c r="N1412" s="9">
        <v>0.1</v>
      </c>
      <c r="O1412" s="21">
        <v>0.1</v>
      </c>
      <c r="P1412" s="21" t="str">
        <f>IF(Table13[[#This Row],[Discount]]=0,"No Discount",IF(Table13[[#This Row],[Discount]]&lt;=0.05,"Low",IF(Table13[[#This Row],[Discount]]&lt;=0.1,"Medium","High")))</f>
        <v>Medium</v>
      </c>
      <c r="Q1412" s="15">
        <f t="shared" si="67"/>
        <v>1067.9400000000003</v>
      </c>
      <c r="R1412" s="15">
        <f t="shared" si="68"/>
        <v>9611.4600000000009</v>
      </c>
      <c r="S1412" s="15" t="str">
        <f>IF(Table13[[#This Row],[Total Sales After Discount (Main Total Sales)]]&gt;=1000,"High Order","Low Order")</f>
        <v>High Order</v>
      </c>
      <c r="T1412" s="9" t="s">
        <v>31</v>
      </c>
      <c r="U1412" s="9" t="s">
        <v>81</v>
      </c>
      <c r="V1412" s="16" t="str">
        <f ca="1">PROPER(Table13[[#This Row],[Region]])</f>
        <v>West</v>
      </c>
      <c r="W1412" s="9" t="s">
        <v>37</v>
      </c>
      <c r="X1412" s="9" t="s">
        <v>678</v>
      </c>
      <c r="Y1412" s="9" t="s">
        <v>22</v>
      </c>
      <c r="Z1412" s="9" t="str">
        <f>TEXT(Table13[[#This Row],[Order Date]],"mmm")</f>
        <v>Feb</v>
      </c>
      <c r="AA1412" s="1" t="str">
        <f>TEXT(Table13[[#This Row],[Order Date]],"yyyy")</f>
        <v>2015</v>
      </c>
      <c r="AB1412" s="1" t="str">
        <f>TEXT(Table13[[#This Row],[Order Date]],"mmm yyyy")</f>
        <v>Feb 2015</v>
      </c>
      <c r="AC1412" s="1" t="str">
        <f>TEXT(Table13[[#This Row],[Order Date]],"dddd")</f>
        <v>Wednesday</v>
      </c>
    </row>
    <row r="1413" spans="1:29" ht="14.5">
      <c r="A1413" s="9">
        <v>2498</v>
      </c>
      <c r="B1413" s="9" t="str">
        <f>VLOOKUP(Table13[[#This Row],[Customer ID]],'Customer Lookup'!A:B,2,0)</f>
        <v>Arlene Long</v>
      </c>
      <c r="C1413" s="9">
        <v>16547</v>
      </c>
      <c r="D1413" s="12">
        <v>42053</v>
      </c>
      <c r="E1413" s="12">
        <v>42053</v>
      </c>
      <c r="F1413" s="24">
        <f>Table13[[#This Row],[Ship Date]]-Table13[[#This Row],[Order Date]]</f>
        <v>0</v>
      </c>
      <c r="G1413" s="18" t="str">
        <f>IF(Table13[[#This Row],[Shipping Delay (No of Days From Order to Delivery)]]&lt;=2,"Fast Delivery","Standard Delivery")</f>
        <v>Fast Delivery</v>
      </c>
      <c r="H1413" s="9" t="s">
        <v>123</v>
      </c>
      <c r="I1413" s="13" t="str">
        <f ca="1">TRIM(Table13[[#This Row],[Product Category]])</f>
        <v>Furniture</v>
      </c>
      <c r="J1413" s="13" t="str">
        <f ca="1">PROPER(Table13[[#This Row],[Product Sub-Category]])</f>
        <v>Tables</v>
      </c>
      <c r="K1413" s="14">
        <v>8</v>
      </c>
      <c r="L1413" s="15">
        <v>218.75</v>
      </c>
      <c r="M1413" s="15">
        <f t="shared" si="66"/>
        <v>1750</v>
      </c>
      <c r="N1413" s="9">
        <v>0.1</v>
      </c>
      <c r="O1413" s="20">
        <v>0.1</v>
      </c>
      <c r="P1413" s="20" t="str">
        <f>IF(Table13[[#This Row],[Discount]]=0,"No Discount",IF(Table13[[#This Row],[Discount]]&lt;=0.05,"Low",IF(Table13[[#This Row],[Discount]]&lt;=0.1,"Medium","High")))</f>
        <v>Medium</v>
      </c>
      <c r="Q1413" s="15">
        <f t="shared" si="67"/>
        <v>175</v>
      </c>
      <c r="R1413" s="15">
        <f t="shared" si="68"/>
        <v>1575</v>
      </c>
      <c r="S1413" s="15" t="str">
        <f>IF(Table13[[#This Row],[Total Sales After Discount (Main Total Sales)]]&gt;=1000,"High Order","Low Order")</f>
        <v>High Order</v>
      </c>
      <c r="T1413" s="9" t="s">
        <v>31</v>
      </c>
      <c r="U1413" s="9" t="s">
        <v>81</v>
      </c>
      <c r="V1413" s="16" t="str">
        <f ca="1">PROPER(Table13[[#This Row],[Region]])</f>
        <v>West</v>
      </c>
      <c r="W1413" s="9" t="s">
        <v>37</v>
      </c>
      <c r="X1413" s="9" t="s">
        <v>678</v>
      </c>
      <c r="Y1413" s="9" t="s">
        <v>22</v>
      </c>
      <c r="Z1413" s="9" t="str">
        <f>TEXT(Table13[[#This Row],[Order Date]],"mmm")</f>
        <v>Feb</v>
      </c>
      <c r="AA1413" s="1" t="str">
        <f>TEXT(Table13[[#This Row],[Order Date]],"yyyy")</f>
        <v>2015</v>
      </c>
      <c r="AB1413" s="1" t="str">
        <f>TEXT(Table13[[#This Row],[Order Date]],"mmm yyyy")</f>
        <v>Feb 2015</v>
      </c>
      <c r="AC1413" s="1" t="str">
        <f>TEXT(Table13[[#This Row],[Order Date]],"dddd")</f>
        <v>Wednesday</v>
      </c>
    </row>
    <row r="1414" spans="1:29" ht="14.5">
      <c r="A1414" s="9">
        <v>2498</v>
      </c>
      <c r="B1414" s="9" t="str">
        <f>VLOOKUP(Table13[[#This Row],[Customer ID]],'Customer Lookup'!A:B,2,0)</f>
        <v>Arlene Long</v>
      </c>
      <c r="C1414" s="9">
        <v>54567</v>
      </c>
      <c r="D1414" s="12">
        <v>42037</v>
      </c>
      <c r="E1414" s="12">
        <v>42039</v>
      </c>
      <c r="F1414" s="24">
        <f>Table13[[#This Row],[Ship Date]]-Table13[[#This Row],[Order Date]]</f>
        <v>2</v>
      </c>
      <c r="G1414" s="18" t="str">
        <f>IF(Table13[[#This Row],[Shipping Delay (No of Days From Order to Delivery)]]&lt;=2,"Fast Delivery","Standard Delivery")</f>
        <v>Fast Delivery</v>
      </c>
      <c r="H1414" s="8" t="s">
        <v>2233</v>
      </c>
      <c r="I1414" s="13" t="str">
        <f ca="1">TRIM(Table13[[#This Row],[Product Category]])</f>
        <v>Office Supplies</v>
      </c>
      <c r="J1414" s="13" t="str">
        <f ca="1">PROPER(Table13[[#This Row],[Product Sub-Category]])</f>
        <v>Office Furnishings</v>
      </c>
      <c r="K1414" s="14">
        <v>56</v>
      </c>
      <c r="L1414" s="15">
        <v>6.28</v>
      </c>
      <c r="M1414" s="15">
        <f t="shared" si="66"/>
        <v>351.68</v>
      </c>
      <c r="N1414" s="9">
        <v>0.05</v>
      </c>
      <c r="O1414" s="21">
        <v>0.05</v>
      </c>
      <c r="P1414" s="21" t="str">
        <f>IF(Table13[[#This Row],[Discount]]=0,"No Discount",IF(Table13[[#This Row],[Discount]]&lt;=0.05,"Low",IF(Table13[[#This Row],[Discount]]&lt;=0.1,"Medium","High")))</f>
        <v>Low</v>
      </c>
      <c r="Q1414" s="15">
        <f t="shared" si="67"/>
        <v>17.584</v>
      </c>
      <c r="R1414" s="15">
        <f t="shared" si="68"/>
        <v>334.096</v>
      </c>
      <c r="S1414" s="15" t="str">
        <f>IF(Table13[[#This Row],[Total Sales After Discount (Main Total Sales)]]&gt;=1000,"High Order","Low Order")</f>
        <v>Low Order</v>
      </c>
      <c r="T1414" s="9" t="s">
        <v>50</v>
      </c>
      <c r="U1414" s="9" t="s">
        <v>51</v>
      </c>
      <c r="V1414" s="16" t="str">
        <f ca="1">PROPER(Table13[[#This Row],[Region]])</f>
        <v>West</v>
      </c>
      <c r="W1414" s="9" t="s">
        <v>37</v>
      </c>
      <c r="X1414" s="9" t="s">
        <v>678</v>
      </c>
      <c r="Y1414" s="9" t="s">
        <v>32</v>
      </c>
      <c r="Z1414" s="9" t="str">
        <f>TEXT(Table13[[#This Row],[Order Date]],"mmm")</f>
        <v>Feb</v>
      </c>
      <c r="AA1414" s="1" t="str">
        <f>TEXT(Table13[[#This Row],[Order Date]],"yyyy")</f>
        <v>2015</v>
      </c>
      <c r="AB1414" s="1" t="str">
        <f>TEXT(Table13[[#This Row],[Order Date]],"mmm yyyy")</f>
        <v>Feb 2015</v>
      </c>
      <c r="AC1414" s="1" t="str">
        <f>TEXT(Table13[[#This Row],[Order Date]],"dddd")</f>
        <v>Monday</v>
      </c>
    </row>
    <row r="1415" spans="1:29" ht="14.5">
      <c r="A1415" s="9">
        <v>2498</v>
      </c>
      <c r="B1415" s="9" t="str">
        <f>VLOOKUP(Table13[[#This Row],[Customer ID]],'Customer Lookup'!A:B,2,0)</f>
        <v>Arlene Long</v>
      </c>
      <c r="C1415" s="9">
        <v>20007</v>
      </c>
      <c r="D1415" s="12">
        <v>42040</v>
      </c>
      <c r="E1415" s="12">
        <v>42041</v>
      </c>
      <c r="F1415" s="24">
        <f>Table13[[#This Row],[Ship Date]]-Table13[[#This Row],[Order Date]]</f>
        <v>1</v>
      </c>
      <c r="G1415" s="18" t="str">
        <f>IF(Table13[[#This Row],[Shipping Delay (No of Days From Order to Delivery)]]&lt;=2,"Fast Delivery","Standard Delivery")</f>
        <v>Fast Delivery</v>
      </c>
      <c r="H1415" s="9" t="s">
        <v>2231</v>
      </c>
      <c r="I1415" s="13" t="str">
        <f ca="1">TRIM(Table13[[#This Row],[Product Category]])</f>
        <v>Furniture</v>
      </c>
      <c r="J1415" s="13" t="str">
        <f ca="1">PROPER(Table13[[#This Row],[Product Sub-Category]])</f>
        <v>Pens &amp; Art Supplies</v>
      </c>
      <c r="K1415" s="14">
        <v>88</v>
      </c>
      <c r="L1415" s="15">
        <v>1.68</v>
      </c>
      <c r="M1415" s="15">
        <f t="shared" si="66"/>
        <v>147.84</v>
      </c>
      <c r="N1415" s="9">
        <v>0.05</v>
      </c>
      <c r="O1415" s="20">
        <v>0.05</v>
      </c>
      <c r="P1415" s="20" t="str">
        <f>IF(Table13[[#This Row],[Discount]]=0,"No Discount",IF(Table13[[#This Row],[Discount]]&lt;=0.05,"Low",IF(Table13[[#This Row],[Discount]]&lt;=0.1,"Medium","High")))</f>
        <v>Low</v>
      </c>
      <c r="Q1415" s="15">
        <f t="shared" si="67"/>
        <v>7.3920000000000003</v>
      </c>
      <c r="R1415" s="15">
        <f t="shared" si="68"/>
        <v>140.44800000000001</v>
      </c>
      <c r="S1415" s="15" t="str">
        <f>IF(Table13[[#This Row],[Total Sales After Discount (Main Total Sales)]]&gt;=1000,"High Order","Low Order")</f>
        <v>Low Order</v>
      </c>
      <c r="T1415" s="9" t="s">
        <v>31</v>
      </c>
      <c r="U1415" s="9" t="s">
        <v>51</v>
      </c>
      <c r="V1415" s="16" t="str">
        <f ca="1">PROPER(Table13[[#This Row],[Region]])</f>
        <v>Central</v>
      </c>
      <c r="W1415" s="9" t="s">
        <v>37</v>
      </c>
      <c r="X1415" s="9" t="s">
        <v>678</v>
      </c>
      <c r="Y1415" s="9" t="s">
        <v>32</v>
      </c>
      <c r="Z1415" s="9" t="str">
        <f>TEXT(Table13[[#This Row],[Order Date]],"mmm")</f>
        <v>Feb</v>
      </c>
      <c r="AA1415" s="1" t="str">
        <f>TEXT(Table13[[#This Row],[Order Date]],"yyyy")</f>
        <v>2015</v>
      </c>
      <c r="AB1415" s="1" t="str">
        <f>TEXT(Table13[[#This Row],[Order Date]],"mmm yyyy")</f>
        <v>Feb 2015</v>
      </c>
      <c r="AC1415" s="1" t="str">
        <f>TEXT(Table13[[#This Row],[Order Date]],"dddd")</f>
        <v>Thursday</v>
      </c>
    </row>
    <row r="1416" spans="1:29" ht="14.5">
      <c r="A1416" s="9">
        <v>2499</v>
      </c>
      <c r="B1416" s="9" t="str">
        <f>VLOOKUP(Table13[[#This Row],[Customer ID]],'Customer Lookup'!A:B,2,0)</f>
        <v>Geoffrey Koch</v>
      </c>
      <c r="C1416" s="9">
        <v>88319</v>
      </c>
      <c r="D1416" s="12">
        <v>42053</v>
      </c>
      <c r="E1416" s="12">
        <v>42055</v>
      </c>
      <c r="F1416" s="24">
        <f>Table13[[#This Row],[Ship Date]]-Table13[[#This Row],[Order Date]]</f>
        <v>2</v>
      </c>
      <c r="G1416" s="18" t="str">
        <f>IF(Table13[[#This Row],[Shipping Delay (No of Days From Order to Delivery)]]&lt;=2,"Fast Delivery","Standard Delivery")</f>
        <v>Fast Delivery</v>
      </c>
      <c r="H1416" s="8" t="s">
        <v>2232</v>
      </c>
      <c r="I1416" s="13" t="str">
        <f ca="1">TRIM(Table13[[#This Row],[Product Category]])</f>
        <v>Furniture</v>
      </c>
      <c r="J1416" s="13" t="str">
        <f ca="1">PROPER(Table13[[#This Row],[Product Sub-Category]])</f>
        <v>Chairs &amp; Chairmats</v>
      </c>
      <c r="K1416" s="14">
        <v>8</v>
      </c>
      <c r="L1416" s="15">
        <v>355.98</v>
      </c>
      <c r="M1416" s="15">
        <f t="shared" si="66"/>
        <v>2847.84</v>
      </c>
      <c r="N1416" s="9">
        <v>0.1</v>
      </c>
      <c r="O1416" s="21">
        <v>0.1</v>
      </c>
      <c r="P1416" s="21" t="str">
        <f>IF(Table13[[#This Row],[Discount]]=0,"No Discount",IF(Table13[[#This Row],[Discount]]&lt;=0.05,"Low",IF(Table13[[#This Row],[Discount]]&lt;=0.1,"Medium","High")))</f>
        <v>Medium</v>
      </c>
      <c r="Q1416" s="15">
        <f t="shared" si="67"/>
        <v>284.78400000000005</v>
      </c>
      <c r="R1416" s="15">
        <f t="shared" si="68"/>
        <v>2563.056</v>
      </c>
      <c r="S1416" s="15" t="str">
        <f>IF(Table13[[#This Row],[Total Sales After Discount (Main Total Sales)]]&gt;=1000,"High Order","Low Order")</f>
        <v>High Order</v>
      </c>
      <c r="T1416" s="9" t="s">
        <v>31</v>
      </c>
      <c r="U1416" s="9" t="s">
        <v>81</v>
      </c>
      <c r="V1416" s="16" t="str">
        <f ca="1">PROPER(Table13[[#This Row],[Region]])</f>
        <v>Central</v>
      </c>
      <c r="W1416" s="9" t="s">
        <v>142</v>
      </c>
      <c r="X1416" s="9" t="s">
        <v>873</v>
      </c>
      <c r="Y1416" s="9" t="s">
        <v>22</v>
      </c>
      <c r="Z1416" s="9" t="str">
        <f>TEXT(Table13[[#This Row],[Order Date]],"mmm")</f>
        <v>Feb</v>
      </c>
      <c r="AA1416" s="1" t="str">
        <f>TEXT(Table13[[#This Row],[Order Date]],"yyyy")</f>
        <v>2015</v>
      </c>
      <c r="AB1416" s="1" t="str">
        <f>TEXT(Table13[[#This Row],[Order Date]],"mmm yyyy")</f>
        <v>Feb 2015</v>
      </c>
      <c r="AC1416" s="1" t="str">
        <f>TEXT(Table13[[#This Row],[Order Date]],"dddd")</f>
        <v>Wednesday</v>
      </c>
    </row>
    <row r="1417" spans="1:29" ht="14.5">
      <c r="A1417" s="9">
        <v>2500</v>
      </c>
      <c r="B1417" s="9" t="str">
        <f>VLOOKUP(Table13[[#This Row],[Customer ID]],'Customer Lookup'!A:B,2,0)</f>
        <v>Kevin Smith</v>
      </c>
      <c r="C1417" s="9">
        <v>88320</v>
      </c>
      <c r="D1417" s="12">
        <v>42037</v>
      </c>
      <c r="E1417" s="12">
        <v>42039</v>
      </c>
      <c r="F1417" s="24">
        <f>Table13[[#This Row],[Ship Date]]-Table13[[#This Row],[Order Date]]</f>
        <v>2</v>
      </c>
      <c r="G1417" s="18" t="str">
        <f>IF(Table13[[#This Row],[Shipping Delay (No of Days From Order to Delivery)]]&lt;=2,"Fast Delivery","Standard Delivery")</f>
        <v>Fast Delivery</v>
      </c>
      <c r="H1417" s="9" t="s">
        <v>2233</v>
      </c>
      <c r="I1417" s="13" t="str">
        <f ca="1">TRIM(Table13[[#This Row],[Product Category]])</f>
        <v>Office Supplies</v>
      </c>
      <c r="J1417" s="13" t="str">
        <f ca="1">PROPER(Table13[[#This Row],[Product Sub-Category]])</f>
        <v>Office Furnishings</v>
      </c>
      <c r="K1417" s="14">
        <v>14</v>
      </c>
      <c r="L1417" s="15">
        <v>6.28</v>
      </c>
      <c r="M1417" s="15">
        <f t="shared" si="66"/>
        <v>87.92</v>
      </c>
      <c r="N1417" s="9">
        <v>0.05</v>
      </c>
      <c r="O1417" s="20">
        <v>0.05</v>
      </c>
      <c r="P1417" s="20" t="str">
        <f>IF(Table13[[#This Row],[Discount]]=0,"No Discount",IF(Table13[[#This Row],[Discount]]&lt;=0.05,"Low",IF(Table13[[#This Row],[Discount]]&lt;=0.1,"Medium","High")))</f>
        <v>Low</v>
      </c>
      <c r="Q1417" s="15">
        <f t="shared" si="67"/>
        <v>4.3959999999999999</v>
      </c>
      <c r="R1417" s="15">
        <f t="shared" si="68"/>
        <v>83.524000000000001</v>
      </c>
      <c r="S1417" s="15" t="str">
        <f>IF(Table13[[#This Row],[Total Sales After Discount (Main Total Sales)]]&gt;=1000,"High Order","Low Order")</f>
        <v>Low Order</v>
      </c>
      <c r="T1417" s="9" t="s">
        <v>50</v>
      </c>
      <c r="U1417" s="9" t="s">
        <v>51</v>
      </c>
      <c r="V1417" s="16" t="str">
        <f ca="1">PROPER(Table13[[#This Row],[Region]])</f>
        <v>Central</v>
      </c>
      <c r="W1417" s="9" t="s">
        <v>142</v>
      </c>
      <c r="X1417" s="9" t="s">
        <v>874</v>
      </c>
      <c r="Y1417" s="9" t="s">
        <v>32</v>
      </c>
      <c r="Z1417" s="9" t="str">
        <f>TEXT(Table13[[#This Row],[Order Date]],"mmm")</f>
        <v>Feb</v>
      </c>
      <c r="AA1417" s="1" t="str">
        <f>TEXT(Table13[[#This Row],[Order Date]],"yyyy")</f>
        <v>2015</v>
      </c>
      <c r="AB1417" s="1" t="str">
        <f>TEXT(Table13[[#This Row],[Order Date]],"mmm yyyy")</f>
        <v>Feb 2015</v>
      </c>
      <c r="AC1417" s="1" t="str">
        <f>TEXT(Table13[[#This Row],[Order Date]],"dddd")</f>
        <v>Monday</v>
      </c>
    </row>
    <row r="1418" spans="1:29" ht="14.5">
      <c r="A1418" s="9">
        <v>2502</v>
      </c>
      <c r="B1418" s="9" t="str">
        <f>VLOOKUP(Table13[[#This Row],[Customer ID]],'Customer Lookup'!A:B,2,0)</f>
        <v>Toni Owens Poe</v>
      </c>
      <c r="C1418" s="9">
        <v>91310</v>
      </c>
      <c r="D1418" s="12">
        <v>42082</v>
      </c>
      <c r="E1418" s="12">
        <v>42082</v>
      </c>
      <c r="F1418" s="24">
        <f>Table13[[#This Row],[Ship Date]]-Table13[[#This Row],[Order Date]]</f>
        <v>0</v>
      </c>
      <c r="G1418" s="18" t="str">
        <f>IF(Table13[[#This Row],[Shipping Delay (No of Days From Order to Delivery)]]&lt;=2,"Fast Delivery","Standard Delivery")</f>
        <v>Fast Delivery</v>
      </c>
      <c r="H1418" s="8" t="s">
        <v>2237</v>
      </c>
      <c r="I1418" s="13" t="str">
        <f ca="1">TRIM(Table13[[#This Row],[Product Category]])</f>
        <v>Office Supplies</v>
      </c>
      <c r="J1418" s="13" t="str">
        <f ca="1">PROPER(Table13[[#This Row],[Product Sub-Category]])</f>
        <v>Binders And Binder Accessories</v>
      </c>
      <c r="K1418" s="14">
        <v>3</v>
      </c>
      <c r="L1418" s="15">
        <v>24.92</v>
      </c>
      <c r="M1418" s="15">
        <f t="shared" si="66"/>
        <v>74.760000000000005</v>
      </c>
      <c r="N1418" s="9">
        <v>0.05</v>
      </c>
      <c r="O1418" s="21">
        <v>0.05</v>
      </c>
      <c r="P1418" s="21" t="str">
        <f>IF(Table13[[#This Row],[Discount]]=0,"No Discount",IF(Table13[[#This Row],[Discount]]&lt;=0.05,"Low",IF(Table13[[#This Row],[Discount]]&lt;=0.1,"Medium","High")))</f>
        <v>Low</v>
      </c>
      <c r="Q1418" s="15">
        <f t="shared" si="67"/>
        <v>3.7380000000000004</v>
      </c>
      <c r="R1418" s="15">
        <f t="shared" si="68"/>
        <v>71.022000000000006</v>
      </c>
      <c r="S1418" s="15" t="str">
        <f>IF(Table13[[#This Row],[Total Sales After Discount (Main Total Sales)]]&gt;=1000,"High Order","Low Order")</f>
        <v>Low Order</v>
      </c>
      <c r="T1418" s="9" t="s">
        <v>21</v>
      </c>
      <c r="U1418" s="9" t="s">
        <v>42</v>
      </c>
      <c r="V1418" s="16" t="str">
        <f ca="1">PROPER(Table13[[#This Row],[Region]])</f>
        <v>Central</v>
      </c>
      <c r="W1418" s="9" t="s">
        <v>376</v>
      </c>
      <c r="X1418" s="9" t="s">
        <v>875</v>
      </c>
      <c r="Y1418" s="9" t="s">
        <v>32</v>
      </c>
      <c r="Z1418" s="9" t="str">
        <f>TEXT(Table13[[#This Row],[Order Date]],"mmm")</f>
        <v>Mar</v>
      </c>
      <c r="AA1418" s="1" t="str">
        <f>TEXT(Table13[[#This Row],[Order Date]],"yyyy")</f>
        <v>2015</v>
      </c>
      <c r="AB1418" s="1" t="str">
        <f>TEXT(Table13[[#This Row],[Order Date]],"mmm yyyy")</f>
        <v>Mar 2015</v>
      </c>
      <c r="AC1418" s="1" t="str">
        <f>TEXT(Table13[[#This Row],[Order Date]],"dddd")</f>
        <v>Thursday</v>
      </c>
    </row>
    <row r="1419" spans="1:29" ht="14.5">
      <c r="A1419" s="9">
        <v>2502</v>
      </c>
      <c r="B1419" s="9" t="str">
        <f>VLOOKUP(Table13[[#This Row],[Customer ID]],'Customer Lookup'!A:B,2,0)</f>
        <v>Toni Owens Poe</v>
      </c>
      <c r="C1419" s="9">
        <v>91310</v>
      </c>
      <c r="D1419" s="12">
        <v>42082</v>
      </c>
      <c r="E1419" s="12">
        <v>42083</v>
      </c>
      <c r="F1419" s="24">
        <f>Table13[[#This Row],[Ship Date]]-Table13[[#This Row],[Order Date]]</f>
        <v>1</v>
      </c>
      <c r="G1419" s="18" t="str">
        <f>IF(Table13[[#This Row],[Shipping Delay (No of Days From Order to Delivery)]]&lt;=2,"Fast Delivery","Standard Delivery")</f>
        <v>Fast Delivery</v>
      </c>
      <c r="H1419" s="9" t="s">
        <v>83</v>
      </c>
      <c r="I1419" s="13" t="str">
        <f ca="1">TRIM(Table13[[#This Row],[Product Category]])</f>
        <v>Office Supplies</v>
      </c>
      <c r="J1419" s="13" t="str">
        <f ca="1">PROPER(Table13[[#This Row],[Product Sub-Category]])</f>
        <v>Paper</v>
      </c>
      <c r="K1419" s="14">
        <v>7</v>
      </c>
      <c r="L1419" s="15">
        <v>12.28</v>
      </c>
      <c r="M1419" s="15">
        <f t="shared" si="66"/>
        <v>85.96</v>
      </c>
      <c r="N1419" s="9">
        <v>0.05</v>
      </c>
      <c r="O1419" s="20">
        <v>0.05</v>
      </c>
      <c r="P1419" s="20" t="str">
        <f>IF(Table13[[#This Row],[Discount]]=0,"No Discount",IF(Table13[[#This Row],[Discount]]&lt;=0.05,"Low",IF(Table13[[#This Row],[Discount]]&lt;=0.1,"Medium","High")))</f>
        <v>Low</v>
      </c>
      <c r="Q1419" s="15">
        <f t="shared" si="67"/>
        <v>4.298</v>
      </c>
      <c r="R1419" s="15">
        <f t="shared" si="68"/>
        <v>81.661999999999992</v>
      </c>
      <c r="S1419" s="15" t="str">
        <f>IF(Table13[[#This Row],[Total Sales After Discount (Main Total Sales)]]&gt;=1000,"High Order","Low Order")</f>
        <v>Low Order</v>
      </c>
      <c r="T1419" s="9" t="s">
        <v>21</v>
      </c>
      <c r="U1419" s="9" t="s">
        <v>42</v>
      </c>
      <c r="V1419" s="16" t="str">
        <f ca="1">PROPER(Table13[[#This Row],[Region]])</f>
        <v>East</v>
      </c>
      <c r="W1419" s="9" t="s">
        <v>376</v>
      </c>
      <c r="X1419" s="9" t="s">
        <v>875</v>
      </c>
      <c r="Y1419" s="9" t="s">
        <v>22</v>
      </c>
      <c r="Z1419" s="9" t="str">
        <f>TEXT(Table13[[#This Row],[Order Date]],"mmm")</f>
        <v>Mar</v>
      </c>
      <c r="AA1419" s="1" t="str">
        <f>TEXT(Table13[[#This Row],[Order Date]],"yyyy")</f>
        <v>2015</v>
      </c>
      <c r="AB1419" s="1" t="str">
        <f>TEXT(Table13[[#This Row],[Order Date]],"mmm yyyy")</f>
        <v>Mar 2015</v>
      </c>
      <c r="AC1419" s="1" t="str">
        <f>TEXT(Table13[[#This Row],[Order Date]],"dddd")</f>
        <v>Thursday</v>
      </c>
    </row>
    <row r="1420" spans="1:29" ht="14.5">
      <c r="A1420" s="9">
        <v>2506</v>
      </c>
      <c r="B1420" s="9" t="str">
        <f>VLOOKUP(Table13[[#This Row],[Customer ID]],'Customer Lookup'!A:B,2,0)</f>
        <v>Alfred Harmon</v>
      </c>
      <c r="C1420" s="9">
        <v>87033</v>
      </c>
      <c r="D1420" s="12">
        <v>42160</v>
      </c>
      <c r="E1420" s="12">
        <v>42162</v>
      </c>
      <c r="F1420" s="24">
        <f>Table13[[#This Row],[Ship Date]]-Table13[[#This Row],[Order Date]]</f>
        <v>2</v>
      </c>
      <c r="G1420" s="18" t="str">
        <f>IF(Table13[[#This Row],[Shipping Delay (No of Days From Order to Delivery)]]&lt;=2,"Fast Delivery","Standard Delivery")</f>
        <v>Fast Delivery</v>
      </c>
      <c r="H1420" s="8" t="s">
        <v>83</v>
      </c>
      <c r="I1420" s="13" t="str">
        <f ca="1">TRIM(Table13[[#This Row],[Product Category]])</f>
        <v>Technology</v>
      </c>
      <c r="J1420" s="13" t="str">
        <f ca="1">PROPER(Table13[[#This Row],[Product Sub-Category]])</f>
        <v>Paper</v>
      </c>
      <c r="K1420" s="14">
        <v>1</v>
      </c>
      <c r="L1420" s="15">
        <v>6.48</v>
      </c>
      <c r="M1420" s="15">
        <f t="shared" si="66"/>
        <v>6.48</v>
      </c>
      <c r="N1420" s="9">
        <v>0.05</v>
      </c>
      <c r="O1420" s="21">
        <v>0.05</v>
      </c>
      <c r="P1420" s="21" t="str">
        <f>IF(Table13[[#This Row],[Discount]]=0,"No Discount",IF(Table13[[#This Row],[Discount]]&lt;=0.05,"Low",IF(Table13[[#This Row],[Discount]]&lt;=0.1,"Medium","High")))</f>
        <v>Low</v>
      </c>
      <c r="Q1420" s="15">
        <f t="shared" si="67"/>
        <v>0.32400000000000007</v>
      </c>
      <c r="R1420" s="15">
        <f t="shared" si="68"/>
        <v>6.1560000000000006</v>
      </c>
      <c r="S1420" s="15" t="str">
        <f>IF(Table13[[#This Row],[Total Sales After Discount (Main Total Sales)]]&gt;=1000,"High Order","Low Order")</f>
        <v>Low Order</v>
      </c>
      <c r="T1420" s="9" t="s">
        <v>50</v>
      </c>
      <c r="U1420" s="9" t="s">
        <v>42</v>
      </c>
      <c r="V1420" s="16" t="str">
        <f ca="1">PROPER(Table13[[#This Row],[Region]])</f>
        <v>East</v>
      </c>
      <c r="W1420" s="9" t="s">
        <v>171</v>
      </c>
      <c r="X1420" s="9" t="s">
        <v>876</v>
      </c>
      <c r="Y1420" s="9" t="s">
        <v>32</v>
      </c>
      <c r="Z1420" s="9" t="str">
        <f>TEXT(Table13[[#This Row],[Order Date]],"mmm")</f>
        <v>Jun</v>
      </c>
      <c r="AA1420" s="1" t="str">
        <f>TEXT(Table13[[#This Row],[Order Date]],"yyyy")</f>
        <v>2015</v>
      </c>
      <c r="AB1420" s="1" t="str">
        <f>TEXT(Table13[[#This Row],[Order Date]],"mmm yyyy")</f>
        <v>Jun 2015</v>
      </c>
      <c r="AC1420" s="1" t="str">
        <f>TEXT(Table13[[#This Row],[Order Date]],"dddd")</f>
        <v>Friday</v>
      </c>
    </row>
    <row r="1421" spans="1:29" ht="14.5">
      <c r="A1421" s="9">
        <v>2507</v>
      </c>
      <c r="B1421" s="9" t="str">
        <f>VLOOKUP(Table13[[#This Row],[Customer ID]],'Customer Lookup'!A:B,2,0)</f>
        <v>Jeanette Davies</v>
      </c>
      <c r="C1421" s="9">
        <v>87033</v>
      </c>
      <c r="D1421" s="12">
        <v>42160</v>
      </c>
      <c r="E1421" s="12">
        <v>42162</v>
      </c>
      <c r="F1421" s="24">
        <f>Table13[[#This Row],[Ship Date]]-Table13[[#This Row],[Order Date]]</f>
        <v>2</v>
      </c>
      <c r="G1421" s="18" t="str">
        <f>IF(Table13[[#This Row],[Shipping Delay (No of Days From Order to Delivery)]]&lt;=2,"Fast Delivery","Standard Delivery")</f>
        <v>Fast Delivery</v>
      </c>
      <c r="H1421" s="9" t="s">
        <v>2242</v>
      </c>
      <c r="I1421" s="13" t="str">
        <f ca="1">TRIM(Table13[[#This Row],[Product Category]])</f>
        <v>Office Supplies</v>
      </c>
      <c r="J1421" s="13" t="str">
        <f ca="1">PROPER(Table13[[#This Row],[Product Sub-Category]])</f>
        <v>Copiers And Fax</v>
      </c>
      <c r="K1421" s="14">
        <v>15</v>
      </c>
      <c r="L1421" s="15">
        <v>699.99</v>
      </c>
      <c r="M1421" s="15">
        <f t="shared" si="66"/>
        <v>10499.85</v>
      </c>
      <c r="N1421" s="9">
        <v>0.1</v>
      </c>
      <c r="O1421" s="20">
        <v>0.1</v>
      </c>
      <c r="P1421" s="20" t="str">
        <f>IF(Table13[[#This Row],[Discount]]=0,"No Discount",IF(Table13[[#This Row],[Discount]]&lt;=0.05,"Low",IF(Table13[[#This Row],[Discount]]&lt;=0.1,"Medium","High")))</f>
        <v>Medium</v>
      </c>
      <c r="Q1421" s="15">
        <f t="shared" si="67"/>
        <v>1049.9850000000001</v>
      </c>
      <c r="R1421" s="15">
        <f t="shared" si="68"/>
        <v>9449.8649999999998</v>
      </c>
      <c r="S1421" s="15" t="str">
        <f>IF(Table13[[#This Row],[Total Sales After Discount (Main Total Sales)]]&gt;=1000,"High Order","Low Order")</f>
        <v>High Order</v>
      </c>
      <c r="T1421" s="9" t="s">
        <v>50</v>
      </c>
      <c r="U1421" s="9" t="s">
        <v>42</v>
      </c>
      <c r="V1421" s="16" t="str">
        <f ca="1">PROPER(Table13[[#This Row],[Region]])</f>
        <v>East</v>
      </c>
      <c r="W1421" s="9" t="s">
        <v>147</v>
      </c>
      <c r="X1421" s="9" t="s">
        <v>284</v>
      </c>
      <c r="Y1421" s="9" t="s">
        <v>22</v>
      </c>
      <c r="Z1421" s="9" t="str">
        <f>TEXT(Table13[[#This Row],[Order Date]],"mmm")</f>
        <v>Jun</v>
      </c>
      <c r="AA1421" s="1" t="str">
        <f>TEXT(Table13[[#This Row],[Order Date]],"yyyy")</f>
        <v>2015</v>
      </c>
      <c r="AB1421" s="1" t="str">
        <f>TEXT(Table13[[#This Row],[Order Date]],"mmm yyyy")</f>
        <v>Jun 2015</v>
      </c>
      <c r="AC1421" s="1" t="str">
        <f>TEXT(Table13[[#This Row],[Order Date]],"dddd")</f>
        <v>Friday</v>
      </c>
    </row>
    <row r="1422" spans="1:29" ht="14.5">
      <c r="A1422" s="9">
        <v>2508</v>
      </c>
      <c r="B1422" s="9" t="str">
        <f>VLOOKUP(Table13[[#This Row],[Customer ID]],'Customer Lookup'!A:B,2,0)</f>
        <v>Pauline Brooks</v>
      </c>
      <c r="C1422" s="9">
        <v>87031</v>
      </c>
      <c r="D1422" s="12">
        <v>42012</v>
      </c>
      <c r="E1422" s="12">
        <v>42016</v>
      </c>
      <c r="F1422" s="24">
        <f>Table13[[#This Row],[Ship Date]]-Table13[[#This Row],[Order Date]]</f>
        <v>4</v>
      </c>
      <c r="G1422" s="18" t="str">
        <f>IF(Table13[[#This Row],[Shipping Delay (No of Days From Order to Delivery)]]&lt;=2,"Fast Delivery","Standard Delivery")</f>
        <v>Standard Delivery</v>
      </c>
      <c r="H1422" s="8" t="s">
        <v>2237</v>
      </c>
      <c r="I1422" s="13" t="str">
        <f ca="1">TRIM(Table13[[#This Row],[Product Category]])</f>
        <v>Office Supplies</v>
      </c>
      <c r="J1422" s="13" t="str">
        <f ca="1">PROPER(Table13[[#This Row],[Product Sub-Category]])</f>
        <v>Binders And Binder Accessories</v>
      </c>
      <c r="K1422" s="14">
        <v>7</v>
      </c>
      <c r="L1422" s="15">
        <v>5.81</v>
      </c>
      <c r="M1422" s="15">
        <f t="shared" si="66"/>
        <v>40.669999999999995</v>
      </c>
      <c r="N1422" s="9">
        <v>0.05</v>
      </c>
      <c r="O1422" s="21">
        <v>0.05</v>
      </c>
      <c r="P1422" s="21" t="str">
        <f>IF(Table13[[#This Row],[Discount]]=0,"No Discount",IF(Table13[[#This Row],[Discount]]&lt;=0.05,"Low",IF(Table13[[#This Row],[Discount]]&lt;=0.1,"Medium","High")))</f>
        <v>Low</v>
      </c>
      <c r="Q1422" s="15">
        <f t="shared" si="67"/>
        <v>2.0334999999999996</v>
      </c>
      <c r="R1422" s="15">
        <f t="shared" si="68"/>
        <v>38.636499999999998</v>
      </c>
      <c r="S1422" s="15" t="str">
        <f>IF(Table13[[#This Row],[Total Sales After Discount (Main Total Sales)]]&gt;=1000,"High Order","Low Order")</f>
        <v>Low Order</v>
      </c>
      <c r="T1422" s="9" t="s">
        <v>98</v>
      </c>
      <c r="U1422" s="9" t="s">
        <v>42</v>
      </c>
      <c r="V1422" s="16" t="str">
        <f ca="1">PROPER(Table13[[#This Row],[Region]])</f>
        <v>East</v>
      </c>
      <c r="W1422" s="9" t="s">
        <v>147</v>
      </c>
      <c r="X1422" s="9" t="s">
        <v>276</v>
      </c>
      <c r="Y1422" s="9" t="s">
        <v>32</v>
      </c>
      <c r="Z1422" s="9" t="str">
        <f>TEXT(Table13[[#This Row],[Order Date]],"mmm")</f>
        <v>Jan</v>
      </c>
      <c r="AA1422" s="1" t="str">
        <f>TEXT(Table13[[#This Row],[Order Date]],"yyyy")</f>
        <v>2015</v>
      </c>
      <c r="AB1422" s="1" t="str">
        <f>TEXT(Table13[[#This Row],[Order Date]],"mmm yyyy")</f>
        <v>Jan 2015</v>
      </c>
      <c r="AC1422" s="1" t="str">
        <f>TEXT(Table13[[#This Row],[Order Date]],"dddd")</f>
        <v>Thursday</v>
      </c>
    </row>
    <row r="1423" spans="1:29" ht="14.5">
      <c r="A1423" s="9">
        <v>2509</v>
      </c>
      <c r="B1423" s="9" t="str">
        <f>VLOOKUP(Table13[[#This Row],[Customer ID]],'Customer Lookup'!A:B,2,0)</f>
        <v>Sidney Larson</v>
      </c>
      <c r="C1423" s="9">
        <v>87029</v>
      </c>
      <c r="D1423" s="12">
        <v>42129</v>
      </c>
      <c r="E1423" s="12">
        <v>42129</v>
      </c>
      <c r="F1423" s="24">
        <f>Table13[[#This Row],[Ship Date]]-Table13[[#This Row],[Order Date]]</f>
        <v>0</v>
      </c>
      <c r="G1423" s="18" t="str">
        <f>IF(Table13[[#This Row],[Shipping Delay (No of Days From Order to Delivery)]]&lt;=2,"Fast Delivery","Standard Delivery")</f>
        <v>Fast Delivery</v>
      </c>
      <c r="H1423" s="9" t="s">
        <v>83</v>
      </c>
      <c r="I1423" s="13" t="str">
        <f ca="1">TRIM(Table13[[#This Row],[Product Category]])</f>
        <v>Office Supplies</v>
      </c>
      <c r="J1423" s="13" t="str">
        <f ca="1">PROPER(Table13[[#This Row],[Product Sub-Category]])</f>
        <v>Paper</v>
      </c>
      <c r="K1423" s="14">
        <v>15</v>
      </c>
      <c r="L1423" s="15">
        <v>30.98</v>
      </c>
      <c r="M1423" s="15">
        <f t="shared" si="66"/>
        <v>464.7</v>
      </c>
      <c r="N1423" s="9">
        <v>0.05</v>
      </c>
      <c r="O1423" s="20">
        <v>0.05</v>
      </c>
      <c r="P1423" s="20" t="str">
        <f>IF(Table13[[#This Row],[Discount]]=0,"No Discount",IF(Table13[[#This Row],[Discount]]&lt;=0.05,"Low",IF(Table13[[#This Row],[Discount]]&lt;=0.1,"Medium","High")))</f>
        <v>Low</v>
      </c>
      <c r="Q1423" s="15">
        <f t="shared" si="67"/>
        <v>23.234999999999999</v>
      </c>
      <c r="R1423" s="15">
        <f t="shared" si="68"/>
        <v>441.46499999999997</v>
      </c>
      <c r="S1423" s="15" t="str">
        <f>IF(Table13[[#This Row],[Total Sales After Discount (Main Total Sales)]]&gt;=1000,"High Order","Low Order")</f>
        <v>Low Order</v>
      </c>
      <c r="T1423" s="9" t="s">
        <v>50</v>
      </c>
      <c r="U1423" s="9" t="s">
        <v>42</v>
      </c>
      <c r="V1423" s="16" t="str">
        <f ca="1">PROPER(Table13[[#This Row],[Region]])</f>
        <v>East</v>
      </c>
      <c r="W1423" s="9" t="s">
        <v>147</v>
      </c>
      <c r="X1423" s="9" t="s">
        <v>343</v>
      </c>
      <c r="Y1423" s="9" t="s">
        <v>32</v>
      </c>
      <c r="Z1423" s="9" t="str">
        <f>TEXT(Table13[[#This Row],[Order Date]],"mmm")</f>
        <v>May</v>
      </c>
      <c r="AA1423" s="1" t="str">
        <f>TEXT(Table13[[#This Row],[Order Date]],"yyyy")</f>
        <v>2015</v>
      </c>
      <c r="AB1423" s="1" t="str">
        <f>TEXT(Table13[[#This Row],[Order Date]],"mmm yyyy")</f>
        <v>May 2015</v>
      </c>
      <c r="AC1423" s="1" t="str">
        <f>TEXT(Table13[[#This Row],[Order Date]],"dddd")</f>
        <v>Tuesday</v>
      </c>
    </row>
    <row r="1424" spans="1:29" ht="14.5">
      <c r="A1424" s="9">
        <v>2512</v>
      </c>
      <c r="B1424" s="9" t="str">
        <f>VLOOKUP(Table13[[#This Row],[Customer ID]],'Customer Lookup'!A:B,2,0)</f>
        <v>Frances Holt</v>
      </c>
      <c r="C1424" s="9">
        <v>87030</v>
      </c>
      <c r="D1424" s="12">
        <v>42170</v>
      </c>
      <c r="E1424" s="12">
        <v>42172</v>
      </c>
      <c r="F1424" s="24">
        <f>Table13[[#This Row],[Ship Date]]-Table13[[#This Row],[Order Date]]</f>
        <v>2</v>
      </c>
      <c r="G1424" s="18" t="str">
        <f>IF(Table13[[#This Row],[Shipping Delay (No of Days From Order to Delivery)]]&lt;=2,"Fast Delivery","Standard Delivery")</f>
        <v>Fast Delivery</v>
      </c>
      <c r="H1424" s="8" t="s">
        <v>83</v>
      </c>
      <c r="I1424" s="13" t="str">
        <f ca="1">TRIM(Table13[[#This Row],[Product Category]])</f>
        <v>Office Supplies</v>
      </c>
      <c r="J1424" s="13" t="str">
        <f ca="1">PROPER(Table13[[#This Row],[Product Sub-Category]])</f>
        <v>Paper</v>
      </c>
      <c r="K1424" s="14">
        <v>19</v>
      </c>
      <c r="L1424" s="15">
        <v>6.48</v>
      </c>
      <c r="M1424" s="15">
        <f t="shared" si="66"/>
        <v>123.12</v>
      </c>
      <c r="N1424" s="9">
        <v>0.05</v>
      </c>
      <c r="O1424" s="21">
        <v>0.05</v>
      </c>
      <c r="P1424" s="21" t="str">
        <f>IF(Table13[[#This Row],[Discount]]=0,"No Discount",IF(Table13[[#This Row],[Discount]]&lt;=0.05,"Low",IF(Table13[[#This Row],[Discount]]&lt;=0.1,"Medium","High")))</f>
        <v>Low</v>
      </c>
      <c r="Q1424" s="15">
        <f t="shared" si="67"/>
        <v>6.1560000000000006</v>
      </c>
      <c r="R1424" s="15">
        <f t="shared" si="68"/>
        <v>116.964</v>
      </c>
      <c r="S1424" s="15" t="str">
        <f>IF(Table13[[#This Row],[Total Sales After Discount (Main Total Sales)]]&gt;=1000,"High Order","Low Order")</f>
        <v>Low Order</v>
      </c>
      <c r="T1424" s="9" t="s">
        <v>31</v>
      </c>
      <c r="U1424" s="9" t="s">
        <v>42</v>
      </c>
      <c r="V1424" s="16" t="str">
        <f ca="1">PROPER(Table13[[#This Row],[Region]])</f>
        <v>East</v>
      </c>
      <c r="W1424" s="9" t="s">
        <v>152</v>
      </c>
      <c r="X1424" s="9" t="s">
        <v>877</v>
      </c>
      <c r="Y1424" s="9" t="s">
        <v>32</v>
      </c>
      <c r="Z1424" s="9" t="str">
        <f>TEXT(Table13[[#This Row],[Order Date]],"mmm")</f>
        <v>Jun</v>
      </c>
      <c r="AA1424" s="1" t="str">
        <f>TEXT(Table13[[#This Row],[Order Date]],"yyyy")</f>
        <v>2015</v>
      </c>
      <c r="AB1424" s="1" t="str">
        <f>TEXT(Table13[[#This Row],[Order Date]],"mmm yyyy")</f>
        <v>Jun 2015</v>
      </c>
      <c r="AC1424" s="1" t="str">
        <f>TEXT(Table13[[#This Row],[Order Date]],"dddd")</f>
        <v>Monday</v>
      </c>
    </row>
    <row r="1425" spans="1:29" ht="14.5">
      <c r="A1425" s="9">
        <v>2516</v>
      </c>
      <c r="B1425" s="9" t="str">
        <f>VLOOKUP(Table13[[#This Row],[Customer ID]],'Customer Lookup'!A:B,2,0)</f>
        <v>Leo E Underwood</v>
      </c>
      <c r="C1425" s="9">
        <v>87033</v>
      </c>
      <c r="D1425" s="12">
        <v>42160</v>
      </c>
      <c r="E1425" s="12">
        <v>42162</v>
      </c>
      <c r="F1425" s="24">
        <f>Table13[[#This Row],[Ship Date]]-Table13[[#This Row],[Order Date]]</f>
        <v>2</v>
      </c>
      <c r="G1425" s="18" t="str">
        <f>IF(Table13[[#This Row],[Shipping Delay (No of Days From Order to Delivery)]]&lt;=2,"Fast Delivery","Standard Delivery")</f>
        <v>Fast Delivery</v>
      </c>
      <c r="H1425" s="9" t="s">
        <v>2238</v>
      </c>
      <c r="I1425" s="13" t="str">
        <f ca="1">TRIM(Table13[[#This Row],[Product Category]])</f>
        <v>Office Supplies</v>
      </c>
      <c r="J1425" s="13" t="str">
        <f ca="1">PROPER(Table13[[#This Row],[Product Sub-Category]])</f>
        <v>Storage &amp; Organization</v>
      </c>
      <c r="K1425" s="14">
        <v>11</v>
      </c>
      <c r="L1425" s="15">
        <v>17.149999999999999</v>
      </c>
      <c r="M1425" s="15">
        <f t="shared" si="66"/>
        <v>188.64999999999998</v>
      </c>
      <c r="N1425" s="9">
        <v>0.05</v>
      </c>
      <c r="O1425" s="20">
        <v>0.05</v>
      </c>
      <c r="P1425" s="20" t="str">
        <f>IF(Table13[[#This Row],[Discount]]=0,"No Discount",IF(Table13[[#This Row],[Discount]]&lt;=0.05,"Low",IF(Table13[[#This Row],[Discount]]&lt;=0.1,"Medium","High")))</f>
        <v>Low</v>
      </c>
      <c r="Q1425" s="15">
        <f t="shared" si="67"/>
        <v>9.4324999999999992</v>
      </c>
      <c r="R1425" s="15">
        <f t="shared" si="68"/>
        <v>179.21749999999997</v>
      </c>
      <c r="S1425" s="15" t="str">
        <f>IF(Table13[[#This Row],[Total Sales After Discount (Main Total Sales)]]&gt;=1000,"High Order","Low Order")</f>
        <v>Low Order</v>
      </c>
      <c r="T1425" s="9" t="s">
        <v>50</v>
      </c>
      <c r="U1425" s="9" t="s">
        <v>42</v>
      </c>
      <c r="V1425" s="16" t="str">
        <f ca="1">PROPER(Table13[[#This Row],[Region]])</f>
        <v>East</v>
      </c>
      <c r="W1425" s="9" t="s">
        <v>46</v>
      </c>
      <c r="X1425" s="9" t="s">
        <v>601</v>
      </c>
      <c r="Y1425" s="9" t="s">
        <v>32</v>
      </c>
      <c r="Z1425" s="9" t="str">
        <f>TEXT(Table13[[#This Row],[Order Date]],"mmm")</f>
        <v>Jun</v>
      </c>
      <c r="AA1425" s="1" t="str">
        <f>TEXT(Table13[[#This Row],[Order Date]],"yyyy")</f>
        <v>2015</v>
      </c>
      <c r="AB1425" s="1" t="str">
        <f>TEXT(Table13[[#This Row],[Order Date]],"mmm yyyy")</f>
        <v>Jun 2015</v>
      </c>
      <c r="AC1425" s="1" t="str">
        <f>TEXT(Table13[[#This Row],[Order Date]],"dddd")</f>
        <v>Friday</v>
      </c>
    </row>
    <row r="1426" spans="1:29" ht="14.5">
      <c r="A1426" s="9">
        <v>2520</v>
      </c>
      <c r="B1426" s="9" t="str">
        <f>VLOOKUP(Table13[[#This Row],[Customer ID]],'Customer Lookup'!A:B,2,0)</f>
        <v>Sandy Mueller</v>
      </c>
      <c r="C1426" s="9">
        <v>87033</v>
      </c>
      <c r="D1426" s="12">
        <v>42160</v>
      </c>
      <c r="E1426" s="12">
        <v>42161</v>
      </c>
      <c r="F1426" s="24">
        <f>Table13[[#This Row],[Ship Date]]-Table13[[#This Row],[Order Date]]</f>
        <v>1</v>
      </c>
      <c r="G1426" s="18" t="str">
        <f>IF(Table13[[#This Row],[Shipping Delay (No of Days From Order to Delivery)]]&lt;=2,"Fast Delivery","Standard Delivery")</f>
        <v>Fast Delivery</v>
      </c>
      <c r="H1426" s="8" t="s">
        <v>83</v>
      </c>
      <c r="I1426" s="13" t="str">
        <f ca="1">TRIM(Table13[[#This Row],[Product Category]])</f>
        <v>Technology</v>
      </c>
      <c r="J1426" s="13" t="str">
        <f ca="1">PROPER(Table13[[#This Row],[Product Sub-Category]])</f>
        <v>Paper</v>
      </c>
      <c r="K1426" s="14">
        <v>12</v>
      </c>
      <c r="L1426" s="15">
        <v>30.98</v>
      </c>
      <c r="M1426" s="15">
        <f t="shared" si="66"/>
        <v>371.76</v>
      </c>
      <c r="N1426" s="9">
        <v>0.05</v>
      </c>
      <c r="O1426" s="21">
        <v>0.05</v>
      </c>
      <c r="P1426" s="21" t="str">
        <f>IF(Table13[[#This Row],[Discount]]=0,"No Discount",IF(Table13[[#This Row],[Discount]]&lt;=0.05,"Low",IF(Table13[[#This Row],[Discount]]&lt;=0.1,"Medium","High")))</f>
        <v>Low</v>
      </c>
      <c r="Q1426" s="15">
        <f t="shared" si="67"/>
        <v>18.588000000000001</v>
      </c>
      <c r="R1426" s="15">
        <f t="shared" si="68"/>
        <v>353.17199999999997</v>
      </c>
      <c r="S1426" s="15" t="str">
        <f>IF(Table13[[#This Row],[Total Sales After Discount (Main Total Sales)]]&gt;=1000,"High Order","Low Order")</f>
        <v>Low Order</v>
      </c>
      <c r="T1426" s="9" t="s">
        <v>50</v>
      </c>
      <c r="U1426" s="9" t="s">
        <v>42</v>
      </c>
      <c r="V1426" s="16" t="str">
        <f ca="1">PROPER(Table13[[#This Row],[Region]])</f>
        <v>Central</v>
      </c>
      <c r="W1426" s="9" t="s">
        <v>291</v>
      </c>
      <c r="X1426" s="9" t="s">
        <v>878</v>
      </c>
      <c r="Y1426" s="9" t="s">
        <v>32</v>
      </c>
      <c r="Z1426" s="9" t="str">
        <f>TEXT(Table13[[#This Row],[Order Date]],"mmm")</f>
        <v>Jun</v>
      </c>
      <c r="AA1426" s="1" t="str">
        <f>TEXT(Table13[[#This Row],[Order Date]],"yyyy")</f>
        <v>2015</v>
      </c>
      <c r="AB1426" s="1" t="str">
        <f>TEXT(Table13[[#This Row],[Order Date]],"mmm yyyy")</f>
        <v>Jun 2015</v>
      </c>
      <c r="AC1426" s="1" t="str">
        <f>TEXT(Table13[[#This Row],[Order Date]],"dddd")</f>
        <v>Friday</v>
      </c>
    </row>
    <row r="1427" spans="1:29" ht="14.5">
      <c r="A1427" s="9">
        <v>2521</v>
      </c>
      <c r="B1427" s="9" t="str">
        <f>VLOOKUP(Table13[[#This Row],[Customer ID]],'Customer Lookup'!A:B,2,0)</f>
        <v>Shawn Meyer</v>
      </c>
      <c r="C1427" s="9">
        <v>87032</v>
      </c>
      <c r="D1427" s="12">
        <v>42053</v>
      </c>
      <c r="E1427" s="12">
        <v>42056</v>
      </c>
      <c r="F1427" s="24">
        <f>Table13[[#This Row],[Ship Date]]-Table13[[#This Row],[Order Date]]</f>
        <v>3</v>
      </c>
      <c r="G1427" s="18" t="str">
        <f>IF(Table13[[#This Row],[Shipping Delay (No of Days From Order to Delivery)]]&lt;=2,"Fast Delivery","Standard Delivery")</f>
        <v>Standard Delivery</v>
      </c>
      <c r="H1427" s="9" t="s">
        <v>2235</v>
      </c>
      <c r="I1427" s="13" t="str">
        <f ca="1">TRIM(Table13[[#This Row],[Product Category]])</f>
        <v>Technology</v>
      </c>
      <c r="J1427" s="13" t="str">
        <f ca="1">PROPER(Table13[[#This Row],[Product Sub-Category]])</f>
        <v>Telephones And Communication</v>
      </c>
      <c r="K1427" s="14">
        <v>15</v>
      </c>
      <c r="L1427" s="15">
        <v>175.99</v>
      </c>
      <c r="M1427" s="15">
        <f t="shared" si="66"/>
        <v>2639.8500000000004</v>
      </c>
      <c r="N1427" s="9">
        <v>0.1</v>
      </c>
      <c r="O1427" s="20">
        <v>0.1</v>
      </c>
      <c r="P1427" s="20" t="str">
        <f>IF(Table13[[#This Row],[Discount]]=0,"No Discount",IF(Table13[[#This Row],[Discount]]&lt;=0.05,"Low",IF(Table13[[#This Row],[Discount]]&lt;=0.1,"Medium","High")))</f>
        <v>Medium</v>
      </c>
      <c r="Q1427" s="15">
        <f t="shared" si="67"/>
        <v>263.98500000000007</v>
      </c>
      <c r="R1427" s="15">
        <f t="shared" si="68"/>
        <v>2375.8650000000002</v>
      </c>
      <c r="S1427" s="15" t="str">
        <f>IF(Table13[[#This Row],[Total Sales After Discount (Main Total Sales)]]&gt;=1000,"High Order","Low Order")</f>
        <v>High Order</v>
      </c>
      <c r="T1427" s="9" t="s">
        <v>50</v>
      </c>
      <c r="U1427" s="9" t="s">
        <v>42</v>
      </c>
      <c r="V1427" s="16" t="str">
        <f ca="1">PROPER(Table13[[#This Row],[Region]])</f>
        <v>East</v>
      </c>
      <c r="W1427" s="9" t="s">
        <v>112</v>
      </c>
      <c r="X1427" s="9" t="s">
        <v>879</v>
      </c>
      <c r="Y1427" s="9" t="s">
        <v>32</v>
      </c>
      <c r="Z1427" s="9" t="str">
        <f>TEXT(Table13[[#This Row],[Order Date]],"mmm")</f>
        <v>Feb</v>
      </c>
      <c r="AA1427" s="1" t="str">
        <f>TEXT(Table13[[#This Row],[Order Date]],"yyyy")</f>
        <v>2015</v>
      </c>
      <c r="AB1427" s="1" t="str">
        <f>TEXT(Table13[[#This Row],[Order Date]],"mmm yyyy")</f>
        <v>Feb 2015</v>
      </c>
      <c r="AC1427" s="1" t="str">
        <f>TEXT(Table13[[#This Row],[Order Date]],"dddd")</f>
        <v>Wednesday</v>
      </c>
    </row>
    <row r="1428" spans="1:29" ht="14.5">
      <c r="A1428" s="9">
        <v>2522</v>
      </c>
      <c r="B1428" s="9" t="str">
        <f>VLOOKUP(Table13[[#This Row],[Customer ID]],'Customer Lookup'!A:B,2,0)</f>
        <v>Harriet Wooten</v>
      </c>
      <c r="C1428" s="9">
        <v>87033</v>
      </c>
      <c r="D1428" s="12">
        <v>42160</v>
      </c>
      <c r="E1428" s="12">
        <v>42163</v>
      </c>
      <c r="F1428" s="24">
        <f>Table13[[#This Row],[Ship Date]]-Table13[[#This Row],[Order Date]]</f>
        <v>3</v>
      </c>
      <c r="G1428" s="18" t="str">
        <f>IF(Table13[[#This Row],[Shipping Delay (No of Days From Order to Delivery)]]&lt;=2,"Fast Delivery","Standard Delivery")</f>
        <v>Standard Delivery</v>
      </c>
      <c r="H1428" s="8" t="s">
        <v>74</v>
      </c>
      <c r="I1428" s="13" t="str">
        <f ca="1">TRIM(Table13[[#This Row],[Product Category]])</f>
        <v>Office Supplies</v>
      </c>
      <c r="J1428" s="13" t="str">
        <f ca="1">PROPER(Table13[[#This Row],[Product Sub-Category]])</f>
        <v>Office Machines</v>
      </c>
      <c r="K1428" s="14">
        <v>6</v>
      </c>
      <c r="L1428" s="15">
        <v>1360.14</v>
      </c>
      <c r="M1428" s="15">
        <f t="shared" si="66"/>
        <v>8160.84</v>
      </c>
      <c r="N1428" s="9">
        <v>0.15</v>
      </c>
      <c r="O1428" s="21">
        <v>0.15</v>
      </c>
      <c r="P1428" s="21" t="str">
        <f>IF(Table13[[#This Row],[Discount]]=0,"No Discount",IF(Table13[[#This Row],[Discount]]&lt;=0.05,"Low",IF(Table13[[#This Row],[Discount]]&lt;=0.1,"Medium","High")))</f>
        <v>High</v>
      </c>
      <c r="Q1428" s="15">
        <f t="shared" si="67"/>
        <v>1224.126</v>
      </c>
      <c r="R1428" s="15">
        <f t="shared" si="68"/>
        <v>6936.7139999999999</v>
      </c>
      <c r="S1428" s="15" t="str">
        <f>IF(Table13[[#This Row],[Total Sales After Discount (Main Total Sales)]]&gt;=1000,"High Order","Low Order")</f>
        <v>High Order</v>
      </c>
      <c r="T1428" s="9" t="s">
        <v>50</v>
      </c>
      <c r="U1428" s="9" t="s">
        <v>42</v>
      </c>
      <c r="V1428" s="16" t="str">
        <f ca="1">PROPER(Table13[[#This Row],[Region]])</f>
        <v>South</v>
      </c>
      <c r="W1428" s="9" t="s">
        <v>121</v>
      </c>
      <c r="X1428" s="9" t="s">
        <v>122</v>
      </c>
      <c r="Y1428" s="9" t="s">
        <v>22</v>
      </c>
      <c r="Z1428" s="9" t="str">
        <f>TEXT(Table13[[#This Row],[Order Date]],"mmm")</f>
        <v>Jun</v>
      </c>
      <c r="AA1428" s="1" t="str">
        <f>TEXT(Table13[[#This Row],[Order Date]],"yyyy")</f>
        <v>2015</v>
      </c>
      <c r="AB1428" s="1" t="str">
        <f>TEXT(Table13[[#This Row],[Order Date]],"mmm yyyy")</f>
        <v>Jun 2015</v>
      </c>
      <c r="AC1428" s="1" t="str">
        <f>TEXT(Table13[[#This Row],[Order Date]],"dddd")</f>
        <v>Friday</v>
      </c>
    </row>
    <row r="1429" spans="1:29" ht="14.5">
      <c r="A1429" s="9">
        <v>2526</v>
      </c>
      <c r="B1429" s="9" t="str">
        <f>VLOOKUP(Table13[[#This Row],[Customer ID]],'Customer Lookup'!A:B,2,0)</f>
        <v>Derek Sweeney</v>
      </c>
      <c r="C1429" s="9">
        <v>87208</v>
      </c>
      <c r="D1429" s="12">
        <v>42147</v>
      </c>
      <c r="E1429" s="12">
        <v>42149</v>
      </c>
      <c r="F1429" s="24">
        <f>Table13[[#This Row],[Ship Date]]-Table13[[#This Row],[Order Date]]</f>
        <v>2</v>
      </c>
      <c r="G1429" s="18" t="str">
        <f>IF(Table13[[#This Row],[Shipping Delay (No of Days From Order to Delivery)]]&lt;=2,"Fast Delivery","Standard Delivery")</f>
        <v>Fast Delivery</v>
      </c>
      <c r="H1429" s="9" t="s">
        <v>2237</v>
      </c>
      <c r="I1429" s="13" t="str">
        <f ca="1">TRIM(Table13[[#This Row],[Product Category]])</f>
        <v>Office Supplies</v>
      </c>
      <c r="J1429" s="13" t="str">
        <f ca="1">PROPER(Table13[[#This Row],[Product Sub-Category]])</f>
        <v>Binders And Binder Accessories</v>
      </c>
      <c r="K1429" s="14">
        <v>24</v>
      </c>
      <c r="L1429" s="15">
        <v>2.16</v>
      </c>
      <c r="M1429" s="15">
        <f t="shared" si="66"/>
        <v>51.84</v>
      </c>
      <c r="N1429" s="9">
        <v>0.05</v>
      </c>
      <c r="O1429" s="20">
        <v>0.05</v>
      </c>
      <c r="P1429" s="20" t="str">
        <f>IF(Table13[[#This Row],[Discount]]=0,"No Discount",IF(Table13[[#This Row],[Discount]]&lt;=0.05,"Low",IF(Table13[[#This Row],[Discount]]&lt;=0.1,"Medium","High")))</f>
        <v>Low</v>
      </c>
      <c r="Q1429" s="15">
        <f t="shared" si="67"/>
        <v>2.5920000000000005</v>
      </c>
      <c r="R1429" s="15">
        <f t="shared" si="68"/>
        <v>49.248000000000005</v>
      </c>
      <c r="S1429" s="15" t="str">
        <f>IF(Table13[[#This Row],[Total Sales After Discount (Main Total Sales)]]&gt;=1000,"High Order","Low Order")</f>
        <v>Low Order</v>
      </c>
      <c r="T1429" s="9" t="s">
        <v>41</v>
      </c>
      <c r="U1429" s="9" t="s">
        <v>81</v>
      </c>
      <c r="V1429" s="16" t="str">
        <f ca="1">PROPER(Table13[[#This Row],[Region]])</f>
        <v>South</v>
      </c>
      <c r="W1429" s="9" t="s">
        <v>138</v>
      </c>
      <c r="X1429" s="9" t="s">
        <v>600</v>
      </c>
      <c r="Y1429" s="9" t="s">
        <v>32</v>
      </c>
      <c r="Z1429" s="9" t="str">
        <f>TEXT(Table13[[#This Row],[Order Date]],"mmm")</f>
        <v>May</v>
      </c>
      <c r="AA1429" s="1" t="str">
        <f>TEXT(Table13[[#This Row],[Order Date]],"yyyy")</f>
        <v>2015</v>
      </c>
      <c r="AB1429" s="1" t="str">
        <f>TEXT(Table13[[#This Row],[Order Date]],"mmm yyyy")</f>
        <v>May 2015</v>
      </c>
      <c r="AC1429" s="1" t="str">
        <f>TEXT(Table13[[#This Row],[Order Date]],"dddd")</f>
        <v>Saturday</v>
      </c>
    </row>
    <row r="1430" spans="1:29" ht="14.5">
      <c r="A1430" s="9">
        <v>2527</v>
      </c>
      <c r="B1430" s="9" t="str">
        <f>VLOOKUP(Table13[[#This Row],[Customer ID]],'Customer Lookup'!A:B,2,0)</f>
        <v>Gretchen Orr</v>
      </c>
      <c r="C1430" s="9">
        <v>87208</v>
      </c>
      <c r="D1430" s="12">
        <v>42147</v>
      </c>
      <c r="E1430" s="12">
        <v>42149</v>
      </c>
      <c r="F1430" s="24">
        <f>Table13[[#This Row],[Ship Date]]-Table13[[#This Row],[Order Date]]</f>
        <v>2</v>
      </c>
      <c r="G1430" s="18" t="str">
        <f>IF(Table13[[#This Row],[Shipping Delay (No of Days From Order to Delivery)]]&lt;=2,"Fast Delivery","Standard Delivery")</f>
        <v>Fast Delivery</v>
      </c>
      <c r="H1430" s="8" t="s">
        <v>2231</v>
      </c>
      <c r="I1430" s="13" t="str">
        <f ca="1">TRIM(Table13[[#This Row],[Product Category]])</f>
        <v>Technology</v>
      </c>
      <c r="J1430" s="13" t="str">
        <f ca="1">PROPER(Table13[[#This Row],[Product Sub-Category]])</f>
        <v>Pens &amp; Art Supplies</v>
      </c>
      <c r="K1430" s="14">
        <v>3</v>
      </c>
      <c r="L1430" s="15">
        <v>21.38</v>
      </c>
      <c r="M1430" s="15">
        <f t="shared" si="66"/>
        <v>64.14</v>
      </c>
      <c r="N1430" s="9">
        <v>0.05</v>
      </c>
      <c r="O1430" s="21">
        <v>0.05</v>
      </c>
      <c r="P1430" s="21" t="str">
        <f>IF(Table13[[#This Row],[Discount]]=0,"No Discount",IF(Table13[[#This Row],[Discount]]&lt;=0.05,"Low",IF(Table13[[#This Row],[Discount]]&lt;=0.1,"Medium","High")))</f>
        <v>Low</v>
      </c>
      <c r="Q1430" s="15">
        <f t="shared" si="67"/>
        <v>3.2070000000000003</v>
      </c>
      <c r="R1430" s="15">
        <f t="shared" si="68"/>
        <v>60.933</v>
      </c>
      <c r="S1430" s="15" t="str">
        <f>IF(Table13[[#This Row],[Total Sales After Discount (Main Total Sales)]]&gt;=1000,"High Order","Low Order")</f>
        <v>Low Order</v>
      </c>
      <c r="T1430" s="9" t="s">
        <v>41</v>
      </c>
      <c r="U1430" s="9" t="s">
        <v>81</v>
      </c>
      <c r="V1430" s="16" t="str">
        <f ca="1">PROPER(Table13[[#This Row],[Region]])</f>
        <v>West</v>
      </c>
      <c r="W1430" s="9" t="s">
        <v>138</v>
      </c>
      <c r="X1430" s="9" t="s">
        <v>880</v>
      </c>
      <c r="Y1430" s="9" t="s">
        <v>32</v>
      </c>
      <c r="Z1430" s="9" t="str">
        <f>TEXT(Table13[[#This Row],[Order Date]],"mmm")</f>
        <v>May</v>
      </c>
      <c r="AA1430" s="1" t="str">
        <f>TEXT(Table13[[#This Row],[Order Date]],"yyyy")</f>
        <v>2015</v>
      </c>
      <c r="AB1430" s="1" t="str">
        <f>TEXT(Table13[[#This Row],[Order Date]],"mmm yyyy")</f>
        <v>May 2015</v>
      </c>
      <c r="AC1430" s="1" t="str">
        <f>TEXT(Table13[[#This Row],[Order Date]],"dddd")</f>
        <v>Saturday</v>
      </c>
    </row>
    <row r="1431" spans="1:29" ht="14.5">
      <c r="A1431" s="9">
        <v>2530</v>
      </c>
      <c r="B1431" s="9" t="str">
        <f>VLOOKUP(Table13[[#This Row],[Customer ID]],'Customer Lookup'!A:B,2,0)</f>
        <v>Janet Zhang</v>
      </c>
      <c r="C1431" s="9">
        <v>87451</v>
      </c>
      <c r="D1431" s="12">
        <v>42092</v>
      </c>
      <c r="E1431" s="12">
        <v>42093</v>
      </c>
      <c r="F1431" s="24">
        <f>Table13[[#This Row],[Ship Date]]-Table13[[#This Row],[Order Date]]</f>
        <v>1</v>
      </c>
      <c r="G1431" s="18" t="str">
        <f>IF(Table13[[#This Row],[Shipping Delay (No of Days From Order to Delivery)]]&lt;=2,"Fast Delivery","Standard Delivery")</f>
        <v>Fast Delivery</v>
      </c>
      <c r="H1431" s="9" t="s">
        <v>144</v>
      </c>
      <c r="I1431" s="13" t="str">
        <f ca="1">TRIM(Table13[[#This Row],[Product Category]])</f>
        <v>Office Supplies</v>
      </c>
      <c r="J1431" s="13" t="str">
        <f ca="1">PROPER(Table13[[#This Row],[Product Sub-Category]])</f>
        <v>Computer Peripherals</v>
      </c>
      <c r="K1431" s="14">
        <v>7</v>
      </c>
      <c r="L1431" s="15">
        <v>40.98</v>
      </c>
      <c r="M1431" s="15">
        <f t="shared" si="66"/>
        <v>286.85999999999996</v>
      </c>
      <c r="N1431" s="9">
        <v>0.05</v>
      </c>
      <c r="O1431" s="20">
        <v>0.05</v>
      </c>
      <c r="P1431" s="20" t="str">
        <f>IF(Table13[[#This Row],[Discount]]=0,"No Discount",IF(Table13[[#This Row],[Discount]]&lt;=0.05,"Low",IF(Table13[[#This Row],[Discount]]&lt;=0.1,"Medium","High")))</f>
        <v>Low</v>
      </c>
      <c r="Q1431" s="15">
        <f t="shared" si="67"/>
        <v>14.342999999999998</v>
      </c>
      <c r="R1431" s="15">
        <f t="shared" si="68"/>
        <v>272.51699999999994</v>
      </c>
      <c r="S1431" s="15" t="str">
        <f>IF(Table13[[#This Row],[Total Sales After Discount (Main Total Sales)]]&gt;=1000,"High Order","Low Order")</f>
        <v>Low Order</v>
      </c>
      <c r="T1431" s="9" t="s">
        <v>21</v>
      </c>
      <c r="U1431" s="9" t="s">
        <v>51</v>
      </c>
      <c r="V1431" s="16" t="str">
        <f ca="1">PROPER(Table13[[#This Row],[Region]])</f>
        <v>West</v>
      </c>
      <c r="W1431" s="9" t="s">
        <v>37</v>
      </c>
      <c r="X1431" s="9" t="s">
        <v>881</v>
      </c>
      <c r="Y1431" s="9" t="s">
        <v>32</v>
      </c>
      <c r="Z1431" s="9" t="str">
        <f>TEXT(Table13[[#This Row],[Order Date]],"mmm")</f>
        <v>Mar</v>
      </c>
      <c r="AA1431" s="1" t="str">
        <f>TEXT(Table13[[#This Row],[Order Date]],"yyyy")</f>
        <v>2015</v>
      </c>
      <c r="AB1431" s="1" t="str">
        <f>TEXT(Table13[[#This Row],[Order Date]],"mmm yyyy")</f>
        <v>Mar 2015</v>
      </c>
      <c r="AC1431" s="1" t="str">
        <f>TEXT(Table13[[#This Row],[Order Date]],"dddd")</f>
        <v>Sunday</v>
      </c>
    </row>
    <row r="1432" spans="1:29" ht="14.5">
      <c r="A1432" s="9">
        <v>2531</v>
      </c>
      <c r="B1432" s="9" t="str">
        <f>VLOOKUP(Table13[[#This Row],[Customer ID]],'Customer Lookup'!A:B,2,0)</f>
        <v>Rick Houston</v>
      </c>
      <c r="C1432" s="9">
        <v>87452</v>
      </c>
      <c r="D1432" s="12">
        <v>42126</v>
      </c>
      <c r="E1432" s="12">
        <v>42128</v>
      </c>
      <c r="F1432" s="24">
        <f>Table13[[#This Row],[Ship Date]]-Table13[[#This Row],[Order Date]]</f>
        <v>2</v>
      </c>
      <c r="G1432" s="18" t="str">
        <f>IF(Table13[[#This Row],[Shipping Delay (No of Days From Order to Delivery)]]&lt;=2,"Fast Delivery","Standard Delivery")</f>
        <v>Fast Delivery</v>
      </c>
      <c r="H1432" s="8" t="s">
        <v>83</v>
      </c>
      <c r="I1432" s="13" t="str">
        <f ca="1">TRIM(Table13[[#This Row],[Product Category]])</f>
        <v>Technology</v>
      </c>
      <c r="J1432" s="13" t="str">
        <f ca="1">PROPER(Table13[[#This Row],[Product Sub-Category]])</f>
        <v>Paper</v>
      </c>
      <c r="K1432" s="14">
        <v>14</v>
      </c>
      <c r="L1432" s="15">
        <v>4</v>
      </c>
      <c r="M1432" s="15">
        <f t="shared" si="66"/>
        <v>56</v>
      </c>
      <c r="N1432" s="9">
        <v>0.05</v>
      </c>
      <c r="O1432" s="21">
        <v>0.05</v>
      </c>
      <c r="P1432" s="21" t="str">
        <f>IF(Table13[[#This Row],[Discount]]=0,"No Discount",IF(Table13[[#This Row],[Discount]]&lt;=0.05,"Low",IF(Table13[[#This Row],[Discount]]&lt;=0.1,"Medium","High")))</f>
        <v>Low</v>
      </c>
      <c r="Q1432" s="15">
        <f t="shared" si="67"/>
        <v>2.8000000000000003</v>
      </c>
      <c r="R1432" s="15">
        <f t="shared" si="68"/>
        <v>53.2</v>
      </c>
      <c r="S1432" s="15" t="str">
        <f>IF(Table13[[#This Row],[Total Sales After Discount (Main Total Sales)]]&gt;=1000,"High Order","Low Order")</f>
        <v>Low Order</v>
      </c>
      <c r="T1432" s="9" t="s">
        <v>50</v>
      </c>
      <c r="U1432" s="9" t="s">
        <v>51</v>
      </c>
      <c r="V1432" s="16" t="str">
        <f ca="1">PROPER(Table13[[#This Row],[Region]])</f>
        <v>East</v>
      </c>
      <c r="W1432" s="9" t="s">
        <v>37</v>
      </c>
      <c r="X1432" s="9" t="s">
        <v>882</v>
      </c>
      <c r="Y1432" s="9" t="s">
        <v>32</v>
      </c>
      <c r="Z1432" s="9" t="str">
        <f>TEXT(Table13[[#This Row],[Order Date]],"mmm")</f>
        <v>May</v>
      </c>
      <c r="AA1432" s="1" t="str">
        <f>TEXT(Table13[[#This Row],[Order Date]],"yyyy")</f>
        <v>2015</v>
      </c>
      <c r="AB1432" s="1" t="str">
        <f>TEXT(Table13[[#This Row],[Order Date]],"mmm yyyy")</f>
        <v>May 2015</v>
      </c>
      <c r="AC1432" s="1" t="str">
        <f>TEXT(Table13[[#This Row],[Order Date]],"dddd")</f>
        <v>Saturday</v>
      </c>
    </row>
    <row r="1433" spans="1:29" ht="14.5">
      <c r="A1433" s="9">
        <v>2534</v>
      </c>
      <c r="B1433" s="9" t="str">
        <f>VLOOKUP(Table13[[#This Row],[Customer ID]],'Customer Lookup'!A:B,2,0)</f>
        <v>Mitchell Goldberg</v>
      </c>
      <c r="C1433" s="9">
        <v>87451</v>
      </c>
      <c r="D1433" s="12">
        <v>42092</v>
      </c>
      <c r="E1433" s="12">
        <v>42094</v>
      </c>
      <c r="F1433" s="24">
        <f>Table13[[#This Row],[Ship Date]]-Table13[[#This Row],[Order Date]]</f>
        <v>2</v>
      </c>
      <c r="G1433" s="18" t="str">
        <f>IF(Table13[[#This Row],[Shipping Delay (No of Days From Order to Delivery)]]&lt;=2,"Fast Delivery","Standard Delivery")</f>
        <v>Fast Delivery</v>
      </c>
      <c r="H1433" s="9" t="s">
        <v>2235</v>
      </c>
      <c r="I1433" s="13" t="str">
        <f ca="1">TRIM(Table13[[#This Row],[Product Category]])</f>
        <v>Office Supplies</v>
      </c>
      <c r="J1433" s="13" t="str">
        <f ca="1">PROPER(Table13[[#This Row],[Product Sub-Category]])</f>
        <v>Telephones And Communication</v>
      </c>
      <c r="K1433" s="14">
        <v>5</v>
      </c>
      <c r="L1433" s="15">
        <v>35.99</v>
      </c>
      <c r="M1433" s="15">
        <f t="shared" si="66"/>
        <v>179.95000000000002</v>
      </c>
      <c r="N1433" s="9">
        <v>0.05</v>
      </c>
      <c r="O1433" s="20">
        <v>0.05</v>
      </c>
      <c r="P1433" s="20" t="str">
        <f>IF(Table13[[#This Row],[Discount]]=0,"No Discount",IF(Table13[[#This Row],[Discount]]&lt;=0.05,"Low",IF(Table13[[#This Row],[Discount]]&lt;=0.1,"Medium","High")))</f>
        <v>Low</v>
      </c>
      <c r="Q1433" s="15">
        <f t="shared" si="67"/>
        <v>8.9975000000000005</v>
      </c>
      <c r="R1433" s="15">
        <f t="shared" si="68"/>
        <v>170.95250000000001</v>
      </c>
      <c r="S1433" s="15" t="str">
        <f>IF(Table13[[#This Row],[Total Sales After Discount (Main Total Sales)]]&gt;=1000,"High Order","Low Order")</f>
        <v>Low Order</v>
      </c>
      <c r="T1433" s="9" t="s">
        <v>21</v>
      </c>
      <c r="U1433" s="9" t="s">
        <v>51</v>
      </c>
      <c r="V1433" s="16" t="str">
        <f ca="1">PROPER(Table13[[#This Row],[Region]])</f>
        <v>South</v>
      </c>
      <c r="W1433" s="9" t="s">
        <v>147</v>
      </c>
      <c r="X1433" s="9" t="s">
        <v>284</v>
      </c>
      <c r="Y1433" s="9" t="s">
        <v>32</v>
      </c>
      <c r="Z1433" s="9" t="str">
        <f>TEXT(Table13[[#This Row],[Order Date]],"mmm")</f>
        <v>Mar</v>
      </c>
      <c r="AA1433" s="1" t="str">
        <f>TEXT(Table13[[#This Row],[Order Date]],"yyyy")</f>
        <v>2015</v>
      </c>
      <c r="AB1433" s="1" t="str">
        <f>TEXT(Table13[[#This Row],[Order Date]],"mmm yyyy")</f>
        <v>Mar 2015</v>
      </c>
      <c r="AC1433" s="1" t="str">
        <f>TEXT(Table13[[#This Row],[Order Date]],"dddd")</f>
        <v>Sunday</v>
      </c>
    </row>
    <row r="1434" spans="1:29" ht="14.5">
      <c r="A1434" s="9">
        <v>2539</v>
      </c>
      <c r="B1434" s="9" t="str">
        <f>VLOOKUP(Table13[[#This Row],[Customer ID]],'Customer Lookup'!A:B,2,0)</f>
        <v>Max Hubbard</v>
      </c>
      <c r="C1434" s="9">
        <v>91017</v>
      </c>
      <c r="D1434" s="12">
        <v>42101</v>
      </c>
      <c r="E1434" s="12">
        <v>42102</v>
      </c>
      <c r="F1434" s="24">
        <f>Table13[[#This Row],[Ship Date]]-Table13[[#This Row],[Order Date]]</f>
        <v>1</v>
      </c>
      <c r="G1434" s="18" t="str">
        <f>IF(Table13[[#This Row],[Shipping Delay (No of Days From Order to Delivery)]]&lt;=2,"Fast Delivery","Standard Delivery")</f>
        <v>Fast Delivery</v>
      </c>
      <c r="H1434" s="8" t="s">
        <v>116</v>
      </c>
      <c r="I1434" s="13" t="str">
        <f ca="1">TRIM(Table13[[#This Row],[Product Category]])</f>
        <v>Office Supplies</v>
      </c>
      <c r="J1434" s="13" t="str">
        <f ca="1">PROPER(Table13[[#This Row],[Product Sub-Category]])</f>
        <v>Labels</v>
      </c>
      <c r="K1434" s="14">
        <v>5</v>
      </c>
      <c r="L1434" s="15">
        <v>12.53</v>
      </c>
      <c r="M1434" s="15">
        <f t="shared" si="66"/>
        <v>62.65</v>
      </c>
      <c r="N1434" s="9">
        <v>0.05</v>
      </c>
      <c r="O1434" s="21">
        <v>0.05</v>
      </c>
      <c r="P1434" s="21" t="str">
        <f>IF(Table13[[#This Row],[Discount]]=0,"No Discount",IF(Table13[[#This Row],[Discount]]&lt;=0.05,"Low",IF(Table13[[#This Row],[Discount]]&lt;=0.1,"Medium","High")))</f>
        <v>Low</v>
      </c>
      <c r="Q1434" s="15">
        <f t="shared" si="67"/>
        <v>3.1325000000000003</v>
      </c>
      <c r="R1434" s="15">
        <f t="shared" si="68"/>
        <v>59.517499999999998</v>
      </c>
      <c r="S1434" s="15" t="str">
        <f>IF(Table13[[#This Row],[Total Sales After Discount (Main Total Sales)]]&gt;=1000,"High Order","Low Order")</f>
        <v>Low Order</v>
      </c>
      <c r="T1434" s="9" t="s">
        <v>31</v>
      </c>
      <c r="U1434" s="9" t="s">
        <v>42</v>
      </c>
      <c r="V1434" s="16" t="str">
        <f ca="1">PROPER(Table13[[#This Row],[Region]])</f>
        <v>South</v>
      </c>
      <c r="W1434" s="9" t="s">
        <v>242</v>
      </c>
      <c r="X1434" s="9" t="s">
        <v>883</v>
      </c>
      <c r="Y1434" s="9" t="s">
        <v>32</v>
      </c>
      <c r="Z1434" s="9" t="str">
        <f>TEXT(Table13[[#This Row],[Order Date]],"mmm")</f>
        <v>Apr</v>
      </c>
      <c r="AA1434" s="1" t="str">
        <f>TEXT(Table13[[#This Row],[Order Date]],"yyyy")</f>
        <v>2015</v>
      </c>
      <c r="AB1434" s="1" t="str">
        <f>TEXT(Table13[[#This Row],[Order Date]],"mmm yyyy")</f>
        <v>Apr 2015</v>
      </c>
      <c r="AC1434" s="1" t="str">
        <f>TEXT(Table13[[#This Row],[Order Date]],"dddd")</f>
        <v>Tuesday</v>
      </c>
    </row>
    <row r="1435" spans="1:29" ht="14.5">
      <c r="A1435" s="9">
        <v>2540</v>
      </c>
      <c r="B1435" s="9" t="str">
        <f>VLOOKUP(Table13[[#This Row],[Customer ID]],'Customer Lookup'!A:B,2,0)</f>
        <v>Helen Ferguson</v>
      </c>
      <c r="C1435" s="9">
        <v>91017</v>
      </c>
      <c r="D1435" s="12">
        <v>42101</v>
      </c>
      <c r="E1435" s="12">
        <v>42102</v>
      </c>
      <c r="F1435" s="24">
        <f>Table13[[#This Row],[Ship Date]]-Table13[[#This Row],[Order Date]]</f>
        <v>1</v>
      </c>
      <c r="G1435" s="18" t="str">
        <f>IF(Table13[[#This Row],[Shipping Delay (No of Days From Order to Delivery)]]&lt;=2,"Fast Delivery","Standard Delivery")</f>
        <v>Fast Delivery</v>
      </c>
      <c r="H1435" s="9" t="s">
        <v>2238</v>
      </c>
      <c r="I1435" s="13" t="str">
        <f ca="1">TRIM(Table13[[#This Row],[Product Category]])</f>
        <v>Furniture</v>
      </c>
      <c r="J1435" s="13" t="str">
        <f ca="1">PROPER(Table13[[#This Row],[Product Sub-Category]])</f>
        <v>Storage &amp; Organization</v>
      </c>
      <c r="K1435" s="14">
        <v>1</v>
      </c>
      <c r="L1435" s="15">
        <v>178.47</v>
      </c>
      <c r="M1435" s="15">
        <f t="shared" si="66"/>
        <v>178.47</v>
      </c>
      <c r="N1435" s="9">
        <v>0.1</v>
      </c>
      <c r="O1435" s="20">
        <v>0.1</v>
      </c>
      <c r="P1435" s="20" t="str">
        <f>IF(Table13[[#This Row],[Discount]]=0,"No Discount",IF(Table13[[#This Row],[Discount]]&lt;=0.05,"Low",IF(Table13[[#This Row],[Discount]]&lt;=0.1,"Medium","High")))</f>
        <v>Medium</v>
      </c>
      <c r="Q1435" s="15">
        <f t="shared" si="67"/>
        <v>17.847000000000001</v>
      </c>
      <c r="R1435" s="15">
        <f t="shared" si="68"/>
        <v>160.62299999999999</v>
      </c>
      <c r="S1435" s="15" t="str">
        <f>IF(Table13[[#This Row],[Total Sales After Discount (Main Total Sales)]]&gt;=1000,"High Order","Low Order")</f>
        <v>Low Order</v>
      </c>
      <c r="T1435" s="9" t="s">
        <v>31</v>
      </c>
      <c r="U1435" s="9" t="s">
        <v>42</v>
      </c>
      <c r="V1435" s="16" t="str">
        <f ca="1">PROPER(Table13[[#This Row],[Region]])</f>
        <v>South</v>
      </c>
      <c r="W1435" s="9" t="s">
        <v>242</v>
      </c>
      <c r="X1435" s="9" t="s">
        <v>884</v>
      </c>
      <c r="Y1435" s="9" t="s">
        <v>32</v>
      </c>
      <c r="Z1435" s="9" t="str">
        <f>TEXT(Table13[[#This Row],[Order Date]],"mmm")</f>
        <v>Apr</v>
      </c>
      <c r="AA1435" s="1" t="str">
        <f>TEXT(Table13[[#This Row],[Order Date]],"yyyy")</f>
        <v>2015</v>
      </c>
      <c r="AB1435" s="1" t="str">
        <f>TEXT(Table13[[#This Row],[Order Date]],"mmm yyyy")</f>
        <v>Apr 2015</v>
      </c>
      <c r="AC1435" s="1" t="str">
        <f>TEXT(Table13[[#This Row],[Order Date]],"dddd")</f>
        <v>Tuesday</v>
      </c>
    </row>
    <row r="1436" spans="1:29" ht="14.5">
      <c r="A1436" s="9">
        <v>2543</v>
      </c>
      <c r="B1436" s="9" t="str">
        <f>VLOOKUP(Table13[[#This Row],[Customer ID]],'Customer Lookup'!A:B,2,0)</f>
        <v>Josephine Dalton</v>
      </c>
      <c r="C1436" s="9">
        <v>87917</v>
      </c>
      <c r="D1436" s="12">
        <v>42166</v>
      </c>
      <c r="E1436" s="12">
        <v>42167</v>
      </c>
      <c r="F1436" s="24">
        <f>Table13[[#This Row],[Ship Date]]-Table13[[#This Row],[Order Date]]</f>
        <v>1</v>
      </c>
      <c r="G1436" s="18" t="str">
        <f>IF(Table13[[#This Row],[Shipping Delay (No of Days From Order to Delivery)]]&lt;=2,"Fast Delivery","Standard Delivery")</f>
        <v>Fast Delivery</v>
      </c>
      <c r="H1436" s="8" t="s">
        <v>2233</v>
      </c>
      <c r="I1436" s="13" t="str">
        <f ca="1">TRIM(Table13[[#This Row],[Product Category]])</f>
        <v>Technology</v>
      </c>
      <c r="J1436" s="13" t="str">
        <f ca="1">PROPER(Table13[[#This Row],[Product Sub-Category]])</f>
        <v>Office Furnishings</v>
      </c>
      <c r="K1436" s="14">
        <v>17</v>
      </c>
      <c r="L1436" s="15">
        <v>15.68</v>
      </c>
      <c r="M1436" s="15">
        <f t="shared" si="66"/>
        <v>266.56</v>
      </c>
      <c r="N1436" s="9">
        <v>0.05</v>
      </c>
      <c r="O1436" s="21">
        <v>0.05</v>
      </c>
      <c r="P1436" s="21" t="str">
        <f>IF(Table13[[#This Row],[Discount]]=0,"No Discount",IF(Table13[[#This Row],[Discount]]&lt;=0.05,"Low",IF(Table13[[#This Row],[Discount]]&lt;=0.1,"Medium","High")))</f>
        <v>Low</v>
      </c>
      <c r="Q1436" s="15">
        <f t="shared" si="67"/>
        <v>13.328000000000001</v>
      </c>
      <c r="R1436" s="15">
        <f t="shared" si="68"/>
        <v>253.232</v>
      </c>
      <c r="S1436" s="15" t="str">
        <f>IF(Table13[[#This Row],[Total Sales After Discount (Main Total Sales)]]&gt;=1000,"High Order","Low Order")</f>
        <v>Low Order</v>
      </c>
      <c r="T1436" s="9" t="s">
        <v>50</v>
      </c>
      <c r="U1436" s="9" t="s">
        <v>51</v>
      </c>
      <c r="V1436" s="16" t="str">
        <f ca="1">PROPER(Table13[[#This Row],[Region]])</f>
        <v>South</v>
      </c>
      <c r="W1436" s="9" t="s">
        <v>117</v>
      </c>
      <c r="X1436" s="9" t="s">
        <v>627</v>
      </c>
      <c r="Y1436" s="9" t="s">
        <v>32</v>
      </c>
      <c r="Z1436" s="9" t="str">
        <f>TEXT(Table13[[#This Row],[Order Date]],"mmm")</f>
        <v>Jun</v>
      </c>
      <c r="AA1436" s="1" t="str">
        <f>TEXT(Table13[[#This Row],[Order Date]],"yyyy")</f>
        <v>2015</v>
      </c>
      <c r="AB1436" s="1" t="str">
        <f>TEXT(Table13[[#This Row],[Order Date]],"mmm yyyy")</f>
        <v>Jun 2015</v>
      </c>
      <c r="AC1436" s="1" t="str">
        <f>TEXT(Table13[[#This Row],[Order Date]],"dddd")</f>
        <v>Thursday</v>
      </c>
    </row>
    <row r="1437" spans="1:29" ht="14.5">
      <c r="A1437" s="9">
        <v>2543</v>
      </c>
      <c r="B1437" s="9" t="str">
        <f>VLOOKUP(Table13[[#This Row],[Customer ID]],'Customer Lookup'!A:B,2,0)</f>
        <v>Josephine Dalton</v>
      </c>
      <c r="C1437" s="9">
        <v>87917</v>
      </c>
      <c r="D1437" s="12">
        <v>42166</v>
      </c>
      <c r="E1437" s="12">
        <v>42167</v>
      </c>
      <c r="F1437" s="24">
        <f>Table13[[#This Row],[Ship Date]]-Table13[[#This Row],[Order Date]]</f>
        <v>1</v>
      </c>
      <c r="G1437" s="18" t="str">
        <f>IF(Table13[[#This Row],[Shipping Delay (No of Days From Order to Delivery)]]&lt;=2,"Fast Delivery","Standard Delivery")</f>
        <v>Fast Delivery</v>
      </c>
      <c r="H1437" s="9" t="s">
        <v>2235</v>
      </c>
      <c r="I1437" s="13" t="str">
        <f ca="1">TRIM(Table13[[#This Row],[Product Category]])</f>
        <v>Technology</v>
      </c>
      <c r="J1437" s="13" t="str">
        <f ca="1">PROPER(Table13[[#This Row],[Product Sub-Category]])</f>
        <v>Telephones And Communication</v>
      </c>
      <c r="K1437" s="14">
        <v>19</v>
      </c>
      <c r="L1437" s="15">
        <v>195.99</v>
      </c>
      <c r="M1437" s="15">
        <f t="shared" si="66"/>
        <v>3723.8100000000004</v>
      </c>
      <c r="N1437" s="9">
        <v>0.1</v>
      </c>
      <c r="O1437" s="20">
        <v>0.1</v>
      </c>
      <c r="P1437" s="20" t="str">
        <f>IF(Table13[[#This Row],[Discount]]=0,"No Discount",IF(Table13[[#This Row],[Discount]]&lt;=0.05,"Low",IF(Table13[[#This Row],[Discount]]&lt;=0.1,"Medium","High")))</f>
        <v>Medium</v>
      </c>
      <c r="Q1437" s="15">
        <f t="shared" si="67"/>
        <v>372.38100000000009</v>
      </c>
      <c r="R1437" s="15">
        <f t="shared" si="68"/>
        <v>3351.4290000000001</v>
      </c>
      <c r="S1437" s="15" t="str">
        <f>IF(Table13[[#This Row],[Total Sales After Discount (Main Total Sales)]]&gt;=1000,"High Order","Low Order")</f>
        <v>High Order</v>
      </c>
      <c r="T1437" s="9" t="s">
        <v>50</v>
      </c>
      <c r="U1437" s="9" t="s">
        <v>51</v>
      </c>
      <c r="V1437" s="16" t="str">
        <f ca="1">PROPER(Table13[[#This Row],[Region]])</f>
        <v>South</v>
      </c>
      <c r="W1437" s="9" t="s">
        <v>117</v>
      </c>
      <c r="X1437" s="9" t="s">
        <v>627</v>
      </c>
      <c r="Y1437" s="9" t="s">
        <v>32</v>
      </c>
      <c r="Z1437" s="9" t="str">
        <f>TEXT(Table13[[#This Row],[Order Date]],"mmm")</f>
        <v>Jun</v>
      </c>
      <c r="AA1437" s="1" t="str">
        <f>TEXT(Table13[[#This Row],[Order Date]],"yyyy")</f>
        <v>2015</v>
      </c>
      <c r="AB1437" s="1" t="str">
        <f>TEXT(Table13[[#This Row],[Order Date]],"mmm yyyy")</f>
        <v>Jun 2015</v>
      </c>
      <c r="AC1437" s="1" t="str">
        <f>TEXT(Table13[[#This Row],[Order Date]],"dddd")</f>
        <v>Thursday</v>
      </c>
    </row>
    <row r="1438" spans="1:29" ht="14.5">
      <c r="A1438" s="9">
        <v>2545</v>
      </c>
      <c r="B1438" s="9" t="str">
        <f>VLOOKUP(Table13[[#This Row],[Customer ID]],'Customer Lookup'!A:B,2,0)</f>
        <v>Rick Ellis</v>
      </c>
      <c r="C1438" s="9">
        <v>87915</v>
      </c>
      <c r="D1438" s="12">
        <v>42073</v>
      </c>
      <c r="E1438" s="12">
        <v>42075</v>
      </c>
      <c r="F1438" s="24">
        <f>Table13[[#This Row],[Ship Date]]-Table13[[#This Row],[Order Date]]</f>
        <v>2</v>
      </c>
      <c r="G1438" s="18" t="str">
        <f>IF(Table13[[#This Row],[Shipping Delay (No of Days From Order to Delivery)]]&lt;=2,"Fast Delivery","Standard Delivery")</f>
        <v>Fast Delivery</v>
      </c>
      <c r="H1438" s="8" t="s">
        <v>74</v>
      </c>
      <c r="I1438" s="13" t="str">
        <f ca="1">TRIM(Table13[[#This Row],[Product Category]])</f>
        <v>Office Supplies</v>
      </c>
      <c r="J1438" s="13" t="str">
        <f ca="1">PROPER(Table13[[#This Row],[Product Sub-Category]])</f>
        <v>Office Machines</v>
      </c>
      <c r="K1438" s="14">
        <v>2</v>
      </c>
      <c r="L1438" s="15">
        <v>99.99</v>
      </c>
      <c r="M1438" s="15">
        <f t="shared" si="66"/>
        <v>199.98</v>
      </c>
      <c r="N1438" s="9">
        <v>0.05</v>
      </c>
      <c r="O1438" s="21">
        <v>0.05</v>
      </c>
      <c r="P1438" s="21" t="str">
        <f>IF(Table13[[#This Row],[Discount]]=0,"No Discount",IF(Table13[[#This Row],[Discount]]&lt;=0.05,"Low",IF(Table13[[#This Row],[Discount]]&lt;=0.1,"Medium","High")))</f>
        <v>Low</v>
      </c>
      <c r="Q1438" s="15">
        <f t="shared" si="67"/>
        <v>9.9990000000000006</v>
      </c>
      <c r="R1438" s="15">
        <f t="shared" si="68"/>
        <v>189.98099999999999</v>
      </c>
      <c r="S1438" s="15" t="str">
        <f>IF(Table13[[#This Row],[Total Sales After Discount (Main Total Sales)]]&gt;=1000,"High Order","Low Order")</f>
        <v>Low Order</v>
      </c>
      <c r="T1438" s="9" t="s">
        <v>50</v>
      </c>
      <c r="U1438" s="9" t="s">
        <v>42</v>
      </c>
      <c r="V1438" s="16" t="str">
        <f ca="1">PROPER(Table13[[#This Row],[Region]])</f>
        <v>South</v>
      </c>
      <c r="W1438" s="9" t="s">
        <v>117</v>
      </c>
      <c r="X1438" s="9" t="s">
        <v>514</v>
      </c>
      <c r="Y1438" s="9" t="s">
        <v>22</v>
      </c>
      <c r="Z1438" s="9" t="str">
        <f>TEXT(Table13[[#This Row],[Order Date]],"mmm")</f>
        <v>Mar</v>
      </c>
      <c r="AA1438" s="1" t="str">
        <f>TEXT(Table13[[#This Row],[Order Date]],"yyyy")</f>
        <v>2015</v>
      </c>
      <c r="AB1438" s="1" t="str">
        <f>TEXT(Table13[[#This Row],[Order Date]],"mmm yyyy")</f>
        <v>Mar 2015</v>
      </c>
      <c r="AC1438" s="1" t="str">
        <f>TEXT(Table13[[#This Row],[Order Date]],"dddd")</f>
        <v>Tuesday</v>
      </c>
    </row>
    <row r="1439" spans="1:29" ht="14.5">
      <c r="A1439" s="9">
        <v>2547</v>
      </c>
      <c r="B1439" s="9" t="str">
        <f>VLOOKUP(Table13[[#This Row],[Customer ID]],'Customer Lookup'!A:B,2,0)</f>
        <v>Edna Freeman</v>
      </c>
      <c r="C1439" s="9">
        <v>87916</v>
      </c>
      <c r="D1439" s="12">
        <v>42113</v>
      </c>
      <c r="E1439" s="12">
        <v>42113</v>
      </c>
      <c r="F1439" s="24">
        <f>Table13[[#This Row],[Ship Date]]-Table13[[#This Row],[Order Date]]</f>
        <v>0</v>
      </c>
      <c r="G1439" s="18" t="str">
        <f>IF(Table13[[#This Row],[Shipping Delay (No of Days From Order to Delivery)]]&lt;=2,"Fast Delivery","Standard Delivery")</f>
        <v>Fast Delivery</v>
      </c>
      <c r="H1439" s="9" t="s">
        <v>83</v>
      </c>
      <c r="I1439" s="13" t="str">
        <f ca="1">TRIM(Table13[[#This Row],[Product Category]])</f>
        <v>Technology</v>
      </c>
      <c r="J1439" s="13" t="str">
        <f ca="1">PROPER(Table13[[#This Row],[Product Sub-Category]])</f>
        <v>Paper</v>
      </c>
      <c r="K1439" s="14">
        <v>1</v>
      </c>
      <c r="L1439" s="15">
        <v>6.48</v>
      </c>
      <c r="M1439" s="15">
        <f t="shared" si="66"/>
        <v>6.48</v>
      </c>
      <c r="N1439" s="9">
        <v>0.05</v>
      </c>
      <c r="O1439" s="20">
        <v>0.05</v>
      </c>
      <c r="P1439" s="20" t="str">
        <f>IF(Table13[[#This Row],[Discount]]=0,"No Discount",IF(Table13[[#This Row],[Discount]]&lt;=0.05,"Low",IF(Table13[[#This Row],[Discount]]&lt;=0.1,"Medium","High")))</f>
        <v>Low</v>
      </c>
      <c r="Q1439" s="15">
        <f t="shared" si="67"/>
        <v>0.32400000000000007</v>
      </c>
      <c r="R1439" s="15">
        <f t="shared" si="68"/>
        <v>6.1560000000000006</v>
      </c>
      <c r="S1439" s="15" t="str">
        <f>IF(Table13[[#This Row],[Total Sales After Discount (Main Total Sales)]]&gt;=1000,"High Order","Low Order")</f>
        <v>Low Order</v>
      </c>
      <c r="T1439" s="9" t="s">
        <v>98</v>
      </c>
      <c r="U1439" s="9" t="s">
        <v>51</v>
      </c>
      <c r="V1439" s="16" t="str">
        <f ca="1">PROPER(Table13[[#This Row],[Region]])</f>
        <v>West</v>
      </c>
      <c r="W1439" s="9" t="s">
        <v>117</v>
      </c>
      <c r="X1439" s="9" t="s">
        <v>885</v>
      </c>
      <c r="Y1439" s="9" t="s">
        <v>32</v>
      </c>
      <c r="Z1439" s="9" t="str">
        <f>TEXT(Table13[[#This Row],[Order Date]],"mmm")</f>
        <v>Apr</v>
      </c>
      <c r="AA1439" s="1" t="str">
        <f>TEXT(Table13[[#This Row],[Order Date]],"yyyy")</f>
        <v>2015</v>
      </c>
      <c r="AB1439" s="1" t="str">
        <f>TEXT(Table13[[#This Row],[Order Date]],"mmm yyyy")</f>
        <v>Apr 2015</v>
      </c>
      <c r="AC1439" s="1" t="str">
        <f>TEXT(Table13[[#This Row],[Order Date]],"dddd")</f>
        <v>Sunday</v>
      </c>
    </row>
    <row r="1440" spans="1:29" ht="14.5">
      <c r="A1440" s="9">
        <v>2548</v>
      </c>
      <c r="B1440" s="9" t="str">
        <f>VLOOKUP(Table13[[#This Row],[Customer ID]],'Customer Lookup'!A:B,2,0)</f>
        <v>Wayne Bass</v>
      </c>
      <c r="C1440" s="9">
        <v>46436</v>
      </c>
      <c r="D1440" s="12">
        <v>42098</v>
      </c>
      <c r="E1440" s="12">
        <v>42105</v>
      </c>
      <c r="F1440" s="24">
        <f>Table13[[#This Row],[Ship Date]]-Table13[[#This Row],[Order Date]]</f>
        <v>7</v>
      </c>
      <c r="G1440" s="18" t="str">
        <f>IF(Table13[[#This Row],[Shipping Delay (No of Days From Order to Delivery)]]&lt;=2,"Fast Delivery","Standard Delivery")</f>
        <v>Standard Delivery</v>
      </c>
      <c r="H1440" s="8" t="s">
        <v>2235</v>
      </c>
      <c r="I1440" s="13" t="str">
        <f ca="1">TRIM(Table13[[#This Row],[Product Category]])</f>
        <v>Office Supplies</v>
      </c>
      <c r="J1440" s="13" t="str">
        <f ca="1">PROPER(Table13[[#This Row],[Product Sub-Category]])</f>
        <v>Telephones And Communication</v>
      </c>
      <c r="K1440" s="14">
        <v>46</v>
      </c>
      <c r="L1440" s="15">
        <v>35.99</v>
      </c>
      <c r="M1440" s="15">
        <f t="shared" si="66"/>
        <v>1655.5400000000002</v>
      </c>
      <c r="N1440" s="9">
        <v>0.05</v>
      </c>
      <c r="O1440" s="21">
        <v>0.05</v>
      </c>
      <c r="P1440" s="21" t="str">
        <f>IF(Table13[[#This Row],[Discount]]=0,"No Discount",IF(Table13[[#This Row],[Discount]]&lt;=0.05,"Low",IF(Table13[[#This Row],[Discount]]&lt;=0.1,"Medium","High")))</f>
        <v>Low</v>
      </c>
      <c r="Q1440" s="15">
        <f t="shared" si="67"/>
        <v>82.777000000000015</v>
      </c>
      <c r="R1440" s="15">
        <f t="shared" si="68"/>
        <v>1572.7630000000001</v>
      </c>
      <c r="S1440" s="15" t="str">
        <f>IF(Table13[[#This Row],[Total Sales After Discount (Main Total Sales)]]&gt;=1000,"High Order","Low Order")</f>
        <v>High Order</v>
      </c>
      <c r="T1440" s="9" t="s">
        <v>98</v>
      </c>
      <c r="U1440" s="9" t="s">
        <v>51</v>
      </c>
      <c r="V1440" s="16" t="str">
        <f ca="1">PROPER(Table13[[#This Row],[Region]])</f>
        <v>West</v>
      </c>
      <c r="W1440" s="9" t="s">
        <v>37</v>
      </c>
      <c r="X1440" s="9" t="s">
        <v>361</v>
      </c>
      <c r="Y1440" s="9" t="s">
        <v>32</v>
      </c>
      <c r="Z1440" s="9" t="str">
        <f>TEXT(Table13[[#This Row],[Order Date]],"mmm")</f>
        <v>Apr</v>
      </c>
      <c r="AA1440" s="1" t="str">
        <f>TEXT(Table13[[#This Row],[Order Date]],"yyyy")</f>
        <v>2015</v>
      </c>
      <c r="AB1440" s="1" t="str">
        <f>TEXT(Table13[[#This Row],[Order Date]],"mmm yyyy")</f>
        <v>Apr 2015</v>
      </c>
      <c r="AC1440" s="1" t="str">
        <f>TEXT(Table13[[#This Row],[Order Date]],"dddd")</f>
        <v>Saturday</v>
      </c>
    </row>
    <row r="1441" spans="1:29" ht="14.5">
      <c r="A1441" s="9">
        <v>2548</v>
      </c>
      <c r="B1441" s="9" t="str">
        <f>VLOOKUP(Table13[[#This Row],[Customer ID]],'Customer Lookup'!A:B,2,0)</f>
        <v>Wayne Bass</v>
      </c>
      <c r="C1441" s="9">
        <v>40997</v>
      </c>
      <c r="D1441" s="12">
        <v>42115</v>
      </c>
      <c r="E1441" s="12">
        <v>42115</v>
      </c>
      <c r="F1441" s="24">
        <f>Table13[[#This Row],[Ship Date]]-Table13[[#This Row],[Order Date]]</f>
        <v>0</v>
      </c>
      <c r="G1441" s="18" t="str">
        <f>IF(Table13[[#This Row],[Shipping Delay (No of Days From Order to Delivery)]]&lt;=2,"Fast Delivery","Standard Delivery")</f>
        <v>Fast Delivery</v>
      </c>
      <c r="H1441" s="9" t="s">
        <v>83</v>
      </c>
      <c r="I1441" s="13" t="str">
        <f ca="1">TRIM(Table13[[#This Row],[Product Category]])</f>
        <v>Office Supplies</v>
      </c>
      <c r="J1441" s="13" t="str">
        <f ca="1">PROPER(Table13[[#This Row],[Product Sub-Category]])</f>
        <v>Paper</v>
      </c>
      <c r="K1441" s="14">
        <v>12</v>
      </c>
      <c r="L1441" s="15">
        <v>30.98</v>
      </c>
      <c r="M1441" s="15">
        <f t="shared" si="66"/>
        <v>371.76</v>
      </c>
      <c r="N1441" s="9">
        <v>0.05</v>
      </c>
      <c r="O1441" s="20">
        <v>0.05</v>
      </c>
      <c r="P1441" s="20" t="str">
        <f>IF(Table13[[#This Row],[Discount]]=0,"No Discount",IF(Table13[[#This Row],[Discount]]&lt;=0.05,"Low",IF(Table13[[#This Row],[Discount]]&lt;=0.1,"Medium","High")))</f>
        <v>Low</v>
      </c>
      <c r="Q1441" s="15">
        <f t="shared" si="67"/>
        <v>18.588000000000001</v>
      </c>
      <c r="R1441" s="15">
        <f t="shared" si="68"/>
        <v>353.17199999999997</v>
      </c>
      <c r="S1441" s="15" t="str">
        <f>IF(Table13[[#This Row],[Total Sales After Discount (Main Total Sales)]]&gt;=1000,"High Order","Low Order")</f>
        <v>Low Order</v>
      </c>
      <c r="T1441" s="9" t="s">
        <v>98</v>
      </c>
      <c r="U1441" s="9" t="s">
        <v>51</v>
      </c>
      <c r="V1441" s="16" t="str">
        <f ca="1">PROPER(Table13[[#This Row],[Region]])</f>
        <v>West</v>
      </c>
      <c r="W1441" s="9" t="s">
        <v>37</v>
      </c>
      <c r="X1441" s="9" t="s">
        <v>361</v>
      </c>
      <c r="Y1441" s="9" t="s">
        <v>22</v>
      </c>
      <c r="Z1441" s="9" t="str">
        <f>TEXT(Table13[[#This Row],[Order Date]],"mmm")</f>
        <v>Apr</v>
      </c>
      <c r="AA1441" s="1" t="str">
        <f>TEXT(Table13[[#This Row],[Order Date]],"yyyy")</f>
        <v>2015</v>
      </c>
      <c r="AB1441" s="1" t="str">
        <f>TEXT(Table13[[#This Row],[Order Date]],"mmm yyyy")</f>
        <v>Apr 2015</v>
      </c>
      <c r="AC1441" s="1" t="str">
        <f>TEXT(Table13[[#This Row],[Order Date]],"dddd")</f>
        <v>Tuesday</v>
      </c>
    </row>
    <row r="1442" spans="1:29" ht="14.5">
      <c r="A1442" s="9">
        <v>2548</v>
      </c>
      <c r="B1442" s="9" t="str">
        <f>VLOOKUP(Table13[[#This Row],[Customer ID]],'Customer Lookup'!A:B,2,0)</f>
        <v>Wayne Bass</v>
      </c>
      <c r="C1442" s="9">
        <v>40997</v>
      </c>
      <c r="D1442" s="12">
        <v>42115</v>
      </c>
      <c r="E1442" s="12">
        <v>42122</v>
      </c>
      <c r="F1442" s="24">
        <f>Table13[[#This Row],[Ship Date]]-Table13[[#This Row],[Order Date]]</f>
        <v>7</v>
      </c>
      <c r="G1442" s="18" t="str">
        <f>IF(Table13[[#This Row],[Shipping Delay (No of Days From Order to Delivery)]]&lt;=2,"Fast Delivery","Standard Delivery")</f>
        <v>Standard Delivery</v>
      </c>
      <c r="H1442" s="8" t="s">
        <v>2231</v>
      </c>
      <c r="I1442" s="13" t="str">
        <f ca="1">TRIM(Table13[[#This Row],[Product Category]])</f>
        <v>Furniture</v>
      </c>
      <c r="J1442" s="13" t="str">
        <f ca="1">PROPER(Table13[[#This Row],[Product Sub-Category]])</f>
        <v>Pens &amp; Art Supplies</v>
      </c>
      <c r="K1442" s="14">
        <v>37</v>
      </c>
      <c r="L1442" s="15">
        <v>22.99</v>
      </c>
      <c r="M1442" s="15">
        <f t="shared" si="66"/>
        <v>850.63</v>
      </c>
      <c r="N1442" s="9">
        <v>0.05</v>
      </c>
      <c r="O1442" s="21">
        <v>0.05</v>
      </c>
      <c r="P1442" s="21" t="str">
        <f>IF(Table13[[#This Row],[Discount]]=0,"No Discount",IF(Table13[[#This Row],[Discount]]&lt;=0.05,"Low",IF(Table13[[#This Row],[Discount]]&lt;=0.1,"Medium","High")))</f>
        <v>Low</v>
      </c>
      <c r="Q1442" s="15">
        <f t="shared" si="67"/>
        <v>42.531500000000001</v>
      </c>
      <c r="R1442" s="15">
        <f t="shared" si="68"/>
        <v>808.09849999999994</v>
      </c>
      <c r="S1442" s="15" t="str">
        <f>IF(Table13[[#This Row],[Total Sales After Discount (Main Total Sales)]]&gt;=1000,"High Order","Low Order")</f>
        <v>Low Order</v>
      </c>
      <c r="T1442" s="9" t="s">
        <v>98</v>
      </c>
      <c r="U1442" s="9" t="s">
        <v>51</v>
      </c>
      <c r="V1442" s="16" t="str">
        <f ca="1">PROPER(Table13[[#This Row],[Region]])</f>
        <v>West</v>
      </c>
      <c r="W1442" s="9" t="s">
        <v>37</v>
      </c>
      <c r="X1442" s="9" t="s">
        <v>361</v>
      </c>
      <c r="Y1442" s="9" t="s">
        <v>32</v>
      </c>
      <c r="Z1442" s="9" t="str">
        <f>TEXT(Table13[[#This Row],[Order Date]],"mmm")</f>
        <v>Apr</v>
      </c>
      <c r="AA1442" s="1" t="str">
        <f>TEXT(Table13[[#This Row],[Order Date]],"yyyy")</f>
        <v>2015</v>
      </c>
      <c r="AB1442" s="1" t="str">
        <f>TEXT(Table13[[#This Row],[Order Date]],"mmm yyyy")</f>
        <v>Apr 2015</v>
      </c>
      <c r="AC1442" s="1" t="str">
        <f>TEXT(Table13[[#This Row],[Order Date]],"dddd")</f>
        <v>Tuesday</v>
      </c>
    </row>
    <row r="1443" spans="1:29" ht="14.5">
      <c r="A1443" s="9">
        <v>2548</v>
      </c>
      <c r="B1443" s="9" t="str">
        <f>VLOOKUP(Table13[[#This Row],[Customer ID]],'Customer Lookup'!A:B,2,0)</f>
        <v>Wayne Bass</v>
      </c>
      <c r="C1443" s="9">
        <v>40997</v>
      </c>
      <c r="D1443" s="12">
        <v>42115</v>
      </c>
      <c r="E1443" s="12">
        <v>42119</v>
      </c>
      <c r="F1443" s="24">
        <f>Table13[[#This Row],[Ship Date]]-Table13[[#This Row],[Order Date]]</f>
        <v>4</v>
      </c>
      <c r="G1443" s="18" t="str">
        <f>IF(Table13[[#This Row],[Shipping Delay (No of Days From Order to Delivery)]]&lt;=2,"Fast Delivery","Standard Delivery")</f>
        <v>Standard Delivery</v>
      </c>
      <c r="H1443" s="9" t="s">
        <v>123</v>
      </c>
      <c r="I1443" s="13" t="str">
        <f ca="1">TRIM(Table13[[#This Row],[Product Category]])</f>
        <v>Office Supplies</v>
      </c>
      <c r="J1443" s="13" t="str">
        <f ca="1">PROPER(Table13[[#This Row],[Product Sub-Category]])</f>
        <v>Tables</v>
      </c>
      <c r="K1443" s="14">
        <v>33</v>
      </c>
      <c r="L1443" s="15">
        <v>212.6</v>
      </c>
      <c r="M1443" s="15">
        <f t="shared" si="66"/>
        <v>7015.8</v>
      </c>
      <c r="N1443" s="9">
        <v>0.1</v>
      </c>
      <c r="O1443" s="20">
        <v>0.1</v>
      </c>
      <c r="P1443" s="20" t="str">
        <f>IF(Table13[[#This Row],[Discount]]=0,"No Discount",IF(Table13[[#This Row],[Discount]]&lt;=0.05,"Low",IF(Table13[[#This Row],[Discount]]&lt;=0.1,"Medium","High")))</f>
        <v>Medium</v>
      </c>
      <c r="Q1443" s="15">
        <f t="shared" si="67"/>
        <v>701.58</v>
      </c>
      <c r="R1443" s="15">
        <f t="shared" si="68"/>
        <v>6314.22</v>
      </c>
      <c r="S1443" s="15" t="str">
        <f>IF(Table13[[#This Row],[Total Sales After Discount (Main Total Sales)]]&gt;=1000,"High Order","Low Order")</f>
        <v>High Order</v>
      </c>
      <c r="T1443" s="9" t="s">
        <v>98</v>
      </c>
      <c r="U1443" s="9" t="s">
        <v>51</v>
      </c>
      <c r="V1443" s="16" t="str">
        <f ca="1">PROPER(Table13[[#This Row],[Region]])</f>
        <v>West</v>
      </c>
      <c r="W1443" s="9" t="s">
        <v>37</v>
      </c>
      <c r="X1443" s="9" t="s">
        <v>361</v>
      </c>
      <c r="Y1443" s="9" t="s">
        <v>22</v>
      </c>
      <c r="Z1443" s="9" t="str">
        <f>TEXT(Table13[[#This Row],[Order Date]],"mmm")</f>
        <v>Apr</v>
      </c>
      <c r="AA1443" s="1" t="str">
        <f>TEXT(Table13[[#This Row],[Order Date]],"yyyy")</f>
        <v>2015</v>
      </c>
      <c r="AB1443" s="1" t="str">
        <f>TEXT(Table13[[#This Row],[Order Date]],"mmm yyyy")</f>
        <v>Apr 2015</v>
      </c>
      <c r="AC1443" s="1" t="str">
        <f>TEXT(Table13[[#This Row],[Order Date]],"dddd")</f>
        <v>Tuesday</v>
      </c>
    </row>
    <row r="1444" spans="1:29" ht="14.5">
      <c r="A1444" s="9">
        <v>2548</v>
      </c>
      <c r="B1444" s="9" t="str">
        <f>VLOOKUP(Table13[[#This Row],[Customer ID]],'Customer Lookup'!A:B,2,0)</f>
        <v>Wayne Bass</v>
      </c>
      <c r="C1444" s="9">
        <v>29889</v>
      </c>
      <c r="D1444" s="12">
        <v>42159</v>
      </c>
      <c r="E1444" s="12">
        <v>42162</v>
      </c>
      <c r="F1444" s="24">
        <f>Table13[[#This Row],[Ship Date]]-Table13[[#This Row],[Order Date]]</f>
        <v>3</v>
      </c>
      <c r="G1444" s="18" t="str">
        <f>IF(Table13[[#This Row],[Shipping Delay (No of Days From Order to Delivery)]]&lt;=2,"Fast Delivery","Standard Delivery")</f>
        <v>Standard Delivery</v>
      </c>
      <c r="H1444" s="8" t="s">
        <v>2231</v>
      </c>
      <c r="I1444" s="13" t="str">
        <f ca="1">TRIM(Table13[[#This Row],[Product Category]])</f>
        <v>Office Supplies</v>
      </c>
      <c r="J1444" s="13" t="str">
        <f ca="1">PROPER(Table13[[#This Row],[Product Sub-Category]])</f>
        <v>Pens &amp; Art Supplies</v>
      </c>
      <c r="K1444" s="14">
        <v>81</v>
      </c>
      <c r="L1444" s="15">
        <v>5.98</v>
      </c>
      <c r="M1444" s="15">
        <f t="shared" si="66"/>
        <v>484.38000000000005</v>
      </c>
      <c r="N1444" s="9">
        <v>0.05</v>
      </c>
      <c r="O1444" s="21">
        <v>0.05</v>
      </c>
      <c r="P1444" s="21" t="str">
        <f>IF(Table13[[#This Row],[Discount]]=0,"No Discount",IF(Table13[[#This Row],[Discount]]&lt;=0.05,"Low",IF(Table13[[#This Row],[Discount]]&lt;=0.1,"Medium","High")))</f>
        <v>Low</v>
      </c>
      <c r="Q1444" s="15">
        <f t="shared" si="67"/>
        <v>24.219000000000005</v>
      </c>
      <c r="R1444" s="15">
        <f t="shared" si="68"/>
        <v>460.16100000000006</v>
      </c>
      <c r="S1444" s="15" t="str">
        <f>IF(Table13[[#This Row],[Total Sales After Discount (Main Total Sales)]]&gt;=1000,"High Order","Low Order")</f>
        <v>Low Order</v>
      </c>
      <c r="T1444" s="9" t="s">
        <v>31</v>
      </c>
      <c r="U1444" s="9" t="s">
        <v>51</v>
      </c>
      <c r="V1444" s="16" t="str">
        <f ca="1">PROPER(Table13[[#This Row],[Region]])</f>
        <v>East</v>
      </c>
      <c r="W1444" s="9" t="s">
        <v>37</v>
      </c>
      <c r="X1444" s="9" t="s">
        <v>361</v>
      </c>
      <c r="Y1444" s="9" t="s">
        <v>32</v>
      </c>
      <c r="Z1444" s="9" t="str">
        <f>TEXT(Table13[[#This Row],[Order Date]],"mmm")</f>
        <v>Jun</v>
      </c>
      <c r="AA1444" s="1" t="str">
        <f>TEXT(Table13[[#This Row],[Order Date]],"yyyy")</f>
        <v>2015</v>
      </c>
      <c r="AB1444" s="1" t="str">
        <f>TEXT(Table13[[#This Row],[Order Date]],"mmm yyyy")</f>
        <v>Jun 2015</v>
      </c>
      <c r="AC1444" s="1" t="str">
        <f>TEXT(Table13[[#This Row],[Order Date]],"dddd")</f>
        <v>Thursday</v>
      </c>
    </row>
    <row r="1445" spans="1:29" ht="14.5">
      <c r="A1445" s="9">
        <v>2549</v>
      </c>
      <c r="B1445" s="9" t="str">
        <f>VLOOKUP(Table13[[#This Row],[Customer ID]],'Customer Lookup'!A:B,2,0)</f>
        <v>Martha Bowers</v>
      </c>
      <c r="C1445" s="9">
        <v>88657</v>
      </c>
      <c r="D1445" s="12">
        <v>42115</v>
      </c>
      <c r="E1445" s="12">
        <v>42115</v>
      </c>
      <c r="F1445" s="24">
        <f>Table13[[#This Row],[Ship Date]]-Table13[[#This Row],[Order Date]]</f>
        <v>0</v>
      </c>
      <c r="G1445" s="18" t="str">
        <f>IF(Table13[[#This Row],[Shipping Delay (No of Days From Order to Delivery)]]&lt;=2,"Fast Delivery","Standard Delivery")</f>
        <v>Fast Delivery</v>
      </c>
      <c r="H1445" s="9" t="s">
        <v>83</v>
      </c>
      <c r="I1445" s="13" t="str">
        <f ca="1">TRIM(Table13[[#This Row],[Product Category]])</f>
        <v>Office Supplies</v>
      </c>
      <c r="J1445" s="13" t="str">
        <f ca="1">PROPER(Table13[[#This Row],[Product Sub-Category]])</f>
        <v>Paper</v>
      </c>
      <c r="K1445" s="14">
        <v>3</v>
      </c>
      <c r="L1445" s="15">
        <v>30.98</v>
      </c>
      <c r="M1445" s="15">
        <f t="shared" si="66"/>
        <v>92.94</v>
      </c>
      <c r="N1445" s="9">
        <v>0.05</v>
      </c>
      <c r="O1445" s="20">
        <v>0.05</v>
      </c>
      <c r="P1445" s="20" t="str">
        <f>IF(Table13[[#This Row],[Discount]]=0,"No Discount",IF(Table13[[#This Row],[Discount]]&lt;=0.05,"Low",IF(Table13[[#This Row],[Discount]]&lt;=0.1,"Medium","High")))</f>
        <v>Low</v>
      </c>
      <c r="Q1445" s="15">
        <f t="shared" si="67"/>
        <v>4.6470000000000002</v>
      </c>
      <c r="R1445" s="15">
        <f t="shared" si="68"/>
        <v>88.292999999999992</v>
      </c>
      <c r="S1445" s="15" t="str">
        <f>IF(Table13[[#This Row],[Total Sales After Discount (Main Total Sales)]]&gt;=1000,"High Order","Low Order")</f>
        <v>Low Order</v>
      </c>
      <c r="T1445" s="9" t="s">
        <v>98</v>
      </c>
      <c r="U1445" s="9" t="s">
        <v>51</v>
      </c>
      <c r="V1445" s="16" t="str">
        <f ca="1">PROPER(Table13[[#This Row],[Region]])</f>
        <v>East</v>
      </c>
      <c r="W1445" s="9" t="s">
        <v>124</v>
      </c>
      <c r="X1445" s="9" t="s">
        <v>886</v>
      </c>
      <c r="Y1445" s="9" t="s">
        <v>22</v>
      </c>
      <c r="Z1445" s="9" t="str">
        <f>TEXT(Table13[[#This Row],[Order Date]],"mmm")</f>
        <v>Apr</v>
      </c>
      <c r="AA1445" s="1" t="str">
        <f>TEXT(Table13[[#This Row],[Order Date]],"yyyy")</f>
        <v>2015</v>
      </c>
      <c r="AB1445" s="1" t="str">
        <f>TEXT(Table13[[#This Row],[Order Date]],"mmm yyyy")</f>
        <v>Apr 2015</v>
      </c>
      <c r="AC1445" s="1" t="str">
        <f>TEXT(Table13[[#This Row],[Order Date]],"dddd")</f>
        <v>Tuesday</v>
      </c>
    </row>
    <row r="1446" spans="1:29" ht="14.5">
      <c r="A1446" s="9">
        <v>2549</v>
      </c>
      <c r="B1446" s="9" t="str">
        <f>VLOOKUP(Table13[[#This Row],[Customer ID]],'Customer Lookup'!A:B,2,0)</f>
        <v>Martha Bowers</v>
      </c>
      <c r="C1446" s="9">
        <v>88657</v>
      </c>
      <c r="D1446" s="12">
        <v>42115</v>
      </c>
      <c r="E1446" s="12">
        <v>42122</v>
      </c>
      <c r="F1446" s="24">
        <f>Table13[[#This Row],[Ship Date]]-Table13[[#This Row],[Order Date]]</f>
        <v>7</v>
      </c>
      <c r="G1446" s="18" t="str">
        <f>IF(Table13[[#This Row],[Shipping Delay (No of Days From Order to Delivery)]]&lt;=2,"Fast Delivery","Standard Delivery")</f>
        <v>Standard Delivery</v>
      </c>
      <c r="H1446" s="8" t="s">
        <v>2231</v>
      </c>
      <c r="I1446" s="13" t="str">
        <f ca="1">TRIM(Table13[[#This Row],[Product Category]])</f>
        <v>Furniture</v>
      </c>
      <c r="J1446" s="13" t="str">
        <f ca="1">PROPER(Table13[[#This Row],[Product Sub-Category]])</f>
        <v>Pens &amp; Art Supplies</v>
      </c>
      <c r="K1446" s="14">
        <v>9</v>
      </c>
      <c r="L1446" s="15">
        <v>22.99</v>
      </c>
      <c r="M1446" s="15">
        <f t="shared" si="66"/>
        <v>206.91</v>
      </c>
      <c r="N1446" s="9">
        <v>0.05</v>
      </c>
      <c r="O1446" s="21">
        <v>0.05</v>
      </c>
      <c r="P1446" s="21" t="str">
        <f>IF(Table13[[#This Row],[Discount]]=0,"No Discount",IF(Table13[[#This Row],[Discount]]&lt;=0.05,"Low",IF(Table13[[#This Row],[Discount]]&lt;=0.1,"Medium","High")))</f>
        <v>Low</v>
      </c>
      <c r="Q1446" s="15">
        <f t="shared" si="67"/>
        <v>10.345500000000001</v>
      </c>
      <c r="R1446" s="15">
        <f t="shared" si="68"/>
        <v>196.56450000000001</v>
      </c>
      <c r="S1446" s="15" t="str">
        <f>IF(Table13[[#This Row],[Total Sales After Discount (Main Total Sales)]]&gt;=1000,"High Order","Low Order")</f>
        <v>Low Order</v>
      </c>
      <c r="T1446" s="9" t="s">
        <v>98</v>
      </c>
      <c r="U1446" s="9" t="s">
        <v>51</v>
      </c>
      <c r="V1446" s="16" t="str">
        <f ca="1">PROPER(Table13[[#This Row],[Region]])</f>
        <v>East</v>
      </c>
      <c r="W1446" s="9" t="s">
        <v>124</v>
      </c>
      <c r="X1446" s="9" t="s">
        <v>886</v>
      </c>
      <c r="Y1446" s="9" t="s">
        <v>32</v>
      </c>
      <c r="Z1446" s="9" t="str">
        <f>TEXT(Table13[[#This Row],[Order Date]],"mmm")</f>
        <v>Apr</v>
      </c>
      <c r="AA1446" s="1" t="str">
        <f>TEXT(Table13[[#This Row],[Order Date]],"yyyy")</f>
        <v>2015</v>
      </c>
      <c r="AB1446" s="1" t="str">
        <f>TEXT(Table13[[#This Row],[Order Date]],"mmm yyyy")</f>
        <v>Apr 2015</v>
      </c>
      <c r="AC1446" s="1" t="str">
        <f>TEXT(Table13[[#This Row],[Order Date]],"dddd")</f>
        <v>Tuesday</v>
      </c>
    </row>
    <row r="1447" spans="1:29" ht="14.5">
      <c r="A1447" s="9">
        <v>2549</v>
      </c>
      <c r="B1447" s="9" t="str">
        <f>VLOOKUP(Table13[[#This Row],[Customer ID]],'Customer Lookup'!A:B,2,0)</f>
        <v>Martha Bowers</v>
      </c>
      <c r="C1447" s="9">
        <v>88657</v>
      </c>
      <c r="D1447" s="12">
        <v>42115</v>
      </c>
      <c r="E1447" s="12">
        <v>42119</v>
      </c>
      <c r="F1447" s="24">
        <f>Table13[[#This Row],[Ship Date]]-Table13[[#This Row],[Order Date]]</f>
        <v>4</v>
      </c>
      <c r="G1447" s="18" t="str">
        <f>IF(Table13[[#This Row],[Shipping Delay (No of Days From Order to Delivery)]]&lt;=2,"Fast Delivery","Standard Delivery")</f>
        <v>Standard Delivery</v>
      </c>
      <c r="H1447" s="9" t="s">
        <v>123</v>
      </c>
      <c r="I1447" s="13" t="str">
        <f ca="1">TRIM(Table13[[#This Row],[Product Category]])</f>
        <v>Office Supplies</v>
      </c>
      <c r="J1447" s="13" t="str">
        <f ca="1">PROPER(Table13[[#This Row],[Product Sub-Category]])</f>
        <v>Tables</v>
      </c>
      <c r="K1447" s="14">
        <v>8</v>
      </c>
      <c r="L1447" s="15">
        <v>212.6</v>
      </c>
      <c r="M1447" s="15">
        <f t="shared" si="66"/>
        <v>1700.8</v>
      </c>
      <c r="N1447" s="9">
        <v>0.1</v>
      </c>
      <c r="O1447" s="20">
        <v>0.1</v>
      </c>
      <c r="P1447" s="20" t="str">
        <f>IF(Table13[[#This Row],[Discount]]=0,"No Discount",IF(Table13[[#This Row],[Discount]]&lt;=0.05,"Low",IF(Table13[[#This Row],[Discount]]&lt;=0.1,"Medium","High")))</f>
        <v>Medium</v>
      </c>
      <c r="Q1447" s="15">
        <f t="shared" si="67"/>
        <v>170.08</v>
      </c>
      <c r="R1447" s="15">
        <f t="shared" si="68"/>
        <v>1530.72</v>
      </c>
      <c r="S1447" s="15" t="str">
        <f>IF(Table13[[#This Row],[Total Sales After Discount (Main Total Sales)]]&gt;=1000,"High Order","Low Order")</f>
        <v>High Order</v>
      </c>
      <c r="T1447" s="9" t="s">
        <v>98</v>
      </c>
      <c r="U1447" s="9" t="s">
        <v>51</v>
      </c>
      <c r="V1447" s="16" t="str">
        <f ca="1">PROPER(Table13[[#This Row],[Region]])</f>
        <v>East</v>
      </c>
      <c r="W1447" s="9" t="s">
        <v>124</v>
      </c>
      <c r="X1447" s="9" t="s">
        <v>886</v>
      </c>
      <c r="Y1447" s="9" t="s">
        <v>22</v>
      </c>
      <c r="Z1447" s="9" t="str">
        <f>TEXT(Table13[[#This Row],[Order Date]],"mmm")</f>
        <v>Apr</v>
      </c>
      <c r="AA1447" s="1" t="str">
        <f>TEXT(Table13[[#This Row],[Order Date]],"yyyy")</f>
        <v>2015</v>
      </c>
      <c r="AB1447" s="1" t="str">
        <f>TEXT(Table13[[#This Row],[Order Date]],"mmm yyyy")</f>
        <v>Apr 2015</v>
      </c>
      <c r="AC1447" s="1" t="str">
        <f>TEXT(Table13[[#This Row],[Order Date]],"dddd")</f>
        <v>Tuesday</v>
      </c>
    </row>
    <row r="1448" spans="1:29" ht="14.5">
      <c r="A1448" s="9">
        <v>2549</v>
      </c>
      <c r="B1448" s="9" t="str">
        <f>VLOOKUP(Table13[[#This Row],[Customer ID]],'Customer Lookup'!A:B,2,0)</f>
        <v>Martha Bowers</v>
      </c>
      <c r="C1448" s="9">
        <v>88658</v>
      </c>
      <c r="D1448" s="12">
        <v>42159</v>
      </c>
      <c r="E1448" s="12">
        <v>42162</v>
      </c>
      <c r="F1448" s="24">
        <f>Table13[[#This Row],[Ship Date]]-Table13[[#This Row],[Order Date]]</f>
        <v>3</v>
      </c>
      <c r="G1448" s="18" t="str">
        <f>IF(Table13[[#This Row],[Shipping Delay (No of Days From Order to Delivery)]]&lt;=2,"Fast Delivery","Standard Delivery")</f>
        <v>Standard Delivery</v>
      </c>
      <c r="H1448" s="8" t="s">
        <v>2231</v>
      </c>
      <c r="I1448" s="13" t="str">
        <f ca="1">TRIM(Table13[[#This Row],[Product Category]])</f>
        <v>Technology</v>
      </c>
      <c r="J1448" s="13" t="str">
        <f ca="1">PROPER(Table13[[#This Row],[Product Sub-Category]])</f>
        <v>Pens &amp; Art Supplies</v>
      </c>
      <c r="K1448" s="14">
        <v>20</v>
      </c>
      <c r="L1448" s="15">
        <v>5.98</v>
      </c>
      <c r="M1448" s="15">
        <f t="shared" si="66"/>
        <v>119.60000000000001</v>
      </c>
      <c r="N1448" s="9">
        <v>0.05</v>
      </c>
      <c r="O1448" s="21">
        <v>0.05</v>
      </c>
      <c r="P1448" s="21" t="str">
        <f>IF(Table13[[#This Row],[Discount]]=0,"No Discount",IF(Table13[[#This Row],[Discount]]&lt;=0.05,"Low",IF(Table13[[#This Row],[Discount]]&lt;=0.1,"Medium","High")))</f>
        <v>Low</v>
      </c>
      <c r="Q1448" s="15">
        <f t="shared" si="67"/>
        <v>5.98</v>
      </c>
      <c r="R1448" s="15">
        <f t="shared" si="68"/>
        <v>113.62</v>
      </c>
      <c r="S1448" s="15" t="str">
        <f>IF(Table13[[#This Row],[Total Sales After Discount (Main Total Sales)]]&gt;=1000,"High Order","Low Order")</f>
        <v>Low Order</v>
      </c>
      <c r="T1448" s="9" t="s">
        <v>31</v>
      </c>
      <c r="U1448" s="9" t="s">
        <v>51</v>
      </c>
      <c r="V1448" s="16" t="str">
        <f ca="1">PROPER(Table13[[#This Row],[Region]])</f>
        <v>East</v>
      </c>
      <c r="W1448" s="9" t="s">
        <v>124</v>
      </c>
      <c r="X1448" s="9" t="s">
        <v>886</v>
      </c>
      <c r="Y1448" s="9" t="s">
        <v>32</v>
      </c>
      <c r="Z1448" s="9" t="str">
        <f>TEXT(Table13[[#This Row],[Order Date]],"mmm")</f>
        <v>Jun</v>
      </c>
      <c r="AA1448" s="1" t="str">
        <f>TEXT(Table13[[#This Row],[Order Date]],"yyyy")</f>
        <v>2015</v>
      </c>
      <c r="AB1448" s="1" t="str">
        <f>TEXT(Table13[[#This Row],[Order Date]],"mmm yyyy")</f>
        <v>Jun 2015</v>
      </c>
      <c r="AC1448" s="1" t="str">
        <f>TEXT(Table13[[#This Row],[Order Date]],"dddd")</f>
        <v>Thursday</v>
      </c>
    </row>
    <row r="1449" spans="1:29" ht="14.5">
      <c r="A1449" s="9">
        <v>2551</v>
      </c>
      <c r="B1449" s="9" t="str">
        <f>VLOOKUP(Table13[[#This Row],[Customer ID]],'Customer Lookup'!A:B,2,0)</f>
        <v>Joan Bowers</v>
      </c>
      <c r="C1449" s="9">
        <v>88656</v>
      </c>
      <c r="D1449" s="12">
        <v>42098</v>
      </c>
      <c r="E1449" s="12">
        <v>42105</v>
      </c>
      <c r="F1449" s="24">
        <f>Table13[[#This Row],[Ship Date]]-Table13[[#This Row],[Order Date]]</f>
        <v>7</v>
      </c>
      <c r="G1449" s="18" t="str">
        <f>IF(Table13[[#This Row],[Shipping Delay (No of Days From Order to Delivery)]]&lt;=2,"Fast Delivery","Standard Delivery")</f>
        <v>Standard Delivery</v>
      </c>
      <c r="H1449" s="9" t="s">
        <v>2235</v>
      </c>
      <c r="I1449" s="13" t="str">
        <f ca="1">TRIM(Table13[[#This Row],[Product Category]])</f>
        <v>Office Supplies</v>
      </c>
      <c r="J1449" s="13" t="str">
        <f ca="1">PROPER(Table13[[#This Row],[Product Sub-Category]])</f>
        <v>Telephones And Communication</v>
      </c>
      <c r="K1449" s="14">
        <v>12</v>
      </c>
      <c r="L1449" s="15">
        <v>35.99</v>
      </c>
      <c r="M1449" s="15">
        <f t="shared" si="66"/>
        <v>431.88</v>
      </c>
      <c r="N1449" s="9">
        <v>0.05</v>
      </c>
      <c r="O1449" s="20">
        <v>0.05</v>
      </c>
      <c r="P1449" s="20" t="str">
        <f>IF(Table13[[#This Row],[Discount]]=0,"No Discount",IF(Table13[[#This Row],[Discount]]&lt;=0.05,"Low",IF(Table13[[#This Row],[Discount]]&lt;=0.1,"Medium","High")))</f>
        <v>Low</v>
      </c>
      <c r="Q1449" s="15">
        <f t="shared" si="67"/>
        <v>21.594000000000001</v>
      </c>
      <c r="R1449" s="15">
        <f t="shared" si="68"/>
        <v>410.286</v>
      </c>
      <c r="S1449" s="15" t="str">
        <f>IF(Table13[[#This Row],[Total Sales After Discount (Main Total Sales)]]&gt;=1000,"High Order","Low Order")</f>
        <v>Low Order</v>
      </c>
      <c r="T1449" s="9" t="s">
        <v>98</v>
      </c>
      <c r="U1449" s="9" t="s">
        <v>51</v>
      </c>
      <c r="V1449" s="16" t="str">
        <f ca="1">PROPER(Table13[[#This Row],[Region]])</f>
        <v>Central</v>
      </c>
      <c r="W1449" s="9" t="s">
        <v>174</v>
      </c>
      <c r="X1449" s="9" t="s">
        <v>887</v>
      </c>
      <c r="Y1449" s="9" t="s">
        <v>32</v>
      </c>
      <c r="Z1449" s="9" t="str">
        <f>TEXT(Table13[[#This Row],[Order Date]],"mmm")</f>
        <v>Apr</v>
      </c>
      <c r="AA1449" s="1" t="str">
        <f>TEXT(Table13[[#This Row],[Order Date]],"yyyy")</f>
        <v>2015</v>
      </c>
      <c r="AB1449" s="1" t="str">
        <f>TEXT(Table13[[#This Row],[Order Date]],"mmm yyyy")</f>
        <v>Apr 2015</v>
      </c>
      <c r="AC1449" s="1" t="str">
        <f>TEXT(Table13[[#This Row],[Order Date]],"dddd")</f>
        <v>Saturday</v>
      </c>
    </row>
    <row r="1450" spans="1:29" ht="14.5">
      <c r="A1450" s="9">
        <v>2553</v>
      </c>
      <c r="B1450" s="9" t="str">
        <f>VLOOKUP(Table13[[#This Row],[Customer ID]],'Customer Lookup'!A:B,2,0)</f>
        <v>Virginia McNeill</v>
      </c>
      <c r="C1450" s="9">
        <v>86528</v>
      </c>
      <c r="D1450" s="12">
        <v>42047</v>
      </c>
      <c r="E1450" s="12">
        <v>42048</v>
      </c>
      <c r="F1450" s="24">
        <f>Table13[[#This Row],[Ship Date]]-Table13[[#This Row],[Order Date]]</f>
        <v>1</v>
      </c>
      <c r="G1450" s="18" t="str">
        <f>IF(Table13[[#This Row],[Shipping Delay (No of Days From Order to Delivery)]]&lt;=2,"Fast Delivery","Standard Delivery")</f>
        <v>Fast Delivery</v>
      </c>
      <c r="H1450" s="8" t="s">
        <v>2237</v>
      </c>
      <c r="I1450" s="13" t="str">
        <f ca="1">TRIM(Table13[[#This Row],[Product Category]])</f>
        <v>Office Supplies</v>
      </c>
      <c r="J1450" s="13" t="str">
        <f ca="1">PROPER(Table13[[#This Row],[Product Sub-Category]])</f>
        <v>Binders And Binder Accessories</v>
      </c>
      <c r="K1450" s="14">
        <v>1</v>
      </c>
      <c r="L1450" s="15">
        <v>12.53</v>
      </c>
      <c r="M1450" s="15">
        <f t="shared" si="66"/>
        <v>12.53</v>
      </c>
      <c r="N1450" s="9">
        <v>0.05</v>
      </c>
      <c r="O1450" s="21">
        <v>0.05</v>
      </c>
      <c r="P1450" s="21" t="str">
        <f>IF(Table13[[#This Row],[Discount]]=0,"No Discount",IF(Table13[[#This Row],[Discount]]&lt;=0.05,"Low",IF(Table13[[#This Row],[Discount]]&lt;=0.1,"Medium","High")))</f>
        <v>Low</v>
      </c>
      <c r="Q1450" s="15">
        <f t="shared" si="67"/>
        <v>0.62650000000000006</v>
      </c>
      <c r="R1450" s="15">
        <f t="shared" si="68"/>
        <v>11.903499999999999</v>
      </c>
      <c r="S1450" s="15" t="str">
        <f>IF(Table13[[#This Row],[Total Sales After Discount (Main Total Sales)]]&gt;=1000,"High Order","Low Order")</f>
        <v>Low Order</v>
      </c>
      <c r="T1450" s="9" t="s">
        <v>50</v>
      </c>
      <c r="U1450" s="9" t="s">
        <v>42</v>
      </c>
      <c r="V1450" s="16" t="str">
        <f ca="1">PROPER(Table13[[#This Row],[Region]])</f>
        <v>Central</v>
      </c>
      <c r="W1450" s="9" t="s">
        <v>718</v>
      </c>
      <c r="X1450" s="9" t="s">
        <v>888</v>
      </c>
      <c r="Y1450" s="9" t="s">
        <v>32</v>
      </c>
      <c r="Z1450" s="9" t="str">
        <f>TEXT(Table13[[#This Row],[Order Date]],"mmm")</f>
        <v>Feb</v>
      </c>
      <c r="AA1450" s="1" t="str">
        <f>TEXT(Table13[[#This Row],[Order Date]],"yyyy")</f>
        <v>2015</v>
      </c>
      <c r="AB1450" s="1" t="str">
        <f>TEXT(Table13[[#This Row],[Order Date]],"mmm yyyy")</f>
        <v>Feb 2015</v>
      </c>
      <c r="AC1450" s="1" t="str">
        <f>TEXT(Table13[[#This Row],[Order Date]],"dddd")</f>
        <v>Thursday</v>
      </c>
    </row>
    <row r="1451" spans="1:29" ht="14.5">
      <c r="A1451" s="9">
        <v>2555</v>
      </c>
      <c r="B1451" s="9" t="str">
        <f>VLOOKUP(Table13[[#This Row],[Customer ID]],'Customer Lookup'!A:B,2,0)</f>
        <v>Karl Knowles</v>
      </c>
      <c r="C1451" s="9">
        <v>86527</v>
      </c>
      <c r="D1451" s="12">
        <v>42013</v>
      </c>
      <c r="E1451" s="12">
        <v>42018</v>
      </c>
      <c r="F1451" s="24">
        <f>Table13[[#This Row],[Ship Date]]-Table13[[#This Row],[Order Date]]</f>
        <v>5</v>
      </c>
      <c r="G1451" s="18" t="str">
        <f>IF(Table13[[#This Row],[Shipping Delay (No of Days From Order to Delivery)]]&lt;=2,"Fast Delivery","Standard Delivery")</f>
        <v>Standard Delivery</v>
      </c>
      <c r="H1451" s="9" t="s">
        <v>2231</v>
      </c>
      <c r="I1451" s="13" t="str">
        <f ca="1">TRIM(Table13[[#This Row],[Product Category]])</f>
        <v>Office Supplies</v>
      </c>
      <c r="J1451" s="13" t="str">
        <f ca="1">PROPER(Table13[[#This Row],[Product Sub-Category]])</f>
        <v>Pens &amp; Art Supplies</v>
      </c>
      <c r="K1451" s="14">
        <v>12</v>
      </c>
      <c r="L1451" s="15">
        <v>2.6</v>
      </c>
      <c r="M1451" s="15">
        <f t="shared" si="66"/>
        <v>31.200000000000003</v>
      </c>
      <c r="N1451" s="9">
        <v>0.05</v>
      </c>
      <c r="O1451" s="20">
        <v>0.05</v>
      </c>
      <c r="P1451" s="20" t="str">
        <f>IF(Table13[[#This Row],[Discount]]=0,"No Discount",IF(Table13[[#This Row],[Discount]]&lt;=0.05,"Low",IF(Table13[[#This Row],[Discount]]&lt;=0.1,"Medium","High")))</f>
        <v>Low</v>
      </c>
      <c r="Q1451" s="15">
        <f t="shared" si="67"/>
        <v>1.5600000000000003</v>
      </c>
      <c r="R1451" s="15">
        <f t="shared" si="68"/>
        <v>29.640000000000004</v>
      </c>
      <c r="S1451" s="15" t="str">
        <f>IF(Table13[[#This Row],[Total Sales After Discount (Main Total Sales)]]&gt;=1000,"High Order","Low Order")</f>
        <v>Low Order</v>
      </c>
      <c r="T1451" s="9" t="s">
        <v>98</v>
      </c>
      <c r="U1451" s="9" t="s">
        <v>42</v>
      </c>
      <c r="V1451" s="16" t="str">
        <f ca="1">PROPER(Table13[[#This Row],[Region]])</f>
        <v>Central</v>
      </c>
      <c r="W1451" s="9" t="s">
        <v>718</v>
      </c>
      <c r="X1451" s="9" t="s">
        <v>543</v>
      </c>
      <c r="Y1451" s="9" t="s">
        <v>32</v>
      </c>
      <c r="Z1451" s="9" t="str">
        <f>TEXT(Table13[[#This Row],[Order Date]],"mmm")</f>
        <v>Jan</v>
      </c>
      <c r="AA1451" s="1" t="str">
        <f>TEXT(Table13[[#This Row],[Order Date]],"yyyy")</f>
        <v>2015</v>
      </c>
      <c r="AB1451" s="1" t="str">
        <f>TEXT(Table13[[#This Row],[Order Date]],"mmm yyyy")</f>
        <v>Jan 2015</v>
      </c>
      <c r="AC1451" s="1" t="str">
        <f>TEXT(Table13[[#This Row],[Order Date]],"dddd")</f>
        <v>Friday</v>
      </c>
    </row>
    <row r="1452" spans="1:29" ht="14.5">
      <c r="A1452" s="9">
        <v>2555</v>
      </c>
      <c r="B1452" s="9" t="str">
        <f>VLOOKUP(Table13[[#This Row],[Customer ID]],'Customer Lookup'!A:B,2,0)</f>
        <v>Karl Knowles</v>
      </c>
      <c r="C1452" s="9">
        <v>86529</v>
      </c>
      <c r="D1452" s="12">
        <v>42037</v>
      </c>
      <c r="E1452" s="12">
        <v>42038</v>
      </c>
      <c r="F1452" s="24">
        <f>Table13[[#This Row],[Ship Date]]-Table13[[#This Row],[Order Date]]</f>
        <v>1</v>
      </c>
      <c r="G1452" s="18" t="str">
        <f>IF(Table13[[#This Row],[Shipping Delay (No of Days From Order to Delivery)]]&lt;=2,"Fast Delivery","Standard Delivery")</f>
        <v>Fast Delivery</v>
      </c>
      <c r="H1452" s="8" t="s">
        <v>2237</v>
      </c>
      <c r="I1452" s="13" t="str">
        <f ca="1">TRIM(Table13[[#This Row],[Product Category]])</f>
        <v>Office Supplies</v>
      </c>
      <c r="J1452" s="13" t="str">
        <f ca="1">PROPER(Table13[[#This Row],[Product Sub-Category]])</f>
        <v>Binders And Binder Accessories</v>
      </c>
      <c r="K1452" s="14">
        <v>19</v>
      </c>
      <c r="L1452" s="15">
        <v>12.97</v>
      </c>
      <c r="M1452" s="15">
        <f t="shared" si="66"/>
        <v>246.43</v>
      </c>
      <c r="N1452" s="9">
        <v>0.05</v>
      </c>
      <c r="O1452" s="21">
        <v>0.05</v>
      </c>
      <c r="P1452" s="21" t="str">
        <f>IF(Table13[[#This Row],[Discount]]=0,"No Discount",IF(Table13[[#This Row],[Discount]]&lt;=0.05,"Low",IF(Table13[[#This Row],[Discount]]&lt;=0.1,"Medium","High")))</f>
        <v>Low</v>
      </c>
      <c r="Q1452" s="15">
        <f t="shared" si="67"/>
        <v>12.3215</v>
      </c>
      <c r="R1452" s="15">
        <f t="shared" si="68"/>
        <v>234.10849999999999</v>
      </c>
      <c r="S1452" s="15" t="str">
        <f>IF(Table13[[#This Row],[Total Sales After Discount (Main Total Sales)]]&gt;=1000,"High Order","Low Order")</f>
        <v>Low Order</v>
      </c>
      <c r="T1452" s="9" t="s">
        <v>41</v>
      </c>
      <c r="U1452" s="9" t="s">
        <v>42</v>
      </c>
      <c r="V1452" s="16" t="str">
        <f ca="1">PROPER(Table13[[#This Row],[Region]])</f>
        <v>Central</v>
      </c>
      <c r="W1452" s="9" t="s">
        <v>718</v>
      </c>
      <c r="X1452" s="9" t="s">
        <v>543</v>
      </c>
      <c r="Y1452" s="9" t="s">
        <v>32</v>
      </c>
      <c r="Z1452" s="9" t="str">
        <f>TEXT(Table13[[#This Row],[Order Date]],"mmm")</f>
        <v>Feb</v>
      </c>
      <c r="AA1452" s="1" t="str">
        <f>TEXT(Table13[[#This Row],[Order Date]],"yyyy")</f>
        <v>2015</v>
      </c>
      <c r="AB1452" s="1" t="str">
        <f>TEXT(Table13[[#This Row],[Order Date]],"mmm yyyy")</f>
        <v>Feb 2015</v>
      </c>
      <c r="AC1452" s="1" t="str">
        <f>TEXT(Table13[[#This Row],[Order Date]],"dddd")</f>
        <v>Monday</v>
      </c>
    </row>
    <row r="1453" spans="1:29" ht="14.5">
      <c r="A1453" s="9">
        <v>2555</v>
      </c>
      <c r="B1453" s="9" t="str">
        <f>VLOOKUP(Table13[[#This Row],[Customer ID]],'Customer Lookup'!A:B,2,0)</f>
        <v>Karl Knowles</v>
      </c>
      <c r="C1453" s="9">
        <v>86529</v>
      </c>
      <c r="D1453" s="12">
        <v>42037</v>
      </c>
      <c r="E1453" s="12">
        <v>42037</v>
      </c>
      <c r="F1453" s="24">
        <f>Table13[[#This Row],[Ship Date]]-Table13[[#This Row],[Order Date]]</f>
        <v>0</v>
      </c>
      <c r="G1453" s="18" t="str">
        <f>IF(Table13[[#This Row],[Shipping Delay (No of Days From Order to Delivery)]]&lt;=2,"Fast Delivery","Standard Delivery")</f>
        <v>Fast Delivery</v>
      </c>
      <c r="H1453" s="9" t="s">
        <v>116</v>
      </c>
      <c r="I1453" s="13" t="str">
        <f ca="1">TRIM(Table13[[#This Row],[Product Category]])</f>
        <v>Furniture</v>
      </c>
      <c r="J1453" s="13" t="str">
        <f ca="1">PROPER(Table13[[#This Row],[Product Sub-Category]])</f>
        <v>Labels</v>
      </c>
      <c r="K1453" s="14">
        <v>9</v>
      </c>
      <c r="L1453" s="15">
        <v>4.91</v>
      </c>
      <c r="M1453" s="15">
        <f t="shared" si="66"/>
        <v>44.19</v>
      </c>
      <c r="N1453" s="9">
        <v>0.05</v>
      </c>
      <c r="O1453" s="20">
        <v>0.05</v>
      </c>
      <c r="P1453" s="20" t="str">
        <f>IF(Table13[[#This Row],[Discount]]=0,"No Discount",IF(Table13[[#This Row],[Discount]]&lt;=0.05,"Low",IF(Table13[[#This Row],[Discount]]&lt;=0.1,"Medium","High")))</f>
        <v>Low</v>
      </c>
      <c r="Q1453" s="15">
        <f t="shared" si="67"/>
        <v>2.2094999999999998</v>
      </c>
      <c r="R1453" s="15">
        <f t="shared" si="68"/>
        <v>41.980499999999999</v>
      </c>
      <c r="S1453" s="15" t="str">
        <f>IF(Table13[[#This Row],[Total Sales After Discount (Main Total Sales)]]&gt;=1000,"High Order","Low Order")</f>
        <v>Low Order</v>
      </c>
      <c r="T1453" s="9" t="s">
        <v>41</v>
      </c>
      <c r="U1453" s="9" t="s">
        <v>42</v>
      </c>
      <c r="V1453" s="16" t="str">
        <f ca="1">PROPER(Table13[[#This Row],[Region]])</f>
        <v>East</v>
      </c>
      <c r="W1453" s="9" t="s">
        <v>718</v>
      </c>
      <c r="X1453" s="9" t="s">
        <v>543</v>
      </c>
      <c r="Y1453" s="9" t="s">
        <v>32</v>
      </c>
      <c r="Z1453" s="9" t="str">
        <f>TEXT(Table13[[#This Row],[Order Date]],"mmm")</f>
        <v>Feb</v>
      </c>
      <c r="AA1453" s="1" t="str">
        <f>TEXT(Table13[[#This Row],[Order Date]],"yyyy")</f>
        <v>2015</v>
      </c>
      <c r="AB1453" s="1" t="str">
        <f>TEXT(Table13[[#This Row],[Order Date]],"mmm yyyy")</f>
        <v>Feb 2015</v>
      </c>
      <c r="AC1453" s="1" t="str">
        <f>TEXT(Table13[[#This Row],[Order Date]],"dddd")</f>
        <v>Monday</v>
      </c>
    </row>
    <row r="1454" spans="1:29" ht="14.5">
      <c r="A1454" s="9">
        <v>2561</v>
      </c>
      <c r="B1454" s="9" t="str">
        <f>VLOOKUP(Table13[[#This Row],[Customer ID]],'Customer Lookup'!A:B,2,0)</f>
        <v>Laurie Moon</v>
      </c>
      <c r="C1454" s="9">
        <v>86465</v>
      </c>
      <c r="D1454" s="12">
        <v>42085</v>
      </c>
      <c r="E1454" s="12">
        <v>42088</v>
      </c>
      <c r="F1454" s="24">
        <f>Table13[[#This Row],[Ship Date]]-Table13[[#This Row],[Order Date]]</f>
        <v>3</v>
      </c>
      <c r="G1454" s="18" t="str">
        <f>IF(Table13[[#This Row],[Shipping Delay (No of Days From Order to Delivery)]]&lt;=2,"Fast Delivery","Standard Delivery")</f>
        <v>Standard Delivery</v>
      </c>
      <c r="H1454" s="8" t="s">
        <v>2232</v>
      </c>
      <c r="I1454" s="13" t="str">
        <f ca="1">TRIM(Table13[[#This Row],[Product Category]])</f>
        <v>Office Supplies</v>
      </c>
      <c r="J1454" s="13" t="str">
        <f ca="1">PROPER(Table13[[#This Row],[Product Sub-Category]])</f>
        <v>Chairs &amp; Chairmats</v>
      </c>
      <c r="K1454" s="14">
        <v>11</v>
      </c>
      <c r="L1454" s="15">
        <v>160.97999999999999</v>
      </c>
      <c r="M1454" s="15">
        <f t="shared" si="66"/>
        <v>1770.78</v>
      </c>
      <c r="N1454" s="9">
        <v>0.1</v>
      </c>
      <c r="O1454" s="21">
        <v>0.1</v>
      </c>
      <c r="P1454" s="21" t="str">
        <f>IF(Table13[[#This Row],[Discount]]=0,"No Discount",IF(Table13[[#This Row],[Discount]]&lt;=0.05,"Low",IF(Table13[[#This Row],[Discount]]&lt;=0.1,"Medium","High")))</f>
        <v>Medium</v>
      </c>
      <c r="Q1454" s="15">
        <f t="shared" si="67"/>
        <v>177.078</v>
      </c>
      <c r="R1454" s="15">
        <f t="shared" si="68"/>
        <v>1593.702</v>
      </c>
      <c r="S1454" s="15" t="str">
        <f>IF(Table13[[#This Row],[Total Sales After Discount (Main Total Sales)]]&gt;=1000,"High Order","Low Order")</f>
        <v>High Order</v>
      </c>
      <c r="T1454" s="9" t="s">
        <v>31</v>
      </c>
      <c r="U1454" s="9" t="s">
        <v>104</v>
      </c>
      <c r="V1454" s="16" t="str">
        <f ca="1">PROPER(Table13[[#This Row],[Region]])</f>
        <v>East</v>
      </c>
      <c r="W1454" s="9" t="s">
        <v>62</v>
      </c>
      <c r="X1454" s="9" t="s">
        <v>889</v>
      </c>
      <c r="Y1454" s="9" t="s">
        <v>22</v>
      </c>
      <c r="Z1454" s="9" t="str">
        <f>TEXT(Table13[[#This Row],[Order Date]],"mmm")</f>
        <v>Mar</v>
      </c>
      <c r="AA1454" s="1" t="str">
        <f>TEXT(Table13[[#This Row],[Order Date]],"yyyy")</f>
        <v>2015</v>
      </c>
      <c r="AB1454" s="1" t="str">
        <f>TEXT(Table13[[#This Row],[Order Date]],"mmm yyyy")</f>
        <v>Mar 2015</v>
      </c>
      <c r="AC1454" s="1" t="str">
        <f>TEXT(Table13[[#This Row],[Order Date]],"dddd")</f>
        <v>Sunday</v>
      </c>
    </row>
    <row r="1455" spans="1:29" ht="14.5">
      <c r="A1455" s="9">
        <v>2561</v>
      </c>
      <c r="B1455" s="9" t="str">
        <f>VLOOKUP(Table13[[#This Row],[Customer ID]],'Customer Lookup'!A:B,2,0)</f>
        <v>Laurie Moon</v>
      </c>
      <c r="C1455" s="9">
        <v>86466</v>
      </c>
      <c r="D1455" s="12">
        <v>42102</v>
      </c>
      <c r="E1455" s="12">
        <v>42104</v>
      </c>
      <c r="F1455" s="24">
        <f>Table13[[#This Row],[Ship Date]]-Table13[[#This Row],[Order Date]]</f>
        <v>2</v>
      </c>
      <c r="G1455" s="18" t="str">
        <f>IF(Table13[[#This Row],[Shipping Delay (No of Days From Order to Delivery)]]&lt;=2,"Fast Delivery","Standard Delivery")</f>
        <v>Fast Delivery</v>
      </c>
      <c r="H1455" s="9" t="s">
        <v>2237</v>
      </c>
      <c r="I1455" s="13" t="str">
        <f ca="1">TRIM(Table13[[#This Row],[Product Category]])</f>
        <v>Furniture</v>
      </c>
      <c r="J1455" s="13" t="str">
        <f ca="1">PROPER(Table13[[#This Row],[Product Sub-Category]])</f>
        <v>Binders And Binder Accessories</v>
      </c>
      <c r="K1455" s="14">
        <v>7</v>
      </c>
      <c r="L1455" s="15">
        <v>3.98</v>
      </c>
      <c r="M1455" s="15">
        <f t="shared" si="66"/>
        <v>27.86</v>
      </c>
      <c r="N1455" s="9">
        <v>0.05</v>
      </c>
      <c r="O1455" s="20">
        <v>0.05</v>
      </c>
      <c r="P1455" s="20" t="str">
        <f>IF(Table13[[#This Row],[Discount]]=0,"No Discount",IF(Table13[[#This Row],[Discount]]&lt;=0.05,"Low",IF(Table13[[#This Row],[Discount]]&lt;=0.1,"Medium","High")))</f>
        <v>Low</v>
      </c>
      <c r="Q1455" s="15">
        <f t="shared" si="67"/>
        <v>1.393</v>
      </c>
      <c r="R1455" s="15">
        <f t="shared" si="68"/>
        <v>26.466999999999999</v>
      </c>
      <c r="S1455" s="15" t="str">
        <f>IF(Table13[[#This Row],[Total Sales After Discount (Main Total Sales)]]&gt;=1000,"High Order","Low Order")</f>
        <v>Low Order</v>
      </c>
      <c r="T1455" s="9" t="s">
        <v>31</v>
      </c>
      <c r="U1455" s="9" t="s">
        <v>104</v>
      </c>
      <c r="V1455" s="16" t="str">
        <f ca="1">PROPER(Table13[[#This Row],[Region]])</f>
        <v>East</v>
      </c>
      <c r="W1455" s="9" t="s">
        <v>62</v>
      </c>
      <c r="X1455" s="9" t="s">
        <v>889</v>
      </c>
      <c r="Y1455" s="9" t="s">
        <v>32</v>
      </c>
      <c r="Z1455" s="9" t="str">
        <f>TEXT(Table13[[#This Row],[Order Date]],"mmm")</f>
        <v>Apr</v>
      </c>
      <c r="AA1455" s="1" t="str">
        <f>TEXT(Table13[[#This Row],[Order Date]],"yyyy")</f>
        <v>2015</v>
      </c>
      <c r="AB1455" s="1" t="str">
        <f>TEXT(Table13[[#This Row],[Order Date]],"mmm yyyy")</f>
        <v>Apr 2015</v>
      </c>
      <c r="AC1455" s="1" t="str">
        <f>TEXT(Table13[[#This Row],[Order Date]],"dddd")</f>
        <v>Wednesday</v>
      </c>
    </row>
    <row r="1456" spans="1:29" ht="14.5">
      <c r="A1456" s="9">
        <v>2561</v>
      </c>
      <c r="B1456" s="9" t="str">
        <f>VLOOKUP(Table13[[#This Row],[Customer ID]],'Customer Lookup'!A:B,2,0)</f>
        <v>Laurie Moon</v>
      </c>
      <c r="C1456" s="9">
        <v>86466</v>
      </c>
      <c r="D1456" s="12">
        <v>42102</v>
      </c>
      <c r="E1456" s="12">
        <v>42102</v>
      </c>
      <c r="F1456" s="24">
        <f>Table13[[#This Row],[Ship Date]]-Table13[[#This Row],[Order Date]]</f>
        <v>0</v>
      </c>
      <c r="G1456" s="18" t="str">
        <f>IF(Table13[[#This Row],[Shipping Delay (No of Days From Order to Delivery)]]&lt;=2,"Fast Delivery","Standard Delivery")</f>
        <v>Fast Delivery</v>
      </c>
      <c r="H1456" s="8" t="s">
        <v>2233</v>
      </c>
      <c r="I1456" s="13" t="str">
        <f ca="1">TRIM(Table13[[#This Row],[Product Category]])</f>
        <v>Office Supplies</v>
      </c>
      <c r="J1456" s="13" t="str">
        <f ca="1">PROPER(Table13[[#This Row],[Product Sub-Category]])</f>
        <v>Office Furnishings</v>
      </c>
      <c r="K1456" s="14">
        <v>12</v>
      </c>
      <c r="L1456" s="15">
        <v>12.22</v>
      </c>
      <c r="M1456" s="15">
        <f t="shared" si="66"/>
        <v>146.64000000000001</v>
      </c>
      <c r="N1456" s="9">
        <v>0.05</v>
      </c>
      <c r="O1456" s="21">
        <v>0.05</v>
      </c>
      <c r="P1456" s="21" t="str">
        <f>IF(Table13[[#This Row],[Discount]]=0,"No Discount",IF(Table13[[#This Row],[Discount]]&lt;=0.05,"Low",IF(Table13[[#This Row],[Discount]]&lt;=0.1,"Medium","High")))</f>
        <v>Low</v>
      </c>
      <c r="Q1456" s="15">
        <f t="shared" si="67"/>
        <v>7.3320000000000007</v>
      </c>
      <c r="R1456" s="15">
        <f t="shared" si="68"/>
        <v>139.30800000000002</v>
      </c>
      <c r="S1456" s="15" t="str">
        <f>IF(Table13[[#This Row],[Total Sales After Discount (Main Total Sales)]]&gt;=1000,"High Order","Low Order")</f>
        <v>Low Order</v>
      </c>
      <c r="T1456" s="9" t="s">
        <v>31</v>
      </c>
      <c r="U1456" s="9" t="s">
        <v>104</v>
      </c>
      <c r="V1456" s="16" t="str">
        <f ca="1">PROPER(Table13[[#This Row],[Region]])</f>
        <v>Central</v>
      </c>
      <c r="W1456" s="9" t="s">
        <v>62</v>
      </c>
      <c r="X1456" s="9" t="s">
        <v>889</v>
      </c>
      <c r="Y1456" s="9" t="s">
        <v>32</v>
      </c>
      <c r="Z1456" s="9" t="str">
        <f>TEXT(Table13[[#This Row],[Order Date]],"mmm")</f>
        <v>Apr</v>
      </c>
      <c r="AA1456" s="1" t="str">
        <f>TEXT(Table13[[#This Row],[Order Date]],"yyyy")</f>
        <v>2015</v>
      </c>
      <c r="AB1456" s="1" t="str">
        <f>TEXT(Table13[[#This Row],[Order Date]],"mmm yyyy")</f>
        <v>Apr 2015</v>
      </c>
      <c r="AC1456" s="1" t="str">
        <f>TEXT(Table13[[#This Row],[Order Date]],"dddd")</f>
        <v>Wednesday</v>
      </c>
    </row>
    <row r="1457" spans="1:29" ht="14.5">
      <c r="A1457" s="9">
        <v>2563</v>
      </c>
      <c r="B1457" s="9" t="str">
        <f>VLOOKUP(Table13[[#This Row],[Customer ID]],'Customer Lookup'!A:B,2,0)</f>
        <v>Karen Warren</v>
      </c>
      <c r="C1457" s="9">
        <v>91447</v>
      </c>
      <c r="D1457" s="12">
        <v>42102</v>
      </c>
      <c r="E1457" s="12">
        <v>42103</v>
      </c>
      <c r="F1457" s="24">
        <f>Table13[[#This Row],[Ship Date]]-Table13[[#This Row],[Order Date]]</f>
        <v>1</v>
      </c>
      <c r="G1457" s="18" t="str">
        <f>IF(Table13[[#This Row],[Shipping Delay (No of Days From Order to Delivery)]]&lt;=2,"Fast Delivery","Standard Delivery")</f>
        <v>Fast Delivery</v>
      </c>
      <c r="H1457" s="9" t="s">
        <v>2237</v>
      </c>
      <c r="I1457" s="13" t="str">
        <f ca="1">TRIM(Table13[[#This Row],[Product Category]])</f>
        <v>Office Supplies</v>
      </c>
      <c r="J1457" s="13" t="str">
        <f ca="1">PROPER(Table13[[#This Row],[Product Sub-Category]])</f>
        <v>Binders And Binder Accessories</v>
      </c>
      <c r="K1457" s="14">
        <v>9</v>
      </c>
      <c r="L1457" s="15">
        <v>4.55</v>
      </c>
      <c r="M1457" s="15">
        <f t="shared" si="66"/>
        <v>40.949999999999996</v>
      </c>
      <c r="N1457" s="9">
        <v>0.05</v>
      </c>
      <c r="O1457" s="20">
        <v>0.05</v>
      </c>
      <c r="P1457" s="20" t="str">
        <f>IF(Table13[[#This Row],[Discount]]=0,"No Discount",IF(Table13[[#This Row],[Discount]]&lt;=0.05,"Low",IF(Table13[[#This Row],[Discount]]&lt;=0.1,"Medium","High")))</f>
        <v>Low</v>
      </c>
      <c r="Q1457" s="15">
        <f t="shared" si="67"/>
        <v>2.0474999999999999</v>
      </c>
      <c r="R1457" s="15">
        <f t="shared" si="68"/>
        <v>38.902499999999996</v>
      </c>
      <c r="S1457" s="15" t="str">
        <f>IF(Table13[[#This Row],[Total Sales After Discount (Main Total Sales)]]&gt;=1000,"High Order","Low Order")</f>
        <v>Low Order</v>
      </c>
      <c r="T1457" s="9" t="s">
        <v>31</v>
      </c>
      <c r="U1457" s="9" t="s">
        <v>42</v>
      </c>
      <c r="V1457" s="16" t="str">
        <f ca="1">PROPER(Table13[[#This Row],[Region]])</f>
        <v>West</v>
      </c>
      <c r="W1457" s="9" t="s">
        <v>55</v>
      </c>
      <c r="X1457" s="9" t="s">
        <v>890</v>
      </c>
      <c r="Y1457" s="9" t="s">
        <v>32</v>
      </c>
      <c r="Z1457" s="9" t="str">
        <f>TEXT(Table13[[#This Row],[Order Date]],"mmm")</f>
        <v>Apr</v>
      </c>
      <c r="AA1457" s="1" t="str">
        <f>TEXT(Table13[[#This Row],[Order Date]],"yyyy")</f>
        <v>2015</v>
      </c>
      <c r="AB1457" s="1" t="str">
        <f>TEXT(Table13[[#This Row],[Order Date]],"mmm yyyy")</f>
        <v>Apr 2015</v>
      </c>
      <c r="AC1457" s="1" t="str">
        <f>TEXT(Table13[[#This Row],[Order Date]],"dddd")</f>
        <v>Wednesday</v>
      </c>
    </row>
    <row r="1458" spans="1:29" ht="14.5">
      <c r="A1458" s="9">
        <v>2570</v>
      </c>
      <c r="B1458" s="9" t="str">
        <f>VLOOKUP(Table13[[#This Row],[Customer ID]],'Customer Lookup'!A:B,2,0)</f>
        <v>Yvonne Stephens</v>
      </c>
      <c r="C1458" s="9">
        <v>90327</v>
      </c>
      <c r="D1458" s="12">
        <v>42119</v>
      </c>
      <c r="E1458" s="12">
        <v>42121</v>
      </c>
      <c r="F1458" s="24">
        <f>Table13[[#This Row],[Ship Date]]-Table13[[#This Row],[Order Date]]</f>
        <v>2</v>
      </c>
      <c r="G1458" s="18" t="str">
        <f>IF(Table13[[#This Row],[Shipping Delay (No of Days From Order to Delivery)]]&lt;=2,"Fast Delivery","Standard Delivery")</f>
        <v>Fast Delivery</v>
      </c>
      <c r="H1458" s="8" t="s">
        <v>196</v>
      </c>
      <c r="I1458" s="13" t="str">
        <f ca="1">TRIM(Table13[[#This Row],[Product Category]])</f>
        <v>Furniture</v>
      </c>
      <c r="J1458" s="13" t="str">
        <f ca="1">PROPER(Table13[[#This Row],[Product Sub-Category]])</f>
        <v>Appliances</v>
      </c>
      <c r="K1458" s="14">
        <v>19</v>
      </c>
      <c r="L1458" s="15">
        <v>4.37</v>
      </c>
      <c r="M1458" s="15">
        <f t="shared" si="66"/>
        <v>83.03</v>
      </c>
      <c r="N1458" s="9">
        <v>0.05</v>
      </c>
      <c r="O1458" s="21">
        <v>0.05</v>
      </c>
      <c r="P1458" s="21" t="str">
        <f>IF(Table13[[#This Row],[Discount]]=0,"No Discount",IF(Table13[[#This Row],[Discount]]&lt;=0.05,"Low",IF(Table13[[#This Row],[Discount]]&lt;=0.1,"Medium","High")))</f>
        <v>Low</v>
      </c>
      <c r="Q1458" s="15">
        <f t="shared" si="67"/>
        <v>4.1515000000000004</v>
      </c>
      <c r="R1458" s="15">
        <f t="shared" si="68"/>
        <v>78.878500000000003</v>
      </c>
      <c r="S1458" s="15" t="str">
        <f>IF(Table13[[#This Row],[Total Sales After Discount (Main Total Sales)]]&gt;=1000,"High Order","Low Order")</f>
        <v>Low Order</v>
      </c>
      <c r="T1458" s="9" t="s">
        <v>41</v>
      </c>
      <c r="U1458" s="9" t="s">
        <v>104</v>
      </c>
      <c r="V1458" s="16" t="str">
        <f ca="1">PROPER(Table13[[#This Row],[Region]])</f>
        <v>West</v>
      </c>
      <c r="W1458" s="9" t="s">
        <v>37</v>
      </c>
      <c r="X1458" s="9" t="s">
        <v>891</v>
      </c>
      <c r="Y1458" s="9" t="s">
        <v>32</v>
      </c>
      <c r="Z1458" s="9" t="str">
        <f>TEXT(Table13[[#This Row],[Order Date]],"mmm")</f>
        <v>Apr</v>
      </c>
      <c r="AA1458" s="1" t="str">
        <f>TEXT(Table13[[#This Row],[Order Date]],"yyyy")</f>
        <v>2015</v>
      </c>
      <c r="AB1458" s="1" t="str">
        <f>TEXT(Table13[[#This Row],[Order Date]],"mmm yyyy")</f>
        <v>Apr 2015</v>
      </c>
      <c r="AC1458" s="1" t="str">
        <f>TEXT(Table13[[#This Row],[Order Date]],"dddd")</f>
        <v>Saturday</v>
      </c>
    </row>
    <row r="1459" spans="1:29" ht="14.5">
      <c r="A1459" s="9">
        <v>2570</v>
      </c>
      <c r="B1459" s="9" t="str">
        <f>VLOOKUP(Table13[[#This Row],[Customer ID]],'Customer Lookup'!A:B,2,0)</f>
        <v>Yvonne Stephens</v>
      </c>
      <c r="C1459" s="9">
        <v>90327</v>
      </c>
      <c r="D1459" s="12">
        <v>42119</v>
      </c>
      <c r="E1459" s="12">
        <v>42120</v>
      </c>
      <c r="F1459" s="24">
        <f>Table13[[#This Row],[Ship Date]]-Table13[[#This Row],[Order Date]]</f>
        <v>1</v>
      </c>
      <c r="G1459" s="18" t="str">
        <f>IF(Table13[[#This Row],[Shipping Delay (No of Days From Order to Delivery)]]&lt;=2,"Fast Delivery","Standard Delivery")</f>
        <v>Fast Delivery</v>
      </c>
      <c r="H1459" s="9" t="s">
        <v>2232</v>
      </c>
      <c r="I1459" s="13" t="str">
        <f ca="1">TRIM(Table13[[#This Row],[Product Category]])</f>
        <v>Furniture</v>
      </c>
      <c r="J1459" s="13" t="str">
        <f ca="1">PROPER(Table13[[#This Row],[Product Sub-Category]])</f>
        <v>Chairs &amp; Chairmats</v>
      </c>
      <c r="K1459" s="14">
        <v>14</v>
      </c>
      <c r="L1459" s="15">
        <v>500.98</v>
      </c>
      <c r="M1459" s="15">
        <f t="shared" si="66"/>
        <v>7013.72</v>
      </c>
      <c r="N1459" s="9">
        <v>0.1</v>
      </c>
      <c r="O1459" s="20">
        <v>0.1</v>
      </c>
      <c r="P1459" s="20" t="str">
        <f>IF(Table13[[#This Row],[Discount]]=0,"No Discount",IF(Table13[[#This Row],[Discount]]&lt;=0.05,"Low",IF(Table13[[#This Row],[Discount]]&lt;=0.1,"Medium","High")))</f>
        <v>Medium</v>
      </c>
      <c r="Q1459" s="15">
        <f t="shared" si="67"/>
        <v>701.37200000000007</v>
      </c>
      <c r="R1459" s="15">
        <f t="shared" si="68"/>
        <v>6312.348</v>
      </c>
      <c r="S1459" s="15" t="str">
        <f>IF(Table13[[#This Row],[Total Sales After Discount (Main Total Sales)]]&gt;=1000,"High Order","Low Order")</f>
        <v>High Order</v>
      </c>
      <c r="T1459" s="9" t="s">
        <v>41</v>
      </c>
      <c r="U1459" s="9" t="s">
        <v>104</v>
      </c>
      <c r="V1459" s="16" t="str">
        <f ca="1">PROPER(Table13[[#This Row],[Region]])</f>
        <v>West</v>
      </c>
      <c r="W1459" s="9" t="s">
        <v>37</v>
      </c>
      <c r="X1459" s="9" t="s">
        <v>891</v>
      </c>
      <c r="Y1459" s="9" t="s">
        <v>22</v>
      </c>
      <c r="Z1459" s="9" t="str">
        <f>TEXT(Table13[[#This Row],[Order Date]],"mmm")</f>
        <v>Apr</v>
      </c>
      <c r="AA1459" s="1" t="str">
        <f>TEXT(Table13[[#This Row],[Order Date]],"yyyy")</f>
        <v>2015</v>
      </c>
      <c r="AB1459" s="1" t="str">
        <f>TEXT(Table13[[#This Row],[Order Date]],"mmm yyyy")</f>
        <v>Apr 2015</v>
      </c>
      <c r="AC1459" s="1" t="str">
        <f>TEXT(Table13[[#This Row],[Order Date]],"dddd")</f>
        <v>Saturday</v>
      </c>
    </row>
    <row r="1460" spans="1:29" ht="14.5">
      <c r="A1460" s="9">
        <v>2570</v>
      </c>
      <c r="B1460" s="9" t="str">
        <f>VLOOKUP(Table13[[#This Row],[Customer ID]],'Customer Lookup'!A:B,2,0)</f>
        <v>Yvonne Stephens</v>
      </c>
      <c r="C1460" s="9">
        <v>90327</v>
      </c>
      <c r="D1460" s="12">
        <v>42119</v>
      </c>
      <c r="E1460" s="12">
        <v>42119</v>
      </c>
      <c r="F1460" s="24">
        <f>Table13[[#This Row],[Ship Date]]-Table13[[#This Row],[Order Date]]</f>
        <v>0</v>
      </c>
      <c r="G1460" s="18" t="str">
        <f>IF(Table13[[#This Row],[Shipping Delay (No of Days From Order to Delivery)]]&lt;=2,"Fast Delivery","Standard Delivery")</f>
        <v>Fast Delivery</v>
      </c>
      <c r="H1460" s="8" t="s">
        <v>2233</v>
      </c>
      <c r="I1460" s="13" t="str">
        <f ca="1">TRIM(Table13[[#This Row],[Product Category]])</f>
        <v>Furniture</v>
      </c>
      <c r="J1460" s="13" t="str">
        <f ca="1">PROPER(Table13[[#This Row],[Product Sub-Category]])</f>
        <v>Office Furnishings</v>
      </c>
      <c r="K1460" s="14">
        <v>18</v>
      </c>
      <c r="L1460" s="15">
        <v>12.58</v>
      </c>
      <c r="M1460" s="15">
        <f t="shared" si="66"/>
        <v>226.44</v>
      </c>
      <c r="N1460" s="9">
        <v>0.05</v>
      </c>
      <c r="O1460" s="21">
        <v>0.05</v>
      </c>
      <c r="P1460" s="21" t="str">
        <f>IF(Table13[[#This Row],[Discount]]=0,"No Discount",IF(Table13[[#This Row],[Discount]]&lt;=0.05,"Low",IF(Table13[[#This Row],[Discount]]&lt;=0.1,"Medium","High")))</f>
        <v>Low</v>
      </c>
      <c r="Q1460" s="15">
        <f t="shared" si="67"/>
        <v>11.322000000000001</v>
      </c>
      <c r="R1460" s="15">
        <f t="shared" si="68"/>
        <v>215.11799999999999</v>
      </c>
      <c r="S1460" s="15" t="str">
        <f>IF(Table13[[#This Row],[Total Sales After Discount (Main Total Sales)]]&gt;=1000,"High Order","Low Order")</f>
        <v>Low Order</v>
      </c>
      <c r="T1460" s="9" t="s">
        <v>41</v>
      </c>
      <c r="U1460" s="9" t="s">
        <v>104</v>
      </c>
      <c r="V1460" s="16" t="str">
        <f ca="1">PROPER(Table13[[#This Row],[Region]])</f>
        <v>West</v>
      </c>
      <c r="W1460" s="9" t="s">
        <v>37</v>
      </c>
      <c r="X1460" s="9" t="s">
        <v>891</v>
      </c>
      <c r="Y1460" s="9" t="s">
        <v>32</v>
      </c>
      <c r="Z1460" s="9" t="str">
        <f>TEXT(Table13[[#This Row],[Order Date]],"mmm")</f>
        <v>Apr</v>
      </c>
      <c r="AA1460" s="1" t="str">
        <f>TEXT(Table13[[#This Row],[Order Date]],"yyyy")</f>
        <v>2015</v>
      </c>
      <c r="AB1460" s="1" t="str">
        <f>TEXT(Table13[[#This Row],[Order Date]],"mmm yyyy")</f>
        <v>Apr 2015</v>
      </c>
      <c r="AC1460" s="1" t="str">
        <f>TEXT(Table13[[#This Row],[Order Date]],"dddd")</f>
        <v>Saturday</v>
      </c>
    </row>
    <row r="1461" spans="1:29" ht="14.5">
      <c r="A1461" s="9">
        <v>2570</v>
      </c>
      <c r="B1461" s="9" t="str">
        <f>VLOOKUP(Table13[[#This Row],[Customer ID]],'Customer Lookup'!A:B,2,0)</f>
        <v>Yvonne Stephens</v>
      </c>
      <c r="C1461" s="9">
        <v>90327</v>
      </c>
      <c r="D1461" s="12">
        <v>42119</v>
      </c>
      <c r="E1461" s="12">
        <v>42120</v>
      </c>
      <c r="F1461" s="24">
        <f>Table13[[#This Row],[Ship Date]]-Table13[[#This Row],[Order Date]]</f>
        <v>1</v>
      </c>
      <c r="G1461" s="18" t="str">
        <f>IF(Table13[[#This Row],[Shipping Delay (No of Days From Order to Delivery)]]&lt;=2,"Fast Delivery","Standard Delivery")</f>
        <v>Fast Delivery</v>
      </c>
      <c r="H1461" s="9" t="s">
        <v>2233</v>
      </c>
      <c r="I1461" s="13" t="str">
        <f ca="1">TRIM(Table13[[#This Row],[Product Category]])</f>
        <v>Furniture</v>
      </c>
      <c r="J1461" s="13" t="str">
        <f ca="1">PROPER(Table13[[#This Row],[Product Sub-Category]])</f>
        <v>Office Furnishings</v>
      </c>
      <c r="K1461" s="14">
        <v>7</v>
      </c>
      <c r="L1461" s="15">
        <v>7.7</v>
      </c>
      <c r="M1461" s="15">
        <f t="shared" si="66"/>
        <v>53.9</v>
      </c>
      <c r="N1461" s="9">
        <v>0.05</v>
      </c>
      <c r="O1461" s="20">
        <v>0.05</v>
      </c>
      <c r="P1461" s="20" t="str">
        <f>IF(Table13[[#This Row],[Discount]]=0,"No Discount",IF(Table13[[#This Row],[Discount]]&lt;=0.05,"Low",IF(Table13[[#This Row],[Discount]]&lt;=0.1,"Medium","High")))</f>
        <v>Low</v>
      </c>
      <c r="Q1461" s="15">
        <f t="shared" si="67"/>
        <v>2.6950000000000003</v>
      </c>
      <c r="R1461" s="15">
        <f t="shared" si="68"/>
        <v>51.204999999999998</v>
      </c>
      <c r="S1461" s="15" t="str">
        <f>IF(Table13[[#This Row],[Total Sales After Discount (Main Total Sales)]]&gt;=1000,"High Order","Low Order")</f>
        <v>Low Order</v>
      </c>
      <c r="T1461" s="9" t="s">
        <v>41</v>
      </c>
      <c r="U1461" s="9" t="s">
        <v>104</v>
      </c>
      <c r="V1461" s="16" t="str">
        <f ca="1">PROPER(Table13[[#This Row],[Region]])</f>
        <v>East</v>
      </c>
      <c r="W1461" s="9" t="s">
        <v>37</v>
      </c>
      <c r="X1461" s="9" t="s">
        <v>891</v>
      </c>
      <c r="Y1461" s="9" t="s">
        <v>32</v>
      </c>
      <c r="Z1461" s="9" t="str">
        <f>TEXT(Table13[[#This Row],[Order Date]],"mmm")</f>
        <v>Apr</v>
      </c>
      <c r="AA1461" s="1" t="str">
        <f>TEXT(Table13[[#This Row],[Order Date]],"yyyy")</f>
        <v>2015</v>
      </c>
      <c r="AB1461" s="1" t="str">
        <f>TEXT(Table13[[#This Row],[Order Date]],"mmm yyyy")</f>
        <v>Apr 2015</v>
      </c>
      <c r="AC1461" s="1" t="str">
        <f>TEXT(Table13[[#This Row],[Order Date]],"dddd")</f>
        <v>Saturday</v>
      </c>
    </row>
    <row r="1462" spans="1:29" ht="14.5">
      <c r="A1462" s="9">
        <v>2571</v>
      </c>
      <c r="B1462" s="9" t="str">
        <f>VLOOKUP(Table13[[#This Row],[Customer ID]],'Customer Lookup'!A:B,2,0)</f>
        <v>Rosemary O'Brien</v>
      </c>
      <c r="C1462" s="9">
        <v>50656</v>
      </c>
      <c r="D1462" s="12">
        <v>42119</v>
      </c>
      <c r="E1462" s="12">
        <v>42120</v>
      </c>
      <c r="F1462" s="24">
        <f>Table13[[#This Row],[Ship Date]]-Table13[[#This Row],[Order Date]]</f>
        <v>1</v>
      </c>
      <c r="G1462" s="18" t="str">
        <f>IF(Table13[[#This Row],[Shipping Delay (No of Days From Order to Delivery)]]&lt;=2,"Fast Delivery","Standard Delivery")</f>
        <v>Fast Delivery</v>
      </c>
      <c r="H1462" s="8" t="s">
        <v>2232</v>
      </c>
      <c r="I1462" s="13" t="str">
        <f ca="1">TRIM(Table13[[#This Row],[Product Category]])</f>
        <v>Furniture</v>
      </c>
      <c r="J1462" s="13" t="str">
        <f ca="1">PROPER(Table13[[#This Row],[Product Sub-Category]])</f>
        <v>Chairs &amp; Chairmats</v>
      </c>
      <c r="K1462" s="14">
        <v>56</v>
      </c>
      <c r="L1462" s="15">
        <v>500.98</v>
      </c>
      <c r="M1462" s="15">
        <f t="shared" si="66"/>
        <v>28054.880000000001</v>
      </c>
      <c r="N1462" s="9">
        <v>0.1</v>
      </c>
      <c r="O1462" s="21">
        <v>0.1</v>
      </c>
      <c r="P1462" s="21" t="str">
        <f>IF(Table13[[#This Row],[Discount]]=0,"No Discount",IF(Table13[[#This Row],[Discount]]&lt;=0.05,"Low",IF(Table13[[#This Row],[Discount]]&lt;=0.1,"Medium","High")))</f>
        <v>Medium</v>
      </c>
      <c r="Q1462" s="15">
        <f t="shared" si="67"/>
        <v>2805.4880000000003</v>
      </c>
      <c r="R1462" s="15">
        <f t="shared" si="68"/>
        <v>25249.392</v>
      </c>
      <c r="S1462" s="15" t="str">
        <f>IF(Table13[[#This Row],[Total Sales After Discount (Main Total Sales)]]&gt;=1000,"High Order","Low Order")</f>
        <v>High Order</v>
      </c>
      <c r="T1462" s="9" t="s">
        <v>41</v>
      </c>
      <c r="U1462" s="9" t="s">
        <v>104</v>
      </c>
      <c r="V1462" s="16" t="str">
        <f ca="1">PROPER(Table13[[#This Row],[Region]])</f>
        <v>East</v>
      </c>
      <c r="W1462" s="9" t="s">
        <v>62</v>
      </c>
      <c r="X1462" s="9" t="s">
        <v>79</v>
      </c>
      <c r="Y1462" s="9" t="s">
        <v>22</v>
      </c>
      <c r="Z1462" s="9" t="str">
        <f>TEXT(Table13[[#This Row],[Order Date]],"mmm")</f>
        <v>Apr</v>
      </c>
      <c r="AA1462" s="1" t="str">
        <f>TEXT(Table13[[#This Row],[Order Date]],"yyyy")</f>
        <v>2015</v>
      </c>
      <c r="AB1462" s="1" t="str">
        <f>TEXT(Table13[[#This Row],[Order Date]],"mmm yyyy")</f>
        <v>Apr 2015</v>
      </c>
      <c r="AC1462" s="1" t="str">
        <f>TEXT(Table13[[#This Row],[Order Date]],"dddd")</f>
        <v>Saturday</v>
      </c>
    </row>
    <row r="1463" spans="1:29" ht="14.5">
      <c r="A1463" s="9">
        <v>2571</v>
      </c>
      <c r="B1463" s="9" t="str">
        <f>VLOOKUP(Table13[[#This Row],[Customer ID]],'Customer Lookup'!A:B,2,0)</f>
        <v>Rosemary O'Brien</v>
      </c>
      <c r="C1463" s="9">
        <v>50656</v>
      </c>
      <c r="D1463" s="12">
        <v>42119</v>
      </c>
      <c r="E1463" s="12">
        <v>42120</v>
      </c>
      <c r="F1463" s="24">
        <f>Table13[[#This Row],[Ship Date]]-Table13[[#This Row],[Order Date]]</f>
        <v>1</v>
      </c>
      <c r="G1463" s="18" t="str">
        <f>IF(Table13[[#This Row],[Shipping Delay (No of Days From Order to Delivery)]]&lt;=2,"Fast Delivery","Standard Delivery")</f>
        <v>Fast Delivery</v>
      </c>
      <c r="H1463" s="9" t="s">
        <v>2233</v>
      </c>
      <c r="I1463" s="13" t="str">
        <f ca="1">TRIM(Table13[[#This Row],[Product Category]])</f>
        <v>Office Supplies</v>
      </c>
      <c r="J1463" s="13" t="str">
        <f ca="1">PROPER(Table13[[#This Row],[Product Sub-Category]])</f>
        <v>Office Furnishings</v>
      </c>
      <c r="K1463" s="14">
        <v>27</v>
      </c>
      <c r="L1463" s="15">
        <v>7.7</v>
      </c>
      <c r="M1463" s="15">
        <f t="shared" si="66"/>
        <v>207.9</v>
      </c>
      <c r="N1463" s="9">
        <v>0.05</v>
      </c>
      <c r="O1463" s="20">
        <v>0.05</v>
      </c>
      <c r="P1463" s="20" t="str">
        <f>IF(Table13[[#This Row],[Discount]]=0,"No Discount",IF(Table13[[#This Row],[Discount]]&lt;=0.05,"Low",IF(Table13[[#This Row],[Discount]]&lt;=0.1,"Medium","High")))</f>
        <v>Low</v>
      </c>
      <c r="Q1463" s="15">
        <f t="shared" si="67"/>
        <v>10.395000000000001</v>
      </c>
      <c r="R1463" s="15">
        <f t="shared" si="68"/>
        <v>197.505</v>
      </c>
      <c r="S1463" s="15" t="str">
        <f>IF(Table13[[#This Row],[Total Sales After Discount (Main Total Sales)]]&gt;=1000,"High Order","Low Order")</f>
        <v>Low Order</v>
      </c>
      <c r="T1463" s="9" t="s">
        <v>41</v>
      </c>
      <c r="U1463" s="9" t="s">
        <v>104</v>
      </c>
      <c r="V1463" s="16" t="str">
        <f ca="1">PROPER(Table13[[#This Row],[Region]])</f>
        <v>South</v>
      </c>
      <c r="W1463" s="9" t="s">
        <v>62</v>
      </c>
      <c r="X1463" s="9" t="s">
        <v>79</v>
      </c>
      <c r="Y1463" s="9" t="s">
        <v>32</v>
      </c>
      <c r="Z1463" s="9" t="str">
        <f>TEXT(Table13[[#This Row],[Order Date]],"mmm")</f>
        <v>Apr</v>
      </c>
      <c r="AA1463" s="1" t="str">
        <f>TEXT(Table13[[#This Row],[Order Date]],"yyyy")</f>
        <v>2015</v>
      </c>
      <c r="AB1463" s="1" t="str">
        <f>TEXT(Table13[[#This Row],[Order Date]],"mmm yyyy")</f>
        <v>Apr 2015</v>
      </c>
      <c r="AC1463" s="1" t="str">
        <f>TEXT(Table13[[#This Row],[Order Date]],"dddd")</f>
        <v>Saturday</v>
      </c>
    </row>
    <row r="1464" spans="1:29" ht="14.5">
      <c r="A1464" s="9">
        <v>2578</v>
      </c>
      <c r="B1464" s="9" t="str">
        <f>VLOOKUP(Table13[[#This Row],[Customer ID]],'Customer Lookup'!A:B,2,0)</f>
        <v>Kent Gill</v>
      </c>
      <c r="C1464" s="9">
        <v>88298</v>
      </c>
      <c r="D1464" s="12">
        <v>42126</v>
      </c>
      <c r="E1464" s="12">
        <v>42128</v>
      </c>
      <c r="F1464" s="24">
        <f>Table13[[#This Row],[Ship Date]]-Table13[[#This Row],[Order Date]]</f>
        <v>2</v>
      </c>
      <c r="G1464" s="18" t="str">
        <f>IF(Table13[[#This Row],[Shipping Delay (No of Days From Order to Delivery)]]&lt;=2,"Fast Delivery","Standard Delivery")</f>
        <v>Fast Delivery</v>
      </c>
      <c r="H1464" s="8" t="s">
        <v>2237</v>
      </c>
      <c r="I1464" s="13" t="str">
        <f ca="1">TRIM(Table13[[#This Row],[Product Category]])</f>
        <v>Office Supplies</v>
      </c>
      <c r="J1464" s="13" t="str">
        <f ca="1">PROPER(Table13[[#This Row],[Product Sub-Category]])</f>
        <v>Binders And Binder Accessories</v>
      </c>
      <c r="K1464" s="14">
        <v>5</v>
      </c>
      <c r="L1464" s="15">
        <v>8.6</v>
      </c>
      <c r="M1464" s="15">
        <f t="shared" si="66"/>
        <v>43</v>
      </c>
      <c r="N1464" s="9">
        <v>0.05</v>
      </c>
      <c r="O1464" s="21">
        <v>0.05</v>
      </c>
      <c r="P1464" s="21" t="str">
        <f>IF(Table13[[#This Row],[Discount]]=0,"No Discount",IF(Table13[[#This Row],[Discount]]&lt;=0.05,"Low",IF(Table13[[#This Row],[Discount]]&lt;=0.1,"Medium","High")))</f>
        <v>Low</v>
      </c>
      <c r="Q1464" s="15">
        <f t="shared" si="67"/>
        <v>2.15</v>
      </c>
      <c r="R1464" s="15">
        <f t="shared" si="68"/>
        <v>40.85</v>
      </c>
      <c r="S1464" s="15" t="str">
        <f>IF(Table13[[#This Row],[Total Sales After Discount (Main Total Sales)]]&gt;=1000,"High Order","Low Order")</f>
        <v>Low Order</v>
      </c>
      <c r="T1464" s="9" t="s">
        <v>98</v>
      </c>
      <c r="U1464" s="9" t="s">
        <v>42</v>
      </c>
      <c r="V1464" s="16" t="str">
        <f ca="1">PROPER(Table13[[#This Row],[Region]])</f>
        <v>South</v>
      </c>
      <c r="W1464" s="9" t="s">
        <v>542</v>
      </c>
      <c r="X1464" s="9" t="s">
        <v>892</v>
      </c>
      <c r="Y1464" s="9" t="s">
        <v>32</v>
      </c>
      <c r="Z1464" s="9" t="str">
        <f>TEXT(Table13[[#This Row],[Order Date]],"mmm")</f>
        <v>May</v>
      </c>
      <c r="AA1464" s="1" t="str">
        <f>TEXT(Table13[[#This Row],[Order Date]],"yyyy")</f>
        <v>2015</v>
      </c>
      <c r="AB1464" s="1" t="str">
        <f>TEXT(Table13[[#This Row],[Order Date]],"mmm yyyy")</f>
        <v>May 2015</v>
      </c>
      <c r="AC1464" s="1" t="str">
        <f>TEXT(Table13[[#This Row],[Order Date]],"dddd")</f>
        <v>Saturday</v>
      </c>
    </row>
    <row r="1465" spans="1:29" ht="14.5">
      <c r="A1465" s="9">
        <v>2578</v>
      </c>
      <c r="B1465" s="9" t="str">
        <f>VLOOKUP(Table13[[#This Row],[Customer ID]],'Customer Lookup'!A:B,2,0)</f>
        <v>Kent Gill</v>
      </c>
      <c r="C1465" s="9">
        <v>88298</v>
      </c>
      <c r="D1465" s="12">
        <v>42126</v>
      </c>
      <c r="E1465" s="12">
        <v>42130</v>
      </c>
      <c r="F1465" s="24">
        <f>Table13[[#This Row],[Ship Date]]-Table13[[#This Row],[Order Date]]</f>
        <v>4</v>
      </c>
      <c r="G1465" s="18" t="str">
        <f>IF(Table13[[#This Row],[Shipping Delay (No of Days From Order to Delivery)]]&lt;=2,"Fast Delivery","Standard Delivery")</f>
        <v>Standard Delivery</v>
      </c>
      <c r="H1465" s="9" t="s">
        <v>60</v>
      </c>
      <c r="I1465" s="13" t="str">
        <f ca="1">TRIM(Table13[[#This Row],[Product Category]])</f>
        <v>Furniture</v>
      </c>
      <c r="J1465" s="13" t="str">
        <f ca="1">PROPER(Table13[[#This Row],[Product Sub-Category]])</f>
        <v>Rubber Bands</v>
      </c>
      <c r="K1465" s="14">
        <v>26</v>
      </c>
      <c r="L1465" s="15">
        <v>3.58</v>
      </c>
      <c r="M1465" s="15">
        <f t="shared" si="66"/>
        <v>93.08</v>
      </c>
      <c r="N1465" s="9">
        <v>0.05</v>
      </c>
      <c r="O1465" s="20">
        <v>0.05</v>
      </c>
      <c r="P1465" s="20" t="str">
        <f>IF(Table13[[#This Row],[Discount]]=0,"No Discount",IF(Table13[[#This Row],[Discount]]&lt;=0.05,"Low",IF(Table13[[#This Row],[Discount]]&lt;=0.1,"Medium","High")))</f>
        <v>Low</v>
      </c>
      <c r="Q1465" s="15">
        <f t="shared" si="67"/>
        <v>4.6539999999999999</v>
      </c>
      <c r="R1465" s="15">
        <f t="shared" si="68"/>
        <v>88.426000000000002</v>
      </c>
      <c r="S1465" s="15" t="str">
        <f>IF(Table13[[#This Row],[Total Sales After Discount (Main Total Sales)]]&gt;=1000,"High Order","Low Order")</f>
        <v>Low Order</v>
      </c>
      <c r="T1465" s="9" t="s">
        <v>98</v>
      </c>
      <c r="U1465" s="9" t="s">
        <v>42</v>
      </c>
      <c r="V1465" s="16" t="str">
        <f ca="1">PROPER(Table13[[#This Row],[Region]])</f>
        <v>South</v>
      </c>
      <c r="W1465" s="9" t="s">
        <v>542</v>
      </c>
      <c r="X1465" s="9" t="s">
        <v>892</v>
      </c>
      <c r="Y1465" s="9" t="s">
        <v>32</v>
      </c>
      <c r="Z1465" s="9" t="str">
        <f>TEXT(Table13[[#This Row],[Order Date]],"mmm")</f>
        <v>May</v>
      </c>
      <c r="AA1465" s="1" t="str">
        <f>TEXT(Table13[[#This Row],[Order Date]],"yyyy")</f>
        <v>2015</v>
      </c>
      <c r="AB1465" s="1" t="str">
        <f>TEXT(Table13[[#This Row],[Order Date]],"mmm yyyy")</f>
        <v>May 2015</v>
      </c>
      <c r="AC1465" s="1" t="str">
        <f>TEXT(Table13[[#This Row],[Order Date]],"dddd")</f>
        <v>Saturday</v>
      </c>
    </row>
    <row r="1466" spans="1:29" ht="14.5">
      <c r="A1466" s="9">
        <v>2578</v>
      </c>
      <c r="B1466" s="9" t="str">
        <f>VLOOKUP(Table13[[#This Row],[Customer ID]],'Customer Lookup'!A:B,2,0)</f>
        <v>Kent Gill</v>
      </c>
      <c r="C1466" s="9">
        <v>88298</v>
      </c>
      <c r="D1466" s="12">
        <v>42126</v>
      </c>
      <c r="E1466" s="12">
        <v>42133</v>
      </c>
      <c r="F1466" s="24">
        <f>Table13[[#This Row],[Ship Date]]-Table13[[#This Row],[Order Date]]</f>
        <v>7</v>
      </c>
      <c r="G1466" s="18" t="str">
        <f>IF(Table13[[#This Row],[Shipping Delay (No of Days From Order to Delivery)]]&lt;=2,"Fast Delivery","Standard Delivery")</f>
        <v>Standard Delivery</v>
      </c>
      <c r="H1466" s="8" t="s">
        <v>123</v>
      </c>
      <c r="I1466" s="13" t="str">
        <f ca="1">TRIM(Table13[[#This Row],[Product Category]])</f>
        <v>Furniture</v>
      </c>
      <c r="J1466" s="13" t="str">
        <f ca="1">PROPER(Table13[[#This Row],[Product Sub-Category]])</f>
        <v>Tables</v>
      </c>
      <c r="K1466" s="14">
        <v>34</v>
      </c>
      <c r="L1466" s="15">
        <v>105.49</v>
      </c>
      <c r="M1466" s="15">
        <f t="shared" si="66"/>
        <v>3586.66</v>
      </c>
      <c r="N1466" s="9">
        <v>0.1</v>
      </c>
      <c r="O1466" s="21">
        <v>0.1</v>
      </c>
      <c r="P1466" s="21" t="str">
        <f>IF(Table13[[#This Row],[Discount]]=0,"No Discount",IF(Table13[[#This Row],[Discount]]&lt;=0.05,"Low",IF(Table13[[#This Row],[Discount]]&lt;=0.1,"Medium","High")))</f>
        <v>Medium</v>
      </c>
      <c r="Q1466" s="15">
        <f t="shared" si="67"/>
        <v>358.666</v>
      </c>
      <c r="R1466" s="15">
        <f t="shared" si="68"/>
        <v>3227.9939999999997</v>
      </c>
      <c r="S1466" s="15" t="str">
        <f>IF(Table13[[#This Row],[Total Sales After Discount (Main Total Sales)]]&gt;=1000,"High Order","Low Order")</f>
        <v>High Order</v>
      </c>
      <c r="T1466" s="9" t="s">
        <v>98</v>
      </c>
      <c r="U1466" s="9" t="s">
        <v>42</v>
      </c>
      <c r="V1466" s="16" t="str">
        <f ca="1">PROPER(Table13[[#This Row],[Region]])</f>
        <v>South</v>
      </c>
      <c r="W1466" s="9" t="s">
        <v>542</v>
      </c>
      <c r="X1466" s="9" t="s">
        <v>892</v>
      </c>
      <c r="Y1466" s="9" t="s">
        <v>22</v>
      </c>
      <c r="Z1466" s="9" t="str">
        <f>TEXT(Table13[[#This Row],[Order Date]],"mmm")</f>
        <v>May</v>
      </c>
      <c r="AA1466" s="1" t="str">
        <f>TEXT(Table13[[#This Row],[Order Date]],"yyyy")</f>
        <v>2015</v>
      </c>
      <c r="AB1466" s="1" t="str">
        <f>TEXT(Table13[[#This Row],[Order Date]],"mmm yyyy")</f>
        <v>May 2015</v>
      </c>
      <c r="AC1466" s="1" t="str">
        <f>TEXT(Table13[[#This Row],[Order Date]],"dddd")</f>
        <v>Saturday</v>
      </c>
    </row>
    <row r="1467" spans="1:29" ht="14.5">
      <c r="A1467" s="9">
        <v>2579</v>
      </c>
      <c r="B1467" s="9" t="str">
        <f>VLOOKUP(Table13[[#This Row],[Customer ID]],'Customer Lookup'!A:B,2,0)</f>
        <v>Marshall Sutherland</v>
      </c>
      <c r="C1467" s="9">
        <v>88296</v>
      </c>
      <c r="D1467" s="12">
        <v>42007</v>
      </c>
      <c r="E1467" s="12">
        <v>42008</v>
      </c>
      <c r="F1467" s="24">
        <f>Table13[[#This Row],[Ship Date]]-Table13[[#This Row],[Order Date]]</f>
        <v>1</v>
      </c>
      <c r="G1467" s="18" t="str">
        <f>IF(Table13[[#This Row],[Shipping Delay (No of Days From Order to Delivery)]]&lt;=2,"Fast Delivery","Standard Delivery")</f>
        <v>Fast Delivery</v>
      </c>
      <c r="H1467" s="9" t="s">
        <v>123</v>
      </c>
      <c r="I1467" s="13" t="str">
        <f ca="1">TRIM(Table13[[#This Row],[Product Category]])</f>
        <v>Furniture</v>
      </c>
      <c r="J1467" s="13" t="str">
        <f ca="1">PROPER(Table13[[#This Row],[Product Sub-Category]])</f>
        <v>Tables</v>
      </c>
      <c r="K1467" s="14">
        <v>1</v>
      </c>
      <c r="L1467" s="15">
        <v>212.6</v>
      </c>
      <c r="M1467" s="15">
        <f t="shared" si="66"/>
        <v>212.6</v>
      </c>
      <c r="N1467" s="9">
        <v>0.1</v>
      </c>
      <c r="O1467" s="20">
        <v>0.1</v>
      </c>
      <c r="P1467" s="20" t="str">
        <f>IF(Table13[[#This Row],[Discount]]=0,"No Discount",IF(Table13[[#This Row],[Discount]]&lt;=0.05,"Low",IF(Table13[[#This Row],[Discount]]&lt;=0.1,"Medium","High")))</f>
        <v>Medium</v>
      </c>
      <c r="Q1467" s="15">
        <f t="shared" si="67"/>
        <v>21.26</v>
      </c>
      <c r="R1467" s="15">
        <f t="shared" si="68"/>
        <v>191.34</v>
      </c>
      <c r="S1467" s="15" t="str">
        <f>IF(Table13[[#This Row],[Total Sales After Discount (Main Total Sales)]]&gt;=1000,"High Order","Low Order")</f>
        <v>Low Order</v>
      </c>
      <c r="T1467" s="9" t="s">
        <v>21</v>
      </c>
      <c r="U1467" s="9" t="s">
        <v>42</v>
      </c>
      <c r="V1467" s="16" t="str">
        <f ca="1">PROPER(Table13[[#This Row],[Region]])</f>
        <v>South</v>
      </c>
      <c r="W1467" s="9" t="s">
        <v>542</v>
      </c>
      <c r="X1467" s="9" t="s">
        <v>893</v>
      </c>
      <c r="Y1467" s="9" t="s">
        <v>22</v>
      </c>
      <c r="Z1467" s="9" t="str">
        <f>TEXT(Table13[[#This Row],[Order Date]],"mmm")</f>
        <v>Jan</v>
      </c>
      <c r="AA1467" s="1" t="str">
        <f>TEXT(Table13[[#This Row],[Order Date]],"yyyy")</f>
        <v>2015</v>
      </c>
      <c r="AB1467" s="1" t="str">
        <f>TEXT(Table13[[#This Row],[Order Date]],"mmm yyyy")</f>
        <v>Jan 2015</v>
      </c>
      <c r="AC1467" s="1" t="str">
        <f>TEXT(Table13[[#This Row],[Order Date]],"dddd")</f>
        <v>Saturday</v>
      </c>
    </row>
    <row r="1468" spans="1:29" ht="14.5">
      <c r="A1468" s="9">
        <v>2579</v>
      </c>
      <c r="B1468" s="9" t="str">
        <f>VLOOKUP(Table13[[#This Row],[Customer ID]],'Customer Lookup'!A:B,2,0)</f>
        <v>Marshall Sutherland</v>
      </c>
      <c r="C1468" s="9">
        <v>88297</v>
      </c>
      <c r="D1468" s="12">
        <v>42021</v>
      </c>
      <c r="E1468" s="12">
        <v>42021</v>
      </c>
      <c r="F1468" s="24">
        <f>Table13[[#This Row],[Ship Date]]-Table13[[#This Row],[Order Date]]</f>
        <v>0</v>
      </c>
      <c r="G1468" s="18" t="str">
        <f>IF(Table13[[#This Row],[Shipping Delay (No of Days From Order to Delivery)]]&lt;=2,"Fast Delivery","Standard Delivery")</f>
        <v>Fast Delivery</v>
      </c>
      <c r="H1468" s="8" t="s">
        <v>2233</v>
      </c>
      <c r="I1468" s="13" t="str">
        <f ca="1">TRIM(Table13[[#This Row],[Product Category]])</f>
        <v>Technology</v>
      </c>
      <c r="J1468" s="13" t="str">
        <f ca="1">PROPER(Table13[[#This Row],[Product Sub-Category]])</f>
        <v>Office Furnishings</v>
      </c>
      <c r="K1468" s="14">
        <v>15</v>
      </c>
      <c r="L1468" s="15">
        <v>1.76</v>
      </c>
      <c r="M1468" s="15">
        <f t="shared" si="66"/>
        <v>26.4</v>
      </c>
      <c r="N1468" s="9">
        <v>0.05</v>
      </c>
      <c r="O1468" s="21">
        <v>0.05</v>
      </c>
      <c r="P1468" s="21" t="str">
        <f>IF(Table13[[#This Row],[Discount]]=0,"No Discount",IF(Table13[[#This Row],[Discount]]&lt;=0.05,"Low",IF(Table13[[#This Row],[Discount]]&lt;=0.1,"Medium","High")))</f>
        <v>Low</v>
      </c>
      <c r="Q1468" s="15">
        <f t="shared" si="67"/>
        <v>1.32</v>
      </c>
      <c r="R1468" s="15">
        <f t="shared" si="68"/>
        <v>25.08</v>
      </c>
      <c r="S1468" s="15" t="str">
        <f>IF(Table13[[#This Row],[Total Sales After Discount (Main Total Sales)]]&gt;=1000,"High Order","Low Order")</f>
        <v>Low Order</v>
      </c>
      <c r="T1468" s="9" t="s">
        <v>50</v>
      </c>
      <c r="U1468" s="9" t="s">
        <v>42</v>
      </c>
      <c r="V1468" s="16" t="str">
        <f ca="1">PROPER(Table13[[#This Row],[Region]])</f>
        <v>Central</v>
      </c>
      <c r="W1468" s="9" t="s">
        <v>542</v>
      </c>
      <c r="X1468" s="9" t="s">
        <v>893</v>
      </c>
      <c r="Y1468" s="9" t="s">
        <v>32</v>
      </c>
      <c r="Z1468" s="9" t="str">
        <f>TEXT(Table13[[#This Row],[Order Date]],"mmm")</f>
        <v>Jan</v>
      </c>
      <c r="AA1468" s="1" t="str">
        <f>TEXT(Table13[[#This Row],[Order Date]],"yyyy")</f>
        <v>2015</v>
      </c>
      <c r="AB1468" s="1" t="str">
        <f>TEXT(Table13[[#This Row],[Order Date]],"mmm yyyy")</f>
        <v>Jan 2015</v>
      </c>
      <c r="AC1468" s="1" t="str">
        <f>TEXT(Table13[[#This Row],[Order Date]],"dddd")</f>
        <v>Saturday</v>
      </c>
    </row>
    <row r="1469" spans="1:29" ht="14.5">
      <c r="A1469" s="9">
        <v>2583</v>
      </c>
      <c r="B1469" s="9" t="str">
        <f>VLOOKUP(Table13[[#This Row],[Customer ID]],'Customer Lookup'!A:B,2,0)</f>
        <v>Wendy Pridgen Pearce</v>
      </c>
      <c r="C1469" s="9">
        <v>89657</v>
      </c>
      <c r="D1469" s="12">
        <v>42162</v>
      </c>
      <c r="E1469" s="12">
        <v>42164</v>
      </c>
      <c r="F1469" s="24">
        <f>Table13[[#This Row],[Ship Date]]-Table13[[#This Row],[Order Date]]</f>
        <v>2</v>
      </c>
      <c r="G1469" s="18" t="str">
        <f>IF(Table13[[#This Row],[Shipping Delay (No of Days From Order to Delivery)]]&lt;=2,"Fast Delivery","Standard Delivery")</f>
        <v>Fast Delivery</v>
      </c>
      <c r="H1469" s="9" t="s">
        <v>74</v>
      </c>
      <c r="I1469" s="13" t="str">
        <f ca="1">TRIM(Table13[[#This Row],[Product Category]])</f>
        <v>Office Supplies</v>
      </c>
      <c r="J1469" s="13" t="str">
        <f ca="1">PROPER(Table13[[#This Row],[Product Sub-Category]])</f>
        <v>Office Machines</v>
      </c>
      <c r="K1469" s="14">
        <v>3</v>
      </c>
      <c r="L1469" s="15">
        <v>510.14</v>
      </c>
      <c r="M1469" s="15">
        <f t="shared" si="66"/>
        <v>1530.42</v>
      </c>
      <c r="N1469" s="9">
        <v>0.1</v>
      </c>
      <c r="O1469" s="20">
        <v>0.1</v>
      </c>
      <c r="P1469" s="20" t="str">
        <f>IF(Table13[[#This Row],[Discount]]=0,"No Discount",IF(Table13[[#This Row],[Discount]]&lt;=0.05,"Low",IF(Table13[[#This Row],[Discount]]&lt;=0.1,"Medium","High")))</f>
        <v>Medium</v>
      </c>
      <c r="Q1469" s="15">
        <f t="shared" si="67"/>
        <v>153.042</v>
      </c>
      <c r="R1469" s="15">
        <f t="shared" si="68"/>
        <v>1377.3780000000002</v>
      </c>
      <c r="S1469" s="15" t="str">
        <f>IF(Table13[[#This Row],[Total Sales After Discount (Main Total Sales)]]&gt;=1000,"High Order","Low Order")</f>
        <v>High Order</v>
      </c>
      <c r="T1469" s="9" t="s">
        <v>50</v>
      </c>
      <c r="U1469" s="9" t="s">
        <v>42</v>
      </c>
      <c r="V1469" s="16" t="str">
        <f ca="1">PROPER(Table13[[#This Row],[Region]])</f>
        <v>Central</v>
      </c>
      <c r="W1469" s="9" t="s">
        <v>215</v>
      </c>
      <c r="X1469" s="9" t="s">
        <v>894</v>
      </c>
      <c r="Y1469" s="9" t="s">
        <v>22</v>
      </c>
      <c r="Z1469" s="9" t="str">
        <f>TEXT(Table13[[#This Row],[Order Date]],"mmm")</f>
        <v>Jun</v>
      </c>
      <c r="AA1469" s="1" t="str">
        <f>TEXT(Table13[[#This Row],[Order Date]],"yyyy")</f>
        <v>2015</v>
      </c>
      <c r="AB1469" s="1" t="str">
        <f>TEXT(Table13[[#This Row],[Order Date]],"mmm yyyy")</f>
        <v>Jun 2015</v>
      </c>
      <c r="AC1469" s="1" t="str">
        <f>TEXT(Table13[[#This Row],[Order Date]],"dddd")</f>
        <v>Sunday</v>
      </c>
    </row>
    <row r="1470" spans="1:29" ht="14.5">
      <c r="A1470" s="9">
        <v>2583</v>
      </c>
      <c r="B1470" s="9" t="str">
        <f>VLOOKUP(Table13[[#This Row],[Customer ID]],'Customer Lookup'!A:B,2,0)</f>
        <v>Wendy Pridgen Pearce</v>
      </c>
      <c r="C1470" s="9">
        <v>89657</v>
      </c>
      <c r="D1470" s="12">
        <v>42162</v>
      </c>
      <c r="E1470" s="12">
        <v>42164</v>
      </c>
      <c r="F1470" s="24">
        <f>Table13[[#This Row],[Ship Date]]-Table13[[#This Row],[Order Date]]</f>
        <v>2</v>
      </c>
      <c r="G1470" s="18" t="str">
        <f>IF(Table13[[#This Row],[Shipping Delay (No of Days From Order to Delivery)]]&lt;=2,"Fast Delivery","Standard Delivery")</f>
        <v>Fast Delivery</v>
      </c>
      <c r="H1470" s="8" t="s">
        <v>83</v>
      </c>
      <c r="I1470" s="13" t="str">
        <f ca="1">TRIM(Table13[[#This Row],[Product Category]])</f>
        <v>Office Supplies</v>
      </c>
      <c r="J1470" s="13" t="str">
        <f ca="1">PROPER(Table13[[#This Row],[Product Sub-Category]])</f>
        <v>Paper</v>
      </c>
      <c r="K1470" s="14">
        <v>23</v>
      </c>
      <c r="L1470" s="15">
        <v>4.76</v>
      </c>
      <c r="M1470" s="15">
        <f t="shared" si="66"/>
        <v>109.47999999999999</v>
      </c>
      <c r="N1470" s="9">
        <v>0.05</v>
      </c>
      <c r="O1470" s="21">
        <v>0.05</v>
      </c>
      <c r="P1470" s="21" t="str">
        <f>IF(Table13[[#This Row],[Discount]]=0,"No Discount",IF(Table13[[#This Row],[Discount]]&lt;=0.05,"Low",IF(Table13[[#This Row],[Discount]]&lt;=0.1,"Medium","High")))</f>
        <v>Low</v>
      </c>
      <c r="Q1470" s="15">
        <f t="shared" si="67"/>
        <v>5.4740000000000002</v>
      </c>
      <c r="R1470" s="15">
        <f t="shared" si="68"/>
        <v>104.00599999999999</v>
      </c>
      <c r="S1470" s="15" t="str">
        <f>IF(Table13[[#This Row],[Total Sales After Discount (Main Total Sales)]]&gt;=1000,"High Order","Low Order")</f>
        <v>Low Order</v>
      </c>
      <c r="T1470" s="9" t="s">
        <v>50</v>
      </c>
      <c r="U1470" s="9" t="s">
        <v>42</v>
      </c>
      <c r="V1470" s="16" t="str">
        <f ca="1">PROPER(Table13[[#This Row],[Region]])</f>
        <v>Central</v>
      </c>
      <c r="W1470" s="9" t="s">
        <v>215</v>
      </c>
      <c r="X1470" s="9" t="s">
        <v>894</v>
      </c>
      <c r="Y1470" s="9" t="s">
        <v>32</v>
      </c>
      <c r="Z1470" s="9" t="str">
        <f>TEXT(Table13[[#This Row],[Order Date]],"mmm")</f>
        <v>Jun</v>
      </c>
      <c r="AA1470" s="1" t="str">
        <f>TEXT(Table13[[#This Row],[Order Date]],"yyyy")</f>
        <v>2015</v>
      </c>
      <c r="AB1470" s="1" t="str">
        <f>TEXT(Table13[[#This Row],[Order Date]],"mmm yyyy")</f>
        <v>Jun 2015</v>
      </c>
      <c r="AC1470" s="1" t="str">
        <f>TEXT(Table13[[#This Row],[Order Date]],"dddd")</f>
        <v>Sunday</v>
      </c>
    </row>
    <row r="1471" spans="1:29" ht="14.5">
      <c r="A1471" s="9">
        <v>2584</v>
      </c>
      <c r="B1471" s="9" t="str">
        <f>VLOOKUP(Table13[[#This Row],[Customer ID]],'Customer Lookup'!A:B,2,0)</f>
        <v>Seth Matthews</v>
      </c>
      <c r="C1471" s="9">
        <v>89658</v>
      </c>
      <c r="D1471" s="12">
        <v>42164</v>
      </c>
      <c r="E1471" s="12">
        <v>42166</v>
      </c>
      <c r="F1471" s="24">
        <f>Table13[[#This Row],[Ship Date]]-Table13[[#This Row],[Order Date]]</f>
        <v>2</v>
      </c>
      <c r="G1471" s="18" t="str">
        <f>IF(Table13[[#This Row],[Shipping Delay (No of Days From Order to Delivery)]]&lt;=2,"Fast Delivery","Standard Delivery")</f>
        <v>Fast Delivery</v>
      </c>
      <c r="H1471" s="9" t="s">
        <v>116</v>
      </c>
      <c r="I1471" s="13" t="str">
        <f ca="1">TRIM(Table13[[#This Row],[Product Category]])</f>
        <v>Office Supplies</v>
      </c>
      <c r="J1471" s="13" t="str">
        <f ca="1">PROPER(Table13[[#This Row],[Product Sub-Category]])</f>
        <v>Labels</v>
      </c>
      <c r="K1471" s="14">
        <v>15</v>
      </c>
      <c r="L1471" s="15">
        <v>6.3</v>
      </c>
      <c r="M1471" s="15">
        <f t="shared" si="66"/>
        <v>94.5</v>
      </c>
      <c r="N1471" s="9">
        <v>0.05</v>
      </c>
      <c r="O1471" s="20">
        <v>0.05</v>
      </c>
      <c r="P1471" s="20" t="str">
        <f>IF(Table13[[#This Row],[Discount]]=0,"No Discount",IF(Table13[[#This Row],[Discount]]&lt;=0.05,"Low",IF(Table13[[#This Row],[Discount]]&lt;=0.1,"Medium","High")))</f>
        <v>Low</v>
      </c>
      <c r="Q1471" s="15">
        <f t="shared" si="67"/>
        <v>4.7250000000000005</v>
      </c>
      <c r="R1471" s="15">
        <f t="shared" si="68"/>
        <v>89.775000000000006</v>
      </c>
      <c r="S1471" s="15" t="str">
        <f>IF(Table13[[#This Row],[Total Sales After Discount (Main Total Sales)]]&gt;=1000,"High Order","Low Order")</f>
        <v>Low Order</v>
      </c>
      <c r="T1471" s="9" t="s">
        <v>41</v>
      </c>
      <c r="U1471" s="9" t="s">
        <v>42</v>
      </c>
      <c r="V1471" s="16" t="str">
        <f ca="1">PROPER(Table13[[#This Row],[Region]])</f>
        <v>Central</v>
      </c>
      <c r="W1471" s="9" t="s">
        <v>215</v>
      </c>
      <c r="X1471" s="9" t="s">
        <v>895</v>
      </c>
      <c r="Y1471" s="9" t="s">
        <v>32</v>
      </c>
      <c r="Z1471" s="9" t="str">
        <f>TEXT(Table13[[#This Row],[Order Date]],"mmm")</f>
        <v>Jun</v>
      </c>
      <c r="AA1471" s="1" t="str">
        <f>TEXT(Table13[[#This Row],[Order Date]],"yyyy")</f>
        <v>2015</v>
      </c>
      <c r="AB1471" s="1" t="str">
        <f>TEXT(Table13[[#This Row],[Order Date]],"mmm yyyy")</f>
        <v>Jun 2015</v>
      </c>
      <c r="AC1471" s="1" t="str">
        <f>TEXT(Table13[[#This Row],[Order Date]],"dddd")</f>
        <v>Tuesday</v>
      </c>
    </row>
    <row r="1472" spans="1:29" ht="14.5">
      <c r="A1472" s="9">
        <v>2587</v>
      </c>
      <c r="B1472" s="9" t="str">
        <f>VLOOKUP(Table13[[#This Row],[Customer ID]],'Customer Lookup'!A:B,2,0)</f>
        <v>Eugene H Walsh</v>
      </c>
      <c r="C1472" s="9">
        <v>91166</v>
      </c>
      <c r="D1472" s="12">
        <v>42063</v>
      </c>
      <c r="E1472" s="12">
        <v>42063</v>
      </c>
      <c r="F1472" s="24">
        <f>Table13[[#This Row],[Ship Date]]-Table13[[#This Row],[Order Date]]</f>
        <v>0</v>
      </c>
      <c r="G1472" s="18" t="str">
        <f>IF(Table13[[#This Row],[Shipping Delay (No of Days From Order to Delivery)]]&lt;=2,"Fast Delivery","Standard Delivery")</f>
        <v>Fast Delivery</v>
      </c>
      <c r="H1472" s="8" t="s">
        <v>83</v>
      </c>
      <c r="I1472" s="13" t="str">
        <f ca="1">TRIM(Table13[[#This Row],[Product Category]])</f>
        <v>Furniture</v>
      </c>
      <c r="J1472" s="13" t="str">
        <f ca="1">PROPER(Table13[[#This Row],[Product Sub-Category]])</f>
        <v>Paper</v>
      </c>
      <c r="K1472" s="14">
        <v>18</v>
      </c>
      <c r="L1472" s="15">
        <v>6.48</v>
      </c>
      <c r="M1472" s="15">
        <f t="shared" si="66"/>
        <v>116.64000000000001</v>
      </c>
      <c r="N1472" s="9">
        <v>0.05</v>
      </c>
      <c r="O1472" s="21">
        <v>0.05</v>
      </c>
      <c r="P1472" s="21" t="str">
        <f>IF(Table13[[#This Row],[Discount]]=0,"No Discount",IF(Table13[[#This Row],[Discount]]&lt;=0.05,"Low",IF(Table13[[#This Row],[Discount]]&lt;=0.1,"Medium","High")))</f>
        <v>Low</v>
      </c>
      <c r="Q1472" s="15">
        <f t="shared" si="67"/>
        <v>5.8320000000000007</v>
      </c>
      <c r="R1472" s="15">
        <f t="shared" si="68"/>
        <v>110.80800000000002</v>
      </c>
      <c r="S1472" s="15" t="str">
        <f>IF(Table13[[#This Row],[Total Sales After Discount (Main Total Sales)]]&gt;=1000,"High Order","Low Order")</f>
        <v>Low Order</v>
      </c>
      <c r="T1472" s="9" t="s">
        <v>50</v>
      </c>
      <c r="U1472" s="9" t="s">
        <v>42</v>
      </c>
      <c r="V1472" s="16" t="str">
        <f ca="1">PROPER(Table13[[#This Row],[Region]])</f>
        <v>Central</v>
      </c>
      <c r="W1472" s="9" t="s">
        <v>718</v>
      </c>
      <c r="X1472" s="9" t="s">
        <v>896</v>
      </c>
      <c r="Y1472" s="9" t="s">
        <v>22</v>
      </c>
      <c r="Z1472" s="9" t="str">
        <f>TEXT(Table13[[#This Row],[Order Date]],"mmm")</f>
        <v>Feb</v>
      </c>
      <c r="AA1472" s="1" t="str">
        <f>TEXT(Table13[[#This Row],[Order Date]],"yyyy")</f>
        <v>2015</v>
      </c>
      <c r="AB1472" s="1" t="str">
        <f>TEXT(Table13[[#This Row],[Order Date]],"mmm yyyy")</f>
        <v>Feb 2015</v>
      </c>
      <c r="AC1472" s="1" t="str">
        <f>TEXT(Table13[[#This Row],[Order Date]],"dddd")</f>
        <v>Saturday</v>
      </c>
    </row>
    <row r="1473" spans="1:29" ht="14.5">
      <c r="A1473" s="9">
        <v>2587</v>
      </c>
      <c r="B1473" s="9" t="str">
        <f>VLOOKUP(Table13[[#This Row],[Customer ID]],'Customer Lookup'!A:B,2,0)</f>
        <v>Eugene H Walsh</v>
      </c>
      <c r="C1473" s="9">
        <v>91167</v>
      </c>
      <c r="D1473" s="12">
        <v>42181</v>
      </c>
      <c r="E1473" s="12">
        <v>42181</v>
      </c>
      <c r="F1473" s="24">
        <f>Table13[[#This Row],[Ship Date]]-Table13[[#This Row],[Order Date]]</f>
        <v>0</v>
      </c>
      <c r="G1473" s="18" t="str">
        <f>IF(Table13[[#This Row],[Shipping Delay (No of Days From Order to Delivery)]]&lt;=2,"Fast Delivery","Standard Delivery")</f>
        <v>Fast Delivery</v>
      </c>
      <c r="H1473" s="9" t="s">
        <v>2233</v>
      </c>
      <c r="I1473" s="13" t="str">
        <f ca="1">TRIM(Table13[[#This Row],[Product Category]])</f>
        <v>Office Supplies</v>
      </c>
      <c r="J1473" s="13" t="str">
        <f ca="1">PROPER(Table13[[#This Row],[Product Sub-Category]])</f>
        <v>Office Furnishings</v>
      </c>
      <c r="K1473" s="14">
        <v>12</v>
      </c>
      <c r="L1473" s="15">
        <v>22.72</v>
      </c>
      <c r="M1473" s="15">
        <f t="shared" si="66"/>
        <v>272.64</v>
      </c>
      <c r="N1473" s="9">
        <v>0.05</v>
      </c>
      <c r="O1473" s="20">
        <v>0.05</v>
      </c>
      <c r="P1473" s="20" t="str">
        <f>IF(Table13[[#This Row],[Discount]]=0,"No Discount",IF(Table13[[#This Row],[Discount]]&lt;=0.05,"Low",IF(Table13[[#This Row],[Discount]]&lt;=0.1,"Medium","High")))</f>
        <v>Low</v>
      </c>
      <c r="Q1473" s="15">
        <f t="shared" si="67"/>
        <v>13.632</v>
      </c>
      <c r="R1473" s="15">
        <f t="shared" si="68"/>
        <v>259.00799999999998</v>
      </c>
      <c r="S1473" s="15" t="str">
        <f>IF(Table13[[#This Row],[Total Sales After Discount (Main Total Sales)]]&gt;=1000,"High Order","Low Order")</f>
        <v>Low Order</v>
      </c>
      <c r="T1473" s="9" t="s">
        <v>31</v>
      </c>
      <c r="U1473" s="9" t="s">
        <v>42</v>
      </c>
      <c r="V1473" s="16" t="str">
        <f ca="1">PROPER(Table13[[#This Row],[Region]])</f>
        <v>South</v>
      </c>
      <c r="W1473" s="9" t="s">
        <v>718</v>
      </c>
      <c r="X1473" s="9" t="s">
        <v>896</v>
      </c>
      <c r="Y1473" s="9" t="s">
        <v>32</v>
      </c>
      <c r="Z1473" s="9" t="str">
        <f>TEXT(Table13[[#This Row],[Order Date]],"mmm")</f>
        <v>Jun</v>
      </c>
      <c r="AA1473" s="1" t="str">
        <f>TEXT(Table13[[#This Row],[Order Date]],"yyyy")</f>
        <v>2015</v>
      </c>
      <c r="AB1473" s="1" t="str">
        <f>TEXT(Table13[[#This Row],[Order Date]],"mmm yyyy")</f>
        <v>Jun 2015</v>
      </c>
      <c r="AC1473" s="1" t="str">
        <f>TEXT(Table13[[#This Row],[Order Date]],"dddd")</f>
        <v>Friday</v>
      </c>
    </row>
    <row r="1474" spans="1:29" ht="14.5">
      <c r="A1474" s="9">
        <v>2593</v>
      </c>
      <c r="B1474" s="9" t="str">
        <f>VLOOKUP(Table13[[#This Row],[Customer ID]],'Customer Lookup'!A:B,2,0)</f>
        <v>Anne Schultz</v>
      </c>
      <c r="C1474" s="9">
        <v>87772</v>
      </c>
      <c r="D1474" s="12">
        <v>42111</v>
      </c>
      <c r="E1474" s="12">
        <v>42111</v>
      </c>
      <c r="F1474" s="24">
        <f>Table13[[#This Row],[Ship Date]]-Table13[[#This Row],[Order Date]]</f>
        <v>0</v>
      </c>
      <c r="G1474" s="18" t="str">
        <f>IF(Table13[[#This Row],[Shipping Delay (No of Days From Order to Delivery)]]&lt;=2,"Fast Delivery","Standard Delivery")</f>
        <v>Fast Delivery</v>
      </c>
      <c r="H1474" s="8" t="s">
        <v>2238</v>
      </c>
      <c r="I1474" s="13" t="str">
        <f ca="1">TRIM(Table13[[#This Row],[Product Category]])</f>
        <v>Technology</v>
      </c>
      <c r="J1474" s="13" t="str">
        <f ca="1">PROPER(Table13[[#This Row],[Product Sub-Category]])</f>
        <v>Storage &amp; Organization</v>
      </c>
      <c r="K1474" s="14">
        <v>10</v>
      </c>
      <c r="L1474" s="15">
        <v>419.19</v>
      </c>
      <c r="M1474" s="15">
        <f t="shared" ref="M1474:M1537" si="69">L1474*K1474</f>
        <v>4191.8999999999996</v>
      </c>
      <c r="N1474" s="9">
        <v>0.1</v>
      </c>
      <c r="O1474" s="21">
        <v>0.1</v>
      </c>
      <c r="P1474" s="21" t="str">
        <f>IF(Table13[[#This Row],[Discount]]=0,"No Discount",IF(Table13[[#This Row],[Discount]]&lt;=0.05,"Low",IF(Table13[[#This Row],[Discount]]&lt;=0.1,"Medium","High")))</f>
        <v>Medium</v>
      </c>
      <c r="Q1474" s="15">
        <f t="shared" ref="Q1474:Q1537" si="70">N1474*M1474</f>
        <v>419.19</v>
      </c>
      <c r="R1474" s="15">
        <f t="shared" ref="R1474:R1537" si="71">M1474-Q1474</f>
        <v>3772.7099999999996</v>
      </c>
      <c r="S1474" s="15" t="str">
        <f>IF(Table13[[#This Row],[Total Sales After Discount (Main Total Sales)]]&gt;=1000,"High Order","Low Order")</f>
        <v>High Order</v>
      </c>
      <c r="T1474" s="9" t="s">
        <v>98</v>
      </c>
      <c r="U1474" s="9" t="s">
        <v>81</v>
      </c>
      <c r="V1474" s="16" t="str">
        <f ca="1">PROPER(Table13[[#This Row],[Region]])</f>
        <v>South</v>
      </c>
      <c r="W1474" s="9" t="s">
        <v>254</v>
      </c>
      <c r="X1474" s="9" t="s">
        <v>897</v>
      </c>
      <c r="Y1474" s="9" t="s">
        <v>32</v>
      </c>
      <c r="Z1474" s="9" t="str">
        <f>TEXT(Table13[[#This Row],[Order Date]],"mmm")</f>
        <v>Apr</v>
      </c>
      <c r="AA1474" s="1" t="str">
        <f>TEXT(Table13[[#This Row],[Order Date]],"yyyy")</f>
        <v>2015</v>
      </c>
      <c r="AB1474" s="1" t="str">
        <f>TEXT(Table13[[#This Row],[Order Date]],"mmm yyyy")</f>
        <v>Apr 2015</v>
      </c>
      <c r="AC1474" s="1" t="str">
        <f>TEXT(Table13[[#This Row],[Order Date]],"dddd")</f>
        <v>Friday</v>
      </c>
    </row>
    <row r="1475" spans="1:29" ht="14.5">
      <c r="A1475" s="9">
        <v>2593</v>
      </c>
      <c r="B1475" s="9" t="str">
        <f>VLOOKUP(Table13[[#This Row],[Customer ID]],'Customer Lookup'!A:B,2,0)</f>
        <v>Anne Schultz</v>
      </c>
      <c r="C1475" s="9">
        <v>87773</v>
      </c>
      <c r="D1475" s="12">
        <v>42075</v>
      </c>
      <c r="E1475" s="12">
        <v>42080</v>
      </c>
      <c r="F1475" s="24">
        <f>Table13[[#This Row],[Ship Date]]-Table13[[#This Row],[Order Date]]</f>
        <v>5</v>
      </c>
      <c r="G1475" s="18" t="str">
        <f>IF(Table13[[#This Row],[Shipping Delay (No of Days From Order to Delivery)]]&lt;=2,"Fast Delivery","Standard Delivery")</f>
        <v>Standard Delivery</v>
      </c>
      <c r="H1475" s="9" t="s">
        <v>2235</v>
      </c>
      <c r="I1475" s="13" t="str">
        <f ca="1">TRIM(Table13[[#This Row],[Product Category]])</f>
        <v>Office Supplies</v>
      </c>
      <c r="J1475" s="13" t="str">
        <f ca="1">PROPER(Table13[[#This Row],[Product Sub-Category]])</f>
        <v>Telephones And Communication</v>
      </c>
      <c r="K1475" s="14">
        <v>2</v>
      </c>
      <c r="L1475" s="15">
        <v>85.99</v>
      </c>
      <c r="M1475" s="15">
        <f t="shared" si="69"/>
        <v>171.98</v>
      </c>
      <c r="N1475" s="9">
        <v>0.05</v>
      </c>
      <c r="O1475" s="20">
        <v>0.05</v>
      </c>
      <c r="P1475" s="20" t="str">
        <f>IF(Table13[[#This Row],[Discount]]=0,"No Discount",IF(Table13[[#This Row],[Discount]]&lt;=0.05,"Low",IF(Table13[[#This Row],[Discount]]&lt;=0.1,"Medium","High")))</f>
        <v>Low</v>
      </c>
      <c r="Q1475" s="15">
        <f t="shared" si="70"/>
        <v>8.5990000000000002</v>
      </c>
      <c r="R1475" s="15">
        <f t="shared" si="71"/>
        <v>163.381</v>
      </c>
      <c r="S1475" s="15" t="str">
        <f>IF(Table13[[#This Row],[Total Sales After Discount (Main Total Sales)]]&gt;=1000,"High Order","Low Order")</f>
        <v>Low Order</v>
      </c>
      <c r="T1475" s="9" t="s">
        <v>98</v>
      </c>
      <c r="U1475" s="9" t="s">
        <v>81</v>
      </c>
      <c r="V1475" s="16" t="str">
        <f ca="1">PROPER(Table13[[#This Row],[Region]])</f>
        <v>East</v>
      </c>
      <c r="W1475" s="9" t="s">
        <v>254</v>
      </c>
      <c r="X1475" s="9" t="s">
        <v>897</v>
      </c>
      <c r="Y1475" s="9" t="s">
        <v>32</v>
      </c>
      <c r="Z1475" s="9" t="str">
        <f>TEXT(Table13[[#This Row],[Order Date]],"mmm")</f>
        <v>Mar</v>
      </c>
      <c r="AA1475" s="1" t="str">
        <f>TEXT(Table13[[#This Row],[Order Date]],"yyyy")</f>
        <v>2015</v>
      </c>
      <c r="AB1475" s="1" t="str">
        <f>TEXT(Table13[[#This Row],[Order Date]],"mmm yyyy")</f>
        <v>Mar 2015</v>
      </c>
      <c r="AC1475" s="1" t="str">
        <f>TEXT(Table13[[#This Row],[Order Date]],"dddd")</f>
        <v>Thursday</v>
      </c>
    </row>
    <row r="1476" spans="1:29" ht="14.5">
      <c r="A1476" s="9">
        <v>2601</v>
      </c>
      <c r="B1476" s="9" t="str">
        <f>VLOOKUP(Table13[[#This Row],[Customer ID]],'Customer Lookup'!A:B,2,0)</f>
        <v>Malcolm French</v>
      </c>
      <c r="C1476" s="9">
        <v>87382</v>
      </c>
      <c r="D1476" s="12">
        <v>42084</v>
      </c>
      <c r="E1476" s="12">
        <v>42089</v>
      </c>
      <c r="F1476" s="24">
        <f>Table13[[#This Row],[Ship Date]]-Table13[[#This Row],[Order Date]]</f>
        <v>5</v>
      </c>
      <c r="G1476" s="18" t="str">
        <f>IF(Table13[[#This Row],[Shipping Delay (No of Days From Order to Delivery)]]&lt;=2,"Fast Delivery","Standard Delivery")</f>
        <v>Standard Delivery</v>
      </c>
      <c r="H1476" s="8" t="s">
        <v>2240</v>
      </c>
      <c r="I1476" s="13" t="str">
        <f ca="1">TRIM(Table13[[#This Row],[Product Category]])</f>
        <v>Technology</v>
      </c>
      <c r="J1476" s="13" t="str">
        <f ca="1">PROPER(Table13[[#This Row],[Product Sub-Category]])</f>
        <v>Scissors, Rulers And Trimmers</v>
      </c>
      <c r="K1476" s="14">
        <v>7</v>
      </c>
      <c r="L1476" s="15">
        <v>5.74</v>
      </c>
      <c r="M1476" s="15">
        <f t="shared" si="69"/>
        <v>40.18</v>
      </c>
      <c r="N1476" s="9">
        <v>0.05</v>
      </c>
      <c r="O1476" s="21">
        <v>0.05</v>
      </c>
      <c r="P1476" s="21" t="str">
        <f>IF(Table13[[#This Row],[Discount]]=0,"No Discount",IF(Table13[[#This Row],[Discount]]&lt;=0.05,"Low",IF(Table13[[#This Row],[Discount]]&lt;=0.1,"Medium","High")))</f>
        <v>Low</v>
      </c>
      <c r="Q1476" s="15">
        <f t="shared" si="70"/>
        <v>2.0089999999999999</v>
      </c>
      <c r="R1476" s="15">
        <f t="shared" si="71"/>
        <v>38.170999999999999</v>
      </c>
      <c r="S1476" s="15" t="str">
        <f>IF(Table13[[#This Row],[Total Sales After Discount (Main Total Sales)]]&gt;=1000,"High Order","Low Order")</f>
        <v>Low Order</v>
      </c>
      <c r="T1476" s="9" t="s">
        <v>98</v>
      </c>
      <c r="U1476" s="9" t="s">
        <v>81</v>
      </c>
      <c r="V1476" s="16" t="str">
        <f ca="1">PROPER(Table13[[#This Row],[Region]])</f>
        <v>East</v>
      </c>
      <c r="W1476" s="9" t="s">
        <v>155</v>
      </c>
      <c r="X1476" s="9" t="s">
        <v>898</v>
      </c>
      <c r="Y1476" s="9" t="s">
        <v>32</v>
      </c>
      <c r="Z1476" s="9" t="str">
        <f>TEXT(Table13[[#This Row],[Order Date]],"mmm")</f>
        <v>Mar</v>
      </c>
      <c r="AA1476" s="1" t="str">
        <f>TEXT(Table13[[#This Row],[Order Date]],"yyyy")</f>
        <v>2015</v>
      </c>
      <c r="AB1476" s="1" t="str">
        <f>TEXT(Table13[[#This Row],[Order Date]],"mmm yyyy")</f>
        <v>Mar 2015</v>
      </c>
      <c r="AC1476" s="1" t="str">
        <f>TEXT(Table13[[#This Row],[Order Date]],"dddd")</f>
        <v>Saturday</v>
      </c>
    </row>
    <row r="1477" spans="1:29" ht="14.5">
      <c r="A1477" s="9">
        <v>2603</v>
      </c>
      <c r="B1477" s="9" t="str">
        <f>VLOOKUP(Table13[[#This Row],[Customer ID]],'Customer Lookup'!A:B,2,0)</f>
        <v>Penny Leach</v>
      </c>
      <c r="C1477" s="9">
        <v>87383</v>
      </c>
      <c r="D1477" s="12">
        <v>42099</v>
      </c>
      <c r="E1477" s="12">
        <v>42100</v>
      </c>
      <c r="F1477" s="24">
        <f>Table13[[#This Row],[Ship Date]]-Table13[[#This Row],[Order Date]]</f>
        <v>1</v>
      </c>
      <c r="G1477" s="18" t="str">
        <f>IF(Table13[[#This Row],[Shipping Delay (No of Days From Order to Delivery)]]&lt;=2,"Fast Delivery","Standard Delivery")</f>
        <v>Fast Delivery</v>
      </c>
      <c r="H1477" s="9" t="s">
        <v>2235</v>
      </c>
      <c r="I1477" s="13" t="str">
        <f ca="1">TRIM(Table13[[#This Row],[Product Category]])</f>
        <v>Technology</v>
      </c>
      <c r="J1477" s="13" t="str">
        <f ca="1">PROPER(Table13[[#This Row],[Product Sub-Category]])</f>
        <v>Telephones And Communication</v>
      </c>
      <c r="K1477" s="14">
        <v>22</v>
      </c>
      <c r="L1477" s="15">
        <v>200.99</v>
      </c>
      <c r="M1477" s="15">
        <f t="shared" si="69"/>
        <v>4421.7800000000007</v>
      </c>
      <c r="N1477" s="9">
        <v>0.1</v>
      </c>
      <c r="O1477" s="20">
        <v>0.1</v>
      </c>
      <c r="P1477" s="20" t="str">
        <f>IF(Table13[[#This Row],[Discount]]=0,"No Discount",IF(Table13[[#This Row],[Discount]]&lt;=0.05,"Low",IF(Table13[[#This Row],[Discount]]&lt;=0.1,"Medium","High")))</f>
        <v>Medium</v>
      </c>
      <c r="Q1477" s="15">
        <f t="shared" si="70"/>
        <v>442.17800000000011</v>
      </c>
      <c r="R1477" s="15">
        <f t="shared" si="71"/>
        <v>3979.6020000000008</v>
      </c>
      <c r="S1477" s="15" t="str">
        <f>IF(Table13[[#This Row],[Total Sales After Discount (Main Total Sales)]]&gt;=1000,"High Order","Low Order")</f>
        <v>High Order</v>
      </c>
      <c r="T1477" s="9" t="s">
        <v>41</v>
      </c>
      <c r="U1477" s="9" t="s">
        <v>81</v>
      </c>
      <c r="V1477" s="16" t="str">
        <f ca="1">PROPER(Table13[[#This Row],[Region]])</f>
        <v>East</v>
      </c>
      <c r="W1477" s="9" t="s">
        <v>46</v>
      </c>
      <c r="X1477" s="9" t="s">
        <v>899</v>
      </c>
      <c r="Y1477" s="9" t="s">
        <v>32</v>
      </c>
      <c r="Z1477" s="9" t="str">
        <f>TEXT(Table13[[#This Row],[Order Date]],"mmm")</f>
        <v>Apr</v>
      </c>
      <c r="AA1477" s="1" t="str">
        <f>TEXT(Table13[[#This Row],[Order Date]],"yyyy")</f>
        <v>2015</v>
      </c>
      <c r="AB1477" s="1" t="str">
        <f>TEXT(Table13[[#This Row],[Order Date]],"mmm yyyy")</f>
        <v>Apr 2015</v>
      </c>
      <c r="AC1477" s="1" t="str">
        <f>TEXT(Table13[[#This Row],[Order Date]],"dddd")</f>
        <v>Sunday</v>
      </c>
    </row>
    <row r="1478" spans="1:29" ht="14.5">
      <c r="A1478" s="9">
        <v>2604</v>
      </c>
      <c r="B1478" s="9" t="str">
        <f>VLOOKUP(Table13[[#This Row],[Customer ID]],'Customer Lookup'!A:B,2,0)</f>
        <v>Gina Curry</v>
      </c>
      <c r="C1478" s="9">
        <v>87383</v>
      </c>
      <c r="D1478" s="12">
        <v>42099</v>
      </c>
      <c r="E1478" s="12">
        <v>42100</v>
      </c>
      <c r="F1478" s="24">
        <f>Table13[[#This Row],[Ship Date]]-Table13[[#This Row],[Order Date]]</f>
        <v>1</v>
      </c>
      <c r="G1478" s="18" t="str">
        <f>IF(Table13[[#This Row],[Shipping Delay (No of Days From Order to Delivery)]]&lt;=2,"Fast Delivery","Standard Delivery")</f>
        <v>Fast Delivery</v>
      </c>
      <c r="H1478" s="8" t="s">
        <v>74</v>
      </c>
      <c r="I1478" s="13" t="str">
        <f ca="1">TRIM(Table13[[#This Row],[Product Category]])</f>
        <v>Office Supplies</v>
      </c>
      <c r="J1478" s="13" t="str">
        <f ca="1">PROPER(Table13[[#This Row],[Product Sub-Category]])</f>
        <v>Office Machines</v>
      </c>
      <c r="K1478" s="14">
        <v>3</v>
      </c>
      <c r="L1478" s="15">
        <v>297.48</v>
      </c>
      <c r="M1478" s="15">
        <f t="shared" si="69"/>
        <v>892.44</v>
      </c>
      <c r="N1478" s="9">
        <v>0.1</v>
      </c>
      <c r="O1478" s="21">
        <v>0.1</v>
      </c>
      <c r="P1478" s="21" t="str">
        <f>IF(Table13[[#This Row],[Discount]]=0,"No Discount",IF(Table13[[#This Row],[Discount]]&lt;=0.05,"Low",IF(Table13[[#This Row],[Discount]]&lt;=0.1,"Medium","High")))</f>
        <v>Medium</v>
      </c>
      <c r="Q1478" s="15">
        <f t="shared" si="70"/>
        <v>89.244000000000014</v>
      </c>
      <c r="R1478" s="15">
        <f t="shared" si="71"/>
        <v>803.19600000000003</v>
      </c>
      <c r="S1478" s="15" t="str">
        <f>IF(Table13[[#This Row],[Total Sales After Discount (Main Total Sales)]]&gt;=1000,"High Order","Low Order")</f>
        <v>Low Order</v>
      </c>
      <c r="T1478" s="9" t="s">
        <v>41</v>
      </c>
      <c r="U1478" s="9" t="s">
        <v>81</v>
      </c>
      <c r="V1478" s="16" t="str">
        <f ca="1">PROPER(Table13[[#This Row],[Region]])</f>
        <v>West</v>
      </c>
      <c r="W1478" s="9" t="s">
        <v>46</v>
      </c>
      <c r="X1478" s="9" t="s">
        <v>900</v>
      </c>
      <c r="Y1478" s="9" t="s">
        <v>22</v>
      </c>
      <c r="Z1478" s="9" t="str">
        <f>TEXT(Table13[[#This Row],[Order Date]],"mmm")</f>
        <v>Apr</v>
      </c>
      <c r="AA1478" s="1" t="str">
        <f>TEXT(Table13[[#This Row],[Order Date]],"yyyy")</f>
        <v>2015</v>
      </c>
      <c r="AB1478" s="1" t="str">
        <f>TEXT(Table13[[#This Row],[Order Date]],"mmm yyyy")</f>
        <v>Apr 2015</v>
      </c>
      <c r="AC1478" s="1" t="str">
        <f>TEXT(Table13[[#This Row],[Order Date]],"dddd")</f>
        <v>Sunday</v>
      </c>
    </row>
    <row r="1479" spans="1:29" ht="14.5">
      <c r="A1479" s="9">
        <v>2610</v>
      </c>
      <c r="B1479" s="9" t="str">
        <f>VLOOKUP(Table13[[#This Row],[Customer ID]],'Customer Lookup'!A:B,2,0)</f>
        <v>Tommy Lutz</v>
      </c>
      <c r="C1479" s="9">
        <v>86118</v>
      </c>
      <c r="D1479" s="12">
        <v>42140</v>
      </c>
      <c r="E1479" s="12">
        <v>42141</v>
      </c>
      <c r="F1479" s="24">
        <f>Table13[[#This Row],[Ship Date]]-Table13[[#This Row],[Order Date]]</f>
        <v>1</v>
      </c>
      <c r="G1479" s="18" t="str">
        <f>IF(Table13[[#This Row],[Shipping Delay (No of Days From Order to Delivery)]]&lt;=2,"Fast Delivery","Standard Delivery")</f>
        <v>Fast Delivery</v>
      </c>
      <c r="H1479" s="9" t="s">
        <v>2237</v>
      </c>
      <c r="I1479" s="13" t="str">
        <f ca="1">TRIM(Table13[[#This Row],[Product Category]])</f>
        <v>Office Supplies</v>
      </c>
      <c r="J1479" s="13" t="str">
        <f ca="1">PROPER(Table13[[#This Row],[Product Sub-Category]])</f>
        <v>Binders And Binder Accessories</v>
      </c>
      <c r="K1479" s="14">
        <v>9</v>
      </c>
      <c r="L1479" s="15">
        <v>5.4</v>
      </c>
      <c r="M1479" s="15">
        <f t="shared" si="69"/>
        <v>48.6</v>
      </c>
      <c r="N1479" s="9">
        <v>0.05</v>
      </c>
      <c r="O1479" s="20">
        <v>0.05</v>
      </c>
      <c r="P1479" s="20" t="str">
        <f>IF(Table13[[#This Row],[Discount]]=0,"No Discount",IF(Table13[[#This Row],[Discount]]&lt;=0.05,"Low",IF(Table13[[#This Row],[Discount]]&lt;=0.1,"Medium","High")))</f>
        <v>Low</v>
      </c>
      <c r="Q1479" s="15">
        <f t="shared" si="70"/>
        <v>2.4300000000000002</v>
      </c>
      <c r="R1479" s="15">
        <f t="shared" si="71"/>
        <v>46.17</v>
      </c>
      <c r="S1479" s="15" t="str">
        <f>IF(Table13[[#This Row],[Total Sales After Discount (Main Total Sales)]]&gt;=1000,"High Order","Low Order")</f>
        <v>Low Order</v>
      </c>
      <c r="T1479" s="9" t="s">
        <v>21</v>
      </c>
      <c r="U1479" s="9" t="s">
        <v>81</v>
      </c>
      <c r="V1479" s="16" t="str">
        <f ca="1">PROPER(Table13[[#This Row],[Region]])</f>
        <v>East</v>
      </c>
      <c r="W1479" s="9" t="s">
        <v>37</v>
      </c>
      <c r="X1479" s="9" t="s">
        <v>891</v>
      </c>
      <c r="Y1479" s="9" t="s">
        <v>32</v>
      </c>
      <c r="Z1479" s="9" t="str">
        <f>TEXT(Table13[[#This Row],[Order Date]],"mmm")</f>
        <v>May</v>
      </c>
      <c r="AA1479" s="1" t="str">
        <f>TEXT(Table13[[#This Row],[Order Date]],"yyyy")</f>
        <v>2015</v>
      </c>
      <c r="AB1479" s="1" t="str">
        <f>TEXT(Table13[[#This Row],[Order Date]],"mmm yyyy")</f>
        <v>May 2015</v>
      </c>
      <c r="AC1479" s="1" t="str">
        <f>TEXT(Table13[[#This Row],[Order Date]],"dddd")</f>
        <v>Saturday</v>
      </c>
    </row>
    <row r="1480" spans="1:29" ht="14.5">
      <c r="A1480" s="9">
        <v>2613</v>
      </c>
      <c r="B1480" s="9" t="str">
        <f>VLOOKUP(Table13[[#This Row],[Customer ID]],'Customer Lookup'!A:B,2,0)</f>
        <v>Anthony Stanley</v>
      </c>
      <c r="C1480" s="9">
        <v>86119</v>
      </c>
      <c r="D1480" s="12">
        <v>42028</v>
      </c>
      <c r="E1480" s="12">
        <v>42028</v>
      </c>
      <c r="F1480" s="24">
        <f>Table13[[#This Row],[Ship Date]]-Table13[[#This Row],[Order Date]]</f>
        <v>0</v>
      </c>
      <c r="G1480" s="18" t="str">
        <f>IF(Table13[[#This Row],[Shipping Delay (No of Days From Order to Delivery)]]&lt;=2,"Fast Delivery","Standard Delivery")</f>
        <v>Fast Delivery</v>
      </c>
      <c r="H1480" s="8" t="s">
        <v>196</v>
      </c>
      <c r="I1480" s="13" t="str">
        <f ca="1">TRIM(Table13[[#This Row],[Product Category]])</f>
        <v>Office Supplies</v>
      </c>
      <c r="J1480" s="13" t="str">
        <f ca="1">PROPER(Table13[[#This Row],[Product Sub-Category]])</f>
        <v>Appliances</v>
      </c>
      <c r="K1480" s="14">
        <v>1</v>
      </c>
      <c r="L1480" s="15">
        <v>50.98</v>
      </c>
      <c r="M1480" s="15">
        <f t="shared" si="69"/>
        <v>50.98</v>
      </c>
      <c r="N1480" s="9">
        <v>0.05</v>
      </c>
      <c r="O1480" s="21">
        <v>0.05</v>
      </c>
      <c r="P1480" s="21" t="str">
        <f>IF(Table13[[#This Row],[Discount]]=0,"No Discount",IF(Table13[[#This Row],[Discount]]&lt;=0.05,"Low",IF(Table13[[#This Row],[Discount]]&lt;=0.1,"Medium","High")))</f>
        <v>Low</v>
      </c>
      <c r="Q1480" s="15">
        <f t="shared" si="70"/>
        <v>2.5489999999999999</v>
      </c>
      <c r="R1480" s="15">
        <f t="shared" si="71"/>
        <v>48.430999999999997</v>
      </c>
      <c r="S1480" s="15" t="str">
        <f>IF(Table13[[#This Row],[Total Sales After Discount (Main Total Sales)]]&gt;=1000,"High Order","Low Order")</f>
        <v>Low Order</v>
      </c>
      <c r="T1480" s="9" t="s">
        <v>98</v>
      </c>
      <c r="U1480" s="9" t="s">
        <v>81</v>
      </c>
      <c r="V1480" s="16" t="str">
        <f ca="1">PROPER(Table13[[#This Row],[Region]])</f>
        <v>Central</v>
      </c>
      <c r="W1480" s="9" t="s">
        <v>46</v>
      </c>
      <c r="X1480" s="9" t="s">
        <v>901</v>
      </c>
      <c r="Y1480" s="9" t="s">
        <v>22</v>
      </c>
      <c r="Z1480" s="9" t="str">
        <f>TEXT(Table13[[#This Row],[Order Date]],"mmm")</f>
        <v>Jan</v>
      </c>
      <c r="AA1480" s="1" t="str">
        <f>TEXT(Table13[[#This Row],[Order Date]],"yyyy")</f>
        <v>2015</v>
      </c>
      <c r="AB1480" s="1" t="str">
        <f>TEXT(Table13[[#This Row],[Order Date]],"mmm yyyy")</f>
        <v>Jan 2015</v>
      </c>
      <c r="AC1480" s="1" t="str">
        <f>TEXT(Table13[[#This Row],[Order Date]],"dddd")</f>
        <v>Saturday</v>
      </c>
    </row>
    <row r="1481" spans="1:29" ht="14.5">
      <c r="A1481" s="9">
        <v>2616</v>
      </c>
      <c r="B1481" s="9" t="str">
        <f>VLOOKUP(Table13[[#This Row],[Customer ID]],'Customer Lookup'!A:B,2,0)</f>
        <v>Laurence Hull</v>
      </c>
      <c r="C1481" s="9">
        <v>91495</v>
      </c>
      <c r="D1481" s="12">
        <v>42074</v>
      </c>
      <c r="E1481" s="12">
        <v>42076</v>
      </c>
      <c r="F1481" s="24">
        <f>Table13[[#This Row],[Ship Date]]-Table13[[#This Row],[Order Date]]</f>
        <v>2</v>
      </c>
      <c r="G1481" s="18" t="str">
        <f>IF(Table13[[#This Row],[Shipping Delay (No of Days From Order to Delivery)]]&lt;=2,"Fast Delivery","Standard Delivery")</f>
        <v>Fast Delivery</v>
      </c>
      <c r="H1481" s="9" t="s">
        <v>2231</v>
      </c>
      <c r="I1481" s="13" t="str">
        <f ca="1">TRIM(Table13[[#This Row],[Product Category]])</f>
        <v>Office Supplies</v>
      </c>
      <c r="J1481" s="13" t="str">
        <f ca="1">PROPER(Table13[[#This Row],[Product Sub-Category]])</f>
        <v>Pens &amp; Art Supplies</v>
      </c>
      <c r="K1481" s="14">
        <v>16</v>
      </c>
      <c r="L1481" s="15">
        <v>2.6</v>
      </c>
      <c r="M1481" s="15">
        <f t="shared" si="69"/>
        <v>41.6</v>
      </c>
      <c r="N1481" s="9">
        <v>0.05</v>
      </c>
      <c r="O1481" s="20">
        <v>0.05</v>
      </c>
      <c r="P1481" s="20" t="str">
        <f>IF(Table13[[#This Row],[Discount]]=0,"No Discount",IF(Table13[[#This Row],[Discount]]&lt;=0.05,"Low",IF(Table13[[#This Row],[Discount]]&lt;=0.1,"Medium","High")))</f>
        <v>Low</v>
      </c>
      <c r="Q1481" s="15">
        <f t="shared" si="70"/>
        <v>2.08</v>
      </c>
      <c r="R1481" s="15">
        <f t="shared" si="71"/>
        <v>39.520000000000003</v>
      </c>
      <c r="S1481" s="15" t="str">
        <f>IF(Table13[[#This Row],[Total Sales After Discount (Main Total Sales)]]&gt;=1000,"High Order","Low Order")</f>
        <v>Low Order</v>
      </c>
      <c r="T1481" s="9" t="s">
        <v>41</v>
      </c>
      <c r="U1481" s="9" t="s">
        <v>81</v>
      </c>
      <c r="V1481" s="16" t="str">
        <f ca="1">PROPER(Table13[[#This Row],[Region]])</f>
        <v>Central</v>
      </c>
      <c r="W1481" s="9" t="s">
        <v>215</v>
      </c>
      <c r="X1481" s="9" t="s">
        <v>902</v>
      </c>
      <c r="Y1481" s="9" t="s">
        <v>32</v>
      </c>
      <c r="Z1481" s="9" t="str">
        <f>TEXT(Table13[[#This Row],[Order Date]],"mmm")</f>
        <v>Mar</v>
      </c>
      <c r="AA1481" s="1" t="str">
        <f>TEXT(Table13[[#This Row],[Order Date]],"yyyy")</f>
        <v>2015</v>
      </c>
      <c r="AB1481" s="1" t="str">
        <f>TEXT(Table13[[#This Row],[Order Date]],"mmm yyyy")</f>
        <v>Mar 2015</v>
      </c>
      <c r="AC1481" s="1" t="str">
        <f>TEXT(Table13[[#This Row],[Order Date]],"dddd")</f>
        <v>Wednesday</v>
      </c>
    </row>
    <row r="1482" spans="1:29" ht="14.5">
      <c r="A1482" s="9">
        <v>2617</v>
      </c>
      <c r="B1482" s="9" t="str">
        <f>VLOOKUP(Table13[[#This Row],[Customer ID]],'Customer Lookup'!A:B,2,0)</f>
        <v>Gerald Crabtree</v>
      </c>
      <c r="C1482" s="9">
        <v>91496</v>
      </c>
      <c r="D1482" s="12">
        <v>42182</v>
      </c>
      <c r="E1482" s="12">
        <v>42183</v>
      </c>
      <c r="F1482" s="24">
        <f>Table13[[#This Row],[Ship Date]]-Table13[[#This Row],[Order Date]]</f>
        <v>1</v>
      </c>
      <c r="G1482" s="18" t="str">
        <f>IF(Table13[[#This Row],[Shipping Delay (No of Days From Order to Delivery)]]&lt;=2,"Fast Delivery","Standard Delivery")</f>
        <v>Fast Delivery</v>
      </c>
      <c r="H1482" s="8" t="s">
        <v>196</v>
      </c>
      <c r="I1482" s="13" t="str">
        <f ca="1">TRIM(Table13[[#This Row],[Product Category]])</f>
        <v>Office Supplies</v>
      </c>
      <c r="J1482" s="13" t="str">
        <f ca="1">PROPER(Table13[[#This Row],[Product Sub-Category]])</f>
        <v>Appliances</v>
      </c>
      <c r="K1482" s="14">
        <v>6</v>
      </c>
      <c r="L1482" s="15">
        <v>3.25</v>
      </c>
      <c r="M1482" s="15">
        <f t="shared" si="69"/>
        <v>19.5</v>
      </c>
      <c r="N1482" s="9">
        <v>0.05</v>
      </c>
      <c r="O1482" s="21">
        <v>0.05</v>
      </c>
      <c r="P1482" s="21" t="str">
        <f>IF(Table13[[#This Row],[Discount]]=0,"No Discount",IF(Table13[[#This Row],[Discount]]&lt;=0.05,"Low",IF(Table13[[#This Row],[Discount]]&lt;=0.1,"Medium","High")))</f>
        <v>Low</v>
      </c>
      <c r="Q1482" s="15">
        <f t="shared" si="70"/>
        <v>0.97500000000000009</v>
      </c>
      <c r="R1482" s="15">
        <f t="shared" si="71"/>
        <v>18.524999999999999</v>
      </c>
      <c r="S1482" s="15" t="str">
        <f>IF(Table13[[#This Row],[Total Sales After Discount (Main Total Sales)]]&gt;=1000,"High Order","Low Order")</f>
        <v>Low Order</v>
      </c>
      <c r="T1482" s="9" t="s">
        <v>31</v>
      </c>
      <c r="U1482" s="9" t="s">
        <v>81</v>
      </c>
      <c r="V1482" s="16" t="str">
        <f ca="1">PROPER(Table13[[#This Row],[Region]])</f>
        <v>East</v>
      </c>
      <c r="W1482" s="9" t="s">
        <v>825</v>
      </c>
      <c r="X1482" s="9" t="s">
        <v>903</v>
      </c>
      <c r="Y1482" s="9" t="s">
        <v>32</v>
      </c>
      <c r="Z1482" s="9" t="str">
        <f>TEXT(Table13[[#This Row],[Order Date]],"mmm")</f>
        <v>Jun</v>
      </c>
      <c r="AA1482" s="1" t="str">
        <f>TEXT(Table13[[#This Row],[Order Date]],"yyyy")</f>
        <v>2015</v>
      </c>
      <c r="AB1482" s="1" t="str">
        <f>TEXT(Table13[[#This Row],[Order Date]],"mmm yyyy")</f>
        <v>Jun 2015</v>
      </c>
      <c r="AC1482" s="1" t="str">
        <f>TEXT(Table13[[#This Row],[Order Date]],"dddd")</f>
        <v>Saturday</v>
      </c>
    </row>
    <row r="1483" spans="1:29" ht="14.5">
      <c r="A1483" s="9">
        <v>2618</v>
      </c>
      <c r="B1483" s="9" t="str">
        <f>VLOOKUP(Table13[[#This Row],[Customer ID]],'Customer Lookup'!A:B,2,0)</f>
        <v>Amy Hamrick Melvin</v>
      </c>
      <c r="C1483" s="9">
        <v>46884</v>
      </c>
      <c r="D1483" s="12">
        <v>42021</v>
      </c>
      <c r="E1483" s="12">
        <v>42023</v>
      </c>
      <c r="F1483" s="24">
        <f>Table13[[#This Row],[Ship Date]]-Table13[[#This Row],[Order Date]]</f>
        <v>2</v>
      </c>
      <c r="G1483" s="18" t="str">
        <f>IF(Table13[[#This Row],[Shipping Delay (No of Days From Order to Delivery)]]&lt;=2,"Fast Delivery","Standard Delivery")</f>
        <v>Fast Delivery</v>
      </c>
      <c r="H1483" s="9" t="s">
        <v>61</v>
      </c>
      <c r="I1483" s="13" t="str">
        <f ca="1">TRIM(Table13[[#This Row],[Product Category]])</f>
        <v>Technology</v>
      </c>
      <c r="J1483" s="13" t="str">
        <f ca="1">PROPER(Table13[[#This Row],[Product Sub-Category]])</f>
        <v>Envelopes</v>
      </c>
      <c r="K1483" s="14">
        <v>18</v>
      </c>
      <c r="L1483" s="15">
        <v>7.64</v>
      </c>
      <c r="M1483" s="15">
        <f t="shared" si="69"/>
        <v>137.51999999999998</v>
      </c>
      <c r="N1483" s="9">
        <v>0.05</v>
      </c>
      <c r="O1483" s="20">
        <v>0.05</v>
      </c>
      <c r="P1483" s="20" t="str">
        <f>IF(Table13[[#This Row],[Discount]]=0,"No Discount",IF(Table13[[#This Row],[Discount]]&lt;=0.05,"Low",IF(Table13[[#This Row],[Discount]]&lt;=0.1,"Medium","High")))</f>
        <v>Low</v>
      </c>
      <c r="Q1483" s="15">
        <f t="shared" si="70"/>
        <v>6.8759999999999994</v>
      </c>
      <c r="R1483" s="15">
        <f t="shared" si="71"/>
        <v>130.64399999999998</v>
      </c>
      <c r="S1483" s="15" t="str">
        <f>IF(Table13[[#This Row],[Total Sales After Discount (Main Total Sales)]]&gt;=1000,"High Order","Low Order")</f>
        <v>Low Order</v>
      </c>
      <c r="T1483" s="9" t="s">
        <v>50</v>
      </c>
      <c r="U1483" s="9" t="s">
        <v>81</v>
      </c>
      <c r="V1483" s="16" t="str">
        <f ca="1">PROPER(Table13[[#This Row],[Region]])</f>
        <v>East</v>
      </c>
      <c r="W1483" s="9" t="s">
        <v>62</v>
      </c>
      <c r="X1483" s="9" t="s">
        <v>79</v>
      </c>
      <c r="Y1483" s="9" t="s">
        <v>32</v>
      </c>
      <c r="Z1483" s="9" t="str">
        <f>TEXT(Table13[[#This Row],[Order Date]],"mmm")</f>
        <v>Jan</v>
      </c>
      <c r="AA1483" s="1" t="str">
        <f>TEXT(Table13[[#This Row],[Order Date]],"yyyy")</f>
        <v>2015</v>
      </c>
      <c r="AB1483" s="1" t="str">
        <f>TEXT(Table13[[#This Row],[Order Date]],"mmm yyyy")</f>
        <v>Jan 2015</v>
      </c>
      <c r="AC1483" s="1" t="str">
        <f>TEXT(Table13[[#This Row],[Order Date]],"dddd")</f>
        <v>Saturday</v>
      </c>
    </row>
    <row r="1484" spans="1:29" ht="14.5">
      <c r="A1484" s="9">
        <v>2618</v>
      </c>
      <c r="B1484" s="9" t="str">
        <f>VLOOKUP(Table13[[#This Row],[Customer ID]],'Customer Lookup'!A:B,2,0)</f>
        <v>Amy Hamrick Melvin</v>
      </c>
      <c r="C1484" s="9">
        <v>46884</v>
      </c>
      <c r="D1484" s="12">
        <v>42021</v>
      </c>
      <c r="E1484" s="12">
        <v>42023</v>
      </c>
      <c r="F1484" s="24">
        <f>Table13[[#This Row],[Ship Date]]-Table13[[#This Row],[Order Date]]</f>
        <v>2</v>
      </c>
      <c r="G1484" s="18" t="str">
        <f>IF(Table13[[#This Row],[Shipping Delay (No of Days From Order to Delivery)]]&lt;=2,"Fast Delivery","Standard Delivery")</f>
        <v>Fast Delivery</v>
      </c>
      <c r="H1484" s="8" t="s">
        <v>2235</v>
      </c>
      <c r="I1484" s="13" t="str">
        <f ca="1">TRIM(Table13[[#This Row],[Product Category]])</f>
        <v>Office Supplies</v>
      </c>
      <c r="J1484" s="13" t="str">
        <f ca="1">PROPER(Table13[[#This Row],[Product Sub-Category]])</f>
        <v>Telephones And Communication</v>
      </c>
      <c r="K1484" s="14">
        <v>3</v>
      </c>
      <c r="L1484" s="15">
        <v>125.99</v>
      </c>
      <c r="M1484" s="15">
        <f t="shared" si="69"/>
        <v>377.96999999999997</v>
      </c>
      <c r="N1484" s="9">
        <v>0.1</v>
      </c>
      <c r="O1484" s="21">
        <v>0.1</v>
      </c>
      <c r="P1484" s="21" t="str">
        <f>IF(Table13[[#This Row],[Discount]]=0,"No Discount",IF(Table13[[#This Row],[Discount]]&lt;=0.05,"Low",IF(Table13[[#This Row],[Discount]]&lt;=0.1,"Medium","High")))</f>
        <v>Medium</v>
      </c>
      <c r="Q1484" s="15">
        <f t="shared" si="70"/>
        <v>37.796999999999997</v>
      </c>
      <c r="R1484" s="15">
        <f t="shared" si="71"/>
        <v>340.173</v>
      </c>
      <c r="S1484" s="15" t="str">
        <f>IF(Table13[[#This Row],[Total Sales After Discount (Main Total Sales)]]&gt;=1000,"High Order","Low Order")</f>
        <v>Low Order</v>
      </c>
      <c r="T1484" s="9" t="s">
        <v>50</v>
      </c>
      <c r="U1484" s="9" t="s">
        <v>81</v>
      </c>
      <c r="V1484" s="16" t="str">
        <f ca="1">PROPER(Table13[[#This Row],[Region]])</f>
        <v>East</v>
      </c>
      <c r="W1484" s="9" t="s">
        <v>62</v>
      </c>
      <c r="X1484" s="9" t="s">
        <v>79</v>
      </c>
      <c r="Y1484" s="9" t="s">
        <v>32</v>
      </c>
      <c r="Z1484" s="9" t="str">
        <f>TEXT(Table13[[#This Row],[Order Date]],"mmm")</f>
        <v>Jan</v>
      </c>
      <c r="AA1484" s="1" t="str">
        <f>TEXT(Table13[[#This Row],[Order Date]],"yyyy")</f>
        <v>2015</v>
      </c>
      <c r="AB1484" s="1" t="str">
        <f>TEXT(Table13[[#This Row],[Order Date]],"mmm yyyy")</f>
        <v>Jan 2015</v>
      </c>
      <c r="AC1484" s="1" t="str">
        <f>TEXT(Table13[[#This Row],[Order Date]],"dddd")</f>
        <v>Saturday</v>
      </c>
    </row>
    <row r="1485" spans="1:29" ht="14.5">
      <c r="A1485" s="9">
        <v>2618</v>
      </c>
      <c r="B1485" s="9" t="str">
        <f>VLOOKUP(Table13[[#This Row],[Customer ID]],'Customer Lookup'!A:B,2,0)</f>
        <v>Amy Hamrick Melvin</v>
      </c>
      <c r="C1485" s="9">
        <v>46884</v>
      </c>
      <c r="D1485" s="12">
        <v>42021</v>
      </c>
      <c r="E1485" s="12">
        <v>42022</v>
      </c>
      <c r="F1485" s="24">
        <f>Table13[[#This Row],[Ship Date]]-Table13[[#This Row],[Order Date]]</f>
        <v>1</v>
      </c>
      <c r="G1485" s="18" t="str">
        <f>IF(Table13[[#This Row],[Shipping Delay (No of Days From Order to Delivery)]]&lt;=2,"Fast Delivery","Standard Delivery")</f>
        <v>Fast Delivery</v>
      </c>
      <c r="H1485" s="9" t="s">
        <v>2231</v>
      </c>
      <c r="I1485" s="13" t="str">
        <f ca="1">TRIM(Table13[[#This Row],[Product Category]])</f>
        <v>Office Supplies</v>
      </c>
      <c r="J1485" s="13" t="str">
        <f ca="1">PROPER(Table13[[#This Row],[Product Sub-Category]])</f>
        <v>Pens &amp; Art Supplies</v>
      </c>
      <c r="K1485" s="14">
        <v>25</v>
      </c>
      <c r="L1485" s="15">
        <v>11.55</v>
      </c>
      <c r="M1485" s="15">
        <f t="shared" si="69"/>
        <v>288.75</v>
      </c>
      <c r="N1485" s="9">
        <v>0.05</v>
      </c>
      <c r="O1485" s="20">
        <v>0.05</v>
      </c>
      <c r="P1485" s="20" t="str">
        <f>IF(Table13[[#This Row],[Discount]]=0,"No Discount",IF(Table13[[#This Row],[Discount]]&lt;=0.05,"Low",IF(Table13[[#This Row],[Discount]]&lt;=0.1,"Medium","High")))</f>
        <v>Low</v>
      </c>
      <c r="Q1485" s="15">
        <f t="shared" si="70"/>
        <v>14.4375</v>
      </c>
      <c r="R1485" s="15">
        <f t="shared" si="71"/>
        <v>274.3125</v>
      </c>
      <c r="S1485" s="15" t="str">
        <f>IF(Table13[[#This Row],[Total Sales After Discount (Main Total Sales)]]&gt;=1000,"High Order","Low Order")</f>
        <v>Low Order</v>
      </c>
      <c r="T1485" s="9" t="s">
        <v>50</v>
      </c>
      <c r="U1485" s="9" t="s">
        <v>81</v>
      </c>
      <c r="V1485" s="16" t="str">
        <f ca="1">PROPER(Table13[[#This Row],[Region]])</f>
        <v>East</v>
      </c>
      <c r="W1485" s="9" t="s">
        <v>62</v>
      </c>
      <c r="X1485" s="9" t="s">
        <v>79</v>
      </c>
      <c r="Y1485" s="9" t="s">
        <v>32</v>
      </c>
      <c r="Z1485" s="9" t="str">
        <f>TEXT(Table13[[#This Row],[Order Date]],"mmm")</f>
        <v>Jan</v>
      </c>
      <c r="AA1485" s="1" t="str">
        <f>TEXT(Table13[[#This Row],[Order Date]],"yyyy")</f>
        <v>2015</v>
      </c>
      <c r="AB1485" s="1" t="str">
        <f>TEXT(Table13[[#This Row],[Order Date]],"mmm yyyy")</f>
        <v>Jan 2015</v>
      </c>
      <c r="AC1485" s="1" t="str">
        <f>TEXT(Table13[[#This Row],[Order Date]],"dddd")</f>
        <v>Saturday</v>
      </c>
    </row>
    <row r="1486" spans="1:29" ht="14.5">
      <c r="A1486" s="9">
        <v>2618</v>
      </c>
      <c r="B1486" s="9" t="str">
        <f>VLOOKUP(Table13[[#This Row],[Customer ID]],'Customer Lookup'!A:B,2,0)</f>
        <v>Amy Hamrick Melvin</v>
      </c>
      <c r="C1486" s="9">
        <v>34017</v>
      </c>
      <c r="D1486" s="12">
        <v>42086</v>
      </c>
      <c r="E1486" s="12">
        <v>42086</v>
      </c>
      <c r="F1486" s="24">
        <f>Table13[[#This Row],[Ship Date]]-Table13[[#This Row],[Order Date]]</f>
        <v>0</v>
      </c>
      <c r="G1486" s="18" t="str">
        <f>IF(Table13[[#This Row],[Shipping Delay (No of Days From Order to Delivery)]]&lt;=2,"Fast Delivery","Standard Delivery")</f>
        <v>Fast Delivery</v>
      </c>
      <c r="H1486" s="8" t="s">
        <v>2231</v>
      </c>
      <c r="I1486" s="13" t="str">
        <f ca="1">TRIM(Table13[[#This Row],[Product Category]])</f>
        <v>Office Supplies</v>
      </c>
      <c r="J1486" s="13" t="str">
        <f ca="1">PROPER(Table13[[#This Row],[Product Sub-Category]])</f>
        <v>Pens &amp; Art Supplies</v>
      </c>
      <c r="K1486" s="14">
        <v>20</v>
      </c>
      <c r="L1486" s="15">
        <v>4.84</v>
      </c>
      <c r="M1486" s="15">
        <f t="shared" si="69"/>
        <v>96.8</v>
      </c>
      <c r="N1486" s="9">
        <v>0.05</v>
      </c>
      <c r="O1486" s="21">
        <v>0.05</v>
      </c>
      <c r="P1486" s="21" t="str">
        <f>IF(Table13[[#This Row],[Discount]]=0,"No Discount",IF(Table13[[#This Row],[Discount]]&lt;=0.05,"Low",IF(Table13[[#This Row],[Discount]]&lt;=0.1,"Medium","High")))</f>
        <v>Low</v>
      </c>
      <c r="Q1486" s="15">
        <f t="shared" si="70"/>
        <v>4.84</v>
      </c>
      <c r="R1486" s="15">
        <f t="shared" si="71"/>
        <v>91.96</v>
      </c>
      <c r="S1486" s="15" t="str">
        <f>IF(Table13[[#This Row],[Total Sales After Discount (Main Total Sales)]]&gt;=1000,"High Order","Low Order")</f>
        <v>Low Order</v>
      </c>
      <c r="T1486" s="9" t="s">
        <v>21</v>
      </c>
      <c r="U1486" s="9" t="s">
        <v>81</v>
      </c>
      <c r="V1486" s="16" t="str">
        <f ca="1">PROPER(Table13[[#This Row],[Region]])</f>
        <v>East</v>
      </c>
      <c r="W1486" s="9" t="s">
        <v>62</v>
      </c>
      <c r="X1486" s="9" t="s">
        <v>79</v>
      </c>
      <c r="Y1486" s="9" t="s">
        <v>22</v>
      </c>
      <c r="Z1486" s="9" t="str">
        <f>TEXT(Table13[[#This Row],[Order Date]],"mmm")</f>
        <v>Mar</v>
      </c>
      <c r="AA1486" s="1" t="str">
        <f>TEXT(Table13[[#This Row],[Order Date]],"yyyy")</f>
        <v>2015</v>
      </c>
      <c r="AB1486" s="1" t="str">
        <f>TEXT(Table13[[#This Row],[Order Date]],"mmm yyyy")</f>
        <v>Mar 2015</v>
      </c>
      <c r="AC1486" s="1" t="str">
        <f>TEXT(Table13[[#This Row],[Order Date]],"dddd")</f>
        <v>Monday</v>
      </c>
    </row>
    <row r="1487" spans="1:29" ht="14.5">
      <c r="A1487" s="9">
        <v>2618</v>
      </c>
      <c r="B1487" s="9" t="str">
        <f>VLOOKUP(Table13[[#This Row],[Customer ID]],'Customer Lookup'!A:B,2,0)</f>
        <v>Amy Hamrick Melvin</v>
      </c>
      <c r="C1487" s="9">
        <v>34017</v>
      </c>
      <c r="D1487" s="12">
        <v>42086</v>
      </c>
      <c r="E1487" s="12">
        <v>42088</v>
      </c>
      <c r="F1487" s="24">
        <f>Table13[[#This Row],[Ship Date]]-Table13[[#This Row],[Order Date]]</f>
        <v>2</v>
      </c>
      <c r="G1487" s="18" t="str">
        <f>IF(Table13[[#This Row],[Shipping Delay (No of Days From Order to Delivery)]]&lt;=2,"Fast Delivery","Standard Delivery")</f>
        <v>Fast Delivery</v>
      </c>
      <c r="H1487" s="9" t="s">
        <v>2238</v>
      </c>
      <c r="I1487" s="13" t="str">
        <f ca="1">TRIM(Table13[[#This Row],[Product Category]])</f>
        <v>Office Supplies</v>
      </c>
      <c r="J1487" s="13" t="str">
        <f ca="1">PROPER(Table13[[#This Row],[Product Sub-Category]])</f>
        <v>Storage &amp; Organization</v>
      </c>
      <c r="K1487" s="14">
        <v>28</v>
      </c>
      <c r="L1487" s="15">
        <v>14.98</v>
      </c>
      <c r="M1487" s="15">
        <f t="shared" si="69"/>
        <v>419.44</v>
      </c>
      <c r="N1487" s="9">
        <v>0.05</v>
      </c>
      <c r="O1487" s="20">
        <v>0.05</v>
      </c>
      <c r="P1487" s="20" t="str">
        <f>IF(Table13[[#This Row],[Discount]]=0,"No Discount",IF(Table13[[#This Row],[Discount]]&lt;=0.05,"Low",IF(Table13[[#This Row],[Discount]]&lt;=0.1,"Medium","High")))</f>
        <v>Low</v>
      </c>
      <c r="Q1487" s="15">
        <f t="shared" si="70"/>
        <v>20.972000000000001</v>
      </c>
      <c r="R1487" s="15">
        <f t="shared" si="71"/>
        <v>398.46800000000002</v>
      </c>
      <c r="S1487" s="15" t="str">
        <f>IF(Table13[[#This Row],[Total Sales After Discount (Main Total Sales)]]&gt;=1000,"High Order","Low Order")</f>
        <v>Low Order</v>
      </c>
      <c r="T1487" s="9" t="s">
        <v>21</v>
      </c>
      <c r="U1487" s="9" t="s">
        <v>81</v>
      </c>
      <c r="V1487" s="16" t="str">
        <f ca="1">PROPER(Table13[[#This Row],[Region]])</f>
        <v>East</v>
      </c>
      <c r="W1487" s="9" t="s">
        <v>62</v>
      </c>
      <c r="X1487" s="9" t="s">
        <v>79</v>
      </c>
      <c r="Y1487" s="9" t="s">
        <v>32</v>
      </c>
      <c r="Z1487" s="9" t="str">
        <f>TEXT(Table13[[#This Row],[Order Date]],"mmm")</f>
        <v>Mar</v>
      </c>
      <c r="AA1487" s="1" t="str">
        <f>TEXT(Table13[[#This Row],[Order Date]],"yyyy")</f>
        <v>2015</v>
      </c>
      <c r="AB1487" s="1" t="str">
        <f>TEXT(Table13[[#This Row],[Order Date]],"mmm yyyy")</f>
        <v>Mar 2015</v>
      </c>
      <c r="AC1487" s="1" t="str">
        <f>TEXT(Table13[[#This Row],[Order Date]],"dddd")</f>
        <v>Monday</v>
      </c>
    </row>
    <row r="1488" spans="1:29" ht="14.5">
      <c r="A1488" s="9">
        <v>2618</v>
      </c>
      <c r="B1488" s="9" t="str">
        <f>VLOOKUP(Table13[[#This Row],[Customer ID]],'Customer Lookup'!A:B,2,0)</f>
        <v>Amy Hamrick Melvin</v>
      </c>
      <c r="C1488" s="9">
        <v>53153</v>
      </c>
      <c r="D1488" s="12">
        <v>42086</v>
      </c>
      <c r="E1488" s="12">
        <v>42087</v>
      </c>
      <c r="F1488" s="24">
        <f>Table13[[#This Row],[Ship Date]]-Table13[[#This Row],[Order Date]]</f>
        <v>1</v>
      </c>
      <c r="G1488" s="18" t="str">
        <f>IF(Table13[[#This Row],[Shipping Delay (No of Days From Order to Delivery)]]&lt;=2,"Fast Delivery","Standard Delivery")</f>
        <v>Fast Delivery</v>
      </c>
      <c r="H1488" s="8" t="s">
        <v>196</v>
      </c>
      <c r="I1488" s="13" t="str">
        <f ca="1">TRIM(Table13[[#This Row],[Product Category]])</f>
        <v>Office Supplies</v>
      </c>
      <c r="J1488" s="13" t="str">
        <f ca="1">PROPER(Table13[[#This Row],[Product Sub-Category]])</f>
        <v>Appliances</v>
      </c>
      <c r="K1488" s="14">
        <v>53</v>
      </c>
      <c r="L1488" s="15">
        <v>20.27</v>
      </c>
      <c r="M1488" s="15">
        <f t="shared" si="69"/>
        <v>1074.31</v>
      </c>
      <c r="N1488" s="9">
        <v>0.05</v>
      </c>
      <c r="O1488" s="21">
        <v>0.05</v>
      </c>
      <c r="P1488" s="21" t="str">
        <f>IF(Table13[[#This Row],[Discount]]=0,"No Discount",IF(Table13[[#This Row],[Discount]]&lt;=0.05,"Low",IF(Table13[[#This Row],[Discount]]&lt;=0.1,"Medium","High")))</f>
        <v>Low</v>
      </c>
      <c r="Q1488" s="15">
        <f t="shared" si="70"/>
        <v>53.715499999999999</v>
      </c>
      <c r="R1488" s="15">
        <f t="shared" si="71"/>
        <v>1020.5944999999999</v>
      </c>
      <c r="S1488" s="15" t="str">
        <f>IF(Table13[[#This Row],[Total Sales After Discount (Main Total Sales)]]&gt;=1000,"High Order","Low Order")</f>
        <v>High Order</v>
      </c>
      <c r="T1488" s="9" t="s">
        <v>41</v>
      </c>
      <c r="U1488" s="9" t="s">
        <v>81</v>
      </c>
      <c r="V1488" s="16" t="str">
        <f ca="1">PROPER(Table13[[#This Row],[Region]])</f>
        <v>Central</v>
      </c>
      <c r="W1488" s="9" t="s">
        <v>62</v>
      </c>
      <c r="X1488" s="9" t="s">
        <v>79</v>
      </c>
      <c r="Y1488" s="9" t="s">
        <v>32</v>
      </c>
      <c r="Z1488" s="9" t="str">
        <f>TEXT(Table13[[#This Row],[Order Date]],"mmm")</f>
        <v>Mar</v>
      </c>
      <c r="AA1488" s="1" t="str">
        <f>TEXT(Table13[[#This Row],[Order Date]],"yyyy")</f>
        <v>2015</v>
      </c>
      <c r="AB1488" s="1" t="str">
        <f>TEXT(Table13[[#This Row],[Order Date]],"mmm yyyy")</f>
        <v>Mar 2015</v>
      </c>
      <c r="AC1488" s="1" t="str">
        <f>TEXT(Table13[[#This Row],[Order Date]],"dddd")</f>
        <v>Monday</v>
      </c>
    </row>
    <row r="1489" spans="1:29" ht="14.5">
      <c r="A1489" s="9">
        <v>2619</v>
      </c>
      <c r="B1489" s="9" t="str">
        <f>VLOOKUP(Table13[[#This Row],[Customer ID]],'Customer Lookup'!A:B,2,0)</f>
        <v>Brandon E Shepherd</v>
      </c>
      <c r="C1489" s="9">
        <v>88014</v>
      </c>
      <c r="D1489" s="12">
        <v>42086</v>
      </c>
      <c r="E1489" s="12">
        <v>42086</v>
      </c>
      <c r="F1489" s="24">
        <f>Table13[[#This Row],[Ship Date]]-Table13[[#This Row],[Order Date]]</f>
        <v>0</v>
      </c>
      <c r="G1489" s="18" t="str">
        <f>IF(Table13[[#This Row],[Shipping Delay (No of Days From Order to Delivery)]]&lt;=2,"Fast Delivery","Standard Delivery")</f>
        <v>Fast Delivery</v>
      </c>
      <c r="H1489" s="9" t="s">
        <v>2231</v>
      </c>
      <c r="I1489" s="13" t="str">
        <f ca="1">TRIM(Table13[[#This Row],[Product Category]])</f>
        <v>Office Supplies</v>
      </c>
      <c r="J1489" s="13" t="str">
        <f ca="1">PROPER(Table13[[#This Row],[Product Sub-Category]])</f>
        <v>Pens &amp; Art Supplies</v>
      </c>
      <c r="K1489" s="14">
        <v>5</v>
      </c>
      <c r="L1489" s="15">
        <v>4.84</v>
      </c>
      <c r="M1489" s="15">
        <f t="shared" si="69"/>
        <v>24.2</v>
      </c>
      <c r="N1489" s="9">
        <v>0.05</v>
      </c>
      <c r="O1489" s="20">
        <v>0.05</v>
      </c>
      <c r="P1489" s="20" t="str">
        <f>IF(Table13[[#This Row],[Discount]]=0,"No Discount",IF(Table13[[#This Row],[Discount]]&lt;=0.05,"Low",IF(Table13[[#This Row],[Discount]]&lt;=0.1,"Medium","High")))</f>
        <v>Low</v>
      </c>
      <c r="Q1489" s="15">
        <f t="shared" si="70"/>
        <v>1.21</v>
      </c>
      <c r="R1489" s="15">
        <f t="shared" si="71"/>
        <v>22.99</v>
      </c>
      <c r="S1489" s="15" t="str">
        <f>IF(Table13[[#This Row],[Total Sales After Discount (Main Total Sales)]]&gt;=1000,"High Order","Low Order")</f>
        <v>Low Order</v>
      </c>
      <c r="T1489" s="9" t="s">
        <v>21</v>
      </c>
      <c r="U1489" s="9" t="s">
        <v>81</v>
      </c>
      <c r="V1489" s="16" t="str">
        <f ca="1">PROPER(Table13[[#This Row],[Region]])</f>
        <v>Central</v>
      </c>
      <c r="W1489" s="9" t="s">
        <v>825</v>
      </c>
      <c r="X1489" s="9" t="s">
        <v>904</v>
      </c>
      <c r="Y1489" s="9" t="s">
        <v>22</v>
      </c>
      <c r="Z1489" s="9" t="str">
        <f>TEXT(Table13[[#This Row],[Order Date]],"mmm")</f>
        <v>Mar</v>
      </c>
      <c r="AA1489" s="1" t="str">
        <f>TEXT(Table13[[#This Row],[Order Date]],"yyyy")</f>
        <v>2015</v>
      </c>
      <c r="AB1489" s="1" t="str">
        <f>TEXT(Table13[[#This Row],[Order Date]],"mmm yyyy")</f>
        <v>Mar 2015</v>
      </c>
      <c r="AC1489" s="1" t="str">
        <f>TEXT(Table13[[#This Row],[Order Date]],"dddd")</f>
        <v>Monday</v>
      </c>
    </row>
    <row r="1490" spans="1:29" ht="14.5">
      <c r="A1490" s="9">
        <v>2619</v>
      </c>
      <c r="B1490" s="9" t="str">
        <f>VLOOKUP(Table13[[#This Row],[Customer ID]],'Customer Lookup'!A:B,2,0)</f>
        <v>Brandon E Shepherd</v>
      </c>
      <c r="C1490" s="9">
        <v>88015</v>
      </c>
      <c r="D1490" s="12">
        <v>42044</v>
      </c>
      <c r="E1490" s="12">
        <v>42046</v>
      </c>
      <c r="F1490" s="24">
        <f>Table13[[#This Row],[Ship Date]]-Table13[[#This Row],[Order Date]]</f>
        <v>2</v>
      </c>
      <c r="G1490" s="18" t="str">
        <f>IF(Table13[[#This Row],[Shipping Delay (No of Days From Order to Delivery)]]&lt;=2,"Fast Delivery","Standard Delivery")</f>
        <v>Fast Delivery</v>
      </c>
      <c r="H1490" s="8" t="s">
        <v>2231</v>
      </c>
      <c r="I1490" s="13" t="str">
        <f ca="1">TRIM(Table13[[#This Row],[Product Category]])</f>
        <v>Office Supplies</v>
      </c>
      <c r="J1490" s="13" t="str">
        <f ca="1">PROPER(Table13[[#This Row],[Product Sub-Category]])</f>
        <v>Pens &amp; Art Supplies</v>
      </c>
      <c r="K1490" s="14">
        <v>4</v>
      </c>
      <c r="L1490" s="15">
        <v>30.98</v>
      </c>
      <c r="M1490" s="15">
        <f t="shared" si="69"/>
        <v>123.92</v>
      </c>
      <c r="N1490" s="9">
        <v>0.05</v>
      </c>
      <c r="O1490" s="21">
        <v>0.05</v>
      </c>
      <c r="P1490" s="21" t="str">
        <f>IF(Table13[[#This Row],[Discount]]=0,"No Discount",IF(Table13[[#This Row],[Discount]]&lt;=0.05,"Low",IF(Table13[[#This Row],[Discount]]&lt;=0.1,"Medium","High")))</f>
        <v>Low</v>
      </c>
      <c r="Q1490" s="15">
        <f t="shared" si="70"/>
        <v>6.1960000000000006</v>
      </c>
      <c r="R1490" s="15">
        <f t="shared" si="71"/>
        <v>117.724</v>
      </c>
      <c r="S1490" s="15" t="str">
        <f>IF(Table13[[#This Row],[Total Sales After Discount (Main Total Sales)]]&gt;=1000,"High Order","Low Order")</f>
        <v>Low Order</v>
      </c>
      <c r="T1490" s="9" t="s">
        <v>31</v>
      </c>
      <c r="U1490" s="9" t="s">
        <v>81</v>
      </c>
      <c r="V1490" s="16" t="str">
        <f ca="1">PROPER(Table13[[#This Row],[Region]])</f>
        <v>South</v>
      </c>
      <c r="W1490" s="9" t="s">
        <v>825</v>
      </c>
      <c r="X1490" s="9" t="s">
        <v>904</v>
      </c>
      <c r="Y1490" s="9" t="s">
        <v>32</v>
      </c>
      <c r="Z1490" s="9" t="str">
        <f>TEXT(Table13[[#This Row],[Order Date]],"mmm")</f>
        <v>Feb</v>
      </c>
      <c r="AA1490" s="1" t="str">
        <f>TEXT(Table13[[#This Row],[Order Date]],"yyyy")</f>
        <v>2015</v>
      </c>
      <c r="AB1490" s="1" t="str">
        <f>TEXT(Table13[[#This Row],[Order Date]],"mmm yyyy")</f>
        <v>Feb 2015</v>
      </c>
      <c r="AC1490" s="1" t="str">
        <f>TEXT(Table13[[#This Row],[Order Date]],"dddd")</f>
        <v>Monday</v>
      </c>
    </row>
    <row r="1491" spans="1:29" ht="14.5">
      <c r="A1491" s="9">
        <v>2620</v>
      </c>
      <c r="B1491" s="9" t="str">
        <f>VLOOKUP(Table13[[#This Row],[Customer ID]],'Customer Lookup'!A:B,2,0)</f>
        <v>Phyllis Little</v>
      </c>
      <c r="C1491" s="9">
        <v>88017</v>
      </c>
      <c r="D1491" s="12">
        <v>42086</v>
      </c>
      <c r="E1491" s="12">
        <v>42087</v>
      </c>
      <c r="F1491" s="24">
        <f>Table13[[#This Row],[Ship Date]]-Table13[[#This Row],[Order Date]]</f>
        <v>1</v>
      </c>
      <c r="G1491" s="18" t="str">
        <f>IF(Table13[[#This Row],[Shipping Delay (No of Days From Order to Delivery)]]&lt;=2,"Fast Delivery","Standard Delivery")</f>
        <v>Fast Delivery</v>
      </c>
      <c r="H1491" s="9" t="s">
        <v>196</v>
      </c>
      <c r="I1491" s="13" t="str">
        <f ca="1">TRIM(Table13[[#This Row],[Product Category]])</f>
        <v>Office Supplies</v>
      </c>
      <c r="J1491" s="13" t="str">
        <f ca="1">PROPER(Table13[[#This Row],[Product Sub-Category]])</f>
        <v>Appliances</v>
      </c>
      <c r="K1491" s="14">
        <v>13</v>
      </c>
      <c r="L1491" s="15">
        <v>20.27</v>
      </c>
      <c r="M1491" s="15">
        <f t="shared" si="69"/>
        <v>263.51</v>
      </c>
      <c r="N1491" s="9">
        <v>0.05</v>
      </c>
      <c r="O1491" s="20">
        <v>0.05</v>
      </c>
      <c r="P1491" s="20" t="str">
        <f>IF(Table13[[#This Row],[Discount]]=0,"No Discount",IF(Table13[[#This Row],[Discount]]&lt;=0.05,"Low",IF(Table13[[#This Row],[Discount]]&lt;=0.1,"Medium","High")))</f>
        <v>Low</v>
      </c>
      <c r="Q1491" s="15">
        <f t="shared" si="70"/>
        <v>13.1755</v>
      </c>
      <c r="R1491" s="15">
        <f t="shared" si="71"/>
        <v>250.33449999999999</v>
      </c>
      <c r="S1491" s="15" t="str">
        <f>IF(Table13[[#This Row],[Total Sales After Discount (Main Total Sales)]]&gt;=1000,"High Order","Low Order")</f>
        <v>Low Order</v>
      </c>
      <c r="T1491" s="9" t="s">
        <v>41</v>
      </c>
      <c r="U1491" s="9" t="s">
        <v>81</v>
      </c>
      <c r="V1491" s="16" t="str">
        <f ca="1">PROPER(Table13[[#This Row],[Region]])</f>
        <v>South</v>
      </c>
      <c r="W1491" s="9" t="s">
        <v>184</v>
      </c>
      <c r="X1491" s="9" t="s">
        <v>905</v>
      </c>
      <c r="Y1491" s="9" t="s">
        <v>32</v>
      </c>
      <c r="Z1491" s="9" t="str">
        <f>TEXT(Table13[[#This Row],[Order Date]],"mmm")</f>
        <v>Mar</v>
      </c>
      <c r="AA1491" s="1" t="str">
        <f>TEXT(Table13[[#This Row],[Order Date]],"yyyy")</f>
        <v>2015</v>
      </c>
      <c r="AB1491" s="1" t="str">
        <f>TEXT(Table13[[#This Row],[Order Date]],"mmm yyyy")</f>
        <v>Mar 2015</v>
      </c>
      <c r="AC1491" s="1" t="str">
        <f>TEXT(Table13[[#This Row],[Order Date]],"dddd")</f>
        <v>Monday</v>
      </c>
    </row>
    <row r="1492" spans="1:29" ht="14.5">
      <c r="A1492" s="9">
        <v>2621</v>
      </c>
      <c r="B1492" s="9" t="str">
        <f>VLOOKUP(Table13[[#This Row],[Customer ID]],'Customer Lookup'!A:B,2,0)</f>
        <v>Robyn Hayes</v>
      </c>
      <c r="C1492" s="9">
        <v>88016</v>
      </c>
      <c r="D1492" s="12">
        <v>42082</v>
      </c>
      <c r="E1492" s="12">
        <v>42083</v>
      </c>
      <c r="F1492" s="24">
        <f>Table13[[#This Row],[Ship Date]]-Table13[[#This Row],[Order Date]]</f>
        <v>1</v>
      </c>
      <c r="G1492" s="18" t="str">
        <f>IF(Table13[[#This Row],[Shipping Delay (No of Days From Order to Delivery)]]&lt;=2,"Fast Delivery","Standard Delivery")</f>
        <v>Fast Delivery</v>
      </c>
      <c r="H1492" s="8" t="s">
        <v>2231</v>
      </c>
      <c r="I1492" s="13" t="str">
        <f ca="1">TRIM(Table13[[#This Row],[Product Category]])</f>
        <v>Office Supplies</v>
      </c>
      <c r="J1492" s="13" t="str">
        <f ca="1">PROPER(Table13[[#This Row],[Product Sub-Category]])</f>
        <v>Pens &amp; Art Supplies</v>
      </c>
      <c r="K1492" s="14">
        <v>5</v>
      </c>
      <c r="L1492" s="15">
        <v>40.97</v>
      </c>
      <c r="M1492" s="15">
        <f t="shared" si="69"/>
        <v>204.85</v>
      </c>
      <c r="N1492" s="9">
        <v>0.05</v>
      </c>
      <c r="O1492" s="21">
        <v>0.05</v>
      </c>
      <c r="P1492" s="21" t="str">
        <f>IF(Table13[[#This Row],[Discount]]=0,"No Discount",IF(Table13[[#This Row],[Discount]]&lt;=0.05,"Low",IF(Table13[[#This Row],[Discount]]&lt;=0.1,"Medium","High")))</f>
        <v>Low</v>
      </c>
      <c r="Q1492" s="15">
        <f t="shared" si="70"/>
        <v>10.2425</v>
      </c>
      <c r="R1492" s="15">
        <f t="shared" si="71"/>
        <v>194.60749999999999</v>
      </c>
      <c r="S1492" s="15" t="str">
        <f>IF(Table13[[#This Row],[Total Sales After Discount (Main Total Sales)]]&gt;=1000,"High Order","Low Order")</f>
        <v>Low Order</v>
      </c>
      <c r="T1492" s="9" t="s">
        <v>21</v>
      </c>
      <c r="U1492" s="9" t="s">
        <v>81</v>
      </c>
      <c r="V1492" s="16" t="str">
        <f ca="1">PROPER(Table13[[#This Row],[Region]])</f>
        <v>West</v>
      </c>
      <c r="W1492" s="9" t="s">
        <v>184</v>
      </c>
      <c r="X1492" s="9" t="s">
        <v>906</v>
      </c>
      <c r="Y1492" s="9" t="s">
        <v>22</v>
      </c>
      <c r="Z1492" s="9" t="str">
        <f>TEXT(Table13[[#This Row],[Order Date]],"mmm")</f>
        <v>Mar</v>
      </c>
      <c r="AA1492" s="1" t="str">
        <f>TEXT(Table13[[#This Row],[Order Date]],"yyyy")</f>
        <v>2015</v>
      </c>
      <c r="AB1492" s="1" t="str">
        <f>TEXT(Table13[[#This Row],[Order Date]],"mmm yyyy")</f>
        <v>Mar 2015</v>
      </c>
      <c r="AC1492" s="1" t="str">
        <f>TEXT(Table13[[#This Row],[Order Date]],"dddd")</f>
        <v>Thursday</v>
      </c>
    </row>
    <row r="1493" spans="1:29" ht="14.5">
      <c r="A1493" s="9">
        <v>2626</v>
      </c>
      <c r="B1493" s="9" t="str">
        <f>VLOOKUP(Table13[[#This Row],[Customer ID]],'Customer Lookup'!A:B,2,0)</f>
        <v>Lillian Fischer</v>
      </c>
      <c r="C1493" s="9">
        <v>90927</v>
      </c>
      <c r="D1493" s="12">
        <v>42042</v>
      </c>
      <c r="E1493" s="12">
        <v>42043</v>
      </c>
      <c r="F1493" s="24">
        <f>Table13[[#This Row],[Ship Date]]-Table13[[#This Row],[Order Date]]</f>
        <v>1</v>
      </c>
      <c r="G1493" s="18" t="str">
        <f>IF(Table13[[#This Row],[Shipping Delay (No of Days From Order to Delivery)]]&lt;=2,"Fast Delivery","Standard Delivery")</f>
        <v>Fast Delivery</v>
      </c>
      <c r="H1493" s="9" t="s">
        <v>2237</v>
      </c>
      <c r="I1493" s="13" t="str">
        <f ca="1">TRIM(Table13[[#This Row],[Product Category]])</f>
        <v>Office Supplies</v>
      </c>
      <c r="J1493" s="13" t="str">
        <f ca="1">PROPER(Table13[[#This Row],[Product Sub-Category]])</f>
        <v>Binders And Binder Accessories</v>
      </c>
      <c r="K1493" s="14">
        <v>6</v>
      </c>
      <c r="L1493" s="15">
        <v>41.94</v>
      </c>
      <c r="M1493" s="15">
        <f t="shared" si="69"/>
        <v>251.64</v>
      </c>
      <c r="N1493" s="9">
        <v>0.05</v>
      </c>
      <c r="O1493" s="20">
        <v>0.05</v>
      </c>
      <c r="P1493" s="20" t="str">
        <f>IF(Table13[[#This Row],[Discount]]=0,"No Discount",IF(Table13[[#This Row],[Discount]]&lt;=0.05,"Low",IF(Table13[[#This Row],[Discount]]&lt;=0.1,"Medium","High")))</f>
        <v>Low</v>
      </c>
      <c r="Q1493" s="15">
        <f t="shared" si="70"/>
        <v>12.582000000000001</v>
      </c>
      <c r="R1493" s="15">
        <f t="shared" si="71"/>
        <v>239.05799999999999</v>
      </c>
      <c r="S1493" s="15" t="str">
        <f>IF(Table13[[#This Row],[Total Sales After Discount (Main Total Sales)]]&gt;=1000,"High Order","Low Order")</f>
        <v>Low Order</v>
      </c>
      <c r="T1493" s="9" t="s">
        <v>21</v>
      </c>
      <c r="U1493" s="9" t="s">
        <v>104</v>
      </c>
      <c r="V1493" s="16" t="str">
        <f ca="1">PROPER(Table13[[#This Row],[Region]])</f>
        <v>Central</v>
      </c>
      <c r="W1493" s="9" t="s">
        <v>37</v>
      </c>
      <c r="X1493" s="9" t="s">
        <v>593</v>
      </c>
      <c r="Y1493" s="9" t="s">
        <v>32</v>
      </c>
      <c r="Z1493" s="9" t="str">
        <f>TEXT(Table13[[#This Row],[Order Date]],"mmm")</f>
        <v>Feb</v>
      </c>
      <c r="AA1493" s="1" t="str">
        <f>TEXT(Table13[[#This Row],[Order Date]],"yyyy")</f>
        <v>2015</v>
      </c>
      <c r="AB1493" s="1" t="str">
        <f>TEXT(Table13[[#This Row],[Order Date]],"mmm yyyy")</f>
        <v>Feb 2015</v>
      </c>
      <c r="AC1493" s="1" t="str">
        <f>TEXT(Table13[[#This Row],[Order Date]],"dddd")</f>
        <v>Saturday</v>
      </c>
    </row>
    <row r="1494" spans="1:29" ht="14.5">
      <c r="A1494" s="9">
        <v>2628</v>
      </c>
      <c r="B1494" s="9" t="str">
        <f>VLOOKUP(Table13[[#This Row],[Customer ID]],'Customer Lookup'!A:B,2,0)</f>
        <v>Danielle P Rao</v>
      </c>
      <c r="C1494" s="9">
        <v>85916</v>
      </c>
      <c r="D1494" s="12">
        <v>42021</v>
      </c>
      <c r="E1494" s="12">
        <v>42023</v>
      </c>
      <c r="F1494" s="24">
        <f>Table13[[#This Row],[Ship Date]]-Table13[[#This Row],[Order Date]]</f>
        <v>2</v>
      </c>
      <c r="G1494" s="18" t="str">
        <f>IF(Table13[[#This Row],[Shipping Delay (No of Days From Order to Delivery)]]&lt;=2,"Fast Delivery","Standard Delivery")</f>
        <v>Fast Delivery</v>
      </c>
      <c r="H1494" s="8" t="s">
        <v>116</v>
      </c>
      <c r="I1494" s="13" t="str">
        <f ca="1">TRIM(Table13[[#This Row],[Product Category]])</f>
        <v>Furniture</v>
      </c>
      <c r="J1494" s="13" t="str">
        <f ca="1">PROPER(Table13[[#This Row],[Product Sub-Category]])</f>
        <v>Labels</v>
      </c>
      <c r="K1494" s="14">
        <v>14</v>
      </c>
      <c r="L1494" s="15">
        <v>30.53</v>
      </c>
      <c r="M1494" s="15">
        <f t="shared" si="69"/>
        <v>427.42</v>
      </c>
      <c r="N1494" s="9">
        <v>0.05</v>
      </c>
      <c r="O1494" s="21">
        <v>0.05</v>
      </c>
      <c r="P1494" s="21" t="str">
        <f>IF(Table13[[#This Row],[Discount]]=0,"No Discount",IF(Table13[[#This Row],[Discount]]&lt;=0.05,"Low",IF(Table13[[#This Row],[Discount]]&lt;=0.1,"Medium","High")))</f>
        <v>Low</v>
      </c>
      <c r="Q1494" s="15">
        <f t="shared" si="70"/>
        <v>21.371000000000002</v>
      </c>
      <c r="R1494" s="15">
        <f t="shared" si="71"/>
        <v>406.04900000000004</v>
      </c>
      <c r="S1494" s="15" t="str">
        <f>IF(Table13[[#This Row],[Total Sales After Discount (Main Total Sales)]]&gt;=1000,"High Order","Low Order")</f>
        <v>Low Order</v>
      </c>
      <c r="T1494" s="9" t="s">
        <v>50</v>
      </c>
      <c r="U1494" s="9" t="s">
        <v>81</v>
      </c>
      <c r="V1494" s="16" t="str">
        <f ca="1">PROPER(Table13[[#This Row],[Region]])</f>
        <v>Central</v>
      </c>
      <c r="W1494" s="9" t="s">
        <v>217</v>
      </c>
      <c r="X1494" s="9" t="s">
        <v>855</v>
      </c>
      <c r="Y1494" s="9" t="s">
        <v>22</v>
      </c>
      <c r="Z1494" s="9" t="str">
        <f>TEXT(Table13[[#This Row],[Order Date]],"mmm")</f>
        <v>Jan</v>
      </c>
      <c r="AA1494" s="1" t="str">
        <f>TEXT(Table13[[#This Row],[Order Date]],"yyyy")</f>
        <v>2015</v>
      </c>
      <c r="AB1494" s="1" t="str">
        <f>TEXT(Table13[[#This Row],[Order Date]],"mmm yyyy")</f>
        <v>Jan 2015</v>
      </c>
      <c r="AC1494" s="1" t="str">
        <f>TEXT(Table13[[#This Row],[Order Date]],"dddd")</f>
        <v>Saturday</v>
      </c>
    </row>
    <row r="1495" spans="1:29" ht="14.5">
      <c r="A1495" s="9">
        <v>2630</v>
      </c>
      <c r="B1495" s="9" t="str">
        <f>VLOOKUP(Table13[[#This Row],[Customer ID]],'Customer Lookup'!A:B,2,0)</f>
        <v>Betsy Puckett</v>
      </c>
      <c r="C1495" s="9">
        <v>85914</v>
      </c>
      <c r="D1495" s="12">
        <v>42009</v>
      </c>
      <c r="E1495" s="12">
        <v>42011</v>
      </c>
      <c r="F1495" s="24">
        <f>Table13[[#This Row],[Ship Date]]-Table13[[#This Row],[Order Date]]</f>
        <v>2</v>
      </c>
      <c r="G1495" s="18" t="str">
        <f>IF(Table13[[#This Row],[Shipping Delay (No of Days From Order to Delivery)]]&lt;=2,"Fast Delivery","Standard Delivery")</f>
        <v>Fast Delivery</v>
      </c>
      <c r="H1495" s="9" t="s">
        <v>2233</v>
      </c>
      <c r="I1495" s="13" t="str">
        <f ca="1">TRIM(Table13[[#This Row],[Product Category]])</f>
        <v>Furniture</v>
      </c>
      <c r="J1495" s="13" t="str">
        <f ca="1">PROPER(Table13[[#This Row],[Product Sub-Category]])</f>
        <v>Office Furnishings</v>
      </c>
      <c r="K1495" s="14">
        <v>5</v>
      </c>
      <c r="L1495" s="15">
        <v>194.3</v>
      </c>
      <c r="M1495" s="15">
        <f t="shared" si="69"/>
        <v>971.5</v>
      </c>
      <c r="N1495" s="9">
        <v>0.1</v>
      </c>
      <c r="O1495" s="20">
        <v>0.1</v>
      </c>
      <c r="P1495" s="20" t="str">
        <f>IF(Table13[[#This Row],[Discount]]=0,"No Discount",IF(Table13[[#This Row],[Discount]]&lt;=0.05,"Low",IF(Table13[[#This Row],[Discount]]&lt;=0.1,"Medium","High")))</f>
        <v>Medium</v>
      </c>
      <c r="Q1495" s="15">
        <f t="shared" si="70"/>
        <v>97.15</v>
      </c>
      <c r="R1495" s="15">
        <f t="shared" si="71"/>
        <v>874.35</v>
      </c>
      <c r="S1495" s="15" t="str">
        <f>IF(Table13[[#This Row],[Total Sales After Discount (Main Total Sales)]]&gt;=1000,"High Order","Low Order")</f>
        <v>Low Order</v>
      </c>
      <c r="T1495" s="9" t="s">
        <v>41</v>
      </c>
      <c r="U1495" s="9" t="s">
        <v>51</v>
      </c>
      <c r="V1495" s="16" t="str">
        <f ca="1">PROPER(Table13[[#This Row],[Region]])</f>
        <v>Central</v>
      </c>
      <c r="W1495" s="9" t="s">
        <v>217</v>
      </c>
      <c r="X1495" s="9" t="s">
        <v>907</v>
      </c>
      <c r="Y1495" s="9" t="s">
        <v>32</v>
      </c>
      <c r="Z1495" s="9" t="str">
        <f>TEXT(Table13[[#This Row],[Order Date]],"mmm")</f>
        <v>Jan</v>
      </c>
      <c r="AA1495" s="1" t="str">
        <f>TEXT(Table13[[#This Row],[Order Date]],"yyyy")</f>
        <v>2015</v>
      </c>
      <c r="AB1495" s="1" t="str">
        <f>TEXT(Table13[[#This Row],[Order Date]],"mmm yyyy")</f>
        <v>Jan 2015</v>
      </c>
      <c r="AC1495" s="1" t="str">
        <f>TEXT(Table13[[#This Row],[Order Date]],"dddd")</f>
        <v>Monday</v>
      </c>
    </row>
    <row r="1496" spans="1:29" ht="14.5">
      <c r="A1496" s="9">
        <v>2630</v>
      </c>
      <c r="B1496" s="9" t="str">
        <f>VLOOKUP(Table13[[#This Row],[Customer ID]],'Customer Lookup'!A:B,2,0)</f>
        <v>Betsy Puckett</v>
      </c>
      <c r="C1496" s="9">
        <v>85914</v>
      </c>
      <c r="D1496" s="12">
        <v>42009</v>
      </c>
      <c r="E1496" s="12">
        <v>42010</v>
      </c>
      <c r="F1496" s="24">
        <f>Table13[[#This Row],[Ship Date]]-Table13[[#This Row],[Order Date]]</f>
        <v>1</v>
      </c>
      <c r="G1496" s="18" t="str">
        <f>IF(Table13[[#This Row],[Shipping Delay (No of Days From Order to Delivery)]]&lt;=2,"Fast Delivery","Standard Delivery")</f>
        <v>Fast Delivery</v>
      </c>
      <c r="H1496" s="8" t="s">
        <v>2233</v>
      </c>
      <c r="I1496" s="13" t="str">
        <f ca="1">TRIM(Table13[[#This Row],[Product Category]])</f>
        <v>Technology</v>
      </c>
      <c r="J1496" s="13" t="str">
        <f ca="1">PROPER(Table13[[#This Row],[Product Sub-Category]])</f>
        <v>Office Furnishings</v>
      </c>
      <c r="K1496" s="14">
        <v>10</v>
      </c>
      <c r="L1496" s="15">
        <v>209.84</v>
      </c>
      <c r="M1496" s="15">
        <f t="shared" si="69"/>
        <v>2098.4</v>
      </c>
      <c r="N1496" s="9">
        <v>0.1</v>
      </c>
      <c r="O1496" s="21">
        <v>0.1</v>
      </c>
      <c r="P1496" s="21" t="str">
        <f>IF(Table13[[#This Row],[Discount]]=0,"No Discount",IF(Table13[[#This Row],[Discount]]&lt;=0.05,"Low",IF(Table13[[#This Row],[Discount]]&lt;=0.1,"Medium","High")))</f>
        <v>Medium</v>
      </c>
      <c r="Q1496" s="15">
        <f t="shared" si="70"/>
        <v>209.84000000000003</v>
      </c>
      <c r="R1496" s="15">
        <f t="shared" si="71"/>
        <v>1888.56</v>
      </c>
      <c r="S1496" s="15" t="str">
        <f>IF(Table13[[#This Row],[Total Sales After Discount (Main Total Sales)]]&gt;=1000,"High Order","Low Order")</f>
        <v>High Order</v>
      </c>
      <c r="T1496" s="9" t="s">
        <v>41</v>
      </c>
      <c r="U1496" s="9" t="s">
        <v>51</v>
      </c>
      <c r="V1496" s="16" t="str">
        <f ca="1">PROPER(Table13[[#This Row],[Region]])</f>
        <v>Central</v>
      </c>
      <c r="W1496" s="9" t="s">
        <v>217</v>
      </c>
      <c r="X1496" s="9" t="s">
        <v>907</v>
      </c>
      <c r="Y1496" s="9" t="s">
        <v>32</v>
      </c>
      <c r="Z1496" s="9" t="str">
        <f>TEXT(Table13[[#This Row],[Order Date]],"mmm")</f>
        <v>Jan</v>
      </c>
      <c r="AA1496" s="1" t="str">
        <f>TEXT(Table13[[#This Row],[Order Date]],"yyyy")</f>
        <v>2015</v>
      </c>
      <c r="AB1496" s="1" t="str">
        <f>TEXT(Table13[[#This Row],[Order Date]],"mmm yyyy")</f>
        <v>Jan 2015</v>
      </c>
      <c r="AC1496" s="1" t="str">
        <f>TEXT(Table13[[#This Row],[Order Date]],"dddd")</f>
        <v>Monday</v>
      </c>
    </row>
    <row r="1497" spans="1:29" ht="14.5">
      <c r="A1497" s="9">
        <v>2630</v>
      </c>
      <c r="B1497" s="9" t="str">
        <f>VLOOKUP(Table13[[#This Row],[Customer ID]],'Customer Lookup'!A:B,2,0)</f>
        <v>Betsy Puckett</v>
      </c>
      <c r="C1497" s="9">
        <v>85914</v>
      </c>
      <c r="D1497" s="12">
        <v>42009</v>
      </c>
      <c r="E1497" s="12">
        <v>42011</v>
      </c>
      <c r="F1497" s="24">
        <f>Table13[[#This Row],[Ship Date]]-Table13[[#This Row],[Order Date]]</f>
        <v>2</v>
      </c>
      <c r="G1497" s="18" t="str">
        <f>IF(Table13[[#This Row],[Shipping Delay (No of Days From Order to Delivery)]]&lt;=2,"Fast Delivery","Standard Delivery")</f>
        <v>Fast Delivery</v>
      </c>
      <c r="H1497" s="9" t="s">
        <v>74</v>
      </c>
      <c r="I1497" s="13" t="str">
        <f ca="1">TRIM(Table13[[#This Row],[Product Category]])</f>
        <v>Technology</v>
      </c>
      <c r="J1497" s="13" t="str">
        <f ca="1">PROPER(Table13[[#This Row],[Product Sub-Category]])</f>
        <v>Office Machines</v>
      </c>
      <c r="K1497" s="14">
        <v>8</v>
      </c>
      <c r="L1497" s="15">
        <v>145.44999999999999</v>
      </c>
      <c r="M1497" s="15">
        <f t="shared" si="69"/>
        <v>1163.5999999999999</v>
      </c>
      <c r="N1497" s="9">
        <v>0.1</v>
      </c>
      <c r="O1497" s="20">
        <v>0.1</v>
      </c>
      <c r="P1497" s="20" t="str">
        <f>IF(Table13[[#This Row],[Discount]]=0,"No Discount",IF(Table13[[#This Row],[Discount]]&lt;=0.05,"Low",IF(Table13[[#This Row],[Discount]]&lt;=0.1,"Medium","High")))</f>
        <v>Medium</v>
      </c>
      <c r="Q1497" s="15">
        <f t="shared" si="70"/>
        <v>116.36</v>
      </c>
      <c r="R1497" s="15">
        <f t="shared" si="71"/>
        <v>1047.24</v>
      </c>
      <c r="S1497" s="15" t="str">
        <f>IF(Table13[[#This Row],[Total Sales After Discount (Main Total Sales)]]&gt;=1000,"High Order","Low Order")</f>
        <v>High Order</v>
      </c>
      <c r="T1497" s="9" t="s">
        <v>41</v>
      </c>
      <c r="U1497" s="9" t="s">
        <v>51</v>
      </c>
      <c r="V1497" s="16" t="str">
        <f ca="1">PROPER(Table13[[#This Row],[Region]])</f>
        <v>Central</v>
      </c>
      <c r="W1497" s="9" t="s">
        <v>217</v>
      </c>
      <c r="X1497" s="9" t="s">
        <v>907</v>
      </c>
      <c r="Y1497" s="9" t="s">
        <v>22</v>
      </c>
      <c r="Z1497" s="9" t="str">
        <f>TEXT(Table13[[#This Row],[Order Date]],"mmm")</f>
        <v>Jan</v>
      </c>
      <c r="AA1497" s="1" t="str">
        <f>TEXT(Table13[[#This Row],[Order Date]],"yyyy")</f>
        <v>2015</v>
      </c>
      <c r="AB1497" s="1" t="str">
        <f>TEXT(Table13[[#This Row],[Order Date]],"mmm yyyy")</f>
        <v>Jan 2015</v>
      </c>
      <c r="AC1497" s="1" t="str">
        <f>TEXT(Table13[[#This Row],[Order Date]],"dddd")</f>
        <v>Monday</v>
      </c>
    </row>
    <row r="1498" spans="1:29" ht="14.5">
      <c r="A1498" s="9">
        <v>2630</v>
      </c>
      <c r="B1498" s="9" t="str">
        <f>VLOOKUP(Table13[[#This Row],[Customer ID]],'Customer Lookup'!A:B,2,0)</f>
        <v>Betsy Puckett</v>
      </c>
      <c r="C1498" s="9">
        <v>85915</v>
      </c>
      <c r="D1498" s="12">
        <v>42011</v>
      </c>
      <c r="E1498" s="12">
        <v>42012</v>
      </c>
      <c r="F1498" s="24">
        <f>Table13[[#This Row],[Ship Date]]-Table13[[#This Row],[Order Date]]</f>
        <v>1</v>
      </c>
      <c r="G1498" s="18" t="str">
        <f>IF(Table13[[#This Row],[Shipping Delay (No of Days From Order to Delivery)]]&lt;=2,"Fast Delivery","Standard Delivery")</f>
        <v>Fast Delivery</v>
      </c>
      <c r="H1498" s="8" t="s">
        <v>2235</v>
      </c>
      <c r="I1498" s="13" t="str">
        <f ca="1">TRIM(Table13[[#This Row],[Product Category]])</f>
        <v>Technology</v>
      </c>
      <c r="J1498" s="13" t="str">
        <f ca="1">PROPER(Table13[[#This Row],[Product Sub-Category]])</f>
        <v>Telephones And Communication</v>
      </c>
      <c r="K1498" s="14">
        <v>3</v>
      </c>
      <c r="L1498" s="15">
        <v>65.989999999999995</v>
      </c>
      <c r="M1498" s="15">
        <f t="shared" si="69"/>
        <v>197.96999999999997</v>
      </c>
      <c r="N1498" s="9">
        <v>0.05</v>
      </c>
      <c r="O1498" s="21">
        <v>0.05</v>
      </c>
      <c r="P1498" s="21" t="str">
        <f>IF(Table13[[#This Row],[Discount]]=0,"No Discount",IF(Table13[[#This Row],[Discount]]&lt;=0.05,"Low",IF(Table13[[#This Row],[Discount]]&lt;=0.1,"Medium","High")))</f>
        <v>Low</v>
      </c>
      <c r="Q1498" s="15">
        <f t="shared" si="70"/>
        <v>9.8984999999999985</v>
      </c>
      <c r="R1498" s="15">
        <f t="shared" si="71"/>
        <v>188.07149999999996</v>
      </c>
      <c r="S1498" s="15" t="str">
        <f>IF(Table13[[#This Row],[Total Sales After Discount (Main Total Sales)]]&gt;=1000,"High Order","Low Order")</f>
        <v>Low Order</v>
      </c>
      <c r="T1498" s="9" t="s">
        <v>21</v>
      </c>
      <c r="U1498" s="9" t="s">
        <v>51</v>
      </c>
      <c r="V1498" s="16" t="str">
        <f ca="1">PROPER(Table13[[#This Row],[Region]])</f>
        <v>West</v>
      </c>
      <c r="W1498" s="9" t="s">
        <v>217</v>
      </c>
      <c r="X1498" s="9" t="s">
        <v>907</v>
      </c>
      <c r="Y1498" s="9" t="s">
        <v>32</v>
      </c>
      <c r="Z1498" s="9" t="str">
        <f>TEXT(Table13[[#This Row],[Order Date]],"mmm")</f>
        <v>Jan</v>
      </c>
      <c r="AA1498" s="1" t="str">
        <f>TEXT(Table13[[#This Row],[Order Date]],"yyyy")</f>
        <v>2015</v>
      </c>
      <c r="AB1498" s="1" t="str">
        <f>TEXT(Table13[[#This Row],[Order Date]],"mmm yyyy")</f>
        <v>Jan 2015</v>
      </c>
      <c r="AC1498" s="1" t="str">
        <f>TEXT(Table13[[#This Row],[Order Date]],"dddd")</f>
        <v>Wednesday</v>
      </c>
    </row>
    <row r="1499" spans="1:29" ht="14.5">
      <c r="A1499" s="9">
        <v>2638</v>
      </c>
      <c r="B1499" s="9" t="str">
        <f>VLOOKUP(Table13[[#This Row],[Customer ID]],'Customer Lookup'!A:B,2,0)</f>
        <v>Alicia Wood Shah</v>
      </c>
      <c r="C1499" s="9">
        <v>90951</v>
      </c>
      <c r="D1499" s="12">
        <v>42163</v>
      </c>
      <c r="E1499" s="12">
        <v>42163</v>
      </c>
      <c r="F1499" s="24">
        <f>Table13[[#This Row],[Ship Date]]-Table13[[#This Row],[Order Date]]</f>
        <v>0</v>
      </c>
      <c r="G1499" s="18" t="str">
        <f>IF(Table13[[#This Row],[Shipping Delay (No of Days From Order to Delivery)]]&lt;=2,"Fast Delivery","Standard Delivery")</f>
        <v>Fast Delivery</v>
      </c>
      <c r="H1499" s="9" t="s">
        <v>144</v>
      </c>
      <c r="I1499" s="13" t="str">
        <f ca="1">TRIM(Table13[[#This Row],[Product Category]])</f>
        <v>Office Supplies</v>
      </c>
      <c r="J1499" s="13" t="str">
        <f ca="1">PROPER(Table13[[#This Row],[Product Sub-Category]])</f>
        <v>Computer Peripherals</v>
      </c>
      <c r="K1499" s="14">
        <v>13</v>
      </c>
      <c r="L1499" s="15">
        <v>100.97</v>
      </c>
      <c r="M1499" s="15">
        <f t="shared" si="69"/>
        <v>1312.61</v>
      </c>
      <c r="N1499" s="9">
        <v>0.1</v>
      </c>
      <c r="O1499" s="20">
        <v>0.1</v>
      </c>
      <c r="P1499" s="20" t="str">
        <f>IF(Table13[[#This Row],[Discount]]=0,"No Discount",IF(Table13[[#This Row],[Discount]]&lt;=0.05,"Low",IF(Table13[[#This Row],[Discount]]&lt;=0.1,"Medium","High")))</f>
        <v>Medium</v>
      </c>
      <c r="Q1499" s="15">
        <f t="shared" si="70"/>
        <v>131.261</v>
      </c>
      <c r="R1499" s="15">
        <f t="shared" si="71"/>
        <v>1181.3489999999999</v>
      </c>
      <c r="S1499" s="15" t="str">
        <f>IF(Table13[[#This Row],[Total Sales After Discount (Main Total Sales)]]&gt;=1000,"High Order","Low Order")</f>
        <v>High Order</v>
      </c>
      <c r="T1499" s="9" t="s">
        <v>98</v>
      </c>
      <c r="U1499" s="9" t="s">
        <v>104</v>
      </c>
      <c r="V1499" s="16" t="str">
        <f ca="1">PROPER(Table13[[#This Row],[Region]])</f>
        <v>West</v>
      </c>
      <c r="W1499" s="9" t="s">
        <v>682</v>
      </c>
      <c r="X1499" s="9" t="s">
        <v>908</v>
      </c>
      <c r="Y1499" s="9" t="s">
        <v>22</v>
      </c>
      <c r="Z1499" s="9" t="str">
        <f>TEXT(Table13[[#This Row],[Order Date]],"mmm")</f>
        <v>Jun</v>
      </c>
      <c r="AA1499" s="1" t="str">
        <f>TEXT(Table13[[#This Row],[Order Date]],"yyyy")</f>
        <v>2015</v>
      </c>
      <c r="AB1499" s="1" t="str">
        <f>TEXT(Table13[[#This Row],[Order Date]],"mmm yyyy")</f>
        <v>Jun 2015</v>
      </c>
      <c r="AC1499" s="1" t="str">
        <f>TEXT(Table13[[#This Row],[Order Date]],"dddd")</f>
        <v>Monday</v>
      </c>
    </row>
    <row r="1500" spans="1:29" ht="14.5">
      <c r="A1500" s="9">
        <v>2639</v>
      </c>
      <c r="B1500" s="9" t="str">
        <f>VLOOKUP(Table13[[#This Row],[Customer ID]],'Customer Lookup'!A:B,2,0)</f>
        <v>Marianne Connor</v>
      </c>
      <c r="C1500" s="9">
        <v>90952</v>
      </c>
      <c r="D1500" s="12">
        <v>42082</v>
      </c>
      <c r="E1500" s="12">
        <v>42082</v>
      </c>
      <c r="F1500" s="24">
        <f>Table13[[#This Row],[Ship Date]]-Table13[[#This Row],[Order Date]]</f>
        <v>0</v>
      </c>
      <c r="G1500" s="18" t="str">
        <f>IF(Table13[[#This Row],[Shipping Delay (No of Days From Order to Delivery)]]&lt;=2,"Fast Delivery","Standard Delivery")</f>
        <v>Fast Delivery</v>
      </c>
      <c r="H1500" s="8" t="s">
        <v>116</v>
      </c>
      <c r="I1500" s="13" t="str">
        <f ca="1">TRIM(Table13[[#This Row],[Product Category]])</f>
        <v>Office Supplies</v>
      </c>
      <c r="J1500" s="13" t="str">
        <f ca="1">PROPER(Table13[[#This Row],[Product Sub-Category]])</f>
        <v>Labels</v>
      </c>
      <c r="K1500" s="14">
        <v>3</v>
      </c>
      <c r="L1500" s="15">
        <v>4.9800000000000004</v>
      </c>
      <c r="M1500" s="15">
        <f t="shared" si="69"/>
        <v>14.940000000000001</v>
      </c>
      <c r="N1500" s="9">
        <v>0.05</v>
      </c>
      <c r="O1500" s="21">
        <v>0.05</v>
      </c>
      <c r="P1500" s="21" t="str">
        <f>IF(Table13[[#This Row],[Discount]]=0,"No Discount",IF(Table13[[#This Row],[Discount]]&lt;=0.05,"Low",IF(Table13[[#This Row],[Discount]]&lt;=0.1,"Medium","High")))</f>
        <v>Low</v>
      </c>
      <c r="Q1500" s="15">
        <f t="shared" si="70"/>
        <v>0.74700000000000011</v>
      </c>
      <c r="R1500" s="15">
        <f t="shared" si="71"/>
        <v>14.193000000000001</v>
      </c>
      <c r="S1500" s="15" t="str">
        <f>IF(Table13[[#This Row],[Total Sales After Discount (Main Total Sales)]]&gt;=1000,"High Order","Low Order")</f>
        <v>Low Order</v>
      </c>
      <c r="T1500" s="9" t="s">
        <v>31</v>
      </c>
      <c r="U1500" s="9" t="s">
        <v>104</v>
      </c>
      <c r="V1500" s="16" t="str">
        <f ca="1">PROPER(Table13[[#This Row],[Region]])</f>
        <v>West</v>
      </c>
      <c r="W1500" s="9" t="s">
        <v>244</v>
      </c>
      <c r="X1500" s="9" t="s">
        <v>358</v>
      </c>
      <c r="Y1500" s="9" t="s">
        <v>32</v>
      </c>
      <c r="Z1500" s="9" t="str">
        <f>TEXT(Table13[[#This Row],[Order Date]],"mmm")</f>
        <v>Mar</v>
      </c>
      <c r="AA1500" s="1" t="str">
        <f>TEXT(Table13[[#This Row],[Order Date]],"yyyy")</f>
        <v>2015</v>
      </c>
      <c r="AB1500" s="1" t="str">
        <f>TEXT(Table13[[#This Row],[Order Date]],"mmm yyyy")</f>
        <v>Mar 2015</v>
      </c>
      <c r="AC1500" s="1" t="str">
        <f>TEXT(Table13[[#This Row],[Order Date]],"dddd")</f>
        <v>Thursday</v>
      </c>
    </row>
    <row r="1501" spans="1:29" ht="14.5">
      <c r="A1501" s="9">
        <v>2647</v>
      </c>
      <c r="B1501" s="9" t="str">
        <f>VLOOKUP(Table13[[#This Row],[Customer ID]],'Customer Lookup'!A:B,2,0)</f>
        <v>Teresa Bishop</v>
      </c>
      <c r="C1501" s="9">
        <v>91386</v>
      </c>
      <c r="D1501" s="12">
        <v>42080</v>
      </c>
      <c r="E1501" s="12">
        <v>42087</v>
      </c>
      <c r="F1501" s="24">
        <f>Table13[[#This Row],[Ship Date]]-Table13[[#This Row],[Order Date]]</f>
        <v>7</v>
      </c>
      <c r="G1501" s="18" t="str">
        <f>IF(Table13[[#This Row],[Shipping Delay (No of Days From Order to Delivery)]]&lt;=2,"Fast Delivery","Standard Delivery")</f>
        <v>Standard Delivery</v>
      </c>
      <c r="H1501" s="9" t="s">
        <v>196</v>
      </c>
      <c r="I1501" s="13" t="str">
        <f ca="1">TRIM(Table13[[#This Row],[Product Category]])</f>
        <v>Furniture</v>
      </c>
      <c r="J1501" s="13" t="str">
        <f ca="1">PROPER(Table13[[#This Row],[Product Sub-Category]])</f>
        <v>Appliances</v>
      </c>
      <c r="K1501" s="14">
        <v>5</v>
      </c>
      <c r="L1501" s="15">
        <v>10.98</v>
      </c>
      <c r="M1501" s="15">
        <f t="shared" si="69"/>
        <v>54.900000000000006</v>
      </c>
      <c r="N1501" s="9">
        <v>0.05</v>
      </c>
      <c r="O1501" s="20">
        <v>0.05</v>
      </c>
      <c r="P1501" s="20" t="str">
        <f>IF(Table13[[#This Row],[Discount]]=0,"No Discount",IF(Table13[[#This Row],[Discount]]&lt;=0.05,"Low",IF(Table13[[#This Row],[Discount]]&lt;=0.1,"Medium","High")))</f>
        <v>Low</v>
      </c>
      <c r="Q1501" s="15">
        <f t="shared" si="70"/>
        <v>2.7450000000000006</v>
      </c>
      <c r="R1501" s="15">
        <f t="shared" si="71"/>
        <v>52.155000000000008</v>
      </c>
      <c r="S1501" s="15" t="str">
        <f>IF(Table13[[#This Row],[Total Sales After Discount (Main Total Sales)]]&gt;=1000,"High Order","Low Order")</f>
        <v>Low Order</v>
      </c>
      <c r="T1501" s="9" t="s">
        <v>98</v>
      </c>
      <c r="U1501" s="9" t="s">
        <v>81</v>
      </c>
      <c r="V1501" s="16" t="str">
        <f ca="1">PROPER(Table13[[#This Row],[Region]])</f>
        <v>West</v>
      </c>
      <c r="W1501" s="9" t="s">
        <v>37</v>
      </c>
      <c r="X1501" s="9" t="s">
        <v>909</v>
      </c>
      <c r="Y1501" s="9" t="s">
        <v>32</v>
      </c>
      <c r="Z1501" s="9" t="str">
        <f>TEXT(Table13[[#This Row],[Order Date]],"mmm")</f>
        <v>Mar</v>
      </c>
      <c r="AA1501" s="1" t="str">
        <f>TEXT(Table13[[#This Row],[Order Date]],"yyyy")</f>
        <v>2015</v>
      </c>
      <c r="AB1501" s="1" t="str">
        <f>TEXT(Table13[[#This Row],[Order Date]],"mmm yyyy")</f>
        <v>Mar 2015</v>
      </c>
      <c r="AC1501" s="1" t="str">
        <f>TEXT(Table13[[#This Row],[Order Date]],"dddd")</f>
        <v>Tuesday</v>
      </c>
    </row>
    <row r="1502" spans="1:29" ht="14.5">
      <c r="A1502" s="9">
        <v>2647</v>
      </c>
      <c r="B1502" s="9" t="str">
        <f>VLOOKUP(Table13[[#This Row],[Customer ID]],'Customer Lookup'!A:B,2,0)</f>
        <v>Teresa Bishop</v>
      </c>
      <c r="C1502" s="9">
        <v>91386</v>
      </c>
      <c r="D1502" s="12">
        <v>42080</v>
      </c>
      <c r="E1502" s="12">
        <v>42082</v>
      </c>
      <c r="F1502" s="24">
        <f>Table13[[#This Row],[Ship Date]]-Table13[[#This Row],[Order Date]]</f>
        <v>2</v>
      </c>
      <c r="G1502" s="18" t="str">
        <f>IF(Table13[[#This Row],[Shipping Delay (No of Days From Order to Delivery)]]&lt;=2,"Fast Delivery","Standard Delivery")</f>
        <v>Fast Delivery</v>
      </c>
      <c r="H1502" s="8" t="s">
        <v>2233</v>
      </c>
      <c r="I1502" s="13" t="str">
        <f ca="1">TRIM(Table13[[#This Row],[Product Category]])</f>
        <v>Technology</v>
      </c>
      <c r="J1502" s="13" t="str">
        <f ca="1">PROPER(Table13[[#This Row],[Product Sub-Category]])</f>
        <v>Office Furnishings</v>
      </c>
      <c r="K1502" s="14">
        <v>4</v>
      </c>
      <c r="L1502" s="15">
        <v>39.979999999999997</v>
      </c>
      <c r="M1502" s="15">
        <f t="shared" si="69"/>
        <v>159.91999999999999</v>
      </c>
      <c r="N1502" s="9">
        <v>0.05</v>
      </c>
      <c r="O1502" s="21">
        <v>0.05</v>
      </c>
      <c r="P1502" s="21" t="str">
        <f>IF(Table13[[#This Row],[Discount]]=0,"No Discount",IF(Table13[[#This Row],[Discount]]&lt;=0.05,"Low",IF(Table13[[#This Row],[Discount]]&lt;=0.1,"Medium","High")))</f>
        <v>Low</v>
      </c>
      <c r="Q1502" s="15">
        <f t="shared" si="70"/>
        <v>7.9959999999999996</v>
      </c>
      <c r="R1502" s="15">
        <f t="shared" si="71"/>
        <v>151.92399999999998</v>
      </c>
      <c r="S1502" s="15" t="str">
        <f>IF(Table13[[#This Row],[Total Sales After Discount (Main Total Sales)]]&gt;=1000,"High Order","Low Order")</f>
        <v>Low Order</v>
      </c>
      <c r="T1502" s="9" t="s">
        <v>98</v>
      </c>
      <c r="U1502" s="9" t="s">
        <v>81</v>
      </c>
      <c r="V1502" s="16" t="str">
        <f ca="1">PROPER(Table13[[#This Row],[Region]])</f>
        <v>East</v>
      </c>
      <c r="W1502" s="9" t="s">
        <v>37</v>
      </c>
      <c r="X1502" s="9" t="s">
        <v>909</v>
      </c>
      <c r="Y1502" s="9" t="s">
        <v>32</v>
      </c>
      <c r="Z1502" s="9" t="str">
        <f>TEXT(Table13[[#This Row],[Order Date]],"mmm")</f>
        <v>Mar</v>
      </c>
      <c r="AA1502" s="1" t="str">
        <f>TEXT(Table13[[#This Row],[Order Date]],"yyyy")</f>
        <v>2015</v>
      </c>
      <c r="AB1502" s="1" t="str">
        <f>TEXT(Table13[[#This Row],[Order Date]],"mmm yyyy")</f>
        <v>Mar 2015</v>
      </c>
      <c r="AC1502" s="1" t="str">
        <f>TEXT(Table13[[#This Row],[Order Date]],"dddd")</f>
        <v>Tuesday</v>
      </c>
    </row>
    <row r="1503" spans="1:29" ht="14.5">
      <c r="A1503" s="9">
        <v>2649</v>
      </c>
      <c r="B1503" s="9" t="str">
        <f>VLOOKUP(Table13[[#This Row],[Customer ID]],'Customer Lookup'!A:B,2,0)</f>
        <v>Leo J Olson</v>
      </c>
      <c r="C1503" s="9">
        <v>88814</v>
      </c>
      <c r="D1503" s="12">
        <v>42166</v>
      </c>
      <c r="E1503" s="12">
        <v>42167</v>
      </c>
      <c r="F1503" s="24">
        <f>Table13[[#This Row],[Ship Date]]-Table13[[#This Row],[Order Date]]</f>
        <v>1</v>
      </c>
      <c r="G1503" s="18" t="str">
        <f>IF(Table13[[#This Row],[Shipping Delay (No of Days From Order to Delivery)]]&lt;=2,"Fast Delivery","Standard Delivery")</f>
        <v>Fast Delivery</v>
      </c>
      <c r="H1503" s="9" t="s">
        <v>144</v>
      </c>
      <c r="I1503" s="13" t="str">
        <f ca="1">TRIM(Table13[[#This Row],[Product Category]])</f>
        <v>Technology</v>
      </c>
      <c r="J1503" s="13" t="str">
        <f ca="1">PROPER(Table13[[#This Row],[Product Sub-Category]])</f>
        <v>Computer Peripherals</v>
      </c>
      <c r="K1503" s="14">
        <v>5</v>
      </c>
      <c r="L1503" s="15">
        <v>39.979999999999997</v>
      </c>
      <c r="M1503" s="15">
        <f t="shared" si="69"/>
        <v>199.89999999999998</v>
      </c>
      <c r="N1503" s="9">
        <v>0.05</v>
      </c>
      <c r="O1503" s="20">
        <v>0.05</v>
      </c>
      <c r="P1503" s="20" t="str">
        <f>IF(Table13[[#This Row],[Discount]]=0,"No Discount",IF(Table13[[#This Row],[Discount]]&lt;=0.05,"Low",IF(Table13[[#This Row],[Discount]]&lt;=0.1,"Medium","High")))</f>
        <v>Low</v>
      </c>
      <c r="Q1503" s="15">
        <f t="shared" si="70"/>
        <v>9.9949999999999992</v>
      </c>
      <c r="R1503" s="15">
        <f t="shared" si="71"/>
        <v>189.90499999999997</v>
      </c>
      <c r="S1503" s="15" t="str">
        <f>IF(Table13[[#This Row],[Total Sales After Discount (Main Total Sales)]]&gt;=1000,"High Order","Low Order")</f>
        <v>Low Order</v>
      </c>
      <c r="T1503" s="9" t="s">
        <v>21</v>
      </c>
      <c r="U1503" s="9" t="s">
        <v>81</v>
      </c>
      <c r="V1503" s="16" t="str">
        <f ca="1">PROPER(Table13[[#This Row],[Region]])</f>
        <v>East</v>
      </c>
      <c r="W1503" s="9" t="s">
        <v>268</v>
      </c>
      <c r="X1503" s="9" t="s">
        <v>835</v>
      </c>
      <c r="Y1503" s="9" t="s">
        <v>32</v>
      </c>
      <c r="Z1503" s="9" t="str">
        <f>TEXT(Table13[[#This Row],[Order Date]],"mmm")</f>
        <v>Jun</v>
      </c>
      <c r="AA1503" s="1" t="str">
        <f>TEXT(Table13[[#This Row],[Order Date]],"yyyy")</f>
        <v>2015</v>
      </c>
      <c r="AB1503" s="1" t="str">
        <f>TEXT(Table13[[#This Row],[Order Date]],"mmm yyyy")</f>
        <v>Jun 2015</v>
      </c>
      <c r="AC1503" s="1" t="str">
        <f>TEXT(Table13[[#This Row],[Order Date]],"dddd")</f>
        <v>Thursday</v>
      </c>
    </row>
    <row r="1504" spans="1:29" ht="14.5">
      <c r="A1504" s="9">
        <v>2650</v>
      </c>
      <c r="B1504" s="9" t="str">
        <f>VLOOKUP(Table13[[#This Row],[Customer ID]],'Customer Lookup'!A:B,2,0)</f>
        <v>Joanne Chu</v>
      </c>
      <c r="C1504" s="9">
        <v>88815</v>
      </c>
      <c r="D1504" s="12">
        <v>42128</v>
      </c>
      <c r="E1504" s="12">
        <v>42129</v>
      </c>
      <c r="F1504" s="24">
        <f>Table13[[#This Row],[Ship Date]]-Table13[[#This Row],[Order Date]]</f>
        <v>1</v>
      </c>
      <c r="G1504" s="18" t="str">
        <f>IF(Table13[[#This Row],[Shipping Delay (No of Days From Order to Delivery)]]&lt;=2,"Fast Delivery","Standard Delivery")</f>
        <v>Fast Delivery</v>
      </c>
      <c r="H1504" s="8" t="s">
        <v>2235</v>
      </c>
      <c r="I1504" s="13" t="str">
        <f ca="1">TRIM(Table13[[#This Row],[Product Category]])</f>
        <v>Office Supplies</v>
      </c>
      <c r="J1504" s="13" t="str">
        <f ca="1">PROPER(Table13[[#This Row],[Product Sub-Category]])</f>
        <v>Telephones And Communication</v>
      </c>
      <c r="K1504" s="14">
        <v>26</v>
      </c>
      <c r="L1504" s="15">
        <v>35.99</v>
      </c>
      <c r="M1504" s="15">
        <f t="shared" si="69"/>
        <v>935.74</v>
      </c>
      <c r="N1504" s="9">
        <v>0.05</v>
      </c>
      <c r="O1504" s="21">
        <v>0.05</v>
      </c>
      <c r="P1504" s="21" t="str">
        <f>IF(Table13[[#This Row],[Discount]]=0,"No Discount",IF(Table13[[#This Row],[Discount]]&lt;=0.05,"Low",IF(Table13[[#This Row],[Discount]]&lt;=0.1,"Medium","High")))</f>
        <v>Low</v>
      </c>
      <c r="Q1504" s="15">
        <f t="shared" si="70"/>
        <v>46.787000000000006</v>
      </c>
      <c r="R1504" s="15">
        <f t="shared" si="71"/>
        <v>888.95299999999997</v>
      </c>
      <c r="S1504" s="15" t="str">
        <f>IF(Table13[[#This Row],[Total Sales After Discount (Main Total Sales)]]&gt;=1000,"High Order","Low Order")</f>
        <v>Low Order</v>
      </c>
      <c r="T1504" s="9" t="s">
        <v>41</v>
      </c>
      <c r="U1504" s="9" t="s">
        <v>81</v>
      </c>
      <c r="V1504" s="16" t="str">
        <f ca="1">PROPER(Table13[[#This Row],[Region]])</f>
        <v>West</v>
      </c>
      <c r="W1504" s="9" t="s">
        <v>174</v>
      </c>
      <c r="X1504" s="9" t="s">
        <v>910</v>
      </c>
      <c r="Y1504" s="9" t="s">
        <v>32</v>
      </c>
      <c r="Z1504" s="9" t="str">
        <f>TEXT(Table13[[#This Row],[Order Date]],"mmm")</f>
        <v>May</v>
      </c>
      <c r="AA1504" s="1" t="str">
        <f>TEXT(Table13[[#This Row],[Order Date]],"yyyy")</f>
        <v>2015</v>
      </c>
      <c r="AB1504" s="1" t="str">
        <f>TEXT(Table13[[#This Row],[Order Date]],"mmm yyyy")</f>
        <v>May 2015</v>
      </c>
      <c r="AC1504" s="1" t="str">
        <f>TEXT(Table13[[#This Row],[Order Date]],"dddd")</f>
        <v>Monday</v>
      </c>
    </row>
    <row r="1505" spans="1:29" ht="14.5">
      <c r="A1505" s="9">
        <v>2652</v>
      </c>
      <c r="B1505" s="9" t="str">
        <f>VLOOKUP(Table13[[#This Row],[Customer ID]],'Customer Lookup'!A:B,2,0)</f>
        <v>Brenda Ross</v>
      </c>
      <c r="C1505" s="9">
        <v>89361</v>
      </c>
      <c r="D1505" s="12">
        <v>42149</v>
      </c>
      <c r="E1505" s="12">
        <v>42151</v>
      </c>
      <c r="F1505" s="24">
        <f>Table13[[#This Row],[Ship Date]]-Table13[[#This Row],[Order Date]]</f>
        <v>2</v>
      </c>
      <c r="G1505" s="18" t="str">
        <f>IF(Table13[[#This Row],[Shipping Delay (No of Days From Order to Delivery)]]&lt;=2,"Fast Delivery","Standard Delivery")</f>
        <v>Fast Delivery</v>
      </c>
      <c r="H1505" s="9" t="s">
        <v>83</v>
      </c>
      <c r="I1505" s="13" t="str">
        <f ca="1">TRIM(Table13[[#This Row],[Product Category]])</f>
        <v>Technology</v>
      </c>
      <c r="J1505" s="13" t="str">
        <f ca="1">PROPER(Table13[[#This Row],[Product Sub-Category]])</f>
        <v>Paper</v>
      </c>
      <c r="K1505" s="14">
        <v>2</v>
      </c>
      <c r="L1505" s="15">
        <v>47.9</v>
      </c>
      <c r="M1505" s="15">
        <f t="shared" si="69"/>
        <v>95.8</v>
      </c>
      <c r="N1505" s="9">
        <v>0.05</v>
      </c>
      <c r="O1505" s="20">
        <v>0.05</v>
      </c>
      <c r="P1505" s="20" t="str">
        <f>IF(Table13[[#This Row],[Discount]]=0,"No Discount",IF(Table13[[#This Row],[Discount]]&lt;=0.05,"Low",IF(Table13[[#This Row],[Discount]]&lt;=0.1,"Medium","High")))</f>
        <v>Low</v>
      </c>
      <c r="Q1505" s="15">
        <f t="shared" si="70"/>
        <v>4.79</v>
      </c>
      <c r="R1505" s="15">
        <f t="shared" si="71"/>
        <v>91.009999999999991</v>
      </c>
      <c r="S1505" s="15" t="str">
        <f>IF(Table13[[#This Row],[Total Sales After Discount (Main Total Sales)]]&gt;=1000,"High Order","Low Order")</f>
        <v>Low Order</v>
      </c>
      <c r="T1505" s="9" t="s">
        <v>50</v>
      </c>
      <c r="U1505" s="9" t="s">
        <v>104</v>
      </c>
      <c r="V1505" s="16" t="str">
        <f ca="1">PROPER(Table13[[#This Row],[Region]])</f>
        <v>Central</v>
      </c>
      <c r="W1505" s="9" t="s">
        <v>37</v>
      </c>
      <c r="X1505" s="9" t="s">
        <v>909</v>
      </c>
      <c r="Y1505" s="9" t="s">
        <v>32</v>
      </c>
      <c r="Z1505" s="9" t="str">
        <f>TEXT(Table13[[#This Row],[Order Date]],"mmm")</f>
        <v>May</v>
      </c>
      <c r="AA1505" s="1" t="str">
        <f>TEXT(Table13[[#This Row],[Order Date]],"yyyy")</f>
        <v>2015</v>
      </c>
      <c r="AB1505" s="1" t="str">
        <f>TEXT(Table13[[#This Row],[Order Date]],"mmm yyyy")</f>
        <v>May 2015</v>
      </c>
      <c r="AC1505" s="1" t="str">
        <f>TEXT(Table13[[#This Row],[Order Date]],"dddd")</f>
        <v>Monday</v>
      </c>
    </row>
    <row r="1506" spans="1:29" ht="14.5">
      <c r="A1506" s="9">
        <v>2653</v>
      </c>
      <c r="B1506" s="9" t="str">
        <f>VLOOKUP(Table13[[#This Row],[Customer ID]],'Customer Lookup'!A:B,2,0)</f>
        <v>Leo Kane</v>
      </c>
      <c r="C1506" s="9">
        <v>89360</v>
      </c>
      <c r="D1506" s="12">
        <v>42057</v>
      </c>
      <c r="E1506" s="12">
        <v>42058</v>
      </c>
      <c r="F1506" s="24">
        <f>Table13[[#This Row],[Ship Date]]-Table13[[#This Row],[Order Date]]</f>
        <v>1</v>
      </c>
      <c r="G1506" s="18" t="str">
        <f>IF(Table13[[#This Row],[Shipping Delay (No of Days From Order to Delivery)]]&lt;=2,"Fast Delivery","Standard Delivery")</f>
        <v>Fast Delivery</v>
      </c>
      <c r="H1506" s="8" t="s">
        <v>144</v>
      </c>
      <c r="I1506" s="13" t="str">
        <f ca="1">TRIM(Table13[[#This Row],[Product Category]])</f>
        <v>Furniture</v>
      </c>
      <c r="J1506" s="13" t="str">
        <f ca="1">PROPER(Table13[[#This Row],[Product Sub-Category]])</f>
        <v>Computer Peripherals</v>
      </c>
      <c r="K1506" s="14">
        <v>7</v>
      </c>
      <c r="L1506" s="15">
        <v>4.9800000000000004</v>
      </c>
      <c r="M1506" s="15">
        <f t="shared" si="69"/>
        <v>34.86</v>
      </c>
      <c r="N1506" s="9">
        <v>0.05</v>
      </c>
      <c r="O1506" s="21">
        <v>0.05</v>
      </c>
      <c r="P1506" s="21" t="str">
        <f>IF(Table13[[#This Row],[Discount]]=0,"No Discount",IF(Table13[[#This Row],[Discount]]&lt;=0.05,"Low",IF(Table13[[#This Row],[Discount]]&lt;=0.1,"Medium","High")))</f>
        <v>Low</v>
      </c>
      <c r="Q1506" s="15">
        <f t="shared" si="70"/>
        <v>1.7430000000000001</v>
      </c>
      <c r="R1506" s="15">
        <f t="shared" si="71"/>
        <v>33.116999999999997</v>
      </c>
      <c r="S1506" s="15" t="str">
        <f>IF(Table13[[#This Row],[Total Sales After Discount (Main Total Sales)]]&gt;=1000,"High Order","Low Order")</f>
        <v>Low Order</v>
      </c>
      <c r="T1506" s="9" t="s">
        <v>31</v>
      </c>
      <c r="U1506" s="9" t="s">
        <v>104</v>
      </c>
      <c r="V1506" s="16" t="str">
        <f ca="1">PROPER(Table13[[#This Row],[Region]])</f>
        <v>Central</v>
      </c>
      <c r="W1506" s="9" t="s">
        <v>145</v>
      </c>
      <c r="X1506" s="9" t="s">
        <v>911</v>
      </c>
      <c r="Y1506" s="9" t="s">
        <v>32</v>
      </c>
      <c r="Z1506" s="9" t="str">
        <f>TEXT(Table13[[#This Row],[Order Date]],"mmm")</f>
        <v>Feb</v>
      </c>
      <c r="AA1506" s="1" t="str">
        <f>TEXT(Table13[[#This Row],[Order Date]],"yyyy")</f>
        <v>2015</v>
      </c>
      <c r="AB1506" s="1" t="str">
        <f>TEXT(Table13[[#This Row],[Order Date]],"mmm yyyy")</f>
        <v>Feb 2015</v>
      </c>
      <c r="AC1506" s="1" t="str">
        <f>TEXT(Table13[[#This Row],[Order Date]],"dddd")</f>
        <v>Sunday</v>
      </c>
    </row>
    <row r="1507" spans="1:29" ht="14.5">
      <c r="A1507" s="9">
        <v>2653</v>
      </c>
      <c r="B1507" s="9" t="str">
        <f>VLOOKUP(Table13[[#This Row],[Customer ID]],'Customer Lookup'!A:B,2,0)</f>
        <v>Leo Kane</v>
      </c>
      <c r="C1507" s="9">
        <v>89360</v>
      </c>
      <c r="D1507" s="12">
        <v>42057</v>
      </c>
      <c r="E1507" s="12">
        <v>42059</v>
      </c>
      <c r="F1507" s="24">
        <f>Table13[[#This Row],[Ship Date]]-Table13[[#This Row],[Order Date]]</f>
        <v>2</v>
      </c>
      <c r="G1507" s="18" t="str">
        <f>IF(Table13[[#This Row],[Shipping Delay (No of Days From Order to Delivery)]]&lt;=2,"Fast Delivery","Standard Delivery")</f>
        <v>Fast Delivery</v>
      </c>
      <c r="H1507" s="9" t="s">
        <v>2233</v>
      </c>
      <c r="I1507" s="13" t="str">
        <f ca="1">TRIM(Table13[[#This Row],[Product Category]])</f>
        <v>Furniture</v>
      </c>
      <c r="J1507" s="13" t="str">
        <f ca="1">PROPER(Table13[[#This Row],[Product Sub-Category]])</f>
        <v>Office Furnishings</v>
      </c>
      <c r="K1507" s="14">
        <v>11</v>
      </c>
      <c r="L1507" s="15">
        <v>34.229999999999997</v>
      </c>
      <c r="M1507" s="15">
        <f t="shared" si="69"/>
        <v>376.53</v>
      </c>
      <c r="N1507" s="9">
        <v>0.05</v>
      </c>
      <c r="O1507" s="20">
        <v>0.05</v>
      </c>
      <c r="P1507" s="20" t="str">
        <f>IF(Table13[[#This Row],[Discount]]=0,"No Discount",IF(Table13[[#This Row],[Discount]]&lt;=0.05,"Low",IF(Table13[[#This Row],[Discount]]&lt;=0.1,"Medium","High")))</f>
        <v>Low</v>
      </c>
      <c r="Q1507" s="15">
        <f t="shared" si="70"/>
        <v>18.826499999999999</v>
      </c>
      <c r="R1507" s="15">
        <f t="shared" si="71"/>
        <v>357.70349999999996</v>
      </c>
      <c r="S1507" s="15" t="str">
        <f>IF(Table13[[#This Row],[Total Sales After Discount (Main Total Sales)]]&gt;=1000,"High Order","Low Order")</f>
        <v>Low Order</v>
      </c>
      <c r="T1507" s="9" t="s">
        <v>31</v>
      </c>
      <c r="U1507" s="9" t="s">
        <v>104</v>
      </c>
      <c r="V1507" s="16" t="str">
        <f ca="1">PROPER(Table13[[#This Row],[Region]])</f>
        <v>South</v>
      </c>
      <c r="W1507" s="9" t="s">
        <v>145</v>
      </c>
      <c r="X1507" s="9" t="s">
        <v>911</v>
      </c>
      <c r="Y1507" s="9" t="s">
        <v>32</v>
      </c>
      <c r="Z1507" s="9" t="str">
        <f>TEXT(Table13[[#This Row],[Order Date]],"mmm")</f>
        <v>Feb</v>
      </c>
      <c r="AA1507" s="1" t="str">
        <f>TEXT(Table13[[#This Row],[Order Date]],"yyyy")</f>
        <v>2015</v>
      </c>
      <c r="AB1507" s="1" t="str">
        <f>TEXT(Table13[[#This Row],[Order Date]],"mmm yyyy")</f>
        <v>Feb 2015</v>
      </c>
      <c r="AC1507" s="1" t="str">
        <f>TEXT(Table13[[#This Row],[Order Date]],"dddd")</f>
        <v>Sunday</v>
      </c>
    </row>
    <row r="1508" spans="1:29" ht="14.5">
      <c r="A1508" s="9">
        <v>2655</v>
      </c>
      <c r="B1508" s="9" t="str">
        <f>VLOOKUP(Table13[[#This Row],[Customer ID]],'Customer Lookup'!A:B,2,0)</f>
        <v>Benjamin Lam</v>
      </c>
      <c r="C1508" s="9">
        <v>86063</v>
      </c>
      <c r="D1508" s="12">
        <v>42112</v>
      </c>
      <c r="E1508" s="12">
        <v>42112</v>
      </c>
      <c r="F1508" s="24">
        <f>Table13[[#This Row],[Ship Date]]-Table13[[#This Row],[Order Date]]</f>
        <v>0</v>
      </c>
      <c r="G1508" s="18" t="str">
        <f>IF(Table13[[#This Row],[Shipping Delay (No of Days From Order to Delivery)]]&lt;=2,"Fast Delivery","Standard Delivery")</f>
        <v>Fast Delivery</v>
      </c>
      <c r="H1508" s="8" t="s">
        <v>2232</v>
      </c>
      <c r="I1508" s="13" t="str">
        <f ca="1">TRIM(Table13[[#This Row],[Product Category]])</f>
        <v>Office Supplies</v>
      </c>
      <c r="J1508" s="13" t="str">
        <f ca="1">PROPER(Table13[[#This Row],[Product Sub-Category]])</f>
        <v>Chairs &amp; Chairmats</v>
      </c>
      <c r="K1508" s="14">
        <v>6</v>
      </c>
      <c r="L1508" s="15">
        <v>89.99</v>
      </c>
      <c r="M1508" s="15">
        <f t="shared" si="69"/>
        <v>539.93999999999994</v>
      </c>
      <c r="N1508" s="9">
        <v>0.05</v>
      </c>
      <c r="O1508" s="21">
        <v>0.05</v>
      </c>
      <c r="P1508" s="21" t="str">
        <f>IF(Table13[[#This Row],[Discount]]=0,"No Discount",IF(Table13[[#This Row],[Discount]]&lt;=0.05,"Low",IF(Table13[[#This Row],[Discount]]&lt;=0.1,"Medium","High")))</f>
        <v>Low</v>
      </c>
      <c r="Q1508" s="15">
        <f t="shared" si="70"/>
        <v>26.997</v>
      </c>
      <c r="R1508" s="15">
        <f t="shared" si="71"/>
        <v>512.94299999999998</v>
      </c>
      <c r="S1508" s="15" t="str">
        <f>IF(Table13[[#This Row],[Total Sales After Discount (Main Total Sales)]]&gt;=1000,"High Order","Low Order")</f>
        <v>Low Order</v>
      </c>
      <c r="T1508" s="9" t="s">
        <v>50</v>
      </c>
      <c r="U1508" s="9" t="s">
        <v>104</v>
      </c>
      <c r="V1508" s="16" t="str">
        <f ca="1">PROPER(Table13[[#This Row],[Region]])</f>
        <v>South</v>
      </c>
      <c r="W1508" s="9" t="s">
        <v>254</v>
      </c>
      <c r="X1508" s="9" t="s">
        <v>337</v>
      </c>
      <c r="Y1508" s="9" t="s">
        <v>22</v>
      </c>
      <c r="Z1508" s="9" t="str">
        <f>TEXT(Table13[[#This Row],[Order Date]],"mmm")</f>
        <v>Apr</v>
      </c>
      <c r="AA1508" s="1" t="str">
        <f>TEXT(Table13[[#This Row],[Order Date]],"yyyy")</f>
        <v>2015</v>
      </c>
      <c r="AB1508" s="1" t="str">
        <f>TEXT(Table13[[#This Row],[Order Date]],"mmm yyyy")</f>
        <v>Apr 2015</v>
      </c>
      <c r="AC1508" s="1" t="str">
        <f>TEXT(Table13[[#This Row],[Order Date]],"dddd")</f>
        <v>Saturday</v>
      </c>
    </row>
    <row r="1509" spans="1:29" ht="14.5">
      <c r="A1509" s="9">
        <v>2655</v>
      </c>
      <c r="B1509" s="9" t="str">
        <f>VLOOKUP(Table13[[#This Row],[Customer ID]],'Customer Lookup'!A:B,2,0)</f>
        <v>Benjamin Lam</v>
      </c>
      <c r="C1509" s="9">
        <v>86064</v>
      </c>
      <c r="D1509" s="12">
        <v>42102</v>
      </c>
      <c r="E1509" s="12">
        <v>42103</v>
      </c>
      <c r="F1509" s="24">
        <f>Table13[[#This Row],[Ship Date]]-Table13[[#This Row],[Order Date]]</f>
        <v>1</v>
      </c>
      <c r="G1509" s="18" t="str">
        <f>IF(Table13[[#This Row],[Shipping Delay (No of Days From Order to Delivery)]]&lt;=2,"Fast Delivery","Standard Delivery")</f>
        <v>Fast Delivery</v>
      </c>
      <c r="H1509" s="9" t="s">
        <v>2231</v>
      </c>
      <c r="I1509" s="13" t="str">
        <f ca="1">TRIM(Table13[[#This Row],[Product Category]])</f>
        <v>Office Supplies</v>
      </c>
      <c r="J1509" s="13" t="str">
        <f ca="1">PROPER(Table13[[#This Row],[Product Sub-Category]])</f>
        <v>Pens &amp; Art Supplies</v>
      </c>
      <c r="K1509" s="14">
        <v>10</v>
      </c>
      <c r="L1509" s="15">
        <v>2.94</v>
      </c>
      <c r="M1509" s="15">
        <f t="shared" si="69"/>
        <v>29.4</v>
      </c>
      <c r="N1509" s="9">
        <v>0.05</v>
      </c>
      <c r="O1509" s="20">
        <v>0.05</v>
      </c>
      <c r="P1509" s="20" t="str">
        <f>IF(Table13[[#This Row],[Discount]]=0,"No Discount",IF(Table13[[#This Row],[Discount]]&lt;=0.05,"Low",IF(Table13[[#This Row],[Discount]]&lt;=0.1,"Medium","High")))</f>
        <v>Low</v>
      </c>
      <c r="Q1509" s="15">
        <f t="shared" si="70"/>
        <v>1.47</v>
      </c>
      <c r="R1509" s="15">
        <f t="shared" si="71"/>
        <v>27.93</v>
      </c>
      <c r="S1509" s="15" t="str">
        <f>IF(Table13[[#This Row],[Total Sales After Discount (Main Total Sales)]]&gt;=1000,"High Order","Low Order")</f>
        <v>Low Order</v>
      </c>
      <c r="T1509" s="9" t="s">
        <v>41</v>
      </c>
      <c r="U1509" s="9" t="s">
        <v>81</v>
      </c>
      <c r="V1509" s="16" t="str">
        <f ca="1">PROPER(Table13[[#This Row],[Region]])</f>
        <v>East</v>
      </c>
      <c r="W1509" s="9" t="s">
        <v>254</v>
      </c>
      <c r="X1509" s="9" t="s">
        <v>337</v>
      </c>
      <c r="Y1509" s="9" t="s">
        <v>32</v>
      </c>
      <c r="Z1509" s="9" t="str">
        <f>TEXT(Table13[[#This Row],[Order Date]],"mmm")</f>
        <v>Apr</v>
      </c>
      <c r="AA1509" s="1" t="str">
        <f>TEXT(Table13[[#This Row],[Order Date]],"yyyy")</f>
        <v>2015</v>
      </c>
      <c r="AB1509" s="1" t="str">
        <f>TEXT(Table13[[#This Row],[Order Date]],"mmm yyyy")</f>
        <v>Apr 2015</v>
      </c>
      <c r="AC1509" s="1" t="str">
        <f>TEXT(Table13[[#This Row],[Order Date]],"dddd")</f>
        <v>Wednesday</v>
      </c>
    </row>
    <row r="1510" spans="1:29" ht="14.5">
      <c r="A1510" s="9">
        <v>2660</v>
      </c>
      <c r="B1510" s="9" t="str">
        <f>VLOOKUP(Table13[[#This Row],[Customer ID]],'Customer Lookup'!A:B,2,0)</f>
        <v>Jeffrey Page</v>
      </c>
      <c r="C1510" s="9">
        <v>86486</v>
      </c>
      <c r="D1510" s="12">
        <v>42059</v>
      </c>
      <c r="E1510" s="12">
        <v>42061</v>
      </c>
      <c r="F1510" s="24">
        <f>Table13[[#This Row],[Ship Date]]-Table13[[#This Row],[Order Date]]</f>
        <v>2</v>
      </c>
      <c r="G1510" s="18" t="str">
        <f>IF(Table13[[#This Row],[Shipping Delay (No of Days From Order to Delivery)]]&lt;=2,"Fast Delivery","Standard Delivery")</f>
        <v>Fast Delivery</v>
      </c>
      <c r="H1510" s="8" t="s">
        <v>2238</v>
      </c>
      <c r="I1510" s="13" t="str">
        <f ca="1">TRIM(Table13[[#This Row],[Product Category]])</f>
        <v>Office Supplies</v>
      </c>
      <c r="J1510" s="13" t="str">
        <f ca="1">PROPER(Table13[[#This Row],[Product Sub-Category]])</f>
        <v>Storage &amp; Organization</v>
      </c>
      <c r="K1510" s="14">
        <v>4</v>
      </c>
      <c r="L1510" s="15">
        <v>138.13999999999999</v>
      </c>
      <c r="M1510" s="15">
        <f t="shared" si="69"/>
        <v>552.55999999999995</v>
      </c>
      <c r="N1510" s="9">
        <v>0.1</v>
      </c>
      <c r="O1510" s="21">
        <v>0.1</v>
      </c>
      <c r="P1510" s="21" t="str">
        <f>IF(Table13[[#This Row],[Discount]]=0,"No Discount",IF(Table13[[#This Row],[Discount]]&lt;=0.05,"Low",IF(Table13[[#This Row],[Discount]]&lt;=0.1,"Medium","High")))</f>
        <v>Medium</v>
      </c>
      <c r="Q1510" s="15">
        <f t="shared" si="70"/>
        <v>55.256</v>
      </c>
      <c r="R1510" s="15">
        <f t="shared" si="71"/>
        <v>497.30399999999997</v>
      </c>
      <c r="S1510" s="15" t="str">
        <f>IF(Table13[[#This Row],[Total Sales After Discount (Main Total Sales)]]&gt;=1000,"High Order","Low Order")</f>
        <v>Low Order</v>
      </c>
      <c r="T1510" s="9" t="s">
        <v>41</v>
      </c>
      <c r="U1510" s="9" t="s">
        <v>51</v>
      </c>
      <c r="V1510" s="16" t="str">
        <f ca="1">PROPER(Table13[[#This Row],[Region]])</f>
        <v>East</v>
      </c>
      <c r="W1510" s="9" t="s">
        <v>147</v>
      </c>
      <c r="X1510" s="9" t="s">
        <v>490</v>
      </c>
      <c r="Y1510" s="9" t="s">
        <v>32</v>
      </c>
      <c r="Z1510" s="9" t="str">
        <f>TEXT(Table13[[#This Row],[Order Date]],"mmm")</f>
        <v>Feb</v>
      </c>
      <c r="AA1510" s="1" t="str">
        <f>TEXT(Table13[[#This Row],[Order Date]],"yyyy")</f>
        <v>2015</v>
      </c>
      <c r="AB1510" s="1" t="str">
        <f>TEXT(Table13[[#This Row],[Order Date]],"mmm yyyy")</f>
        <v>Feb 2015</v>
      </c>
      <c r="AC1510" s="1" t="str">
        <f>TEXT(Table13[[#This Row],[Order Date]],"dddd")</f>
        <v>Tuesday</v>
      </c>
    </row>
    <row r="1511" spans="1:29" ht="14.5">
      <c r="A1511" s="9">
        <v>2667</v>
      </c>
      <c r="B1511" s="9" t="str">
        <f>VLOOKUP(Table13[[#This Row],[Customer ID]],'Customer Lookup'!A:B,2,0)</f>
        <v>Pat Baker</v>
      </c>
      <c r="C1511" s="9">
        <v>87831</v>
      </c>
      <c r="D1511" s="12">
        <v>42096</v>
      </c>
      <c r="E1511" s="12">
        <v>42098</v>
      </c>
      <c r="F1511" s="24">
        <f>Table13[[#This Row],[Ship Date]]-Table13[[#This Row],[Order Date]]</f>
        <v>2</v>
      </c>
      <c r="G1511" s="18" t="str">
        <f>IF(Table13[[#This Row],[Shipping Delay (No of Days From Order to Delivery)]]&lt;=2,"Fast Delivery","Standard Delivery")</f>
        <v>Fast Delivery</v>
      </c>
      <c r="H1511" s="9" t="s">
        <v>196</v>
      </c>
      <c r="I1511" s="13" t="str">
        <f ca="1">TRIM(Table13[[#This Row],[Product Category]])</f>
        <v>Office Supplies</v>
      </c>
      <c r="J1511" s="13" t="str">
        <f ca="1">PROPER(Table13[[#This Row],[Product Sub-Category]])</f>
        <v>Appliances</v>
      </c>
      <c r="K1511" s="14">
        <v>4</v>
      </c>
      <c r="L1511" s="15">
        <v>90.24</v>
      </c>
      <c r="M1511" s="15">
        <f t="shared" si="69"/>
        <v>360.96</v>
      </c>
      <c r="N1511" s="9">
        <v>0.05</v>
      </c>
      <c r="O1511" s="20">
        <v>0.05</v>
      </c>
      <c r="P1511" s="20" t="str">
        <f>IF(Table13[[#This Row],[Discount]]=0,"No Discount",IF(Table13[[#This Row],[Discount]]&lt;=0.05,"Low",IF(Table13[[#This Row],[Discount]]&lt;=0.1,"Medium","High")))</f>
        <v>Low</v>
      </c>
      <c r="Q1511" s="15">
        <f t="shared" si="70"/>
        <v>18.047999999999998</v>
      </c>
      <c r="R1511" s="15">
        <f t="shared" si="71"/>
        <v>342.91199999999998</v>
      </c>
      <c r="S1511" s="15" t="str">
        <f>IF(Table13[[#This Row],[Total Sales After Discount (Main Total Sales)]]&gt;=1000,"High Order","Low Order")</f>
        <v>Low Order</v>
      </c>
      <c r="T1511" s="9" t="s">
        <v>21</v>
      </c>
      <c r="U1511" s="9" t="s">
        <v>42</v>
      </c>
      <c r="V1511" s="16" t="str">
        <f ca="1">PROPER(Table13[[#This Row],[Region]])</f>
        <v>East</v>
      </c>
      <c r="W1511" s="9" t="s">
        <v>124</v>
      </c>
      <c r="X1511" s="9" t="s">
        <v>88</v>
      </c>
      <c r="Y1511" s="9" t="s">
        <v>32</v>
      </c>
      <c r="Z1511" s="9" t="str">
        <f>TEXT(Table13[[#This Row],[Order Date]],"mmm")</f>
        <v>Apr</v>
      </c>
      <c r="AA1511" s="1" t="str">
        <f>TEXT(Table13[[#This Row],[Order Date]],"yyyy")</f>
        <v>2015</v>
      </c>
      <c r="AB1511" s="1" t="str">
        <f>TEXT(Table13[[#This Row],[Order Date]],"mmm yyyy")</f>
        <v>Apr 2015</v>
      </c>
      <c r="AC1511" s="1" t="str">
        <f>TEXT(Table13[[#This Row],[Order Date]],"dddd")</f>
        <v>Thursday</v>
      </c>
    </row>
    <row r="1512" spans="1:29" ht="14.5">
      <c r="A1512" s="9">
        <v>2667</v>
      </c>
      <c r="B1512" s="9" t="str">
        <f>VLOOKUP(Table13[[#This Row],[Customer ID]],'Customer Lookup'!A:B,2,0)</f>
        <v>Pat Baker</v>
      </c>
      <c r="C1512" s="9">
        <v>87831</v>
      </c>
      <c r="D1512" s="12">
        <v>42096</v>
      </c>
      <c r="E1512" s="12">
        <v>42098</v>
      </c>
      <c r="F1512" s="24">
        <f>Table13[[#This Row],[Ship Date]]-Table13[[#This Row],[Order Date]]</f>
        <v>2</v>
      </c>
      <c r="G1512" s="18" t="str">
        <f>IF(Table13[[#This Row],[Shipping Delay (No of Days From Order to Delivery)]]&lt;=2,"Fast Delivery","Standard Delivery")</f>
        <v>Fast Delivery</v>
      </c>
      <c r="H1512" s="8" t="s">
        <v>83</v>
      </c>
      <c r="I1512" s="13" t="str">
        <f ca="1">TRIM(Table13[[#This Row],[Product Category]])</f>
        <v>Furniture</v>
      </c>
      <c r="J1512" s="13" t="str">
        <f ca="1">PROPER(Table13[[#This Row],[Product Sub-Category]])</f>
        <v>Paper</v>
      </c>
      <c r="K1512" s="14">
        <v>3</v>
      </c>
      <c r="L1512" s="15">
        <v>47.9</v>
      </c>
      <c r="M1512" s="15">
        <f t="shared" si="69"/>
        <v>143.69999999999999</v>
      </c>
      <c r="N1512" s="9">
        <v>0.05</v>
      </c>
      <c r="O1512" s="21">
        <v>0.05</v>
      </c>
      <c r="P1512" s="21" t="str">
        <f>IF(Table13[[#This Row],[Discount]]=0,"No Discount",IF(Table13[[#This Row],[Discount]]&lt;=0.05,"Low",IF(Table13[[#This Row],[Discount]]&lt;=0.1,"Medium","High")))</f>
        <v>Low</v>
      </c>
      <c r="Q1512" s="15">
        <f t="shared" si="70"/>
        <v>7.1849999999999996</v>
      </c>
      <c r="R1512" s="15">
        <f t="shared" si="71"/>
        <v>136.51499999999999</v>
      </c>
      <c r="S1512" s="15" t="str">
        <f>IF(Table13[[#This Row],[Total Sales After Discount (Main Total Sales)]]&gt;=1000,"High Order","Low Order")</f>
        <v>Low Order</v>
      </c>
      <c r="T1512" s="9" t="s">
        <v>21</v>
      </c>
      <c r="U1512" s="9" t="s">
        <v>42</v>
      </c>
      <c r="V1512" s="16" t="str">
        <f ca="1">PROPER(Table13[[#This Row],[Region]])</f>
        <v>Central</v>
      </c>
      <c r="W1512" s="9" t="s">
        <v>124</v>
      </c>
      <c r="X1512" s="9" t="s">
        <v>88</v>
      </c>
      <c r="Y1512" s="9" t="s">
        <v>22</v>
      </c>
      <c r="Z1512" s="9" t="str">
        <f>TEXT(Table13[[#This Row],[Order Date]],"mmm")</f>
        <v>Apr</v>
      </c>
      <c r="AA1512" s="1" t="str">
        <f>TEXT(Table13[[#This Row],[Order Date]],"yyyy")</f>
        <v>2015</v>
      </c>
      <c r="AB1512" s="1" t="str">
        <f>TEXT(Table13[[#This Row],[Order Date]],"mmm yyyy")</f>
        <v>Apr 2015</v>
      </c>
      <c r="AC1512" s="1" t="str">
        <f>TEXT(Table13[[#This Row],[Order Date]],"dddd")</f>
        <v>Thursday</v>
      </c>
    </row>
    <row r="1513" spans="1:29" ht="14.5">
      <c r="A1513" s="9">
        <v>2668</v>
      </c>
      <c r="B1513" s="9" t="str">
        <f>VLOOKUP(Table13[[#This Row],[Customer ID]],'Customer Lookup'!A:B,2,0)</f>
        <v>Carlos Hanson</v>
      </c>
      <c r="C1513" s="9">
        <v>87830</v>
      </c>
      <c r="D1513" s="12">
        <v>42091</v>
      </c>
      <c r="E1513" s="12">
        <v>42092</v>
      </c>
      <c r="F1513" s="24">
        <f>Table13[[#This Row],[Ship Date]]-Table13[[#This Row],[Order Date]]</f>
        <v>1</v>
      </c>
      <c r="G1513" s="18" t="str">
        <f>IF(Table13[[#This Row],[Shipping Delay (No of Days From Order to Delivery)]]&lt;=2,"Fast Delivery","Standard Delivery")</f>
        <v>Fast Delivery</v>
      </c>
      <c r="H1513" s="9" t="s">
        <v>2233</v>
      </c>
      <c r="I1513" s="13" t="str">
        <f ca="1">TRIM(Table13[[#This Row],[Product Category]])</f>
        <v>Office Supplies</v>
      </c>
      <c r="J1513" s="13" t="str">
        <f ca="1">PROPER(Table13[[#This Row],[Product Sub-Category]])</f>
        <v>Office Furnishings</v>
      </c>
      <c r="K1513" s="14">
        <v>12</v>
      </c>
      <c r="L1513" s="15">
        <v>10.4</v>
      </c>
      <c r="M1513" s="15">
        <f t="shared" si="69"/>
        <v>124.80000000000001</v>
      </c>
      <c r="N1513" s="9">
        <v>0.05</v>
      </c>
      <c r="O1513" s="20">
        <v>0.05</v>
      </c>
      <c r="P1513" s="20" t="str">
        <f>IF(Table13[[#This Row],[Discount]]=0,"No Discount",IF(Table13[[#This Row],[Discount]]&lt;=0.05,"Low",IF(Table13[[#This Row],[Discount]]&lt;=0.1,"Medium","High")))</f>
        <v>Low</v>
      </c>
      <c r="Q1513" s="15">
        <f t="shared" si="70"/>
        <v>6.2400000000000011</v>
      </c>
      <c r="R1513" s="15">
        <f t="shared" si="71"/>
        <v>118.56000000000002</v>
      </c>
      <c r="S1513" s="15" t="str">
        <f>IF(Table13[[#This Row],[Total Sales After Discount (Main Total Sales)]]&gt;=1000,"High Order","Low Order")</f>
        <v>Low Order</v>
      </c>
      <c r="T1513" s="9" t="s">
        <v>21</v>
      </c>
      <c r="U1513" s="9" t="s">
        <v>81</v>
      </c>
      <c r="V1513" s="16" t="str">
        <f ca="1">PROPER(Table13[[#This Row],[Region]])</f>
        <v>Central</v>
      </c>
      <c r="W1513" s="9" t="s">
        <v>825</v>
      </c>
      <c r="X1513" s="9" t="s">
        <v>912</v>
      </c>
      <c r="Y1513" s="9" t="s">
        <v>32</v>
      </c>
      <c r="Z1513" s="9" t="str">
        <f>TEXT(Table13[[#This Row],[Order Date]],"mmm")</f>
        <v>Mar</v>
      </c>
      <c r="AA1513" s="1" t="str">
        <f>TEXT(Table13[[#This Row],[Order Date]],"yyyy")</f>
        <v>2015</v>
      </c>
      <c r="AB1513" s="1" t="str">
        <f>TEXT(Table13[[#This Row],[Order Date]],"mmm yyyy")</f>
        <v>Mar 2015</v>
      </c>
      <c r="AC1513" s="1" t="str">
        <f>TEXT(Table13[[#This Row],[Order Date]],"dddd")</f>
        <v>Saturday</v>
      </c>
    </row>
    <row r="1514" spans="1:29" ht="14.5">
      <c r="A1514" s="9">
        <v>2668</v>
      </c>
      <c r="B1514" s="9" t="str">
        <f>VLOOKUP(Table13[[#This Row],[Customer ID]],'Customer Lookup'!A:B,2,0)</f>
        <v>Carlos Hanson</v>
      </c>
      <c r="C1514" s="9">
        <v>87830</v>
      </c>
      <c r="D1514" s="12">
        <v>42091</v>
      </c>
      <c r="E1514" s="12">
        <v>42093</v>
      </c>
      <c r="F1514" s="24">
        <f>Table13[[#This Row],[Ship Date]]-Table13[[#This Row],[Order Date]]</f>
        <v>2</v>
      </c>
      <c r="G1514" s="18" t="str">
        <f>IF(Table13[[#This Row],[Shipping Delay (No of Days From Order to Delivery)]]&lt;=2,"Fast Delivery","Standard Delivery")</f>
        <v>Fast Delivery</v>
      </c>
      <c r="H1514" s="8" t="s">
        <v>83</v>
      </c>
      <c r="I1514" s="13" t="str">
        <f ca="1">TRIM(Table13[[#This Row],[Product Category]])</f>
        <v>Office Supplies</v>
      </c>
      <c r="J1514" s="13" t="str">
        <f ca="1">PROPER(Table13[[#This Row],[Product Sub-Category]])</f>
        <v>Paper</v>
      </c>
      <c r="K1514" s="14">
        <v>12</v>
      </c>
      <c r="L1514" s="15">
        <v>4.28</v>
      </c>
      <c r="M1514" s="15">
        <f t="shared" si="69"/>
        <v>51.36</v>
      </c>
      <c r="N1514" s="9">
        <v>0.05</v>
      </c>
      <c r="O1514" s="21">
        <v>0.05</v>
      </c>
      <c r="P1514" s="21" t="str">
        <f>IF(Table13[[#This Row],[Discount]]=0,"No Discount",IF(Table13[[#This Row],[Discount]]&lt;=0.05,"Low",IF(Table13[[#This Row],[Discount]]&lt;=0.1,"Medium","High")))</f>
        <v>Low</v>
      </c>
      <c r="Q1514" s="15">
        <f t="shared" si="70"/>
        <v>2.5680000000000001</v>
      </c>
      <c r="R1514" s="15">
        <f t="shared" si="71"/>
        <v>48.792000000000002</v>
      </c>
      <c r="S1514" s="15" t="str">
        <f>IF(Table13[[#This Row],[Total Sales After Discount (Main Total Sales)]]&gt;=1000,"High Order","Low Order")</f>
        <v>Low Order</v>
      </c>
      <c r="T1514" s="9" t="s">
        <v>21</v>
      </c>
      <c r="U1514" s="9" t="s">
        <v>81</v>
      </c>
      <c r="V1514" s="16" t="str">
        <f ca="1">PROPER(Table13[[#This Row],[Region]])</f>
        <v>Central</v>
      </c>
      <c r="W1514" s="9" t="s">
        <v>825</v>
      </c>
      <c r="X1514" s="9" t="s">
        <v>912</v>
      </c>
      <c r="Y1514" s="9" t="s">
        <v>32</v>
      </c>
      <c r="Z1514" s="9" t="str">
        <f>TEXT(Table13[[#This Row],[Order Date]],"mmm")</f>
        <v>Mar</v>
      </c>
      <c r="AA1514" s="1" t="str">
        <f>TEXT(Table13[[#This Row],[Order Date]],"yyyy")</f>
        <v>2015</v>
      </c>
      <c r="AB1514" s="1" t="str">
        <f>TEXT(Table13[[#This Row],[Order Date]],"mmm yyyy")</f>
        <v>Mar 2015</v>
      </c>
      <c r="AC1514" s="1" t="str">
        <f>TEXT(Table13[[#This Row],[Order Date]],"dddd")</f>
        <v>Saturday</v>
      </c>
    </row>
    <row r="1515" spans="1:29" ht="14.5">
      <c r="A1515" s="9">
        <v>2668</v>
      </c>
      <c r="B1515" s="9" t="str">
        <f>VLOOKUP(Table13[[#This Row],[Customer ID]],'Customer Lookup'!A:B,2,0)</f>
        <v>Carlos Hanson</v>
      </c>
      <c r="C1515" s="9">
        <v>87832</v>
      </c>
      <c r="D1515" s="12">
        <v>42115</v>
      </c>
      <c r="E1515" s="12">
        <v>42117</v>
      </c>
      <c r="F1515" s="24">
        <f>Table13[[#This Row],[Ship Date]]-Table13[[#This Row],[Order Date]]</f>
        <v>2</v>
      </c>
      <c r="G1515" s="18" t="str">
        <f>IF(Table13[[#This Row],[Shipping Delay (No of Days From Order to Delivery)]]&lt;=2,"Fast Delivery","Standard Delivery")</f>
        <v>Fast Delivery</v>
      </c>
      <c r="H1515" s="9" t="s">
        <v>60</v>
      </c>
      <c r="I1515" s="13" t="str">
        <f ca="1">TRIM(Table13[[#This Row],[Product Category]])</f>
        <v>Office Supplies</v>
      </c>
      <c r="J1515" s="13" t="str">
        <f ca="1">PROPER(Table13[[#This Row],[Product Sub-Category]])</f>
        <v>Rubber Bands</v>
      </c>
      <c r="K1515" s="14">
        <v>6</v>
      </c>
      <c r="L1515" s="15">
        <v>3.93</v>
      </c>
      <c r="M1515" s="15">
        <f t="shared" si="69"/>
        <v>23.580000000000002</v>
      </c>
      <c r="N1515" s="9">
        <v>0.05</v>
      </c>
      <c r="O1515" s="20">
        <v>0.05</v>
      </c>
      <c r="P1515" s="20" t="str">
        <f>IF(Table13[[#This Row],[Discount]]=0,"No Discount",IF(Table13[[#This Row],[Discount]]&lt;=0.05,"Low",IF(Table13[[#This Row],[Discount]]&lt;=0.1,"Medium","High")))</f>
        <v>Low</v>
      </c>
      <c r="Q1515" s="15">
        <f t="shared" si="70"/>
        <v>1.179</v>
      </c>
      <c r="R1515" s="15">
        <f t="shared" si="71"/>
        <v>22.401000000000003</v>
      </c>
      <c r="S1515" s="15" t="str">
        <f>IF(Table13[[#This Row],[Total Sales After Discount (Main Total Sales)]]&gt;=1000,"High Order","Low Order")</f>
        <v>Low Order</v>
      </c>
      <c r="T1515" s="9" t="s">
        <v>31</v>
      </c>
      <c r="U1515" s="9" t="s">
        <v>42</v>
      </c>
      <c r="V1515" s="16" t="str">
        <f ca="1">PROPER(Table13[[#This Row],[Region]])</f>
        <v>West</v>
      </c>
      <c r="W1515" s="9" t="s">
        <v>825</v>
      </c>
      <c r="X1515" s="9" t="s">
        <v>912</v>
      </c>
      <c r="Y1515" s="9" t="s">
        <v>32</v>
      </c>
      <c r="Z1515" s="9" t="str">
        <f>TEXT(Table13[[#This Row],[Order Date]],"mmm")</f>
        <v>Apr</v>
      </c>
      <c r="AA1515" s="1" t="str">
        <f>TEXT(Table13[[#This Row],[Order Date]],"yyyy")</f>
        <v>2015</v>
      </c>
      <c r="AB1515" s="1" t="str">
        <f>TEXT(Table13[[#This Row],[Order Date]],"mmm yyyy")</f>
        <v>Apr 2015</v>
      </c>
      <c r="AC1515" s="1" t="str">
        <f>TEXT(Table13[[#This Row],[Order Date]],"dddd")</f>
        <v>Tuesday</v>
      </c>
    </row>
    <row r="1516" spans="1:29" ht="14.5">
      <c r="A1516" s="9">
        <v>2670</v>
      </c>
      <c r="B1516" s="9" t="str">
        <f>VLOOKUP(Table13[[#This Row],[Customer ID]],'Customer Lookup'!A:B,2,0)</f>
        <v>Yvonne Mann</v>
      </c>
      <c r="C1516" s="9">
        <v>37924</v>
      </c>
      <c r="D1516" s="12">
        <v>42153</v>
      </c>
      <c r="E1516" s="12">
        <v>42153</v>
      </c>
      <c r="F1516" s="24">
        <f>Table13[[#This Row],[Ship Date]]-Table13[[#This Row],[Order Date]]</f>
        <v>0</v>
      </c>
      <c r="G1516" s="18" t="str">
        <f>IF(Table13[[#This Row],[Shipping Delay (No of Days From Order to Delivery)]]&lt;=2,"Fast Delivery","Standard Delivery")</f>
        <v>Fast Delivery</v>
      </c>
      <c r="H1516" s="8" t="s">
        <v>2238</v>
      </c>
      <c r="I1516" s="13" t="str">
        <f ca="1">TRIM(Table13[[#This Row],[Product Category]])</f>
        <v>Office Supplies</v>
      </c>
      <c r="J1516" s="13" t="str">
        <f ca="1">PROPER(Table13[[#This Row],[Product Sub-Category]])</f>
        <v>Storage &amp; Organization</v>
      </c>
      <c r="K1516" s="14">
        <v>167</v>
      </c>
      <c r="L1516" s="15">
        <v>165.2</v>
      </c>
      <c r="M1516" s="15">
        <f t="shared" si="69"/>
        <v>27588.399999999998</v>
      </c>
      <c r="N1516" s="9">
        <v>0.1</v>
      </c>
      <c r="O1516" s="21">
        <v>0.1</v>
      </c>
      <c r="P1516" s="21" t="str">
        <f>IF(Table13[[#This Row],[Discount]]=0,"No Discount",IF(Table13[[#This Row],[Discount]]&lt;=0.05,"Low",IF(Table13[[#This Row],[Discount]]&lt;=0.1,"Medium","High")))</f>
        <v>Medium</v>
      </c>
      <c r="Q1516" s="15">
        <f t="shared" si="70"/>
        <v>2758.84</v>
      </c>
      <c r="R1516" s="15">
        <f t="shared" si="71"/>
        <v>24829.559999999998</v>
      </c>
      <c r="S1516" s="15" t="str">
        <f>IF(Table13[[#This Row],[Total Sales After Discount (Main Total Sales)]]&gt;=1000,"High Order","Low Order")</f>
        <v>High Order</v>
      </c>
      <c r="T1516" s="9" t="s">
        <v>21</v>
      </c>
      <c r="U1516" s="9" t="s">
        <v>42</v>
      </c>
      <c r="V1516" s="16" t="str">
        <f ca="1">PROPER(Table13[[#This Row],[Region]])</f>
        <v>West</v>
      </c>
      <c r="W1516" s="9" t="s">
        <v>37</v>
      </c>
      <c r="X1516" s="9" t="s">
        <v>361</v>
      </c>
      <c r="Y1516" s="9" t="s">
        <v>32</v>
      </c>
      <c r="Z1516" s="9" t="str">
        <f>TEXT(Table13[[#This Row],[Order Date]],"mmm")</f>
        <v>May</v>
      </c>
      <c r="AA1516" s="1" t="str">
        <f>TEXT(Table13[[#This Row],[Order Date]],"yyyy")</f>
        <v>2015</v>
      </c>
      <c r="AB1516" s="1" t="str">
        <f>TEXT(Table13[[#This Row],[Order Date]],"mmm yyyy")</f>
        <v>May 2015</v>
      </c>
      <c r="AC1516" s="1" t="str">
        <f>TEXT(Table13[[#This Row],[Order Date]],"dddd")</f>
        <v>Friday</v>
      </c>
    </row>
    <row r="1517" spans="1:29" ht="14.5">
      <c r="A1517" s="9">
        <v>2670</v>
      </c>
      <c r="B1517" s="9" t="str">
        <f>VLOOKUP(Table13[[#This Row],[Customer ID]],'Customer Lookup'!A:B,2,0)</f>
        <v>Yvonne Mann</v>
      </c>
      <c r="C1517" s="9">
        <v>37924</v>
      </c>
      <c r="D1517" s="12">
        <v>42153</v>
      </c>
      <c r="E1517" s="12">
        <v>42153</v>
      </c>
      <c r="F1517" s="24">
        <f>Table13[[#This Row],[Ship Date]]-Table13[[#This Row],[Order Date]]</f>
        <v>0</v>
      </c>
      <c r="G1517" s="18" t="str">
        <f>IF(Table13[[#This Row],[Shipping Delay (No of Days From Order to Delivery)]]&lt;=2,"Fast Delivery","Standard Delivery")</f>
        <v>Fast Delivery</v>
      </c>
      <c r="H1517" s="9" t="s">
        <v>2231</v>
      </c>
      <c r="I1517" s="13" t="str">
        <f ca="1">TRIM(Table13[[#This Row],[Product Category]])</f>
        <v>Office Supplies</v>
      </c>
      <c r="J1517" s="13" t="str">
        <f ca="1">PROPER(Table13[[#This Row],[Product Sub-Category]])</f>
        <v>Pens &amp; Art Supplies</v>
      </c>
      <c r="K1517" s="14">
        <v>71</v>
      </c>
      <c r="L1517" s="15">
        <v>17.989999999999998</v>
      </c>
      <c r="M1517" s="15">
        <f t="shared" si="69"/>
        <v>1277.29</v>
      </c>
      <c r="N1517" s="9">
        <v>0.05</v>
      </c>
      <c r="O1517" s="20">
        <v>0.05</v>
      </c>
      <c r="P1517" s="20" t="str">
        <f>IF(Table13[[#This Row],[Discount]]=0,"No Discount",IF(Table13[[#This Row],[Discount]]&lt;=0.05,"Low",IF(Table13[[#This Row],[Discount]]&lt;=0.1,"Medium","High")))</f>
        <v>Low</v>
      </c>
      <c r="Q1517" s="15">
        <f t="shared" si="70"/>
        <v>63.8645</v>
      </c>
      <c r="R1517" s="15">
        <f t="shared" si="71"/>
        <v>1213.4255000000001</v>
      </c>
      <c r="S1517" s="15" t="str">
        <f>IF(Table13[[#This Row],[Total Sales After Discount (Main Total Sales)]]&gt;=1000,"High Order","Low Order")</f>
        <v>High Order</v>
      </c>
      <c r="T1517" s="9" t="s">
        <v>21</v>
      </c>
      <c r="U1517" s="9" t="s">
        <v>42</v>
      </c>
      <c r="V1517" s="16" t="str">
        <f ca="1">PROPER(Table13[[#This Row],[Region]])</f>
        <v>South</v>
      </c>
      <c r="W1517" s="9" t="s">
        <v>37</v>
      </c>
      <c r="X1517" s="9" t="s">
        <v>361</v>
      </c>
      <c r="Y1517" s="9" t="s">
        <v>32</v>
      </c>
      <c r="Z1517" s="9" t="str">
        <f>TEXT(Table13[[#This Row],[Order Date]],"mmm")</f>
        <v>May</v>
      </c>
      <c r="AA1517" s="1" t="str">
        <f>TEXT(Table13[[#This Row],[Order Date]],"yyyy")</f>
        <v>2015</v>
      </c>
      <c r="AB1517" s="1" t="str">
        <f>TEXT(Table13[[#This Row],[Order Date]],"mmm yyyy")</f>
        <v>May 2015</v>
      </c>
      <c r="AC1517" s="1" t="str">
        <f>TEXT(Table13[[#This Row],[Order Date]],"dddd")</f>
        <v>Friday</v>
      </c>
    </row>
    <row r="1518" spans="1:29" ht="14.5">
      <c r="A1518" s="9">
        <v>2671</v>
      </c>
      <c r="B1518" s="9" t="str">
        <f>VLOOKUP(Table13[[#This Row],[Customer ID]],'Customer Lookup'!A:B,2,0)</f>
        <v>Lloyd Fuller</v>
      </c>
      <c r="C1518" s="9">
        <v>90551</v>
      </c>
      <c r="D1518" s="12">
        <v>42153</v>
      </c>
      <c r="E1518" s="12">
        <v>42153</v>
      </c>
      <c r="F1518" s="24">
        <f>Table13[[#This Row],[Ship Date]]-Table13[[#This Row],[Order Date]]</f>
        <v>0</v>
      </c>
      <c r="G1518" s="18" t="str">
        <f>IF(Table13[[#This Row],[Shipping Delay (No of Days From Order to Delivery)]]&lt;=2,"Fast Delivery","Standard Delivery")</f>
        <v>Fast Delivery</v>
      </c>
      <c r="H1518" s="8" t="s">
        <v>2238</v>
      </c>
      <c r="I1518" s="13" t="str">
        <f ca="1">TRIM(Table13[[#This Row],[Product Category]])</f>
        <v>Furniture</v>
      </c>
      <c r="J1518" s="13" t="str">
        <f ca="1">PROPER(Table13[[#This Row],[Product Sub-Category]])</f>
        <v>Storage &amp; Organization</v>
      </c>
      <c r="K1518" s="14">
        <v>42</v>
      </c>
      <c r="L1518" s="15">
        <v>165.2</v>
      </c>
      <c r="M1518" s="15">
        <f t="shared" si="69"/>
        <v>6938.4</v>
      </c>
      <c r="N1518" s="9">
        <v>0.1</v>
      </c>
      <c r="O1518" s="21">
        <v>0.1</v>
      </c>
      <c r="P1518" s="21" t="str">
        <f>IF(Table13[[#This Row],[Discount]]=0,"No Discount",IF(Table13[[#This Row],[Discount]]&lt;=0.05,"Low",IF(Table13[[#This Row],[Discount]]&lt;=0.1,"Medium","High")))</f>
        <v>Medium</v>
      </c>
      <c r="Q1518" s="15">
        <f t="shared" si="70"/>
        <v>693.84</v>
      </c>
      <c r="R1518" s="15">
        <f t="shared" si="71"/>
        <v>6244.5599999999995</v>
      </c>
      <c r="S1518" s="15" t="str">
        <f>IF(Table13[[#This Row],[Total Sales After Discount (Main Total Sales)]]&gt;=1000,"High Order","Low Order")</f>
        <v>High Order</v>
      </c>
      <c r="T1518" s="9" t="s">
        <v>21</v>
      </c>
      <c r="U1518" s="9" t="s">
        <v>42</v>
      </c>
      <c r="V1518" s="16" t="str">
        <f ca="1">PROPER(Table13[[#This Row],[Region]])</f>
        <v>South</v>
      </c>
      <c r="W1518" s="9" t="s">
        <v>184</v>
      </c>
      <c r="X1518" s="9" t="s">
        <v>906</v>
      </c>
      <c r="Y1518" s="9" t="s">
        <v>32</v>
      </c>
      <c r="Z1518" s="9" t="str">
        <f>TEXT(Table13[[#This Row],[Order Date]],"mmm")</f>
        <v>May</v>
      </c>
      <c r="AA1518" s="1" t="str">
        <f>TEXT(Table13[[#This Row],[Order Date]],"yyyy")</f>
        <v>2015</v>
      </c>
      <c r="AB1518" s="1" t="str">
        <f>TEXT(Table13[[#This Row],[Order Date]],"mmm yyyy")</f>
        <v>May 2015</v>
      </c>
      <c r="AC1518" s="1" t="str">
        <f>TEXT(Table13[[#This Row],[Order Date]],"dddd")</f>
        <v>Friday</v>
      </c>
    </row>
    <row r="1519" spans="1:29" ht="14.5">
      <c r="A1519" s="9">
        <v>2677</v>
      </c>
      <c r="B1519" s="9" t="str">
        <f>VLOOKUP(Table13[[#This Row],[Customer ID]],'Customer Lookup'!A:B,2,0)</f>
        <v>Geoffrey Rivera</v>
      </c>
      <c r="C1519" s="9">
        <v>86633</v>
      </c>
      <c r="D1519" s="12">
        <v>42171</v>
      </c>
      <c r="E1519" s="12">
        <v>42172</v>
      </c>
      <c r="F1519" s="24">
        <f>Table13[[#This Row],[Ship Date]]-Table13[[#This Row],[Order Date]]</f>
        <v>1</v>
      </c>
      <c r="G1519" s="18" t="str">
        <f>IF(Table13[[#This Row],[Shipping Delay (No of Days From Order to Delivery)]]&lt;=2,"Fast Delivery","Standard Delivery")</f>
        <v>Fast Delivery</v>
      </c>
      <c r="H1519" s="9" t="s">
        <v>2233</v>
      </c>
      <c r="I1519" s="13" t="str">
        <f ca="1">TRIM(Table13[[#This Row],[Product Category]])</f>
        <v>Office Supplies</v>
      </c>
      <c r="J1519" s="13" t="str">
        <f ca="1">PROPER(Table13[[#This Row],[Product Sub-Category]])</f>
        <v>Office Furnishings</v>
      </c>
      <c r="K1519" s="14">
        <v>10</v>
      </c>
      <c r="L1519" s="15">
        <v>41.32</v>
      </c>
      <c r="M1519" s="15">
        <f t="shared" si="69"/>
        <v>413.2</v>
      </c>
      <c r="N1519" s="9">
        <v>0.05</v>
      </c>
      <c r="O1519" s="20">
        <v>0.05</v>
      </c>
      <c r="P1519" s="20" t="str">
        <f>IF(Table13[[#This Row],[Discount]]=0,"No Discount",IF(Table13[[#This Row],[Discount]]&lt;=0.05,"Low",IF(Table13[[#This Row],[Discount]]&lt;=0.1,"Medium","High")))</f>
        <v>Low</v>
      </c>
      <c r="Q1519" s="15">
        <f t="shared" si="70"/>
        <v>20.66</v>
      </c>
      <c r="R1519" s="15">
        <f t="shared" si="71"/>
        <v>392.53999999999996</v>
      </c>
      <c r="S1519" s="15" t="str">
        <f>IF(Table13[[#This Row],[Total Sales After Discount (Main Total Sales)]]&gt;=1000,"High Order","Low Order")</f>
        <v>Low Order</v>
      </c>
      <c r="T1519" s="9" t="s">
        <v>41</v>
      </c>
      <c r="U1519" s="9" t="s">
        <v>51</v>
      </c>
      <c r="V1519" s="16" t="str">
        <f ca="1">PROPER(Table13[[#This Row],[Region]])</f>
        <v>South</v>
      </c>
      <c r="W1519" s="9" t="s">
        <v>117</v>
      </c>
      <c r="X1519" s="9" t="s">
        <v>913</v>
      </c>
      <c r="Y1519" s="9" t="s">
        <v>22</v>
      </c>
      <c r="Z1519" s="9" t="str">
        <f>TEXT(Table13[[#This Row],[Order Date]],"mmm")</f>
        <v>Jun</v>
      </c>
      <c r="AA1519" s="1" t="str">
        <f>TEXT(Table13[[#This Row],[Order Date]],"yyyy")</f>
        <v>2015</v>
      </c>
      <c r="AB1519" s="1" t="str">
        <f>TEXT(Table13[[#This Row],[Order Date]],"mmm yyyy")</f>
        <v>Jun 2015</v>
      </c>
      <c r="AC1519" s="1" t="str">
        <f>TEXT(Table13[[#This Row],[Order Date]],"dddd")</f>
        <v>Tuesday</v>
      </c>
    </row>
    <row r="1520" spans="1:29" ht="14.5">
      <c r="A1520" s="9">
        <v>2677</v>
      </c>
      <c r="B1520" s="9" t="str">
        <f>VLOOKUP(Table13[[#This Row],[Customer ID]],'Customer Lookup'!A:B,2,0)</f>
        <v>Geoffrey Rivera</v>
      </c>
      <c r="C1520" s="9">
        <v>86633</v>
      </c>
      <c r="D1520" s="12">
        <v>42171</v>
      </c>
      <c r="E1520" s="12">
        <v>42171</v>
      </c>
      <c r="F1520" s="24">
        <f>Table13[[#This Row],[Ship Date]]-Table13[[#This Row],[Order Date]]</f>
        <v>0</v>
      </c>
      <c r="G1520" s="18" t="str">
        <f>IF(Table13[[#This Row],[Shipping Delay (No of Days From Order to Delivery)]]&lt;=2,"Fast Delivery","Standard Delivery")</f>
        <v>Fast Delivery</v>
      </c>
      <c r="H1520" s="8" t="s">
        <v>83</v>
      </c>
      <c r="I1520" s="13" t="str">
        <f ca="1">TRIM(Table13[[#This Row],[Product Category]])</f>
        <v>Office Supplies</v>
      </c>
      <c r="J1520" s="13" t="str">
        <f ca="1">PROPER(Table13[[#This Row],[Product Sub-Category]])</f>
        <v>Paper</v>
      </c>
      <c r="K1520" s="14">
        <v>5</v>
      </c>
      <c r="L1520" s="15">
        <v>6.88</v>
      </c>
      <c r="M1520" s="15">
        <f t="shared" si="69"/>
        <v>34.4</v>
      </c>
      <c r="N1520" s="9">
        <v>0.05</v>
      </c>
      <c r="O1520" s="21">
        <v>0.05</v>
      </c>
      <c r="P1520" s="21" t="str">
        <f>IF(Table13[[#This Row],[Discount]]=0,"No Discount",IF(Table13[[#This Row],[Discount]]&lt;=0.05,"Low",IF(Table13[[#This Row],[Discount]]&lt;=0.1,"Medium","High")))</f>
        <v>Low</v>
      </c>
      <c r="Q1520" s="15">
        <f t="shared" si="70"/>
        <v>1.72</v>
      </c>
      <c r="R1520" s="15">
        <f t="shared" si="71"/>
        <v>32.68</v>
      </c>
      <c r="S1520" s="15" t="str">
        <f>IF(Table13[[#This Row],[Total Sales After Discount (Main Total Sales)]]&gt;=1000,"High Order","Low Order")</f>
        <v>Low Order</v>
      </c>
      <c r="T1520" s="9" t="s">
        <v>41</v>
      </c>
      <c r="U1520" s="9" t="s">
        <v>51</v>
      </c>
      <c r="V1520" s="16" t="str">
        <f ca="1">PROPER(Table13[[#This Row],[Region]])</f>
        <v>South</v>
      </c>
      <c r="W1520" s="9" t="s">
        <v>117</v>
      </c>
      <c r="X1520" s="9" t="s">
        <v>913</v>
      </c>
      <c r="Y1520" s="9" t="s">
        <v>32</v>
      </c>
      <c r="Z1520" s="9" t="str">
        <f>TEXT(Table13[[#This Row],[Order Date]],"mmm")</f>
        <v>Jun</v>
      </c>
      <c r="AA1520" s="1" t="str">
        <f>TEXT(Table13[[#This Row],[Order Date]],"yyyy")</f>
        <v>2015</v>
      </c>
      <c r="AB1520" s="1" t="str">
        <f>TEXT(Table13[[#This Row],[Order Date]],"mmm yyyy")</f>
        <v>Jun 2015</v>
      </c>
      <c r="AC1520" s="1" t="str">
        <f>TEXT(Table13[[#This Row],[Order Date]],"dddd")</f>
        <v>Tuesday</v>
      </c>
    </row>
    <row r="1521" spans="1:29" ht="14.5">
      <c r="A1521" s="9">
        <v>2684</v>
      </c>
      <c r="B1521" s="9" t="str">
        <f>VLOOKUP(Table13[[#This Row],[Customer ID]],'Customer Lookup'!A:B,2,0)</f>
        <v>Edna Michael</v>
      </c>
      <c r="C1521" s="9">
        <v>89146</v>
      </c>
      <c r="D1521" s="12">
        <v>42050</v>
      </c>
      <c r="E1521" s="12">
        <v>42055</v>
      </c>
      <c r="F1521" s="24">
        <f>Table13[[#This Row],[Ship Date]]-Table13[[#This Row],[Order Date]]</f>
        <v>5</v>
      </c>
      <c r="G1521" s="18" t="str">
        <f>IF(Table13[[#This Row],[Shipping Delay (No of Days From Order to Delivery)]]&lt;=2,"Fast Delivery","Standard Delivery")</f>
        <v>Standard Delivery</v>
      </c>
      <c r="H1521" s="9" t="s">
        <v>61</v>
      </c>
      <c r="I1521" s="13" t="str">
        <f ca="1">TRIM(Table13[[#This Row],[Product Category]])</f>
        <v>Office Supplies</v>
      </c>
      <c r="J1521" s="13" t="str">
        <f ca="1">PROPER(Table13[[#This Row],[Product Sub-Category]])</f>
        <v>Envelopes</v>
      </c>
      <c r="K1521" s="14">
        <v>1</v>
      </c>
      <c r="L1521" s="15">
        <v>8.74</v>
      </c>
      <c r="M1521" s="15">
        <f t="shared" si="69"/>
        <v>8.74</v>
      </c>
      <c r="N1521" s="9">
        <v>0.05</v>
      </c>
      <c r="O1521" s="20">
        <v>0.05</v>
      </c>
      <c r="P1521" s="20" t="str">
        <f>IF(Table13[[#This Row],[Discount]]=0,"No Discount",IF(Table13[[#This Row],[Discount]]&lt;=0.05,"Low",IF(Table13[[#This Row],[Discount]]&lt;=0.1,"Medium","High")))</f>
        <v>Low</v>
      </c>
      <c r="Q1521" s="15">
        <f t="shared" si="70"/>
        <v>0.43700000000000006</v>
      </c>
      <c r="R1521" s="15">
        <f t="shared" si="71"/>
        <v>8.3030000000000008</v>
      </c>
      <c r="S1521" s="15" t="str">
        <f>IF(Table13[[#This Row],[Total Sales After Discount (Main Total Sales)]]&gt;=1000,"High Order","Low Order")</f>
        <v>Low Order</v>
      </c>
      <c r="T1521" s="9" t="s">
        <v>98</v>
      </c>
      <c r="U1521" s="9" t="s">
        <v>51</v>
      </c>
      <c r="V1521" s="16" t="str">
        <f ca="1">PROPER(Table13[[#This Row],[Region]])</f>
        <v>South</v>
      </c>
      <c r="W1521" s="9" t="s">
        <v>242</v>
      </c>
      <c r="X1521" s="9" t="s">
        <v>914</v>
      </c>
      <c r="Y1521" s="9" t="s">
        <v>22</v>
      </c>
      <c r="Z1521" s="9" t="str">
        <f>TEXT(Table13[[#This Row],[Order Date]],"mmm")</f>
        <v>Feb</v>
      </c>
      <c r="AA1521" s="1" t="str">
        <f>TEXT(Table13[[#This Row],[Order Date]],"yyyy")</f>
        <v>2015</v>
      </c>
      <c r="AB1521" s="1" t="str">
        <f>TEXT(Table13[[#This Row],[Order Date]],"mmm yyyy")</f>
        <v>Feb 2015</v>
      </c>
      <c r="AC1521" s="1" t="str">
        <f>TEXT(Table13[[#This Row],[Order Date]],"dddd")</f>
        <v>Sunday</v>
      </c>
    </row>
    <row r="1522" spans="1:29" ht="14.5">
      <c r="A1522" s="9">
        <v>2684</v>
      </c>
      <c r="B1522" s="9" t="str">
        <f>VLOOKUP(Table13[[#This Row],[Customer ID]],'Customer Lookup'!A:B,2,0)</f>
        <v>Edna Michael</v>
      </c>
      <c r="C1522" s="9">
        <v>89146</v>
      </c>
      <c r="D1522" s="12">
        <v>42050</v>
      </c>
      <c r="E1522" s="12">
        <v>42055</v>
      </c>
      <c r="F1522" s="24">
        <f>Table13[[#This Row],[Ship Date]]-Table13[[#This Row],[Order Date]]</f>
        <v>5</v>
      </c>
      <c r="G1522" s="18" t="str">
        <f>IF(Table13[[#This Row],[Shipping Delay (No of Days From Order to Delivery)]]&lt;=2,"Fast Delivery","Standard Delivery")</f>
        <v>Standard Delivery</v>
      </c>
      <c r="H1522" s="8" t="s">
        <v>83</v>
      </c>
      <c r="I1522" s="13" t="str">
        <f ca="1">TRIM(Table13[[#This Row],[Product Category]])</f>
        <v>Furniture</v>
      </c>
      <c r="J1522" s="13" t="str">
        <f ca="1">PROPER(Table13[[#This Row],[Product Sub-Category]])</f>
        <v>Paper</v>
      </c>
      <c r="K1522" s="14">
        <v>1</v>
      </c>
      <c r="L1522" s="15">
        <v>18.97</v>
      </c>
      <c r="M1522" s="15">
        <f t="shared" si="69"/>
        <v>18.97</v>
      </c>
      <c r="N1522" s="9">
        <v>0.05</v>
      </c>
      <c r="O1522" s="21">
        <v>0.05</v>
      </c>
      <c r="P1522" s="21" t="str">
        <f>IF(Table13[[#This Row],[Discount]]=0,"No Discount",IF(Table13[[#This Row],[Discount]]&lt;=0.05,"Low",IF(Table13[[#This Row],[Discount]]&lt;=0.1,"Medium","High")))</f>
        <v>Low</v>
      </c>
      <c r="Q1522" s="15">
        <f t="shared" si="70"/>
        <v>0.94850000000000001</v>
      </c>
      <c r="R1522" s="15">
        <f t="shared" si="71"/>
        <v>18.0215</v>
      </c>
      <c r="S1522" s="15" t="str">
        <f>IF(Table13[[#This Row],[Total Sales After Discount (Main Total Sales)]]&gt;=1000,"High Order","Low Order")</f>
        <v>Low Order</v>
      </c>
      <c r="T1522" s="9" t="s">
        <v>98</v>
      </c>
      <c r="U1522" s="9" t="s">
        <v>51</v>
      </c>
      <c r="V1522" s="16" t="str">
        <f ca="1">PROPER(Table13[[#This Row],[Region]])</f>
        <v>South</v>
      </c>
      <c r="W1522" s="9" t="s">
        <v>242</v>
      </c>
      <c r="X1522" s="9" t="s">
        <v>914</v>
      </c>
      <c r="Y1522" s="9" t="s">
        <v>32</v>
      </c>
      <c r="Z1522" s="9" t="str">
        <f>TEXT(Table13[[#This Row],[Order Date]],"mmm")</f>
        <v>Feb</v>
      </c>
      <c r="AA1522" s="1" t="str">
        <f>TEXT(Table13[[#This Row],[Order Date]],"yyyy")</f>
        <v>2015</v>
      </c>
      <c r="AB1522" s="1" t="str">
        <f>TEXT(Table13[[#This Row],[Order Date]],"mmm yyyy")</f>
        <v>Feb 2015</v>
      </c>
      <c r="AC1522" s="1" t="str">
        <f>TEXT(Table13[[#This Row],[Order Date]],"dddd")</f>
        <v>Sunday</v>
      </c>
    </row>
    <row r="1523" spans="1:29" ht="14.5">
      <c r="A1523" s="9">
        <v>2684</v>
      </c>
      <c r="B1523" s="9" t="str">
        <f>VLOOKUP(Table13[[#This Row],[Customer ID]],'Customer Lookup'!A:B,2,0)</f>
        <v>Edna Michael</v>
      </c>
      <c r="C1523" s="9">
        <v>89148</v>
      </c>
      <c r="D1523" s="12">
        <v>42104</v>
      </c>
      <c r="E1523" s="12">
        <v>42109</v>
      </c>
      <c r="F1523" s="24">
        <f>Table13[[#This Row],[Ship Date]]-Table13[[#This Row],[Order Date]]</f>
        <v>5</v>
      </c>
      <c r="G1523" s="18" t="str">
        <f>IF(Table13[[#This Row],[Shipping Delay (No of Days From Order to Delivery)]]&lt;=2,"Fast Delivery","Standard Delivery")</f>
        <v>Standard Delivery</v>
      </c>
      <c r="H1523" s="9" t="s">
        <v>2233</v>
      </c>
      <c r="I1523" s="13" t="str">
        <f ca="1">TRIM(Table13[[#This Row],[Product Category]])</f>
        <v>Office Supplies</v>
      </c>
      <c r="J1523" s="13" t="str">
        <f ca="1">PROPER(Table13[[#This Row],[Product Sub-Category]])</f>
        <v>Office Furnishings</v>
      </c>
      <c r="K1523" s="14">
        <v>5</v>
      </c>
      <c r="L1523" s="15">
        <v>4.97</v>
      </c>
      <c r="M1523" s="15">
        <f t="shared" si="69"/>
        <v>24.849999999999998</v>
      </c>
      <c r="N1523" s="9">
        <v>0.05</v>
      </c>
      <c r="O1523" s="20">
        <v>0.05</v>
      </c>
      <c r="P1523" s="20" t="str">
        <f>IF(Table13[[#This Row],[Discount]]=0,"No Discount",IF(Table13[[#This Row],[Discount]]&lt;=0.05,"Low",IF(Table13[[#This Row],[Discount]]&lt;=0.1,"Medium","High")))</f>
        <v>Low</v>
      </c>
      <c r="Q1523" s="15">
        <f t="shared" si="70"/>
        <v>1.2424999999999999</v>
      </c>
      <c r="R1523" s="15">
        <f t="shared" si="71"/>
        <v>23.607499999999998</v>
      </c>
      <c r="S1523" s="15" t="str">
        <f>IF(Table13[[#This Row],[Total Sales After Discount (Main Total Sales)]]&gt;=1000,"High Order","Low Order")</f>
        <v>Low Order</v>
      </c>
      <c r="T1523" s="9" t="s">
        <v>98</v>
      </c>
      <c r="U1523" s="9" t="s">
        <v>51</v>
      </c>
      <c r="V1523" s="16" t="str">
        <f ca="1">PROPER(Table13[[#This Row],[Region]])</f>
        <v>South</v>
      </c>
      <c r="W1523" s="9" t="s">
        <v>242</v>
      </c>
      <c r="X1523" s="9" t="s">
        <v>914</v>
      </c>
      <c r="Y1523" s="9" t="s">
        <v>32</v>
      </c>
      <c r="Z1523" s="9" t="str">
        <f>TEXT(Table13[[#This Row],[Order Date]],"mmm")</f>
        <v>Apr</v>
      </c>
      <c r="AA1523" s="1" t="str">
        <f>TEXT(Table13[[#This Row],[Order Date]],"yyyy")</f>
        <v>2015</v>
      </c>
      <c r="AB1523" s="1" t="str">
        <f>TEXT(Table13[[#This Row],[Order Date]],"mmm yyyy")</f>
        <v>Apr 2015</v>
      </c>
      <c r="AC1523" s="1" t="str">
        <f>TEXT(Table13[[#This Row],[Order Date]],"dddd")</f>
        <v>Friday</v>
      </c>
    </row>
    <row r="1524" spans="1:29" ht="14.5">
      <c r="A1524" s="9">
        <v>2684</v>
      </c>
      <c r="B1524" s="9" t="str">
        <f>VLOOKUP(Table13[[#This Row],[Customer ID]],'Customer Lookup'!A:B,2,0)</f>
        <v>Edna Michael</v>
      </c>
      <c r="C1524" s="9">
        <v>89148</v>
      </c>
      <c r="D1524" s="12">
        <v>42104</v>
      </c>
      <c r="E1524" s="12">
        <v>42106</v>
      </c>
      <c r="F1524" s="24">
        <f>Table13[[#This Row],[Ship Date]]-Table13[[#This Row],[Order Date]]</f>
        <v>2</v>
      </c>
      <c r="G1524" s="18" t="str">
        <f>IF(Table13[[#This Row],[Shipping Delay (No of Days From Order to Delivery)]]&lt;=2,"Fast Delivery","Standard Delivery")</f>
        <v>Fast Delivery</v>
      </c>
      <c r="H1524" s="8" t="s">
        <v>60</v>
      </c>
      <c r="I1524" s="13" t="str">
        <f ca="1">TRIM(Table13[[#This Row],[Product Category]])</f>
        <v>Technology</v>
      </c>
      <c r="J1524" s="13" t="str">
        <f ca="1">PROPER(Table13[[#This Row],[Product Sub-Category]])</f>
        <v>Rubber Bands</v>
      </c>
      <c r="K1524" s="14">
        <v>12</v>
      </c>
      <c r="L1524" s="15">
        <v>2.62</v>
      </c>
      <c r="M1524" s="15">
        <f t="shared" si="69"/>
        <v>31.44</v>
      </c>
      <c r="N1524" s="9">
        <v>0.05</v>
      </c>
      <c r="O1524" s="21">
        <v>0.05</v>
      </c>
      <c r="P1524" s="21" t="str">
        <f>IF(Table13[[#This Row],[Discount]]=0,"No Discount",IF(Table13[[#This Row],[Discount]]&lt;=0.05,"Low",IF(Table13[[#This Row],[Discount]]&lt;=0.1,"Medium","High")))</f>
        <v>Low</v>
      </c>
      <c r="Q1524" s="15">
        <f t="shared" si="70"/>
        <v>1.5720000000000001</v>
      </c>
      <c r="R1524" s="15">
        <f t="shared" si="71"/>
        <v>29.868000000000002</v>
      </c>
      <c r="S1524" s="15" t="str">
        <f>IF(Table13[[#This Row],[Total Sales After Discount (Main Total Sales)]]&gt;=1000,"High Order","Low Order")</f>
        <v>Low Order</v>
      </c>
      <c r="T1524" s="9" t="s">
        <v>98</v>
      </c>
      <c r="U1524" s="9" t="s">
        <v>51</v>
      </c>
      <c r="V1524" s="16" t="str">
        <f ca="1">PROPER(Table13[[#This Row],[Region]])</f>
        <v>South</v>
      </c>
      <c r="W1524" s="9" t="s">
        <v>242</v>
      </c>
      <c r="X1524" s="9" t="s">
        <v>914</v>
      </c>
      <c r="Y1524" s="9" t="s">
        <v>32</v>
      </c>
      <c r="Z1524" s="9" t="str">
        <f>TEXT(Table13[[#This Row],[Order Date]],"mmm")</f>
        <v>Apr</v>
      </c>
      <c r="AA1524" s="1" t="str">
        <f>TEXT(Table13[[#This Row],[Order Date]],"yyyy")</f>
        <v>2015</v>
      </c>
      <c r="AB1524" s="1" t="str">
        <f>TEXT(Table13[[#This Row],[Order Date]],"mmm yyyy")</f>
        <v>Apr 2015</v>
      </c>
      <c r="AC1524" s="1" t="str">
        <f>TEXT(Table13[[#This Row],[Order Date]],"dddd")</f>
        <v>Friday</v>
      </c>
    </row>
    <row r="1525" spans="1:29" ht="14.5">
      <c r="A1525" s="9">
        <v>2684</v>
      </c>
      <c r="B1525" s="9" t="str">
        <f>VLOOKUP(Table13[[#This Row],[Customer ID]],'Customer Lookup'!A:B,2,0)</f>
        <v>Edna Michael</v>
      </c>
      <c r="C1525" s="9">
        <v>89148</v>
      </c>
      <c r="D1525" s="12">
        <v>42104</v>
      </c>
      <c r="E1525" s="12">
        <v>42104</v>
      </c>
      <c r="F1525" s="24">
        <f>Table13[[#This Row],[Ship Date]]-Table13[[#This Row],[Order Date]]</f>
        <v>0</v>
      </c>
      <c r="G1525" s="18" t="str">
        <f>IF(Table13[[#This Row],[Shipping Delay (No of Days From Order to Delivery)]]&lt;=2,"Fast Delivery","Standard Delivery")</f>
        <v>Fast Delivery</v>
      </c>
      <c r="H1525" s="9" t="s">
        <v>2235</v>
      </c>
      <c r="I1525" s="13" t="str">
        <f ca="1">TRIM(Table13[[#This Row],[Product Category]])</f>
        <v>Office Supplies</v>
      </c>
      <c r="J1525" s="13" t="str">
        <f ca="1">PROPER(Table13[[#This Row],[Product Sub-Category]])</f>
        <v>Telephones And Communication</v>
      </c>
      <c r="K1525" s="14">
        <v>21</v>
      </c>
      <c r="L1525" s="15">
        <v>65.989999999999995</v>
      </c>
      <c r="M1525" s="15">
        <f t="shared" si="69"/>
        <v>1385.79</v>
      </c>
      <c r="N1525" s="9">
        <v>0.05</v>
      </c>
      <c r="O1525" s="20">
        <v>0.05</v>
      </c>
      <c r="P1525" s="20" t="str">
        <f>IF(Table13[[#This Row],[Discount]]=0,"No Discount",IF(Table13[[#This Row],[Discount]]&lt;=0.05,"Low",IF(Table13[[#This Row],[Discount]]&lt;=0.1,"Medium","High")))</f>
        <v>Low</v>
      </c>
      <c r="Q1525" s="15">
        <f t="shared" si="70"/>
        <v>69.289500000000004</v>
      </c>
      <c r="R1525" s="15">
        <f t="shared" si="71"/>
        <v>1316.5004999999999</v>
      </c>
      <c r="S1525" s="15" t="str">
        <f>IF(Table13[[#This Row],[Total Sales After Discount (Main Total Sales)]]&gt;=1000,"High Order","Low Order")</f>
        <v>High Order</v>
      </c>
      <c r="T1525" s="9" t="s">
        <v>98</v>
      </c>
      <c r="U1525" s="9" t="s">
        <v>51</v>
      </c>
      <c r="V1525" s="16" t="str">
        <f ca="1">PROPER(Table13[[#This Row],[Region]])</f>
        <v>East</v>
      </c>
      <c r="W1525" s="9" t="s">
        <v>242</v>
      </c>
      <c r="X1525" s="9" t="s">
        <v>914</v>
      </c>
      <c r="Y1525" s="9" t="s">
        <v>32</v>
      </c>
      <c r="Z1525" s="9" t="str">
        <f>TEXT(Table13[[#This Row],[Order Date]],"mmm")</f>
        <v>Apr</v>
      </c>
      <c r="AA1525" s="1" t="str">
        <f>TEXT(Table13[[#This Row],[Order Date]],"yyyy")</f>
        <v>2015</v>
      </c>
      <c r="AB1525" s="1" t="str">
        <f>TEXT(Table13[[#This Row],[Order Date]],"mmm yyyy")</f>
        <v>Apr 2015</v>
      </c>
      <c r="AC1525" s="1" t="str">
        <f>TEXT(Table13[[#This Row],[Order Date]],"dddd")</f>
        <v>Friday</v>
      </c>
    </row>
    <row r="1526" spans="1:29" ht="14.5">
      <c r="A1526" s="9">
        <v>2685</v>
      </c>
      <c r="B1526" s="9" t="str">
        <f>VLOOKUP(Table13[[#This Row],[Customer ID]],'Customer Lookup'!A:B,2,0)</f>
        <v>Kathryn Wolfe</v>
      </c>
      <c r="C1526" s="9">
        <v>89147</v>
      </c>
      <c r="D1526" s="12">
        <v>42098</v>
      </c>
      <c r="E1526" s="12">
        <v>42099</v>
      </c>
      <c r="F1526" s="24">
        <f>Table13[[#This Row],[Ship Date]]-Table13[[#This Row],[Order Date]]</f>
        <v>1</v>
      </c>
      <c r="G1526" s="18" t="str">
        <f>IF(Table13[[#This Row],[Shipping Delay (No of Days From Order to Delivery)]]&lt;=2,"Fast Delivery","Standard Delivery")</f>
        <v>Fast Delivery</v>
      </c>
      <c r="H1526" s="8" t="s">
        <v>2237</v>
      </c>
      <c r="I1526" s="13" t="str">
        <f ca="1">TRIM(Table13[[#This Row],[Product Category]])</f>
        <v>Office Supplies</v>
      </c>
      <c r="J1526" s="13" t="str">
        <f ca="1">PROPER(Table13[[#This Row],[Product Sub-Category]])</f>
        <v>Binders And Binder Accessories</v>
      </c>
      <c r="K1526" s="14">
        <v>2</v>
      </c>
      <c r="L1526" s="15">
        <v>7.38</v>
      </c>
      <c r="M1526" s="15">
        <f t="shared" si="69"/>
        <v>14.76</v>
      </c>
      <c r="N1526" s="9">
        <v>0.05</v>
      </c>
      <c r="O1526" s="21">
        <v>0.05</v>
      </c>
      <c r="P1526" s="21" t="str">
        <f>IF(Table13[[#This Row],[Discount]]=0,"No Discount",IF(Table13[[#This Row],[Discount]]&lt;=0.05,"Low",IF(Table13[[#This Row],[Discount]]&lt;=0.1,"Medium","High")))</f>
        <v>Low</v>
      </c>
      <c r="Q1526" s="15">
        <f t="shared" si="70"/>
        <v>0.73799999999999999</v>
      </c>
      <c r="R1526" s="15">
        <f t="shared" si="71"/>
        <v>14.022</v>
      </c>
      <c r="S1526" s="15" t="str">
        <f>IF(Table13[[#This Row],[Total Sales After Discount (Main Total Sales)]]&gt;=1000,"High Order","Low Order")</f>
        <v>Low Order</v>
      </c>
      <c r="T1526" s="9" t="s">
        <v>21</v>
      </c>
      <c r="U1526" s="9" t="s">
        <v>51</v>
      </c>
      <c r="V1526" s="16" t="str">
        <f ca="1">PROPER(Table13[[#This Row],[Region]])</f>
        <v>East</v>
      </c>
      <c r="W1526" s="9" t="s">
        <v>62</v>
      </c>
      <c r="X1526" s="9" t="s">
        <v>915</v>
      </c>
      <c r="Y1526" s="9" t="s">
        <v>32</v>
      </c>
      <c r="Z1526" s="9" t="str">
        <f>TEXT(Table13[[#This Row],[Order Date]],"mmm")</f>
        <v>Apr</v>
      </c>
      <c r="AA1526" s="1" t="str">
        <f>TEXT(Table13[[#This Row],[Order Date]],"yyyy")</f>
        <v>2015</v>
      </c>
      <c r="AB1526" s="1" t="str">
        <f>TEXT(Table13[[#This Row],[Order Date]],"mmm yyyy")</f>
        <v>Apr 2015</v>
      </c>
      <c r="AC1526" s="1" t="str">
        <f>TEXT(Table13[[#This Row],[Order Date]],"dddd")</f>
        <v>Saturday</v>
      </c>
    </row>
    <row r="1527" spans="1:29" ht="14.5">
      <c r="A1527" s="9">
        <v>2689</v>
      </c>
      <c r="B1527" s="9" t="str">
        <f>VLOOKUP(Table13[[#This Row],[Customer ID]],'Customer Lookup'!A:B,2,0)</f>
        <v>Marlene Gray</v>
      </c>
      <c r="C1527" s="9">
        <v>90624</v>
      </c>
      <c r="D1527" s="12">
        <v>42128</v>
      </c>
      <c r="E1527" s="12">
        <v>42130</v>
      </c>
      <c r="F1527" s="24">
        <f>Table13[[#This Row],[Ship Date]]-Table13[[#This Row],[Order Date]]</f>
        <v>2</v>
      </c>
      <c r="G1527" s="18" t="str">
        <f>IF(Table13[[#This Row],[Shipping Delay (No of Days From Order to Delivery)]]&lt;=2,"Fast Delivery","Standard Delivery")</f>
        <v>Fast Delivery</v>
      </c>
      <c r="H1527" s="9" t="s">
        <v>116</v>
      </c>
      <c r="I1527" s="13" t="str">
        <f ca="1">TRIM(Table13[[#This Row],[Product Category]])</f>
        <v>Office Supplies</v>
      </c>
      <c r="J1527" s="13" t="str">
        <f ca="1">PROPER(Table13[[#This Row],[Product Sub-Category]])</f>
        <v>Labels</v>
      </c>
      <c r="K1527" s="14">
        <v>21</v>
      </c>
      <c r="L1527" s="15">
        <v>3.75</v>
      </c>
      <c r="M1527" s="15">
        <f t="shared" si="69"/>
        <v>78.75</v>
      </c>
      <c r="N1527" s="9">
        <v>0.05</v>
      </c>
      <c r="O1527" s="20">
        <v>0.05</v>
      </c>
      <c r="P1527" s="20" t="str">
        <f>IF(Table13[[#This Row],[Discount]]=0,"No Discount",IF(Table13[[#This Row],[Discount]]&lt;=0.05,"Low",IF(Table13[[#This Row],[Discount]]&lt;=0.1,"Medium","High")))</f>
        <v>Low</v>
      </c>
      <c r="Q1527" s="15">
        <f t="shared" si="70"/>
        <v>3.9375</v>
      </c>
      <c r="R1527" s="15">
        <f t="shared" si="71"/>
        <v>74.8125</v>
      </c>
      <c r="S1527" s="15" t="str">
        <f>IF(Table13[[#This Row],[Total Sales After Discount (Main Total Sales)]]&gt;=1000,"High Order","Low Order")</f>
        <v>Low Order</v>
      </c>
      <c r="T1527" s="9" t="s">
        <v>41</v>
      </c>
      <c r="U1527" s="9" t="s">
        <v>42</v>
      </c>
      <c r="V1527" s="16" t="str">
        <f ca="1">PROPER(Table13[[#This Row],[Region]])</f>
        <v>East</v>
      </c>
      <c r="W1527" s="9" t="s">
        <v>46</v>
      </c>
      <c r="X1527" s="9" t="s">
        <v>916</v>
      </c>
      <c r="Y1527" s="9" t="s">
        <v>32</v>
      </c>
      <c r="Z1527" s="9" t="str">
        <f>TEXT(Table13[[#This Row],[Order Date]],"mmm")</f>
        <v>May</v>
      </c>
      <c r="AA1527" s="1" t="str">
        <f>TEXT(Table13[[#This Row],[Order Date]],"yyyy")</f>
        <v>2015</v>
      </c>
      <c r="AB1527" s="1" t="str">
        <f>TEXT(Table13[[#This Row],[Order Date]],"mmm yyyy")</f>
        <v>May 2015</v>
      </c>
      <c r="AC1527" s="1" t="str">
        <f>TEXT(Table13[[#This Row],[Order Date]],"dddd")</f>
        <v>Monday</v>
      </c>
    </row>
    <row r="1528" spans="1:29" ht="14.5">
      <c r="A1528" s="9">
        <v>2693</v>
      </c>
      <c r="B1528" s="9" t="str">
        <f>VLOOKUP(Table13[[#This Row],[Customer ID]],'Customer Lookup'!A:B,2,0)</f>
        <v>Lloyd Cannon</v>
      </c>
      <c r="C1528" s="9">
        <v>90624</v>
      </c>
      <c r="D1528" s="12">
        <v>42128</v>
      </c>
      <c r="E1528" s="12">
        <v>42128</v>
      </c>
      <c r="F1528" s="24">
        <f>Table13[[#This Row],[Ship Date]]-Table13[[#This Row],[Order Date]]</f>
        <v>0</v>
      </c>
      <c r="G1528" s="18" t="str">
        <f>IF(Table13[[#This Row],[Shipping Delay (No of Days From Order to Delivery)]]&lt;=2,"Fast Delivery","Standard Delivery")</f>
        <v>Fast Delivery</v>
      </c>
      <c r="H1528" s="8" t="s">
        <v>83</v>
      </c>
      <c r="I1528" s="13" t="str">
        <f ca="1">TRIM(Table13[[#This Row],[Product Category]])</f>
        <v>Furniture</v>
      </c>
      <c r="J1528" s="13" t="str">
        <f ca="1">PROPER(Table13[[#This Row],[Product Sub-Category]])</f>
        <v>Paper</v>
      </c>
      <c r="K1528" s="14">
        <v>20</v>
      </c>
      <c r="L1528" s="15">
        <v>30.98</v>
      </c>
      <c r="M1528" s="15">
        <f t="shared" si="69"/>
        <v>619.6</v>
      </c>
      <c r="N1528" s="9">
        <v>0.05</v>
      </c>
      <c r="O1528" s="21">
        <v>0.05</v>
      </c>
      <c r="P1528" s="21" t="str">
        <f>IF(Table13[[#This Row],[Discount]]=0,"No Discount",IF(Table13[[#This Row],[Discount]]&lt;=0.05,"Low",IF(Table13[[#This Row],[Discount]]&lt;=0.1,"Medium","High")))</f>
        <v>Low</v>
      </c>
      <c r="Q1528" s="15">
        <f t="shared" si="70"/>
        <v>30.980000000000004</v>
      </c>
      <c r="R1528" s="15">
        <f t="shared" si="71"/>
        <v>588.62</v>
      </c>
      <c r="S1528" s="15" t="str">
        <f>IF(Table13[[#This Row],[Total Sales After Discount (Main Total Sales)]]&gt;=1000,"High Order","Low Order")</f>
        <v>Low Order</v>
      </c>
      <c r="T1528" s="9" t="s">
        <v>41</v>
      </c>
      <c r="U1528" s="9" t="s">
        <v>42</v>
      </c>
      <c r="V1528" s="16" t="str">
        <f ca="1">PROPER(Table13[[#This Row],[Region]])</f>
        <v>South</v>
      </c>
      <c r="W1528" s="9" t="s">
        <v>121</v>
      </c>
      <c r="X1528" s="9" t="s">
        <v>489</v>
      </c>
      <c r="Y1528" s="9" t="s">
        <v>32</v>
      </c>
      <c r="Z1528" s="9" t="str">
        <f>TEXT(Table13[[#This Row],[Order Date]],"mmm")</f>
        <v>May</v>
      </c>
      <c r="AA1528" s="1" t="str">
        <f>TEXT(Table13[[#This Row],[Order Date]],"yyyy")</f>
        <v>2015</v>
      </c>
      <c r="AB1528" s="1" t="str">
        <f>TEXT(Table13[[#This Row],[Order Date]],"mmm yyyy")</f>
        <v>May 2015</v>
      </c>
      <c r="AC1528" s="1" t="str">
        <f>TEXT(Table13[[#This Row],[Order Date]],"dddd")</f>
        <v>Monday</v>
      </c>
    </row>
    <row r="1529" spans="1:29" ht="14.5">
      <c r="A1529" s="9">
        <v>2696</v>
      </c>
      <c r="B1529" s="9" t="str">
        <f>VLOOKUP(Table13[[#This Row],[Customer ID]],'Customer Lookup'!A:B,2,0)</f>
        <v>Sally Dunn</v>
      </c>
      <c r="C1529" s="9">
        <v>87676</v>
      </c>
      <c r="D1529" s="12">
        <v>42068</v>
      </c>
      <c r="E1529" s="12">
        <v>42069</v>
      </c>
      <c r="F1529" s="24">
        <f>Table13[[#This Row],[Ship Date]]-Table13[[#This Row],[Order Date]]</f>
        <v>1</v>
      </c>
      <c r="G1529" s="18" t="str">
        <f>IF(Table13[[#This Row],[Shipping Delay (No of Days From Order to Delivery)]]&lt;=2,"Fast Delivery","Standard Delivery")</f>
        <v>Fast Delivery</v>
      </c>
      <c r="H1529" s="9" t="s">
        <v>2233</v>
      </c>
      <c r="I1529" s="13" t="str">
        <f ca="1">TRIM(Table13[[#This Row],[Product Category]])</f>
        <v>Furniture</v>
      </c>
      <c r="J1529" s="13" t="str">
        <f ca="1">PROPER(Table13[[#This Row],[Product Sub-Category]])</f>
        <v>Office Furnishings</v>
      </c>
      <c r="K1529" s="14">
        <v>6</v>
      </c>
      <c r="L1529" s="15">
        <v>107.53</v>
      </c>
      <c r="M1529" s="15">
        <f t="shared" si="69"/>
        <v>645.18000000000006</v>
      </c>
      <c r="N1529" s="9">
        <v>0.1</v>
      </c>
      <c r="O1529" s="20">
        <v>0.1</v>
      </c>
      <c r="P1529" s="20" t="str">
        <f>IF(Table13[[#This Row],[Discount]]=0,"No Discount",IF(Table13[[#This Row],[Discount]]&lt;=0.05,"Low",IF(Table13[[#This Row],[Discount]]&lt;=0.1,"Medium","High")))</f>
        <v>Medium</v>
      </c>
      <c r="Q1529" s="15">
        <f t="shared" si="70"/>
        <v>64.518000000000015</v>
      </c>
      <c r="R1529" s="15">
        <f t="shared" si="71"/>
        <v>580.66200000000003</v>
      </c>
      <c r="S1529" s="15" t="str">
        <f>IF(Table13[[#This Row],[Total Sales After Discount (Main Total Sales)]]&gt;=1000,"High Order","Low Order")</f>
        <v>Low Order</v>
      </c>
      <c r="T1529" s="9" t="s">
        <v>41</v>
      </c>
      <c r="U1529" s="9" t="s">
        <v>42</v>
      </c>
      <c r="V1529" s="16" t="str">
        <f ca="1">PROPER(Table13[[#This Row],[Region]])</f>
        <v>South</v>
      </c>
      <c r="W1529" s="9" t="s">
        <v>542</v>
      </c>
      <c r="X1529" s="9" t="s">
        <v>917</v>
      </c>
      <c r="Y1529" s="9" t="s">
        <v>32</v>
      </c>
      <c r="Z1529" s="9" t="str">
        <f>TEXT(Table13[[#This Row],[Order Date]],"mmm")</f>
        <v>Mar</v>
      </c>
      <c r="AA1529" s="1" t="str">
        <f>TEXT(Table13[[#This Row],[Order Date]],"yyyy")</f>
        <v>2015</v>
      </c>
      <c r="AB1529" s="1" t="str">
        <f>TEXT(Table13[[#This Row],[Order Date]],"mmm yyyy")</f>
        <v>Mar 2015</v>
      </c>
      <c r="AC1529" s="1" t="str">
        <f>TEXT(Table13[[#This Row],[Order Date]],"dddd")</f>
        <v>Thursday</v>
      </c>
    </row>
    <row r="1530" spans="1:29" ht="14.5">
      <c r="A1530" s="9">
        <v>2697</v>
      </c>
      <c r="B1530" s="9" t="str">
        <f>VLOOKUP(Table13[[#This Row],[Customer ID]],'Customer Lookup'!A:B,2,0)</f>
        <v>Ricky W Clements</v>
      </c>
      <c r="C1530" s="9">
        <v>87678</v>
      </c>
      <c r="D1530" s="12">
        <v>42058</v>
      </c>
      <c r="E1530" s="12">
        <v>42060</v>
      </c>
      <c r="F1530" s="24">
        <f>Table13[[#This Row],[Ship Date]]-Table13[[#This Row],[Order Date]]</f>
        <v>2</v>
      </c>
      <c r="G1530" s="18" t="str">
        <f>IF(Table13[[#This Row],[Shipping Delay (No of Days From Order to Delivery)]]&lt;=2,"Fast Delivery","Standard Delivery")</f>
        <v>Fast Delivery</v>
      </c>
      <c r="H1530" s="8" t="s">
        <v>2233</v>
      </c>
      <c r="I1530" s="13" t="str">
        <f ca="1">TRIM(Table13[[#This Row],[Product Category]])</f>
        <v>Technology</v>
      </c>
      <c r="J1530" s="13" t="str">
        <f ca="1">PROPER(Table13[[#This Row],[Product Sub-Category]])</f>
        <v>Office Furnishings</v>
      </c>
      <c r="K1530" s="14">
        <v>16</v>
      </c>
      <c r="L1530" s="15">
        <v>1.74</v>
      </c>
      <c r="M1530" s="15">
        <f t="shared" si="69"/>
        <v>27.84</v>
      </c>
      <c r="N1530" s="9">
        <v>0.05</v>
      </c>
      <c r="O1530" s="21">
        <v>0.05</v>
      </c>
      <c r="P1530" s="21" t="str">
        <f>IF(Table13[[#This Row],[Discount]]=0,"No Discount",IF(Table13[[#This Row],[Discount]]&lt;=0.05,"Low",IF(Table13[[#This Row],[Discount]]&lt;=0.1,"Medium","High")))</f>
        <v>Low</v>
      </c>
      <c r="Q1530" s="15">
        <f t="shared" si="70"/>
        <v>1.3920000000000001</v>
      </c>
      <c r="R1530" s="15">
        <f t="shared" si="71"/>
        <v>26.448</v>
      </c>
      <c r="S1530" s="15" t="str">
        <f>IF(Table13[[#This Row],[Total Sales After Discount (Main Total Sales)]]&gt;=1000,"High Order","Low Order")</f>
        <v>Low Order</v>
      </c>
      <c r="T1530" s="9" t="s">
        <v>41</v>
      </c>
      <c r="U1530" s="9" t="s">
        <v>81</v>
      </c>
      <c r="V1530" s="16" t="str">
        <f ca="1">PROPER(Table13[[#This Row],[Region]])</f>
        <v>South</v>
      </c>
      <c r="W1530" s="9" t="s">
        <v>542</v>
      </c>
      <c r="X1530" s="9" t="s">
        <v>918</v>
      </c>
      <c r="Y1530" s="9" t="s">
        <v>32</v>
      </c>
      <c r="Z1530" s="9" t="str">
        <f>TEXT(Table13[[#This Row],[Order Date]],"mmm")</f>
        <v>Feb</v>
      </c>
      <c r="AA1530" s="1" t="str">
        <f>TEXT(Table13[[#This Row],[Order Date]],"yyyy")</f>
        <v>2015</v>
      </c>
      <c r="AB1530" s="1" t="str">
        <f>TEXT(Table13[[#This Row],[Order Date]],"mmm yyyy")</f>
        <v>Feb 2015</v>
      </c>
      <c r="AC1530" s="1" t="str">
        <f>TEXT(Table13[[#This Row],[Order Date]],"dddd")</f>
        <v>Monday</v>
      </c>
    </row>
    <row r="1531" spans="1:29" ht="14.5">
      <c r="A1531" s="9">
        <v>2697</v>
      </c>
      <c r="B1531" s="9" t="str">
        <f>VLOOKUP(Table13[[#This Row],[Customer ID]],'Customer Lookup'!A:B,2,0)</f>
        <v>Ricky W Clements</v>
      </c>
      <c r="C1531" s="9">
        <v>87678</v>
      </c>
      <c r="D1531" s="12">
        <v>42058</v>
      </c>
      <c r="E1531" s="12">
        <v>42059</v>
      </c>
      <c r="F1531" s="24">
        <f>Table13[[#This Row],[Ship Date]]-Table13[[#This Row],[Order Date]]</f>
        <v>1</v>
      </c>
      <c r="G1531" s="18" t="str">
        <f>IF(Table13[[#This Row],[Shipping Delay (No of Days From Order to Delivery)]]&lt;=2,"Fast Delivery","Standard Delivery")</f>
        <v>Fast Delivery</v>
      </c>
      <c r="H1531" s="9" t="s">
        <v>74</v>
      </c>
      <c r="I1531" s="13" t="str">
        <f ca="1">TRIM(Table13[[#This Row],[Product Category]])</f>
        <v>Office Supplies</v>
      </c>
      <c r="J1531" s="13" t="str">
        <f ca="1">PROPER(Table13[[#This Row],[Product Sub-Category]])</f>
        <v>Office Machines</v>
      </c>
      <c r="K1531" s="14">
        <v>21</v>
      </c>
      <c r="L1531" s="15">
        <v>119.99</v>
      </c>
      <c r="M1531" s="15">
        <f t="shared" si="69"/>
        <v>2519.79</v>
      </c>
      <c r="N1531" s="9">
        <v>0.1</v>
      </c>
      <c r="O1531" s="20">
        <v>0.1</v>
      </c>
      <c r="P1531" s="20" t="str">
        <f>IF(Table13[[#This Row],[Discount]]=0,"No Discount",IF(Table13[[#This Row],[Discount]]&lt;=0.05,"Low",IF(Table13[[#This Row],[Discount]]&lt;=0.1,"Medium","High")))</f>
        <v>Medium</v>
      </c>
      <c r="Q1531" s="15">
        <f t="shared" si="70"/>
        <v>251.97900000000001</v>
      </c>
      <c r="R1531" s="15">
        <f t="shared" si="71"/>
        <v>2267.8110000000001</v>
      </c>
      <c r="S1531" s="15" t="str">
        <f>IF(Table13[[#This Row],[Total Sales After Discount (Main Total Sales)]]&gt;=1000,"High Order","Low Order")</f>
        <v>High Order</v>
      </c>
      <c r="T1531" s="9" t="s">
        <v>41</v>
      </c>
      <c r="U1531" s="9" t="s">
        <v>81</v>
      </c>
      <c r="V1531" s="16" t="str">
        <f ca="1">PROPER(Table13[[#This Row],[Region]])</f>
        <v>West</v>
      </c>
      <c r="W1531" s="9" t="s">
        <v>542</v>
      </c>
      <c r="X1531" s="9" t="s">
        <v>918</v>
      </c>
      <c r="Y1531" s="9" t="s">
        <v>22</v>
      </c>
      <c r="Z1531" s="9" t="str">
        <f>TEXT(Table13[[#This Row],[Order Date]],"mmm")</f>
        <v>Feb</v>
      </c>
      <c r="AA1531" s="1" t="str">
        <f>TEXT(Table13[[#This Row],[Order Date]],"yyyy")</f>
        <v>2015</v>
      </c>
      <c r="AB1531" s="1" t="str">
        <f>TEXT(Table13[[#This Row],[Order Date]],"mmm yyyy")</f>
        <v>Feb 2015</v>
      </c>
      <c r="AC1531" s="1" t="str">
        <f>TEXT(Table13[[#This Row],[Order Date]],"dddd")</f>
        <v>Monday</v>
      </c>
    </row>
    <row r="1532" spans="1:29" ht="14.5">
      <c r="A1532" s="9">
        <v>2699</v>
      </c>
      <c r="B1532" s="9" t="str">
        <f>VLOOKUP(Table13[[#This Row],[Customer ID]],'Customer Lookup'!A:B,2,0)</f>
        <v>Marcia Greenberg</v>
      </c>
      <c r="C1532" s="9">
        <v>87677</v>
      </c>
      <c r="D1532" s="12">
        <v>42146</v>
      </c>
      <c r="E1532" s="12">
        <v>42148</v>
      </c>
      <c r="F1532" s="24">
        <f>Table13[[#This Row],[Ship Date]]-Table13[[#This Row],[Order Date]]</f>
        <v>2</v>
      </c>
      <c r="G1532" s="18" t="str">
        <f>IF(Table13[[#This Row],[Shipping Delay (No of Days From Order to Delivery)]]&lt;=2,"Fast Delivery","Standard Delivery")</f>
        <v>Fast Delivery</v>
      </c>
      <c r="H1532" s="8" t="s">
        <v>2237</v>
      </c>
      <c r="I1532" s="13" t="str">
        <f ca="1">TRIM(Table13[[#This Row],[Product Category]])</f>
        <v>Furniture</v>
      </c>
      <c r="J1532" s="13" t="str">
        <f ca="1">PROPER(Table13[[#This Row],[Product Sub-Category]])</f>
        <v>Binders And Binder Accessories</v>
      </c>
      <c r="K1532" s="14">
        <v>16</v>
      </c>
      <c r="L1532" s="15">
        <v>4.9800000000000004</v>
      </c>
      <c r="M1532" s="15">
        <f t="shared" si="69"/>
        <v>79.680000000000007</v>
      </c>
      <c r="N1532" s="9">
        <v>0.05</v>
      </c>
      <c r="O1532" s="21">
        <v>0.05</v>
      </c>
      <c r="P1532" s="21" t="str">
        <f>IF(Table13[[#This Row],[Discount]]=0,"No Discount",IF(Table13[[#This Row],[Discount]]&lt;=0.05,"Low",IF(Table13[[#This Row],[Discount]]&lt;=0.1,"Medium","High")))</f>
        <v>Low</v>
      </c>
      <c r="Q1532" s="15">
        <f t="shared" si="70"/>
        <v>3.9840000000000004</v>
      </c>
      <c r="R1532" s="15">
        <f t="shared" si="71"/>
        <v>75.696000000000012</v>
      </c>
      <c r="S1532" s="15" t="str">
        <f>IF(Table13[[#This Row],[Total Sales After Discount (Main Total Sales)]]&gt;=1000,"High Order","Low Order")</f>
        <v>Low Order</v>
      </c>
      <c r="T1532" s="9" t="s">
        <v>41</v>
      </c>
      <c r="U1532" s="9" t="s">
        <v>81</v>
      </c>
      <c r="V1532" s="16" t="str">
        <f ca="1">PROPER(Table13[[#This Row],[Region]])</f>
        <v>West</v>
      </c>
      <c r="W1532" s="9" t="s">
        <v>250</v>
      </c>
      <c r="X1532" s="9" t="s">
        <v>919</v>
      </c>
      <c r="Y1532" s="9" t="s">
        <v>32</v>
      </c>
      <c r="Z1532" s="9" t="str">
        <f>TEXT(Table13[[#This Row],[Order Date]],"mmm")</f>
        <v>May</v>
      </c>
      <c r="AA1532" s="1" t="str">
        <f>TEXT(Table13[[#This Row],[Order Date]],"yyyy")</f>
        <v>2015</v>
      </c>
      <c r="AB1532" s="1" t="str">
        <f>TEXT(Table13[[#This Row],[Order Date]],"mmm yyyy")</f>
        <v>May 2015</v>
      </c>
      <c r="AC1532" s="1" t="str">
        <f>TEXT(Table13[[#This Row],[Order Date]],"dddd")</f>
        <v>Friday</v>
      </c>
    </row>
    <row r="1533" spans="1:29" ht="14.5">
      <c r="A1533" s="9">
        <v>2699</v>
      </c>
      <c r="B1533" s="9" t="str">
        <f>VLOOKUP(Table13[[#This Row],[Customer ID]],'Customer Lookup'!A:B,2,0)</f>
        <v>Marcia Greenberg</v>
      </c>
      <c r="C1533" s="9">
        <v>87679</v>
      </c>
      <c r="D1533" s="12">
        <v>42102</v>
      </c>
      <c r="E1533" s="12">
        <v>42104</v>
      </c>
      <c r="F1533" s="24">
        <f>Table13[[#This Row],[Ship Date]]-Table13[[#This Row],[Order Date]]</f>
        <v>2</v>
      </c>
      <c r="G1533" s="18" t="str">
        <f>IF(Table13[[#This Row],[Shipping Delay (No of Days From Order to Delivery)]]&lt;=2,"Fast Delivery","Standard Delivery")</f>
        <v>Fast Delivery</v>
      </c>
      <c r="H1533" s="9" t="s">
        <v>151</v>
      </c>
      <c r="I1533" s="13" t="str">
        <f ca="1">TRIM(Table13[[#This Row],[Product Category]])</f>
        <v>Office Supplies</v>
      </c>
      <c r="J1533" s="13" t="str">
        <f ca="1">PROPER(Table13[[#This Row],[Product Sub-Category]])</f>
        <v>Bookcases</v>
      </c>
      <c r="K1533" s="14">
        <v>19</v>
      </c>
      <c r="L1533" s="15">
        <v>70.98</v>
      </c>
      <c r="M1533" s="15">
        <f t="shared" si="69"/>
        <v>1348.6200000000001</v>
      </c>
      <c r="N1533" s="9">
        <v>0.05</v>
      </c>
      <c r="O1533" s="20">
        <v>0.05</v>
      </c>
      <c r="P1533" s="20" t="str">
        <f>IF(Table13[[#This Row],[Discount]]=0,"No Discount",IF(Table13[[#This Row],[Discount]]&lt;=0.05,"Low",IF(Table13[[#This Row],[Discount]]&lt;=0.1,"Medium","High")))</f>
        <v>Low</v>
      </c>
      <c r="Q1533" s="15">
        <f t="shared" si="70"/>
        <v>67.431000000000012</v>
      </c>
      <c r="R1533" s="15">
        <f t="shared" si="71"/>
        <v>1281.1890000000001</v>
      </c>
      <c r="S1533" s="15" t="str">
        <f>IF(Table13[[#This Row],[Total Sales After Discount (Main Total Sales)]]&gt;=1000,"High Order","Low Order")</f>
        <v>High Order</v>
      </c>
      <c r="T1533" s="9" t="s">
        <v>31</v>
      </c>
      <c r="U1533" s="9" t="s">
        <v>81</v>
      </c>
      <c r="V1533" s="16" t="str">
        <f ca="1">PROPER(Table13[[#This Row],[Region]])</f>
        <v>South</v>
      </c>
      <c r="W1533" s="9" t="s">
        <v>250</v>
      </c>
      <c r="X1533" s="9" t="s">
        <v>919</v>
      </c>
      <c r="Y1533" s="9" t="s">
        <v>22</v>
      </c>
      <c r="Z1533" s="9" t="str">
        <f>TEXT(Table13[[#This Row],[Order Date]],"mmm")</f>
        <v>Apr</v>
      </c>
      <c r="AA1533" s="1" t="str">
        <f>TEXT(Table13[[#This Row],[Order Date]],"yyyy")</f>
        <v>2015</v>
      </c>
      <c r="AB1533" s="1" t="str">
        <f>TEXT(Table13[[#This Row],[Order Date]],"mmm yyyy")</f>
        <v>Apr 2015</v>
      </c>
      <c r="AC1533" s="1" t="str">
        <f>TEXT(Table13[[#This Row],[Order Date]],"dddd")</f>
        <v>Wednesday</v>
      </c>
    </row>
    <row r="1534" spans="1:29" ht="14.5">
      <c r="A1534" s="9">
        <v>2704</v>
      </c>
      <c r="B1534" s="9" t="str">
        <f>VLOOKUP(Table13[[#This Row],[Customer ID]],'Customer Lookup'!A:B,2,0)</f>
        <v>Juan Gold</v>
      </c>
      <c r="C1534" s="9">
        <v>91407</v>
      </c>
      <c r="D1534" s="12">
        <v>42124</v>
      </c>
      <c r="E1534" s="12">
        <v>42126</v>
      </c>
      <c r="F1534" s="24">
        <f>Table13[[#This Row],[Ship Date]]-Table13[[#This Row],[Order Date]]</f>
        <v>2</v>
      </c>
      <c r="G1534" s="18" t="str">
        <f>IF(Table13[[#This Row],[Shipping Delay (No of Days From Order to Delivery)]]&lt;=2,"Fast Delivery","Standard Delivery")</f>
        <v>Fast Delivery</v>
      </c>
      <c r="H1534" s="8" t="s">
        <v>83</v>
      </c>
      <c r="I1534" s="13" t="str">
        <f ca="1">TRIM(Table13[[#This Row],[Product Category]])</f>
        <v>Office Supplies</v>
      </c>
      <c r="J1534" s="13" t="str">
        <f ca="1">PROPER(Table13[[#This Row],[Product Sub-Category]])</f>
        <v>Paper</v>
      </c>
      <c r="K1534" s="14">
        <v>4</v>
      </c>
      <c r="L1534" s="15">
        <v>3.6</v>
      </c>
      <c r="M1534" s="15">
        <f t="shared" si="69"/>
        <v>14.4</v>
      </c>
      <c r="N1534" s="9">
        <v>0.05</v>
      </c>
      <c r="O1534" s="21">
        <v>0.05</v>
      </c>
      <c r="P1534" s="21" t="str">
        <f>IF(Table13[[#This Row],[Discount]]=0,"No Discount",IF(Table13[[#This Row],[Discount]]&lt;=0.05,"Low",IF(Table13[[#This Row],[Discount]]&lt;=0.1,"Medium","High")))</f>
        <v>Low</v>
      </c>
      <c r="Q1534" s="15">
        <f t="shared" si="70"/>
        <v>0.72000000000000008</v>
      </c>
      <c r="R1534" s="15">
        <f t="shared" si="71"/>
        <v>13.68</v>
      </c>
      <c r="S1534" s="15" t="str">
        <f>IF(Table13[[#This Row],[Total Sales After Discount (Main Total Sales)]]&gt;=1000,"High Order","Low Order")</f>
        <v>Low Order</v>
      </c>
      <c r="T1534" s="9" t="s">
        <v>41</v>
      </c>
      <c r="U1534" s="9" t="s">
        <v>104</v>
      </c>
      <c r="V1534" s="16" t="str">
        <f ca="1">PROPER(Table13[[#This Row],[Region]])</f>
        <v>South</v>
      </c>
      <c r="W1534" s="9" t="s">
        <v>242</v>
      </c>
      <c r="X1534" s="9" t="s">
        <v>920</v>
      </c>
      <c r="Y1534" s="9" t="s">
        <v>32</v>
      </c>
      <c r="Z1534" s="9" t="str">
        <f>TEXT(Table13[[#This Row],[Order Date]],"mmm")</f>
        <v>Apr</v>
      </c>
      <c r="AA1534" s="1" t="str">
        <f>TEXT(Table13[[#This Row],[Order Date]],"yyyy")</f>
        <v>2015</v>
      </c>
      <c r="AB1534" s="1" t="str">
        <f>TEXT(Table13[[#This Row],[Order Date]],"mmm yyyy")</f>
        <v>Apr 2015</v>
      </c>
      <c r="AC1534" s="1" t="str">
        <f>TEXT(Table13[[#This Row],[Order Date]],"dddd")</f>
        <v>Thursday</v>
      </c>
    </row>
    <row r="1535" spans="1:29" ht="14.5">
      <c r="A1535" s="9">
        <v>2704</v>
      </c>
      <c r="B1535" s="9" t="str">
        <f>VLOOKUP(Table13[[#This Row],[Customer ID]],'Customer Lookup'!A:B,2,0)</f>
        <v>Juan Gold</v>
      </c>
      <c r="C1535" s="9">
        <v>91408</v>
      </c>
      <c r="D1535" s="12">
        <v>42124</v>
      </c>
      <c r="E1535" s="12">
        <v>42128</v>
      </c>
      <c r="F1535" s="24">
        <f>Table13[[#This Row],[Ship Date]]-Table13[[#This Row],[Order Date]]</f>
        <v>4</v>
      </c>
      <c r="G1535" s="18" t="str">
        <f>IF(Table13[[#This Row],[Shipping Delay (No of Days From Order to Delivery)]]&lt;=2,"Fast Delivery","Standard Delivery")</f>
        <v>Standard Delivery</v>
      </c>
      <c r="H1535" s="9" t="s">
        <v>2238</v>
      </c>
      <c r="I1535" s="13" t="str">
        <f ca="1">TRIM(Table13[[#This Row],[Product Category]])</f>
        <v>Office Supplies</v>
      </c>
      <c r="J1535" s="13" t="str">
        <f ca="1">PROPER(Table13[[#This Row],[Product Sub-Category]])</f>
        <v>Storage &amp; Organization</v>
      </c>
      <c r="K1535" s="14">
        <v>4</v>
      </c>
      <c r="L1535" s="15">
        <v>13.48</v>
      </c>
      <c r="M1535" s="15">
        <f t="shared" si="69"/>
        <v>53.92</v>
      </c>
      <c r="N1535" s="9">
        <v>0.05</v>
      </c>
      <c r="O1535" s="20">
        <v>0.05</v>
      </c>
      <c r="P1535" s="20" t="str">
        <f>IF(Table13[[#This Row],[Discount]]=0,"No Discount",IF(Table13[[#This Row],[Discount]]&lt;=0.05,"Low",IF(Table13[[#This Row],[Discount]]&lt;=0.1,"Medium","High")))</f>
        <v>Low</v>
      </c>
      <c r="Q1535" s="15">
        <f t="shared" si="70"/>
        <v>2.6960000000000002</v>
      </c>
      <c r="R1535" s="15">
        <f t="shared" si="71"/>
        <v>51.224000000000004</v>
      </c>
      <c r="S1535" s="15" t="str">
        <f>IF(Table13[[#This Row],[Total Sales After Discount (Main Total Sales)]]&gt;=1000,"High Order","Low Order")</f>
        <v>Low Order</v>
      </c>
      <c r="T1535" s="9" t="s">
        <v>98</v>
      </c>
      <c r="U1535" s="9" t="s">
        <v>104</v>
      </c>
      <c r="V1535" s="16" t="str">
        <f ca="1">PROPER(Table13[[#This Row],[Region]])</f>
        <v>East</v>
      </c>
      <c r="W1535" s="9" t="s">
        <v>242</v>
      </c>
      <c r="X1535" s="9" t="s">
        <v>920</v>
      </c>
      <c r="Y1535" s="9" t="s">
        <v>22</v>
      </c>
      <c r="Z1535" s="9" t="str">
        <f>TEXT(Table13[[#This Row],[Order Date]],"mmm")</f>
        <v>Apr</v>
      </c>
      <c r="AA1535" s="1" t="str">
        <f>TEXT(Table13[[#This Row],[Order Date]],"yyyy")</f>
        <v>2015</v>
      </c>
      <c r="AB1535" s="1" t="str">
        <f>TEXT(Table13[[#This Row],[Order Date]],"mmm yyyy")</f>
        <v>Apr 2015</v>
      </c>
      <c r="AC1535" s="1" t="str">
        <f>TEXT(Table13[[#This Row],[Order Date]],"dddd")</f>
        <v>Thursday</v>
      </c>
    </row>
    <row r="1536" spans="1:29" ht="14.5">
      <c r="A1536" s="9">
        <v>2709</v>
      </c>
      <c r="B1536" s="9" t="str">
        <f>VLOOKUP(Table13[[#This Row],[Customer ID]],'Customer Lookup'!A:B,2,0)</f>
        <v>Stanley Steele</v>
      </c>
      <c r="C1536" s="9">
        <v>89240</v>
      </c>
      <c r="D1536" s="12">
        <v>42152</v>
      </c>
      <c r="E1536" s="12">
        <v>42154</v>
      </c>
      <c r="F1536" s="24">
        <f>Table13[[#This Row],[Ship Date]]-Table13[[#This Row],[Order Date]]</f>
        <v>2</v>
      </c>
      <c r="G1536" s="18" t="str">
        <f>IF(Table13[[#This Row],[Shipping Delay (No of Days From Order to Delivery)]]&lt;=2,"Fast Delivery","Standard Delivery")</f>
        <v>Fast Delivery</v>
      </c>
      <c r="H1536" s="8" t="s">
        <v>196</v>
      </c>
      <c r="I1536" s="13" t="str">
        <f ca="1">TRIM(Table13[[#This Row],[Product Category]])</f>
        <v>Furniture</v>
      </c>
      <c r="J1536" s="13" t="str">
        <f ca="1">PROPER(Table13[[#This Row],[Product Sub-Category]])</f>
        <v>Appliances</v>
      </c>
      <c r="K1536" s="14">
        <v>1</v>
      </c>
      <c r="L1536" s="15">
        <v>60.97</v>
      </c>
      <c r="M1536" s="15">
        <f t="shared" si="69"/>
        <v>60.97</v>
      </c>
      <c r="N1536" s="9">
        <v>0.05</v>
      </c>
      <c r="O1536" s="21">
        <v>0.05</v>
      </c>
      <c r="P1536" s="21" t="str">
        <f>IF(Table13[[#This Row],[Discount]]=0,"No Discount",IF(Table13[[#This Row],[Discount]]&lt;=0.05,"Low",IF(Table13[[#This Row],[Discount]]&lt;=0.1,"Medium","High")))</f>
        <v>Low</v>
      </c>
      <c r="Q1536" s="15">
        <f t="shared" si="70"/>
        <v>3.0485000000000002</v>
      </c>
      <c r="R1536" s="15">
        <f t="shared" si="71"/>
        <v>57.921500000000002</v>
      </c>
      <c r="S1536" s="15" t="str">
        <f>IF(Table13[[#This Row],[Total Sales After Discount (Main Total Sales)]]&gt;=1000,"High Order","Low Order")</f>
        <v>Low Order</v>
      </c>
      <c r="T1536" s="9" t="s">
        <v>50</v>
      </c>
      <c r="U1536" s="9" t="s">
        <v>104</v>
      </c>
      <c r="V1536" s="16" t="str">
        <f ca="1">PROPER(Table13[[#This Row],[Region]])</f>
        <v>East</v>
      </c>
      <c r="W1536" s="9" t="s">
        <v>268</v>
      </c>
      <c r="X1536" s="9" t="s">
        <v>921</v>
      </c>
      <c r="Y1536" s="9" t="s">
        <v>32</v>
      </c>
      <c r="Z1536" s="9" t="str">
        <f>TEXT(Table13[[#This Row],[Order Date]],"mmm")</f>
        <v>May</v>
      </c>
      <c r="AA1536" s="1" t="str">
        <f>TEXT(Table13[[#This Row],[Order Date]],"yyyy")</f>
        <v>2015</v>
      </c>
      <c r="AB1536" s="1" t="str">
        <f>TEXT(Table13[[#This Row],[Order Date]],"mmm yyyy")</f>
        <v>May 2015</v>
      </c>
      <c r="AC1536" s="1" t="str">
        <f>TEXT(Table13[[#This Row],[Order Date]],"dddd")</f>
        <v>Thursday</v>
      </c>
    </row>
    <row r="1537" spans="1:29" ht="14.5">
      <c r="A1537" s="9">
        <v>2709</v>
      </c>
      <c r="B1537" s="9" t="str">
        <f>VLOOKUP(Table13[[#This Row],[Customer ID]],'Customer Lookup'!A:B,2,0)</f>
        <v>Stanley Steele</v>
      </c>
      <c r="C1537" s="9">
        <v>89240</v>
      </c>
      <c r="D1537" s="12">
        <v>42152</v>
      </c>
      <c r="E1537" s="12">
        <v>42154</v>
      </c>
      <c r="F1537" s="24">
        <f>Table13[[#This Row],[Ship Date]]-Table13[[#This Row],[Order Date]]</f>
        <v>2</v>
      </c>
      <c r="G1537" s="18" t="str">
        <f>IF(Table13[[#This Row],[Shipping Delay (No of Days From Order to Delivery)]]&lt;=2,"Fast Delivery","Standard Delivery")</f>
        <v>Fast Delivery</v>
      </c>
      <c r="H1537" s="9" t="s">
        <v>2233</v>
      </c>
      <c r="I1537" s="13" t="str">
        <f ca="1">TRIM(Table13[[#This Row],[Product Category]])</f>
        <v>Office Supplies</v>
      </c>
      <c r="J1537" s="13" t="str">
        <f ca="1">PROPER(Table13[[#This Row],[Product Sub-Category]])</f>
        <v>Office Furnishings</v>
      </c>
      <c r="K1537" s="14">
        <v>15</v>
      </c>
      <c r="L1537" s="15">
        <v>90.98</v>
      </c>
      <c r="M1537" s="15">
        <f t="shared" si="69"/>
        <v>1364.7</v>
      </c>
      <c r="N1537" s="9">
        <v>0.05</v>
      </c>
      <c r="O1537" s="20">
        <v>0.05</v>
      </c>
      <c r="P1537" s="20" t="str">
        <f>IF(Table13[[#This Row],[Discount]]=0,"No Discount",IF(Table13[[#This Row],[Discount]]&lt;=0.05,"Low",IF(Table13[[#This Row],[Discount]]&lt;=0.1,"Medium","High")))</f>
        <v>Low</v>
      </c>
      <c r="Q1537" s="15">
        <f t="shared" si="70"/>
        <v>68.234999999999999</v>
      </c>
      <c r="R1537" s="15">
        <f t="shared" si="71"/>
        <v>1296.4650000000001</v>
      </c>
      <c r="S1537" s="15" t="str">
        <f>IF(Table13[[#This Row],[Total Sales After Discount (Main Total Sales)]]&gt;=1000,"High Order","Low Order")</f>
        <v>High Order</v>
      </c>
      <c r="T1537" s="9" t="s">
        <v>50</v>
      </c>
      <c r="U1537" s="9" t="s">
        <v>104</v>
      </c>
      <c r="V1537" s="16" t="str">
        <f ca="1">PROPER(Table13[[#This Row],[Region]])</f>
        <v>Central</v>
      </c>
      <c r="W1537" s="9" t="s">
        <v>268</v>
      </c>
      <c r="X1537" s="9" t="s">
        <v>921</v>
      </c>
      <c r="Y1537" s="9" t="s">
        <v>32</v>
      </c>
      <c r="Z1537" s="9" t="str">
        <f>TEXT(Table13[[#This Row],[Order Date]],"mmm")</f>
        <v>May</v>
      </c>
      <c r="AA1537" s="1" t="str">
        <f>TEXT(Table13[[#This Row],[Order Date]],"yyyy")</f>
        <v>2015</v>
      </c>
      <c r="AB1537" s="1" t="str">
        <f>TEXT(Table13[[#This Row],[Order Date]],"mmm yyyy")</f>
        <v>May 2015</v>
      </c>
      <c r="AC1537" s="1" t="str">
        <f>TEXT(Table13[[#This Row],[Order Date]],"dddd")</f>
        <v>Thursday</v>
      </c>
    </row>
    <row r="1538" spans="1:29" ht="14.5">
      <c r="A1538" s="9">
        <v>2713</v>
      </c>
      <c r="B1538" s="9" t="str">
        <f>VLOOKUP(Table13[[#This Row],[Customer ID]],'Customer Lookup'!A:B,2,0)</f>
        <v>Lynda Banks</v>
      </c>
      <c r="C1538" s="9">
        <v>88701</v>
      </c>
      <c r="D1538" s="12">
        <v>42176</v>
      </c>
      <c r="E1538" s="12">
        <v>42179</v>
      </c>
      <c r="F1538" s="24">
        <f>Table13[[#This Row],[Ship Date]]-Table13[[#This Row],[Order Date]]</f>
        <v>3</v>
      </c>
      <c r="G1538" s="18" t="str">
        <f>IF(Table13[[#This Row],[Shipping Delay (No of Days From Order to Delivery)]]&lt;=2,"Fast Delivery","Standard Delivery")</f>
        <v>Standard Delivery</v>
      </c>
      <c r="H1538" s="8" t="s">
        <v>116</v>
      </c>
      <c r="I1538" s="13" t="str">
        <f ca="1">TRIM(Table13[[#This Row],[Product Category]])</f>
        <v>Furniture</v>
      </c>
      <c r="J1538" s="13" t="str">
        <f ca="1">PROPER(Table13[[#This Row],[Product Sub-Category]])</f>
        <v>Labels</v>
      </c>
      <c r="K1538" s="14">
        <v>9</v>
      </c>
      <c r="L1538" s="15">
        <v>2.88</v>
      </c>
      <c r="M1538" s="15">
        <f t="shared" ref="M1538:M1601" si="72">L1538*K1538</f>
        <v>25.919999999999998</v>
      </c>
      <c r="N1538" s="9">
        <v>0.05</v>
      </c>
      <c r="O1538" s="21">
        <v>0.05</v>
      </c>
      <c r="P1538" s="21" t="str">
        <f>IF(Table13[[#This Row],[Discount]]=0,"No Discount",IF(Table13[[#This Row],[Discount]]&lt;=0.05,"Low",IF(Table13[[#This Row],[Discount]]&lt;=0.1,"Medium","High")))</f>
        <v>Low</v>
      </c>
      <c r="Q1538" s="15">
        <f t="shared" ref="Q1538:Q1601" si="73">N1538*M1538</f>
        <v>1.296</v>
      </c>
      <c r="R1538" s="15">
        <f t="shared" ref="R1538:R1601" si="74">M1538-Q1538</f>
        <v>24.623999999999999</v>
      </c>
      <c r="S1538" s="15" t="str">
        <f>IF(Table13[[#This Row],[Total Sales After Discount (Main Total Sales)]]&gt;=1000,"High Order","Low Order")</f>
        <v>Low Order</v>
      </c>
      <c r="T1538" s="9" t="s">
        <v>41</v>
      </c>
      <c r="U1538" s="9" t="s">
        <v>81</v>
      </c>
      <c r="V1538" s="16" t="str">
        <f ca="1">PROPER(Table13[[#This Row],[Region]])</f>
        <v>Central</v>
      </c>
      <c r="W1538" s="9" t="s">
        <v>215</v>
      </c>
      <c r="X1538" s="9" t="s">
        <v>922</v>
      </c>
      <c r="Y1538" s="9" t="s">
        <v>32</v>
      </c>
      <c r="Z1538" s="9" t="str">
        <f>TEXT(Table13[[#This Row],[Order Date]],"mmm")</f>
        <v>Jun</v>
      </c>
      <c r="AA1538" s="1" t="str">
        <f>TEXT(Table13[[#This Row],[Order Date]],"yyyy")</f>
        <v>2015</v>
      </c>
      <c r="AB1538" s="1" t="str">
        <f>TEXT(Table13[[#This Row],[Order Date]],"mmm yyyy")</f>
        <v>Jun 2015</v>
      </c>
      <c r="AC1538" s="1" t="str">
        <f>TEXT(Table13[[#This Row],[Order Date]],"dddd")</f>
        <v>Sunday</v>
      </c>
    </row>
    <row r="1539" spans="1:29" ht="14.5">
      <c r="A1539" s="9">
        <v>2713</v>
      </c>
      <c r="B1539" s="9" t="str">
        <f>VLOOKUP(Table13[[#This Row],[Customer ID]],'Customer Lookup'!A:B,2,0)</f>
        <v>Lynda Banks</v>
      </c>
      <c r="C1539" s="9">
        <v>88701</v>
      </c>
      <c r="D1539" s="12">
        <v>42176</v>
      </c>
      <c r="E1539" s="12">
        <v>42177</v>
      </c>
      <c r="F1539" s="24">
        <f>Table13[[#This Row],[Ship Date]]-Table13[[#This Row],[Order Date]]</f>
        <v>1</v>
      </c>
      <c r="G1539" s="18" t="str">
        <f>IF(Table13[[#This Row],[Shipping Delay (No of Days From Order to Delivery)]]&lt;=2,"Fast Delivery","Standard Delivery")</f>
        <v>Fast Delivery</v>
      </c>
      <c r="H1539" s="9" t="s">
        <v>123</v>
      </c>
      <c r="I1539" s="13" t="str">
        <f ca="1">TRIM(Table13[[#This Row],[Product Category]])</f>
        <v>Technology</v>
      </c>
      <c r="J1539" s="13" t="str">
        <f ca="1">PROPER(Table13[[#This Row],[Product Sub-Category]])</f>
        <v>Tables</v>
      </c>
      <c r="K1539" s="14">
        <v>2</v>
      </c>
      <c r="L1539" s="15">
        <v>348.21</v>
      </c>
      <c r="M1539" s="15">
        <f t="shared" si="72"/>
        <v>696.42</v>
      </c>
      <c r="N1539" s="9">
        <v>0.1</v>
      </c>
      <c r="O1539" s="20">
        <v>0.1</v>
      </c>
      <c r="P1539" s="20" t="str">
        <f>IF(Table13[[#This Row],[Discount]]=0,"No Discount",IF(Table13[[#This Row],[Discount]]&lt;=0.05,"Low",IF(Table13[[#This Row],[Discount]]&lt;=0.1,"Medium","High")))</f>
        <v>Medium</v>
      </c>
      <c r="Q1539" s="15">
        <f t="shared" si="73"/>
        <v>69.641999999999996</v>
      </c>
      <c r="R1539" s="15">
        <f t="shared" si="74"/>
        <v>626.77800000000002</v>
      </c>
      <c r="S1539" s="15" t="str">
        <f>IF(Table13[[#This Row],[Total Sales After Discount (Main Total Sales)]]&gt;=1000,"High Order","Low Order")</f>
        <v>Low Order</v>
      </c>
      <c r="T1539" s="9" t="s">
        <v>41</v>
      </c>
      <c r="U1539" s="9" t="s">
        <v>81</v>
      </c>
      <c r="V1539" s="16" t="str">
        <f ca="1">PROPER(Table13[[#This Row],[Region]])</f>
        <v>Central</v>
      </c>
      <c r="W1539" s="9" t="s">
        <v>215</v>
      </c>
      <c r="X1539" s="9" t="s">
        <v>922</v>
      </c>
      <c r="Y1539" s="9" t="s">
        <v>22</v>
      </c>
      <c r="Z1539" s="9" t="str">
        <f>TEXT(Table13[[#This Row],[Order Date]],"mmm")</f>
        <v>Jun</v>
      </c>
      <c r="AA1539" s="1" t="str">
        <f>TEXT(Table13[[#This Row],[Order Date]],"yyyy")</f>
        <v>2015</v>
      </c>
      <c r="AB1539" s="1" t="str">
        <f>TEXT(Table13[[#This Row],[Order Date]],"mmm yyyy")</f>
        <v>Jun 2015</v>
      </c>
      <c r="AC1539" s="1" t="str">
        <f>TEXT(Table13[[#This Row],[Order Date]],"dddd")</f>
        <v>Sunday</v>
      </c>
    </row>
    <row r="1540" spans="1:29" ht="14.5">
      <c r="A1540" s="9">
        <v>2715</v>
      </c>
      <c r="B1540" s="9" t="str">
        <f>VLOOKUP(Table13[[#This Row],[Customer ID]],'Customer Lookup'!A:B,2,0)</f>
        <v>Becky Farmer</v>
      </c>
      <c r="C1540" s="9">
        <v>88702</v>
      </c>
      <c r="D1540" s="12">
        <v>42016</v>
      </c>
      <c r="E1540" s="12">
        <v>42020</v>
      </c>
      <c r="F1540" s="24">
        <f>Table13[[#This Row],[Ship Date]]-Table13[[#This Row],[Order Date]]</f>
        <v>4</v>
      </c>
      <c r="G1540" s="18" t="str">
        <f>IF(Table13[[#This Row],[Shipping Delay (No of Days From Order to Delivery)]]&lt;=2,"Fast Delivery","Standard Delivery")</f>
        <v>Standard Delivery</v>
      </c>
      <c r="H1540" s="8" t="s">
        <v>144</v>
      </c>
      <c r="I1540" s="13" t="str">
        <f ca="1">TRIM(Table13[[#This Row],[Product Category]])</f>
        <v>Office Supplies</v>
      </c>
      <c r="J1540" s="13" t="str">
        <f ca="1">PROPER(Table13[[#This Row],[Product Sub-Category]])</f>
        <v>Computer Peripherals</v>
      </c>
      <c r="K1540" s="14">
        <v>1</v>
      </c>
      <c r="L1540" s="15">
        <v>29.89</v>
      </c>
      <c r="M1540" s="15">
        <f t="shared" si="72"/>
        <v>29.89</v>
      </c>
      <c r="N1540" s="9">
        <v>0.05</v>
      </c>
      <c r="O1540" s="21">
        <v>0.05</v>
      </c>
      <c r="P1540" s="21" t="str">
        <f>IF(Table13[[#This Row],[Discount]]=0,"No Discount",IF(Table13[[#This Row],[Discount]]&lt;=0.05,"Low",IF(Table13[[#This Row],[Discount]]&lt;=0.1,"Medium","High")))</f>
        <v>Low</v>
      </c>
      <c r="Q1540" s="15">
        <f t="shared" si="73"/>
        <v>1.4945000000000002</v>
      </c>
      <c r="R1540" s="15">
        <f t="shared" si="74"/>
        <v>28.395500000000002</v>
      </c>
      <c r="S1540" s="15" t="str">
        <f>IF(Table13[[#This Row],[Total Sales After Discount (Main Total Sales)]]&gt;=1000,"High Order","Low Order")</f>
        <v>Low Order</v>
      </c>
      <c r="T1540" s="9" t="s">
        <v>98</v>
      </c>
      <c r="U1540" s="9" t="s">
        <v>81</v>
      </c>
      <c r="V1540" s="16" t="str">
        <f ca="1">PROPER(Table13[[#This Row],[Region]])</f>
        <v>Central</v>
      </c>
      <c r="W1540" s="9" t="s">
        <v>215</v>
      </c>
      <c r="X1540" s="9" t="s">
        <v>923</v>
      </c>
      <c r="Y1540" s="9" t="s">
        <v>32</v>
      </c>
      <c r="Z1540" s="9" t="str">
        <f>TEXT(Table13[[#This Row],[Order Date]],"mmm")</f>
        <v>Jan</v>
      </c>
      <c r="AA1540" s="1" t="str">
        <f>TEXT(Table13[[#This Row],[Order Date]],"yyyy")</f>
        <v>2015</v>
      </c>
      <c r="AB1540" s="1" t="str">
        <f>TEXT(Table13[[#This Row],[Order Date]],"mmm yyyy")</f>
        <v>Jan 2015</v>
      </c>
      <c r="AC1540" s="1" t="str">
        <f>TEXT(Table13[[#This Row],[Order Date]],"dddd")</f>
        <v>Monday</v>
      </c>
    </row>
    <row r="1541" spans="1:29" ht="14.5">
      <c r="A1541" s="9">
        <v>2718</v>
      </c>
      <c r="B1541" s="9" t="str">
        <f>VLOOKUP(Table13[[#This Row],[Customer ID]],'Customer Lookup'!A:B,2,0)</f>
        <v>Caroline Stone</v>
      </c>
      <c r="C1541" s="9">
        <v>89394</v>
      </c>
      <c r="D1541" s="12">
        <v>42064</v>
      </c>
      <c r="E1541" s="12">
        <v>42066</v>
      </c>
      <c r="F1541" s="24">
        <f>Table13[[#This Row],[Ship Date]]-Table13[[#This Row],[Order Date]]</f>
        <v>2</v>
      </c>
      <c r="G1541" s="18" t="str">
        <f>IF(Table13[[#This Row],[Shipping Delay (No of Days From Order to Delivery)]]&lt;=2,"Fast Delivery","Standard Delivery")</f>
        <v>Fast Delivery</v>
      </c>
      <c r="H1541" s="9" t="s">
        <v>83</v>
      </c>
      <c r="I1541" s="13" t="str">
        <f ca="1">TRIM(Table13[[#This Row],[Product Category]])</f>
        <v>Technology</v>
      </c>
      <c r="J1541" s="13" t="str">
        <f ca="1">PROPER(Table13[[#This Row],[Product Sub-Category]])</f>
        <v>Paper</v>
      </c>
      <c r="K1541" s="14">
        <v>15</v>
      </c>
      <c r="L1541" s="15">
        <v>6.74</v>
      </c>
      <c r="M1541" s="15">
        <f t="shared" si="72"/>
        <v>101.10000000000001</v>
      </c>
      <c r="N1541" s="9">
        <v>0.05</v>
      </c>
      <c r="O1541" s="20">
        <v>0.05</v>
      </c>
      <c r="P1541" s="20" t="str">
        <f>IF(Table13[[#This Row],[Discount]]=0,"No Discount",IF(Table13[[#This Row],[Discount]]&lt;=0.05,"Low",IF(Table13[[#This Row],[Discount]]&lt;=0.1,"Medium","High")))</f>
        <v>Low</v>
      </c>
      <c r="Q1541" s="15">
        <f t="shared" si="73"/>
        <v>5.0550000000000006</v>
      </c>
      <c r="R1541" s="15">
        <f t="shared" si="74"/>
        <v>96.045000000000002</v>
      </c>
      <c r="S1541" s="15" t="str">
        <f>IF(Table13[[#This Row],[Total Sales After Discount (Main Total Sales)]]&gt;=1000,"High Order","Low Order")</f>
        <v>Low Order</v>
      </c>
      <c r="T1541" s="9" t="s">
        <v>41</v>
      </c>
      <c r="U1541" s="9" t="s">
        <v>104</v>
      </c>
      <c r="V1541" s="16" t="str">
        <f ca="1">PROPER(Table13[[#This Row],[Region]])</f>
        <v>South</v>
      </c>
      <c r="W1541" s="9" t="s">
        <v>142</v>
      </c>
      <c r="X1541" s="9" t="s">
        <v>923</v>
      </c>
      <c r="Y1541" s="9" t="s">
        <v>32</v>
      </c>
      <c r="Z1541" s="9" t="str">
        <f>TEXT(Table13[[#This Row],[Order Date]],"mmm")</f>
        <v>Mar</v>
      </c>
      <c r="AA1541" s="1" t="str">
        <f>TEXT(Table13[[#This Row],[Order Date]],"yyyy")</f>
        <v>2015</v>
      </c>
      <c r="AB1541" s="1" t="str">
        <f>TEXT(Table13[[#This Row],[Order Date]],"mmm yyyy")</f>
        <v>Mar 2015</v>
      </c>
      <c r="AC1541" s="1" t="str">
        <f>TEXT(Table13[[#This Row],[Order Date]],"dddd")</f>
        <v>Sunday</v>
      </c>
    </row>
    <row r="1542" spans="1:29" ht="14.5">
      <c r="A1542" s="9">
        <v>2720</v>
      </c>
      <c r="B1542" s="9" t="str">
        <f>VLOOKUP(Table13[[#This Row],[Customer ID]],'Customer Lookup'!A:B,2,0)</f>
        <v>Donna Block</v>
      </c>
      <c r="C1542" s="9">
        <v>88766</v>
      </c>
      <c r="D1542" s="12">
        <v>42171</v>
      </c>
      <c r="E1542" s="12">
        <v>42172</v>
      </c>
      <c r="F1542" s="24">
        <f>Table13[[#This Row],[Ship Date]]-Table13[[#This Row],[Order Date]]</f>
        <v>1</v>
      </c>
      <c r="G1542" s="18" t="str">
        <f>IF(Table13[[#This Row],[Shipping Delay (No of Days From Order to Delivery)]]&lt;=2,"Fast Delivery","Standard Delivery")</f>
        <v>Fast Delivery</v>
      </c>
      <c r="H1542" s="8" t="s">
        <v>144</v>
      </c>
      <c r="I1542" s="13" t="str">
        <f ca="1">TRIM(Table13[[#This Row],[Product Category]])</f>
        <v>Office Supplies</v>
      </c>
      <c r="J1542" s="13" t="str">
        <f ca="1">PROPER(Table13[[#This Row],[Product Sub-Category]])</f>
        <v>Computer Peripherals</v>
      </c>
      <c r="K1542" s="14">
        <v>6</v>
      </c>
      <c r="L1542" s="15">
        <v>40.479999999999997</v>
      </c>
      <c r="M1542" s="15">
        <f t="shared" si="72"/>
        <v>242.88</v>
      </c>
      <c r="N1542" s="9">
        <v>0.05</v>
      </c>
      <c r="O1542" s="21">
        <v>0.05</v>
      </c>
      <c r="P1542" s="21" t="str">
        <f>IF(Table13[[#This Row],[Discount]]=0,"No Discount",IF(Table13[[#This Row],[Discount]]&lt;=0.05,"Low",IF(Table13[[#This Row],[Discount]]&lt;=0.1,"Medium","High")))</f>
        <v>Low</v>
      </c>
      <c r="Q1542" s="15">
        <f t="shared" si="73"/>
        <v>12.144</v>
      </c>
      <c r="R1542" s="15">
        <f t="shared" si="74"/>
        <v>230.73599999999999</v>
      </c>
      <c r="S1542" s="15" t="str">
        <f>IF(Table13[[#This Row],[Total Sales After Discount (Main Total Sales)]]&gt;=1000,"High Order","Low Order")</f>
        <v>Low Order</v>
      </c>
      <c r="T1542" s="9" t="s">
        <v>41</v>
      </c>
      <c r="U1542" s="9" t="s">
        <v>51</v>
      </c>
      <c r="V1542" s="16" t="str">
        <f ca="1">PROPER(Table13[[#This Row],[Region]])</f>
        <v>South</v>
      </c>
      <c r="W1542" s="9" t="s">
        <v>254</v>
      </c>
      <c r="X1542" s="9" t="s">
        <v>924</v>
      </c>
      <c r="Y1542" s="9" t="s">
        <v>32</v>
      </c>
      <c r="Z1542" s="9" t="str">
        <f>TEXT(Table13[[#This Row],[Order Date]],"mmm")</f>
        <v>Jun</v>
      </c>
      <c r="AA1542" s="1" t="str">
        <f>TEXT(Table13[[#This Row],[Order Date]],"yyyy")</f>
        <v>2015</v>
      </c>
      <c r="AB1542" s="1" t="str">
        <f>TEXT(Table13[[#This Row],[Order Date]],"mmm yyyy")</f>
        <v>Jun 2015</v>
      </c>
      <c r="AC1542" s="1" t="str">
        <f>TEXT(Table13[[#This Row],[Order Date]],"dddd")</f>
        <v>Tuesday</v>
      </c>
    </row>
    <row r="1543" spans="1:29" ht="14.5">
      <c r="A1543" s="9">
        <v>2724</v>
      </c>
      <c r="B1543" s="9" t="str">
        <f>VLOOKUP(Table13[[#This Row],[Customer ID]],'Customer Lookup'!A:B,2,0)</f>
        <v>Erika Clapp</v>
      </c>
      <c r="C1543" s="9">
        <v>88959</v>
      </c>
      <c r="D1543" s="12">
        <v>42125</v>
      </c>
      <c r="E1543" s="12">
        <v>42126</v>
      </c>
      <c r="F1543" s="24">
        <f>Table13[[#This Row],[Ship Date]]-Table13[[#This Row],[Order Date]]</f>
        <v>1</v>
      </c>
      <c r="G1543" s="18" t="str">
        <f>IF(Table13[[#This Row],[Shipping Delay (No of Days From Order to Delivery)]]&lt;=2,"Fast Delivery","Standard Delivery")</f>
        <v>Fast Delivery</v>
      </c>
      <c r="H1543" s="9" t="s">
        <v>83</v>
      </c>
      <c r="I1543" s="13" t="str">
        <f ca="1">TRIM(Table13[[#This Row],[Product Category]])</f>
        <v>Office Supplies</v>
      </c>
      <c r="J1543" s="13" t="str">
        <f ca="1">PROPER(Table13[[#This Row],[Product Sub-Category]])</f>
        <v>Paper</v>
      </c>
      <c r="K1543" s="14">
        <v>10</v>
      </c>
      <c r="L1543" s="15">
        <v>4.9800000000000004</v>
      </c>
      <c r="M1543" s="15">
        <f t="shared" si="72"/>
        <v>49.800000000000004</v>
      </c>
      <c r="N1543" s="9">
        <v>0.05</v>
      </c>
      <c r="O1543" s="20">
        <v>0.05</v>
      </c>
      <c r="P1543" s="20" t="str">
        <f>IF(Table13[[#This Row],[Discount]]=0,"No Discount",IF(Table13[[#This Row],[Discount]]&lt;=0.05,"Low",IF(Table13[[#This Row],[Discount]]&lt;=0.1,"Medium","High")))</f>
        <v>Low</v>
      </c>
      <c r="Q1543" s="15">
        <f t="shared" si="73"/>
        <v>2.4900000000000002</v>
      </c>
      <c r="R1543" s="15">
        <f t="shared" si="74"/>
        <v>47.31</v>
      </c>
      <c r="S1543" s="15" t="str">
        <f>IF(Table13[[#This Row],[Total Sales After Discount (Main Total Sales)]]&gt;=1000,"High Order","Low Order")</f>
        <v>Low Order</v>
      </c>
      <c r="T1543" s="9" t="s">
        <v>41</v>
      </c>
      <c r="U1543" s="9" t="s">
        <v>42</v>
      </c>
      <c r="V1543" s="16" t="str">
        <f ca="1">PROPER(Table13[[#This Row],[Region]])</f>
        <v>South</v>
      </c>
      <c r="W1543" s="9" t="s">
        <v>184</v>
      </c>
      <c r="X1543" s="9" t="s">
        <v>925</v>
      </c>
      <c r="Y1543" s="9" t="s">
        <v>32</v>
      </c>
      <c r="Z1543" s="9" t="str">
        <f>TEXT(Table13[[#This Row],[Order Date]],"mmm")</f>
        <v>May</v>
      </c>
      <c r="AA1543" s="1" t="str">
        <f>TEXT(Table13[[#This Row],[Order Date]],"yyyy")</f>
        <v>2015</v>
      </c>
      <c r="AB1543" s="1" t="str">
        <f>TEXT(Table13[[#This Row],[Order Date]],"mmm yyyy")</f>
        <v>May 2015</v>
      </c>
      <c r="AC1543" s="1" t="str">
        <f>TEXT(Table13[[#This Row],[Order Date]],"dddd")</f>
        <v>Friday</v>
      </c>
    </row>
    <row r="1544" spans="1:29" ht="14.5">
      <c r="A1544" s="9">
        <v>2724</v>
      </c>
      <c r="B1544" s="9" t="str">
        <f>VLOOKUP(Table13[[#This Row],[Customer ID]],'Customer Lookup'!A:B,2,0)</f>
        <v>Erika Clapp</v>
      </c>
      <c r="C1544" s="9">
        <v>88959</v>
      </c>
      <c r="D1544" s="12">
        <v>42125</v>
      </c>
      <c r="E1544" s="12">
        <v>42127</v>
      </c>
      <c r="F1544" s="24">
        <f>Table13[[#This Row],[Ship Date]]-Table13[[#This Row],[Order Date]]</f>
        <v>2</v>
      </c>
      <c r="G1544" s="18" t="str">
        <f>IF(Table13[[#This Row],[Shipping Delay (No of Days From Order to Delivery)]]&lt;=2,"Fast Delivery","Standard Delivery")</f>
        <v>Fast Delivery</v>
      </c>
      <c r="H1544" s="8" t="s">
        <v>83</v>
      </c>
      <c r="I1544" s="13" t="str">
        <f ca="1">TRIM(Table13[[#This Row],[Product Category]])</f>
        <v>Office Supplies</v>
      </c>
      <c r="J1544" s="13" t="str">
        <f ca="1">PROPER(Table13[[#This Row],[Product Sub-Category]])</f>
        <v>Paper</v>
      </c>
      <c r="K1544" s="14">
        <v>18</v>
      </c>
      <c r="L1544" s="15">
        <v>6.48</v>
      </c>
      <c r="M1544" s="15">
        <f t="shared" si="72"/>
        <v>116.64000000000001</v>
      </c>
      <c r="N1544" s="9">
        <v>0.05</v>
      </c>
      <c r="O1544" s="21">
        <v>0.05</v>
      </c>
      <c r="P1544" s="21" t="str">
        <f>IF(Table13[[#This Row],[Discount]]=0,"No Discount",IF(Table13[[#This Row],[Discount]]&lt;=0.05,"Low",IF(Table13[[#This Row],[Discount]]&lt;=0.1,"Medium","High")))</f>
        <v>Low</v>
      </c>
      <c r="Q1544" s="15">
        <f t="shared" si="73"/>
        <v>5.8320000000000007</v>
      </c>
      <c r="R1544" s="15">
        <f t="shared" si="74"/>
        <v>110.80800000000002</v>
      </c>
      <c r="S1544" s="15" t="str">
        <f>IF(Table13[[#This Row],[Total Sales After Discount (Main Total Sales)]]&gt;=1000,"High Order","Low Order")</f>
        <v>Low Order</v>
      </c>
      <c r="T1544" s="9" t="s">
        <v>41</v>
      </c>
      <c r="U1544" s="9" t="s">
        <v>42</v>
      </c>
      <c r="V1544" s="16" t="str">
        <f ca="1">PROPER(Table13[[#This Row],[Region]])</f>
        <v>South</v>
      </c>
      <c r="W1544" s="9" t="s">
        <v>184</v>
      </c>
      <c r="X1544" s="9" t="s">
        <v>925</v>
      </c>
      <c r="Y1544" s="9" t="s">
        <v>32</v>
      </c>
      <c r="Z1544" s="9" t="str">
        <f>TEXT(Table13[[#This Row],[Order Date]],"mmm")</f>
        <v>May</v>
      </c>
      <c r="AA1544" s="1" t="str">
        <f>TEXT(Table13[[#This Row],[Order Date]],"yyyy")</f>
        <v>2015</v>
      </c>
      <c r="AB1544" s="1" t="str">
        <f>TEXT(Table13[[#This Row],[Order Date]],"mmm yyyy")</f>
        <v>May 2015</v>
      </c>
      <c r="AC1544" s="1" t="str">
        <f>TEXT(Table13[[#This Row],[Order Date]],"dddd")</f>
        <v>Friday</v>
      </c>
    </row>
    <row r="1545" spans="1:29" ht="14.5">
      <c r="A1545" s="9">
        <v>2725</v>
      </c>
      <c r="B1545" s="9" t="str">
        <f>VLOOKUP(Table13[[#This Row],[Customer ID]],'Customer Lookup'!A:B,2,0)</f>
        <v>Katharine Hudson</v>
      </c>
      <c r="C1545" s="9">
        <v>88958</v>
      </c>
      <c r="D1545" s="12">
        <v>42021</v>
      </c>
      <c r="E1545" s="12">
        <v>42022</v>
      </c>
      <c r="F1545" s="24">
        <f>Table13[[#This Row],[Ship Date]]-Table13[[#This Row],[Order Date]]</f>
        <v>1</v>
      </c>
      <c r="G1545" s="18" t="str">
        <f>IF(Table13[[#This Row],[Shipping Delay (No of Days From Order to Delivery)]]&lt;=2,"Fast Delivery","Standard Delivery")</f>
        <v>Fast Delivery</v>
      </c>
      <c r="H1545" s="9" t="s">
        <v>2231</v>
      </c>
      <c r="I1545" s="13" t="str">
        <f ca="1">TRIM(Table13[[#This Row],[Product Category]])</f>
        <v>Furniture</v>
      </c>
      <c r="J1545" s="13" t="str">
        <f ca="1">PROPER(Table13[[#This Row],[Product Sub-Category]])</f>
        <v>Pens &amp; Art Supplies</v>
      </c>
      <c r="K1545" s="14">
        <v>10</v>
      </c>
      <c r="L1545" s="15">
        <v>28.15</v>
      </c>
      <c r="M1545" s="15">
        <f t="shared" si="72"/>
        <v>281.5</v>
      </c>
      <c r="N1545" s="9">
        <v>0.05</v>
      </c>
      <c r="O1545" s="20">
        <v>0.05</v>
      </c>
      <c r="P1545" s="20" t="str">
        <f>IF(Table13[[#This Row],[Discount]]=0,"No Discount",IF(Table13[[#This Row],[Discount]]&lt;=0.05,"Low",IF(Table13[[#This Row],[Discount]]&lt;=0.1,"Medium","High")))</f>
        <v>Low</v>
      </c>
      <c r="Q1545" s="15">
        <f t="shared" si="73"/>
        <v>14.075000000000001</v>
      </c>
      <c r="R1545" s="15">
        <f t="shared" si="74"/>
        <v>267.42500000000001</v>
      </c>
      <c r="S1545" s="15" t="str">
        <f>IF(Table13[[#This Row],[Total Sales After Discount (Main Total Sales)]]&gt;=1000,"High Order","Low Order")</f>
        <v>Low Order</v>
      </c>
      <c r="T1545" s="9" t="s">
        <v>31</v>
      </c>
      <c r="U1545" s="9" t="s">
        <v>42</v>
      </c>
      <c r="V1545" s="16" t="str">
        <f ca="1">PROPER(Table13[[#This Row],[Region]])</f>
        <v>West</v>
      </c>
      <c r="W1545" s="9" t="s">
        <v>184</v>
      </c>
      <c r="X1545" s="9" t="s">
        <v>926</v>
      </c>
      <c r="Y1545" s="9" t="s">
        <v>32</v>
      </c>
      <c r="Z1545" s="9" t="str">
        <f>TEXT(Table13[[#This Row],[Order Date]],"mmm")</f>
        <v>Jan</v>
      </c>
      <c r="AA1545" s="1" t="str">
        <f>TEXT(Table13[[#This Row],[Order Date]],"yyyy")</f>
        <v>2015</v>
      </c>
      <c r="AB1545" s="1" t="str">
        <f>TEXT(Table13[[#This Row],[Order Date]],"mmm yyyy")</f>
        <v>Jan 2015</v>
      </c>
      <c r="AC1545" s="1" t="str">
        <f>TEXT(Table13[[#This Row],[Order Date]],"dddd")</f>
        <v>Saturday</v>
      </c>
    </row>
    <row r="1546" spans="1:29" ht="14.5">
      <c r="A1546" s="9">
        <v>2729</v>
      </c>
      <c r="B1546" s="9" t="str">
        <f>VLOOKUP(Table13[[#This Row],[Customer ID]],'Customer Lookup'!A:B,2,0)</f>
        <v>Penny O Caldwell</v>
      </c>
      <c r="C1546" s="9">
        <v>88114</v>
      </c>
      <c r="D1546" s="12">
        <v>42069</v>
      </c>
      <c r="E1546" s="12">
        <v>42073</v>
      </c>
      <c r="F1546" s="24">
        <f>Table13[[#This Row],[Ship Date]]-Table13[[#This Row],[Order Date]]</f>
        <v>4</v>
      </c>
      <c r="G1546" s="18" t="str">
        <f>IF(Table13[[#This Row],[Shipping Delay (No of Days From Order to Delivery)]]&lt;=2,"Fast Delivery","Standard Delivery")</f>
        <v>Standard Delivery</v>
      </c>
      <c r="H1546" s="8" t="s">
        <v>123</v>
      </c>
      <c r="I1546" s="13" t="str">
        <f ca="1">TRIM(Table13[[#This Row],[Product Category]])</f>
        <v>Technology</v>
      </c>
      <c r="J1546" s="13" t="str">
        <f ca="1">PROPER(Table13[[#This Row],[Product Sub-Category]])</f>
        <v>Tables</v>
      </c>
      <c r="K1546" s="14">
        <v>4</v>
      </c>
      <c r="L1546" s="15">
        <v>230.98</v>
      </c>
      <c r="M1546" s="15">
        <f t="shared" si="72"/>
        <v>923.92</v>
      </c>
      <c r="N1546" s="9">
        <v>0.1</v>
      </c>
      <c r="O1546" s="21">
        <v>0.1</v>
      </c>
      <c r="P1546" s="21" t="str">
        <f>IF(Table13[[#This Row],[Discount]]=0,"No Discount",IF(Table13[[#This Row],[Discount]]&lt;=0.05,"Low",IF(Table13[[#This Row],[Discount]]&lt;=0.1,"Medium","High")))</f>
        <v>Medium</v>
      </c>
      <c r="Q1546" s="15">
        <f t="shared" si="73"/>
        <v>92.391999999999996</v>
      </c>
      <c r="R1546" s="15">
        <f t="shared" si="74"/>
        <v>831.52800000000002</v>
      </c>
      <c r="S1546" s="15" t="str">
        <f>IF(Table13[[#This Row],[Total Sales After Discount (Main Total Sales)]]&gt;=1000,"High Order","Low Order")</f>
        <v>Low Order</v>
      </c>
      <c r="T1546" s="9" t="s">
        <v>98</v>
      </c>
      <c r="U1546" s="9" t="s">
        <v>104</v>
      </c>
      <c r="V1546" s="16" t="str">
        <f ca="1">PROPER(Table13[[#This Row],[Region]])</f>
        <v>East</v>
      </c>
      <c r="W1546" s="9" t="s">
        <v>29</v>
      </c>
      <c r="X1546" s="9" t="s">
        <v>332</v>
      </c>
      <c r="Y1546" s="9" t="s">
        <v>22</v>
      </c>
      <c r="Z1546" s="9" t="str">
        <f>TEXT(Table13[[#This Row],[Order Date]],"mmm")</f>
        <v>Mar</v>
      </c>
      <c r="AA1546" s="1" t="str">
        <f>TEXT(Table13[[#This Row],[Order Date]],"yyyy")</f>
        <v>2015</v>
      </c>
      <c r="AB1546" s="1" t="str">
        <f>TEXT(Table13[[#This Row],[Order Date]],"mmm yyyy")</f>
        <v>Mar 2015</v>
      </c>
      <c r="AC1546" s="1" t="str">
        <f>TEXT(Table13[[#This Row],[Order Date]],"dddd")</f>
        <v>Friday</v>
      </c>
    </row>
    <row r="1547" spans="1:29" ht="14.5">
      <c r="A1547" s="9">
        <v>2737</v>
      </c>
      <c r="B1547" s="9" t="str">
        <f>VLOOKUP(Table13[[#This Row],[Customer ID]],'Customer Lookup'!A:B,2,0)</f>
        <v>Rachel Bates</v>
      </c>
      <c r="C1547" s="9">
        <v>89018</v>
      </c>
      <c r="D1547" s="12">
        <v>42116</v>
      </c>
      <c r="E1547" s="12">
        <v>42118</v>
      </c>
      <c r="F1547" s="24">
        <f>Table13[[#This Row],[Ship Date]]-Table13[[#This Row],[Order Date]]</f>
        <v>2</v>
      </c>
      <c r="G1547" s="18" t="str">
        <f>IF(Table13[[#This Row],[Shipping Delay (No of Days From Order to Delivery)]]&lt;=2,"Fast Delivery","Standard Delivery")</f>
        <v>Fast Delivery</v>
      </c>
      <c r="H1547" s="9" t="s">
        <v>144</v>
      </c>
      <c r="I1547" s="13" t="str">
        <f ca="1">TRIM(Table13[[#This Row],[Product Category]])</f>
        <v>Office Supplies</v>
      </c>
      <c r="J1547" s="13" t="str">
        <f ca="1">PROPER(Table13[[#This Row],[Product Sub-Category]])</f>
        <v>Computer Peripherals</v>
      </c>
      <c r="K1547" s="14">
        <v>8</v>
      </c>
      <c r="L1547" s="15">
        <v>100.98</v>
      </c>
      <c r="M1547" s="15">
        <f t="shared" si="72"/>
        <v>807.84</v>
      </c>
      <c r="N1547" s="9">
        <v>0.1</v>
      </c>
      <c r="O1547" s="20">
        <v>0.1</v>
      </c>
      <c r="P1547" s="20" t="str">
        <f>IF(Table13[[#This Row],[Discount]]=0,"No Discount",IF(Table13[[#This Row],[Discount]]&lt;=0.05,"Low",IF(Table13[[#This Row],[Discount]]&lt;=0.1,"Medium","High")))</f>
        <v>Medium</v>
      </c>
      <c r="Q1547" s="15">
        <f t="shared" si="73"/>
        <v>80.784000000000006</v>
      </c>
      <c r="R1547" s="15">
        <f t="shared" si="74"/>
        <v>727.05600000000004</v>
      </c>
      <c r="S1547" s="15" t="str">
        <f>IF(Table13[[#This Row],[Total Sales After Discount (Main Total Sales)]]&gt;=1000,"High Order","Low Order")</f>
        <v>Low Order</v>
      </c>
      <c r="T1547" s="9" t="s">
        <v>31</v>
      </c>
      <c r="U1547" s="9" t="s">
        <v>51</v>
      </c>
      <c r="V1547" s="16" t="str">
        <f ca="1">PROPER(Table13[[#This Row],[Region]])</f>
        <v>East</v>
      </c>
      <c r="W1547" s="9" t="s">
        <v>121</v>
      </c>
      <c r="X1547" s="9" t="s">
        <v>388</v>
      </c>
      <c r="Y1547" s="9" t="s">
        <v>32</v>
      </c>
      <c r="Z1547" s="9" t="str">
        <f>TEXT(Table13[[#This Row],[Order Date]],"mmm")</f>
        <v>Apr</v>
      </c>
      <c r="AA1547" s="1" t="str">
        <f>TEXT(Table13[[#This Row],[Order Date]],"yyyy")</f>
        <v>2015</v>
      </c>
      <c r="AB1547" s="1" t="str">
        <f>TEXT(Table13[[#This Row],[Order Date]],"mmm yyyy")</f>
        <v>Apr 2015</v>
      </c>
      <c r="AC1547" s="1" t="str">
        <f>TEXT(Table13[[#This Row],[Order Date]],"dddd")</f>
        <v>Wednesday</v>
      </c>
    </row>
    <row r="1548" spans="1:29" ht="14.5">
      <c r="A1548" s="9">
        <v>2737</v>
      </c>
      <c r="B1548" s="9" t="str">
        <f>VLOOKUP(Table13[[#This Row],[Customer ID]],'Customer Lookup'!A:B,2,0)</f>
        <v>Rachel Bates</v>
      </c>
      <c r="C1548" s="9">
        <v>89019</v>
      </c>
      <c r="D1548" s="12">
        <v>42156</v>
      </c>
      <c r="E1548" s="12">
        <v>42157</v>
      </c>
      <c r="F1548" s="24">
        <f>Table13[[#This Row],[Ship Date]]-Table13[[#This Row],[Order Date]]</f>
        <v>1</v>
      </c>
      <c r="G1548" s="18" t="str">
        <f>IF(Table13[[#This Row],[Shipping Delay (No of Days From Order to Delivery)]]&lt;=2,"Fast Delivery","Standard Delivery")</f>
        <v>Fast Delivery</v>
      </c>
      <c r="H1548" s="8" t="s">
        <v>2238</v>
      </c>
      <c r="I1548" s="13" t="str">
        <f ca="1">TRIM(Table13[[#This Row],[Product Category]])</f>
        <v>Technology</v>
      </c>
      <c r="J1548" s="13" t="str">
        <f ca="1">PROPER(Table13[[#This Row],[Product Sub-Category]])</f>
        <v>Storage &amp; Organization</v>
      </c>
      <c r="K1548" s="14">
        <v>12</v>
      </c>
      <c r="L1548" s="15">
        <v>15.31</v>
      </c>
      <c r="M1548" s="15">
        <f t="shared" si="72"/>
        <v>183.72</v>
      </c>
      <c r="N1548" s="9">
        <v>0.05</v>
      </c>
      <c r="O1548" s="21">
        <v>0.05</v>
      </c>
      <c r="P1548" s="21" t="str">
        <f>IF(Table13[[#This Row],[Discount]]=0,"No Discount",IF(Table13[[#This Row],[Discount]]&lt;=0.05,"Low",IF(Table13[[#This Row],[Discount]]&lt;=0.1,"Medium","High")))</f>
        <v>Low</v>
      </c>
      <c r="Q1548" s="15">
        <f t="shared" si="73"/>
        <v>9.1859999999999999</v>
      </c>
      <c r="R1548" s="15">
        <f t="shared" si="74"/>
        <v>174.53399999999999</v>
      </c>
      <c r="S1548" s="15" t="str">
        <f>IF(Table13[[#This Row],[Total Sales After Discount (Main Total Sales)]]&gt;=1000,"High Order","Low Order")</f>
        <v>Low Order</v>
      </c>
      <c r="T1548" s="9" t="s">
        <v>50</v>
      </c>
      <c r="U1548" s="9" t="s">
        <v>51</v>
      </c>
      <c r="V1548" s="16" t="str">
        <f ca="1">PROPER(Table13[[#This Row],[Region]])</f>
        <v>East</v>
      </c>
      <c r="W1548" s="9" t="s">
        <v>121</v>
      </c>
      <c r="X1548" s="9" t="s">
        <v>388</v>
      </c>
      <c r="Y1548" s="9" t="s">
        <v>32</v>
      </c>
      <c r="Z1548" s="9" t="str">
        <f>TEXT(Table13[[#This Row],[Order Date]],"mmm")</f>
        <v>Jun</v>
      </c>
      <c r="AA1548" s="1" t="str">
        <f>TEXT(Table13[[#This Row],[Order Date]],"yyyy")</f>
        <v>2015</v>
      </c>
      <c r="AB1548" s="1" t="str">
        <f>TEXT(Table13[[#This Row],[Order Date]],"mmm yyyy")</f>
        <v>Jun 2015</v>
      </c>
      <c r="AC1548" s="1" t="str">
        <f>TEXT(Table13[[#This Row],[Order Date]],"dddd")</f>
        <v>Monday</v>
      </c>
    </row>
    <row r="1549" spans="1:29" ht="14.5">
      <c r="A1549" s="9">
        <v>2738</v>
      </c>
      <c r="B1549" s="9" t="str">
        <f>VLOOKUP(Table13[[#This Row],[Customer ID]],'Customer Lookup'!A:B,2,0)</f>
        <v>Sherri Kramer</v>
      </c>
      <c r="C1549" s="9">
        <v>89017</v>
      </c>
      <c r="D1549" s="12">
        <v>42107</v>
      </c>
      <c r="E1549" s="12">
        <v>42109</v>
      </c>
      <c r="F1549" s="24">
        <f>Table13[[#This Row],[Ship Date]]-Table13[[#This Row],[Order Date]]</f>
        <v>2</v>
      </c>
      <c r="G1549" s="18" t="str">
        <f>IF(Table13[[#This Row],[Shipping Delay (No of Days From Order to Delivery)]]&lt;=2,"Fast Delivery","Standard Delivery")</f>
        <v>Fast Delivery</v>
      </c>
      <c r="H1549" s="9" t="s">
        <v>144</v>
      </c>
      <c r="I1549" s="13" t="str">
        <f ca="1">TRIM(Table13[[#This Row],[Product Category]])</f>
        <v>Technology</v>
      </c>
      <c r="J1549" s="13" t="str">
        <f ca="1">PROPER(Table13[[#This Row],[Product Sub-Category]])</f>
        <v>Computer Peripherals</v>
      </c>
      <c r="K1549" s="14">
        <v>7</v>
      </c>
      <c r="L1549" s="15">
        <v>33.979999999999997</v>
      </c>
      <c r="M1549" s="15">
        <f t="shared" si="72"/>
        <v>237.85999999999999</v>
      </c>
      <c r="N1549" s="9">
        <v>0.05</v>
      </c>
      <c r="O1549" s="20">
        <v>0.05</v>
      </c>
      <c r="P1549" s="20" t="str">
        <f>IF(Table13[[#This Row],[Discount]]=0,"No Discount",IF(Table13[[#This Row],[Discount]]&lt;=0.05,"Low",IF(Table13[[#This Row],[Discount]]&lt;=0.1,"Medium","High")))</f>
        <v>Low</v>
      </c>
      <c r="Q1549" s="15">
        <f t="shared" si="73"/>
        <v>11.893000000000001</v>
      </c>
      <c r="R1549" s="15">
        <f t="shared" si="74"/>
        <v>225.96699999999998</v>
      </c>
      <c r="S1549" s="15" t="str">
        <f>IF(Table13[[#This Row],[Total Sales After Discount (Main Total Sales)]]&gt;=1000,"High Order","Low Order")</f>
        <v>Low Order</v>
      </c>
      <c r="T1549" s="9" t="s">
        <v>41</v>
      </c>
      <c r="U1549" s="9" t="s">
        <v>51</v>
      </c>
      <c r="V1549" s="16" t="str">
        <f ca="1">PROPER(Table13[[#This Row],[Region]])</f>
        <v>West</v>
      </c>
      <c r="W1549" s="9" t="s">
        <v>121</v>
      </c>
      <c r="X1549" s="9" t="s">
        <v>401</v>
      </c>
      <c r="Y1549" s="9" t="s">
        <v>32</v>
      </c>
      <c r="Z1549" s="9" t="str">
        <f>TEXT(Table13[[#This Row],[Order Date]],"mmm")</f>
        <v>Apr</v>
      </c>
      <c r="AA1549" s="1" t="str">
        <f>TEXT(Table13[[#This Row],[Order Date]],"yyyy")</f>
        <v>2015</v>
      </c>
      <c r="AB1549" s="1" t="str">
        <f>TEXT(Table13[[#This Row],[Order Date]],"mmm yyyy")</f>
        <v>Apr 2015</v>
      </c>
      <c r="AC1549" s="1" t="str">
        <f>TEXT(Table13[[#This Row],[Order Date]],"dddd")</f>
        <v>Monday</v>
      </c>
    </row>
    <row r="1550" spans="1:29" ht="14.5">
      <c r="A1550" s="9">
        <v>2741</v>
      </c>
      <c r="B1550" s="9" t="str">
        <f>VLOOKUP(Table13[[#This Row],[Customer ID]],'Customer Lookup'!A:B,2,0)</f>
        <v>Megan York</v>
      </c>
      <c r="C1550" s="9">
        <v>89481</v>
      </c>
      <c r="D1550" s="12">
        <v>42075</v>
      </c>
      <c r="E1550" s="12">
        <v>42082</v>
      </c>
      <c r="F1550" s="24">
        <f>Table13[[#This Row],[Ship Date]]-Table13[[#This Row],[Order Date]]</f>
        <v>7</v>
      </c>
      <c r="G1550" s="18" t="str">
        <f>IF(Table13[[#This Row],[Shipping Delay (No of Days From Order to Delivery)]]&lt;=2,"Fast Delivery","Standard Delivery")</f>
        <v>Standard Delivery</v>
      </c>
      <c r="H1550" s="8" t="s">
        <v>2235</v>
      </c>
      <c r="I1550" s="13" t="str">
        <f ca="1">TRIM(Table13[[#This Row],[Product Category]])</f>
        <v>Furniture</v>
      </c>
      <c r="J1550" s="13" t="str">
        <f ca="1">PROPER(Table13[[#This Row],[Product Sub-Category]])</f>
        <v>Telephones And Communication</v>
      </c>
      <c r="K1550" s="14">
        <v>10</v>
      </c>
      <c r="L1550" s="15">
        <v>35.99</v>
      </c>
      <c r="M1550" s="15">
        <f t="shared" si="72"/>
        <v>359.90000000000003</v>
      </c>
      <c r="N1550" s="9">
        <v>0.05</v>
      </c>
      <c r="O1550" s="21">
        <v>0.05</v>
      </c>
      <c r="P1550" s="21" t="str">
        <f>IF(Table13[[#This Row],[Discount]]=0,"No Discount",IF(Table13[[#This Row],[Discount]]&lt;=0.05,"Low",IF(Table13[[#This Row],[Discount]]&lt;=0.1,"Medium","High")))</f>
        <v>Low</v>
      </c>
      <c r="Q1550" s="15">
        <f t="shared" si="73"/>
        <v>17.995000000000001</v>
      </c>
      <c r="R1550" s="15">
        <f t="shared" si="74"/>
        <v>341.90500000000003</v>
      </c>
      <c r="S1550" s="15" t="str">
        <f>IF(Table13[[#This Row],[Total Sales After Discount (Main Total Sales)]]&gt;=1000,"High Order","Low Order")</f>
        <v>Low Order</v>
      </c>
      <c r="T1550" s="9" t="s">
        <v>98</v>
      </c>
      <c r="U1550" s="9" t="s">
        <v>51</v>
      </c>
      <c r="V1550" s="16" t="str">
        <f ca="1">PROPER(Table13[[#This Row],[Region]])</f>
        <v>West</v>
      </c>
      <c r="W1550" s="9" t="s">
        <v>682</v>
      </c>
      <c r="X1550" s="9" t="s">
        <v>927</v>
      </c>
      <c r="Y1550" s="9" t="s">
        <v>32</v>
      </c>
      <c r="Z1550" s="9" t="str">
        <f>TEXT(Table13[[#This Row],[Order Date]],"mmm")</f>
        <v>Mar</v>
      </c>
      <c r="AA1550" s="1" t="str">
        <f>TEXT(Table13[[#This Row],[Order Date]],"yyyy")</f>
        <v>2015</v>
      </c>
      <c r="AB1550" s="1" t="str">
        <f>TEXT(Table13[[#This Row],[Order Date]],"mmm yyyy")</f>
        <v>Mar 2015</v>
      </c>
      <c r="AC1550" s="1" t="str">
        <f>TEXT(Table13[[#This Row],[Order Date]],"dddd")</f>
        <v>Thursday</v>
      </c>
    </row>
    <row r="1551" spans="1:29" ht="14.5">
      <c r="A1551" s="9">
        <v>2745</v>
      </c>
      <c r="B1551" s="9" t="str">
        <f>VLOOKUP(Table13[[#This Row],[Customer ID]],'Customer Lookup'!A:B,2,0)</f>
        <v>Arnold Gay</v>
      </c>
      <c r="C1551" s="9">
        <v>86184</v>
      </c>
      <c r="D1551" s="12">
        <v>42081</v>
      </c>
      <c r="E1551" s="12">
        <v>42082</v>
      </c>
      <c r="F1551" s="24">
        <f>Table13[[#This Row],[Ship Date]]-Table13[[#This Row],[Order Date]]</f>
        <v>1</v>
      </c>
      <c r="G1551" s="18" t="str">
        <f>IF(Table13[[#This Row],[Shipping Delay (No of Days From Order to Delivery)]]&lt;=2,"Fast Delivery","Standard Delivery")</f>
        <v>Fast Delivery</v>
      </c>
      <c r="H1551" s="9" t="s">
        <v>151</v>
      </c>
      <c r="I1551" s="13" t="str">
        <f ca="1">TRIM(Table13[[#This Row],[Product Category]])</f>
        <v>Furniture</v>
      </c>
      <c r="J1551" s="13" t="str">
        <f ca="1">PROPER(Table13[[#This Row],[Product Sub-Category]])</f>
        <v>Bookcases</v>
      </c>
      <c r="K1551" s="14">
        <v>11</v>
      </c>
      <c r="L1551" s="15">
        <v>220.98</v>
      </c>
      <c r="M1551" s="15">
        <f t="shared" si="72"/>
        <v>2430.7799999999997</v>
      </c>
      <c r="N1551" s="9">
        <v>0.1</v>
      </c>
      <c r="O1551" s="20">
        <v>0.1</v>
      </c>
      <c r="P1551" s="20" t="str">
        <f>IF(Table13[[#This Row],[Discount]]=0,"No Discount",IF(Table13[[#This Row],[Discount]]&lt;=0.05,"Low",IF(Table13[[#This Row],[Discount]]&lt;=0.1,"Medium","High")))</f>
        <v>Medium</v>
      </c>
      <c r="Q1551" s="15">
        <f t="shared" si="73"/>
        <v>243.07799999999997</v>
      </c>
      <c r="R1551" s="15">
        <f t="shared" si="74"/>
        <v>2187.7019999999998</v>
      </c>
      <c r="S1551" s="15" t="str">
        <f>IF(Table13[[#This Row],[Total Sales After Discount (Main Total Sales)]]&gt;=1000,"High Order","Low Order")</f>
        <v>High Order</v>
      </c>
      <c r="T1551" s="9" t="s">
        <v>50</v>
      </c>
      <c r="U1551" s="9" t="s">
        <v>81</v>
      </c>
      <c r="V1551" s="16" t="str">
        <f ca="1">PROPER(Table13[[#This Row],[Region]])</f>
        <v>East</v>
      </c>
      <c r="W1551" s="9" t="s">
        <v>250</v>
      </c>
      <c r="X1551" s="9" t="s">
        <v>928</v>
      </c>
      <c r="Y1551" s="9" t="s">
        <v>22</v>
      </c>
      <c r="Z1551" s="9" t="str">
        <f>TEXT(Table13[[#This Row],[Order Date]],"mmm")</f>
        <v>Mar</v>
      </c>
      <c r="AA1551" s="1" t="str">
        <f>TEXT(Table13[[#This Row],[Order Date]],"yyyy")</f>
        <v>2015</v>
      </c>
      <c r="AB1551" s="1" t="str">
        <f>TEXT(Table13[[#This Row],[Order Date]],"mmm yyyy")</f>
        <v>Mar 2015</v>
      </c>
      <c r="AC1551" s="1" t="str">
        <f>TEXT(Table13[[#This Row],[Order Date]],"dddd")</f>
        <v>Wednesday</v>
      </c>
    </row>
    <row r="1552" spans="1:29" ht="14.5">
      <c r="A1552" s="9">
        <v>2747</v>
      </c>
      <c r="B1552" s="9" t="str">
        <f>VLOOKUP(Table13[[#This Row],[Customer ID]],'Customer Lookup'!A:B,2,0)</f>
        <v>Brian Grady</v>
      </c>
      <c r="C1552" s="9">
        <v>35200</v>
      </c>
      <c r="D1552" s="12">
        <v>42040</v>
      </c>
      <c r="E1552" s="12">
        <v>42042</v>
      </c>
      <c r="F1552" s="24">
        <f>Table13[[#This Row],[Ship Date]]-Table13[[#This Row],[Order Date]]</f>
        <v>2</v>
      </c>
      <c r="G1552" s="18" t="str">
        <f>IF(Table13[[#This Row],[Shipping Delay (No of Days From Order to Delivery)]]&lt;=2,"Fast Delivery","Standard Delivery")</f>
        <v>Fast Delivery</v>
      </c>
      <c r="H1552" s="8" t="s">
        <v>2233</v>
      </c>
      <c r="I1552" s="13" t="str">
        <f ca="1">TRIM(Table13[[#This Row],[Product Category]])</f>
        <v>Furniture</v>
      </c>
      <c r="J1552" s="13" t="str">
        <f ca="1">PROPER(Table13[[#This Row],[Product Sub-Category]])</f>
        <v>Office Furnishings</v>
      </c>
      <c r="K1552" s="14">
        <v>15</v>
      </c>
      <c r="L1552" s="15">
        <v>9.98</v>
      </c>
      <c r="M1552" s="15">
        <f t="shared" si="72"/>
        <v>149.70000000000002</v>
      </c>
      <c r="N1552" s="9">
        <v>0.05</v>
      </c>
      <c r="O1552" s="21">
        <v>0.05</v>
      </c>
      <c r="P1552" s="21" t="str">
        <f>IF(Table13[[#This Row],[Discount]]=0,"No Discount",IF(Table13[[#This Row],[Discount]]&lt;=0.05,"Low",IF(Table13[[#This Row],[Discount]]&lt;=0.1,"Medium","High")))</f>
        <v>Low</v>
      </c>
      <c r="Q1552" s="15">
        <f t="shared" si="73"/>
        <v>7.4850000000000012</v>
      </c>
      <c r="R1552" s="15">
        <f t="shared" si="74"/>
        <v>142.215</v>
      </c>
      <c r="S1552" s="15" t="str">
        <f>IF(Table13[[#This Row],[Total Sales After Discount (Main Total Sales)]]&gt;=1000,"High Order","Low Order")</f>
        <v>Low Order</v>
      </c>
      <c r="T1552" s="9" t="s">
        <v>50</v>
      </c>
      <c r="U1552" s="9" t="s">
        <v>81</v>
      </c>
      <c r="V1552" s="16" t="str">
        <f ca="1">PROPER(Table13[[#This Row],[Region]])</f>
        <v>East</v>
      </c>
      <c r="W1552" s="9" t="s">
        <v>62</v>
      </c>
      <c r="X1552" s="9" t="s">
        <v>79</v>
      </c>
      <c r="Y1552" s="9" t="s">
        <v>32</v>
      </c>
      <c r="Z1552" s="9" t="str">
        <f>TEXT(Table13[[#This Row],[Order Date]],"mmm")</f>
        <v>Feb</v>
      </c>
      <c r="AA1552" s="1" t="str">
        <f>TEXT(Table13[[#This Row],[Order Date]],"yyyy")</f>
        <v>2015</v>
      </c>
      <c r="AB1552" s="1" t="str">
        <f>TEXT(Table13[[#This Row],[Order Date]],"mmm yyyy")</f>
        <v>Feb 2015</v>
      </c>
      <c r="AC1552" s="1" t="str">
        <f>TEXT(Table13[[#This Row],[Order Date]],"dddd")</f>
        <v>Thursday</v>
      </c>
    </row>
    <row r="1553" spans="1:29" ht="14.5">
      <c r="A1553" s="9">
        <v>2747</v>
      </c>
      <c r="B1553" s="9" t="str">
        <f>VLOOKUP(Table13[[#This Row],[Customer ID]],'Customer Lookup'!A:B,2,0)</f>
        <v>Brian Grady</v>
      </c>
      <c r="C1553" s="9">
        <v>23751</v>
      </c>
      <c r="D1553" s="12">
        <v>42081</v>
      </c>
      <c r="E1553" s="12">
        <v>42082</v>
      </c>
      <c r="F1553" s="24">
        <f>Table13[[#This Row],[Ship Date]]-Table13[[#This Row],[Order Date]]</f>
        <v>1</v>
      </c>
      <c r="G1553" s="18" t="str">
        <f>IF(Table13[[#This Row],[Shipping Delay (No of Days From Order to Delivery)]]&lt;=2,"Fast Delivery","Standard Delivery")</f>
        <v>Fast Delivery</v>
      </c>
      <c r="H1553" s="9" t="s">
        <v>151</v>
      </c>
      <c r="I1553" s="13" t="str">
        <f ca="1">TRIM(Table13[[#This Row],[Product Category]])</f>
        <v>Office Supplies</v>
      </c>
      <c r="J1553" s="13" t="str">
        <f ca="1">PROPER(Table13[[#This Row],[Product Sub-Category]])</f>
        <v>Bookcases</v>
      </c>
      <c r="K1553" s="14">
        <v>44</v>
      </c>
      <c r="L1553" s="15">
        <v>220.98</v>
      </c>
      <c r="M1553" s="15">
        <f t="shared" si="72"/>
        <v>9723.119999999999</v>
      </c>
      <c r="N1553" s="9">
        <v>0.1</v>
      </c>
      <c r="O1553" s="20">
        <v>0.1</v>
      </c>
      <c r="P1553" s="20" t="str">
        <f>IF(Table13[[#This Row],[Discount]]=0,"No Discount",IF(Table13[[#This Row],[Discount]]&lt;=0.05,"Low",IF(Table13[[#This Row],[Discount]]&lt;=0.1,"Medium","High")))</f>
        <v>Medium</v>
      </c>
      <c r="Q1553" s="15">
        <f t="shared" si="73"/>
        <v>972.3119999999999</v>
      </c>
      <c r="R1553" s="15">
        <f t="shared" si="74"/>
        <v>8750.8079999999991</v>
      </c>
      <c r="S1553" s="15" t="str">
        <f>IF(Table13[[#This Row],[Total Sales After Discount (Main Total Sales)]]&gt;=1000,"High Order","Low Order")</f>
        <v>High Order</v>
      </c>
      <c r="T1553" s="9" t="s">
        <v>50</v>
      </c>
      <c r="U1553" s="9" t="s">
        <v>81</v>
      </c>
      <c r="V1553" s="16" t="str">
        <f ca="1">PROPER(Table13[[#This Row],[Region]])</f>
        <v>South</v>
      </c>
      <c r="W1553" s="9" t="s">
        <v>62</v>
      </c>
      <c r="X1553" s="9" t="s">
        <v>79</v>
      </c>
      <c r="Y1553" s="9" t="s">
        <v>22</v>
      </c>
      <c r="Z1553" s="9" t="str">
        <f>TEXT(Table13[[#This Row],[Order Date]],"mmm")</f>
        <v>Mar</v>
      </c>
      <c r="AA1553" s="1" t="str">
        <f>TEXT(Table13[[#This Row],[Order Date]],"yyyy")</f>
        <v>2015</v>
      </c>
      <c r="AB1553" s="1" t="str">
        <f>TEXT(Table13[[#This Row],[Order Date]],"mmm yyyy")</f>
        <v>Mar 2015</v>
      </c>
      <c r="AC1553" s="1" t="str">
        <f>TEXT(Table13[[#This Row],[Order Date]],"dddd")</f>
        <v>Wednesday</v>
      </c>
    </row>
    <row r="1554" spans="1:29" ht="14.5">
      <c r="A1554" s="9">
        <v>2750</v>
      </c>
      <c r="B1554" s="9" t="str">
        <f>VLOOKUP(Table13[[#This Row],[Customer ID]],'Customer Lookup'!A:B,2,0)</f>
        <v>Allen Nash</v>
      </c>
      <c r="C1554" s="9">
        <v>91424</v>
      </c>
      <c r="D1554" s="12">
        <v>42071</v>
      </c>
      <c r="E1554" s="12">
        <v>42071</v>
      </c>
      <c r="F1554" s="24">
        <f>Table13[[#This Row],[Ship Date]]-Table13[[#This Row],[Order Date]]</f>
        <v>0</v>
      </c>
      <c r="G1554" s="18" t="str">
        <f>IF(Table13[[#This Row],[Shipping Delay (No of Days From Order to Delivery)]]&lt;=2,"Fast Delivery","Standard Delivery")</f>
        <v>Fast Delivery</v>
      </c>
      <c r="H1554" s="8" t="s">
        <v>2238</v>
      </c>
      <c r="I1554" s="13" t="str">
        <f ca="1">TRIM(Table13[[#This Row],[Product Category]])</f>
        <v>Office Supplies</v>
      </c>
      <c r="J1554" s="13" t="str">
        <f ca="1">PROPER(Table13[[#This Row],[Product Sub-Category]])</f>
        <v>Storage &amp; Organization</v>
      </c>
      <c r="K1554" s="14">
        <v>4</v>
      </c>
      <c r="L1554" s="15">
        <v>161.55000000000001</v>
      </c>
      <c r="M1554" s="15">
        <f t="shared" si="72"/>
        <v>646.20000000000005</v>
      </c>
      <c r="N1554" s="9">
        <v>0.1</v>
      </c>
      <c r="O1554" s="21">
        <v>0.1</v>
      </c>
      <c r="P1554" s="21" t="str">
        <f>IF(Table13[[#This Row],[Discount]]=0,"No Discount",IF(Table13[[#This Row],[Discount]]&lt;=0.05,"Low",IF(Table13[[#This Row],[Discount]]&lt;=0.1,"Medium","High")))</f>
        <v>Medium</v>
      </c>
      <c r="Q1554" s="15">
        <f t="shared" si="73"/>
        <v>64.62</v>
      </c>
      <c r="R1554" s="15">
        <f t="shared" si="74"/>
        <v>581.58000000000004</v>
      </c>
      <c r="S1554" s="15" t="str">
        <f>IF(Table13[[#This Row],[Total Sales After Discount (Main Total Sales)]]&gt;=1000,"High Order","Low Order")</f>
        <v>Low Order</v>
      </c>
      <c r="T1554" s="9" t="s">
        <v>41</v>
      </c>
      <c r="U1554" s="9" t="s">
        <v>51</v>
      </c>
      <c r="V1554" s="16" t="str">
        <f ca="1">PROPER(Table13[[#This Row],[Region]])</f>
        <v>East</v>
      </c>
      <c r="W1554" s="9" t="s">
        <v>117</v>
      </c>
      <c r="X1554" s="9" t="s">
        <v>929</v>
      </c>
      <c r="Y1554" s="9" t="s">
        <v>32</v>
      </c>
      <c r="Z1554" s="9" t="str">
        <f>TEXT(Table13[[#This Row],[Order Date]],"mmm")</f>
        <v>Mar</v>
      </c>
      <c r="AA1554" s="1" t="str">
        <f>TEXT(Table13[[#This Row],[Order Date]],"yyyy")</f>
        <v>2015</v>
      </c>
      <c r="AB1554" s="1" t="str">
        <f>TEXT(Table13[[#This Row],[Order Date]],"mmm yyyy")</f>
        <v>Mar 2015</v>
      </c>
      <c r="AC1554" s="1" t="str">
        <f>TEXT(Table13[[#This Row],[Order Date]],"dddd")</f>
        <v>Sunday</v>
      </c>
    </row>
    <row r="1555" spans="1:29" ht="14.5">
      <c r="A1555" s="9">
        <v>2760</v>
      </c>
      <c r="B1555" s="9" t="str">
        <f>VLOOKUP(Table13[[#This Row],[Customer ID]],'Customer Lookup'!A:B,2,0)</f>
        <v>Evan Adkins</v>
      </c>
      <c r="C1555" s="9">
        <v>90724</v>
      </c>
      <c r="D1555" s="12">
        <v>42116</v>
      </c>
      <c r="E1555" s="12">
        <v>42118</v>
      </c>
      <c r="F1555" s="24">
        <f>Table13[[#This Row],[Ship Date]]-Table13[[#This Row],[Order Date]]</f>
        <v>2</v>
      </c>
      <c r="G1555" s="18" t="str">
        <f>IF(Table13[[#This Row],[Shipping Delay (No of Days From Order to Delivery)]]&lt;=2,"Fast Delivery","Standard Delivery")</f>
        <v>Fast Delivery</v>
      </c>
      <c r="H1555" s="9" t="s">
        <v>2231</v>
      </c>
      <c r="I1555" s="13" t="str">
        <f ca="1">TRIM(Table13[[#This Row],[Product Category]])</f>
        <v>Office Supplies</v>
      </c>
      <c r="J1555" s="13" t="str">
        <f ca="1">PROPER(Table13[[#This Row],[Product Sub-Category]])</f>
        <v>Pens &amp; Art Supplies</v>
      </c>
      <c r="K1555" s="14">
        <v>11</v>
      </c>
      <c r="L1555" s="15">
        <v>22.01</v>
      </c>
      <c r="M1555" s="15">
        <f t="shared" si="72"/>
        <v>242.11</v>
      </c>
      <c r="N1555" s="9">
        <v>0.05</v>
      </c>
      <c r="O1555" s="20">
        <v>0.05</v>
      </c>
      <c r="P1555" s="20" t="str">
        <f>IF(Table13[[#This Row],[Discount]]=0,"No Discount",IF(Table13[[#This Row],[Discount]]&lt;=0.05,"Low",IF(Table13[[#This Row],[Discount]]&lt;=0.1,"Medium","High")))</f>
        <v>Low</v>
      </c>
      <c r="Q1555" s="15">
        <f t="shared" si="73"/>
        <v>12.105500000000001</v>
      </c>
      <c r="R1555" s="15">
        <f t="shared" si="74"/>
        <v>230.00450000000001</v>
      </c>
      <c r="S1555" s="15" t="str">
        <f>IF(Table13[[#This Row],[Total Sales After Discount (Main Total Sales)]]&gt;=1000,"High Order","Low Order")</f>
        <v>Low Order</v>
      </c>
      <c r="T1555" s="9" t="s">
        <v>50</v>
      </c>
      <c r="U1555" s="9" t="s">
        <v>81</v>
      </c>
      <c r="V1555" s="16" t="str">
        <f ca="1">PROPER(Table13[[#This Row],[Region]])</f>
        <v>East</v>
      </c>
      <c r="W1555" s="9" t="s">
        <v>171</v>
      </c>
      <c r="X1555" s="9" t="s">
        <v>930</v>
      </c>
      <c r="Y1555" s="9" t="s">
        <v>32</v>
      </c>
      <c r="Z1555" s="9" t="str">
        <f>TEXT(Table13[[#This Row],[Order Date]],"mmm")</f>
        <v>Apr</v>
      </c>
      <c r="AA1555" s="1" t="str">
        <f>TEXT(Table13[[#This Row],[Order Date]],"yyyy")</f>
        <v>2015</v>
      </c>
      <c r="AB1555" s="1" t="str">
        <f>TEXT(Table13[[#This Row],[Order Date]],"mmm yyyy")</f>
        <v>Apr 2015</v>
      </c>
      <c r="AC1555" s="1" t="str">
        <f>TEXT(Table13[[#This Row],[Order Date]],"dddd")</f>
        <v>Wednesday</v>
      </c>
    </row>
    <row r="1556" spans="1:29" ht="14.5">
      <c r="A1556" s="9">
        <v>2764</v>
      </c>
      <c r="B1556" s="9" t="str">
        <f>VLOOKUP(Table13[[#This Row],[Customer ID]],'Customer Lookup'!A:B,2,0)</f>
        <v>Arnold Johnson</v>
      </c>
      <c r="C1556" s="9">
        <v>90724</v>
      </c>
      <c r="D1556" s="12">
        <v>42116</v>
      </c>
      <c r="E1556" s="12">
        <v>42116</v>
      </c>
      <c r="F1556" s="24">
        <f>Table13[[#This Row],[Ship Date]]-Table13[[#This Row],[Order Date]]</f>
        <v>0</v>
      </c>
      <c r="G1556" s="18" t="str">
        <f>IF(Table13[[#This Row],[Shipping Delay (No of Days From Order to Delivery)]]&lt;=2,"Fast Delivery","Standard Delivery")</f>
        <v>Fast Delivery</v>
      </c>
      <c r="H1556" s="8" t="s">
        <v>2238</v>
      </c>
      <c r="I1556" s="13" t="str">
        <f ca="1">TRIM(Table13[[#This Row],[Product Category]])</f>
        <v>Office Supplies</v>
      </c>
      <c r="J1556" s="13" t="str">
        <f ca="1">PROPER(Table13[[#This Row],[Product Sub-Category]])</f>
        <v>Storage &amp; Organization</v>
      </c>
      <c r="K1556" s="14">
        <v>4</v>
      </c>
      <c r="L1556" s="15">
        <v>29.74</v>
      </c>
      <c r="M1556" s="15">
        <f t="shared" si="72"/>
        <v>118.96</v>
      </c>
      <c r="N1556" s="9">
        <v>0.05</v>
      </c>
      <c r="O1556" s="21">
        <v>0.05</v>
      </c>
      <c r="P1556" s="21" t="str">
        <f>IF(Table13[[#This Row],[Discount]]=0,"No Discount",IF(Table13[[#This Row],[Discount]]&lt;=0.05,"Low",IF(Table13[[#This Row],[Discount]]&lt;=0.1,"Medium","High")))</f>
        <v>Low</v>
      </c>
      <c r="Q1556" s="15">
        <f t="shared" si="73"/>
        <v>5.9480000000000004</v>
      </c>
      <c r="R1556" s="15">
        <f t="shared" si="74"/>
        <v>113.012</v>
      </c>
      <c r="S1556" s="15" t="str">
        <f>IF(Table13[[#This Row],[Total Sales After Discount (Main Total Sales)]]&gt;=1000,"High Order","Low Order")</f>
        <v>Low Order</v>
      </c>
      <c r="T1556" s="9" t="s">
        <v>50</v>
      </c>
      <c r="U1556" s="9" t="s">
        <v>81</v>
      </c>
      <c r="V1556" s="16" t="str">
        <f ca="1">PROPER(Table13[[#This Row],[Region]])</f>
        <v>East</v>
      </c>
      <c r="W1556" s="9" t="s">
        <v>46</v>
      </c>
      <c r="X1556" s="9" t="s">
        <v>899</v>
      </c>
      <c r="Y1556" s="9" t="s">
        <v>32</v>
      </c>
      <c r="Z1556" s="9" t="str">
        <f>TEXT(Table13[[#This Row],[Order Date]],"mmm")</f>
        <v>Apr</v>
      </c>
      <c r="AA1556" s="1" t="str">
        <f>TEXT(Table13[[#This Row],[Order Date]],"yyyy")</f>
        <v>2015</v>
      </c>
      <c r="AB1556" s="1" t="str">
        <f>TEXT(Table13[[#This Row],[Order Date]],"mmm yyyy")</f>
        <v>Apr 2015</v>
      </c>
      <c r="AC1556" s="1" t="str">
        <f>TEXT(Table13[[#This Row],[Order Date]],"dddd")</f>
        <v>Wednesday</v>
      </c>
    </row>
    <row r="1557" spans="1:29" ht="14.5">
      <c r="A1557" s="9">
        <v>2765</v>
      </c>
      <c r="B1557" s="9" t="str">
        <f>VLOOKUP(Table13[[#This Row],[Customer ID]],'Customer Lookup'!A:B,2,0)</f>
        <v>Tracy Schultz</v>
      </c>
      <c r="C1557" s="9">
        <v>90725</v>
      </c>
      <c r="D1557" s="12">
        <v>42152</v>
      </c>
      <c r="E1557" s="12">
        <v>42154</v>
      </c>
      <c r="F1557" s="24">
        <f>Table13[[#This Row],[Ship Date]]-Table13[[#This Row],[Order Date]]</f>
        <v>2</v>
      </c>
      <c r="G1557" s="18" t="str">
        <f>IF(Table13[[#This Row],[Shipping Delay (No of Days From Order to Delivery)]]&lt;=2,"Fast Delivery","Standard Delivery")</f>
        <v>Fast Delivery</v>
      </c>
      <c r="H1557" s="9" t="s">
        <v>2231</v>
      </c>
      <c r="I1557" s="13" t="str">
        <f ca="1">TRIM(Table13[[#This Row],[Product Category]])</f>
        <v>Office Supplies</v>
      </c>
      <c r="J1557" s="13" t="str">
        <f ca="1">PROPER(Table13[[#This Row],[Product Sub-Category]])</f>
        <v>Pens &amp; Art Supplies</v>
      </c>
      <c r="K1557" s="14">
        <v>7</v>
      </c>
      <c r="L1557" s="15">
        <v>5.85</v>
      </c>
      <c r="M1557" s="15">
        <f t="shared" si="72"/>
        <v>40.949999999999996</v>
      </c>
      <c r="N1557" s="9">
        <v>0.05</v>
      </c>
      <c r="O1557" s="20">
        <v>0.05</v>
      </c>
      <c r="P1557" s="20" t="str">
        <f>IF(Table13[[#This Row],[Discount]]=0,"No Discount",IF(Table13[[#This Row],[Discount]]&lt;=0.05,"Low",IF(Table13[[#This Row],[Discount]]&lt;=0.1,"Medium","High")))</f>
        <v>Low</v>
      </c>
      <c r="Q1557" s="15">
        <f t="shared" si="73"/>
        <v>2.0474999999999999</v>
      </c>
      <c r="R1557" s="15">
        <f t="shared" si="74"/>
        <v>38.902499999999996</v>
      </c>
      <c r="S1557" s="15" t="str">
        <f>IF(Table13[[#This Row],[Total Sales After Discount (Main Total Sales)]]&gt;=1000,"High Order","Low Order")</f>
        <v>Low Order</v>
      </c>
      <c r="T1557" s="9" t="s">
        <v>98</v>
      </c>
      <c r="U1557" s="9" t="s">
        <v>81</v>
      </c>
      <c r="V1557" s="16" t="str">
        <f ca="1">PROPER(Table13[[#This Row],[Region]])</f>
        <v>South</v>
      </c>
      <c r="W1557" s="9" t="s">
        <v>46</v>
      </c>
      <c r="X1557" s="9" t="s">
        <v>931</v>
      </c>
      <c r="Y1557" s="9" t="s">
        <v>32</v>
      </c>
      <c r="Z1557" s="9" t="str">
        <f>TEXT(Table13[[#This Row],[Order Date]],"mmm")</f>
        <v>May</v>
      </c>
      <c r="AA1557" s="1" t="str">
        <f>TEXT(Table13[[#This Row],[Order Date]],"yyyy")</f>
        <v>2015</v>
      </c>
      <c r="AB1557" s="1" t="str">
        <f>TEXT(Table13[[#This Row],[Order Date]],"mmm yyyy")</f>
        <v>May 2015</v>
      </c>
      <c r="AC1557" s="1" t="str">
        <f>TEXT(Table13[[#This Row],[Order Date]],"dddd")</f>
        <v>Thursday</v>
      </c>
    </row>
    <row r="1558" spans="1:29" ht="14.5">
      <c r="A1558" s="9">
        <v>2770</v>
      </c>
      <c r="B1558" s="9" t="str">
        <f>VLOOKUP(Table13[[#This Row],[Customer ID]],'Customer Lookup'!A:B,2,0)</f>
        <v>Joel Burnette</v>
      </c>
      <c r="C1558" s="9">
        <v>88975</v>
      </c>
      <c r="D1558" s="12">
        <v>42071</v>
      </c>
      <c r="E1558" s="12">
        <v>42073</v>
      </c>
      <c r="F1558" s="24">
        <f>Table13[[#This Row],[Ship Date]]-Table13[[#This Row],[Order Date]]</f>
        <v>2</v>
      </c>
      <c r="G1558" s="18" t="str">
        <f>IF(Table13[[#This Row],[Shipping Delay (No of Days From Order to Delivery)]]&lt;=2,"Fast Delivery","Standard Delivery")</f>
        <v>Fast Delivery</v>
      </c>
      <c r="H1558" s="8" t="s">
        <v>2231</v>
      </c>
      <c r="I1558" s="13" t="str">
        <f ca="1">TRIM(Table13[[#This Row],[Product Category]])</f>
        <v>Office Supplies</v>
      </c>
      <c r="J1558" s="13" t="str">
        <f ca="1">PROPER(Table13[[#This Row],[Product Sub-Category]])</f>
        <v>Pens &amp; Art Supplies</v>
      </c>
      <c r="K1558" s="14">
        <v>14</v>
      </c>
      <c r="L1558" s="15">
        <v>11.55</v>
      </c>
      <c r="M1558" s="15">
        <f t="shared" si="72"/>
        <v>161.70000000000002</v>
      </c>
      <c r="N1558" s="9">
        <v>0.05</v>
      </c>
      <c r="O1558" s="21">
        <v>0.05</v>
      </c>
      <c r="P1558" s="21" t="str">
        <f>IF(Table13[[#This Row],[Discount]]=0,"No Discount",IF(Table13[[#This Row],[Discount]]&lt;=0.05,"Low",IF(Table13[[#This Row],[Discount]]&lt;=0.1,"Medium","High")))</f>
        <v>Low</v>
      </c>
      <c r="Q1558" s="15">
        <f t="shared" si="73"/>
        <v>8.0850000000000009</v>
      </c>
      <c r="R1558" s="15">
        <f t="shared" si="74"/>
        <v>153.61500000000001</v>
      </c>
      <c r="S1558" s="15" t="str">
        <f>IF(Table13[[#This Row],[Total Sales After Discount (Main Total Sales)]]&gt;=1000,"High Order","Low Order")</f>
        <v>Low Order</v>
      </c>
      <c r="T1558" s="9" t="s">
        <v>41</v>
      </c>
      <c r="U1558" s="9" t="s">
        <v>81</v>
      </c>
      <c r="V1558" s="16" t="str">
        <f ca="1">PROPER(Table13[[#This Row],[Region]])</f>
        <v>South</v>
      </c>
      <c r="W1558" s="9" t="s">
        <v>254</v>
      </c>
      <c r="X1558" s="9" t="s">
        <v>932</v>
      </c>
      <c r="Y1558" s="9" t="s">
        <v>32</v>
      </c>
      <c r="Z1558" s="9" t="str">
        <f>TEXT(Table13[[#This Row],[Order Date]],"mmm")</f>
        <v>Mar</v>
      </c>
      <c r="AA1558" s="1" t="str">
        <f>TEXT(Table13[[#This Row],[Order Date]],"yyyy")</f>
        <v>2015</v>
      </c>
      <c r="AB1558" s="1" t="str">
        <f>TEXT(Table13[[#This Row],[Order Date]],"mmm yyyy")</f>
        <v>Mar 2015</v>
      </c>
      <c r="AC1558" s="1" t="str">
        <f>TEXT(Table13[[#This Row],[Order Date]],"dddd")</f>
        <v>Sunday</v>
      </c>
    </row>
    <row r="1559" spans="1:29" ht="14.5">
      <c r="A1559" s="9">
        <v>2771</v>
      </c>
      <c r="B1559" s="9" t="str">
        <f>VLOOKUP(Table13[[#This Row],[Customer ID]],'Customer Lookup'!A:B,2,0)</f>
        <v>Kevin Wolfe</v>
      </c>
      <c r="C1559" s="9">
        <v>88974</v>
      </c>
      <c r="D1559" s="12">
        <v>42168</v>
      </c>
      <c r="E1559" s="12">
        <v>42168</v>
      </c>
      <c r="F1559" s="24">
        <f>Table13[[#This Row],[Ship Date]]-Table13[[#This Row],[Order Date]]</f>
        <v>0</v>
      </c>
      <c r="G1559" s="18" t="str">
        <f>IF(Table13[[#This Row],[Shipping Delay (No of Days From Order to Delivery)]]&lt;=2,"Fast Delivery","Standard Delivery")</f>
        <v>Fast Delivery</v>
      </c>
      <c r="H1559" s="9" t="s">
        <v>196</v>
      </c>
      <c r="I1559" s="13" t="str">
        <f ca="1">TRIM(Table13[[#This Row],[Product Category]])</f>
        <v>Office Supplies</v>
      </c>
      <c r="J1559" s="13" t="str">
        <f ca="1">PROPER(Table13[[#This Row],[Product Sub-Category]])</f>
        <v>Appliances</v>
      </c>
      <c r="K1559" s="14">
        <v>3</v>
      </c>
      <c r="L1559" s="15">
        <v>177.98</v>
      </c>
      <c r="M1559" s="15">
        <f t="shared" si="72"/>
        <v>533.93999999999994</v>
      </c>
      <c r="N1559" s="9">
        <v>0.1</v>
      </c>
      <c r="O1559" s="20">
        <v>0.1</v>
      </c>
      <c r="P1559" s="20" t="str">
        <f>IF(Table13[[#This Row],[Discount]]=0,"No Discount",IF(Table13[[#This Row],[Discount]]&lt;=0.05,"Low",IF(Table13[[#This Row],[Discount]]&lt;=0.1,"Medium","High")))</f>
        <v>Medium</v>
      </c>
      <c r="Q1559" s="15">
        <f t="shared" si="73"/>
        <v>53.393999999999998</v>
      </c>
      <c r="R1559" s="15">
        <f t="shared" si="74"/>
        <v>480.54599999999994</v>
      </c>
      <c r="S1559" s="15" t="str">
        <f>IF(Table13[[#This Row],[Total Sales After Discount (Main Total Sales)]]&gt;=1000,"High Order","Low Order")</f>
        <v>Low Order</v>
      </c>
      <c r="T1559" s="9" t="s">
        <v>21</v>
      </c>
      <c r="U1559" s="9" t="s">
        <v>81</v>
      </c>
      <c r="V1559" s="16" t="str">
        <f ca="1">PROPER(Table13[[#This Row],[Region]])</f>
        <v>West</v>
      </c>
      <c r="W1559" s="9" t="s">
        <v>254</v>
      </c>
      <c r="X1559" s="9" t="s">
        <v>933</v>
      </c>
      <c r="Y1559" s="9" t="s">
        <v>32</v>
      </c>
      <c r="Z1559" s="9" t="str">
        <f>TEXT(Table13[[#This Row],[Order Date]],"mmm")</f>
        <v>Jun</v>
      </c>
      <c r="AA1559" s="1" t="str">
        <f>TEXT(Table13[[#This Row],[Order Date]],"yyyy")</f>
        <v>2015</v>
      </c>
      <c r="AB1559" s="1" t="str">
        <f>TEXT(Table13[[#This Row],[Order Date]],"mmm yyyy")</f>
        <v>Jun 2015</v>
      </c>
      <c r="AC1559" s="1" t="str">
        <f>TEXT(Table13[[#This Row],[Order Date]],"dddd")</f>
        <v>Saturday</v>
      </c>
    </row>
    <row r="1560" spans="1:29" ht="14.5">
      <c r="A1560" s="9">
        <v>2773</v>
      </c>
      <c r="B1560" s="9" t="str">
        <f>VLOOKUP(Table13[[#This Row],[Customer ID]],'Customer Lookup'!A:B,2,0)</f>
        <v>Christina Zhu</v>
      </c>
      <c r="C1560" s="9">
        <v>91584</v>
      </c>
      <c r="D1560" s="12">
        <v>42089</v>
      </c>
      <c r="E1560" s="12">
        <v>42091</v>
      </c>
      <c r="F1560" s="24">
        <f>Table13[[#This Row],[Ship Date]]-Table13[[#This Row],[Order Date]]</f>
        <v>2</v>
      </c>
      <c r="G1560" s="18" t="str">
        <f>IF(Table13[[#This Row],[Shipping Delay (No of Days From Order to Delivery)]]&lt;=2,"Fast Delivery","Standard Delivery")</f>
        <v>Fast Delivery</v>
      </c>
      <c r="H1560" s="8" t="s">
        <v>2237</v>
      </c>
      <c r="I1560" s="13" t="str">
        <f ca="1">TRIM(Table13[[#This Row],[Product Category]])</f>
        <v>Technology</v>
      </c>
      <c r="J1560" s="13" t="str">
        <f ca="1">PROPER(Table13[[#This Row],[Product Sub-Category]])</f>
        <v>Binders And Binder Accessories</v>
      </c>
      <c r="K1560" s="14">
        <v>2</v>
      </c>
      <c r="L1560" s="15">
        <v>5.18</v>
      </c>
      <c r="M1560" s="15">
        <f t="shared" si="72"/>
        <v>10.36</v>
      </c>
      <c r="N1560" s="9">
        <v>0.05</v>
      </c>
      <c r="O1560" s="21">
        <v>0.05</v>
      </c>
      <c r="P1560" s="21" t="str">
        <f>IF(Table13[[#This Row],[Discount]]=0,"No Discount",IF(Table13[[#This Row],[Discount]]&lt;=0.05,"Low",IF(Table13[[#This Row],[Discount]]&lt;=0.1,"Medium","High")))</f>
        <v>Low</v>
      </c>
      <c r="Q1560" s="15">
        <f t="shared" si="73"/>
        <v>0.51800000000000002</v>
      </c>
      <c r="R1560" s="15">
        <f t="shared" si="74"/>
        <v>9.8419999999999987</v>
      </c>
      <c r="S1560" s="15" t="str">
        <f>IF(Table13[[#This Row],[Total Sales After Discount (Main Total Sales)]]&gt;=1000,"High Order","Low Order")</f>
        <v>Low Order</v>
      </c>
      <c r="T1560" s="9" t="s">
        <v>31</v>
      </c>
      <c r="U1560" s="9" t="s">
        <v>81</v>
      </c>
      <c r="V1560" s="16" t="str">
        <f ca="1">PROPER(Table13[[#This Row],[Region]])</f>
        <v>Central</v>
      </c>
      <c r="W1560" s="9" t="s">
        <v>37</v>
      </c>
      <c r="X1560" s="9" t="s">
        <v>502</v>
      </c>
      <c r="Y1560" s="9" t="s">
        <v>32</v>
      </c>
      <c r="Z1560" s="9" t="str">
        <f>TEXT(Table13[[#This Row],[Order Date]],"mmm")</f>
        <v>Mar</v>
      </c>
      <c r="AA1560" s="1" t="str">
        <f>TEXT(Table13[[#This Row],[Order Date]],"yyyy")</f>
        <v>2015</v>
      </c>
      <c r="AB1560" s="1" t="str">
        <f>TEXT(Table13[[#This Row],[Order Date]],"mmm yyyy")</f>
        <v>Mar 2015</v>
      </c>
      <c r="AC1560" s="1" t="str">
        <f>TEXT(Table13[[#This Row],[Order Date]],"dddd")</f>
        <v>Thursday</v>
      </c>
    </row>
    <row r="1561" spans="1:29" ht="14.5">
      <c r="A1561" s="9">
        <v>2775</v>
      </c>
      <c r="B1561" s="9" t="str">
        <f>VLOOKUP(Table13[[#This Row],[Customer ID]],'Customer Lookup'!A:B,2,0)</f>
        <v>Theodore Rubin</v>
      </c>
      <c r="C1561" s="9">
        <v>91229</v>
      </c>
      <c r="D1561" s="12">
        <v>42034</v>
      </c>
      <c r="E1561" s="12">
        <v>42039</v>
      </c>
      <c r="F1561" s="24">
        <f>Table13[[#This Row],[Ship Date]]-Table13[[#This Row],[Order Date]]</f>
        <v>5</v>
      </c>
      <c r="G1561" s="18" t="str">
        <f>IF(Table13[[#This Row],[Shipping Delay (No of Days From Order to Delivery)]]&lt;=2,"Fast Delivery","Standard Delivery")</f>
        <v>Standard Delivery</v>
      </c>
      <c r="H1561" s="9" t="s">
        <v>74</v>
      </c>
      <c r="I1561" s="13" t="str">
        <f ca="1">TRIM(Table13[[#This Row],[Product Category]])</f>
        <v>Furniture</v>
      </c>
      <c r="J1561" s="13" t="str">
        <f ca="1">PROPER(Table13[[#This Row],[Product Sub-Category]])</f>
        <v>Office Machines</v>
      </c>
      <c r="K1561" s="14">
        <v>8</v>
      </c>
      <c r="L1561" s="15">
        <v>574.74</v>
      </c>
      <c r="M1561" s="15">
        <f t="shared" si="72"/>
        <v>4597.92</v>
      </c>
      <c r="N1561" s="9">
        <v>0.1</v>
      </c>
      <c r="O1561" s="20">
        <v>0.1</v>
      </c>
      <c r="P1561" s="20" t="str">
        <f>IF(Table13[[#This Row],[Discount]]=0,"No Discount",IF(Table13[[#This Row],[Discount]]&lt;=0.05,"Low",IF(Table13[[#This Row],[Discount]]&lt;=0.1,"Medium","High")))</f>
        <v>Medium</v>
      </c>
      <c r="Q1561" s="15">
        <f t="shared" si="73"/>
        <v>459.79200000000003</v>
      </c>
      <c r="R1561" s="15">
        <f t="shared" si="74"/>
        <v>4138.1279999999997</v>
      </c>
      <c r="S1561" s="15" t="str">
        <f>IF(Table13[[#This Row],[Total Sales After Discount (Main Total Sales)]]&gt;=1000,"High Order","Low Order")</f>
        <v>High Order</v>
      </c>
      <c r="T1561" s="9" t="s">
        <v>98</v>
      </c>
      <c r="U1561" s="9" t="s">
        <v>104</v>
      </c>
      <c r="V1561" s="16" t="str">
        <f ca="1">PROPER(Table13[[#This Row],[Region]])</f>
        <v>East</v>
      </c>
      <c r="W1561" s="9" t="s">
        <v>142</v>
      </c>
      <c r="X1561" s="9" t="s">
        <v>934</v>
      </c>
      <c r="Y1561" s="9" t="s">
        <v>32</v>
      </c>
      <c r="Z1561" s="9" t="str">
        <f>TEXT(Table13[[#This Row],[Order Date]],"mmm")</f>
        <v>Jan</v>
      </c>
      <c r="AA1561" s="1" t="str">
        <f>TEXT(Table13[[#This Row],[Order Date]],"yyyy")</f>
        <v>2015</v>
      </c>
      <c r="AB1561" s="1" t="str">
        <f>TEXT(Table13[[#This Row],[Order Date]],"mmm yyyy")</f>
        <v>Jan 2015</v>
      </c>
      <c r="AC1561" s="1" t="str">
        <f>TEXT(Table13[[#This Row],[Order Date]],"dddd")</f>
        <v>Friday</v>
      </c>
    </row>
    <row r="1562" spans="1:29" ht="14.5">
      <c r="A1562" s="9">
        <v>2776</v>
      </c>
      <c r="B1562" s="9" t="str">
        <f>VLOOKUP(Table13[[#This Row],[Customer ID]],'Customer Lookup'!A:B,2,0)</f>
        <v>April Henson</v>
      </c>
      <c r="C1562" s="9">
        <v>91228</v>
      </c>
      <c r="D1562" s="12">
        <v>42016</v>
      </c>
      <c r="E1562" s="12">
        <v>42019</v>
      </c>
      <c r="F1562" s="24">
        <f>Table13[[#This Row],[Ship Date]]-Table13[[#This Row],[Order Date]]</f>
        <v>3</v>
      </c>
      <c r="G1562" s="18" t="str">
        <f>IF(Table13[[#This Row],[Shipping Delay (No of Days From Order to Delivery)]]&lt;=2,"Fast Delivery","Standard Delivery")</f>
        <v>Standard Delivery</v>
      </c>
      <c r="H1562" s="8" t="s">
        <v>2232</v>
      </c>
      <c r="I1562" s="13" t="str">
        <f ca="1">TRIM(Table13[[#This Row],[Product Category]])</f>
        <v>Office Supplies</v>
      </c>
      <c r="J1562" s="13" t="str">
        <f ca="1">PROPER(Table13[[#This Row],[Product Sub-Category]])</f>
        <v>Chairs &amp; Chairmats</v>
      </c>
      <c r="K1562" s="14">
        <v>11</v>
      </c>
      <c r="L1562" s="15">
        <v>350.98</v>
      </c>
      <c r="M1562" s="15">
        <f t="shared" si="72"/>
        <v>3860.78</v>
      </c>
      <c r="N1562" s="9">
        <v>0.1</v>
      </c>
      <c r="O1562" s="21">
        <v>0.1</v>
      </c>
      <c r="P1562" s="21" t="str">
        <f>IF(Table13[[#This Row],[Discount]]=0,"No Discount",IF(Table13[[#This Row],[Discount]]&lt;=0.05,"Low",IF(Table13[[#This Row],[Discount]]&lt;=0.1,"Medium","High")))</f>
        <v>Medium</v>
      </c>
      <c r="Q1562" s="15">
        <f t="shared" si="73"/>
        <v>386.07800000000003</v>
      </c>
      <c r="R1562" s="15">
        <f t="shared" si="74"/>
        <v>3474.7020000000002</v>
      </c>
      <c r="S1562" s="15" t="str">
        <f>IF(Table13[[#This Row],[Total Sales After Discount (Main Total Sales)]]&gt;=1000,"High Order","Low Order")</f>
        <v>High Order</v>
      </c>
      <c r="T1562" s="9" t="s">
        <v>41</v>
      </c>
      <c r="U1562" s="9" t="s">
        <v>104</v>
      </c>
      <c r="V1562" s="16" t="str">
        <f ca="1">PROPER(Table13[[#This Row],[Region]])</f>
        <v>East</v>
      </c>
      <c r="W1562" s="9" t="s">
        <v>268</v>
      </c>
      <c r="X1562" s="9" t="s">
        <v>935</v>
      </c>
      <c r="Y1562" s="9" t="s">
        <v>22</v>
      </c>
      <c r="Z1562" s="9" t="str">
        <f>TEXT(Table13[[#This Row],[Order Date]],"mmm")</f>
        <v>Jan</v>
      </c>
      <c r="AA1562" s="1" t="str">
        <f>TEXT(Table13[[#This Row],[Order Date]],"yyyy")</f>
        <v>2015</v>
      </c>
      <c r="AB1562" s="1" t="str">
        <f>TEXT(Table13[[#This Row],[Order Date]],"mmm yyyy")</f>
        <v>Jan 2015</v>
      </c>
      <c r="AC1562" s="1" t="str">
        <f>TEXT(Table13[[#This Row],[Order Date]],"dddd")</f>
        <v>Monday</v>
      </c>
    </row>
    <row r="1563" spans="1:29" ht="14.5">
      <c r="A1563" s="9">
        <v>2776</v>
      </c>
      <c r="B1563" s="9" t="str">
        <f>VLOOKUP(Table13[[#This Row],[Customer ID]],'Customer Lookup'!A:B,2,0)</f>
        <v>April Henson</v>
      </c>
      <c r="C1563" s="9">
        <v>91228</v>
      </c>
      <c r="D1563" s="12">
        <v>42016</v>
      </c>
      <c r="E1563" s="12">
        <v>42018</v>
      </c>
      <c r="F1563" s="24">
        <f>Table13[[#This Row],[Ship Date]]-Table13[[#This Row],[Order Date]]</f>
        <v>2</v>
      </c>
      <c r="G1563" s="18" t="str">
        <f>IF(Table13[[#This Row],[Shipping Delay (No of Days From Order to Delivery)]]&lt;=2,"Fast Delivery","Standard Delivery")</f>
        <v>Fast Delivery</v>
      </c>
      <c r="H1563" s="9" t="s">
        <v>2231</v>
      </c>
      <c r="I1563" s="13" t="str">
        <f ca="1">TRIM(Table13[[#This Row],[Product Category]])</f>
        <v>Technology</v>
      </c>
      <c r="J1563" s="13" t="str">
        <f ca="1">PROPER(Table13[[#This Row],[Product Sub-Category]])</f>
        <v>Pens &amp; Art Supplies</v>
      </c>
      <c r="K1563" s="14">
        <v>8</v>
      </c>
      <c r="L1563" s="15">
        <v>1.68</v>
      </c>
      <c r="M1563" s="15">
        <f t="shared" si="72"/>
        <v>13.44</v>
      </c>
      <c r="N1563" s="9">
        <v>0.05</v>
      </c>
      <c r="O1563" s="20">
        <v>0.05</v>
      </c>
      <c r="P1563" s="20" t="str">
        <f>IF(Table13[[#This Row],[Discount]]=0,"No Discount",IF(Table13[[#This Row],[Discount]]&lt;=0.05,"Low",IF(Table13[[#This Row],[Discount]]&lt;=0.1,"Medium","High")))</f>
        <v>Low</v>
      </c>
      <c r="Q1563" s="15">
        <f t="shared" si="73"/>
        <v>0.67200000000000004</v>
      </c>
      <c r="R1563" s="15">
        <f t="shared" si="74"/>
        <v>12.767999999999999</v>
      </c>
      <c r="S1563" s="15" t="str">
        <f>IF(Table13[[#This Row],[Total Sales After Discount (Main Total Sales)]]&gt;=1000,"High Order","Low Order")</f>
        <v>Low Order</v>
      </c>
      <c r="T1563" s="9" t="s">
        <v>41</v>
      </c>
      <c r="U1563" s="9" t="s">
        <v>104</v>
      </c>
      <c r="V1563" s="16" t="str">
        <f ca="1">PROPER(Table13[[#This Row],[Region]])</f>
        <v>South</v>
      </c>
      <c r="W1563" s="9" t="s">
        <v>268</v>
      </c>
      <c r="X1563" s="9" t="s">
        <v>935</v>
      </c>
      <c r="Y1563" s="9" t="s">
        <v>32</v>
      </c>
      <c r="Z1563" s="9" t="str">
        <f>TEXT(Table13[[#This Row],[Order Date]],"mmm")</f>
        <v>Jan</v>
      </c>
      <c r="AA1563" s="1" t="str">
        <f>TEXT(Table13[[#This Row],[Order Date]],"yyyy")</f>
        <v>2015</v>
      </c>
      <c r="AB1563" s="1" t="str">
        <f>TEXT(Table13[[#This Row],[Order Date]],"mmm yyyy")</f>
        <v>Jan 2015</v>
      </c>
      <c r="AC1563" s="1" t="str">
        <f>TEXT(Table13[[#This Row],[Order Date]],"dddd")</f>
        <v>Monday</v>
      </c>
    </row>
    <row r="1564" spans="1:29" ht="14.5">
      <c r="A1564" s="9">
        <v>2778</v>
      </c>
      <c r="B1564" s="9" t="str">
        <f>VLOOKUP(Table13[[#This Row],[Customer ID]],'Customer Lookup'!A:B,2,0)</f>
        <v>Alison Jones</v>
      </c>
      <c r="C1564" s="9">
        <v>87160</v>
      </c>
      <c r="D1564" s="12">
        <v>42046</v>
      </c>
      <c r="E1564" s="12">
        <v>42047</v>
      </c>
      <c r="F1564" s="24">
        <f>Table13[[#This Row],[Ship Date]]-Table13[[#This Row],[Order Date]]</f>
        <v>1</v>
      </c>
      <c r="G1564" s="18" t="str">
        <f>IF(Table13[[#This Row],[Shipping Delay (No of Days From Order to Delivery)]]&lt;=2,"Fast Delivery","Standard Delivery")</f>
        <v>Fast Delivery</v>
      </c>
      <c r="H1564" s="8" t="s">
        <v>2235</v>
      </c>
      <c r="I1564" s="13" t="str">
        <f ca="1">TRIM(Table13[[#This Row],[Product Category]])</f>
        <v>Technology</v>
      </c>
      <c r="J1564" s="13" t="str">
        <f ca="1">PROPER(Table13[[#This Row],[Product Sub-Category]])</f>
        <v>Telephones And Communication</v>
      </c>
      <c r="K1564" s="14">
        <v>12</v>
      </c>
      <c r="L1564" s="15">
        <v>205.99</v>
      </c>
      <c r="M1564" s="15">
        <f t="shared" si="72"/>
        <v>2471.88</v>
      </c>
      <c r="N1564" s="9">
        <v>0.1</v>
      </c>
      <c r="O1564" s="21">
        <v>0.1</v>
      </c>
      <c r="P1564" s="21" t="str">
        <f>IF(Table13[[#This Row],[Discount]]=0,"No Discount",IF(Table13[[#This Row],[Discount]]&lt;=0.05,"Low",IF(Table13[[#This Row],[Discount]]&lt;=0.1,"Medium","High")))</f>
        <v>Medium</v>
      </c>
      <c r="Q1564" s="15">
        <f t="shared" si="73"/>
        <v>247.18800000000002</v>
      </c>
      <c r="R1564" s="15">
        <f t="shared" si="74"/>
        <v>2224.692</v>
      </c>
      <c r="S1564" s="15" t="str">
        <f>IF(Table13[[#This Row],[Total Sales After Discount (Main Total Sales)]]&gt;=1000,"High Order","Low Order")</f>
        <v>High Order</v>
      </c>
      <c r="T1564" s="9" t="s">
        <v>21</v>
      </c>
      <c r="U1564" s="9" t="s">
        <v>104</v>
      </c>
      <c r="V1564" s="16" t="str">
        <f ca="1">PROPER(Table13[[#This Row],[Region]])</f>
        <v>South</v>
      </c>
      <c r="W1564" s="9" t="s">
        <v>225</v>
      </c>
      <c r="X1564" s="9" t="s">
        <v>469</v>
      </c>
      <c r="Y1564" s="9" t="s">
        <v>22</v>
      </c>
      <c r="Z1564" s="9" t="str">
        <f>TEXT(Table13[[#This Row],[Order Date]],"mmm")</f>
        <v>Feb</v>
      </c>
      <c r="AA1564" s="1" t="str">
        <f>TEXT(Table13[[#This Row],[Order Date]],"yyyy")</f>
        <v>2015</v>
      </c>
      <c r="AB1564" s="1" t="str">
        <f>TEXT(Table13[[#This Row],[Order Date]],"mmm yyyy")</f>
        <v>Feb 2015</v>
      </c>
      <c r="AC1564" s="1" t="str">
        <f>TEXT(Table13[[#This Row],[Order Date]],"dddd")</f>
        <v>Wednesday</v>
      </c>
    </row>
    <row r="1565" spans="1:29" ht="14.5">
      <c r="A1565" s="9">
        <v>2778</v>
      </c>
      <c r="B1565" s="9" t="str">
        <f>VLOOKUP(Table13[[#This Row],[Customer ID]],'Customer Lookup'!A:B,2,0)</f>
        <v>Alison Jones</v>
      </c>
      <c r="C1565" s="9">
        <v>87160</v>
      </c>
      <c r="D1565" s="12">
        <v>42046</v>
      </c>
      <c r="E1565" s="12">
        <v>42047</v>
      </c>
      <c r="F1565" s="24">
        <f>Table13[[#This Row],[Ship Date]]-Table13[[#This Row],[Order Date]]</f>
        <v>1</v>
      </c>
      <c r="G1565" s="18" t="str">
        <f>IF(Table13[[#This Row],[Shipping Delay (No of Days From Order to Delivery)]]&lt;=2,"Fast Delivery","Standard Delivery")</f>
        <v>Fast Delivery</v>
      </c>
      <c r="H1565" s="9" t="s">
        <v>2235</v>
      </c>
      <c r="I1565" s="13" t="str">
        <f ca="1">TRIM(Table13[[#This Row],[Product Category]])</f>
        <v>Technology</v>
      </c>
      <c r="J1565" s="13" t="str">
        <f ca="1">PROPER(Table13[[#This Row],[Product Sub-Category]])</f>
        <v>Telephones And Communication</v>
      </c>
      <c r="K1565" s="14">
        <v>5</v>
      </c>
      <c r="L1565" s="15">
        <v>205.99</v>
      </c>
      <c r="M1565" s="15">
        <f t="shared" si="72"/>
        <v>1029.95</v>
      </c>
      <c r="N1565" s="9">
        <v>0.1</v>
      </c>
      <c r="O1565" s="20">
        <v>0.1</v>
      </c>
      <c r="P1565" s="20" t="str">
        <f>IF(Table13[[#This Row],[Discount]]=0,"No Discount",IF(Table13[[#This Row],[Discount]]&lt;=0.05,"Low",IF(Table13[[#This Row],[Discount]]&lt;=0.1,"Medium","High")))</f>
        <v>Medium</v>
      </c>
      <c r="Q1565" s="15">
        <f t="shared" si="73"/>
        <v>102.995</v>
      </c>
      <c r="R1565" s="15">
        <f t="shared" si="74"/>
        <v>926.95500000000004</v>
      </c>
      <c r="S1565" s="15" t="str">
        <f>IF(Table13[[#This Row],[Total Sales After Discount (Main Total Sales)]]&gt;=1000,"High Order","Low Order")</f>
        <v>Low Order</v>
      </c>
      <c r="T1565" s="9" t="s">
        <v>21</v>
      </c>
      <c r="U1565" s="9" t="s">
        <v>104</v>
      </c>
      <c r="V1565" s="16" t="str">
        <f ca="1">PROPER(Table13[[#This Row],[Region]])</f>
        <v>South</v>
      </c>
      <c r="W1565" s="9" t="s">
        <v>225</v>
      </c>
      <c r="X1565" s="9" t="s">
        <v>469</v>
      </c>
      <c r="Y1565" s="9" t="s">
        <v>32</v>
      </c>
      <c r="Z1565" s="9" t="str">
        <f>TEXT(Table13[[#This Row],[Order Date]],"mmm")</f>
        <v>Feb</v>
      </c>
      <c r="AA1565" s="1" t="str">
        <f>TEXT(Table13[[#This Row],[Order Date]],"yyyy")</f>
        <v>2015</v>
      </c>
      <c r="AB1565" s="1" t="str">
        <f>TEXT(Table13[[#This Row],[Order Date]],"mmm yyyy")</f>
        <v>Feb 2015</v>
      </c>
      <c r="AC1565" s="1" t="str">
        <f>TEXT(Table13[[#This Row],[Order Date]],"dddd")</f>
        <v>Wednesday</v>
      </c>
    </row>
    <row r="1566" spans="1:29" ht="14.5">
      <c r="A1566" s="9">
        <v>2779</v>
      </c>
      <c r="B1566" s="9" t="str">
        <f>VLOOKUP(Table13[[#This Row],[Customer ID]],'Customer Lookup'!A:B,2,0)</f>
        <v>Jacob Burgess</v>
      </c>
      <c r="C1566" s="9">
        <v>87161</v>
      </c>
      <c r="D1566" s="12">
        <v>42166</v>
      </c>
      <c r="E1566" s="12">
        <v>42167</v>
      </c>
      <c r="F1566" s="24">
        <f>Table13[[#This Row],[Ship Date]]-Table13[[#This Row],[Order Date]]</f>
        <v>1</v>
      </c>
      <c r="G1566" s="18" t="str">
        <f>IF(Table13[[#This Row],[Shipping Delay (No of Days From Order to Delivery)]]&lt;=2,"Fast Delivery","Standard Delivery")</f>
        <v>Fast Delivery</v>
      </c>
      <c r="H1566" s="8" t="s">
        <v>2235</v>
      </c>
      <c r="I1566" s="13" t="str">
        <f ca="1">TRIM(Table13[[#This Row],[Product Category]])</f>
        <v>Office Supplies</v>
      </c>
      <c r="J1566" s="13" t="str">
        <f ca="1">PROPER(Table13[[#This Row],[Product Sub-Category]])</f>
        <v>Telephones And Communication</v>
      </c>
      <c r="K1566" s="14">
        <v>11</v>
      </c>
      <c r="L1566" s="15">
        <v>35.99</v>
      </c>
      <c r="M1566" s="15">
        <f t="shared" si="72"/>
        <v>395.89000000000004</v>
      </c>
      <c r="N1566" s="9">
        <v>0.05</v>
      </c>
      <c r="O1566" s="21">
        <v>0.05</v>
      </c>
      <c r="P1566" s="21" t="str">
        <f>IF(Table13[[#This Row],[Discount]]=0,"No Discount",IF(Table13[[#This Row],[Discount]]&lt;=0.05,"Low",IF(Table13[[#This Row],[Discount]]&lt;=0.1,"Medium","High")))</f>
        <v>Low</v>
      </c>
      <c r="Q1566" s="15">
        <f t="shared" si="73"/>
        <v>19.794500000000003</v>
      </c>
      <c r="R1566" s="15">
        <f t="shared" si="74"/>
        <v>376.09550000000002</v>
      </c>
      <c r="S1566" s="15" t="str">
        <f>IF(Table13[[#This Row],[Total Sales After Discount (Main Total Sales)]]&gt;=1000,"High Order","Low Order")</f>
        <v>Low Order</v>
      </c>
      <c r="T1566" s="9" t="s">
        <v>41</v>
      </c>
      <c r="U1566" s="9" t="s">
        <v>81</v>
      </c>
      <c r="V1566" s="16" t="str">
        <f ca="1">PROPER(Table13[[#This Row],[Region]])</f>
        <v>West</v>
      </c>
      <c r="W1566" s="9" t="s">
        <v>225</v>
      </c>
      <c r="X1566" s="9" t="s">
        <v>936</v>
      </c>
      <c r="Y1566" s="9" t="s">
        <v>32</v>
      </c>
      <c r="Z1566" s="9" t="str">
        <f>TEXT(Table13[[#This Row],[Order Date]],"mmm")</f>
        <v>Jun</v>
      </c>
      <c r="AA1566" s="1" t="str">
        <f>TEXT(Table13[[#This Row],[Order Date]],"yyyy")</f>
        <v>2015</v>
      </c>
      <c r="AB1566" s="1" t="str">
        <f>TEXT(Table13[[#This Row],[Order Date]],"mmm yyyy")</f>
        <v>Jun 2015</v>
      </c>
      <c r="AC1566" s="1" t="str">
        <f>TEXT(Table13[[#This Row],[Order Date]],"dddd")</f>
        <v>Thursday</v>
      </c>
    </row>
    <row r="1567" spans="1:29" ht="14.5">
      <c r="A1567" s="9">
        <v>2781</v>
      </c>
      <c r="B1567" s="9" t="str">
        <f>VLOOKUP(Table13[[#This Row],[Customer ID]],'Customer Lookup'!A:B,2,0)</f>
        <v>Kelly Byers</v>
      </c>
      <c r="C1567" s="9">
        <v>87162</v>
      </c>
      <c r="D1567" s="12">
        <v>42035</v>
      </c>
      <c r="E1567" s="12">
        <v>42039</v>
      </c>
      <c r="F1567" s="24">
        <f>Table13[[#This Row],[Ship Date]]-Table13[[#This Row],[Order Date]]</f>
        <v>4</v>
      </c>
      <c r="G1567" s="18" t="str">
        <f>IF(Table13[[#This Row],[Shipping Delay (No of Days From Order to Delivery)]]&lt;=2,"Fast Delivery","Standard Delivery")</f>
        <v>Standard Delivery</v>
      </c>
      <c r="H1567" s="9" t="s">
        <v>2237</v>
      </c>
      <c r="I1567" s="13" t="str">
        <f ca="1">TRIM(Table13[[#This Row],[Product Category]])</f>
        <v>Technology</v>
      </c>
      <c r="J1567" s="13" t="str">
        <f ca="1">PROPER(Table13[[#This Row],[Product Sub-Category]])</f>
        <v>Binders And Binder Accessories</v>
      </c>
      <c r="K1567" s="14">
        <v>2</v>
      </c>
      <c r="L1567" s="15">
        <v>2.16</v>
      </c>
      <c r="M1567" s="15">
        <f t="shared" si="72"/>
        <v>4.32</v>
      </c>
      <c r="N1567" s="9">
        <v>0.05</v>
      </c>
      <c r="O1567" s="20">
        <v>0.05</v>
      </c>
      <c r="P1567" s="20" t="str">
        <f>IF(Table13[[#This Row],[Discount]]=0,"No Discount",IF(Table13[[#This Row],[Discount]]&lt;=0.05,"Low",IF(Table13[[#This Row],[Discount]]&lt;=0.1,"Medium","High")))</f>
        <v>Low</v>
      </c>
      <c r="Q1567" s="15">
        <f t="shared" si="73"/>
        <v>0.21600000000000003</v>
      </c>
      <c r="R1567" s="15">
        <f t="shared" si="74"/>
        <v>4.1040000000000001</v>
      </c>
      <c r="S1567" s="15" t="str">
        <f>IF(Table13[[#This Row],[Total Sales After Discount (Main Total Sales)]]&gt;=1000,"High Order","Low Order")</f>
        <v>Low Order</v>
      </c>
      <c r="T1567" s="9" t="s">
        <v>98</v>
      </c>
      <c r="U1567" s="9" t="s">
        <v>104</v>
      </c>
      <c r="V1567" s="16" t="str">
        <f ca="1">PROPER(Table13[[#This Row],[Region]])</f>
        <v>West</v>
      </c>
      <c r="W1567" s="9" t="s">
        <v>90</v>
      </c>
      <c r="X1567" s="9" t="s">
        <v>937</v>
      </c>
      <c r="Y1567" s="9" t="s">
        <v>32</v>
      </c>
      <c r="Z1567" s="9" t="str">
        <f>TEXT(Table13[[#This Row],[Order Date]],"mmm")</f>
        <v>Jan</v>
      </c>
      <c r="AA1567" s="1" t="str">
        <f>TEXT(Table13[[#This Row],[Order Date]],"yyyy")</f>
        <v>2015</v>
      </c>
      <c r="AB1567" s="1" t="str">
        <f>TEXT(Table13[[#This Row],[Order Date]],"mmm yyyy")</f>
        <v>Jan 2015</v>
      </c>
      <c r="AC1567" s="1" t="str">
        <f>TEXT(Table13[[#This Row],[Order Date]],"dddd")</f>
        <v>Saturday</v>
      </c>
    </row>
    <row r="1568" spans="1:29" ht="14.5">
      <c r="A1568" s="9">
        <v>2781</v>
      </c>
      <c r="B1568" s="9" t="str">
        <f>VLOOKUP(Table13[[#This Row],[Customer ID]],'Customer Lookup'!A:B,2,0)</f>
        <v>Kelly Byers</v>
      </c>
      <c r="C1568" s="9">
        <v>87162</v>
      </c>
      <c r="D1568" s="12">
        <v>42035</v>
      </c>
      <c r="E1568" s="12">
        <v>42042</v>
      </c>
      <c r="F1568" s="24">
        <f>Table13[[#This Row],[Ship Date]]-Table13[[#This Row],[Order Date]]</f>
        <v>7</v>
      </c>
      <c r="G1568" s="18" t="str">
        <f>IF(Table13[[#This Row],[Shipping Delay (No of Days From Order to Delivery)]]&lt;=2,"Fast Delivery","Standard Delivery")</f>
        <v>Standard Delivery</v>
      </c>
      <c r="H1568" s="8" t="s">
        <v>74</v>
      </c>
      <c r="I1568" s="13" t="str">
        <f ca="1">TRIM(Table13[[#This Row],[Product Category]])</f>
        <v>Office Supplies</v>
      </c>
      <c r="J1568" s="13" t="str">
        <f ca="1">PROPER(Table13[[#This Row],[Product Sub-Category]])</f>
        <v>Office Machines</v>
      </c>
      <c r="K1568" s="14">
        <v>11</v>
      </c>
      <c r="L1568" s="15">
        <v>808.49</v>
      </c>
      <c r="M1568" s="15">
        <f t="shared" si="72"/>
        <v>8893.39</v>
      </c>
      <c r="N1568" s="9">
        <v>0.1</v>
      </c>
      <c r="O1568" s="21">
        <v>0.1</v>
      </c>
      <c r="P1568" s="21" t="str">
        <f>IF(Table13[[#This Row],[Discount]]=0,"No Discount",IF(Table13[[#This Row],[Discount]]&lt;=0.05,"Low",IF(Table13[[#This Row],[Discount]]&lt;=0.1,"Medium","High")))</f>
        <v>Medium</v>
      </c>
      <c r="Q1568" s="15">
        <f t="shared" si="73"/>
        <v>889.33899999999994</v>
      </c>
      <c r="R1568" s="15">
        <f t="shared" si="74"/>
        <v>8004.0509999999995</v>
      </c>
      <c r="S1568" s="15" t="str">
        <f>IF(Table13[[#This Row],[Total Sales After Discount (Main Total Sales)]]&gt;=1000,"High Order","Low Order")</f>
        <v>High Order</v>
      </c>
      <c r="T1568" s="9" t="s">
        <v>98</v>
      </c>
      <c r="U1568" s="9" t="s">
        <v>104</v>
      </c>
      <c r="V1568" s="16" t="str">
        <f ca="1">PROPER(Table13[[#This Row],[Region]])</f>
        <v>West</v>
      </c>
      <c r="W1568" s="9" t="s">
        <v>90</v>
      </c>
      <c r="X1568" s="9" t="s">
        <v>937</v>
      </c>
      <c r="Y1568" s="9" t="s">
        <v>22</v>
      </c>
      <c r="Z1568" s="9" t="str">
        <f>TEXT(Table13[[#This Row],[Order Date]],"mmm")</f>
        <v>Jan</v>
      </c>
      <c r="AA1568" s="1" t="str">
        <f>TEXT(Table13[[#This Row],[Order Date]],"yyyy")</f>
        <v>2015</v>
      </c>
      <c r="AB1568" s="1" t="str">
        <f>TEXT(Table13[[#This Row],[Order Date]],"mmm yyyy")</f>
        <v>Jan 2015</v>
      </c>
      <c r="AC1568" s="1" t="str">
        <f>TEXT(Table13[[#This Row],[Order Date]],"dddd")</f>
        <v>Saturday</v>
      </c>
    </row>
    <row r="1569" spans="1:29" ht="14.5">
      <c r="A1569" s="9">
        <v>2781</v>
      </c>
      <c r="B1569" s="9" t="str">
        <f>VLOOKUP(Table13[[#This Row],[Customer ID]],'Customer Lookup'!A:B,2,0)</f>
        <v>Kelly Byers</v>
      </c>
      <c r="C1569" s="9">
        <v>87162</v>
      </c>
      <c r="D1569" s="12">
        <v>42035</v>
      </c>
      <c r="E1569" s="12">
        <v>42042</v>
      </c>
      <c r="F1569" s="24">
        <f>Table13[[#This Row],[Ship Date]]-Table13[[#This Row],[Order Date]]</f>
        <v>7</v>
      </c>
      <c r="G1569" s="18" t="str">
        <f>IF(Table13[[#This Row],[Shipping Delay (No of Days From Order to Delivery)]]&lt;=2,"Fast Delivery","Standard Delivery")</f>
        <v>Standard Delivery</v>
      </c>
      <c r="H1569" s="9" t="s">
        <v>83</v>
      </c>
      <c r="I1569" s="13" t="str">
        <f ca="1">TRIM(Table13[[#This Row],[Product Category]])</f>
        <v>Technology</v>
      </c>
      <c r="J1569" s="13" t="str">
        <f ca="1">PROPER(Table13[[#This Row],[Product Sub-Category]])</f>
        <v>Paper</v>
      </c>
      <c r="K1569" s="14">
        <v>3</v>
      </c>
      <c r="L1569" s="15">
        <v>6.48</v>
      </c>
      <c r="M1569" s="15">
        <f t="shared" si="72"/>
        <v>19.440000000000001</v>
      </c>
      <c r="N1569" s="9">
        <v>0.05</v>
      </c>
      <c r="O1569" s="20">
        <v>0.05</v>
      </c>
      <c r="P1569" s="20" t="str">
        <f>IF(Table13[[#This Row],[Discount]]=0,"No Discount",IF(Table13[[#This Row],[Discount]]&lt;=0.05,"Low",IF(Table13[[#This Row],[Discount]]&lt;=0.1,"Medium","High")))</f>
        <v>Low</v>
      </c>
      <c r="Q1569" s="15">
        <f t="shared" si="73"/>
        <v>0.97200000000000009</v>
      </c>
      <c r="R1569" s="15">
        <f t="shared" si="74"/>
        <v>18.468</v>
      </c>
      <c r="S1569" s="15" t="str">
        <f>IF(Table13[[#This Row],[Total Sales After Discount (Main Total Sales)]]&gt;=1000,"High Order","Low Order")</f>
        <v>Low Order</v>
      </c>
      <c r="T1569" s="9" t="s">
        <v>98</v>
      </c>
      <c r="U1569" s="9" t="s">
        <v>104</v>
      </c>
      <c r="V1569" s="16" t="str">
        <f ca="1">PROPER(Table13[[#This Row],[Region]])</f>
        <v>South</v>
      </c>
      <c r="W1569" s="9" t="s">
        <v>90</v>
      </c>
      <c r="X1569" s="9" t="s">
        <v>937</v>
      </c>
      <c r="Y1569" s="9" t="s">
        <v>32</v>
      </c>
      <c r="Z1569" s="9" t="str">
        <f>TEXT(Table13[[#This Row],[Order Date]],"mmm")</f>
        <v>Jan</v>
      </c>
      <c r="AA1569" s="1" t="str">
        <f>TEXT(Table13[[#This Row],[Order Date]],"yyyy")</f>
        <v>2015</v>
      </c>
      <c r="AB1569" s="1" t="str">
        <f>TEXT(Table13[[#This Row],[Order Date]],"mmm yyyy")</f>
        <v>Jan 2015</v>
      </c>
      <c r="AC1569" s="1" t="str">
        <f>TEXT(Table13[[#This Row],[Order Date]],"dddd")</f>
        <v>Saturday</v>
      </c>
    </row>
    <row r="1570" spans="1:29" ht="14.5">
      <c r="A1570" s="9">
        <v>2787</v>
      </c>
      <c r="B1570" s="9" t="str">
        <f>VLOOKUP(Table13[[#This Row],[Customer ID]],'Customer Lookup'!A:B,2,0)</f>
        <v>Rodney Kearney</v>
      </c>
      <c r="C1570" s="9">
        <v>91316</v>
      </c>
      <c r="D1570" s="12">
        <v>42075</v>
      </c>
      <c r="E1570" s="12">
        <v>42076</v>
      </c>
      <c r="F1570" s="24">
        <f>Table13[[#This Row],[Ship Date]]-Table13[[#This Row],[Order Date]]</f>
        <v>1</v>
      </c>
      <c r="G1570" s="18" t="str">
        <f>IF(Table13[[#This Row],[Shipping Delay (No of Days From Order to Delivery)]]&lt;=2,"Fast Delivery","Standard Delivery")</f>
        <v>Fast Delivery</v>
      </c>
      <c r="H1570" s="8" t="s">
        <v>144</v>
      </c>
      <c r="I1570" s="13" t="str">
        <f ca="1">TRIM(Table13[[#This Row],[Product Category]])</f>
        <v>Office Supplies</v>
      </c>
      <c r="J1570" s="13" t="str">
        <f ca="1">PROPER(Table13[[#This Row],[Product Sub-Category]])</f>
        <v>Computer Peripherals</v>
      </c>
      <c r="K1570" s="14">
        <v>8</v>
      </c>
      <c r="L1570" s="15">
        <v>47.98</v>
      </c>
      <c r="M1570" s="15">
        <f t="shared" si="72"/>
        <v>383.84</v>
      </c>
      <c r="N1570" s="9">
        <v>0.05</v>
      </c>
      <c r="O1570" s="21">
        <v>0.05</v>
      </c>
      <c r="P1570" s="21" t="str">
        <f>IF(Table13[[#This Row],[Discount]]=0,"No Discount",IF(Table13[[#This Row],[Discount]]&lt;=0.05,"Low",IF(Table13[[#This Row],[Discount]]&lt;=0.1,"Medium","High")))</f>
        <v>Low</v>
      </c>
      <c r="Q1570" s="15">
        <f t="shared" si="73"/>
        <v>19.192</v>
      </c>
      <c r="R1570" s="15">
        <f t="shared" si="74"/>
        <v>364.64799999999997</v>
      </c>
      <c r="S1570" s="15" t="str">
        <f>IF(Table13[[#This Row],[Total Sales After Discount (Main Total Sales)]]&gt;=1000,"High Order","Low Order")</f>
        <v>Low Order</v>
      </c>
      <c r="T1570" s="9" t="s">
        <v>31</v>
      </c>
      <c r="U1570" s="9" t="s">
        <v>104</v>
      </c>
      <c r="V1570" s="16" t="str">
        <f ca="1">PROPER(Table13[[#This Row],[Region]])</f>
        <v>Central</v>
      </c>
      <c r="W1570" s="9" t="s">
        <v>138</v>
      </c>
      <c r="X1570" s="9" t="s">
        <v>938</v>
      </c>
      <c r="Y1570" s="9" t="s">
        <v>22</v>
      </c>
      <c r="Z1570" s="9" t="str">
        <f>TEXT(Table13[[#This Row],[Order Date]],"mmm")</f>
        <v>Mar</v>
      </c>
      <c r="AA1570" s="1" t="str">
        <f>TEXT(Table13[[#This Row],[Order Date]],"yyyy")</f>
        <v>2015</v>
      </c>
      <c r="AB1570" s="1" t="str">
        <f>TEXT(Table13[[#This Row],[Order Date]],"mmm yyyy")</f>
        <v>Mar 2015</v>
      </c>
      <c r="AC1570" s="1" t="str">
        <f>TEXT(Table13[[#This Row],[Order Date]],"dddd")</f>
        <v>Thursday</v>
      </c>
    </row>
    <row r="1571" spans="1:29" ht="14.5">
      <c r="A1571" s="9">
        <v>2791</v>
      </c>
      <c r="B1571" s="9" t="str">
        <f>VLOOKUP(Table13[[#This Row],[Customer ID]],'Customer Lookup'!A:B,2,0)</f>
        <v>Dawn Larson</v>
      </c>
      <c r="C1571" s="9">
        <v>88758</v>
      </c>
      <c r="D1571" s="12">
        <v>42019</v>
      </c>
      <c r="E1571" s="12">
        <v>42019</v>
      </c>
      <c r="F1571" s="24">
        <f>Table13[[#This Row],[Ship Date]]-Table13[[#This Row],[Order Date]]</f>
        <v>0</v>
      </c>
      <c r="G1571" s="18" t="str">
        <f>IF(Table13[[#This Row],[Shipping Delay (No of Days From Order to Delivery)]]&lt;=2,"Fast Delivery","Standard Delivery")</f>
        <v>Fast Delivery</v>
      </c>
      <c r="H1571" s="9" t="s">
        <v>2231</v>
      </c>
      <c r="I1571" s="13" t="str">
        <f ca="1">TRIM(Table13[[#This Row],[Product Category]])</f>
        <v>Office Supplies</v>
      </c>
      <c r="J1571" s="13" t="str">
        <f ca="1">PROPER(Table13[[#This Row],[Product Sub-Category]])</f>
        <v>Pens &amp; Art Supplies</v>
      </c>
      <c r="K1571" s="14">
        <v>7</v>
      </c>
      <c r="L1571" s="15">
        <v>2.88</v>
      </c>
      <c r="M1571" s="15">
        <f t="shared" si="72"/>
        <v>20.16</v>
      </c>
      <c r="N1571" s="9">
        <v>0.05</v>
      </c>
      <c r="O1571" s="20">
        <v>0.05</v>
      </c>
      <c r="P1571" s="20" t="str">
        <f>IF(Table13[[#This Row],[Discount]]=0,"No Discount",IF(Table13[[#This Row],[Discount]]&lt;=0.05,"Low",IF(Table13[[#This Row],[Discount]]&lt;=0.1,"Medium","High")))</f>
        <v>Low</v>
      </c>
      <c r="Q1571" s="15">
        <f t="shared" si="73"/>
        <v>1.008</v>
      </c>
      <c r="R1571" s="15">
        <f t="shared" si="74"/>
        <v>19.152000000000001</v>
      </c>
      <c r="S1571" s="15" t="str">
        <f>IF(Table13[[#This Row],[Total Sales After Discount (Main Total Sales)]]&gt;=1000,"High Order","Low Order")</f>
        <v>Low Order</v>
      </c>
      <c r="T1571" s="9" t="s">
        <v>41</v>
      </c>
      <c r="U1571" s="9" t="s">
        <v>81</v>
      </c>
      <c r="V1571" s="16" t="str">
        <f ca="1">PROPER(Table13[[#This Row],[Region]])</f>
        <v>Central</v>
      </c>
      <c r="W1571" s="9" t="s">
        <v>215</v>
      </c>
      <c r="X1571" s="9" t="s">
        <v>939</v>
      </c>
      <c r="Y1571" s="9" t="s">
        <v>32</v>
      </c>
      <c r="Z1571" s="9" t="str">
        <f>TEXT(Table13[[#This Row],[Order Date]],"mmm")</f>
        <v>Jan</v>
      </c>
      <c r="AA1571" s="1" t="str">
        <f>TEXT(Table13[[#This Row],[Order Date]],"yyyy")</f>
        <v>2015</v>
      </c>
      <c r="AB1571" s="1" t="str">
        <f>TEXT(Table13[[#This Row],[Order Date]],"mmm yyyy")</f>
        <v>Jan 2015</v>
      </c>
      <c r="AC1571" s="1" t="str">
        <f>TEXT(Table13[[#This Row],[Order Date]],"dddd")</f>
        <v>Thursday</v>
      </c>
    </row>
    <row r="1572" spans="1:29" ht="14.5">
      <c r="A1572" s="9">
        <v>2794</v>
      </c>
      <c r="B1572" s="9" t="str">
        <f>VLOOKUP(Table13[[#This Row],[Customer ID]],'Customer Lookup'!A:B,2,0)</f>
        <v>Connie Bunn</v>
      </c>
      <c r="C1572" s="9">
        <v>87554</v>
      </c>
      <c r="D1572" s="12">
        <v>42083</v>
      </c>
      <c r="E1572" s="12">
        <v>42085</v>
      </c>
      <c r="F1572" s="24">
        <f>Table13[[#This Row],[Ship Date]]-Table13[[#This Row],[Order Date]]</f>
        <v>2</v>
      </c>
      <c r="G1572" s="18" t="str">
        <f>IF(Table13[[#This Row],[Shipping Delay (No of Days From Order to Delivery)]]&lt;=2,"Fast Delivery","Standard Delivery")</f>
        <v>Fast Delivery</v>
      </c>
      <c r="H1572" s="8" t="s">
        <v>116</v>
      </c>
      <c r="I1572" s="13" t="str">
        <f ca="1">TRIM(Table13[[#This Row],[Product Category]])</f>
        <v>Office Supplies</v>
      </c>
      <c r="J1572" s="13" t="str">
        <f ca="1">PROPER(Table13[[#This Row],[Product Sub-Category]])</f>
        <v>Labels</v>
      </c>
      <c r="K1572" s="14">
        <v>2</v>
      </c>
      <c r="L1572" s="15">
        <v>2.61</v>
      </c>
      <c r="M1572" s="15">
        <f t="shared" si="72"/>
        <v>5.22</v>
      </c>
      <c r="N1572" s="9">
        <v>0.05</v>
      </c>
      <c r="O1572" s="21">
        <v>0.05</v>
      </c>
      <c r="P1572" s="21" t="str">
        <f>IF(Table13[[#This Row],[Discount]]=0,"No Discount",IF(Table13[[#This Row],[Discount]]&lt;=0.05,"Low",IF(Table13[[#This Row],[Discount]]&lt;=0.1,"Medium","High")))</f>
        <v>Low</v>
      </c>
      <c r="Q1572" s="15">
        <f t="shared" si="73"/>
        <v>0.26100000000000001</v>
      </c>
      <c r="R1572" s="15">
        <f t="shared" si="74"/>
        <v>4.9589999999999996</v>
      </c>
      <c r="S1572" s="15" t="str">
        <f>IF(Table13[[#This Row],[Total Sales After Discount (Main Total Sales)]]&gt;=1000,"High Order","Low Order")</f>
        <v>Low Order</v>
      </c>
      <c r="T1572" s="9" t="s">
        <v>50</v>
      </c>
      <c r="U1572" s="9" t="s">
        <v>81</v>
      </c>
      <c r="V1572" s="16" t="str">
        <f ca="1">PROPER(Table13[[#This Row],[Region]])</f>
        <v>Central</v>
      </c>
      <c r="W1572" s="9" t="s">
        <v>228</v>
      </c>
      <c r="X1572" s="9" t="s">
        <v>940</v>
      </c>
      <c r="Y1572" s="9" t="s">
        <v>32</v>
      </c>
      <c r="Z1572" s="9" t="str">
        <f>TEXT(Table13[[#This Row],[Order Date]],"mmm")</f>
        <v>Mar</v>
      </c>
      <c r="AA1572" s="1" t="str">
        <f>TEXT(Table13[[#This Row],[Order Date]],"yyyy")</f>
        <v>2015</v>
      </c>
      <c r="AB1572" s="1" t="str">
        <f>TEXT(Table13[[#This Row],[Order Date]],"mmm yyyy")</f>
        <v>Mar 2015</v>
      </c>
      <c r="AC1572" s="1" t="str">
        <f>TEXT(Table13[[#This Row],[Order Date]],"dddd")</f>
        <v>Friday</v>
      </c>
    </row>
    <row r="1573" spans="1:29" ht="14.5">
      <c r="A1573" s="9">
        <v>2794</v>
      </c>
      <c r="B1573" s="9" t="str">
        <f>VLOOKUP(Table13[[#This Row],[Customer ID]],'Customer Lookup'!A:B,2,0)</f>
        <v>Connie Bunn</v>
      </c>
      <c r="C1573" s="9">
        <v>87555</v>
      </c>
      <c r="D1573" s="12">
        <v>42162</v>
      </c>
      <c r="E1573" s="12">
        <v>42162</v>
      </c>
      <c r="F1573" s="24">
        <f>Table13[[#This Row],[Ship Date]]-Table13[[#This Row],[Order Date]]</f>
        <v>0</v>
      </c>
      <c r="G1573" s="18" t="str">
        <f>IF(Table13[[#This Row],[Shipping Delay (No of Days From Order to Delivery)]]&lt;=2,"Fast Delivery","Standard Delivery")</f>
        <v>Fast Delivery</v>
      </c>
      <c r="H1573" s="9" t="s">
        <v>83</v>
      </c>
      <c r="I1573" s="13" t="str">
        <f ca="1">TRIM(Table13[[#This Row],[Product Category]])</f>
        <v>Office Supplies</v>
      </c>
      <c r="J1573" s="13" t="str">
        <f ca="1">PROPER(Table13[[#This Row],[Product Sub-Category]])</f>
        <v>Paper</v>
      </c>
      <c r="K1573" s="14">
        <v>5</v>
      </c>
      <c r="L1573" s="15">
        <v>4.76</v>
      </c>
      <c r="M1573" s="15">
        <f t="shared" si="72"/>
        <v>23.799999999999997</v>
      </c>
      <c r="N1573" s="9">
        <v>0.05</v>
      </c>
      <c r="O1573" s="20">
        <v>0.05</v>
      </c>
      <c r="P1573" s="20" t="str">
        <f>IF(Table13[[#This Row],[Discount]]=0,"No Discount",IF(Table13[[#This Row],[Discount]]&lt;=0.05,"Low",IF(Table13[[#This Row],[Discount]]&lt;=0.1,"Medium","High")))</f>
        <v>Low</v>
      </c>
      <c r="Q1573" s="15">
        <f t="shared" si="73"/>
        <v>1.19</v>
      </c>
      <c r="R1573" s="15">
        <f t="shared" si="74"/>
        <v>22.609999999999996</v>
      </c>
      <c r="S1573" s="15" t="str">
        <f>IF(Table13[[#This Row],[Total Sales After Discount (Main Total Sales)]]&gt;=1000,"High Order","Low Order")</f>
        <v>Low Order</v>
      </c>
      <c r="T1573" s="9" t="s">
        <v>21</v>
      </c>
      <c r="U1573" s="9" t="s">
        <v>81</v>
      </c>
      <c r="V1573" s="16" t="str">
        <f ca="1">PROPER(Table13[[#This Row],[Region]])</f>
        <v>Central</v>
      </c>
      <c r="W1573" s="9" t="s">
        <v>228</v>
      </c>
      <c r="X1573" s="9" t="s">
        <v>940</v>
      </c>
      <c r="Y1573" s="9" t="s">
        <v>32</v>
      </c>
      <c r="Z1573" s="9" t="str">
        <f>TEXT(Table13[[#This Row],[Order Date]],"mmm")</f>
        <v>Jun</v>
      </c>
      <c r="AA1573" s="1" t="str">
        <f>TEXT(Table13[[#This Row],[Order Date]],"yyyy")</f>
        <v>2015</v>
      </c>
      <c r="AB1573" s="1" t="str">
        <f>TEXT(Table13[[#This Row],[Order Date]],"mmm yyyy")</f>
        <v>Jun 2015</v>
      </c>
      <c r="AC1573" s="1" t="str">
        <f>TEXT(Table13[[#This Row],[Order Date]],"dddd")</f>
        <v>Sunday</v>
      </c>
    </row>
    <row r="1574" spans="1:29" ht="14.5">
      <c r="A1574" s="9">
        <v>2795</v>
      </c>
      <c r="B1574" s="9" t="str">
        <f>VLOOKUP(Table13[[#This Row],[Customer ID]],'Customer Lookup'!A:B,2,0)</f>
        <v>Harry Burns</v>
      </c>
      <c r="C1574" s="9">
        <v>87556</v>
      </c>
      <c r="D1574" s="12">
        <v>42030</v>
      </c>
      <c r="E1574" s="12">
        <v>42032</v>
      </c>
      <c r="F1574" s="24">
        <f>Table13[[#This Row],[Ship Date]]-Table13[[#This Row],[Order Date]]</f>
        <v>2</v>
      </c>
      <c r="G1574" s="18" t="str">
        <f>IF(Table13[[#This Row],[Shipping Delay (No of Days From Order to Delivery)]]&lt;=2,"Fast Delivery","Standard Delivery")</f>
        <v>Fast Delivery</v>
      </c>
      <c r="H1574" s="8" t="s">
        <v>2231</v>
      </c>
      <c r="I1574" s="13" t="str">
        <f ca="1">TRIM(Table13[[#This Row],[Product Category]])</f>
        <v>Technology</v>
      </c>
      <c r="J1574" s="13" t="str">
        <f ca="1">PROPER(Table13[[#This Row],[Product Sub-Category]])</f>
        <v>Pens &amp; Art Supplies</v>
      </c>
      <c r="K1574" s="14">
        <v>8</v>
      </c>
      <c r="L1574" s="15">
        <v>3.57</v>
      </c>
      <c r="M1574" s="15">
        <f t="shared" si="72"/>
        <v>28.56</v>
      </c>
      <c r="N1574" s="9">
        <v>0.05</v>
      </c>
      <c r="O1574" s="21">
        <v>0.05</v>
      </c>
      <c r="P1574" s="21" t="str">
        <f>IF(Table13[[#This Row],[Discount]]=0,"No Discount",IF(Table13[[#This Row],[Discount]]&lt;=0.05,"Low",IF(Table13[[#This Row],[Discount]]&lt;=0.1,"Medium","High")))</f>
        <v>Low</v>
      </c>
      <c r="Q1574" s="15">
        <f t="shared" si="73"/>
        <v>1.4279999999999999</v>
      </c>
      <c r="R1574" s="15">
        <f t="shared" si="74"/>
        <v>27.131999999999998</v>
      </c>
      <c r="S1574" s="15" t="str">
        <f>IF(Table13[[#This Row],[Total Sales After Discount (Main Total Sales)]]&gt;=1000,"High Order","Low Order")</f>
        <v>Low Order</v>
      </c>
      <c r="T1574" s="9" t="s">
        <v>98</v>
      </c>
      <c r="U1574" s="9" t="s">
        <v>81</v>
      </c>
      <c r="V1574" s="16" t="str">
        <f ca="1">PROPER(Table13[[#This Row],[Region]])</f>
        <v>Central</v>
      </c>
      <c r="W1574" s="9" t="s">
        <v>228</v>
      </c>
      <c r="X1574" s="9" t="s">
        <v>941</v>
      </c>
      <c r="Y1574" s="9" t="s">
        <v>32</v>
      </c>
      <c r="Z1574" s="9" t="str">
        <f>TEXT(Table13[[#This Row],[Order Date]],"mmm")</f>
        <v>Jan</v>
      </c>
      <c r="AA1574" s="1" t="str">
        <f>TEXT(Table13[[#This Row],[Order Date]],"yyyy")</f>
        <v>2015</v>
      </c>
      <c r="AB1574" s="1" t="str">
        <f>TEXT(Table13[[#This Row],[Order Date]],"mmm yyyy")</f>
        <v>Jan 2015</v>
      </c>
      <c r="AC1574" s="1" t="str">
        <f>TEXT(Table13[[#This Row],[Order Date]],"dddd")</f>
        <v>Monday</v>
      </c>
    </row>
    <row r="1575" spans="1:29" ht="14.5">
      <c r="A1575" s="9">
        <v>2795</v>
      </c>
      <c r="B1575" s="9" t="str">
        <f>VLOOKUP(Table13[[#This Row],[Customer ID]],'Customer Lookup'!A:B,2,0)</f>
        <v>Harry Burns</v>
      </c>
      <c r="C1575" s="9">
        <v>87556</v>
      </c>
      <c r="D1575" s="12">
        <v>42030</v>
      </c>
      <c r="E1575" s="12">
        <v>42034</v>
      </c>
      <c r="F1575" s="24">
        <f>Table13[[#This Row],[Ship Date]]-Table13[[#This Row],[Order Date]]</f>
        <v>4</v>
      </c>
      <c r="G1575" s="18" t="str">
        <f>IF(Table13[[#This Row],[Shipping Delay (No of Days From Order to Delivery)]]&lt;=2,"Fast Delivery","Standard Delivery")</f>
        <v>Standard Delivery</v>
      </c>
      <c r="H1575" s="9" t="s">
        <v>2235</v>
      </c>
      <c r="I1575" s="13" t="str">
        <f ca="1">TRIM(Table13[[#This Row],[Product Category]])</f>
        <v>Technology</v>
      </c>
      <c r="J1575" s="13" t="str">
        <f ca="1">PROPER(Table13[[#This Row],[Product Sub-Category]])</f>
        <v>Telephones And Communication</v>
      </c>
      <c r="K1575" s="14">
        <v>14</v>
      </c>
      <c r="L1575" s="15">
        <v>200.99</v>
      </c>
      <c r="M1575" s="15">
        <f t="shared" si="72"/>
        <v>2813.86</v>
      </c>
      <c r="N1575" s="9">
        <v>0.1</v>
      </c>
      <c r="O1575" s="20">
        <v>0.1</v>
      </c>
      <c r="P1575" s="20" t="str">
        <f>IF(Table13[[#This Row],[Discount]]=0,"No Discount",IF(Table13[[#This Row],[Discount]]&lt;=0.05,"Low",IF(Table13[[#This Row],[Discount]]&lt;=0.1,"Medium","High")))</f>
        <v>Medium</v>
      </c>
      <c r="Q1575" s="15">
        <f t="shared" si="73"/>
        <v>281.38600000000002</v>
      </c>
      <c r="R1575" s="15">
        <f t="shared" si="74"/>
        <v>2532.4740000000002</v>
      </c>
      <c r="S1575" s="15" t="str">
        <f>IF(Table13[[#This Row],[Total Sales After Discount (Main Total Sales)]]&gt;=1000,"High Order","Low Order")</f>
        <v>High Order</v>
      </c>
      <c r="T1575" s="9" t="s">
        <v>98</v>
      </c>
      <c r="U1575" s="9" t="s">
        <v>81</v>
      </c>
      <c r="V1575" s="16" t="str">
        <f ca="1">PROPER(Table13[[#This Row],[Region]])</f>
        <v>Central</v>
      </c>
      <c r="W1575" s="9" t="s">
        <v>228</v>
      </c>
      <c r="X1575" s="9" t="s">
        <v>941</v>
      </c>
      <c r="Y1575" s="9" t="s">
        <v>32</v>
      </c>
      <c r="Z1575" s="9" t="str">
        <f>TEXT(Table13[[#This Row],[Order Date]],"mmm")</f>
        <v>Jan</v>
      </c>
      <c r="AA1575" s="1" t="str">
        <f>TEXT(Table13[[#This Row],[Order Date]],"yyyy")</f>
        <v>2015</v>
      </c>
      <c r="AB1575" s="1" t="str">
        <f>TEXT(Table13[[#This Row],[Order Date]],"mmm yyyy")</f>
        <v>Jan 2015</v>
      </c>
      <c r="AC1575" s="1" t="str">
        <f>TEXT(Table13[[#This Row],[Order Date]],"dddd")</f>
        <v>Monday</v>
      </c>
    </row>
    <row r="1576" spans="1:29" ht="14.5">
      <c r="A1576" s="9">
        <v>2795</v>
      </c>
      <c r="B1576" s="9" t="str">
        <f>VLOOKUP(Table13[[#This Row],[Customer ID]],'Customer Lookup'!A:B,2,0)</f>
        <v>Harry Burns</v>
      </c>
      <c r="C1576" s="9">
        <v>87556</v>
      </c>
      <c r="D1576" s="12">
        <v>42030</v>
      </c>
      <c r="E1576" s="12">
        <v>42030</v>
      </c>
      <c r="F1576" s="24">
        <f>Table13[[#This Row],[Ship Date]]-Table13[[#This Row],[Order Date]]</f>
        <v>0</v>
      </c>
      <c r="G1576" s="18" t="str">
        <f>IF(Table13[[#This Row],[Shipping Delay (No of Days From Order to Delivery)]]&lt;=2,"Fast Delivery","Standard Delivery")</f>
        <v>Fast Delivery</v>
      </c>
      <c r="H1576" s="8" t="s">
        <v>2235</v>
      </c>
      <c r="I1576" s="13" t="str">
        <f ca="1">TRIM(Table13[[#This Row],[Product Category]])</f>
        <v>Office Supplies</v>
      </c>
      <c r="J1576" s="13" t="str">
        <f ca="1">PROPER(Table13[[#This Row],[Product Sub-Category]])</f>
        <v>Telephones And Communication</v>
      </c>
      <c r="K1576" s="14">
        <v>2</v>
      </c>
      <c r="L1576" s="15">
        <v>195.99</v>
      </c>
      <c r="M1576" s="15">
        <f t="shared" si="72"/>
        <v>391.98</v>
      </c>
      <c r="N1576" s="9">
        <v>0.1</v>
      </c>
      <c r="O1576" s="21">
        <v>0.1</v>
      </c>
      <c r="P1576" s="21" t="str">
        <f>IF(Table13[[#This Row],[Discount]]=0,"No Discount",IF(Table13[[#This Row],[Discount]]&lt;=0.05,"Low",IF(Table13[[#This Row],[Discount]]&lt;=0.1,"Medium","High")))</f>
        <v>Medium</v>
      </c>
      <c r="Q1576" s="15">
        <f t="shared" si="73"/>
        <v>39.198000000000008</v>
      </c>
      <c r="R1576" s="15">
        <f t="shared" si="74"/>
        <v>352.78200000000004</v>
      </c>
      <c r="S1576" s="15" t="str">
        <f>IF(Table13[[#This Row],[Total Sales After Discount (Main Total Sales)]]&gt;=1000,"High Order","Low Order")</f>
        <v>Low Order</v>
      </c>
      <c r="T1576" s="9" t="s">
        <v>98</v>
      </c>
      <c r="U1576" s="9" t="s">
        <v>81</v>
      </c>
      <c r="V1576" s="16" t="str">
        <f ca="1">PROPER(Table13[[#This Row],[Region]])</f>
        <v>Central</v>
      </c>
      <c r="W1576" s="9" t="s">
        <v>228</v>
      </c>
      <c r="X1576" s="9" t="s">
        <v>941</v>
      </c>
      <c r="Y1576" s="9" t="s">
        <v>32</v>
      </c>
      <c r="Z1576" s="9" t="str">
        <f>TEXT(Table13[[#This Row],[Order Date]],"mmm")</f>
        <v>Jan</v>
      </c>
      <c r="AA1576" s="1" t="str">
        <f>TEXT(Table13[[#This Row],[Order Date]],"yyyy")</f>
        <v>2015</v>
      </c>
      <c r="AB1576" s="1" t="str">
        <f>TEXT(Table13[[#This Row],[Order Date]],"mmm yyyy")</f>
        <v>Jan 2015</v>
      </c>
      <c r="AC1576" s="1" t="str">
        <f>TEXT(Table13[[#This Row],[Order Date]],"dddd")</f>
        <v>Monday</v>
      </c>
    </row>
    <row r="1577" spans="1:29" ht="14.5">
      <c r="A1577" s="9">
        <v>2796</v>
      </c>
      <c r="B1577" s="9" t="str">
        <f>VLOOKUP(Table13[[#This Row],[Customer ID]],'Customer Lookup'!A:B,2,0)</f>
        <v>Cindy McLeod</v>
      </c>
      <c r="C1577" s="9">
        <v>87553</v>
      </c>
      <c r="D1577" s="12">
        <v>42025</v>
      </c>
      <c r="E1577" s="12">
        <v>42027</v>
      </c>
      <c r="F1577" s="24">
        <f>Table13[[#This Row],[Ship Date]]-Table13[[#This Row],[Order Date]]</f>
        <v>2</v>
      </c>
      <c r="G1577" s="18" t="str">
        <f>IF(Table13[[#This Row],[Shipping Delay (No of Days From Order to Delivery)]]&lt;=2,"Fast Delivery","Standard Delivery")</f>
        <v>Fast Delivery</v>
      </c>
      <c r="H1577" s="9" t="s">
        <v>2237</v>
      </c>
      <c r="I1577" s="13" t="str">
        <f ca="1">TRIM(Table13[[#This Row],[Product Category]])</f>
        <v>Technology</v>
      </c>
      <c r="J1577" s="13" t="str">
        <f ca="1">PROPER(Table13[[#This Row],[Product Sub-Category]])</f>
        <v>Binders And Binder Accessories</v>
      </c>
      <c r="K1577" s="14">
        <v>12</v>
      </c>
      <c r="L1577" s="15">
        <v>30.44</v>
      </c>
      <c r="M1577" s="15">
        <f t="shared" si="72"/>
        <v>365.28000000000003</v>
      </c>
      <c r="N1577" s="9">
        <v>0.05</v>
      </c>
      <c r="O1577" s="20">
        <v>0.05</v>
      </c>
      <c r="P1577" s="20" t="str">
        <f>IF(Table13[[#This Row],[Discount]]=0,"No Discount",IF(Table13[[#This Row],[Discount]]&lt;=0.05,"Low",IF(Table13[[#This Row],[Discount]]&lt;=0.1,"Medium","High")))</f>
        <v>Low</v>
      </c>
      <c r="Q1577" s="15">
        <f t="shared" si="73"/>
        <v>18.264000000000003</v>
      </c>
      <c r="R1577" s="15">
        <f t="shared" si="74"/>
        <v>347.01600000000002</v>
      </c>
      <c r="S1577" s="15" t="str">
        <f>IF(Table13[[#This Row],[Total Sales After Discount (Main Total Sales)]]&gt;=1000,"High Order","Low Order")</f>
        <v>Low Order</v>
      </c>
      <c r="T1577" s="9" t="s">
        <v>50</v>
      </c>
      <c r="U1577" s="9" t="s">
        <v>81</v>
      </c>
      <c r="V1577" s="16" t="str">
        <f ca="1">PROPER(Table13[[#This Row],[Region]])</f>
        <v>East</v>
      </c>
      <c r="W1577" s="9" t="s">
        <v>228</v>
      </c>
      <c r="X1577" s="9" t="s">
        <v>942</v>
      </c>
      <c r="Y1577" s="9" t="s">
        <v>32</v>
      </c>
      <c r="Z1577" s="9" t="str">
        <f>TEXT(Table13[[#This Row],[Order Date]],"mmm")</f>
        <v>Jan</v>
      </c>
      <c r="AA1577" s="1" t="str">
        <f>TEXT(Table13[[#This Row],[Order Date]],"yyyy")</f>
        <v>2015</v>
      </c>
      <c r="AB1577" s="1" t="str">
        <f>TEXT(Table13[[#This Row],[Order Date]],"mmm yyyy")</f>
        <v>Jan 2015</v>
      </c>
      <c r="AC1577" s="1" t="str">
        <f>TEXT(Table13[[#This Row],[Order Date]],"dddd")</f>
        <v>Wednesday</v>
      </c>
    </row>
    <row r="1578" spans="1:29" ht="14.5">
      <c r="A1578" s="9">
        <v>2797</v>
      </c>
      <c r="B1578" s="9" t="str">
        <f>VLOOKUP(Table13[[#This Row],[Customer ID]],'Customer Lookup'!A:B,2,0)</f>
        <v>Cameron Kendall</v>
      </c>
      <c r="C1578" s="9">
        <v>87552</v>
      </c>
      <c r="D1578" s="12">
        <v>42014</v>
      </c>
      <c r="E1578" s="12">
        <v>42015</v>
      </c>
      <c r="F1578" s="24">
        <f>Table13[[#This Row],[Ship Date]]-Table13[[#This Row],[Order Date]]</f>
        <v>1</v>
      </c>
      <c r="G1578" s="18" t="str">
        <f>IF(Table13[[#This Row],[Shipping Delay (No of Days From Order to Delivery)]]&lt;=2,"Fast Delivery","Standard Delivery")</f>
        <v>Fast Delivery</v>
      </c>
      <c r="H1578" s="8" t="s">
        <v>144</v>
      </c>
      <c r="I1578" s="13" t="str">
        <f ca="1">TRIM(Table13[[#This Row],[Product Category]])</f>
        <v>Office Supplies</v>
      </c>
      <c r="J1578" s="13" t="str">
        <f ca="1">PROPER(Table13[[#This Row],[Product Sub-Category]])</f>
        <v>Computer Peripherals</v>
      </c>
      <c r="K1578" s="14">
        <v>8</v>
      </c>
      <c r="L1578" s="15">
        <v>5.0199999999999996</v>
      </c>
      <c r="M1578" s="15">
        <f t="shared" si="72"/>
        <v>40.159999999999997</v>
      </c>
      <c r="N1578" s="9">
        <v>0.05</v>
      </c>
      <c r="O1578" s="21">
        <v>0.05</v>
      </c>
      <c r="P1578" s="21" t="str">
        <f>IF(Table13[[#This Row],[Discount]]=0,"No Discount",IF(Table13[[#This Row],[Discount]]&lt;=0.05,"Low",IF(Table13[[#This Row],[Discount]]&lt;=0.1,"Medium","High")))</f>
        <v>Low</v>
      </c>
      <c r="Q1578" s="15">
        <f t="shared" si="73"/>
        <v>2.008</v>
      </c>
      <c r="R1578" s="15">
        <f t="shared" si="74"/>
        <v>38.151999999999994</v>
      </c>
      <c r="S1578" s="15" t="str">
        <f>IF(Table13[[#This Row],[Total Sales After Discount (Main Total Sales)]]&gt;=1000,"High Order","Low Order")</f>
        <v>Low Order</v>
      </c>
      <c r="T1578" s="9" t="s">
        <v>50</v>
      </c>
      <c r="U1578" s="9" t="s">
        <v>104</v>
      </c>
      <c r="V1578" s="16" t="str">
        <f ca="1">PROPER(Table13[[#This Row],[Region]])</f>
        <v>East</v>
      </c>
      <c r="W1578" s="9" t="s">
        <v>174</v>
      </c>
      <c r="X1578" s="9" t="s">
        <v>943</v>
      </c>
      <c r="Y1578" s="9" t="s">
        <v>32</v>
      </c>
      <c r="Z1578" s="9" t="str">
        <f>TEXT(Table13[[#This Row],[Order Date]],"mmm")</f>
        <v>Jan</v>
      </c>
      <c r="AA1578" s="1" t="str">
        <f>TEXT(Table13[[#This Row],[Order Date]],"yyyy")</f>
        <v>2015</v>
      </c>
      <c r="AB1578" s="1" t="str">
        <f>TEXT(Table13[[#This Row],[Order Date]],"mmm yyyy")</f>
        <v>Jan 2015</v>
      </c>
      <c r="AC1578" s="1" t="str">
        <f>TEXT(Table13[[#This Row],[Order Date]],"dddd")</f>
        <v>Saturday</v>
      </c>
    </row>
    <row r="1579" spans="1:29" ht="14.5">
      <c r="A1579" s="9">
        <v>2797</v>
      </c>
      <c r="B1579" s="9" t="str">
        <f>VLOOKUP(Table13[[#This Row],[Customer ID]],'Customer Lookup'!A:B,2,0)</f>
        <v>Cameron Kendall</v>
      </c>
      <c r="C1579" s="9">
        <v>87553</v>
      </c>
      <c r="D1579" s="12">
        <v>42025</v>
      </c>
      <c r="E1579" s="12">
        <v>42026</v>
      </c>
      <c r="F1579" s="24">
        <f>Table13[[#This Row],[Ship Date]]-Table13[[#This Row],[Order Date]]</f>
        <v>1</v>
      </c>
      <c r="G1579" s="18" t="str">
        <f>IF(Table13[[#This Row],[Shipping Delay (No of Days From Order to Delivery)]]&lt;=2,"Fast Delivery","Standard Delivery")</f>
        <v>Fast Delivery</v>
      </c>
      <c r="H1579" s="9" t="s">
        <v>116</v>
      </c>
      <c r="I1579" s="13" t="str">
        <f ca="1">TRIM(Table13[[#This Row],[Product Category]])</f>
        <v>Office Supplies</v>
      </c>
      <c r="J1579" s="13" t="str">
        <f ca="1">PROPER(Table13[[#This Row],[Product Sub-Category]])</f>
        <v>Labels</v>
      </c>
      <c r="K1579" s="14">
        <v>9</v>
      </c>
      <c r="L1579" s="15">
        <v>4.91</v>
      </c>
      <c r="M1579" s="15">
        <f t="shared" si="72"/>
        <v>44.19</v>
      </c>
      <c r="N1579" s="9">
        <v>0.05</v>
      </c>
      <c r="O1579" s="20">
        <v>0.05</v>
      </c>
      <c r="P1579" s="20" t="str">
        <f>IF(Table13[[#This Row],[Discount]]=0,"No Discount",IF(Table13[[#This Row],[Discount]]&lt;=0.05,"Low",IF(Table13[[#This Row],[Discount]]&lt;=0.1,"Medium","High")))</f>
        <v>Low</v>
      </c>
      <c r="Q1579" s="15">
        <f t="shared" si="73"/>
        <v>2.2094999999999998</v>
      </c>
      <c r="R1579" s="15">
        <f t="shared" si="74"/>
        <v>41.980499999999999</v>
      </c>
      <c r="S1579" s="15" t="str">
        <f>IF(Table13[[#This Row],[Total Sales After Discount (Main Total Sales)]]&gt;=1000,"High Order","Low Order")</f>
        <v>Low Order</v>
      </c>
      <c r="T1579" s="9" t="s">
        <v>50</v>
      </c>
      <c r="U1579" s="9" t="s">
        <v>81</v>
      </c>
      <c r="V1579" s="16" t="str">
        <f ca="1">PROPER(Table13[[#This Row],[Region]])</f>
        <v>West</v>
      </c>
      <c r="W1579" s="9" t="s">
        <v>174</v>
      </c>
      <c r="X1579" s="9" t="s">
        <v>943</v>
      </c>
      <c r="Y1579" s="9" t="s">
        <v>32</v>
      </c>
      <c r="Z1579" s="9" t="str">
        <f>TEXT(Table13[[#This Row],[Order Date]],"mmm")</f>
        <v>Jan</v>
      </c>
      <c r="AA1579" s="1" t="str">
        <f>TEXT(Table13[[#This Row],[Order Date]],"yyyy")</f>
        <v>2015</v>
      </c>
      <c r="AB1579" s="1" t="str">
        <f>TEXT(Table13[[#This Row],[Order Date]],"mmm yyyy")</f>
        <v>Jan 2015</v>
      </c>
      <c r="AC1579" s="1" t="str">
        <f>TEXT(Table13[[#This Row],[Order Date]],"dddd")</f>
        <v>Wednesday</v>
      </c>
    </row>
    <row r="1580" spans="1:29" ht="14.5">
      <c r="A1580" s="9">
        <v>2801</v>
      </c>
      <c r="B1580" s="9" t="str">
        <f>VLOOKUP(Table13[[#This Row],[Customer ID]],'Customer Lookup'!A:B,2,0)</f>
        <v>Jimmy Wang</v>
      </c>
      <c r="C1580" s="9">
        <v>91049</v>
      </c>
      <c r="D1580" s="12">
        <v>42183</v>
      </c>
      <c r="E1580" s="12">
        <v>42188</v>
      </c>
      <c r="F1580" s="24">
        <f>Table13[[#This Row],[Ship Date]]-Table13[[#This Row],[Order Date]]</f>
        <v>5</v>
      </c>
      <c r="G1580" s="18" t="str">
        <f>IF(Table13[[#This Row],[Shipping Delay (No of Days From Order to Delivery)]]&lt;=2,"Fast Delivery","Standard Delivery")</f>
        <v>Standard Delivery</v>
      </c>
      <c r="H1580" s="8" t="s">
        <v>196</v>
      </c>
      <c r="I1580" s="13" t="str">
        <f ca="1">TRIM(Table13[[#This Row],[Product Category]])</f>
        <v>Technology</v>
      </c>
      <c r="J1580" s="13" t="str">
        <f ca="1">PROPER(Table13[[#This Row],[Product Sub-Category]])</f>
        <v>Appliances</v>
      </c>
      <c r="K1580" s="14">
        <v>15</v>
      </c>
      <c r="L1580" s="15">
        <v>17.52</v>
      </c>
      <c r="M1580" s="15">
        <f t="shared" si="72"/>
        <v>262.8</v>
      </c>
      <c r="N1580" s="9">
        <v>0.05</v>
      </c>
      <c r="O1580" s="21">
        <v>0.05</v>
      </c>
      <c r="P1580" s="21" t="str">
        <f>IF(Table13[[#This Row],[Discount]]=0,"No Discount",IF(Table13[[#This Row],[Discount]]&lt;=0.05,"Low",IF(Table13[[#This Row],[Discount]]&lt;=0.1,"Medium","High")))</f>
        <v>Low</v>
      </c>
      <c r="Q1580" s="15">
        <f t="shared" si="73"/>
        <v>13.14</v>
      </c>
      <c r="R1580" s="15">
        <f t="shared" si="74"/>
        <v>249.66000000000003</v>
      </c>
      <c r="S1580" s="15" t="str">
        <f>IF(Table13[[#This Row],[Total Sales After Discount (Main Total Sales)]]&gt;=1000,"High Order","Low Order")</f>
        <v>Low Order</v>
      </c>
      <c r="T1580" s="9" t="s">
        <v>98</v>
      </c>
      <c r="U1580" s="9" t="s">
        <v>42</v>
      </c>
      <c r="V1580" s="16" t="str">
        <f ca="1">PROPER(Table13[[#This Row],[Region]])</f>
        <v>West</v>
      </c>
      <c r="W1580" s="9" t="s">
        <v>250</v>
      </c>
      <c r="X1580" s="9" t="s">
        <v>928</v>
      </c>
      <c r="Y1580" s="9" t="s">
        <v>32</v>
      </c>
      <c r="Z1580" s="9" t="str">
        <f>TEXT(Table13[[#This Row],[Order Date]],"mmm")</f>
        <v>Jun</v>
      </c>
      <c r="AA1580" s="1" t="str">
        <f>TEXT(Table13[[#This Row],[Order Date]],"yyyy")</f>
        <v>2015</v>
      </c>
      <c r="AB1580" s="1" t="str">
        <f>TEXT(Table13[[#This Row],[Order Date]],"mmm yyyy")</f>
        <v>Jun 2015</v>
      </c>
      <c r="AC1580" s="1" t="str">
        <f>TEXT(Table13[[#This Row],[Order Date]],"dddd")</f>
        <v>Sunday</v>
      </c>
    </row>
    <row r="1581" spans="1:29" ht="14.5">
      <c r="A1581" s="9">
        <v>2803</v>
      </c>
      <c r="B1581" s="9" t="str">
        <f>VLOOKUP(Table13[[#This Row],[Customer ID]],'Customer Lookup'!A:B,2,0)</f>
        <v>Catherine Dorsey Burnett</v>
      </c>
      <c r="C1581" s="9">
        <v>86227</v>
      </c>
      <c r="D1581" s="12">
        <v>42040</v>
      </c>
      <c r="E1581" s="12">
        <v>42041</v>
      </c>
      <c r="F1581" s="24">
        <f>Table13[[#This Row],[Ship Date]]-Table13[[#This Row],[Order Date]]</f>
        <v>1</v>
      </c>
      <c r="G1581" s="18" t="str">
        <f>IF(Table13[[#This Row],[Shipping Delay (No of Days From Order to Delivery)]]&lt;=2,"Fast Delivery","Standard Delivery")</f>
        <v>Fast Delivery</v>
      </c>
      <c r="H1581" s="9" t="s">
        <v>74</v>
      </c>
      <c r="I1581" s="13" t="str">
        <f ca="1">TRIM(Table13[[#This Row],[Product Category]])</f>
        <v>Office Supplies</v>
      </c>
      <c r="J1581" s="13" t="str">
        <f ca="1">PROPER(Table13[[#This Row],[Product Sub-Category]])</f>
        <v>Office Machines</v>
      </c>
      <c r="K1581" s="14">
        <v>10</v>
      </c>
      <c r="L1581" s="15">
        <v>500.98</v>
      </c>
      <c r="M1581" s="15">
        <f t="shared" si="72"/>
        <v>5009.8</v>
      </c>
      <c r="N1581" s="9">
        <v>0.1</v>
      </c>
      <c r="O1581" s="20">
        <v>0.1</v>
      </c>
      <c r="P1581" s="20" t="str">
        <f>IF(Table13[[#This Row],[Discount]]=0,"No Discount",IF(Table13[[#This Row],[Discount]]&lt;=0.05,"Low",IF(Table13[[#This Row],[Discount]]&lt;=0.1,"Medium","High")))</f>
        <v>Medium</v>
      </c>
      <c r="Q1581" s="15">
        <f t="shared" si="73"/>
        <v>500.98</v>
      </c>
      <c r="R1581" s="15">
        <f t="shared" si="74"/>
        <v>4508.82</v>
      </c>
      <c r="S1581" s="15" t="str">
        <f>IF(Table13[[#This Row],[Total Sales After Discount (Main Total Sales)]]&gt;=1000,"High Order","Low Order")</f>
        <v>High Order</v>
      </c>
      <c r="T1581" s="9" t="s">
        <v>50</v>
      </c>
      <c r="U1581" s="9" t="s">
        <v>51</v>
      </c>
      <c r="V1581" s="16" t="str">
        <f ca="1">PROPER(Table13[[#This Row],[Region]])</f>
        <v>West</v>
      </c>
      <c r="W1581" s="9" t="s">
        <v>37</v>
      </c>
      <c r="X1581" s="9" t="s">
        <v>944</v>
      </c>
      <c r="Y1581" s="9" t="s">
        <v>22</v>
      </c>
      <c r="Z1581" s="9" t="str">
        <f>TEXT(Table13[[#This Row],[Order Date]],"mmm")</f>
        <v>Feb</v>
      </c>
      <c r="AA1581" s="1" t="str">
        <f>TEXT(Table13[[#This Row],[Order Date]],"yyyy")</f>
        <v>2015</v>
      </c>
      <c r="AB1581" s="1" t="str">
        <f>TEXT(Table13[[#This Row],[Order Date]],"mmm yyyy")</f>
        <v>Feb 2015</v>
      </c>
      <c r="AC1581" s="1" t="str">
        <f>TEXT(Table13[[#This Row],[Order Date]],"dddd")</f>
        <v>Thursday</v>
      </c>
    </row>
    <row r="1582" spans="1:29" ht="14.5">
      <c r="A1582" s="9">
        <v>2803</v>
      </c>
      <c r="B1582" s="9" t="str">
        <f>VLOOKUP(Table13[[#This Row],[Customer ID]],'Customer Lookup'!A:B,2,0)</f>
        <v>Catherine Dorsey Burnett</v>
      </c>
      <c r="C1582" s="9">
        <v>86227</v>
      </c>
      <c r="D1582" s="12">
        <v>42040</v>
      </c>
      <c r="E1582" s="12">
        <v>42042</v>
      </c>
      <c r="F1582" s="24">
        <f>Table13[[#This Row],[Ship Date]]-Table13[[#This Row],[Order Date]]</f>
        <v>2</v>
      </c>
      <c r="G1582" s="18" t="str">
        <f>IF(Table13[[#This Row],[Shipping Delay (No of Days From Order to Delivery)]]&lt;=2,"Fast Delivery","Standard Delivery")</f>
        <v>Fast Delivery</v>
      </c>
      <c r="H1582" s="8" t="s">
        <v>2238</v>
      </c>
      <c r="I1582" s="13" t="str">
        <f ca="1">TRIM(Table13[[#This Row],[Product Category]])</f>
        <v>Office Supplies</v>
      </c>
      <c r="J1582" s="13" t="str">
        <f ca="1">PROPER(Table13[[#This Row],[Product Sub-Category]])</f>
        <v>Storage &amp; Organization</v>
      </c>
      <c r="K1582" s="14">
        <v>1</v>
      </c>
      <c r="L1582" s="15">
        <v>178.47</v>
      </c>
      <c r="M1582" s="15">
        <f t="shared" si="72"/>
        <v>178.47</v>
      </c>
      <c r="N1582" s="9">
        <v>0.1</v>
      </c>
      <c r="O1582" s="21">
        <v>0.1</v>
      </c>
      <c r="P1582" s="21" t="str">
        <f>IF(Table13[[#This Row],[Discount]]=0,"No Discount",IF(Table13[[#This Row],[Discount]]&lt;=0.05,"Low",IF(Table13[[#This Row],[Discount]]&lt;=0.1,"Medium","High")))</f>
        <v>Medium</v>
      </c>
      <c r="Q1582" s="15">
        <f t="shared" si="73"/>
        <v>17.847000000000001</v>
      </c>
      <c r="R1582" s="15">
        <f t="shared" si="74"/>
        <v>160.62299999999999</v>
      </c>
      <c r="S1582" s="15" t="str">
        <f>IF(Table13[[#This Row],[Total Sales After Discount (Main Total Sales)]]&gt;=1000,"High Order","Low Order")</f>
        <v>Low Order</v>
      </c>
      <c r="T1582" s="9" t="s">
        <v>50</v>
      </c>
      <c r="U1582" s="9" t="s">
        <v>51</v>
      </c>
      <c r="V1582" s="16" t="str">
        <f ca="1">PROPER(Table13[[#This Row],[Region]])</f>
        <v>South</v>
      </c>
      <c r="W1582" s="9" t="s">
        <v>37</v>
      </c>
      <c r="X1582" s="9" t="s">
        <v>944</v>
      </c>
      <c r="Y1582" s="9" t="s">
        <v>32</v>
      </c>
      <c r="Z1582" s="9" t="str">
        <f>TEXT(Table13[[#This Row],[Order Date]],"mmm")</f>
        <v>Feb</v>
      </c>
      <c r="AA1582" s="1" t="str">
        <f>TEXT(Table13[[#This Row],[Order Date]],"yyyy")</f>
        <v>2015</v>
      </c>
      <c r="AB1582" s="1" t="str">
        <f>TEXT(Table13[[#This Row],[Order Date]],"mmm yyyy")</f>
        <v>Feb 2015</v>
      </c>
      <c r="AC1582" s="1" t="str">
        <f>TEXT(Table13[[#This Row],[Order Date]],"dddd")</f>
        <v>Thursday</v>
      </c>
    </row>
    <row r="1583" spans="1:29" ht="14.5">
      <c r="A1583" s="9">
        <v>2813</v>
      </c>
      <c r="B1583" s="9" t="str">
        <f>VLOOKUP(Table13[[#This Row],[Customer ID]],'Customer Lookup'!A:B,2,0)</f>
        <v>Marjorie Burnette</v>
      </c>
      <c r="C1583" s="9">
        <v>88819</v>
      </c>
      <c r="D1583" s="12">
        <v>42042</v>
      </c>
      <c r="E1583" s="12">
        <v>42042</v>
      </c>
      <c r="F1583" s="24">
        <f>Table13[[#This Row],[Ship Date]]-Table13[[#This Row],[Order Date]]</f>
        <v>0</v>
      </c>
      <c r="G1583" s="18" t="str">
        <f>IF(Table13[[#This Row],[Shipping Delay (No of Days From Order to Delivery)]]&lt;=2,"Fast Delivery","Standard Delivery")</f>
        <v>Fast Delivery</v>
      </c>
      <c r="H1583" s="9" t="s">
        <v>2237</v>
      </c>
      <c r="I1583" s="13" t="str">
        <f ca="1">TRIM(Table13[[#This Row],[Product Category]])</f>
        <v>Office Supplies</v>
      </c>
      <c r="J1583" s="13" t="str">
        <f ca="1">PROPER(Table13[[#This Row],[Product Sub-Category]])</f>
        <v>Binders And Binder Accessories</v>
      </c>
      <c r="K1583" s="14">
        <v>12</v>
      </c>
      <c r="L1583" s="15">
        <v>30.56</v>
      </c>
      <c r="M1583" s="15">
        <f t="shared" si="72"/>
        <v>366.71999999999997</v>
      </c>
      <c r="N1583" s="9">
        <v>0.05</v>
      </c>
      <c r="O1583" s="20">
        <v>0.05</v>
      </c>
      <c r="P1583" s="20" t="str">
        <f>IF(Table13[[#This Row],[Discount]]=0,"No Discount",IF(Table13[[#This Row],[Discount]]&lt;=0.05,"Low",IF(Table13[[#This Row],[Discount]]&lt;=0.1,"Medium","High")))</f>
        <v>Low</v>
      </c>
      <c r="Q1583" s="15">
        <f t="shared" si="73"/>
        <v>18.335999999999999</v>
      </c>
      <c r="R1583" s="15">
        <f t="shared" si="74"/>
        <v>348.38399999999996</v>
      </c>
      <c r="S1583" s="15" t="str">
        <f>IF(Table13[[#This Row],[Total Sales After Discount (Main Total Sales)]]&gt;=1000,"High Order","Low Order")</f>
        <v>Low Order</v>
      </c>
      <c r="T1583" s="9" t="s">
        <v>50</v>
      </c>
      <c r="U1583" s="9" t="s">
        <v>81</v>
      </c>
      <c r="V1583" s="16" t="str">
        <f ca="1">PROPER(Table13[[#This Row],[Region]])</f>
        <v>East</v>
      </c>
      <c r="W1583" s="9" t="s">
        <v>184</v>
      </c>
      <c r="X1583" s="9" t="s">
        <v>945</v>
      </c>
      <c r="Y1583" s="9" t="s">
        <v>32</v>
      </c>
      <c r="Z1583" s="9" t="str">
        <f>TEXT(Table13[[#This Row],[Order Date]],"mmm")</f>
        <v>Feb</v>
      </c>
      <c r="AA1583" s="1" t="str">
        <f>TEXT(Table13[[#This Row],[Order Date]],"yyyy")</f>
        <v>2015</v>
      </c>
      <c r="AB1583" s="1" t="str">
        <f>TEXT(Table13[[#This Row],[Order Date]],"mmm yyyy")</f>
        <v>Feb 2015</v>
      </c>
      <c r="AC1583" s="1" t="str">
        <f>TEXT(Table13[[#This Row],[Order Date]],"dddd")</f>
        <v>Saturday</v>
      </c>
    </row>
    <row r="1584" spans="1:29" ht="14.5">
      <c r="A1584" s="9">
        <v>2817</v>
      </c>
      <c r="B1584" s="9" t="str">
        <f>VLOOKUP(Table13[[#This Row],[Customer ID]],'Customer Lookup'!A:B,2,0)</f>
        <v>Paul W French</v>
      </c>
      <c r="C1584" s="9">
        <v>89743</v>
      </c>
      <c r="D1584" s="12">
        <v>42156</v>
      </c>
      <c r="E1584" s="12">
        <v>42157</v>
      </c>
      <c r="F1584" s="24">
        <f>Table13[[#This Row],[Ship Date]]-Table13[[#This Row],[Order Date]]</f>
        <v>1</v>
      </c>
      <c r="G1584" s="18" t="str">
        <f>IF(Table13[[#This Row],[Shipping Delay (No of Days From Order to Delivery)]]&lt;=2,"Fast Delivery","Standard Delivery")</f>
        <v>Fast Delivery</v>
      </c>
      <c r="H1584" s="8" t="s">
        <v>60</v>
      </c>
      <c r="I1584" s="13" t="str">
        <f ca="1">TRIM(Table13[[#This Row],[Product Category]])</f>
        <v>Technology</v>
      </c>
      <c r="J1584" s="13" t="str">
        <f ca="1">PROPER(Table13[[#This Row],[Product Sub-Category]])</f>
        <v>Rubber Bands</v>
      </c>
      <c r="K1584" s="14">
        <v>2</v>
      </c>
      <c r="L1584" s="15">
        <v>4.71</v>
      </c>
      <c r="M1584" s="15">
        <f t="shared" si="72"/>
        <v>9.42</v>
      </c>
      <c r="N1584" s="9">
        <v>0.05</v>
      </c>
      <c r="O1584" s="21">
        <v>0.05</v>
      </c>
      <c r="P1584" s="21" t="str">
        <f>IF(Table13[[#This Row],[Discount]]=0,"No Discount",IF(Table13[[#This Row],[Discount]]&lt;=0.05,"Low",IF(Table13[[#This Row],[Discount]]&lt;=0.1,"Medium","High")))</f>
        <v>Low</v>
      </c>
      <c r="Q1584" s="15">
        <f t="shared" si="73"/>
        <v>0.47100000000000003</v>
      </c>
      <c r="R1584" s="15">
        <f t="shared" si="74"/>
        <v>8.9489999999999998</v>
      </c>
      <c r="S1584" s="15" t="str">
        <f>IF(Table13[[#This Row],[Total Sales After Discount (Main Total Sales)]]&gt;=1000,"High Order","Low Order")</f>
        <v>Low Order</v>
      </c>
      <c r="T1584" s="9" t="s">
        <v>21</v>
      </c>
      <c r="U1584" s="9" t="s">
        <v>81</v>
      </c>
      <c r="V1584" s="16" t="str">
        <f ca="1">PROPER(Table13[[#This Row],[Region]])</f>
        <v>East</v>
      </c>
      <c r="W1584" s="9" t="s">
        <v>124</v>
      </c>
      <c r="X1584" s="9" t="s">
        <v>262</v>
      </c>
      <c r="Y1584" s="9" t="s">
        <v>22</v>
      </c>
      <c r="Z1584" s="9" t="str">
        <f>TEXT(Table13[[#This Row],[Order Date]],"mmm")</f>
        <v>Jun</v>
      </c>
      <c r="AA1584" s="1" t="str">
        <f>TEXT(Table13[[#This Row],[Order Date]],"yyyy")</f>
        <v>2015</v>
      </c>
      <c r="AB1584" s="1" t="str">
        <f>TEXT(Table13[[#This Row],[Order Date]],"mmm yyyy")</f>
        <v>Jun 2015</v>
      </c>
      <c r="AC1584" s="1" t="str">
        <f>TEXT(Table13[[#This Row],[Order Date]],"dddd")</f>
        <v>Monday</v>
      </c>
    </row>
    <row r="1585" spans="1:29" ht="14.5">
      <c r="A1585" s="9">
        <v>2817</v>
      </c>
      <c r="B1585" s="9" t="str">
        <f>VLOOKUP(Table13[[#This Row],[Customer ID]],'Customer Lookup'!A:B,2,0)</f>
        <v>Paul W French</v>
      </c>
      <c r="C1585" s="9">
        <v>89743</v>
      </c>
      <c r="D1585" s="12">
        <v>42156</v>
      </c>
      <c r="E1585" s="12">
        <v>42157</v>
      </c>
      <c r="F1585" s="24">
        <f>Table13[[#This Row],[Ship Date]]-Table13[[#This Row],[Order Date]]</f>
        <v>1</v>
      </c>
      <c r="G1585" s="18" t="str">
        <f>IF(Table13[[#This Row],[Shipping Delay (No of Days From Order to Delivery)]]&lt;=2,"Fast Delivery","Standard Delivery")</f>
        <v>Fast Delivery</v>
      </c>
      <c r="H1585" s="9" t="s">
        <v>2235</v>
      </c>
      <c r="I1585" s="13" t="str">
        <f ca="1">TRIM(Table13[[#This Row],[Product Category]])</f>
        <v>Technology</v>
      </c>
      <c r="J1585" s="13" t="str">
        <f ca="1">PROPER(Table13[[#This Row],[Product Sub-Category]])</f>
        <v>Telephones And Communication</v>
      </c>
      <c r="K1585" s="14">
        <v>3</v>
      </c>
      <c r="L1585" s="15">
        <v>55.99</v>
      </c>
      <c r="M1585" s="15">
        <f t="shared" si="72"/>
        <v>167.97</v>
      </c>
      <c r="N1585" s="9">
        <v>0.05</v>
      </c>
      <c r="O1585" s="20">
        <v>0.05</v>
      </c>
      <c r="P1585" s="20" t="str">
        <f>IF(Table13[[#This Row],[Discount]]=0,"No Discount",IF(Table13[[#This Row],[Discount]]&lt;=0.05,"Low",IF(Table13[[#This Row],[Discount]]&lt;=0.1,"Medium","High")))</f>
        <v>Low</v>
      </c>
      <c r="Q1585" s="15">
        <f t="shared" si="73"/>
        <v>8.3985000000000003</v>
      </c>
      <c r="R1585" s="15">
        <f t="shared" si="74"/>
        <v>159.57149999999999</v>
      </c>
      <c r="S1585" s="15" t="str">
        <f>IF(Table13[[#This Row],[Total Sales After Discount (Main Total Sales)]]&gt;=1000,"High Order","Low Order")</f>
        <v>Low Order</v>
      </c>
      <c r="T1585" s="9" t="s">
        <v>21</v>
      </c>
      <c r="U1585" s="9" t="s">
        <v>81</v>
      </c>
      <c r="V1585" s="16" t="str">
        <f ca="1">PROPER(Table13[[#This Row],[Region]])</f>
        <v>Central</v>
      </c>
      <c r="W1585" s="9" t="s">
        <v>124</v>
      </c>
      <c r="X1585" s="9" t="s">
        <v>262</v>
      </c>
      <c r="Y1585" s="9" t="s">
        <v>22</v>
      </c>
      <c r="Z1585" s="9" t="str">
        <f>TEXT(Table13[[#This Row],[Order Date]],"mmm")</f>
        <v>Jun</v>
      </c>
      <c r="AA1585" s="1" t="str">
        <f>TEXT(Table13[[#This Row],[Order Date]],"yyyy")</f>
        <v>2015</v>
      </c>
      <c r="AB1585" s="1" t="str">
        <f>TEXT(Table13[[#This Row],[Order Date]],"mmm yyyy")</f>
        <v>Jun 2015</v>
      </c>
      <c r="AC1585" s="1" t="str">
        <f>TEXT(Table13[[#This Row],[Order Date]],"dddd")</f>
        <v>Monday</v>
      </c>
    </row>
    <row r="1586" spans="1:29" ht="14.5">
      <c r="A1586" s="9">
        <v>2820</v>
      </c>
      <c r="B1586" s="9" t="str">
        <f>VLOOKUP(Table13[[#This Row],[Customer ID]],'Customer Lookup'!A:B,2,0)</f>
        <v>Laurence Simon</v>
      </c>
      <c r="C1586" s="9">
        <v>87899</v>
      </c>
      <c r="D1586" s="12">
        <v>42134</v>
      </c>
      <c r="E1586" s="12">
        <v>42136</v>
      </c>
      <c r="F1586" s="24">
        <f>Table13[[#This Row],[Ship Date]]-Table13[[#This Row],[Order Date]]</f>
        <v>2</v>
      </c>
      <c r="G1586" s="18" t="str">
        <f>IF(Table13[[#This Row],[Shipping Delay (No of Days From Order to Delivery)]]&lt;=2,"Fast Delivery","Standard Delivery")</f>
        <v>Fast Delivery</v>
      </c>
      <c r="H1586" s="8" t="s">
        <v>144</v>
      </c>
      <c r="I1586" s="13" t="str">
        <f ca="1">TRIM(Table13[[#This Row],[Product Category]])</f>
        <v>Office Supplies</v>
      </c>
      <c r="J1586" s="13" t="str">
        <f ca="1">PROPER(Table13[[#This Row],[Product Sub-Category]])</f>
        <v>Computer Peripherals</v>
      </c>
      <c r="K1586" s="14">
        <v>18</v>
      </c>
      <c r="L1586" s="15">
        <v>6.48</v>
      </c>
      <c r="M1586" s="15">
        <f t="shared" si="72"/>
        <v>116.64000000000001</v>
      </c>
      <c r="N1586" s="9">
        <v>0.05</v>
      </c>
      <c r="O1586" s="21">
        <v>0.05</v>
      </c>
      <c r="P1586" s="21" t="str">
        <f>IF(Table13[[#This Row],[Discount]]=0,"No Discount",IF(Table13[[#This Row],[Discount]]&lt;=0.05,"Low",IF(Table13[[#This Row],[Discount]]&lt;=0.1,"Medium","High")))</f>
        <v>Low</v>
      </c>
      <c r="Q1586" s="15">
        <f t="shared" si="73"/>
        <v>5.8320000000000007</v>
      </c>
      <c r="R1586" s="15">
        <f t="shared" si="74"/>
        <v>110.80800000000002</v>
      </c>
      <c r="S1586" s="15" t="str">
        <f>IF(Table13[[#This Row],[Total Sales After Discount (Main Total Sales)]]&gt;=1000,"High Order","Low Order")</f>
        <v>Low Order</v>
      </c>
      <c r="T1586" s="9" t="s">
        <v>98</v>
      </c>
      <c r="U1586" s="9" t="s">
        <v>42</v>
      </c>
      <c r="V1586" s="16" t="str">
        <f ca="1">PROPER(Table13[[#This Row],[Region]])</f>
        <v>Central</v>
      </c>
      <c r="W1586" s="9" t="s">
        <v>306</v>
      </c>
      <c r="X1586" s="9" t="s">
        <v>946</v>
      </c>
      <c r="Y1586" s="9" t="s">
        <v>32</v>
      </c>
      <c r="Z1586" s="9" t="str">
        <f>TEXT(Table13[[#This Row],[Order Date]],"mmm")</f>
        <v>May</v>
      </c>
      <c r="AA1586" s="1" t="str">
        <f>TEXT(Table13[[#This Row],[Order Date]],"yyyy")</f>
        <v>2015</v>
      </c>
      <c r="AB1586" s="1" t="str">
        <f>TEXT(Table13[[#This Row],[Order Date]],"mmm yyyy")</f>
        <v>May 2015</v>
      </c>
      <c r="AC1586" s="1" t="str">
        <f>TEXT(Table13[[#This Row],[Order Date]],"dddd")</f>
        <v>Sunday</v>
      </c>
    </row>
    <row r="1587" spans="1:29" ht="14.5">
      <c r="A1587" s="9">
        <v>2820</v>
      </c>
      <c r="B1587" s="9" t="str">
        <f>VLOOKUP(Table13[[#This Row],[Customer ID]],'Customer Lookup'!A:B,2,0)</f>
        <v>Laurence Simon</v>
      </c>
      <c r="C1587" s="9">
        <v>87900</v>
      </c>
      <c r="D1587" s="12">
        <v>42018</v>
      </c>
      <c r="E1587" s="12">
        <v>42019</v>
      </c>
      <c r="F1587" s="24">
        <f>Table13[[#This Row],[Ship Date]]-Table13[[#This Row],[Order Date]]</f>
        <v>1</v>
      </c>
      <c r="G1587" s="18" t="str">
        <f>IF(Table13[[#This Row],[Shipping Delay (No of Days From Order to Delivery)]]&lt;=2,"Fast Delivery","Standard Delivery")</f>
        <v>Fast Delivery</v>
      </c>
      <c r="H1587" s="9" t="s">
        <v>2231</v>
      </c>
      <c r="I1587" s="13" t="str">
        <f ca="1">TRIM(Table13[[#This Row],[Product Category]])</f>
        <v>Office Supplies</v>
      </c>
      <c r="J1587" s="13" t="str">
        <f ca="1">PROPER(Table13[[#This Row],[Product Sub-Category]])</f>
        <v>Pens &amp; Art Supplies</v>
      </c>
      <c r="K1587" s="14">
        <v>14</v>
      </c>
      <c r="L1587" s="15">
        <v>22.01</v>
      </c>
      <c r="M1587" s="15">
        <f t="shared" si="72"/>
        <v>308.14000000000004</v>
      </c>
      <c r="N1587" s="9">
        <v>0.05</v>
      </c>
      <c r="O1587" s="20">
        <v>0.05</v>
      </c>
      <c r="P1587" s="20" t="str">
        <f>IF(Table13[[#This Row],[Discount]]=0,"No Discount",IF(Table13[[#This Row],[Discount]]&lt;=0.05,"Low",IF(Table13[[#This Row],[Discount]]&lt;=0.1,"Medium","High")))</f>
        <v>Low</v>
      </c>
      <c r="Q1587" s="15">
        <f t="shared" si="73"/>
        <v>15.407000000000004</v>
      </c>
      <c r="R1587" s="15">
        <f t="shared" si="74"/>
        <v>292.73300000000006</v>
      </c>
      <c r="S1587" s="15" t="str">
        <f>IF(Table13[[#This Row],[Total Sales After Discount (Main Total Sales)]]&gt;=1000,"High Order","Low Order")</f>
        <v>Low Order</v>
      </c>
      <c r="T1587" s="9" t="s">
        <v>31</v>
      </c>
      <c r="U1587" s="9" t="s">
        <v>42</v>
      </c>
      <c r="V1587" s="16" t="str">
        <f ca="1">PROPER(Table13[[#This Row],[Region]])</f>
        <v>West</v>
      </c>
      <c r="W1587" s="9" t="s">
        <v>306</v>
      </c>
      <c r="X1587" s="9" t="s">
        <v>946</v>
      </c>
      <c r="Y1587" s="9" t="s">
        <v>32</v>
      </c>
      <c r="Z1587" s="9" t="str">
        <f>TEXT(Table13[[#This Row],[Order Date]],"mmm")</f>
        <v>Jan</v>
      </c>
      <c r="AA1587" s="1" t="str">
        <f>TEXT(Table13[[#This Row],[Order Date]],"yyyy")</f>
        <v>2015</v>
      </c>
      <c r="AB1587" s="1" t="str">
        <f>TEXT(Table13[[#This Row],[Order Date]],"mmm yyyy")</f>
        <v>Jan 2015</v>
      </c>
      <c r="AC1587" s="1" t="str">
        <f>TEXT(Table13[[#This Row],[Order Date]],"dddd")</f>
        <v>Wednesday</v>
      </c>
    </row>
    <row r="1588" spans="1:29" ht="14.5">
      <c r="A1588" s="9">
        <v>2823</v>
      </c>
      <c r="B1588" s="9" t="str">
        <f>VLOOKUP(Table13[[#This Row],[Customer ID]],'Customer Lookup'!A:B,2,0)</f>
        <v>Max Hurley</v>
      </c>
      <c r="C1588" s="9">
        <v>87240</v>
      </c>
      <c r="D1588" s="12">
        <v>42124</v>
      </c>
      <c r="E1588" s="12">
        <v>42126</v>
      </c>
      <c r="F1588" s="24">
        <f>Table13[[#This Row],[Ship Date]]-Table13[[#This Row],[Order Date]]</f>
        <v>2</v>
      </c>
      <c r="G1588" s="18" t="str">
        <f>IF(Table13[[#This Row],[Shipping Delay (No of Days From Order to Delivery)]]&lt;=2,"Fast Delivery","Standard Delivery")</f>
        <v>Fast Delivery</v>
      </c>
      <c r="H1588" s="8" t="s">
        <v>2231</v>
      </c>
      <c r="I1588" s="13" t="str">
        <f ca="1">TRIM(Table13[[#This Row],[Product Category]])</f>
        <v>Technology</v>
      </c>
      <c r="J1588" s="13" t="str">
        <f ca="1">PROPER(Table13[[#This Row],[Product Sub-Category]])</f>
        <v>Pens &amp; Art Supplies</v>
      </c>
      <c r="K1588" s="14">
        <v>11</v>
      </c>
      <c r="L1588" s="15">
        <v>21.98</v>
      </c>
      <c r="M1588" s="15">
        <f t="shared" si="72"/>
        <v>241.78</v>
      </c>
      <c r="N1588" s="9">
        <v>0.05</v>
      </c>
      <c r="O1588" s="21">
        <v>0.05</v>
      </c>
      <c r="P1588" s="21" t="str">
        <f>IF(Table13[[#This Row],[Discount]]=0,"No Discount",IF(Table13[[#This Row],[Discount]]&lt;=0.05,"Low",IF(Table13[[#This Row],[Discount]]&lt;=0.1,"Medium","High")))</f>
        <v>Low</v>
      </c>
      <c r="Q1588" s="15">
        <f t="shared" si="73"/>
        <v>12.089</v>
      </c>
      <c r="R1588" s="15">
        <f t="shared" si="74"/>
        <v>229.691</v>
      </c>
      <c r="S1588" s="15" t="str">
        <f>IF(Table13[[#This Row],[Total Sales After Discount (Main Total Sales)]]&gt;=1000,"High Order","Low Order")</f>
        <v>Low Order</v>
      </c>
      <c r="T1588" s="9" t="s">
        <v>98</v>
      </c>
      <c r="U1588" s="9" t="s">
        <v>81</v>
      </c>
      <c r="V1588" s="16" t="str">
        <f ca="1">PROPER(Table13[[#This Row],[Region]])</f>
        <v>West</v>
      </c>
      <c r="W1588" s="9" t="s">
        <v>317</v>
      </c>
      <c r="X1588" s="9" t="s">
        <v>947</v>
      </c>
      <c r="Y1588" s="9" t="s">
        <v>32</v>
      </c>
      <c r="Z1588" s="9" t="str">
        <f>TEXT(Table13[[#This Row],[Order Date]],"mmm")</f>
        <v>Apr</v>
      </c>
      <c r="AA1588" s="1" t="str">
        <f>TEXT(Table13[[#This Row],[Order Date]],"yyyy")</f>
        <v>2015</v>
      </c>
      <c r="AB1588" s="1" t="str">
        <f>TEXT(Table13[[#This Row],[Order Date]],"mmm yyyy")</f>
        <v>Apr 2015</v>
      </c>
      <c r="AC1588" s="1" t="str">
        <f>TEXT(Table13[[#This Row],[Order Date]],"dddd")</f>
        <v>Thursday</v>
      </c>
    </row>
    <row r="1589" spans="1:29" ht="14.5">
      <c r="A1589" s="9">
        <v>2825</v>
      </c>
      <c r="B1589" s="9" t="str">
        <f>VLOOKUP(Table13[[#This Row],[Customer ID]],'Customer Lookup'!A:B,2,0)</f>
        <v>Carole Rosen</v>
      </c>
      <c r="C1589" s="9">
        <v>89497</v>
      </c>
      <c r="D1589" s="12">
        <v>42144</v>
      </c>
      <c r="E1589" s="12">
        <v>42151</v>
      </c>
      <c r="F1589" s="24">
        <f>Table13[[#This Row],[Ship Date]]-Table13[[#This Row],[Order Date]]</f>
        <v>7</v>
      </c>
      <c r="G1589" s="18" t="str">
        <f>IF(Table13[[#This Row],[Shipping Delay (No of Days From Order to Delivery)]]&lt;=2,"Fast Delivery","Standard Delivery")</f>
        <v>Standard Delivery</v>
      </c>
      <c r="H1589" s="9" t="s">
        <v>144</v>
      </c>
      <c r="I1589" s="13" t="str">
        <f ca="1">TRIM(Table13[[#This Row],[Product Category]])</f>
        <v>Office Supplies</v>
      </c>
      <c r="J1589" s="13" t="str">
        <f ca="1">PROPER(Table13[[#This Row],[Product Sub-Category]])</f>
        <v>Computer Peripherals</v>
      </c>
      <c r="K1589" s="14">
        <v>3</v>
      </c>
      <c r="L1589" s="15">
        <v>27.48</v>
      </c>
      <c r="M1589" s="15">
        <f t="shared" si="72"/>
        <v>82.44</v>
      </c>
      <c r="N1589" s="9">
        <v>0.05</v>
      </c>
      <c r="O1589" s="20">
        <v>0.05</v>
      </c>
      <c r="P1589" s="20" t="str">
        <f>IF(Table13[[#This Row],[Discount]]=0,"No Discount",IF(Table13[[#This Row],[Discount]]&lt;=0.05,"Low",IF(Table13[[#This Row],[Discount]]&lt;=0.1,"Medium","High")))</f>
        <v>Low</v>
      </c>
      <c r="Q1589" s="15">
        <f t="shared" si="73"/>
        <v>4.1219999999999999</v>
      </c>
      <c r="R1589" s="15">
        <f t="shared" si="74"/>
        <v>78.317999999999998</v>
      </c>
      <c r="S1589" s="15" t="str">
        <f>IF(Table13[[#This Row],[Total Sales After Discount (Main Total Sales)]]&gt;=1000,"High Order","Low Order")</f>
        <v>Low Order</v>
      </c>
      <c r="T1589" s="9" t="s">
        <v>98</v>
      </c>
      <c r="U1589" s="9" t="s">
        <v>104</v>
      </c>
      <c r="V1589" s="16" t="str">
        <f ca="1">PROPER(Table13[[#This Row],[Region]])</f>
        <v>West</v>
      </c>
      <c r="W1589" s="9" t="s">
        <v>682</v>
      </c>
      <c r="X1589" s="9" t="s">
        <v>908</v>
      </c>
      <c r="Y1589" s="9" t="s">
        <v>32</v>
      </c>
      <c r="Z1589" s="9" t="str">
        <f>TEXT(Table13[[#This Row],[Order Date]],"mmm")</f>
        <v>May</v>
      </c>
      <c r="AA1589" s="1" t="str">
        <f>TEXT(Table13[[#This Row],[Order Date]],"yyyy")</f>
        <v>2015</v>
      </c>
      <c r="AB1589" s="1" t="str">
        <f>TEXT(Table13[[#This Row],[Order Date]],"mmm yyyy")</f>
        <v>May 2015</v>
      </c>
      <c r="AC1589" s="1" t="str">
        <f>TEXT(Table13[[#This Row],[Order Date]],"dddd")</f>
        <v>Wednesday</v>
      </c>
    </row>
    <row r="1590" spans="1:29" ht="14.5">
      <c r="A1590" s="9">
        <v>2825</v>
      </c>
      <c r="B1590" s="9" t="str">
        <f>VLOOKUP(Table13[[#This Row],[Customer ID]],'Customer Lookup'!A:B,2,0)</f>
        <v>Carole Rosen</v>
      </c>
      <c r="C1590" s="9">
        <v>89497</v>
      </c>
      <c r="D1590" s="12">
        <v>42144</v>
      </c>
      <c r="E1590" s="12">
        <v>42148</v>
      </c>
      <c r="F1590" s="24">
        <f>Table13[[#This Row],[Ship Date]]-Table13[[#This Row],[Order Date]]</f>
        <v>4</v>
      </c>
      <c r="G1590" s="18" t="str">
        <f>IF(Table13[[#This Row],[Shipping Delay (No of Days From Order to Delivery)]]&lt;=2,"Fast Delivery","Standard Delivery")</f>
        <v>Standard Delivery</v>
      </c>
      <c r="H1590" s="8" t="s">
        <v>83</v>
      </c>
      <c r="I1590" s="13" t="str">
        <f ca="1">TRIM(Table13[[#This Row],[Product Category]])</f>
        <v>Office Supplies</v>
      </c>
      <c r="J1590" s="13" t="str">
        <f ca="1">PROPER(Table13[[#This Row],[Product Sub-Category]])</f>
        <v>Paper</v>
      </c>
      <c r="K1590" s="14">
        <v>4</v>
      </c>
      <c r="L1590" s="15">
        <v>10.06</v>
      </c>
      <c r="M1590" s="15">
        <f t="shared" si="72"/>
        <v>40.24</v>
      </c>
      <c r="N1590" s="9">
        <v>0.05</v>
      </c>
      <c r="O1590" s="21">
        <v>0.05</v>
      </c>
      <c r="P1590" s="21" t="str">
        <f>IF(Table13[[#This Row],[Discount]]=0,"No Discount",IF(Table13[[#This Row],[Discount]]&lt;=0.05,"Low",IF(Table13[[#This Row],[Discount]]&lt;=0.1,"Medium","High")))</f>
        <v>Low</v>
      </c>
      <c r="Q1590" s="15">
        <f t="shared" si="73"/>
        <v>2.012</v>
      </c>
      <c r="R1590" s="15">
        <f t="shared" si="74"/>
        <v>38.228000000000002</v>
      </c>
      <c r="S1590" s="15" t="str">
        <f>IF(Table13[[#This Row],[Total Sales After Discount (Main Total Sales)]]&gt;=1000,"High Order","Low Order")</f>
        <v>Low Order</v>
      </c>
      <c r="T1590" s="9" t="s">
        <v>98</v>
      </c>
      <c r="U1590" s="9" t="s">
        <v>104</v>
      </c>
      <c r="V1590" s="16" t="str">
        <f ca="1">PROPER(Table13[[#This Row],[Region]])</f>
        <v>West</v>
      </c>
      <c r="W1590" s="9" t="s">
        <v>682</v>
      </c>
      <c r="X1590" s="9" t="s">
        <v>908</v>
      </c>
      <c r="Y1590" s="9" t="s">
        <v>32</v>
      </c>
      <c r="Z1590" s="9" t="str">
        <f>TEXT(Table13[[#This Row],[Order Date]],"mmm")</f>
        <v>May</v>
      </c>
      <c r="AA1590" s="1" t="str">
        <f>TEXT(Table13[[#This Row],[Order Date]],"yyyy")</f>
        <v>2015</v>
      </c>
      <c r="AB1590" s="1" t="str">
        <f>TEXT(Table13[[#This Row],[Order Date]],"mmm yyyy")</f>
        <v>May 2015</v>
      </c>
      <c r="AC1590" s="1" t="str">
        <f>TEXT(Table13[[#This Row],[Order Date]],"dddd")</f>
        <v>Wednesday</v>
      </c>
    </row>
    <row r="1591" spans="1:29" ht="14.5">
      <c r="A1591" s="9">
        <v>2828</v>
      </c>
      <c r="B1591" s="9" t="str">
        <f>VLOOKUP(Table13[[#This Row],[Customer ID]],'Customer Lookup'!A:B,2,0)</f>
        <v>Monica Howard</v>
      </c>
      <c r="C1591" s="9">
        <v>87720</v>
      </c>
      <c r="D1591" s="12">
        <v>42054</v>
      </c>
      <c r="E1591" s="12">
        <v>42056</v>
      </c>
      <c r="F1591" s="24">
        <f>Table13[[#This Row],[Ship Date]]-Table13[[#This Row],[Order Date]]</f>
        <v>2</v>
      </c>
      <c r="G1591" s="18" t="str">
        <f>IF(Table13[[#This Row],[Shipping Delay (No of Days From Order to Delivery)]]&lt;=2,"Fast Delivery","Standard Delivery")</f>
        <v>Fast Delivery</v>
      </c>
      <c r="H1591" s="9" t="s">
        <v>2238</v>
      </c>
      <c r="I1591" s="13" t="str">
        <f ca="1">TRIM(Table13[[#This Row],[Product Category]])</f>
        <v>Technology</v>
      </c>
      <c r="J1591" s="13" t="str">
        <f ca="1">PROPER(Table13[[#This Row],[Product Sub-Category]])</f>
        <v>Storage &amp; Organization</v>
      </c>
      <c r="K1591" s="14">
        <v>8</v>
      </c>
      <c r="L1591" s="15">
        <v>11.29</v>
      </c>
      <c r="M1591" s="15">
        <f t="shared" si="72"/>
        <v>90.32</v>
      </c>
      <c r="N1591" s="9">
        <v>0.05</v>
      </c>
      <c r="O1591" s="20">
        <v>0.05</v>
      </c>
      <c r="P1591" s="20" t="str">
        <f>IF(Table13[[#This Row],[Discount]]=0,"No Discount",IF(Table13[[#This Row],[Discount]]&lt;=0.05,"Low",IF(Table13[[#This Row],[Discount]]&lt;=0.1,"Medium","High")))</f>
        <v>Low</v>
      </c>
      <c r="Q1591" s="15">
        <f t="shared" si="73"/>
        <v>4.516</v>
      </c>
      <c r="R1591" s="15">
        <f t="shared" si="74"/>
        <v>85.803999999999988</v>
      </c>
      <c r="S1591" s="15" t="str">
        <f>IF(Table13[[#This Row],[Total Sales After Discount (Main Total Sales)]]&gt;=1000,"High Order","Low Order")</f>
        <v>Low Order</v>
      </c>
      <c r="T1591" s="9" t="s">
        <v>21</v>
      </c>
      <c r="U1591" s="9" t="s">
        <v>81</v>
      </c>
      <c r="V1591" s="16" t="str">
        <f ca="1">PROPER(Table13[[#This Row],[Region]])</f>
        <v>West</v>
      </c>
      <c r="W1591" s="9" t="s">
        <v>37</v>
      </c>
      <c r="X1591" s="9" t="s">
        <v>948</v>
      </c>
      <c r="Y1591" s="9" t="s">
        <v>32</v>
      </c>
      <c r="Z1591" s="9" t="str">
        <f>TEXT(Table13[[#This Row],[Order Date]],"mmm")</f>
        <v>Feb</v>
      </c>
      <c r="AA1591" s="1" t="str">
        <f>TEXT(Table13[[#This Row],[Order Date]],"yyyy")</f>
        <v>2015</v>
      </c>
      <c r="AB1591" s="1" t="str">
        <f>TEXT(Table13[[#This Row],[Order Date]],"mmm yyyy")</f>
        <v>Feb 2015</v>
      </c>
      <c r="AC1591" s="1" t="str">
        <f>TEXT(Table13[[#This Row],[Order Date]],"dddd")</f>
        <v>Thursday</v>
      </c>
    </row>
    <row r="1592" spans="1:29" ht="14.5">
      <c r="A1592" s="9">
        <v>2828</v>
      </c>
      <c r="B1592" s="9" t="str">
        <f>VLOOKUP(Table13[[#This Row],[Customer ID]],'Customer Lookup'!A:B,2,0)</f>
        <v>Monica Howard</v>
      </c>
      <c r="C1592" s="9">
        <v>87721</v>
      </c>
      <c r="D1592" s="12">
        <v>42156</v>
      </c>
      <c r="E1592" s="12">
        <v>42157</v>
      </c>
      <c r="F1592" s="24">
        <f>Table13[[#This Row],[Ship Date]]-Table13[[#This Row],[Order Date]]</f>
        <v>1</v>
      </c>
      <c r="G1592" s="18" t="str">
        <f>IF(Table13[[#This Row],[Shipping Delay (No of Days From Order to Delivery)]]&lt;=2,"Fast Delivery","Standard Delivery")</f>
        <v>Fast Delivery</v>
      </c>
      <c r="H1592" s="8" t="s">
        <v>144</v>
      </c>
      <c r="I1592" s="13" t="str">
        <f ca="1">TRIM(Table13[[#This Row],[Product Category]])</f>
        <v>Furniture</v>
      </c>
      <c r="J1592" s="13" t="str">
        <f ca="1">PROPER(Table13[[#This Row],[Product Sub-Category]])</f>
        <v>Computer Peripherals</v>
      </c>
      <c r="K1592" s="14">
        <v>12</v>
      </c>
      <c r="L1592" s="15">
        <v>39.479999999999997</v>
      </c>
      <c r="M1592" s="15">
        <f t="shared" si="72"/>
        <v>473.76</v>
      </c>
      <c r="N1592" s="9">
        <v>0.05</v>
      </c>
      <c r="O1592" s="21">
        <v>0.05</v>
      </c>
      <c r="P1592" s="21" t="str">
        <f>IF(Table13[[#This Row],[Discount]]=0,"No Discount",IF(Table13[[#This Row],[Discount]]&lt;=0.05,"Low",IF(Table13[[#This Row],[Discount]]&lt;=0.1,"Medium","High")))</f>
        <v>Low</v>
      </c>
      <c r="Q1592" s="15">
        <f t="shared" si="73"/>
        <v>23.688000000000002</v>
      </c>
      <c r="R1592" s="15">
        <f t="shared" si="74"/>
        <v>450.072</v>
      </c>
      <c r="S1592" s="15" t="str">
        <f>IF(Table13[[#This Row],[Total Sales After Discount (Main Total Sales)]]&gt;=1000,"High Order","Low Order")</f>
        <v>Low Order</v>
      </c>
      <c r="T1592" s="9" t="s">
        <v>50</v>
      </c>
      <c r="U1592" s="9" t="s">
        <v>81</v>
      </c>
      <c r="V1592" s="16" t="str">
        <f ca="1">PROPER(Table13[[#This Row],[Region]])</f>
        <v>Central</v>
      </c>
      <c r="W1592" s="9" t="s">
        <v>37</v>
      </c>
      <c r="X1592" s="9" t="s">
        <v>948</v>
      </c>
      <c r="Y1592" s="9" t="s">
        <v>32</v>
      </c>
      <c r="Z1592" s="9" t="str">
        <f>TEXT(Table13[[#This Row],[Order Date]],"mmm")</f>
        <v>Jun</v>
      </c>
      <c r="AA1592" s="1" t="str">
        <f>TEXT(Table13[[#This Row],[Order Date]],"yyyy")</f>
        <v>2015</v>
      </c>
      <c r="AB1592" s="1" t="str">
        <f>TEXT(Table13[[#This Row],[Order Date]],"mmm yyyy")</f>
        <v>Jun 2015</v>
      </c>
      <c r="AC1592" s="1" t="str">
        <f>TEXT(Table13[[#This Row],[Order Date]],"dddd")</f>
        <v>Monday</v>
      </c>
    </row>
    <row r="1593" spans="1:29" ht="14.5">
      <c r="A1593" s="9">
        <v>2833</v>
      </c>
      <c r="B1593" s="9" t="str">
        <f>VLOOKUP(Table13[[#This Row],[Customer ID]],'Customer Lookup'!A:B,2,0)</f>
        <v>Tim Connolly</v>
      </c>
      <c r="C1593" s="9">
        <v>91030</v>
      </c>
      <c r="D1593" s="12">
        <v>42088</v>
      </c>
      <c r="E1593" s="12">
        <v>42090</v>
      </c>
      <c r="F1593" s="24">
        <f>Table13[[#This Row],[Ship Date]]-Table13[[#This Row],[Order Date]]</f>
        <v>2</v>
      </c>
      <c r="G1593" s="18" t="str">
        <f>IF(Table13[[#This Row],[Shipping Delay (No of Days From Order to Delivery)]]&lt;=2,"Fast Delivery","Standard Delivery")</f>
        <v>Fast Delivery</v>
      </c>
      <c r="H1593" s="9" t="s">
        <v>151</v>
      </c>
      <c r="I1593" s="13" t="str">
        <f ca="1">TRIM(Table13[[#This Row],[Product Category]])</f>
        <v>Technology</v>
      </c>
      <c r="J1593" s="13" t="str">
        <f ca="1">PROPER(Table13[[#This Row],[Product Sub-Category]])</f>
        <v>Bookcases</v>
      </c>
      <c r="K1593" s="14">
        <v>4</v>
      </c>
      <c r="L1593" s="15">
        <v>140.97999999999999</v>
      </c>
      <c r="M1593" s="15">
        <f t="shared" si="72"/>
        <v>563.91999999999996</v>
      </c>
      <c r="N1593" s="9">
        <v>0.1</v>
      </c>
      <c r="O1593" s="20">
        <v>0.1</v>
      </c>
      <c r="P1593" s="20" t="str">
        <f>IF(Table13[[#This Row],[Discount]]=0,"No Discount",IF(Table13[[#This Row],[Discount]]&lt;=0.05,"Low",IF(Table13[[#This Row],[Discount]]&lt;=0.1,"Medium","High")))</f>
        <v>Medium</v>
      </c>
      <c r="Q1593" s="15">
        <f t="shared" si="73"/>
        <v>56.391999999999996</v>
      </c>
      <c r="R1593" s="15">
        <f t="shared" si="74"/>
        <v>507.52799999999996</v>
      </c>
      <c r="S1593" s="15" t="str">
        <f>IF(Table13[[#This Row],[Total Sales After Discount (Main Total Sales)]]&gt;=1000,"High Order","Low Order")</f>
        <v>Low Order</v>
      </c>
      <c r="T1593" s="9" t="s">
        <v>31</v>
      </c>
      <c r="U1593" s="9" t="s">
        <v>51</v>
      </c>
      <c r="V1593" s="16" t="str">
        <f ca="1">PROPER(Table13[[#This Row],[Region]])</f>
        <v>Central</v>
      </c>
      <c r="W1593" s="9" t="s">
        <v>55</v>
      </c>
      <c r="X1593" s="9" t="s">
        <v>949</v>
      </c>
      <c r="Y1593" s="9" t="s">
        <v>22</v>
      </c>
      <c r="Z1593" s="9" t="str">
        <f>TEXT(Table13[[#This Row],[Order Date]],"mmm")</f>
        <v>Mar</v>
      </c>
      <c r="AA1593" s="1" t="str">
        <f>TEXT(Table13[[#This Row],[Order Date]],"yyyy")</f>
        <v>2015</v>
      </c>
      <c r="AB1593" s="1" t="str">
        <f>TEXT(Table13[[#This Row],[Order Date]],"mmm yyyy")</f>
        <v>Mar 2015</v>
      </c>
      <c r="AC1593" s="1" t="str">
        <f>TEXT(Table13[[#This Row],[Order Date]],"dddd")</f>
        <v>Wednesday</v>
      </c>
    </row>
    <row r="1594" spans="1:29" ht="14.5">
      <c r="A1594" s="9">
        <v>2833</v>
      </c>
      <c r="B1594" s="9" t="str">
        <f>VLOOKUP(Table13[[#This Row],[Customer ID]],'Customer Lookup'!A:B,2,0)</f>
        <v>Tim Connolly</v>
      </c>
      <c r="C1594" s="9">
        <v>91030</v>
      </c>
      <c r="D1594" s="12">
        <v>42088</v>
      </c>
      <c r="E1594" s="12">
        <v>42089</v>
      </c>
      <c r="F1594" s="24">
        <f>Table13[[#This Row],[Ship Date]]-Table13[[#This Row],[Order Date]]</f>
        <v>1</v>
      </c>
      <c r="G1594" s="18" t="str">
        <f>IF(Table13[[#This Row],[Shipping Delay (No of Days From Order to Delivery)]]&lt;=2,"Fast Delivery","Standard Delivery")</f>
        <v>Fast Delivery</v>
      </c>
      <c r="H1594" s="8" t="s">
        <v>2235</v>
      </c>
      <c r="I1594" s="13" t="str">
        <f ca="1">TRIM(Table13[[#This Row],[Product Category]])</f>
        <v>Technology</v>
      </c>
      <c r="J1594" s="13" t="str">
        <f ca="1">PROPER(Table13[[#This Row],[Product Sub-Category]])</f>
        <v>Telephones And Communication</v>
      </c>
      <c r="K1594" s="14">
        <v>15</v>
      </c>
      <c r="L1594" s="15">
        <v>65.989999999999995</v>
      </c>
      <c r="M1594" s="15">
        <f t="shared" si="72"/>
        <v>989.84999999999991</v>
      </c>
      <c r="N1594" s="9">
        <v>0.05</v>
      </c>
      <c r="O1594" s="21">
        <v>0.05</v>
      </c>
      <c r="P1594" s="21" t="str">
        <f>IF(Table13[[#This Row],[Discount]]=0,"No Discount",IF(Table13[[#This Row],[Discount]]&lt;=0.05,"Low",IF(Table13[[#This Row],[Discount]]&lt;=0.1,"Medium","High")))</f>
        <v>Low</v>
      </c>
      <c r="Q1594" s="15">
        <f t="shared" si="73"/>
        <v>49.4925</v>
      </c>
      <c r="R1594" s="15">
        <f t="shared" si="74"/>
        <v>940.35749999999996</v>
      </c>
      <c r="S1594" s="15" t="str">
        <f>IF(Table13[[#This Row],[Total Sales After Discount (Main Total Sales)]]&gt;=1000,"High Order","Low Order")</f>
        <v>Low Order</v>
      </c>
      <c r="T1594" s="9" t="s">
        <v>31</v>
      </c>
      <c r="U1594" s="9" t="s">
        <v>51</v>
      </c>
      <c r="V1594" s="16" t="str">
        <f ca="1">PROPER(Table13[[#This Row],[Region]])</f>
        <v>Central</v>
      </c>
      <c r="W1594" s="9" t="s">
        <v>55</v>
      </c>
      <c r="X1594" s="9" t="s">
        <v>949</v>
      </c>
      <c r="Y1594" s="9" t="s">
        <v>32</v>
      </c>
      <c r="Z1594" s="9" t="str">
        <f>TEXT(Table13[[#This Row],[Order Date]],"mmm")</f>
        <v>Mar</v>
      </c>
      <c r="AA1594" s="1" t="str">
        <f>TEXT(Table13[[#This Row],[Order Date]],"yyyy")</f>
        <v>2015</v>
      </c>
      <c r="AB1594" s="1" t="str">
        <f>TEXT(Table13[[#This Row],[Order Date]],"mmm yyyy")</f>
        <v>Mar 2015</v>
      </c>
      <c r="AC1594" s="1" t="str">
        <f>TEXT(Table13[[#This Row],[Order Date]],"dddd")</f>
        <v>Wednesday</v>
      </c>
    </row>
    <row r="1595" spans="1:29" ht="14.5">
      <c r="A1595" s="9">
        <v>2837</v>
      </c>
      <c r="B1595" s="9" t="str">
        <f>VLOOKUP(Table13[[#This Row],[Customer ID]],'Customer Lookup'!A:B,2,0)</f>
        <v>Leslie Hawley</v>
      </c>
      <c r="C1595" s="9">
        <v>89801</v>
      </c>
      <c r="D1595" s="12">
        <v>42071</v>
      </c>
      <c r="E1595" s="12">
        <v>42073</v>
      </c>
      <c r="F1595" s="24">
        <f>Table13[[#This Row],[Ship Date]]-Table13[[#This Row],[Order Date]]</f>
        <v>2</v>
      </c>
      <c r="G1595" s="18" t="str">
        <f>IF(Table13[[#This Row],[Shipping Delay (No of Days From Order to Delivery)]]&lt;=2,"Fast Delivery","Standard Delivery")</f>
        <v>Fast Delivery</v>
      </c>
      <c r="H1595" s="9" t="s">
        <v>74</v>
      </c>
      <c r="I1595" s="13" t="str">
        <f ca="1">TRIM(Table13[[#This Row],[Product Category]])</f>
        <v>Technology</v>
      </c>
      <c r="J1595" s="13" t="str">
        <f ca="1">PROPER(Table13[[#This Row],[Product Sub-Category]])</f>
        <v>Office Machines</v>
      </c>
      <c r="K1595" s="14">
        <v>13</v>
      </c>
      <c r="L1595" s="15">
        <v>51.98</v>
      </c>
      <c r="M1595" s="15">
        <f t="shared" si="72"/>
        <v>675.74</v>
      </c>
      <c r="N1595" s="9">
        <v>0.05</v>
      </c>
      <c r="O1595" s="20">
        <v>0.05</v>
      </c>
      <c r="P1595" s="20" t="str">
        <f>IF(Table13[[#This Row],[Discount]]=0,"No Discount",IF(Table13[[#This Row],[Discount]]&lt;=0.05,"Low",IF(Table13[[#This Row],[Discount]]&lt;=0.1,"Medium","High")))</f>
        <v>Low</v>
      </c>
      <c r="Q1595" s="15">
        <f t="shared" si="73"/>
        <v>33.786999999999999</v>
      </c>
      <c r="R1595" s="15">
        <f t="shared" si="74"/>
        <v>641.95299999999997</v>
      </c>
      <c r="S1595" s="15" t="str">
        <f>IF(Table13[[#This Row],[Total Sales After Discount (Main Total Sales)]]&gt;=1000,"High Order","Low Order")</f>
        <v>Low Order</v>
      </c>
      <c r="T1595" s="9" t="s">
        <v>21</v>
      </c>
      <c r="U1595" s="9" t="s">
        <v>42</v>
      </c>
      <c r="V1595" s="16" t="str">
        <f ca="1">PROPER(Table13[[#This Row],[Region]])</f>
        <v>Central</v>
      </c>
      <c r="W1595" s="9" t="s">
        <v>217</v>
      </c>
      <c r="X1595" s="9" t="s">
        <v>950</v>
      </c>
      <c r="Y1595" s="9" t="s">
        <v>32</v>
      </c>
      <c r="Z1595" s="9" t="str">
        <f>TEXT(Table13[[#This Row],[Order Date]],"mmm")</f>
        <v>Mar</v>
      </c>
      <c r="AA1595" s="1" t="str">
        <f>TEXT(Table13[[#This Row],[Order Date]],"yyyy")</f>
        <v>2015</v>
      </c>
      <c r="AB1595" s="1" t="str">
        <f>TEXT(Table13[[#This Row],[Order Date]],"mmm yyyy")</f>
        <v>Mar 2015</v>
      </c>
      <c r="AC1595" s="1" t="str">
        <f>TEXT(Table13[[#This Row],[Order Date]],"dddd")</f>
        <v>Sunday</v>
      </c>
    </row>
    <row r="1596" spans="1:29" ht="14.5">
      <c r="A1596" s="9">
        <v>2837</v>
      </c>
      <c r="B1596" s="9" t="str">
        <f>VLOOKUP(Table13[[#This Row],[Customer ID]],'Customer Lookup'!A:B,2,0)</f>
        <v>Leslie Hawley</v>
      </c>
      <c r="C1596" s="9">
        <v>89801</v>
      </c>
      <c r="D1596" s="12">
        <v>42071</v>
      </c>
      <c r="E1596" s="12">
        <v>42074</v>
      </c>
      <c r="F1596" s="24">
        <f>Table13[[#This Row],[Ship Date]]-Table13[[#This Row],[Order Date]]</f>
        <v>3</v>
      </c>
      <c r="G1596" s="18" t="str">
        <f>IF(Table13[[#This Row],[Shipping Delay (No of Days From Order to Delivery)]]&lt;=2,"Fast Delivery","Standard Delivery")</f>
        <v>Standard Delivery</v>
      </c>
      <c r="H1596" s="8" t="s">
        <v>74</v>
      </c>
      <c r="I1596" s="13" t="str">
        <f ca="1">TRIM(Table13[[#This Row],[Product Category]])</f>
        <v>Office Supplies</v>
      </c>
      <c r="J1596" s="13" t="str">
        <f ca="1">PROPER(Table13[[#This Row],[Product Sub-Category]])</f>
        <v>Office Machines</v>
      </c>
      <c r="K1596" s="14">
        <v>3</v>
      </c>
      <c r="L1596" s="15">
        <v>80.97</v>
      </c>
      <c r="M1596" s="15">
        <f t="shared" si="72"/>
        <v>242.91</v>
      </c>
      <c r="N1596" s="9">
        <v>0.05</v>
      </c>
      <c r="O1596" s="21">
        <v>0.05</v>
      </c>
      <c r="P1596" s="21" t="str">
        <f>IF(Table13[[#This Row],[Discount]]=0,"No Discount",IF(Table13[[#This Row],[Discount]]&lt;=0.05,"Low",IF(Table13[[#This Row],[Discount]]&lt;=0.1,"Medium","High")))</f>
        <v>Low</v>
      </c>
      <c r="Q1596" s="15">
        <f t="shared" si="73"/>
        <v>12.1455</v>
      </c>
      <c r="R1596" s="15">
        <f t="shared" si="74"/>
        <v>230.7645</v>
      </c>
      <c r="S1596" s="15" t="str">
        <f>IF(Table13[[#This Row],[Total Sales After Discount (Main Total Sales)]]&gt;=1000,"High Order","Low Order")</f>
        <v>Low Order</v>
      </c>
      <c r="T1596" s="9" t="s">
        <v>21</v>
      </c>
      <c r="U1596" s="9" t="s">
        <v>42</v>
      </c>
      <c r="V1596" s="16" t="str">
        <f ca="1">PROPER(Table13[[#This Row],[Region]])</f>
        <v>South</v>
      </c>
      <c r="W1596" s="9" t="s">
        <v>217</v>
      </c>
      <c r="X1596" s="9" t="s">
        <v>950</v>
      </c>
      <c r="Y1596" s="9" t="s">
        <v>22</v>
      </c>
      <c r="Z1596" s="9" t="str">
        <f>TEXT(Table13[[#This Row],[Order Date]],"mmm")</f>
        <v>Mar</v>
      </c>
      <c r="AA1596" s="1" t="str">
        <f>TEXT(Table13[[#This Row],[Order Date]],"yyyy")</f>
        <v>2015</v>
      </c>
      <c r="AB1596" s="1" t="str">
        <f>TEXT(Table13[[#This Row],[Order Date]],"mmm yyyy")</f>
        <v>Mar 2015</v>
      </c>
      <c r="AC1596" s="1" t="str">
        <f>TEXT(Table13[[#This Row],[Order Date]],"dddd")</f>
        <v>Sunday</v>
      </c>
    </row>
    <row r="1597" spans="1:29" ht="14.5">
      <c r="A1597" s="9">
        <v>2840</v>
      </c>
      <c r="B1597" s="9" t="str">
        <f>VLOOKUP(Table13[[#This Row],[Customer ID]],'Customer Lookup'!A:B,2,0)</f>
        <v>Bob Berg</v>
      </c>
      <c r="C1597" s="9">
        <v>87884</v>
      </c>
      <c r="D1597" s="12">
        <v>42082</v>
      </c>
      <c r="E1597" s="12">
        <v>42083</v>
      </c>
      <c r="F1597" s="24">
        <f>Table13[[#This Row],[Ship Date]]-Table13[[#This Row],[Order Date]]</f>
        <v>1</v>
      </c>
      <c r="G1597" s="18" t="str">
        <f>IF(Table13[[#This Row],[Shipping Delay (No of Days From Order to Delivery)]]&lt;=2,"Fast Delivery","Standard Delivery")</f>
        <v>Fast Delivery</v>
      </c>
      <c r="H1597" s="9" t="s">
        <v>2231</v>
      </c>
      <c r="I1597" s="13" t="str">
        <f ca="1">TRIM(Table13[[#This Row],[Product Category]])</f>
        <v>Furniture</v>
      </c>
      <c r="J1597" s="13" t="str">
        <f ca="1">PROPER(Table13[[#This Row],[Product Sub-Category]])</f>
        <v>Pens &amp; Art Supplies</v>
      </c>
      <c r="K1597" s="14">
        <v>16</v>
      </c>
      <c r="L1597" s="15">
        <v>21.98</v>
      </c>
      <c r="M1597" s="15">
        <f t="shared" si="72"/>
        <v>351.68</v>
      </c>
      <c r="N1597" s="9">
        <v>0.05</v>
      </c>
      <c r="O1597" s="20">
        <v>0.05</v>
      </c>
      <c r="P1597" s="20" t="str">
        <f>IF(Table13[[#This Row],[Discount]]=0,"No Discount",IF(Table13[[#This Row],[Discount]]&lt;=0.05,"Low",IF(Table13[[#This Row],[Discount]]&lt;=0.1,"Medium","High")))</f>
        <v>Low</v>
      </c>
      <c r="Q1597" s="15">
        <f t="shared" si="73"/>
        <v>17.584</v>
      </c>
      <c r="R1597" s="15">
        <f t="shared" si="74"/>
        <v>334.096</v>
      </c>
      <c r="S1597" s="15" t="str">
        <f>IF(Table13[[#This Row],[Total Sales After Discount (Main Total Sales)]]&gt;=1000,"High Order","Low Order")</f>
        <v>Low Order</v>
      </c>
      <c r="T1597" s="9" t="s">
        <v>21</v>
      </c>
      <c r="U1597" s="9" t="s">
        <v>81</v>
      </c>
      <c r="V1597" s="16" t="str">
        <f ca="1">PROPER(Table13[[#This Row],[Region]])</f>
        <v>South</v>
      </c>
      <c r="W1597" s="9" t="s">
        <v>242</v>
      </c>
      <c r="X1597" s="9" t="s">
        <v>951</v>
      </c>
      <c r="Y1597" s="9" t="s">
        <v>32</v>
      </c>
      <c r="Z1597" s="9" t="str">
        <f>TEXT(Table13[[#This Row],[Order Date]],"mmm")</f>
        <v>Mar</v>
      </c>
      <c r="AA1597" s="1" t="str">
        <f>TEXT(Table13[[#This Row],[Order Date]],"yyyy")</f>
        <v>2015</v>
      </c>
      <c r="AB1597" s="1" t="str">
        <f>TEXT(Table13[[#This Row],[Order Date]],"mmm yyyy")</f>
        <v>Mar 2015</v>
      </c>
      <c r="AC1597" s="1" t="str">
        <f>TEXT(Table13[[#This Row],[Order Date]],"dddd")</f>
        <v>Thursday</v>
      </c>
    </row>
    <row r="1598" spans="1:29" ht="14.5">
      <c r="A1598" s="9">
        <v>2840</v>
      </c>
      <c r="B1598" s="9" t="str">
        <f>VLOOKUP(Table13[[#This Row],[Customer ID]],'Customer Lookup'!A:B,2,0)</f>
        <v>Bob Berg</v>
      </c>
      <c r="C1598" s="9">
        <v>87885</v>
      </c>
      <c r="D1598" s="12">
        <v>42166</v>
      </c>
      <c r="E1598" s="12">
        <v>42168</v>
      </c>
      <c r="F1598" s="24">
        <f>Table13[[#This Row],[Ship Date]]-Table13[[#This Row],[Order Date]]</f>
        <v>2</v>
      </c>
      <c r="G1598" s="18" t="str">
        <f>IF(Table13[[#This Row],[Shipping Delay (No of Days From Order to Delivery)]]&lt;=2,"Fast Delivery","Standard Delivery")</f>
        <v>Fast Delivery</v>
      </c>
      <c r="H1598" s="8" t="s">
        <v>2233</v>
      </c>
      <c r="I1598" s="13" t="str">
        <f ca="1">TRIM(Table13[[#This Row],[Product Category]])</f>
        <v>Furniture</v>
      </c>
      <c r="J1598" s="13" t="str">
        <f ca="1">PROPER(Table13[[#This Row],[Product Sub-Category]])</f>
        <v>Office Furnishings</v>
      </c>
      <c r="K1598" s="14">
        <v>17</v>
      </c>
      <c r="L1598" s="15">
        <v>15.68</v>
      </c>
      <c r="M1598" s="15">
        <f t="shared" si="72"/>
        <v>266.56</v>
      </c>
      <c r="N1598" s="9">
        <v>0.05</v>
      </c>
      <c r="O1598" s="21">
        <v>0.05</v>
      </c>
      <c r="P1598" s="21" t="str">
        <f>IF(Table13[[#This Row],[Discount]]=0,"No Discount",IF(Table13[[#This Row],[Discount]]&lt;=0.05,"Low",IF(Table13[[#This Row],[Discount]]&lt;=0.1,"Medium","High")))</f>
        <v>Low</v>
      </c>
      <c r="Q1598" s="15">
        <f t="shared" si="73"/>
        <v>13.328000000000001</v>
      </c>
      <c r="R1598" s="15">
        <f t="shared" si="74"/>
        <v>253.232</v>
      </c>
      <c r="S1598" s="15" t="str">
        <f>IF(Table13[[#This Row],[Total Sales After Discount (Main Total Sales)]]&gt;=1000,"High Order","Low Order")</f>
        <v>Low Order</v>
      </c>
      <c r="T1598" s="9" t="s">
        <v>50</v>
      </c>
      <c r="U1598" s="9" t="s">
        <v>81</v>
      </c>
      <c r="V1598" s="16" t="str">
        <f ca="1">PROPER(Table13[[#This Row],[Region]])</f>
        <v>South</v>
      </c>
      <c r="W1598" s="9" t="s">
        <v>242</v>
      </c>
      <c r="X1598" s="9" t="s">
        <v>951</v>
      </c>
      <c r="Y1598" s="9" t="s">
        <v>32</v>
      </c>
      <c r="Z1598" s="9" t="str">
        <f>TEXT(Table13[[#This Row],[Order Date]],"mmm")</f>
        <v>Jun</v>
      </c>
      <c r="AA1598" s="1" t="str">
        <f>TEXT(Table13[[#This Row],[Order Date]],"yyyy")</f>
        <v>2015</v>
      </c>
      <c r="AB1598" s="1" t="str">
        <f>TEXT(Table13[[#This Row],[Order Date]],"mmm yyyy")</f>
        <v>Jun 2015</v>
      </c>
      <c r="AC1598" s="1" t="str">
        <f>TEXT(Table13[[#This Row],[Order Date]],"dddd")</f>
        <v>Thursday</v>
      </c>
    </row>
    <row r="1599" spans="1:29" ht="14.5">
      <c r="A1599" s="9">
        <v>2840</v>
      </c>
      <c r="B1599" s="9" t="str">
        <f>VLOOKUP(Table13[[#This Row],[Customer ID]],'Customer Lookup'!A:B,2,0)</f>
        <v>Bob Berg</v>
      </c>
      <c r="C1599" s="9">
        <v>87885</v>
      </c>
      <c r="D1599" s="12">
        <v>42166</v>
      </c>
      <c r="E1599" s="12">
        <v>42167</v>
      </c>
      <c r="F1599" s="24">
        <f>Table13[[#This Row],[Ship Date]]-Table13[[#This Row],[Order Date]]</f>
        <v>1</v>
      </c>
      <c r="G1599" s="18" t="str">
        <f>IF(Table13[[#This Row],[Shipping Delay (No of Days From Order to Delivery)]]&lt;=2,"Fast Delivery","Standard Delivery")</f>
        <v>Fast Delivery</v>
      </c>
      <c r="H1599" s="9" t="s">
        <v>2233</v>
      </c>
      <c r="I1599" s="13" t="str">
        <f ca="1">TRIM(Table13[[#This Row],[Product Category]])</f>
        <v>Office Supplies</v>
      </c>
      <c r="J1599" s="13" t="str">
        <f ca="1">PROPER(Table13[[#This Row],[Product Sub-Category]])</f>
        <v>Office Furnishings</v>
      </c>
      <c r="K1599" s="14">
        <v>18</v>
      </c>
      <c r="L1599" s="15">
        <v>14.98</v>
      </c>
      <c r="M1599" s="15">
        <f t="shared" si="72"/>
        <v>269.64</v>
      </c>
      <c r="N1599" s="9">
        <v>0.05</v>
      </c>
      <c r="O1599" s="20">
        <v>0.05</v>
      </c>
      <c r="P1599" s="20" t="str">
        <f>IF(Table13[[#This Row],[Discount]]=0,"No Discount",IF(Table13[[#This Row],[Discount]]&lt;=0.05,"Low",IF(Table13[[#This Row],[Discount]]&lt;=0.1,"Medium","High")))</f>
        <v>Low</v>
      </c>
      <c r="Q1599" s="15">
        <f t="shared" si="73"/>
        <v>13.481999999999999</v>
      </c>
      <c r="R1599" s="15">
        <f t="shared" si="74"/>
        <v>256.15800000000002</v>
      </c>
      <c r="S1599" s="15" t="str">
        <f>IF(Table13[[#This Row],[Total Sales After Discount (Main Total Sales)]]&gt;=1000,"High Order","Low Order")</f>
        <v>Low Order</v>
      </c>
      <c r="T1599" s="9" t="s">
        <v>50</v>
      </c>
      <c r="U1599" s="9" t="s">
        <v>81</v>
      </c>
      <c r="V1599" s="16" t="str">
        <f ca="1">PROPER(Table13[[#This Row],[Region]])</f>
        <v>South</v>
      </c>
      <c r="W1599" s="9" t="s">
        <v>242</v>
      </c>
      <c r="X1599" s="9" t="s">
        <v>951</v>
      </c>
      <c r="Y1599" s="9" t="s">
        <v>32</v>
      </c>
      <c r="Z1599" s="9" t="str">
        <f>TEXT(Table13[[#This Row],[Order Date]],"mmm")</f>
        <v>Jun</v>
      </c>
      <c r="AA1599" s="1" t="str">
        <f>TEXT(Table13[[#This Row],[Order Date]],"yyyy")</f>
        <v>2015</v>
      </c>
      <c r="AB1599" s="1" t="str">
        <f>TEXT(Table13[[#This Row],[Order Date]],"mmm yyyy")</f>
        <v>Jun 2015</v>
      </c>
      <c r="AC1599" s="1" t="str">
        <f>TEXT(Table13[[#This Row],[Order Date]],"dddd")</f>
        <v>Thursday</v>
      </c>
    </row>
    <row r="1600" spans="1:29" ht="14.5">
      <c r="A1600" s="9">
        <v>2840</v>
      </c>
      <c r="B1600" s="9" t="str">
        <f>VLOOKUP(Table13[[#This Row],[Customer ID]],'Customer Lookup'!A:B,2,0)</f>
        <v>Bob Berg</v>
      </c>
      <c r="C1600" s="9">
        <v>87885</v>
      </c>
      <c r="D1600" s="12">
        <v>42166</v>
      </c>
      <c r="E1600" s="12">
        <v>42167</v>
      </c>
      <c r="F1600" s="24">
        <f>Table13[[#This Row],[Ship Date]]-Table13[[#This Row],[Order Date]]</f>
        <v>1</v>
      </c>
      <c r="G1600" s="18" t="str">
        <f>IF(Table13[[#This Row],[Shipping Delay (No of Days From Order to Delivery)]]&lt;=2,"Fast Delivery","Standard Delivery")</f>
        <v>Fast Delivery</v>
      </c>
      <c r="H1600" s="8" t="s">
        <v>83</v>
      </c>
      <c r="I1600" s="13" t="str">
        <f ca="1">TRIM(Table13[[#This Row],[Product Category]])</f>
        <v>Office Supplies</v>
      </c>
      <c r="J1600" s="13" t="str">
        <f ca="1">PROPER(Table13[[#This Row],[Product Sub-Category]])</f>
        <v>Paper</v>
      </c>
      <c r="K1600" s="14">
        <v>1</v>
      </c>
      <c r="L1600" s="15">
        <v>38.76</v>
      </c>
      <c r="M1600" s="15">
        <f t="shared" si="72"/>
        <v>38.76</v>
      </c>
      <c r="N1600" s="9">
        <v>0.05</v>
      </c>
      <c r="O1600" s="21">
        <v>0.05</v>
      </c>
      <c r="P1600" s="21" t="str">
        <f>IF(Table13[[#This Row],[Discount]]=0,"No Discount",IF(Table13[[#This Row],[Discount]]&lt;=0.05,"Low",IF(Table13[[#This Row],[Discount]]&lt;=0.1,"Medium","High")))</f>
        <v>Low</v>
      </c>
      <c r="Q1600" s="15">
        <f t="shared" si="73"/>
        <v>1.9379999999999999</v>
      </c>
      <c r="R1600" s="15">
        <f t="shared" si="74"/>
        <v>36.821999999999996</v>
      </c>
      <c r="S1600" s="15" t="str">
        <f>IF(Table13[[#This Row],[Total Sales After Discount (Main Total Sales)]]&gt;=1000,"High Order","Low Order")</f>
        <v>Low Order</v>
      </c>
      <c r="T1600" s="9" t="s">
        <v>50</v>
      </c>
      <c r="U1600" s="9" t="s">
        <v>81</v>
      </c>
      <c r="V1600" s="16" t="str">
        <f ca="1">PROPER(Table13[[#This Row],[Region]])</f>
        <v>South</v>
      </c>
      <c r="W1600" s="9" t="s">
        <v>242</v>
      </c>
      <c r="X1600" s="9" t="s">
        <v>951</v>
      </c>
      <c r="Y1600" s="9" t="s">
        <v>32</v>
      </c>
      <c r="Z1600" s="9" t="str">
        <f>TEXT(Table13[[#This Row],[Order Date]],"mmm")</f>
        <v>Jun</v>
      </c>
      <c r="AA1600" s="1" t="str">
        <f>TEXT(Table13[[#This Row],[Order Date]],"yyyy")</f>
        <v>2015</v>
      </c>
      <c r="AB1600" s="1" t="str">
        <f>TEXT(Table13[[#This Row],[Order Date]],"mmm yyyy")</f>
        <v>Jun 2015</v>
      </c>
      <c r="AC1600" s="1" t="str">
        <f>TEXT(Table13[[#This Row],[Order Date]],"dddd")</f>
        <v>Thursday</v>
      </c>
    </row>
    <row r="1601" spans="1:29" ht="14.5">
      <c r="A1601" s="9">
        <v>2847</v>
      </c>
      <c r="B1601" s="9" t="str">
        <f>VLOOKUP(Table13[[#This Row],[Customer ID]],'Customer Lookup'!A:B,2,0)</f>
        <v>Vanessa Day</v>
      </c>
      <c r="C1601" s="9">
        <v>85928</v>
      </c>
      <c r="D1601" s="12">
        <v>42103</v>
      </c>
      <c r="E1601" s="12">
        <v>42105</v>
      </c>
      <c r="F1601" s="24">
        <f>Table13[[#This Row],[Ship Date]]-Table13[[#This Row],[Order Date]]</f>
        <v>2</v>
      </c>
      <c r="G1601" s="18" t="str">
        <f>IF(Table13[[#This Row],[Shipping Delay (No of Days From Order to Delivery)]]&lt;=2,"Fast Delivery","Standard Delivery")</f>
        <v>Fast Delivery</v>
      </c>
      <c r="H1601" s="9" t="s">
        <v>61</v>
      </c>
      <c r="I1601" s="13" t="str">
        <f ca="1">TRIM(Table13[[#This Row],[Product Category]])</f>
        <v>Furniture</v>
      </c>
      <c r="J1601" s="13" t="str">
        <f ca="1">PROPER(Table13[[#This Row],[Product Sub-Category]])</f>
        <v>Envelopes</v>
      </c>
      <c r="K1601" s="14">
        <v>3</v>
      </c>
      <c r="L1601" s="15">
        <v>90.48</v>
      </c>
      <c r="M1601" s="15">
        <f t="shared" si="72"/>
        <v>271.44</v>
      </c>
      <c r="N1601" s="9">
        <v>0.05</v>
      </c>
      <c r="O1601" s="20">
        <v>0.05</v>
      </c>
      <c r="P1601" s="20" t="str">
        <f>IF(Table13[[#This Row],[Discount]]=0,"No Discount",IF(Table13[[#This Row],[Discount]]&lt;=0.05,"Low",IF(Table13[[#This Row],[Discount]]&lt;=0.1,"Medium","High")))</f>
        <v>Low</v>
      </c>
      <c r="Q1601" s="15">
        <f t="shared" si="73"/>
        <v>13.572000000000001</v>
      </c>
      <c r="R1601" s="15">
        <f t="shared" si="74"/>
        <v>257.86799999999999</v>
      </c>
      <c r="S1601" s="15" t="str">
        <f>IF(Table13[[#This Row],[Total Sales After Discount (Main Total Sales)]]&gt;=1000,"High Order","Low Order")</f>
        <v>Low Order</v>
      </c>
      <c r="T1601" s="9" t="s">
        <v>31</v>
      </c>
      <c r="U1601" s="9" t="s">
        <v>81</v>
      </c>
      <c r="V1601" s="16" t="str">
        <f ca="1">PROPER(Table13[[#This Row],[Region]])</f>
        <v>South</v>
      </c>
      <c r="W1601" s="9" t="s">
        <v>184</v>
      </c>
      <c r="X1601" s="9" t="s">
        <v>952</v>
      </c>
      <c r="Y1601" s="9" t="s">
        <v>32</v>
      </c>
      <c r="Z1601" s="9" t="str">
        <f>TEXT(Table13[[#This Row],[Order Date]],"mmm")</f>
        <v>Apr</v>
      </c>
      <c r="AA1601" s="1" t="str">
        <f>TEXT(Table13[[#This Row],[Order Date]],"yyyy")</f>
        <v>2015</v>
      </c>
      <c r="AB1601" s="1" t="str">
        <f>TEXT(Table13[[#This Row],[Order Date]],"mmm yyyy")</f>
        <v>Apr 2015</v>
      </c>
      <c r="AC1601" s="1" t="str">
        <f>TEXT(Table13[[#This Row],[Order Date]],"dddd")</f>
        <v>Thursday</v>
      </c>
    </row>
    <row r="1602" spans="1:29" ht="14.5">
      <c r="A1602" s="9">
        <v>2847</v>
      </c>
      <c r="B1602" s="9" t="str">
        <f>VLOOKUP(Table13[[#This Row],[Customer ID]],'Customer Lookup'!A:B,2,0)</f>
        <v>Vanessa Day</v>
      </c>
      <c r="C1602" s="9">
        <v>85928</v>
      </c>
      <c r="D1602" s="12">
        <v>42103</v>
      </c>
      <c r="E1602" s="12">
        <v>42104</v>
      </c>
      <c r="F1602" s="24">
        <f>Table13[[#This Row],[Ship Date]]-Table13[[#This Row],[Order Date]]</f>
        <v>1</v>
      </c>
      <c r="G1602" s="18" t="str">
        <f>IF(Table13[[#This Row],[Shipping Delay (No of Days From Order to Delivery)]]&lt;=2,"Fast Delivery","Standard Delivery")</f>
        <v>Fast Delivery</v>
      </c>
      <c r="H1602" s="8" t="s">
        <v>2233</v>
      </c>
      <c r="I1602" s="13" t="str">
        <f ca="1">TRIM(Table13[[#This Row],[Product Category]])</f>
        <v>Office Supplies</v>
      </c>
      <c r="J1602" s="13" t="str">
        <f ca="1">PROPER(Table13[[#This Row],[Product Sub-Category]])</f>
        <v>Office Furnishings</v>
      </c>
      <c r="K1602" s="14">
        <v>9</v>
      </c>
      <c r="L1602" s="15">
        <v>9.77</v>
      </c>
      <c r="M1602" s="15">
        <f t="shared" ref="M1602:M1665" si="75">L1602*K1602</f>
        <v>87.929999999999993</v>
      </c>
      <c r="N1602" s="9">
        <v>0.05</v>
      </c>
      <c r="O1602" s="21">
        <v>0.05</v>
      </c>
      <c r="P1602" s="21" t="str">
        <f>IF(Table13[[#This Row],[Discount]]=0,"No Discount",IF(Table13[[#This Row],[Discount]]&lt;=0.05,"Low",IF(Table13[[#This Row],[Discount]]&lt;=0.1,"Medium","High")))</f>
        <v>Low</v>
      </c>
      <c r="Q1602" s="15">
        <f t="shared" ref="Q1602:Q1665" si="76">N1602*M1602</f>
        <v>4.3964999999999996</v>
      </c>
      <c r="R1602" s="15">
        <f t="shared" ref="R1602:R1665" si="77">M1602-Q1602</f>
        <v>83.533499999999989</v>
      </c>
      <c r="S1602" s="15" t="str">
        <f>IF(Table13[[#This Row],[Total Sales After Discount (Main Total Sales)]]&gt;=1000,"High Order","Low Order")</f>
        <v>Low Order</v>
      </c>
      <c r="T1602" s="9" t="s">
        <v>31</v>
      </c>
      <c r="U1602" s="9" t="s">
        <v>81</v>
      </c>
      <c r="V1602" s="16" t="str">
        <f ca="1">PROPER(Table13[[#This Row],[Region]])</f>
        <v>South</v>
      </c>
      <c r="W1602" s="9" t="s">
        <v>184</v>
      </c>
      <c r="X1602" s="9" t="s">
        <v>952</v>
      </c>
      <c r="Y1602" s="9" t="s">
        <v>32</v>
      </c>
      <c r="Z1602" s="9" t="str">
        <f>TEXT(Table13[[#This Row],[Order Date]],"mmm")</f>
        <v>Apr</v>
      </c>
      <c r="AA1602" s="1" t="str">
        <f>TEXT(Table13[[#This Row],[Order Date]],"yyyy")</f>
        <v>2015</v>
      </c>
      <c r="AB1602" s="1" t="str">
        <f>TEXT(Table13[[#This Row],[Order Date]],"mmm yyyy")</f>
        <v>Apr 2015</v>
      </c>
      <c r="AC1602" s="1" t="str">
        <f>TEXT(Table13[[#This Row],[Order Date]],"dddd")</f>
        <v>Thursday</v>
      </c>
    </row>
    <row r="1603" spans="1:29" ht="14.5">
      <c r="A1603" s="9">
        <v>2847</v>
      </c>
      <c r="B1603" s="9" t="str">
        <f>VLOOKUP(Table13[[#This Row],[Customer ID]],'Customer Lookup'!A:B,2,0)</f>
        <v>Vanessa Day</v>
      </c>
      <c r="C1603" s="9">
        <v>85928</v>
      </c>
      <c r="D1603" s="12">
        <v>42103</v>
      </c>
      <c r="E1603" s="12">
        <v>42105</v>
      </c>
      <c r="F1603" s="24">
        <f>Table13[[#This Row],[Ship Date]]-Table13[[#This Row],[Order Date]]</f>
        <v>2</v>
      </c>
      <c r="G1603" s="18" t="str">
        <f>IF(Table13[[#This Row],[Shipping Delay (No of Days From Order to Delivery)]]&lt;=2,"Fast Delivery","Standard Delivery")</f>
        <v>Fast Delivery</v>
      </c>
      <c r="H1603" s="9" t="s">
        <v>2231</v>
      </c>
      <c r="I1603" s="13" t="str">
        <f ca="1">TRIM(Table13[[#This Row],[Product Category]])</f>
        <v>Technology</v>
      </c>
      <c r="J1603" s="13" t="str">
        <f ca="1">PROPER(Table13[[#This Row],[Product Sub-Category]])</f>
        <v>Pens &amp; Art Supplies</v>
      </c>
      <c r="K1603" s="14">
        <v>1</v>
      </c>
      <c r="L1603" s="15">
        <v>34.99</v>
      </c>
      <c r="M1603" s="15">
        <f t="shared" si="75"/>
        <v>34.99</v>
      </c>
      <c r="N1603" s="9">
        <v>0.05</v>
      </c>
      <c r="O1603" s="20">
        <v>0.05</v>
      </c>
      <c r="P1603" s="20" t="str">
        <f>IF(Table13[[#This Row],[Discount]]=0,"No Discount",IF(Table13[[#This Row],[Discount]]&lt;=0.05,"Low",IF(Table13[[#This Row],[Discount]]&lt;=0.1,"Medium","High")))</f>
        <v>Low</v>
      </c>
      <c r="Q1603" s="15">
        <f t="shared" si="76"/>
        <v>1.7495000000000003</v>
      </c>
      <c r="R1603" s="15">
        <f t="shared" si="77"/>
        <v>33.240500000000004</v>
      </c>
      <c r="S1603" s="15" t="str">
        <f>IF(Table13[[#This Row],[Total Sales After Discount (Main Total Sales)]]&gt;=1000,"High Order","Low Order")</f>
        <v>Low Order</v>
      </c>
      <c r="T1603" s="9" t="s">
        <v>31</v>
      </c>
      <c r="U1603" s="9" t="s">
        <v>81</v>
      </c>
      <c r="V1603" s="16" t="str">
        <f ca="1">PROPER(Table13[[#This Row],[Region]])</f>
        <v>South</v>
      </c>
      <c r="W1603" s="9" t="s">
        <v>184</v>
      </c>
      <c r="X1603" s="9" t="s">
        <v>952</v>
      </c>
      <c r="Y1603" s="9" t="s">
        <v>32</v>
      </c>
      <c r="Z1603" s="9" t="str">
        <f>TEXT(Table13[[#This Row],[Order Date]],"mmm")</f>
        <v>Apr</v>
      </c>
      <c r="AA1603" s="1" t="str">
        <f>TEXT(Table13[[#This Row],[Order Date]],"yyyy")</f>
        <v>2015</v>
      </c>
      <c r="AB1603" s="1" t="str">
        <f>TEXT(Table13[[#This Row],[Order Date]],"mmm yyyy")</f>
        <v>Apr 2015</v>
      </c>
      <c r="AC1603" s="1" t="str">
        <f>TEXT(Table13[[#This Row],[Order Date]],"dddd")</f>
        <v>Thursday</v>
      </c>
    </row>
    <row r="1604" spans="1:29" ht="14.5">
      <c r="A1604" s="9">
        <v>2848</v>
      </c>
      <c r="B1604" s="9" t="str">
        <f>VLOOKUP(Table13[[#This Row],[Customer ID]],'Customer Lookup'!A:B,2,0)</f>
        <v>Eileen Dalton</v>
      </c>
      <c r="C1604" s="9">
        <v>85929</v>
      </c>
      <c r="D1604" s="12">
        <v>42161</v>
      </c>
      <c r="E1604" s="12">
        <v>42163</v>
      </c>
      <c r="F1604" s="24">
        <f>Table13[[#This Row],[Ship Date]]-Table13[[#This Row],[Order Date]]</f>
        <v>2</v>
      </c>
      <c r="G1604" s="18" t="str">
        <f>IF(Table13[[#This Row],[Shipping Delay (No of Days From Order to Delivery)]]&lt;=2,"Fast Delivery","Standard Delivery")</f>
        <v>Fast Delivery</v>
      </c>
      <c r="H1604" s="8" t="s">
        <v>144</v>
      </c>
      <c r="I1604" s="13" t="str">
        <f ca="1">TRIM(Table13[[#This Row],[Product Category]])</f>
        <v>Technology</v>
      </c>
      <c r="J1604" s="13" t="str">
        <f ca="1">PROPER(Table13[[#This Row],[Product Sub-Category]])</f>
        <v>Computer Peripherals</v>
      </c>
      <c r="K1604" s="14">
        <v>16</v>
      </c>
      <c r="L1604" s="15">
        <v>49.99</v>
      </c>
      <c r="M1604" s="15">
        <f t="shared" si="75"/>
        <v>799.84</v>
      </c>
      <c r="N1604" s="9">
        <v>0.05</v>
      </c>
      <c r="O1604" s="21">
        <v>0.05</v>
      </c>
      <c r="P1604" s="21" t="str">
        <f>IF(Table13[[#This Row],[Discount]]=0,"No Discount",IF(Table13[[#This Row],[Discount]]&lt;=0.05,"Low",IF(Table13[[#This Row],[Discount]]&lt;=0.1,"Medium","High")))</f>
        <v>Low</v>
      </c>
      <c r="Q1604" s="15">
        <f t="shared" si="76"/>
        <v>39.992000000000004</v>
      </c>
      <c r="R1604" s="15">
        <f t="shared" si="77"/>
        <v>759.84800000000007</v>
      </c>
      <c r="S1604" s="15" t="str">
        <f>IF(Table13[[#This Row],[Total Sales After Discount (Main Total Sales)]]&gt;=1000,"High Order","Low Order")</f>
        <v>Low Order</v>
      </c>
      <c r="T1604" s="9" t="s">
        <v>50</v>
      </c>
      <c r="U1604" s="9" t="s">
        <v>81</v>
      </c>
      <c r="V1604" s="16" t="str">
        <f ca="1">PROPER(Table13[[#This Row],[Region]])</f>
        <v>Central</v>
      </c>
      <c r="W1604" s="9" t="s">
        <v>184</v>
      </c>
      <c r="X1604" s="9" t="s">
        <v>953</v>
      </c>
      <c r="Y1604" s="9" t="s">
        <v>32</v>
      </c>
      <c r="Z1604" s="9" t="str">
        <f>TEXT(Table13[[#This Row],[Order Date]],"mmm")</f>
        <v>Jun</v>
      </c>
      <c r="AA1604" s="1" t="str">
        <f>TEXT(Table13[[#This Row],[Order Date]],"yyyy")</f>
        <v>2015</v>
      </c>
      <c r="AB1604" s="1" t="str">
        <f>TEXT(Table13[[#This Row],[Order Date]],"mmm yyyy")</f>
        <v>Jun 2015</v>
      </c>
      <c r="AC1604" s="1" t="str">
        <f>TEXT(Table13[[#This Row],[Order Date]],"dddd")</f>
        <v>Saturday</v>
      </c>
    </row>
    <row r="1605" spans="1:29" ht="14.5">
      <c r="A1605" s="9">
        <v>2851</v>
      </c>
      <c r="B1605" s="9" t="str">
        <f>VLOOKUP(Table13[[#This Row],[Customer ID]],'Customer Lookup'!A:B,2,0)</f>
        <v>Annie Sherrill</v>
      </c>
      <c r="C1605" s="9">
        <v>86454</v>
      </c>
      <c r="D1605" s="12">
        <v>42103</v>
      </c>
      <c r="E1605" s="12">
        <v>42107</v>
      </c>
      <c r="F1605" s="24">
        <f>Table13[[#This Row],[Ship Date]]-Table13[[#This Row],[Order Date]]</f>
        <v>4</v>
      </c>
      <c r="G1605" s="18" t="str">
        <f>IF(Table13[[#This Row],[Shipping Delay (No of Days From Order to Delivery)]]&lt;=2,"Fast Delivery","Standard Delivery")</f>
        <v>Standard Delivery</v>
      </c>
      <c r="H1605" s="9" t="s">
        <v>2235</v>
      </c>
      <c r="I1605" s="13" t="str">
        <f ca="1">TRIM(Table13[[#This Row],[Product Category]])</f>
        <v>Office Supplies</v>
      </c>
      <c r="J1605" s="13" t="str">
        <f ca="1">PROPER(Table13[[#This Row],[Product Sub-Category]])</f>
        <v>Telephones And Communication</v>
      </c>
      <c r="K1605" s="14">
        <v>11</v>
      </c>
      <c r="L1605" s="15">
        <v>115.99</v>
      </c>
      <c r="M1605" s="15">
        <f t="shared" si="75"/>
        <v>1275.8899999999999</v>
      </c>
      <c r="N1605" s="9">
        <v>0.1</v>
      </c>
      <c r="O1605" s="20">
        <v>0.1</v>
      </c>
      <c r="P1605" s="20" t="str">
        <f>IF(Table13[[#This Row],[Discount]]=0,"No Discount",IF(Table13[[#This Row],[Discount]]&lt;=0.05,"Low",IF(Table13[[#This Row],[Discount]]&lt;=0.1,"Medium","High")))</f>
        <v>Medium</v>
      </c>
      <c r="Q1605" s="15">
        <f t="shared" si="76"/>
        <v>127.589</v>
      </c>
      <c r="R1605" s="15">
        <f t="shared" si="77"/>
        <v>1148.3009999999999</v>
      </c>
      <c r="S1605" s="15" t="str">
        <f>IF(Table13[[#This Row],[Total Sales After Discount (Main Total Sales)]]&gt;=1000,"High Order","Low Order")</f>
        <v>High Order</v>
      </c>
      <c r="T1605" s="9" t="s">
        <v>98</v>
      </c>
      <c r="U1605" s="9" t="s">
        <v>104</v>
      </c>
      <c r="V1605" s="16" t="str">
        <f ca="1">PROPER(Table13[[#This Row],[Region]])</f>
        <v>West</v>
      </c>
      <c r="W1605" s="9" t="s">
        <v>112</v>
      </c>
      <c r="X1605" s="9" t="s">
        <v>954</v>
      </c>
      <c r="Y1605" s="9" t="s">
        <v>32</v>
      </c>
      <c r="Z1605" s="9" t="str">
        <f>TEXT(Table13[[#This Row],[Order Date]],"mmm")</f>
        <v>Apr</v>
      </c>
      <c r="AA1605" s="1" t="str">
        <f>TEXT(Table13[[#This Row],[Order Date]],"yyyy")</f>
        <v>2015</v>
      </c>
      <c r="AB1605" s="1" t="str">
        <f>TEXT(Table13[[#This Row],[Order Date]],"mmm yyyy")</f>
        <v>Apr 2015</v>
      </c>
      <c r="AC1605" s="1" t="str">
        <f>TEXT(Table13[[#This Row],[Order Date]],"dddd")</f>
        <v>Thursday</v>
      </c>
    </row>
    <row r="1606" spans="1:29" ht="14.5">
      <c r="A1606" s="9">
        <v>2855</v>
      </c>
      <c r="B1606" s="9" t="str">
        <f>VLOOKUP(Table13[[#This Row],[Customer ID]],'Customer Lookup'!A:B,2,0)</f>
        <v>Vicki Womble</v>
      </c>
      <c r="C1606" s="9">
        <v>87316</v>
      </c>
      <c r="D1606" s="12">
        <v>42025</v>
      </c>
      <c r="E1606" s="12">
        <v>42026</v>
      </c>
      <c r="F1606" s="24">
        <f>Table13[[#This Row],[Ship Date]]-Table13[[#This Row],[Order Date]]</f>
        <v>1</v>
      </c>
      <c r="G1606" s="18" t="str">
        <f>IF(Table13[[#This Row],[Shipping Delay (No of Days From Order to Delivery)]]&lt;=2,"Fast Delivery","Standard Delivery")</f>
        <v>Fast Delivery</v>
      </c>
      <c r="H1606" s="8" t="s">
        <v>2237</v>
      </c>
      <c r="I1606" s="13" t="str">
        <f ca="1">TRIM(Table13[[#This Row],[Product Category]])</f>
        <v>Furniture</v>
      </c>
      <c r="J1606" s="13" t="str">
        <f ca="1">PROPER(Table13[[#This Row],[Product Sub-Category]])</f>
        <v>Binders And Binder Accessories</v>
      </c>
      <c r="K1606" s="14">
        <v>10</v>
      </c>
      <c r="L1606" s="15">
        <v>7.84</v>
      </c>
      <c r="M1606" s="15">
        <f t="shared" si="75"/>
        <v>78.400000000000006</v>
      </c>
      <c r="N1606" s="9">
        <v>0.05</v>
      </c>
      <c r="O1606" s="21">
        <v>0.05</v>
      </c>
      <c r="P1606" s="21" t="str">
        <f>IF(Table13[[#This Row],[Discount]]=0,"No Discount",IF(Table13[[#This Row],[Discount]]&lt;=0.05,"Low",IF(Table13[[#This Row],[Discount]]&lt;=0.1,"Medium","High")))</f>
        <v>Low</v>
      </c>
      <c r="Q1606" s="15">
        <f t="shared" si="76"/>
        <v>3.9200000000000004</v>
      </c>
      <c r="R1606" s="15">
        <f t="shared" si="77"/>
        <v>74.48</v>
      </c>
      <c r="S1606" s="15" t="str">
        <f>IF(Table13[[#This Row],[Total Sales After Discount (Main Total Sales)]]&gt;=1000,"High Order","Low Order")</f>
        <v>Low Order</v>
      </c>
      <c r="T1606" s="9" t="s">
        <v>50</v>
      </c>
      <c r="U1606" s="9" t="s">
        <v>81</v>
      </c>
      <c r="V1606" s="16" t="str">
        <f ca="1">PROPER(Table13[[#This Row],[Region]])</f>
        <v>West</v>
      </c>
      <c r="W1606" s="9" t="s">
        <v>29</v>
      </c>
      <c r="X1606" s="9" t="s">
        <v>955</v>
      </c>
      <c r="Y1606" s="9" t="s">
        <v>32</v>
      </c>
      <c r="Z1606" s="9" t="str">
        <f>TEXT(Table13[[#This Row],[Order Date]],"mmm")</f>
        <v>Jan</v>
      </c>
      <c r="AA1606" s="1" t="str">
        <f>TEXT(Table13[[#This Row],[Order Date]],"yyyy")</f>
        <v>2015</v>
      </c>
      <c r="AB1606" s="1" t="str">
        <f>TEXT(Table13[[#This Row],[Order Date]],"mmm yyyy")</f>
        <v>Jan 2015</v>
      </c>
      <c r="AC1606" s="1" t="str">
        <f>TEXT(Table13[[#This Row],[Order Date]],"dddd")</f>
        <v>Wednesday</v>
      </c>
    </row>
    <row r="1607" spans="1:29" ht="14.5">
      <c r="A1607" s="9">
        <v>2855</v>
      </c>
      <c r="B1607" s="9" t="str">
        <f>VLOOKUP(Table13[[#This Row],[Customer ID]],'Customer Lookup'!A:B,2,0)</f>
        <v>Vicki Womble</v>
      </c>
      <c r="C1607" s="9">
        <v>87316</v>
      </c>
      <c r="D1607" s="12">
        <v>42025</v>
      </c>
      <c r="E1607" s="12">
        <v>42026</v>
      </c>
      <c r="F1607" s="24">
        <f>Table13[[#This Row],[Ship Date]]-Table13[[#This Row],[Order Date]]</f>
        <v>1</v>
      </c>
      <c r="G1607" s="18" t="str">
        <f>IF(Table13[[#This Row],[Shipping Delay (No of Days From Order to Delivery)]]&lt;=2,"Fast Delivery","Standard Delivery")</f>
        <v>Fast Delivery</v>
      </c>
      <c r="H1607" s="9" t="s">
        <v>2233</v>
      </c>
      <c r="I1607" s="13" t="str">
        <f ca="1">TRIM(Table13[[#This Row],[Product Category]])</f>
        <v>Technology</v>
      </c>
      <c r="J1607" s="13" t="str">
        <f ca="1">PROPER(Table13[[#This Row],[Product Sub-Category]])</f>
        <v>Office Furnishings</v>
      </c>
      <c r="K1607" s="14">
        <v>10</v>
      </c>
      <c r="L1607" s="15">
        <v>105.34</v>
      </c>
      <c r="M1607" s="15">
        <f t="shared" si="75"/>
        <v>1053.4000000000001</v>
      </c>
      <c r="N1607" s="9">
        <v>0.1</v>
      </c>
      <c r="O1607" s="20">
        <v>0.1</v>
      </c>
      <c r="P1607" s="20" t="str">
        <f>IF(Table13[[#This Row],[Discount]]=0,"No Discount",IF(Table13[[#This Row],[Discount]]&lt;=0.05,"Low",IF(Table13[[#This Row],[Discount]]&lt;=0.1,"Medium","High")))</f>
        <v>Medium</v>
      </c>
      <c r="Q1607" s="15">
        <f t="shared" si="76"/>
        <v>105.34000000000002</v>
      </c>
      <c r="R1607" s="15">
        <f t="shared" si="77"/>
        <v>948.06000000000006</v>
      </c>
      <c r="S1607" s="15" t="str">
        <f>IF(Table13[[#This Row],[Total Sales After Discount (Main Total Sales)]]&gt;=1000,"High Order","Low Order")</f>
        <v>Low Order</v>
      </c>
      <c r="T1607" s="9" t="s">
        <v>50</v>
      </c>
      <c r="U1607" s="9" t="s">
        <v>81</v>
      </c>
      <c r="V1607" s="16" t="str">
        <f ca="1">PROPER(Table13[[#This Row],[Region]])</f>
        <v>West</v>
      </c>
      <c r="W1607" s="9" t="s">
        <v>29</v>
      </c>
      <c r="X1607" s="9" t="s">
        <v>955</v>
      </c>
      <c r="Y1607" s="9" t="s">
        <v>32</v>
      </c>
      <c r="Z1607" s="9" t="str">
        <f>TEXT(Table13[[#This Row],[Order Date]],"mmm")</f>
        <v>Jan</v>
      </c>
      <c r="AA1607" s="1" t="str">
        <f>TEXT(Table13[[#This Row],[Order Date]],"yyyy")</f>
        <v>2015</v>
      </c>
      <c r="AB1607" s="1" t="str">
        <f>TEXT(Table13[[#This Row],[Order Date]],"mmm yyyy")</f>
        <v>Jan 2015</v>
      </c>
      <c r="AC1607" s="1" t="str">
        <f>TEXT(Table13[[#This Row],[Order Date]],"dddd")</f>
        <v>Wednesday</v>
      </c>
    </row>
    <row r="1608" spans="1:29" ht="14.5">
      <c r="A1608" s="9">
        <v>2855</v>
      </c>
      <c r="B1608" s="9" t="str">
        <f>VLOOKUP(Table13[[#This Row],[Customer ID]],'Customer Lookup'!A:B,2,0)</f>
        <v>Vicki Womble</v>
      </c>
      <c r="C1608" s="9">
        <v>87317</v>
      </c>
      <c r="D1608" s="12">
        <v>42073</v>
      </c>
      <c r="E1608" s="12">
        <v>42077</v>
      </c>
      <c r="F1608" s="24">
        <f>Table13[[#This Row],[Ship Date]]-Table13[[#This Row],[Order Date]]</f>
        <v>4</v>
      </c>
      <c r="G1608" s="18" t="str">
        <f>IF(Table13[[#This Row],[Shipping Delay (No of Days From Order to Delivery)]]&lt;=2,"Fast Delivery","Standard Delivery")</f>
        <v>Standard Delivery</v>
      </c>
      <c r="H1608" s="8" t="s">
        <v>74</v>
      </c>
      <c r="I1608" s="13" t="str">
        <f ca="1">TRIM(Table13[[#This Row],[Product Category]])</f>
        <v>Office Supplies</v>
      </c>
      <c r="J1608" s="13" t="str">
        <f ca="1">PROPER(Table13[[#This Row],[Product Sub-Category]])</f>
        <v>Office Machines</v>
      </c>
      <c r="K1608" s="14">
        <v>1</v>
      </c>
      <c r="L1608" s="15">
        <v>6783.02</v>
      </c>
      <c r="M1608" s="15">
        <f t="shared" si="75"/>
        <v>6783.02</v>
      </c>
      <c r="N1608" s="9">
        <v>0.15</v>
      </c>
      <c r="O1608" s="21">
        <v>0.15</v>
      </c>
      <c r="P1608" s="21" t="str">
        <f>IF(Table13[[#This Row],[Discount]]=0,"No Discount",IF(Table13[[#This Row],[Discount]]&lt;=0.05,"Low",IF(Table13[[#This Row],[Discount]]&lt;=0.1,"Medium","High")))</f>
        <v>High</v>
      </c>
      <c r="Q1608" s="15">
        <f t="shared" si="76"/>
        <v>1017.453</v>
      </c>
      <c r="R1608" s="15">
        <f t="shared" si="77"/>
        <v>5765.5670000000009</v>
      </c>
      <c r="S1608" s="15" t="str">
        <f>IF(Table13[[#This Row],[Total Sales After Discount (Main Total Sales)]]&gt;=1000,"High Order","Low Order")</f>
        <v>High Order</v>
      </c>
      <c r="T1608" s="9" t="s">
        <v>98</v>
      </c>
      <c r="U1608" s="9" t="s">
        <v>104</v>
      </c>
      <c r="V1608" s="16" t="str">
        <f ca="1">PROPER(Table13[[#This Row],[Region]])</f>
        <v>South</v>
      </c>
      <c r="W1608" s="9" t="s">
        <v>29</v>
      </c>
      <c r="X1608" s="9" t="s">
        <v>955</v>
      </c>
      <c r="Y1608" s="9" t="s">
        <v>32</v>
      </c>
      <c r="Z1608" s="9" t="str">
        <f>TEXT(Table13[[#This Row],[Order Date]],"mmm")</f>
        <v>Mar</v>
      </c>
      <c r="AA1608" s="1" t="str">
        <f>TEXT(Table13[[#This Row],[Order Date]],"yyyy")</f>
        <v>2015</v>
      </c>
      <c r="AB1608" s="1" t="str">
        <f>TEXT(Table13[[#This Row],[Order Date]],"mmm yyyy")</f>
        <v>Mar 2015</v>
      </c>
      <c r="AC1608" s="1" t="str">
        <f>TEXT(Table13[[#This Row],[Order Date]],"dddd")</f>
        <v>Tuesday</v>
      </c>
    </row>
    <row r="1609" spans="1:29" ht="14.5">
      <c r="A1609" s="9">
        <v>2858</v>
      </c>
      <c r="B1609" s="9" t="str">
        <f>VLOOKUP(Table13[[#This Row],[Customer ID]],'Customer Lookup'!A:B,2,0)</f>
        <v>Jerry Webster</v>
      </c>
      <c r="C1609" s="9">
        <v>88279</v>
      </c>
      <c r="D1609" s="12">
        <v>42141</v>
      </c>
      <c r="E1609" s="12">
        <v>42142</v>
      </c>
      <c r="F1609" s="24">
        <f>Table13[[#This Row],[Ship Date]]-Table13[[#This Row],[Order Date]]</f>
        <v>1</v>
      </c>
      <c r="G1609" s="18" t="str">
        <f>IF(Table13[[#This Row],[Shipping Delay (No of Days From Order to Delivery)]]&lt;=2,"Fast Delivery","Standard Delivery")</f>
        <v>Fast Delivery</v>
      </c>
      <c r="H1609" s="9" t="s">
        <v>2231</v>
      </c>
      <c r="I1609" s="13" t="str">
        <f ca="1">TRIM(Table13[[#This Row],[Product Category]])</f>
        <v>Office Supplies</v>
      </c>
      <c r="J1609" s="13" t="str">
        <f ca="1">PROPER(Table13[[#This Row],[Product Sub-Category]])</f>
        <v>Pens &amp; Art Supplies</v>
      </c>
      <c r="K1609" s="14">
        <v>3</v>
      </c>
      <c r="L1609" s="15">
        <v>2.94</v>
      </c>
      <c r="M1609" s="15">
        <f t="shared" si="75"/>
        <v>8.82</v>
      </c>
      <c r="N1609" s="9">
        <v>0.05</v>
      </c>
      <c r="O1609" s="20">
        <v>0.05</v>
      </c>
      <c r="P1609" s="20" t="str">
        <f>IF(Table13[[#This Row],[Discount]]=0,"No Discount",IF(Table13[[#This Row],[Discount]]&lt;=0.05,"Low",IF(Table13[[#This Row],[Discount]]&lt;=0.1,"Medium","High")))</f>
        <v>Low</v>
      </c>
      <c r="Q1609" s="15">
        <f t="shared" si="76"/>
        <v>0.44100000000000006</v>
      </c>
      <c r="R1609" s="15">
        <f t="shared" si="77"/>
        <v>8.3789999999999996</v>
      </c>
      <c r="S1609" s="15" t="str">
        <f>IF(Table13[[#This Row],[Total Sales After Discount (Main Total Sales)]]&gt;=1000,"High Order","Low Order")</f>
        <v>Low Order</v>
      </c>
      <c r="T1609" s="9" t="s">
        <v>50</v>
      </c>
      <c r="U1609" s="9" t="s">
        <v>81</v>
      </c>
      <c r="V1609" s="16" t="str">
        <f ca="1">PROPER(Table13[[#This Row],[Region]])</f>
        <v>South</v>
      </c>
      <c r="W1609" s="9" t="s">
        <v>242</v>
      </c>
      <c r="X1609" s="9" t="s">
        <v>839</v>
      </c>
      <c r="Y1609" s="9" t="s">
        <v>32</v>
      </c>
      <c r="Z1609" s="9" t="str">
        <f>TEXT(Table13[[#This Row],[Order Date]],"mmm")</f>
        <v>May</v>
      </c>
      <c r="AA1609" s="1" t="str">
        <f>TEXT(Table13[[#This Row],[Order Date]],"yyyy")</f>
        <v>2015</v>
      </c>
      <c r="AB1609" s="1" t="str">
        <f>TEXT(Table13[[#This Row],[Order Date]],"mmm yyyy")</f>
        <v>May 2015</v>
      </c>
      <c r="AC1609" s="1" t="str">
        <f>TEXT(Table13[[#This Row],[Order Date]],"dddd")</f>
        <v>Sunday</v>
      </c>
    </row>
    <row r="1610" spans="1:29" ht="14.5">
      <c r="A1610" s="9">
        <v>2858</v>
      </c>
      <c r="B1610" s="9" t="str">
        <f>VLOOKUP(Table13[[#This Row],[Customer ID]],'Customer Lookup'!A:B,2,0)</f>
        <v>Jerry Webster</v>
      </c>
      <c r="C1610" s="9">
        <v>88282</v>
      </c>
      <c r="D1610" s="12">
        <v>42147</v>
      </c>
      <c r="E1610" s="12">
        <v>42152</v>
      </c>
      <c r="F1610" s="24">
        <f>Table13[[#This Row],[Ship Date]]-Table13[[#This Row],[Order Date]]</f>
        <v>5</v>
      </c>
      <c r="G1610" s="18" t="str">
        <f>IF(Table13[[#This Row],[Shipping Delay (No of Days From Order to Delivery)]]&lt;=2,"Fast Delivery","Standard Delivery")</f>
        <v>Standard Delivery</v>
      </c>
      <c r="H1610" s="8" t="s">
        <v>2237</v>
      </c>
      <c r="I1610" s="13" t="str">
        <f ca="1">TRIM(Table13[[#This Row],[Product Category]])</f>
        <v>Furniture</v>
      </c>
      <c r="J1610" s="13" t="str">
        <f ca="1">PROPER(Table13[[#This Row],[Product Sub-Category]])</f>
        <v>Binders And Binder Accessories</v>
      </c>
      <c r="K1610" s="14">
        <v>30</v>
      </c>
      <c r="L1610" s="15">
        <v>67.28</v>
      </c>
      <c r="M1610" s="15">
        <f t="shared" si="75"/>
        <v>2018.4</v>
      </c>
      <c r="N1610" s="9">
        <v>0.05</v>
      </c>
      <c r="O1610" s="21">
        <v>0.05</v>
      </c>
      <c r="P1610" s="21" t="str">
        <f>IF(Table13[[#This Row],[Discount]]=0,"No Discount",IF(Table13[[#This Row],[Discount]]&lt;=0.05,"Low",IF(Table13[[#This Row],[Discount]]&lt;=0.1,"Medium","High")))</f>
        <v>Low</v>
      </c>
      <c r="Q1610" s="15">
        <f t="shared" si="76"/>
        <v>100.92000000000002</v>
      </c>
      <c r="R1610" s="15">
        <f t="shared" si="77"/>
        <v>1917.48</v>
      </c>
      <c r="S1610" s="15" t="str">
        <f>IF(Table13[[#This Row],[Total Sales After Discount (Main Total Sales)]]&gt;=1000,"High Order","Low Order")</f>
        <v>High Order</v>
      </c>
      <c r="T1610" s="9" t="s">
        <v>98</v>
      </c>
      <c r="U1610" s="9" t="s">
        <v>81</v>
      </c>
      <c r="V1610" s="16" t="str">
        <f ca="1">PROPER(Table13[[#This Row],[Region]])</f>
        <v>South</v>
      </c>
      <c r="W1610" s="9" t="s">
        <v>242</v>
      </c>
      <c r="X1610" s="9" t="s">
        <v>839</v>
      </c>
      <c r="Y1610" s="9" t="s">
        <v>32</v>
      </c>
      <c r="Z1610" s="9" t="str">
        <f>TEXT(Table13[[#This Row],[Order Date]],"mmm")</f>
        <v>May</v>
      </c>
      <c r="AA1610" s="1" t="str">
        <f>TEXT(Table13[[#This Row],[Order Date]],"yyyy")</f>
        <v>2015</v>
      </c>
      <c r="AB1610" s="1" t="str">
        <f>TEXT(Table13[[#This Row],[Order Date]],"mmm yyyy")</f>
        <v>May 2015</v>
      </c>
      <c r="AC1610" s="1" t="str">
        <f>TEXT(Table13[[#This Row],[Order Date]],"dddd")</f>
        <v>Saturday</v>
      </c>
    </row>
    <row r="1611" spans="1:29" ht="14.5">
      <c r="A1611" s="9">
        <v>2858</v>
      </c>
      <c r="B1611" s="9" t="str">
        <f>VLOOKUP(Table13[[#This Row],[Customer ID]],'Customer Lookup'!A:B,2,0)</f>
        <v>Jerry Webster</v>
      </c>
      <c r="C1611" s="9">
        <v>88282</v>
      </c>
      <c r="D1611" s="12">
        <v>42147</v>
      </c>
      <c r="E1611" s="12">
        <v>42147</v>
      </c>
      <c r="F1611" s="24">
        <f>Table13[[#This Row],[Ship Date]]-Table13[[#This Row],[Order Date]]</f>
        <v>0</v>
      </c>
      <c r="G1611" s="18" t="str">
        <f>IF(Table13[[#This Row],[Shipping Delay (No of Days From Order to Delivery)]]&lt;=2,"Fast Delivery","Standard Delivery")</f>
        <v>Fast Delivery</v>
      </c>
      <c r="H1611" s="9" t="s">
        <v>151</v>
      </c>
      <c r="I1611" s="13" t="str">
        <f ca="1">TRIM(Table13[[#This Row],[Product Category]])</f>
        <v>Office Supplies</v>
      </c>
      <c r="J1611" s="13" t="str">
        <f ca="1">PROPER(Table13[[#This Row],[Product Sub-Category]])</f>
        <v>Bookcases</v>
      </c>
      <c r="K1611" s="14">
        <v>42</v>
      </c>
      <c r="L1611" s="15">
        <v>130.97999999999999</v>
      </c>
      <c r="M1611" s="15">
        <f t="shared" si="75"/>
        <v>5501.16</v>
      </c>
      <c r="N1611" s="9">
        <v>0.1</v>
      </c>
      <c r="O1611" s="20">
        <v>0.1</v>
      </c>
      <c r="P1611" s="20" t="str">
        <f>IF(Table13[[#This Row],[Discount]]=0,"No Discount",IF(Table13[[#This Row],[Discount]]&lt;=0.05,"Low",IF(Table13[[#This Row],[Discount]]&lt;=0.1,"Medium","High")))</f>
        <v>Medium</v>
      </c>
      <c r="Q1611" s="15">
        <f t="shared" si="76"/>
        <v>550.11599999999999</v>
      </c>
      <c r="R1611" s="15">
        <f t="shared" si="77"/>
        <v>4951.0439999999999</v>
      </c>
      <c r="S1611" s="15" t="str">
        <f>IF(Table13[[#This Row],[Total Sales After Discount (Main Total Sales)]]&gt;=1000,"High Order","Low Order")</f>
        <v>High Order</v>
      </c>
      <c r="T1611" s="9" t="s">
        <v>98</v>
      </c>
      <c r="U1611" s="9" t="s">
        <v>81</v>
      </c>
      <c r="V1611" s="16" t="str">
        <f ca="1">PROPER(Table13[[#This Row],[Region]])</f>
        <v>South</v>
      </c>
      <c r="W1611" s="9" t="s">
        <v>242</v>
      </c>
      <c r="X1611" s="9" t="s">
        <v>839</v>
      </c>
      <c r="Y1611" s="9" t="s">
        <v>22</v>
      </c>
      <c r="Z1611" s="9" t="str">
        <f>TEXT(Table13[[#This Row],[Order Date]],"mmm")</f>
        <v>May</v>
      </c>
      <c r="AA1611" s="1" t="str">
        <f>TEXT(Table13[[#This Row],[Order Date]],"yyyy")</f>
        <v>2015</v>
      </c>
      <c r="AB1611" s="1" t="str">
        <f>TEXT(Table13[[#This Row],[Order Date]],"mmm yyyy")</f>
        <v>May 2015</v>
      </c>
      <c r="AC1611" s="1" t="str">
        <f>TEXT(Table13[[#This Row],[Order Date]],"dddd")</f>
        <v>Saturday</v>
      </c>
    </row>
    <row r="1612" spans="1:29" ht="14.5">
      <c r="A1612" s="9">
        <v>2858</v>
      </c>
      <c r="B1612" s="9" t="str">
        <f>VLOOKUP(Table13[[#This Row],[Customer ID]],'Customer Lookup'!A:B,2,0)</f>
        <v>Jerry Webster</v>
      </c>
      <c r="C1612" s="9">
        <v>88282</v>
      </c>
      <c r="D1612" s="12">
        <v>42147</v>
      </c>
      <c r="E1612" s="12">
        <v>42147</v>
      </c>
      <c r="F1612" s="24">
        <f>Table13[[#This Row],[Ship Date]]-Table13[[#This Row],[Order Date]]</f>
        <v>0</v>
      </c>
      <c r="G1612" s="18" t="str">
        <f>IF(Table13[[#This Row],[Shipping Delay (No of Days From Order to Delivery)]]&lt;=2,"Fast Delivery","Standard Delivery")</f>
        <v>Fast Delivery</v>
      </c>
      <c r="H1612" s="8" t="s">
        <v>2231</v>
      </c>
      <c r="I1612" s="13" t="str">
        <f ca="1">TRIM(Table13[[#This Row],[Product Category]])</f>
        <v>Office Supplies</v>
      </c>
      <c r="J1612" s="13" t="str">
        <f ca="1">PROPER(Table13[[#This Row],[Product Sub-Category]])</f>
        <v>Pens &amp; Art Supplies</v>
      </c>
      <c r="K1612" s="14">
        <v>28</v>
      </c>
      <c r="L1612" s="15">
        <v>2.78</v>
      </c>
      <c r="M1612" s="15">
        <f t="shared" si="75"/>
        <v>77.839999999999989</v>
      </c>
      <c r="N1612" s="9">
        <v>0.05</v>
      </c>
      <c r="O1612" s="21">
        <v>0.05</v>
      </c>
      <c r="P1612" s="21" t="str">
        <f>IF(Table13[[#This Row],[Discount]]=0,"No Discount",IF(Table13[[#This Row],[Discount]]&lt;=0.05,"Low",IF(Table13[[#This Row],[Discount]]&lt;=0.1,"Medium","High")))</f>
        <v>Low</v>
      </c>
      <c r="Q1612" s="15">
        <f t="shared" si="76"/>
        <v>3.8919999999999995</v>
      </c>
      <c r="R1612" s="15">
        <f t="shared" si="77"/>
        <v>73.947999999999993</v>
      </c>
      <c r="S1612" s="15" t="str">
        <f>IF(Table13[[#This Row],[Total Sales After Discount (Main Total Sales)]]&gt;=1000,"High Order","Low Order")</f>
        <v>Low Order</v>
      </c>
      <c r="T1612" s="9" t="s">
        <v>98</v>
      </c>
      <c r="U1612" s="9" t="s">
        <v>81</v>
      </c>
      <c r="V1612" s="16" t="str">
        <f ca="1">PROPER(Table13[[#This Row],[Region]])</f>
        <v>South</v>
      </c>
      <c r="W1612" s="9" t="s">
        <v>242</v>
      </c>
      <c r="X1612" s="9" t="s">
        <v>839</v>
      </c>
      <c r="Y1612" s="9" t="s">
        <v>32</v>
      </c>
      <c r="Z1612" s="9" t="str">
        <f>TEXT(Table13[[#This Row],[Order Date]],"mmm")</f>
        <v>May</v>
      </c>
      <c r="AA1612" s="1" t="str">
        <f>TEXT(Table13[[#This Row],[Order Date]],"yyyy")</f>
        <v>2015</v>
      </c>
      <c r="AB1612" s="1" t="str">
        <f>TEXT(Table13[[#This Row],[Order Date]],"mmm yyyy")</f>
        <v>May 2015</v>
      </c>
      <c r="AC1612" s="1" t="str">
        <f>TEXT(Table13[[#This Row],[Order Date]],"dddd")</f>
        <v>Saturday</v>
      </c>
    </row>
    <row r="1613" spans="1:29" ht="14.5">
      <c r="A1613" s="9">
        <v>2859</v>
      </c>
      <c r="B1613" s="9" t="str">
        <f>VLOOKUP(Table13[[#This Row],[Customer ID]],'Customer Lookup'!A:B,2,0)</f>
        <v>Brad H Blake</v>
      </c>
      <c r="C1613" s="9">
        <v>88281</v>
      </c>
      <c r="D1613" s="12">
        <v>42095</v>
      </c>
      <c r="E1613" s="12">
        <v>42097</v>
      </c>
      <c r="F1613" s="24">
        <f>Table13[[#This Row],[Ship Date]]-Table13[[#This Row],[Order Date]]</f>
        <v>2</v>
      </c>
      <c r="G1613" s="18" t="str">
        <f>IF(Table13[[#This Row],[Shipping Delay (No of Days From Order to Delivery)]]&lt;=2,"Fast Delivery","Standard Delivery")</f>
        <v>Fast Delivery</v>
      </c>
      <c r="H1613" s="9" t="s">
        <v>2238</v>
      </c>
      <c r="I1613" s="13" t="str">
        <f ca="1">TRIM(Table13[[#This Row],[Product Category]])</f>
        <v>Technology</v>
      </c>
      <c r="J1613" s="13" t="str">
        <f ca="1">PROPER(Table13[[#This Row],[Product Sub-Category]])</f>
        <v>Storage &amp; Organization</v>
      </c>
      <c r="K1613" s="14">
        <v>23</v>
      </c>
      <c r="L1613" s="15">
        <v>142.86000000000001</v>
      </c>
      <c r="M1613" s="15">
        <f t="shared" si="75"/>
        <v>3285.78</v>
      </c>
      <c r="N1613" s="9">
        <v>0.1</v>
      </c>
      <c r="O1613" s="20">
        <v>0.1</v>
      </c>
      <c r="P1613" s="20" t="str">
        <f>IF(Table13[[#This Row],[Discount]]=0,"No Discount",IF(Table13[[#This Row],[Discount]]&lt;=0.05,"Low",IF(Table13[[#This Row],[Discount]]&lt;=0.1,"Medium","High")))</f>
        <v>Medium</v>
      </c>
      <c r="Q1613" s="15">
        <f t="shared" si="76"/>
        <v>328.57800000000003</v>
      </c>
      <c r="R1613" s="15">
        <f t="shared" si="77"/>
        <v>2957.2020000000002</v>
      </c>
      <c r="S1613" s="15" t="str">
        <f>IF(Table13[[#This Row],[Total Sales After Discount (Main Total Sales)]]&gt;=1000,"High Order","Low Order")</f>
        <v>High Order</v>
      </c>
      <c r="T1613" s="9" t="s">
        <v>31</v>
      </c>
      <c r="U1613" s="9" t="s">
        <v>81</v>
      </c>
      <c r="V1613" s="16" t="str">
        <f ca="1">PROPER(Table13[[#This Row],[Region]])</f>
        <v>Central</v>
      </c>
      <c r="W1613" s="9" t="s">
        <v>242</v>
      </c>
      <c r="X1613" s="9" t="s">
        <v>209</v>
      </c>
      <c r="Y1613" s="9" t="s">
        <v>32</v>
      </c>
      <c r="Z1613" s="9" t="str">
        <f>TEXT(Table13[[#This Row],[Order Date]],"mmm")</f>
        <v>Apr</v>
      </c>
      <c r="AA1613" s="1" t="str">
        <f>TEXT(Table13[[#This Row],[Order Date]],"yyyy")</f>
        <v>2015</v>
      </c>
      <c r="AB1613" s="1" t="str">
        <f>TEXT(Table13[[#This Row],[Order Date]],"mmm yyyy")</f>
        <v>Apr 2015</v>
      </c>
      <c r="AC1613" s="1" t="str">
        <f>TEXT(Table13[[#This Row],[Order Date]],"dddd")</f>
        <v>Wednesday</v>
      </c>
    </row>
    <row r="1614" spans="1:29" ht="14.5">
      <c r="A1614" s="9">
        <v>2861</v>
      </c>
      <c r="B1614" s="9" t="str">
        <f>VLOOKUP(Table13[[#This Row],[Customer ID]],'Customer Lookup'!A:B,2,0)</f>
        <v>Dwight Robinson</v>
      </c>
      <c r="C1614" s="9">
        <v>88280</v>
      </c>
      <c r="D1614" s="12">
        <v>42063</v>
      </c>
      <c r="E1614" s="12">
        <v>42063</v>
      </c>
      <c r="F1614" s="24">
        <f>Table13[[#This Row],[Ship Date]]-Table13[[#This Row],[Order Date]]</f>
        <v>0</v>
      </c>
      <c r="G1614" s="18" t="str">
        <f>IF(Table13[[#This Row],[Shipping Delay (No of Days From Order to Delivery)]]&lt;=2,"Fast Delivery","Standard Delivery")</f>
        <v>Fast Delivery</v>
      </c>
      <c r="H1614" s="8" t="s">
        <v>2235</v>
      </c>
      <c r="I1614" s="13" t="str">
        <f ca="1">TRIM(Table13[[#This Row],[Product Category]])</f>
        <v>Furniture</v>
      </c>
      <c r="J1614" s="13" t="str">
        <f ca="1">PROPER(Table13[[#This Row],[Product Sub-Category]])</f>
        <v>Telephones And Communication</v>
      </c>
      <c r="K1614" s="14">
        <v>11</v>
      </c>
      <c r="L1614" s="15">
        <v>20.99</v>
      </c>
      <c r="M1614" s="15">
        <f t="shared" si="75"/>
        <v>230.89</v>
      </c>
      <c r="N1614" s="9">
        <v>0.05</v>
      </c>
      <c r="O1614" s="21">
        <v>0.05</v>
      </c>
      <c r="P1614" s="21" t="str">
        <f>IF(Table13[[#This Row],[Discount]]=0,"No Discount",IF(Table13[[#This Row],[Discount]]&lt;=0.05,"Low",IF(Table13[[#This Row],[Discount]]&lt;=0.1,"Medium","High")))</f>
        <v>Low</v>
      </c>
      <c r="Q1614" s="15">
        <f t="shared" si="76"/>
        <v>11.544499999999999</v>
      </c>
      <c r="R1614" s="15">
        <f t="shared" si="77"/>
        <v>219.34549999999999</v>
      </c>
      <c r="S1614" s="15" t="str">
        <f>IF(Table13[[#This Row],[Total Sales After Discount (Main Total Sales)]]&gt;=1000,"High Order","Low Order")</f>
        <v>Low Order</v>
      </c>
      <c r="T1614" s="9" t="s">
        <v>50</v>
      </c>
      <c r="U1614" s="9" t="s">
        <v>81</v>
      </c>
      <c r="V1614" s="16" t="str">
        <f ca="1">PROPER(Table13[[#This Row],[Region]])</f>
        <v>Central</v>
      </c>
      <c r="W1614" s="9" t="s">
        <v>145</v>
      </c>
      <c r="X1614" s="9" t="s">
        <v>956</v>
      </c>
      <c r="Y1614" s="9" t="s">
        <v>32</v>
      </c>
      <c r="Z1614" s="9" t="str">
        <f>TEXT(Table13[[#This Row],[Order Date]],"mmm")</f>
        <v>Feb</v>
      </c>
      <c r="AA1614" s="1" t="str">
        <f>TEXT(Table13[[#This Row],[Order Date]],"yyyy")</f>
        <v>2015</v>
      </c>
      <c r="AB1614" s="1" t="str">
        <f>TEXT(Table13[[#This Row],[Order Date]],"mmm yyyy")</f>
        <v>Feb 2015</v>
      </c>
      <c r="AC1614" s="1" t="str">
        <f>TEXT(Table13[[#This Row],[Order Date]],"dddd")</f>
        <v>Saturday</v>
      </c>
    </row>
    <row r="1615" spans="1:29" ht="14.5">
      <c r="A1615" s="9">
        <v>2862</v>
      </c>
      <c r="B1615" s="9" t="str">
        <f>VLOOKUP(Table13[[#This Row],[Customer ID]],'Customer Lookup'!A:B,2,0)</f>
        <v>Carrie High</v>
      </c>
      <c r="C1615" s="9">
        <v>88278</v>
      </c>
      <c r="D1615" s="12">
        <v>42105</v>
      </c>
      <c r="E1615" s="12">
        <v>42106</v>
      </c>
      <c r="F1615" s="24">
        <f>Table13[[#This Row],[Ship Date]]-Table13[[#This Row],[Order Date]]</f>
        <v>1</v>
      </c>
      <c r="G1615" s="18" t="str">
        <f>IF(Table13[[#This Row],[Shipping Delay (No of Days From Order to Delivery)]]&lt;=2,"Fast Delivery","Standard Delivery")</f>
        <v>Fast Delivery</v>
      </c>
      <c r="H1615" s="9" t="s">
        <v>2233</v>
      </c>
      <c r="I1615" s="13" t="str">
        <f ca="1">TRIM(Table13[[#This Row],[Product Category]])</f>
        <v>Furniture</v>
      </c>
      <c r="J1615" s="13" t="str">
        <f ca="1">PROPER(Table13[[#This Row],[Product Sub-Category]])</f>
        <v>Office Furnishings</v>
      </c>
      <c r="K1615" s="14">
        <v>9</v>
      </c>
      <c r="L1615" s="15">
        <v>12.22</v>
      </c>
      <c r="M1615" s="15">
        <f t="shared" si="75"/>
        <v>109.98</v>
      </c>
      <c r="N1615" s="9">
        <v>0.05</v>
      </c>
      <c r="O1615" s="20">
        <v>0.05</v>
      </c>
      <c r="P1615" s="20" t="str">
        <f>IF(Table13[[#This Row],[Discount]]=0,"No Discount",IF(Table13[[#This Row],[Discount]]&lt;=0.05,"Low",IF(Table13[[#This Row],[Discount]]&lt;=0.1,"Medium","High")))</f>
        <v>Low</v>
      </c>
      <c r="Q1615" s="15">
        <f t="shared" si="76"/>
        <v>5.4990000000000006</v>
      </c>
      <c r="R1615" s="15">
        <f t="shared" si="77"/>
        <v>104.48100000000001</v>
      </c>
      <c r="S1615" s="15" t="str">
        <f>IF(Table13[[#This Row],[Total Sales After Discount (Main Total Sales)]]&gt;=1000,"High Order","Low Order")</f>
        <v>Low Order</v>
      </c>
      <c r="T1615" s="9" t="s">
        <v>21</v>
      </c>
      <c r="U1615" s="9" t="s">
        <v>81</v>
      </c>
      <c r="V1615" s="16" t="str">
        <f ca="1">PROPER(Table13[[#This Row],[Region]])</f>
        <v>Central</v>
      </c>
      <c r="W1615" s="9" t="s">
        <v>302</v>
      </c>
      <c r="X1615" s="9" t="s">
        <v>957</v>
      </c>
      <c r="Y1615" s="9" t="s">
        <v>32</v>
      </c>
      <c r="Z1615" s="9" t="str">
        <f>TEXT(Table13[[#This Row],[Order Date]],"mmm")</f>
        <v>Apr</v>
      </c>
      <c r="AA1615" s="1" t="str">
        <f>TEXT(Table13[[#This Row],[Order Date]],"yyyy")</f>
        <v>2015</v>
      </c>
      <c r="AB1615" s="1" t="str">
        <f>TEXT(Table13[[#This Row],[Order Date]],"mmm yyyy")</f>
        <v>Apr 2015</v>
      </c>
      <c r="AC1615" s="1" t="str">
        <f>TEXT(Table13[[#This Row],[Order Date]],"dddd")</f>
        <v>Saturday</v>
      </c>
    </row>
    <row r="1616" spans="1:29" ht="14.5">
      <c r="A1616" s="9">
        <v>2865</v>
      </c>
      <c r="B1616" s="9" t="str">
        <f>VLOOKUP(Table13[[#This Row],[Customer ID]],'Customer Lookup'!A:B,2,0)</f>
        <v>Roberta Mitchell</v>
      </c>
      <c r="C1616" s="9">
        <v>90871</v>
      </c>
      <c r="D1616" s="12">
        <v>42058</v>
      </c>
      <c r="E1616" s="12">
        <v>42060</v>
      </c>
      <c r="F1616" s="24">
        <f>Table13[[#This Row],[Ship Date]]-Table13[[#This Row],[Order Date]]</f>
        <v>2</v>
      </c>
      <c r="G1616" s="18" t="str">
        <f>IF(Table13[[#This Row],[Shipping Delay (No of Days From Order to Delivery)]]&lt;=2,"Fast Delivery","Standard Delivery")</f>
        <v>Fast Delivery</v>
      </c>
      <c r="H1616" s="8" t="s">
        <v>2233</v>
      </c>
      <c r="I1616" s="13" t="str">
        <f ca="1">TRIM(Table13[[#This Row],[Product Category]])</f>
        <v>Office Supplies</v>
      </c>
      <c r="J1616" s="13" t="str">
        <f ca="1">PROPER(Table13[[#This Row],[Product Sub-Category]])</f>
        <v>Office Furnishings</v>
      </c>
      <c r="K1616" s="14">
        <v>4</v>
      </c>
      <c r="L1616" s="15">
        <v>13.79</v>
      </c>
      <c r="M1616" s="15">
        <f t="shared" si="75"/>
        <v>55.16</v>
      </c>
      <c r="N1616" s="9">
        <v>0.05</v>
      </c>
      <c r="O1616" s="21">
        <v>0.05</v>
      </c>
      <c r="P1616" s="21" t="str">
        <f>IF(Table13[[#This Row],[Discount]]=0,"No Discount",IF(Table13[[#This Row],[Discount]]&lt;=0.05,"Low",IF(Table13[[#This Row],[Discount]]&lt;=0.1,"Medium","High")))</f>
        <v>Low</v>
      </c>
      <c r="Q1616" s="15">
        <f t="shared" si="76"/>
        <v>2.758</v>
      </c>
      <c r="R1616" s="15">
        <f t="shared" si="77"/>
        <v>52.401999999999994</v>
      </c>
      <c r="S1616" s="15" t="str">
        <f>IF(Table13[[#This Row],[Total Sales After Discount (Main Total Sales)]]&gt;=1000,"High Order","Low Order")</f>
        <v>Low Order</v>
      </c>
      <c r="T1616" s="9" t="s">
        <v>41</v>
      </c>
      <c r="U1616" s="9" t="s">
        <v>81</v>
      </c>
      <c r="V1616" s="16" t="str">
        <f ca="1">PROPER(Table13[[#This Row],[Region]])</f>
        <v>Central</v>
      </c>
      <c r="W1616" s="9" t="s">
        <v>112</v>
      </c>
      <c r="X1616" s="9" t="s">
        <v>958</v>
      </c>
      <c r="Y1616" s="9" t="s">
        <v>32</v>
      </c>
      <c r="Z1616" s="9" t="str">
        <f>TEXT(Table13[[#This Row],[Order Date]],"mmm")</f>
        <v>Feb</v>
      </c>
      <c r="AA1616" s="1" t="str">
        <f>TEXT(Table13[[#This Row],[Order Date]],"yyyy")</f>
        <v>2015</v>
      </c>
      <c r="AB1616" s="1" t="str">
        <f>TEXT(Table13[[#This Row],[Order Date]],"mmm yyyy")</f>
        <v>Feb 2015</v>
      </c>
      <c r="AC1616" s="1" t="str">
        <f>TEXT(Table13[[#This Row],[Order Date]],"dddd")</f>
        <v>Monday</v>
      </c>
    </row>
    <row r="1617" spans="1:29" ht="14.5">
      <c r="A1617" s="9">
        <v>2865</v>
      </c>
      <c r="B1617" s="9" t="str">
        <f>VLOOKUP(Table13[[#This Row],[Customer ID]],'Customer Lookup'!A:B,2,0)</f>
        <v>Roberta Mitchell</v>
      </c>
      <c r="C1617" s="9">
        <v>90871</v>
      </c>
      <c r="D1617" s="12">
        <v>42058</v>
      </c>
      <c r="E1617" s="12">
        <v>42059</v>
      </c>
      <c r="F1617" s="24">
        <f>Table13[[#This Row],[Ship Date]]-Table13[[#This Row],[Order Date]]</f>
        <v>1</v>
      </c>
      <c r="G1617" s="18" t="str">
        <f>IF(Table13[[#This Row],[Shipping Delay (No of Days From Order to Delivery)]]&lt;=2,"Fast Delivery","Standard Delivery")</f>
        <v>Fast Delivery</v>
      </c>
      <c r="H1617" s="9" t="s">
        <v>2238</v>
      </c>
      <c r="I1617" s="13" t="str">
        <f ca="1">TRIM(Table13[[#This Row],[Product Category]])</f>
        <v>Technology</v>
      </c>
      <c r="J1617" s="13" t="str">
        <f ca="1">PROPER(Table13[[#This Row],[Product Sub-Category]])</f>
        <v>Storage &amp; Organization</v>
      </c>
      <c r="K1617" s="14">
        <v>8</v>
      </c>
      <c r="L1617" s="15">
        <v>33.29</v>
      </c>
      <c r="M1617" s="15">
        <f t="shared" si="75"/>
        <v>266.32</v>
      </c>
      <c r="N1617" s="9">
        <v>0.05</v>
      </c>
      <c r="O1617" s="20">
        <v>0.05</v>
      </c>
      <c r="P1617" s="20" t="str">
        <f>IF(Table13[[#This Row],[Discount]]=0,"No Discount",IF(Table13[[#This Row],[Discount]]&lt;=0.05,"Low",IF(Table13[[#This Row],[Discount]]&lt;=0.1,"Medium","High")))</f>
        <v>Low</v>
      </c>
      <c r="Q1617" s="15">
        <f t="shared" si="76"/>
        <v>13.316000000000001</v>
      </c>
      <c r="R1617" s="15">
        <f t="shared" si="77"/>
        <v>253.00399999999999</v>
      </c>
      <c r="S1617" s="15" t="str">
        <f>IF(Table13[[#This Row],[Total Sales After Discount (Main Total Sales)]]&gt;=1000,"High Order","Low Order")</f>
        <v>Low Order</v>
      </c>
      <c r="T1617" s="9" t="s">
        <v>41</v>
      </c>
      <c r="U1617" s="9" t="s">
        <v>81</v>
      </c>
      <c r="V1617" s="16" t="str">
        <f ca="1">PROPER(Table13[[#This Row],[Region]])</f>
        <v>East</v>
      </c>
      <c r="W1617" s="9" t="s">
        <v>112</v>
      </c>
      <c r="X1617" s="9" t="s">
        <v>958</v>
      </c>
      <c r="Y1617" s="9" t="s">
        <v>32</v>
      </c>
      <c r="Z1617" s="9" t="str">
        <f>TEXT(Table13[[#This Row],[Order Date]],"mmm")</f>
        <v>Feb</v>
      </c>
      <c r="AA1617" s="1" t="str">
        <f>TEXT(Table13[[#This Row],[Order Date]],"yyyy")</f>
        <v>2015</v>
      </c>
      <c r="AB1617" s="1" t="str">
        <f>TEXT(Table13[[#This Row],[Order Date]],"mmm yyyy")</f>
        <v>Feb 2015</v>
      </c>
      <c r="AC1617" s="1" t="str">
        <f>TEXT(Table13[[#This Row],[Order Date]],"dddd")</f>
        <v>Monday</v>
      </c>
    </row>
    <row r="1618" spans="1:29" ht="14.5">
      <c r="A1618" s="9">
        <v>2867</v>
      </c>
      <c r="B1618" s="9" t="str">
        <f>VLOOKUP(Table13[[#This Row],[Customer ID]],'Customer Lookup'!A:B,2,0)</f>
        <v>Dana Teague</v>
      </c>
      <c r="C1618" s="9">
        <v>11013</v>
      </c>
      <c r="D1618" s="12">
        <v>42111</v>
      </c>
      <c r="E1618" s="12">
        <v>42112</v>
      </c>
      <c r="F1618" s="24">
        <f>Table13[[#This Row],[Ship Date]]-Table13[[#This Row],[Order Date]]</f>
        <v>1</v>
      </c>
      <c r="G1618" s="18" t="str">
        <f>IF(Table13[[#This Row],[Shipping Delay (No of Days From Order to Delivery)]]&lt;=2,"Fast Delivery","Standard Delivery")</f>
        <v>Fast Delivery</v>
      </c>
      <c r="H1618" s="8" t="s">
        <v>2235</v>
      </c>
      <c r="I1618" s="13" t="str">
        <f ca="1">TRIM(Table13[[#This Row],[Product Category]])</f>
        <v>Office Supplies</v>
      </c>
      <c r="J1618" s="13" t="str">
        <f ca="1">PROPER(Table13[[#This Row],[Product Sub-Category]])</f>
        <v>Telephones And Communication</v>
      </c>
      <c r="K1618" s="14">
        <v>2</v>
      </c>
      <c r="L1618" s="15">
        <v>125.99</v>
      </c>
      <c r="M1618" s="15">
        <f t="shared" si="75"/>
        <v>251.98</v>
      </c>
      <c r="N1618" s="9">
        <v>0.1</v>
      </c>
      <c r="O1618" s="21">
        <v>0.1</v>
      </c>
      <c r="P1618" s="21" t="str">
        <f>IF(Table13[[#This Row],[Discount]]=0,"No Discount",IF(Table13[[#This Row],[Discount]]&lt;=0.05,"Low",IF(Table13[[#This Row],[Discount]]&lt;=0.1,"Medium","High")))</f>
        <v>Medium</v>
      </c>
      <c r="Q1618" s="15">
        <f t="shared" si="76"/>
        <v>25.198</v>
      </c>
      <c r="R1618" s="15">
        <f t="shared" si="77"/>
        <v>226.78199999999998</v>
      </c>
      <c r="S1618" s="15" t="str">
        <f>IF(Table13[[#This Row],[Total Sales After Discount (Main Total Sales)]]&gt;=1000,"High Order","Low Order")</f>
        <v>Low Order</v>
      </c>
      <c r="T1618" s="9" t="s">
        <v>21</v>
      </c>
      <c r="U1618" s="9" t="s">
        <v>81</v>
      </c>
      <c r="V1618" s="16" t="str">
        <f ca="1">PROPER(Table13[[#This Row],[Region]])</f>
        <v>West</v>
      </c>
      <c r="W1618" s="9" t="s">
        <v>466</v>
      </c>
      <c r="X1618" s="9" t="s">
        <v>29</v>
      </c>
      <c r="Y1618" s="9" t="s">
        <v>32</v>
      </c>
      <c r="Z1618" s="9" t="str">
        <f>TEXT(Table13[[#This Row],[Order Date]],"mmm")</f>
        <v>Apr</v>
      </c>
      <c r="AA1618" s="1" t="str">
        <f>TEXT(Table13[[#This Row],[Order Date]],"yyyy")</f>
        <v>2015</v>
      </c>
      <c r="AB1618" s="1" t="str">
        <f>TEXT(Table13[[#This Row],[Order Date]],"mmm yyyy")</f>
        <v>Apr 2015</v>
      </c>
      <c r="AC1618" s="1" t="str">
        <f>TEXT(Table13[[#This Row],[Order Date]],"dddd")</f>
        <v>Friday</v>
      </c>
    </row>
    <row r="1619" spans="1:29" ht="14.5">
      <c r="A1619" s="9">
        <v>2868</v>
      </c>
      <c r="B1619" s="9" t="str">
        <f>VLOOKUP(Table13[[#This Row],[Customer ID]],'Customer Lookup'!A:B,2,0)</f>
        <v>Eugene Clayton</v>
      </c>
      <c r="C1619" s="9">
        <v>85826</v>
      </c>
      <c r="D1619" s="12">
        <v>42012</v>
      </c>
      <c r="E1619" s="12">
        <v>42014</v>
      </c>
      <c r="F1619" s="24">
        <f>Table13[[#This Row],[Ship Date]]-Table13[[#This Row],[Order Date]]</f>
        <v>2</v>
      </c>
      <c r="G1619" s="18" t="str">
        <f>IF(Table13[[#This Row],[Shipping Delay (No of Days From Order to Delivery)]]&lt;=2,"Fast Delivery","Standard Delivery")</f>
        <v>Fast Delivery</v>
      </c>
      <c r="H1619" s="9" t="s">
        <v>2237</v>
      </c>
      <c r="I1619" s="13" t="str">
        <f ca="1">TRIM(Table13[[#This Row],[Product Category]])</f>
        <v>Technology</v>
      </c>
      <c r="J1619" s="13" t="str">
        <f ca="1">PROPER(Table13[[#This Row],[Product Sub-Category]])</f>
        <v>Binders And Binder Accessories</v>
      </c>
      <c r="K1619" s="14">
        <v>6</v>
      </c>
      <c r="L1619" s="15">
        <v>896.99</v>
      </c>
      <c r="M1619" s="15">
        <f t="shared" si="75"/>
        <v>5381.9400000000005</v>
      </c>
      <c r="N1619" s="9">
        <v>0.1</v>
      </c>
      <c r="O1619" s="20">
        <v>0.1</v>
      </c>
      <c r="P1619" s="20" t="str">
        <f>IF(Table13[[#This Row],[Discount]]=0,"No Discount",IF(Table13[[#This Row],[Discount]]&lt;=0.05,"Low",IF(Table13[[#This Row],[Discount]]&lt;=0.1,"Medium","High")))</f>
        <v>Medium</v>
      </c>
      <c r="Q1619" s="15">
        <f t="shared" si="76"/>
        <v>538.19400000000007</v>
      </c>
      <c r="R1619" s="15">
        <f t="shared" si="77"/>
        <v>4843.7460000000001</v>
      </c>
      <c r="S1619" s="15" t="str">
        <f>IF(Table13[[#This Row],[Total Sales After Discount (Main Total Sales)]]&gt;=1000,"High Order","Low Order")</f>
        <v>High Order</v>
      </c>
      <c r="T1619" s="9" t="s">
        <v>21</v>
      </c>
      <c r="U1619" s="9" t="s">
        <v>81</v>
      </c>
      <c r="V1619" s="16" t="str">
        <f ca="1">PROPER(Table13[[#This Row],[Region]])</f>
        <v>West</v>
      </c>
      <c r="W1619" s="9" t="s">
        <v>29</v>
      </c>
      <c r="X1619" s="9" t="s">
        <v>959</v>
      </c>
      <c r="Y1619" s="9" t="s">
        <v>32</v>
      </c>
      <c r="Z1619" s="9" t="str">
        <f>TEXT(Table13[[#This Row],[Order Date]],"mmm")</f>
        <v>Jan</v>
      </c>
      <c r="AA1619" s="1" t="str">
        <f>TEXT(Table13[[#This Row],[Order Date]],"yyyy")</f>
        <v>2015</v>
      </c>
      <c r="AB1619" s="1" t="str">
        <f>TEXT(Table13[[#This Row],[Order Date]],"mmm yyyy")</f>
        <v>Jan 2015</v>
      </c>
      <c r="AC1619" s="1" t="str">
        <f>TEXT(Table13[[#This Row],[Order Date]],"dddd")</f>
        <v>Thursday</v>
      </c>
    </row>
    <row r="1620" spans="1:29" ht="14.5">
      <c r="A1620" s="9">
        <v>2868</v>
      </c>
      <c r="B1620" s="9" t="str">
        <f>VLOOKUP(Table13[[#This Row],[Customer ID]],'Customer Lookup'!A:B,2,0)</f>
        <v>Eugene Clayton</v>
      </c>
      <c r="C1620" s="9">
        <v>85827</v>
      </c>
      <c r="D1620" s="12">
        <v>42111</v>
      </c>
      <c r="E1620" s="12">
        <v>42112</v>
      </c>
      <c r="F1620" s="24">
        <f>Table13[[#This Row],[Ship Date]]-Table13[[#This Row],[Order Date]]</f>
        <v>1</v>
      </c>
      <c r="G1620" s="18" t="str">
        <f>IF(Table13[[#This Row],[Shipping Delay (No of Days From Order to Delivery)]]&lt;=2,"Fast Delivery","Standard Delivery")</f>
        <v>Fast Delivery</v>
      </c>
      <c r="H1620" s="8" t="s">
        <v>2235</v>
      </c>
      <c r="I1620" s="13" t="str">
        <f ca="1">TRIM(Table13[[#This Row],[Product Category]])</f>
        <v>Office Supplies</v>
      </c>
      <c r="J1620" s="13" t="str">
        <f ca="1">PROPER(Table13[[#This Row],[Product Sub-Category]])</f>
        <v>Telephones And Communication</v>
      </c>
      <c r="K1620" s="14">
        <v>1</v>
      </c>
      <c r="L1620" s="15">
        <v>125.99</v>
      </c>
      <c r="M1620" s="15">
        <f t="shared" si="75"/>
        <v>125.99</v>
      </c>
      <c r="N1620" s="9">
        <v>0.1</v>
      </c>
      <c r="O1620" s="21">
        <v>0.1</v>
      </c>
      <c r="P1620" s="21" t="str">
        <f>IF(Table13[[#This Row],[Discount]]=0,"No Discount",IF(Table13[[#This Row],[Discount]]&lt;=0.05,"Low",IF(Table13[[#This Row],[Discount]]&lt;=0.1,"Medium","High")))</f>
        <v>Medium</v>
      </c>
      <c r="Q1620" s="15">
        <f t="shared" si="76"/>
        <v>12.599</v>
      </c>
      <c r="R1620" s="15">
        <f t="shared" si="77"/>
        <v>113.39099999999999</v>
      </c>
      <c r="S1620" s="15" t="str">
        <f>IF(Table13[[#This Row],[Total Sales After Discount (Main Total Sales)]]&gt;=1000,"High Order","Low Order")</f>
        <v>Low Order</v>
      </c>
      <c r="T1620" s="9" t="s">
        <v>21</v>
      </c>
      <c r="U1620" s="9" t="s">
        <v>81</v>
      </c>
      <c r="V1620" s="16" t="str">
        <f ca="1">PROPER(Table13[[#This Row],[Region]])</f>
        <v>West</v>
      </c>
      <c r="W1620" s="9" t="s">
        <v>29</v>
      </c>
      <c r="X1620" s="9" t="s">
        <v>959</v>
      </c>
      <c r="Y1620" s="9" t="s">
        <v>32</v>
      </c>
      <c r="Z1620" s="9" t="str">
        <f>TEXT(Table13[[#This Row],[Order Date]],"mmm")</f>
        <v>Apr</v>
      </c>
      <c r="AA1620" s="1" t="str">
        <f>TEXT(Table13[[#This Row],[Order Date]],"yyyy")</f>
        <v>2015</v>
      </c>
      <c r="AB1620" s="1" t="str">
        <f>TEXT(Table13[[#This Row],[Order Date]],"mmm yyyy")</f>
        <v>Apr 2015</v>
      </c>
      <c r="AC1620" s="1" t="str">
        <f>TEXT(Table13[[#This Row],[Order Date]],"dddd")</f>
        <v>Friday</v>
      </c>
    </row>
    <row r="1621" spans="1:29" ht="14.5">
      <c r="A1621" s="9">
        <v>2868</v>
      </c>
      <c r="B1621" s="9" t="str">
        <f>VLOOKUP(Table13[[#This Row],[Customer ID]],'Customer Lookup'!A:B,2,0)</f>
        <v>Eugene Clayton</v>
      </c>
      <c r="C1621" s="9">
        <v>85828</v>
      </c>
      <c r="D1621" s="12">
        <v>42149</v>
      </c>
      <c r="E1621" s="12">
        <v>42151</v>
      </c>
      <c r="F1621" s="24">
        <f>Table13[[#This Row],[Ship Date]]-Table13[[#This Row],[Order Date]]</f>
        <v>2</v>
      </c>
      <c r="G1621" s="18" t="str">
        <f>IF(Table13[[#This Row],[Shipping Delay (No of Days From Order to Delivery)]]&lt;=2,"Fast Delivery","Standard Delivery")</f>
        <v>Fast Delivery</v>
      </c>
      <c r="H1621" s="9" t="s">
        <v>2237</v>
      </c>
      <c r="I1621" s="13" t="str">
        <f ca="1">TRIM(Table13[[#This Row],[Product Category]])</f>
        <v>Office Supplies</v>
      </c>
      <c r="J1621" s="13" t="str">
        <f ca="1">PROPER(Table13[[#This Row],[Product Sub-Category]])</f>
        <v>Binders And Binder Accessories</v>
      </c>
      <c r="K1621" s="14">
        <v>4</v>
      </c>
      <c r="L1621" s="15">
        <v>15.99</v>
      </c>
      <c r="M1621" s="15">
        <f t="shared" si="75"/>
        <v>63.96</v>
      </c>
      <c r="N1621" s="9">
        <v>0.05</v>
      </c>
      <c r="O1621" s="20">
        <v>0.05</v>
      </c>
      <c r="P1621" s="20" t="str">
        <f>IF(Table13[[#This Row],[Discount]]=0,"No Discount",IF(Table13[[#This Row],[Discount]]&lt;=0.05,"Low",IF(Table13[[#This Row],[Discount]]&lt;=0.1,"Medium","High")))</f>
        <v>Low</v>
      </c>
      <c r="Q1621" s="15">
        <f t="shared" si="76"/>
        <v>3.1980000000000004</v>
      </c>
      <c r="R1621" s="15">
        <f t="shared" si="77"/>
        <v>60.762</v>
      </c>
      <c r="S1621" s="15" t="str">
        <f>IF(Table13[[#This Row],[Total Sales After Discount (Main Total Sales)]]&gt;=1000,"High Order","Low Order")</f>
        <v>Low Order</v>
      </c>
      <c r="T1621" s="9" t="s">
        <v>31</v>
      </c>
      <c r="U1621" s="9" t="s">
        <v>81</v>
      </c>
      <c r="V1621" s="16" t="str">
        <f ca="1">PROPER(Table13[[#This Row],[Region]])</f>
        <v>South</v>
      </c>
      <c r="W1621" s="9" t="s">
        <v>29</v>
      </c>
      <c r="X1621" s="9" t="s">
        <v>959</v>
      </c>
      <c r="Y1621" s="9" t="s">
        <v>22</v>
      </c>
      <c r="Z1621" s="9" t="str">
        <f>TEXT(Table13[[#This Row],[Order Date]],"mmm")</f>
        <v>May</v>
      </c>
      <c r="AA1621" s="1" t="str">
        <f>TEXT(Table13[[#This Row],[Order Date]],"yyyy")</f>
        <v>2015</v>
      </c>
      <c r="AB1621" s="1" t="str">
        <f>TEXT(Table13[[#This Row],[Order Date]],"mmm yyyy")</f>
        <v>May 2015</v>
      </c>
      <c r="AC1621" s="1" t="str">
        <f>TEXT(Table13[[#This Row],[Order Date]],"dddd")</f>
        <v>Monday</v>
      </c>
    </row>
    <row r="1622" spans="1:29" ht="14.5">
      <c r="A1622" s="9">
        <v>2873</v>
      </c>
      <c r="B1622" s="9" t="str">
        <f>VLOOKUP(Table13[[#This Row],[Customer ID]],'Customer Lookup'!A:B,2,0)</f>
        <v>Benjamin Gunter</v>
      </c>
      <c r="C1622" s="9">
        <v>89872</v>
      </c>
      <c r="D1622" s="12">
        <v>42026</v>
      </c>
      <c r="E1622" s="12">
        <v>42028</v>
      </c>
      <c r="F1622" s="24">
        <f>Table13[[#This Row],[Ship Date]]-Table13[[#This Row],[Order Date]]</f>
        <v>2</v>
      </c>
      <c r="G1622" s="18" t="str">
        <f>IF(Table13[[#This Row],[Shipping Delay (No of Days From Order to Delivery)]]&lt;=2,"Fast Delivery","Standard Delivery")</f>
        <v>Fast Delivery</v>
      </c>
      <c r="H1622" s="8" t="s">
        <v>116</v>
      </c>
      <c r="I1622" s="13" t="str">
        <f ca="1">TRIM(Table13[[#This Row],[Product Category]])</f>
        <v>Furniture</v>
      </c>
      <c r="J1622" s="13" t="str">
        <f ca="1">PROPER(Table13[[#This Row],[Product Sub-Category]])</f>
        <v>Labels</v>
      </c>
      <c r="K1622" s="14">
        <v>12</v>
      </c>
      <c r="L1622" s="15">
        <v>2.89</v>
      </c>
      <c r="M1622" s="15">
        <f t="shared" si="75"/>
        <v>34.68</v>
      </c>
      <c r="N1622" s="9">
        <v>0.05</v>
      </c>
      <c r="O1622" s="21">
        <v>0.05</v>
      </c>
      <c r="P1622" s="21" t="str">
        <f>IF(Table13[[#This Row],[Discount]]=0,"No Discount",IF(Table13[[#This Row],[Discount]]&lt;=0.05,"Low",IF(Table13[[#This Row],[Discount]]&lt;=0.1,"Medium","High")))</f>
        <v>Low</v>
      </c>
      <c r="Q1622" s="15">
        <f t="shared" si="76"/>
        <v>1.734</v>
      </c>
      <c r="R1622" s="15">
        <f t="shared" si="77"/>
        <v>32.945999999999998</v>
      </c>
      <c r="S1622" s="15" t="str">
        <f>IF(Table13[[#This Row],[Total Sales After Discount (Main Total Sales)]]&gt;=1000,"High Order","Low Order")</f>
        <v>Low Order</v>
      </c>
      <c r="T1622" s="9" t="s">
        <v>50</v>
      </c>
      <c r="U1622" s="9" t="s">
        <v>51</v>
      </c>
      <c r="V1622" s="16" t="str">
        <f ca="1">PROPER(Table13[[#This Row],[Region]])</f>
        <v>South</v>
      </c>
      <c r="W1622" s="9" t="s">
        <v>242</v>
      </c>
      <c r="X1622" s="9" t="s">
        <v>960</v>
      </c>
      <c r="Y1622" s="9" t="s">
        <v>32</v>
      </c>
      <c r="Z1622" s="9" t="str">
        <f>TEXT(Table13[[#This Row],[Order Date]],"mmm")</f>
        <v>Jan</v>
      </c>
      <c r="AA1622" s="1" t="str">
        <f>TEXT(Table13[[#This Row],[Order Date]],"yyyy")</f>
        <v>2015</v>
      </c>
      <c r="AB1622" s="1" t="str">
        <f>TEXT(Table13[[#This Row],[Order Date]],"mmm yyyy")</f>
        <v>Jan 2015</v>
      </c>
      <c r="AC1622" s="1" t="str">
        <f>TEXT(Table13[[#This Row],[Order Date]],"dddd")</f>
        <v>Thursday</v>
      </c>
    </row>
    <row r="1623" spans="1:29" ht="14.5">
      <c r="A1623" s="9">
        <v>2873</v>
      </c>
      <c r="B1623" s="9" t="str">
        <f>VLOOKUP(Table13[[#This Row],[Customer ID]],'Customer Lookup'!A:B,2,0)</f>
        <v>Benjamin Gunter</v>
      </c>
      <c r="C1623" s="9">
        <v>89872</v>
      </c>
      <c r="D1623" s="12">
        <v>42026</v>
      </c>
      <c r="E1623" s="12">
        <v>42027</v>
      </c>
      <c r="F1623" s="24">
        <f>Table13[[#This Row],[Ship Date]]-Table13[[#This Row],[Order Date]]</f>
        <v>1</v>
      </c>
      <c r="G1623" s="18" t="str">
        <f>IF(Table13[[#This Row],[Shipping Delay (No of Days From Order to Delivery)]]&lt;=2,"Fast Delivery","Standard Delivery")</f>
        <v>Fast Delivery</v>
      </c>
      <c r="H1623" s="9" t="s">
        <v>123</v>
      </c>
      <c r="I1623" s="13" t="str">
        <f ca="1">TRIM(Table13[[#This Row],[Product Category]])</f>
        <v>Office Supplies</v>
      </c>
      <c r="J1623" s="13" t="str">
        <f ca="1">PROPER(Table13[[#This Row],[Product Sub-Category]])</f>
        <v>Tables</v>
      </c>
      <c r="K1623" s="14">
        <v>10</v>
      </c>
      <c r="L1623" s="15">
        <v>217.85</v>
      </c>
      <c r="M1623" s="15">
        <f t="shared" si="75"/>
        <v>2178.5</v>
      </c>
      <c r="N1623" s="9">
        <v>0.1</v>
      </c>
      <c r="O1623" s="20">
        <v>0.1</v>
      </c>
      <c r="P1623" s="20" t="str">
        <f>IF(Table13[[#This Row],[Discount]]=0,"No Discount",IF(Table13[[#This Row],[Discount]]&lt;=0.05,"Low",IF(Table13[[#This Row],[Discount]]&lt;=0.1,"Medium","High")))</f>
        <v>Medium</v>
      </c>
      <c r="Q1623" s="15">
        <f t="shared" si="76"/>
        <v>217.85000000000002</v>
      </c>
      <c r="R1623" s="15">
        <f t="shared" si="77"/>
        <v>1960.65</v>
      </c>
      <c r="S1623" s="15" t="str">
        <f>IF(Table13[[#This Row],[Total Sales After Discount (Main Total Sales)]]&gt;=1000,"High Order","Low Order")</f>
        <v>High Order</v>
      </c>
      <c r="T1623" s="9" t="s">
        <v>50</v>
      </c>
      <c r="U1623" s="9" t="s">
        <v>51</v>
      </c>
      <c r="V1623" s="16" t="str">
        <f ca="1">PROPER(Table13[[#This Row],[Region]])</f>
        <v>Central</v>
      </c>
      <c r="W1623" s="9" t="s">
        <v>242</v>
      </c>
      <c r="X1623" s="9" t="s">
        <v>960</v>
      </c>
      <c r="Y1623" s="9" t="s">
        <v>22</v>
      </c>
      <c r="Z1623" s="9" t="str">
        <f>TEXT(Table13[[#This Row],[Order Date]],"mmm")</f>
        <v>Jan</v>
      </c>
      <c r="AA1623" s="1" t="str">
        <f>TEXT(Table13[[#This Row],[Order Date]],"yyyy")</f>
        <v>2015</v>
      </c>
      <c r="AB1623" s="1" t="str">
        <f>TEXT(Table13[[#This Row],[Order Date]],"mmm yyyy")</f>
        <v>Jan 2015</v>
      </c>
      <c r="AC1623" s="1" t="str">
        <f>TEXT(Table13[[#This Row],[Order Date]],"dddd")</f>
        <v>Thursday</v>
      </c>
    </row>
    <row r="1624" spans="1:29" ht="14.5">
      <c r="A1624" s="9">
        <v>2874</v>
      </c>
      <c r="B1624" s="9" t="str">
        <f>VLOOKUP(Table13[[#This Row],[Customer ID]],'Customer Lookup'!A:B,2,0)</f>
        <v>Marian Willis</v>
      </c>
      <c r="C1624" s="9">
        <v>89873</v>
      </c>
      <c r="D1624" s="12">
        <v>42100</v>
      </c>
      <c r="E1624" s="12">
        <v>42109</v>
      </c>
      <c r="F1624" s="24">
        <f>Table13[[#This Row],[Ship Date]]-Table13[[#This Row],[Order Date]]</f>
        <v>9</v>
      </c>
      <c r="G1624" s="18" t="str">
        <f>IF(Table13[[#This Row],[Shipping Delay (No of Days From Order to Delivery)]]&lt;=2,"Fast Delivery","Standard Delivery")</f>
        <v>Standard Delivery</v>
      </c>
      <c r="H1624" s="8" t="s">
        <v>2231</v>
      </c>
      <c r="I1624" s="13" t="str">
        <f ca="1">TRIM(Table13[[#This Row],[Product Category]])</f>
        <v>Office Supplies</v>
      </c>
      <c r="J1624" s="13" t="str">
        <f ca="1">PROPER(Table13[[#This Row],[Product Sub-Category]])</f>
        <v>Pens &amp; Art Supplies</v>
      </c>
      <c r="K1624" s="14">
        <v>4</v>
      </c>
      <c r="L1624" s="15">
        <v>4.84</v>
      </c>
      <c r="M1624" s="15">
        <f t="shared" si="75"/>
        <v>19.36</v>
      </c>
      <c r="N1624" s="9">
        <v>0.05</v>
      </c>
      <c r="O1624" s="21">
        <v>0.05</v>
      </c>
      <c r="P1624" s="21" t="str">
        <f>IF(Table13[[#This Row],[Discount]]=0,"No Discount",IF(Table13[[#This Row],[Discount]]&lt;=0.05,"Low",IF(Table13[[#This Row],[Discount]]&lt;=0.1,"Medium","High")))</f>
        <v>Low</v>
      </c>
      <c r="Q1624" s="15">
        <f t="shared" si="76"/>
        <v>0.96799999999999997</v>
      </c>
      <c r="R1624" s="15">
        <f t="shared" si="77"/>
        <v>18.391999999999999</v>
      </c>
      <c r="S1624" s="15" t="str">
        <f>IF(Table13[[#This Row],[Total Sales After Discount (Main Total Sales)]]&gt;=1000,"High Order","Low Order")</f>
        <v>Low Order</v>
      </c>
      <c r="T1624" s="9" t="s">
        <v>98</v>
      </c>
      <c r="U1624" s="9" t="s">
        <v>42</v>
      </c>
      <c r="V1624" s="16" t="str">
        <f ca="1">PROPER(Table13[[#This Row],[Region]])</f>
        <v>Central</v>
      </c>
      <c r="W1624" s="9" t="s">
        <v>302</v>
      </c>
      <c r="X1624" s="9" t="s">
        <v>957</v>
      </c>
      <c r="Y1624" s="9" t="s">
        <v>32</v>
      </c>
      <c r="Z1624" s="9" t="str">
        <f>TEXT(Table13[[#This Row],[Order Date]],"mmm")</f>
        <v>Apr</v>
      </c>
      <c r="AA1624" s="1" t="str">
        <f>TEXT(Table13[[#This Row],[Order Date]],"yyyy")</f>
        <v>2015</v>
      </c>
      <c r="AB1624" s="1" t="str">
        <f>TEXT(Table13[[#This Row],[Order Date]],"mmm yyyy")</f>
        <v>Apr 2015</v>
      </c>
      <c r="AC1624" s="1" t="str">
        <f>TEXT(Table13[[#This Row],[Order Date]],"dddd")</f>
        <v>Monday</v>
      </c>
    </row>
    <row r="1625" spans="1:29" ht="14.5">
      <c r="A1625" s="9">
        <v>2874</v>
      </c>
      <c r="B1625" s="9" t="str">
        <f>VLOOKUP(Table13[[#This Row],[Customer ID]],'Customer Lookup'!A:B,2,0)</f>
        <v>Marian Willis</v>
      </c>
      <c r="C1625" s="9">
        <v>89874</v>
      </c>
      <c r="D1625" s="12">
        <v>42177</v>
      </c>
      <c r="E1625" s="12">
        <v>42179</v>
      </c>
      <c r="F1625" s="24">
        <f>Table13[[#This Row],[Ship Date]]-Table13[[#This Row],[Order Date]]</f>
        <v>2</v>
      </c>
      <c r="G1625" s="18" t="str">
        <f>IF(Table13[[#This Row],[Shipping Delay (No of Days From Order to Delivery)]]&lt;=2,"Fast Delivery","Standard Delivery")</f>
        <v>Fast Delivery</v>
      </c>
      <c r="H1625" s="9" t="s">
        <v>2237</v>
      </c>
      <c r="I1625" s="13" t="str">
        <f ca="1">TRIM(Table13[[#This Row],[Product Category]])</f>
        <v>Technology</v>
      </c>
      <c r="J1625" s="13" t="str">
        <f ca="1">PROPER(Table13[[#This Row],[Product Sub-Category]])</f>
        <v>Binders And Binder Accessories</v>
      </c>
      <c r="K1625" s="14">
        <v>19</v>
      </c>
      <c r="L1625" s="15">
        <v>304.99</v>
      </c>
      <c r="M1625" s="15">
        <f t="shared" si="75"/>
        <v>5794.81</v>
      </c>
      <c r="N1625" s="9">
        <v>0.1</v>
      </c>
      <c r="O1625" s="20">
        <v>0.1</v>
      </c>
      <c r="P1625" s="20" t="str">
        <f>IF(Table13[[#This Row],[Discount]]=0,"No Discount",IF(Table13[[#This Row],[Discount]]&lt;=0.05,"Low",IF(Table13[[#This Row],[Discount]]&lt;=0.1,"Medium","High")))</f>
        <v>Medium</v>
      </c>
      <c r="Q1625" s="15">
        <f t="shared" si="76"/>
        <v>579.48100000000011</v>
      </c>
      <c r="R1625" s="15">
        <f t="shared" si="77"/>
        <v>5215.3290000000006</v>
      </c>
      <c r="S1625" s="15" t="str">
        <f>IF(Table13[[#This Row],[Total Sales After Discount (Main Total Sales)]]&gt;=1000,"High Order","Low Order")</f>
        <v>High Order</v>
      </c>
      <c r="T1625" s="9" t="s">
        <v>41</v>
      </c>
      <c r="U1625" s="9" t="s">
        <v>42</v>
      </c>
      <c r="V1625" s="16" t="str">
        <f ca="1">PROPER(Table13[[#This Row],[Region]])</f>
        <v>Central</v>
      </c>
      <c r="W1625" s="9" t="s">
        <v>302</v>
      </c>
      <c r="X1625" s="9" t="s">
        <v>957</v>
      </c>
      <c r="Y1625" s="9" t="s">
        <v>32</v>
      </c>
      <c r="Z1625" s="9" t="str">
        <f>TEXT(Table13[[#This Row],[Order Date]],"mmm")</f>
        <v>Jun</v>
      </c>
      <c r="AA1625" s="1" t="str">
        <f>TEXT(Table13[[#This Row],[Order Date]],"yyyy")</f>
        <v>2015</v>
      </c>
      <c r="AB1625" s="1" t="str">
        <f>TEXT(Table13[[#This Row],[Order Date]],"mmm yyyy")</f>
        <v>Jun 2015</v>
      </c>
      <c r="AC1625" s="1" t="str">
        <f>TEXT(Table13[[#This Row],[Order Date]],"dddd")</f>
        <v>Monday</v>
      </c>
    </row>
    <row r="1626" spans="1:29" ht="14.5">
      <c r="A1626" s="9">
        <v>2874</v>
      </c>
      <c r="B1626" s="9" t="str">
        <f>VLOOKUP(Table13[[#This Row],[Customer ID]],'Customer Lookup'!A:B,2,0)</f>
        <v>Marian Willis</v>
      </c>
      <c r="C1626" s="9">
        <v>89874</v>
      </c>
      <c r="D1626" s="12">
        <v>42177</v>
      </c>
      <c r="E1626" s="12">
        <v>42179</v>
      </c>
      <c r="F1626" s="24">
        <f>Table13[[#This Row],[Ship Date]]-Table13[[#This Row],[Order Date]]</f>
        <v>2</v>
      </c>
      <c r="G1626" s="18" t="str">
        <f>IF(Table13[[#This Row],[Shipping Delay (No of Days From Order to Delivery)]]&lt;=2,"Fast Delivery","Standard Delivery")</f>
        <v>Fast Delivery</v>
      </c>
      <c r="H1626" s="8" t="s">
        <v>2235</v>
      </c>
      <c r="I1626" s="13" t="str">
        <f ca="1">TRIM(Table13[[#This Row],[Product Category]])</f>
        <v>Technology</v>
      </c>
      <c r="J1626" s="13" t="str">
        <f ca="1">PROPER(Table13[[#This Row],[Product Sub-Category]])</f>
        <v>Telephones And Communication</v>
      </c>
      <c r="K1626" s="14">
        <v>12</v>
      </c>
      <c r="L1626" s="15">
        <v>65.989999999999995</v>
      </c>
      <c r="M1626" s="15">
        <f t="shared" si="75"/>
        <v>791.87999999999988</v>
      </c>
      <c r="N1626" s="9">
        <v>0.05</v>
      </c>
      <c r="O1626" s="21">
        <v>0.05</v>
      </c>
      <c r="P1626" s="21" t="str">
        <f>IF(Table13[[#This Row],[Discount]]=0,"No Discount",IF(Table13[[#This Row],[Discount]]&lt;=0.05,"Low",IF(Table13[[#This Row],[Discount]]&lt;=0.1,"Medium","High")))</f>
        <v>Low</v>
      </c>
      <c r="Q1626" s="15">
        <f t="shared" si="76"/>
        <v>39.593999999999994</v>
      </c>
      <c r="R1626" s="15">
        <f t="shared" si="77"/>
        <v>752.28599999999983</v>
      </c>
      <c r="S1626" s="15" t="str">
        <f>IF(Table13[[#This Row],[Total Sales After Discount (Main Total Sales)]]&gt;=1000,"High Order","Low Order")</f>
        <v>Low Order</v>
      </c>
      <c r="T1626" s="9" t="s">
        <v>41</v>
      </c>
      <c r="U1626" s="9" t="s">
        <v>42</v>
      </c>
      <c r="V1626" s="16" t="str">
        <f ca="1">PROPER(Table13[[#This Row],[Region]])</f>
        <v>East</v>
      </c>
      <c r="W1626" s="9" t="s">
        <v>302</v>
      </c>
      <c r="X1626" s="9" t="s">
        <v>957</v>
      </c>
      <c r="Y1626" s="9" t="s">
        <v>32</v>
      </c>
      <c r="Z1626" s="9" t="str">
        <f>TEXT(Table13[[#This Row],[Order Date]],"mmm")</f>
        <v>Jun</v>
      </c>
      <c r="AA1626" s="1" t="str">
        <f>TEXT(Table13[[#This Row],[Order Date]],"yyyy")</f>
        <v>2015</v>
      </c>
      <c r="AB1626" s="1" t="str">
        <f>TEXT(Table13[[#This Row],[Order Date]],"mmm yyyy")</f>
        <v>Jun 2015</v>
      </c>
      <c r="AC1626" s="1" t="str">
        <f>TEXT(Table13[[#This Row],[Order Date]],"dddd")</f>
        <v>Monday</v>
      </c>
    </row>
    <row r="1627" spans="1:29" ht="14.5">
      <c r="A1627" s="9">
        <v>2877</v>
      </c>
      <c r="B1627" s="9" t="str">
        <f>VLOOKUP(Table13[[#This Row],[Customer ID]],'Customer Lookup'!A:B,2,0)</f>
        <v>Shannon Aldridge</v>
      </c>
      <c r="C1627" s="9">
        <v>91492</v>
      </c>
      <c r="D1627" s="12">
        <v>42065</v>
      </c>
      <c r="E1627" s="12">
        <v>42067</v>
      </c>
      <c r="F1627" s="24">
        <f>Table13[[#This Row],[Ship Date]]-Table13[[#This Row],[Order Date]]</f>
        <v>2</v>
      </c>
      <c r="G1627" s="18" t="str">
        <f>IF(Table13[[#This Row],[Shipping Delay (No of Days From Order to Delivery)]]&lt;=2,"Fast Delivery","Standard Delivery")</f>
        <v>Fast Delivery</v>
      </c>
      <c r="H1627" s="9" t="s">
        <v>144</v>
      </c>
      <c r="I1627" s="13" t="str">
        <f ca="1">TRIM(Table13[[#This Row],[Product Category]])</f>
        <v>Technology</v>
      </c>
      <c r="J1627" s="13" t="str">
        <f ca="1">PROPER(Table13[[#This Row],[Product Sub-Category]])</f>
        <v>Computer Peripherals</v>
      </c>
      <c r="K1627" s="14">
        <v>12</v>
      </c>
      <c r="L1627" s="15">
        <v>8.33</v>
      </c>
      <c r="M1627" s="15">
        <f t="shared" si="75"/>
        <v>99.960000000000008</v>
      </c>
      <c r="N1627" s="9">
        <v>0.05</v>
      </c>
      <c r="O1627" s="20">
        <v>0.05</v>
      </c>
      <c r="P1627" s="20" t="str">
        <f>IF(Table13[[#This Row],[Discount]]=0,"No Discount",IF(Table13[[#This Row],[Discount]]&lt;=0.05,"Low",IF(Table13[[#This Row],[Discount]]&lt;=0.1,"Medium","High")))</f>
        <v>Low</v>
      </c>
      <c r="Q1627" s="15">
        <f t="shared" si="76"/>
        <v>4.9980000000000011</v>
      </c>
      <c r="R1627" s="15">
        <f t="shared" si="77"/>
        <v>94.962000000000003</v>
      </c>
      <c r="S1627" s="15" t="str">
        <f>IF(Table13[[#This Row],[Total Sales After Discount (Main Total Sales)]]&gt;=1000,"High Order","Low Order")</f>
        <v>Low Order</v>
      </c>
      <c r="T1627" s="9" t="s">
        <v>31</v>
      </c>
      <c r="U1627" s="9" t="s">
        <v>104</v>
      </c>
      <c r="V1627" s="16" t="str">
        <f ca="1">PROPER(Table13[[#This Row],[Region]])</f>
        <v>West</v>
      </c>
      <c r="W1627" s="9" t="s">
        <v>124</v>
      </c>
      <c r="X1627" s="9" t="s">
        <v>961</v>
      </c>
      <c r="Y1627" s="9" t="s">
        <v>22</v>
      </c>
      <c r="Z1627" s="9" t="str">
        <f>TEXT(Table13[[#This Row],[Order Date]],"mmm")</f>
        <v>Mar</v>
      </c>
      <c r="AA1627" s="1" t="str">
        <f>TEXT(Table13[[#This Row],[Order Date]],"yyyy")</f>
        <v>2015</v>
      </c>
      <c r="AB1627" s="1" t="str">
        <f>TEXT(Table13[[#This Row],[Order Date]],"mmm yyyy")</f>
        <v>Mar 2015</v>
      </c>
      <c r="AC1627" s="1" t="str">
        <f>TEXT(Table13[[#This Row],[Order Date]],"dddd")</f>
        <v>Monday</v>
      </c>
    </row>
    <row r="1628" spans="1:29" ht="14.5">
      <c r="A1628" s="9">
        <v>2878</v>
      </c>
      <c r="B1628" s="9" t="str">
        <f>VLOOKUP(Table13[[#This Row],[Customer ID]],'Customer Lookup'!A:B,2,0)</f>
        <v>Susan Carroll Berman</v>
      </c>
      <c r="C1628" s="9">
        <v>54369</v>
      </c>
      <c r="D1628" s="12">
        <v>42065</v>
      </c>
      <c r="E1628" s="12">
        <v>42067</v>
      </c>
      <c r="F1628" s="24">
        <f>Table13[[#This Row],[Ship Date]]-Table13[[#This Row],[Order Date]]</f>
        <v>2</v>
      </c>
      <c r="G1628" s="18" t="str">
        <f>IF(Table13[[#This Row],[Shipping Delay (No of Days From Order to Delivery)]]&lt;=2,"Fast Delivery","Standard Delivery")</f>
        <v>Fast Delivery</v>
      </c>
      <c r="H1628" s="8" t="s">
        <v>144</v>
      </c>
      <c r="I1628" s="13" t="str">
        <f ca="1">TRIM(Table13[[#This Row],[Product Category]])</f>
        <v>Office Supplies</v>
      </c>
      <c r="J1628" s="13" t="str">
        <f ca="1">PROPER(Table13[[#This Row],[Product Sub-Category]])</f>
        <v>Computer Peripherals</v>
      </c>
      <c r="K1628" s="14">
        <v>47</v>
      </c>
      <c r="L1628" s="15">
        <v>8.33</v>
      </c>
      <c r="M1628" s="15">
        <f t="shared" si="75"/>
        <v>391.51</v>
      </c>
      <c r="N1628" s="9">
        <v>0.05</v>
      </c>
      <c r="O1628" s="21">
        <v>0.05</v>
      </c>
      <c r="P1628" s="21" t="str">
        <f>IF(Table13[[#This Row],[Discount]]=0,"No Discount",IF(Table13[[#This Row],[Discount]]&lt;=0.05,"Low",IF(Table13[[#This Row],[Discount]]&lt;=0.1,"Medium","High")))</f>
        <v>Low</v>
      </c>
      <c r="Q1628" s="15">
        <f t="shared" si="76"/>
        <v>19.575500000000002</v>
      </c>
      <c r="R1628" s="15">
        <f t="shared" si="77"/>
        <v>371.93450000000001</v>
      </c>
      <c r="S1628" s="15" t="str">
        <f>IF(Table13[[#This Row],[Total Sales After Discount (Main Total Sales)]]&gt;=1000,"High Order","Low Order")</f>
        <v>Low Order</v>
      </c>
      <c r="T1628" s="9" t="s">
        <v>31</v>
      </c>
      <c r="U1628" s="9" t="s">
        <v>104</v>
      </c>
      <c r="V1628" s="16" t="str">
        <f ca="1">PROPER(Table13[[#This Row],[Region]])</f>
        <v>South</v>
      </c>
      <c r="W1628" s="9" t="s">
        <v>29</v>
      </c>
      <c r="X1628" s="9" t="s">
        <v>160</v>
      </c>
      <c r="Y1628" s="9" t="s">
        <v>22</v>
      </c>
      <c r="Z1628" s="9" t="str">
        <f>TEXT(Table13[[#This Row],[Order Date]],"mmm")</f>
        <v>Mar</v>
      </c>
      <c r="AA1628" s="1" t="str">
        <f>TEXT(Table13[[#This Row],[Order Date]],"yyyy")</f>
        <v>2015</v>
      </c>
      <c r="AB1628" s="1" t="str">
        <f>TEXT(Table13[[#This Row],[Order Date]],"mmm yyyy")</f>
        <v>Mar 2015</v>
      </c>
      <c r="AC1628" s="1" t="str">
        <f>TEXT(Table13[[#This Row],[Order Date]],"dddd")</f>
        <v>Monday</v>
      </c>
    </row>
    <row r="1629" spans="1:29" ht="14.5">
      <c r="A1629" s="9">
        <v>2880</v>
      </c>
      <c r="B1629" s="9" t="str">
        <f>VLOOKUP(Table13[[#This Row],[Customer ID]],'Customer Lookup'!A:B,2,0)</f>
        <v>Grace Black</v>
      </c>
      <c r="C1629" s="9">
        <v>88626</v>
      </c>
      <c r="D1629" s="12">
        <v>42091</v>
      </c>
      <c r="E1629" s="12">
        <v>42092</v>
      </c>
      <c r="F1629" s="24">
        <f>Table13[[#This Row],[Ship Date]]-Table13[[#This Row],[Order Date]]</f>
        <v>1</v>
      </c>
      <c r="G1629" s="18" t="str">
        <f>IF(Table13[[#This Row],[Shipping Delay (No of Days From Order to Delivery)]]&lt;=2,"Fast Delivery","Standard Delivery")</f>
        <v>Fast Delivery</v>
      </c>
      <c r="H1629" s="9" t="s">
        <v>83</v>
      </c>
      <c r="I1629" s="13" t="str">
        <f ca="1">TRIM(Table13[[#This Row],[Product Category]])</f>
        <v>Furniture</v>
      </c>
      <c r="J1629" s="13" t="str">
        <f ca="1">PROPER(Table13[[#This Row],[Product Sub-Category]])</f>
        <v>Paper</v>
      </c>
      <c r="K1629" s="14">
        <v>11</v>
      </c>
      <c r="L1629" s="15">
        <v>6.68</v>
      </c>
      <c r="M1629" s="15">
        <f t="shared" si="75"/>
        <v>73.47999999999999</v>
      </c>
      <c r="N1629" s="9">
        <v>0.05</v>
      </c>
      <c r="O1629" s="20">
        <v>0.05</v>
      </c>
      <c r="P1629" s="20" t="str">
        <f>IF(Table13[[#This Row],[Discount]]=0,"No Discount",IF(Table13[[#This Row],[Discount]]&lt;=0.05,"Low",IF(Table13[[#This Row],[Discount]]&lt;=0.1,"Medium","High")))</f>
        <v>Low</v>
      </c>
      <c r="Q1629" s="15">
        <f t="shared" si="76"/>
        <v>3.6739999999999995</v>
      </c>
      <c r="R1629" s="15">
        <f t="shared" si="77"/>
        <v>69.805999999999983</v>
      </c>
      <c r="S1629" s="15" t="str">
        <f>IF(Table13[[#This Row],[Total Sales After Discount (Main Total Sales)]]&gt;=1000,"High Order","Low Order")</f>
        <v>Low Order</v>
      </c>
      <c r="T1629" s="9" t="s">
        <v>50</v>
      </c>
      <c r="U1629" s="9" t="s">
        <v>51</v>
      </c>
      <c r="V1629" s="16" t="str">
        <f ca="1">PROPER(Table13[[#This Row],[Region]])</f>
        <v>South</v>
      </c>
      <c r="W1629" s="9" t="s">
        <v>242</v>
      </c>
      <c r="X1629" s="9" t="s">
        <v>962</v>
      </c>
      <c r="Y1629" s="9" t="s">
        <v>32</v>
      </c>
      <c r="Z1629" s="9" t="str">
        <f>TEXT(Table13[[#This Row],[Order Date]],"mmm")</f>
        <v>Mar</v>
      </c>
      <c r="AA1629" s="1" t="str">
        <f>TEXT(Table13[[#This Row],[Order Date]],"yyyy")</f>
        <v>2015</v>
      </c>
      <c r="AB1629" s="1" t="str">
        <f>TEXT(Table13[[#This Row],[Order Date]],"mmm yyyy")</f>
        <v>Mar 2015</v>
      </c>
      <c r="AC1629" s="1" t="str">
        <f>TEXT(Table13[[#This Row],[Order Date]],"dddd")</f>
        <v>Saturday</v>
      </c>
    </row>
    <row r="1630" spans="1:29" ht="14.5">
      <c r="A1630" s="9">
        <v>2880</v>
      </c>
      <c r="B1630" s="9" t="str">
        <f>VLOOKUP(Table13[[#This Row],[Customer ID]],'Customer Lookup'!A:B,2,0)</f>
        <v>Grace Black</v>
      </c>
      <c r="C1630" s="9">
        <v>88627</v>
      </c>
      <c r="D1630" s="12">
        <v>42132</v>
      </c>
      <c r="E1630" s="12">
        <v>42137</v>
      </c>
      <c r="F1630" s="24">
        <f>Table13[[#This Row],[Ship Date]]-Table13[[#This Row],[Order Date]]</f>
        <v>5</v>
      </c>
      <c r="G1630" s="18" t="str">
        <f>IF(Table13[[#This Row],[Shipping Delay (No of Days From Order to Delivery)]]&lt;=2,"Fast Delivery","Standard Delivery")</f>
        <v>Standard Delivery</v>
      </c>
      <c r="H1630" s="8" t="s">
        <v>2232</v>
      </c>
      <c r="I1630" s="13" t="str">
        <f ca="1">TRIM(Table13[[#This Row],[Product Category]])</f>
        <v>Office Supplies</v>
      </c>
      <c r="J1630" s="13" t="str">
        <f ca="1">PROPER(Table13[[#This Row],[Product Sub-Category]])</f>
        <v>Chairs &amp; Chairmats</v>
      </c>
      <c r="K1630" s="14">
        <v>25</v>
      </c>
      <c r="L1630" s="15">
        <v>243.98</v>
      </c>
      <c r="M1630" s="15">
        <f t="shared" si="75"/>
        <v>6099.5</v>
      </c>
      <c r="N1630" s="9">
        <v>0.1</v>
      </c>
      <c r="O1630" s="21">
        <v>0.1</v>
      </c>
      <c r="P1630" s="21" t="str">
        <f>IF(Table13[[#This Row],[Discount]]=0,"No Discount",IF(Table13[[#This Row],[Discount]]&lt;=0.05,"Low",IF(Table13[[#This Row],[Discount]]&lt;=0.1,"Medium","High")))</f>
        <v>Medium</v>
      </c>
      <c r="Q1630" s="15">
        <f t="shared" si="76"/>
        <v>609.95000000000005</v>
      </c>
      <c r="R1630" s="15">
        <f t="shared" si="77"/>
        <v>5489.55</v>
      </c>
      <c r="S1630" s="15" t="str">
        <f>IF(Table13[[#This Row],[Total Sales After Discount (Main Total Sales)]]&gt;=1000,"High Order","Low Order")</f>
        <v>High Order</v>
      </c>
      <c r="T1630" s="9" t="s">
        <v>98</v>
      </c>
      <c r="U1630" s="9" t="s">
        <v>51</v>
      </c>
      <c r="V1630" s="16" t="str">
        <f ca="1">PROPER(Table13[[#This Row],[Region]])</f>
        <v>South</v>
      </c>
      <c r="W1630" s="9" t="s">
        <v>242</v>
      </c>
      <c r="X1630" s="9" t="s">
        <v>962</v>
      </c>
      <c r="Y1630" s="9" t="s">
        <v>22</v>
      </c>
      <c r="Z1630" s="9" t="str">
        <f>TEXT(Table13[[#This Row],[Order Date]],"mmm")</f>
        <v>May</v>
      </c>
      <c r="AA1630" s="1" t="str">
        <f>TEXT(Table13[[#This Row],[Order Date]],"yyyy")</f>
        <v>2015</v>
      </c>
      <c r="AB1630" s="1" t="str">
        <f>TEXT(Table13[[#This Row],[Order Date]],"mmm yyyy")</f>
        <v>May 2015</v>
      </c>
      <c r="AC1630" s="1" t="str">
        <f>TEXT(Table13[[#This Row],[Order Date]],"dddd")</f>
        <v>Friday</v>
      </c>
    </row>
    <row r="1631" spans="1:29" ht="14.5">
      <c r="A1631" s="9">
        <v>2882</v>
      </c>
      <c r="B1631" s="9" t="str">
        <f>VLOOKUP(Table13[[#This Row],[Customer ID]],'Customer Lookup'!A:B,2,0)</f>
        <v>Andrew Gonzalez</v>
      </c>
      <c r="C1631" s="9">
        <v>55300</v>
      </c>
      <c r="D1631" s="12">
        <v>42055</v>
      </c>
      <c r="E1631" s="12">
        <v>42057</v>
      </c>
      <c r="F1631" s="24">
        <f>Table13[[#This Row],[Ship Date]]-Table13[[#This Row],[Order Date]]</f>
        <v>2</v>
      </c>
      <c r="G1631" s="18" t="str">
        <f>IF(Table13[[#This Row],[Shipping Delay (No of Days From Order to Delivery)]]&lt;=2,"Fast Delivery","Standard Delivery")</f>
        <v>Fast Delivery</v>
      </c>
      <c r="H1631" s="9" t="s">
        <v>196</v>
      </c>
      <c r="I1631" s="13" t="str">
        <f ca="1">TRIM(Table13[[#This Row],[Product Category]])</f>
        <v>Office Supplies</v>
      </c>
      <c r="J1631" s="13" t="str">
        <f ca="1">PROPER(Table13[[#This Row],[Product Sub-Category]])</f>
        <v>Appliances</v>
      </c>
      <c r="K1631" s="14">
        <v>37</v>
      </c>
      <c r="L1631" s="15">
        <v>4.0599999999999996</v>
      </c>
      <c r="M1631" s="15">
        <f t="shared" si="75"/>
        <v>150.22</v>
      </c>
      <c r="N1631" s="9">
        <v>0.05</v>
      </c>
      <c r="O1631" s="20">
        <v>0.05</v>
      </c>
      <c r="P1631" s="20" t="str">
        <f>IF(Table13[[#This Row],[Discount]]=0,"No Discount",IF(Table13[[#This Row],[Discount]]&lt;=0.05,"Low",IF(Table13[[#This Row],[Discount]]&lt;=0.1,"Medium","High")))</f>
        <v>Low</v>
      </c>
      <c r="Q1631" s="15">
        <f t="shared" si="76"/>
        <v>7.5110000000000001</v>
      </c>
      <c r="R1631" s="15">
        <f t="shared" si="77"/>
        <v>142.709</v>
      </c>
      <c r="S1631" s="15" t="str">
        <f>IF(Table13[[#This Row],[Total Sales After Discount (Main Total Sales)]]&gt;=1000,"High Order","Low Order")</f>
        <v>Low Order</v>
      </c>
      <c r="T1631" s="9" t="s">
        <v>21</v>
      </c>
      <c r="U1631" s="9" t="s">
        <v>104</v>
      </c>
      <c r="V1631" s="16" t="str">
        <f ca="1">PROPER(Table13[[#This Row],[Region]])</f>
        <v>South</v>
      </c>
      <c r="W1631" s="9" t="s">
        <v>225</v>
      </c>
      <c r="X1631" s="9" t="s">
        <v>257</v>
      </c>
      <c r="Y1631" s="9" t="s">
        <v>32</v>
      </c>
      <c r="Z1631" s="9" t="str">
        <f>TEXT(Table13[[#This Row],[Order Date]],"mmm")</f>
        <v>Feb</v>
      </c>
      <c r="AA1631" s="1" t="str">
        <f>TEXT(Table13[[#This Row],[Order Date]],"yyyy")</f>
        <v>2015</v>
      </c>
      <c r="AB1631" s="1" t="str">
        <f>TEXT(Table13[[#This Row],[Order Date]],"mmm yyyy")</f>
        <v>Feb 2015</v>
      </c>
      <c r="AC1631" s="1" t="str">
        <f>TEXT(Table13[[#This Row],[Order Date]],"dddd")</f>
        <v>Friday</v>
      </c>
    </row>
    <row r="1632" spans="1:29" ht="14.5">
      <c r="A1632" s="9">
        <v>2882</v>
      </c>
      <c r="B1632" s="9" t="str">
        <f>VLOOKUP(Table13[[#This Row],[Customer ID]],'Customer Lookup'!A:B,2,0)</f>
        <v>Andrew Gonzalez</v>
      </c>
      <c r="C1632" s="9">
        <v>55300</v>
      </c>
      <c r="D1632" s="12">
        <v>42055</v>
      </c>
      <c r="E1632" s="12">
        <v>42056</v>
      </c>
      <c r="F1632" s="24">
        <f>Table13[[#This Row],[Ship Date]]-Table13[[#This Row],[Order Date]]</f>
        <v>1</v>
      </c>
      <c r="G1632" s="18" t="str">
        <f>IF(Table13[[#This Row],[Shipping Delay (No of Days From Order to Delivery)]]&lt;=2,"Fast Delivery","Standard Delivery")</f>
        <v>Fast Delivery</v>
      </c>
      <c r="H1632" s="8" t="s">
        <v>116</v>
      </c>
      <c r="I1632" s="13" t="str">
        <f ca="1">TRIM(Table13[[#This Row],[Product Category]])</f>
        <v>Furniture</v>
      </c>
      <c r="J1632" s="13" t="str">
        <f ca="1">PROPER(Table13[[#This Row],[Product Sub-Category]])</f>
        <v>Labels</v>
      </c>
      <c r="K1632" s="14">
        <v>48</v>
      </c>
      <c r="L1632" s="15">
        <v>3.75</v>
      </c>
      <c r="M1632" s="15">
        <f t="shared" si="75"/>
        <v>180</v>
      </c>
      <c r="N1632" s="9">
        <v>0.05</v>
      </c>
      <c r="O1632" s="21">
        <v>0.05</v>
      </c>
      <c r="P1632" s="21" t="str">
        <f>IF(Table13[[#This Row],[Discount]]=0,"No Discount",IF(Table13[[#This Row],[Discount]]&lt;=0.05,"Low",IF(Table13[[#This Row],[Discount]]&lt;=0.1,"Medium","High")))</f>
        <v>Low</v>
      </c>
      <c r="Q1632" s="15">
        <f t="shared" si="76"/>
        <v>9</v>
      </c>
      <c r="R1632" s="15">
        <f t="shared" si="77"/>
        <v>171</v>
      </c>
      <c r="S1632" s="15" t="str">
        <f>IF(Table13[[#This Row],[Total Sales After Discount (Main Total Sales)]]&gt;=1000,"High Order","Low Order")</f>
        <v>Low Order</v>
      </c>
      <c r="T1632" s="9" t="s">
        <v>21</v>
      </c>
      <c r="U1632" s="9" t="s">
        <v>104</v>
      </c>
      <c r="V1632" s="16" t="str">
        <f ca="1">PROPER(Table13[[#This Row],[Region]])</f>
        <v>South</v>
      </c>
      <c r="W1632" s="9" t="s">
        <v>225</v>
      </c>
      <c r="X1632" s="9" t="s">
        <v>257</v>
      </c>
      <c r="Y1632" s="9" t="s">
        <v>32</v>
      </c>
      <c r="Z1632" s="9" t="str">
        <f>TEXT(Table13[[#This Row],[Order Date]],"mmm")</f>
        <v>Feb</v>
      </c>
      <c r="AA1632" s="1" t="str">
        <f>TEXT(Table13[[#This Row],[Order Date]],"yyyy")</f>
        <v>2015</v>
      </c>
      <c r="AB1632" s="1" t="str">
        <f>TEXT(Table13[[#This Row],[Order Date]],"mmm yyyy")</f>
        <v>Feb 2015</v>
      </c>
      <c r="AC1632" s="1" t="str">
        <f>TEXT(Table13[[#This Row],[Order Date]],"dddd")</f>
        <v>Friday</v>
      </c>
    </row>
    <row r="1633" spans="1:29" ht="14.5">
      <c r="A1633" s="9">
        <v>2882</v>
      </c>
      <c r="B1633" s="9" t="str">
        <f>VLOOKUP(Table13[[#This Row],[Customer ID]],'Customer Lookup'!A:B,2,0)</f>
        <v>Andrew Gonzalez</v>
      </c>
      <c r="C1633" s="9">
        <v>55300</v>
      </c>
      <c r="D1633" s="12">
        <v>42055</v>
      </c>
      <c r="E1633" s="12">
        <v>42057</v>
      </c>
      <c r="F1633" s="24">
        <f>Table13[[#This Row],[Ship Date]]-Table13[[#This Row],[Order Date]]</f>
        <v>2</v>
      </c>
      <c r="G1633" s="18" t="str">
        <f>IF(Table13[[#This Row],[Shipping Delay (No of Days From Order to Delivery)]]&lt;=2,"Fast Delivery","Standard Delivery")</f>
        <v>Fast Delivery</v>
      </c>
      <c r="H1633" s="9" t="s">
        <v>2233</v>
      </c>
      <c r="I1633" s="13" t="str">
        <f ca="1">TRIM(Table13[[#This Row],[Product Category]])</f>
        <v>Technology</v>
      </c>
      <c r="J1633" s="13" t="str">
        <f ca="1">PROPER(Table13[[#This Row],[Product Sub-Category]])</f>
        <v>Office Furnishings</v>
      </c>
      <c r="K1633" s="14">
        <v>31</v>
      </c>
      <c r="L1633" s="15">
        <v>10.68</v>
      </c>
      <c r="M1633" s="15">
        <f t="shared" si="75"/>
        <v>331.08</v>
      </c>
      <c r="N1633" s="9">
        <v>0.05</v>
      </c>
      <c r="O1633" s="20">
        <v>0.05</v>
      </c>
      <c r="P1633" s="20" t="str">
        <f>IF(Table13[[#This Row],[Discount]]=0,"No Discount",IF(Table13[[#This Row],[Discount]]&lt;=0.05,"Low",IF(Table13[[#This Row],[Discount]]&lt;=0.1,"Medium","High")))</f>
        <v>Low</v>
      </c>
      <c r="Q1633" s="15">
        <f t="shared" si="76"/>
        <v>16.553999999999998</v>
      </c>
      <c r="R1633" s="15">
        <f t="shared" si="77"/>
        <v>314.52600000000001</v>
      </c>
      <c r="S1633" s="15" t="str">
        <f>IF(Table13[[#This Row],[Total Sales After Discount (Main Total Sales)]]&gt;=1000,"High Order","Low Order")</f>
        <v>Low Order</v>
      </c>
      <c r="T1633" s="9" t="s">
        <v>21</v>
      </c>
      <c r="U1633" s="9" t="s">
        <v>104</v>
      </c>
      <c r="V1633" s="16" t="str">
        <f ca="1">PROPER(Table13[[#This Row],[Region]])</f>
        <v>South</v>
      </c>
      <c r="W1633" s="9" t="s">
        <v>225</v>
      </c>
      <c r="X1633" s="9" t="s">
        <v>257</v>
      </c>
      <c r="Y1633" s="9" t="s">
        <v>32</v>
      </c>
      <c r="Z1633" s="9" t="str">
        <f>TEXT(Table13[[#This Row],[Order Date]],"mmm")</f>
        <v>Feb</v>
      </c>
      <c r="AA1633" s="1" t="str">
        <f>TEXT(Table13[[#This Row],[Order Date]],"yyyy")</f>
        <v>2015</v>
      </c>
      <c r="AB1633" s="1" t="str">
        <f>TEXT(Table13[[#This Row],[Order Date]],"mmm yyyy")</f>
        <v>Feb 2015</v>
      </c>
      <c r="AC1633" s="1" t="str">
        <f>TEXT(Table13[[#This Row],[Order Date]],"dddd")</f>
        <v>Friday</v>
      </c>
    </row>
    <row r="1634" spans="1:29" ht="14.5">
      <c r="A1634" s="9">
        <v>2882</v>
      </c>
      <c r="B1634" s="9" t="str">
        <f>VLOOKUP(Table13[[#This Row],[Customer ID]],'Customer Lookup'!A:B,2,0)</f>
        <v>Andrew Gonzalez</v>
      </c>
      <c r="C1634" s="9">
        <v>16676</v>
      </c>
      <c r="D1634" s="12">
        <v>42082</v>
      </c>
      <c r="E1634" s="12">
        <v>42082</v>
      </c>
      <c r="F1634" s="24">
        <f>Table13[[#This Row],[Ship Date]]-Table13[[#This Row],[Order Date]]</f>
        <v>0</v>
      </c>
      <c r="G1634" s="18" t="str">
        <f>IF(Table13[[#This Row],[Shipping Delay (No of Days From Order to Delivery)]]&lt;=2,"Fast Delivery","Standard Delivery")</f>
        <v>Fast Delivery</v>
      </c>
      <c r="H1634" s="8" t="s">
        <v>2235</v>
      </c>
      <c r="I1634" s="13" t="str">
        <f ca="1">TRIM(Table13[[#This Row],[Product Category]])</f>
        <v>Office Supplies</v>
      </c>
      <c r="J1634" s="13" t="str">
        <f ca="1">PROPER(Table13[[#This Row],[Product Sub-Category]])</f>
        <v>Telephones And Communication</v>
      </c>
      <c r="K1634" s="14">
        <v>39</v>
      </c>
      <c r="L1634" s="15">
        <v>28.99</v>
      </c>
      <c r="M1634" s="15">
        <f t="shared" si="75"/>
        <v>1130.6099999999999</v>
      </c>
      <c r="N1634" s="9">
        <v>0.05</v>
      </c>
      <c r="O1634" s="21">
        <v>0.05</v>
      </c>
      <c r="P1634" s="21" t="str">
        <f>IF(Table13[[#This Row],[Discount]]=0,"No Discount",IF(Table13[[#This Row],[Discount]]&lt;=0.05,"Low",IF(Table13[[#This Row],[Discount]]&lt;=0.1,"Medium","High")))</f>
        <v>Low</v>
      </c>
      <c r="Q1634" s="15">
        <f t="shared" si="76"/>
        <v>56.530499999999996</v>
      </c>
      <c r="R1634" s="15">
        <f t="shared" si="77"/>
        <v>1074.0794999999998</v>
      </c>
      <c r="S1634" s="15" t="str">
        <f>IF(Table13[[#This Row],[Total Sales After Discount (Main Total Sales)]]&gt;=1000,"High Order","Low Order")</f>
        <v>High Order</v>
      </c>
      <c r="T1634" s="9" t="s">
        <v>21</v>
      </c>
      <c r="U1634" s="9" t="s">
        <v>104</v>
      </c>
      <c r="V1634" s="16" t="str">
        <f ca="1">PROPER(Table13[[#This Row],[Region]])</f>
        <v>South</v>
      </c>
      <c r="W1634" s="9" t="s">
        <v>225</v>
      </c>
      <c r="X1634" s="9" t="s">
        <v>257</v>
      </c>
      <c r="Y1634" s="9" t="s">
        <v>32</v>
      </c>
      <c r="Z1634" s="9" t="str">
        <f>TEXT(Table13[[#This Row],[Order Date]],"mmm")</f>
        <v>Mar</v>
      </c>
      <c r="AA1634" s="1" t="str">
        <f>TEXT(Table13[[#This Row],[Order Date]],"yyyy")</f>
        <v>2015</v>
      </c>
      <c r="AB1634" s="1" t="str">
        <f>TEXT(Table13[[#This Row],[Order Date]],"mmm yyyy")</f>
        <v>Mar 2015</v>
      </c>
      <c r="AC1634" s="1" t="str">
        <f>TEXT(Table13[[#This Row],[Order Date]],"dddd")</f>
        <v>Thursday</v>
      </c>
    </row>
    <row r="1635" spans="1:29" ht="14.5">
      <c r="A1635" s="9">
        <v>2882</v>
      </c>
      <c r="B1635" s="9" t="str">
        <f>VLOOKUP(Table13[[#This Row],[Customer ID]],'Customer Lookup'!A:B,2,0)</f>
        <v>Andrew Gonzalez</v>
      </c>
      <c r="C1635" s="9">
        <v>4839</v>
      </c>
      <c r="D1635" s="12">
        <v>42133</v>
      </c>
      <c r="E1635" s="12">
        <v>42133</v>
      </c>
      <c r="F1635" s="24">
        <f>Table13[[#This Row],[Ship Date]]-Table13[[#This Row],[Order Date]]</f>
        <v>0</v>
      </c>
      <c r="G1635" s="18" t="str">
        <f>IF(Table13[[#This Row],[Shipping Delay (No of Days From Order to Delivery)]]&lt;=2,"Fast Delivery","Standard Delivery")</f>
        <v>Fast Delivery</v>
      </c>
      <c r="H1635" s="9" t="s">
        <v>83</v>
      </c>
      <c r="I1635" s="13" t="str">
        <f ca="1">TRIM(Table13[[#This Row],[Product Category]])</f>
        <v>Office Supplies</v>
      </c>
      <c r="J1635" s="13" t="str">
        <f ca="1">PROPER(Table13[[#This Row],[Product Sub-Category]])</f>
        <v>Paper</v>
      </c>
      <c r="K1635" s="14">
        <v>35</v>
      </c>
      <c r="L1635" s="15">
        <v>6.48</v>
      </c>
      <c r="M1635" s="15">
        <f t="shared" si="75"/>
        <v>226.8</v>
      </c>
      <c r="N1635" s="9">
        <v>0.05</v>
      </c>
      <c r="O1635" s="20">
        <v>0.05</v>
      </c>
      <c r="P1635" s="20" t="str">
        <f>IF(Table13[[#This Row],[Discount]]=0,"No Discount",IF(Table13[[#This Row],[Discount]]&lt;=0.05,"Low",IF(Table13[[#This Row],[Discount]]&lt;=0.1,"Medium","High")))</f>
        <v>Low</v>
      </c>
      <c r="Q1635" s="15">
        <f t="shared" si="76"/>
        <v>11.340000000000002</v>
      </c>
      <c r="R1635" s="15">
        <f t="shared" si="77"/>
        <v>215.46</v>
      </c>
      <c r="S1635" s="15" t="str">
        <f>IF(Table13[[#This Row],[Total Sales After Discount (Main Total Sales)]]&gt;=1000,"High Order","Low Order")</f>
        <v>Low Order</v>
      </c>
      <c r="T1635" s="9" t="s">
        <v>41</v>
      </c>
      <c r="U1635" s="9" t="s">
        <v>104</v>
      </c>
      <c r="V1635" s="16" t="str">
        <f ca="1">PROPER(Table13[[#This Row],[Region]])</f>
        <v>South</v>
      </c>
      <c r="W1635" s="9" t="s">
        <v>225</v>
      </c>
      <c r="X1635" s="9" t="s">
        <v>257</v>
      </c>
      <c r="Y1635" s="9" t="s">
        <v>32</v>
      </c>
      <c r="Z1635" s="9" t="str">
        <f>TEXT(Table13[[#This Row],[Order Date]],"mmm")</f>
        <v>May</v>
      </c>
      <c r="AA1635" s="1" t="str">
        <f>TEXT(Table13[[#This Row],[Order Date]],"yyyy")</f>
        <v>2015</v>
      </c>
      <c r="AB1635" s="1" t="str">
        <f>TEXT(Table13[[#This Row],[Order Date]],"mmm yyyy")</f>
        <v>May 2015</v>
      </c>
      <c r="AC1635" s="1" t="str">
        <f>TEXT(Table13[[#This Row],[Order Date]],"dddd")</f>
        <v>Saturday</v>
      </c>
    </row>
    <row r="1636" spans="1:29" ht="14.5">
      <c r="A1636" s="9">
        <v>2882</v>
      </c>
      <c r="B1636" s="9" t="str">
        <f>VLOOKUP(Table13[[#This Row],[Customer ID]],'Customer Lookup'!A:B,2,0)</f>
        <v>Andrew Gonzalez</v>
      </c>
      <c r="C1636" s="9">
        <v>21958</v>
      </c>
      <c r="D1636" s="12">
        <v>42160</v>
      </c>
      <c r="E1636" s="12">
        <v>42161</v>
      </c>
      <c r="F1636" s="24">
        <f>Table13[[#This Row],[Ship Date]]-Table13[[#This Row],[Order Date]]</f>
        <v>1</v>
      </c>
      <c r="G1636" s="18" t="str">
        <f>IF(Table13[[#This Row],[Shipping Delay (No of Days From Order to Delivery)]]&lt;=2,"Fast Delivery","Standard Delivery")</f>
        <v>Fast Delivery</v>
      </c>
      <c r="H1636" s="8" t="s">
        <v>196</v>
      </c>
      <c r="I1636" s="13" t="str">
        <f ca="1">TRIM(Table13[[#This Row],[Product Category]])</f>
        <v>Furniture</v>
      </c>
      <c r="J1636" s="13" t="str">
        <f ca="1">PROPER(Table13[[#This Row],[Product Sub-Category]])</f>
        <v>Appliances</v>
      </c>
      <c r="K1636" s="14">
        <v>21</v>
      </c>
      <c r="L1636" s="15">
        <v>363.25</v>
      </c>
      <c r="M1636" s="15">
        <f t="shared" si="75"/>
        <v>7628.25</v>
      </c>
      <c r="N1636" s="9">
        <v>0.1</v>
      </c>
      <c r="O1636" s="21">
        <v>0.1</v>
      </c>
      <c r="P1636" s="21" t="str">
        <f>IF(Table13[[#This Row],[Discount]]=0,"No Discount",IF(Table13[[#This Row],[Discount]]&lt;=0.05,"Low",IF(Table13[[#This Row],[Discount]]&lt;=0.1,"Medium","High")))</f>
        <v>Medium</v>
      </c>
      <c r="Q1636" s="15">
        <f t="shared" si="76"/>
        <v>762.82500000000005</v>
      </c>
      <c r="R1636" s="15">
        <f t="shared" si="77"/>
        <v>6865.4250000000002</v>
      </c>
      <c r="S1636" s="15" t="str">
        <f>IF(Table13[[#This Row],[Total Sales After Discount (Main Total Sales)]]&gt;=1000,"High Order","Low Order")</f>
        <v>High Order</v>
      </c>
      <c r="T1636" s="9" t="s">
        <v>21</v>
      </c>
      <c r="U1636" s="9" t="s">
        <v>104</v>
      </c>
      <c r="V1636" s="16" t="str">
        <f ca="1">PROPER(Table13[[#This Row],[Region]])</f>
        <v>South</v>
      </c>
      <c r="W1636" s="9" t="s">
        <v>225</v>
      </c>
      <c r="X1636" s="9" t="s">
        <v>257</v>
      </c>
      <c r="Y1636" s="9" t="s">
        <v>32</v>
      </c>
      <c r="Z1636" s="9" t="str">
        <f>TEXT(Table13[[#This Row],[Order Date]],"mmm")</f>
        <v>Jun</v>
      </c>
      <c r="AA1636" s="1" t="str">
        <f>TEXT(Table13[[#This Row],[Order Date]],"yyyy")</f>
        <v>2015</v>
      </c>
      <c r="AB1636" s="1" t="str">
        <f>TEXT(Table13[[#This Row],[Order Date]],"mmm yyyy")</f>
        <v>Jun 2015</v>
      </c>
      <c r="AC1636" s="1" t="str">
        <f>TEXT(Table13[[#This Row],[Order Date]],"dddd")</f>
        <v>Friday</v>
      </c>
    </row>
    <row r="1637" spans="1:29" ht="14.5">
      <c r="A1637" s="9">
        <v>2882</v>
      </c>
      <c r="B1637" s="9" t="str">
        <f>VLOOKUP(Table13[[#This Row],[Customer ID]],'Customer Lookup'!A:B,2,0)</f>
        <v>Andrew Gonzalez</v>
      </c>
      <c r="C1637" s="9">
        <v>40224</v>
      </c>
      <c r="D1637" s="12">
        <v>42185</v>
      </c>
      <c r="E1637" s="12">
        <v>42192</v>
      </c>
      <c r="F1637" s="24">
        <f>Table13[[#This Row],[Ship Date]]-Table13[[#This Row],[Order Date]]</f>
        <v>7</v>
      </c>
      <c r="G1637" s="18" t="str">
        <f>IF(Table13[[#This Row],[Shipping Delay (No of Days From Order to Delivery)]]&lt;=2,"Fast Delivery","Standard Delivery")</f>
        <v>Standard Delivery</v>
      </c>
      <c r="H1637" s="9" t="s">
        <v>2233</v>
      </c>
      <c r="I1637" s="13" t="str">
        <f ca="1">TRIM(Table13[[#This Row],[Product Category]])</f>
        <v>Technology</v>
      </c>
      <c r="J1637" s="13" t="str">
        <f ca="1">PROPER(Table13[[#This Row],[Product Sub-Category]])</f>
        <v>Office Furnishings</v>
      </c>
      <c r="K1637" s="14">
        <v>21</v>
      </c>
      <c r="L1637" s="15">
        <v>63.94</v>
      </c>
      <c r="M1637" s="15">
        <f t="shared" si="75"/>
        <v>1342.74</v>
      </c>
      <c r="N1637" s="9">
        <v>0.05</v>
      </c>
      <c r="O1637" s="20">
        <v>0.05</v>
      </c>
      <c r="P1637" s="20" t="str">
        <f>IF(Table13[[#This Row],[Discount]]=0,"No Discount",IF(Table13[[#This Row],[Discount]]&lt;=0.05,"Low",IF(Table13[[#This Row],[Discount]]&lt;=0.1,"Medium","High")))</f>
        <v>Low</v>
      </c>
      <c r="Q1637" s="15">
        <f t="shared" si="76"/>
        <v>67.137</v>
      </c>
      <c r="R1637" s="15">
        <f t="shared" si="77"/>
        <v>1275.6030000000001</v>
      </c>
      <c r="S1637" s="15" t="str">
        <f>IF(Table13[[#This Row],[Total Sales After Discount (Main Total Sales)]]&gt;=1000,"High Order","Low Order")</f>
        <v>High Order</v>
      </c>
      <c r="T1637" s="9" t="s">
        <v>98</v>
      </c>
      <c r="U1637" s="9" t="s">
        <v>104</v>
      </c>
      <c r="V1637" s="16" t="str">
        <f ca="1">PROPER(Table13[[#This Row],[Region]])</f>
        <v>South</v>
      </c>
      <c r="W1637" s="9" t="s">
        <v>225</v>
      </c>
      <c r="X1637" s="9" t="s">
        <v>257</v>
      </c>
      <c r="Y1637" s="9" t="s">
        <v>22</v>
      </c>
      <c r="Z1637" s="9" t="str">
        <f>TEXT(Table13[[#This Row],[Order Date]],"mmm")</f>
        <v>Jun</v>
      </c>
      <c r="AA1637" s="1" t="str">
        <f>TEXT(Table13[[#This Row],[Order Date]],"yyyy")</f>
        <v>2015</v>
      </c>
      <c r="AB1637" s="1" t="str">
        <f>TEXT(Table13[[#This Row],[Order Date]],"mmm yyyy")</f>
        <v>Jun 2015</v>
      </c>
      <c r="AC1637" s="1" t="str">
        <f>TEXT(Table13[[#This Row],[Order Date]],"dddd")</f>
        <v>Tuesday</v>
      </c>
    </row>
    <row r="1638" spans="1:29" ht="14.5">
      <c r="A1638" s="9">
        <v>2882</v>
      </c>
      <c r="B1638" s="9" t="str">
        <f>VLOOKUP(Table13[[#This Row],[Customer ID]],'Customer Lookup'!A:B,2,0)</f>
        <v>Andrew Gonzalez</v>
      </c>
      <c r="C1638" s="9">
        <v>50917</v>
      </c>
      <c r="D1638" s="12">
        <v>42025</v>
      </c>
      <c r="E1638" s="12">
        <v>42029</v>
      </c>
      <c r="F1638" s="24">
        <f>Table13[[#This Row],[Ship Date]]-Table13[[#This Row],[Order Date]]</f>
        <v>4</v>
      </c>
      <c r="G1638" s="18" t="str">
        <f>IF(Table13[[#This Row],[Shipping Delay (No of Days From Order to Delivery)]]&lt;=2,"Fast Delivery","Standard Delivery")</f>
        <v>Standard Delivery</v>
      </c>
      <c r="H1638" s="8" t="s">
        <v>144</v>
      </c>
      <c r="I1638" s="13" t="str">
        <f ca="1">TRIM(Table13[[#This Row],[Product Category]])</f>
        <v>Office Supplies</v>
      </c>
      <c r="J1638" s="13" t="str">
        <f ca="1">PROPER(Table13[[#This Row],[Product Sub-Category]])</f>
        <v>Computer Peripherals</v>
      </c>
      <c r="K1638" s="14">
        <v>40</v>
      </c>
      <c r="L1638" s="15">
        <v>43.98</v>
      </c>
      <c r="M1638" s="15">
        <f t="shared" si="75"/>
        <v>1759.1999999999998</v>
      </c>
      <c r="N1638" s="9">
        <v>0.05</v>
      </c>
      <c r="O1638" s="21">
        <v>0.05</v>
      </c>
      <c r="P1638" s="21" t="str">
        <f>IF(Table13[[#This Row],[Discount]]=0,"No Discount",IF(Table13[[#This Row],[Discount]]&lt;=0.05,"Low",IF(Table13[[#This Row],[Discount]]&lt;=0.1,"Medium","High")))</f>
        <v>Low</v>
      </c>
      <c r="Q1638" s="15">
        <f t="shared" si="76"/>
        <v>87.96</v>
      </c>
      <c r="R1638" s="15">
        <f t="shared" si="77"/>
        <v>1671.2399999999998</v>
      </c>
      <c r="S1638" s="15" t="str">
        <f>IF(Table13[[#This Row],[Total Sales After Discount (Main Total Sales)]]&gt;=1000,"High Order","Low Order")</f>
        <v>High Order</v>
      </c>
      <c r="T1638" s="9" t="s">
        <v>98</v>
      </c>
      <c r="U1638" s="9" t="s">
        <v>104</v>
      </c>
      <c r="V1638" s="16" t="str">
        <f ca="1">PROPER(Table13[[#This Row],[Region]])</f>
        <v>East</v>
      </c>
      <c r="W1638" s="9" t="s">
        <v>225</v>
      </c>
      <c r="X1638" s="9" t="s">
        <v>257</v>
      </c>
      <c r="Y1638" s="9" t="s">
        <v>32</v>
      </c>
      <c r="Z1638" s="9" t="str">
        <f>TEXT(Table13[[#This Row],[Order Date]],"mmm")</f>
        <v>Jan</v>
      </c>
      <c r="AA1638" s="1" t="str">
        <f>TEXT(Table13[[#This Row],[Order Date]],"yyyy")</f>
        <v>2015</v>
      </c>
      <c r="AB1638" s="1" t="str">
        <f>TEXT(Table13[[#This Row],[Order Date]],"mmm yyyy")</f>
        <v>Jan 2015</v>
      </c>
      <c r="AC1638" s="1" t="str">
        <f>TEXT(Table13[[#This Row],[Order Date]],"dddd")</f>
        <v>Wednesday</v>
      </c>
    </row>
    <row r="1639" spans="1:29" ht="14.5">
      <c r="A1639" s="9">
        <v>2883</v>
      </c>
      <c r="B1639" s="9" t="str">
        <f>VLOOKUP(Table13[[#This Row],[Customer ID]],'Customer Lookup'!A:B,2,0)</f>
        <v>Stuart Sharma</v>
      </c>
      <c r="C1639" s="9">
        <v>87632</v>
      </c>
      <c r="D1639" s="12">
        <v>42133</v>
      </c>
      <c r="E1639" s="12">
        <v>42133</v>
      </c>
      <c r="F1639" s="24">
        <f>Table13[[#This Row],[Ship Date]]-Table13[[#This Row],[Order Date]]</f>
        <v>0</v>
      </c>
      <c r="G1639" s="18" t="str">
        <f>IF(Table13[[#This Row],[Shipping Delay (No of Days From Order to Delivery)]]&lt;=2,"Fast Delivery","Standard Delivery")</f>
        <v>Fast Delivery</v>
      </c>
      <c r="H1639" s="9" t="s">
        <v>83</v>
      </c>
      <c r="I1639" s="13" t="str">
        <f ca="1">TRIM(Table13[[#This Row],[Product Category]])</f>
        <v>Technology</v>
      </c>
      <c r="J1639" s="13" t="str">
        <f ca="1">PROPER(Table13[[#This Row],[Product Sub-Category]])</f>
        <v>Paper</v>
      </c>
      <c r="K1639" s="14">
        <v>9</v>
      </c>
      <c r="L1639" s="15">
        <v>6.48</v>
      </c>
      <c r="M1639" s="15">
        <f t="shared" si="75"/>
        <v>58.320000000000007</v>
      </c>
      <c r="N1639" s="9">
        <v>0.05</v>
      </c>
      <c r="O1639" s="20">
        <v>0.05</v>
      </c>
      <c r="P1639" s="20" t="str">
        <f>IF(Table13[[#This Row],[Discount]]=0,"No Discount",IF(Table13[[#This Row],[Discount]]&lt;=0.05,"Low",IF(Table13[[#This Row],[Discount]]&lt;=0.1,"Medium","High")))</f>
        <v>Low</v>
      </c>
      <c r="Q1639" s="15">
        <f t="shared" si="76"/>
        <v>2.9160000000000004</v>
      </c>
      <c r="R1639" s="15">
        <f t="shared" si="77"/>
        <v>55.404000000000011</v>
      </c>
      <c r="S1639" s="15" t="str">
        <f>IF(Table13[[#This Row],[Total Sales After Discount (Main Total Sales)]]&gt;=1000,"High Order","Low Order")</f>
        <v>Low Order</v>
      </c>
      <c r="T1639" s="9" t="s">
        <v>41</v>
      </c>
      <c r="U1639" s="9" t="s">
        <v>104</v>
      </c>
      <c r="V1639" s="16" t="str">
        <f ca="1">PROPER(Table13[[#This Row],[Region]])</f>
        <v>East</v>
      </c>
      <c r="W1639" s="9" t="s">
        <v>124</v>
      </c>
      <c r="X1639" s="9" t="s">
        <v>961</v>
      </c>
      <c r="Y1639" s="9" t="s">
        <v>32</v>
      </c>
      <c r="Z1639" s="9" t="str">
        <f>TEXT(Table13[[#This Row],[Order Date]],"mmm")</f>
        <v>May</v>
      </c>
      <c r="AA1639" s="1" t="str">
        <f>TEXT(Table13[[#This Row],[Order Date]],"yyyy")</f>
        <v>2015</v>
      </c>
      <c r="AB1639" s="1" t="str">
        <f>TEXT(Table13[[#This Row],[Order Date]],"mmm yyyy")</f>
        <v>May 2015</v>
      </c>
      <c r="AC1639" s="1" t="str">
        <f>TEXT(Table13[[#This Row],[Order Date]],"dddd")</f>
        <v>Saturday</v>
      </c>
    </row>
    <row r="1640" spans="1:29" ht="14.5">
      <c r="A1640" s="9">
        <v>2884</v>
      </c>
      <c r="B1640" s="9" t="str">
        <f>VLOOKUP(Table13[[#This Row],[Customer ID]],'Customer Lookup'!A:B,2,0)</f>
        <v>Stuart C Robinson</v>
      </c>
      <c r="C1640" s="9">
        <v>87631</v>
      </c>
      <c r="D1640" s="12">
        <v>42082</v>
      </c>
      <c r="E1640" s="12">
        <v>42082</v>
      </c>
      <c r="F1640" s="24">
        <f>Table13[[#This Row],[Ship Date]]-Table13[[#This Row],[Order Date]]</f>
        <v>0</v>
      </c>
      <c r="G1640" s="18" t="str">
        <f>IF(Table13[[#This Row],[Shipping Delay (No of Days From Order to Delivery)]]&lt;=2,"Fast Delivery","Standard Delivery")</f>
        <v>Fast Delivery</v>
      </c>
      <c r="H1640" s="8" t="s">
        <v>2235</v>
      </c>
      <c r="I1640" s="13" t="str">
        <f ca="1">TRIM(Table13[[#This Row],[Product Category]])</f>
        <v>Office Supplies</v>
      </c>
      <c r="J1640" s="13" t="str">
        <f ca="1">PROPER(Table13[[#This Row],[Product Sub-Category]])</f>
        <v>Telephones And Communication</v>
      </c>
      <c r="K1640" s="14">
        <v>10</v>
      </c>
      <c r="L1640" s="15">
        <v>28.99</v>
      </c>
      <c r="M1640" s="15">
        <f t="shared" si="75"/>
        <v>289.89999999999998</v>
      </c>
      <c r="N1640" s="9">
        <v>0.05</v>
      </c>
      <c r="O1640" s="21">
        <v>0.05</v>
      </c>
      <c r="P1640" s="21" t="str">
        <f>IF(Table13[[#This Row],[Discount]]=0,"No Discount",IF(Table13[[#This Row],[Discount]]&lt;=0.05,"Low",IF(Table13[[#This Row],[Discount]]&lt;=0.1,"Medium","High")))</f>
        <v>Low</v>
      </c>
      <c r="Q1640" s="15">
        <f t="shared" si="76"/>
        <v>14.494999999999999</v>
      </c>
      <c r="R1640" s="15">
        <f t="shared" si="77"/>
        <v>275.40499999999997</v>
      </c>
      <c r="S1640" s="15" t="str">
        <f>IF(Table13[[#This Row],[Total Sales After Discount (Main Total Sales)]]&gt;=1000,"High Order","Low Order")</f>
        <v>Low Order</v>
      </c>
      <c r="T1640" s="9" t="s">
        <v>21</v>
      </c>
      <c r="U1640" s="9" t="s">
        <v>104</v>
      </c>
      <c r="V1640" s="16" t="str">
        <f ca="1">PROPER(Table13[[#This Row],[Region]])</f>
        <v>East</v>
      </c>
      <c r="W1640" s="9" t="s">
        <v>124</v>
      </c>
      <c r="X1640" s="9" t="s">
        <v>963</v>
      </c>
      <c r="Y1640" s="9" t="s">
        <v>32</v>
      </c>
      <c r="Z1640" s="9" t="str">
        <f>TEXT(Table13[[#This Row],[Order Date]],"mmm")</f>
        <v>Mar</v>
      </c>
      <c r="AA1640" s="1" t="str">
        <f>TEXT(Table13[[#This Row],[Order Date]],"yyyy")</f>
        <v>2015</v>
      </c>
      <c r="AB1640" s="1" t="str">
        <f>TEXT(Table13[[#This Row],[Order Date]],"mmm yyyy")</f>
        <v>Mar 2015</v>
      </c>
      <c r="AC1640" s="1" t="str">
        <f>TEXT(Table13[[#This Row],[Order Date]],"dddd")</f>
        <v>Thursday</v>
      </c>
    </row>
    <row r="1641" spans="1:29" ht="14.5">
      <c r="A1641" s="9">
        <v>2884</v>
      </c>
      <c r="B1641" s="9" t="str">
        <f>VLOOKUP(Table13[[#This Row],[Customer ID]],'Customer Lookup'!A:B,2,0)</f>
        <v>Stuart C Robinson</v>
      </c>
      <c r="C1641" s="9">
        <v>87633</v>
      </c>
      <c r="D1641" s="12">
        <v>42160</v>
      </c>
      <c r="E1641" s="12">
        <v>42161</v>
      </c>
      <c r="F1641" s="24">
        <f>Table13[[#This Row],[Ship Date]]-Table13[[#This Row],[Order Date]]</f>
        <v>1</v>
      </c>
      <c r="G1641" s="18" t="str">
        <f>IF(Table13[[#This Row],[Shipping Delay (No of Days From Order to Delivery)]]&lt;=2,"Fast Delivery","Standard Delivery")</f>
        <v>Fast Delivery</v>
      </c>
      <c r="H1641" s="9" t="s">
        <v>196</v>
      </c>
      <c r="I1641" s="13" t="str">
        <f ca="1">TRIM(Table13[[#This Row],[Product Category]])</f>
        <v>Furniture</v>
      </c>
      <c r="J1641" s="13" t="str">
        <f ca="1">PROPER(Table13[[#This Row],[Product Sub-Category]])</f>
        <v>Appliances</v>
      </c>
      <c r="K1641" s="14">
        <v>5</v>
      </c>
      <c r="L1641" s="15">
        <v>363.25</v>
      </c>
      <c r="M1641" s="15">
        <f t="shared" si="75"/>
        <v>1816.25</v>
      </c>
      <c r="N1641" s="9">
        <v>0.1</v>
      </c>
      <c r="O1641" s="20">
        <v>0.1</v>
      </c>
      <c r="P1641" s="20" t="str">
        <f>IF(Table13[[#This Row],[Discount]]=0,"No Discount",IF(Table13[[#This Row],[Discount]]&lt;=0.05,"Low",IF(Table13[[#This Row],[Discount]]&lt;=0.1,"Medium","High")))</f>
        <v>Medium</v>
      </c>
      <c r="Q1641" s="15">
        <f t="shared" si="76"/>
        <v>181.625</v>
      </c>
      <c r="R1641" s="15">
        <f t="shared" si="77"/>
        <v>1634.625</v>
      </c>
      <c r="S1641" s="15" t="str">
        <f>IF(Table13[[#This Row],[Total Sales After Discount (Main Total Sales)]]&gt;=1000,"High Order","Low Order")</f>
        <v>High Order</v>
      </c>
      <c r="T1641" s="9" t="s">
        <v>21</v>
      </c>
      <c r="U1641" s="9" t="s">
        <v>104</v>
      </c>
      <c r="V1641" s="16" t="str">
        <f ca="1">PROPER(Table13[[#This Row],[Region]])</f>
        <v>East</v>
      </c>
      <c r="W1641" s="9" t="s">
        <v>124</v>
      </c>
      <c r="X1641" s="9" t="s">
        <v>963</v>
      </c>
      <c r="Y1641" s="9" t="s">
        <v>32</v>
      </c>
      <c r="Z1641" s="9" t="str">
        <f>TEXT(Table13[[#This Row],[Order Date]],"mmm")</f>
        <v>Jun</v>
      </c>
      <c r="AA1641" s="1" t="str">
        <f>TEXT(Table13[[#This Row],[Order Date]],"yyyy")</f>
        <v>2015</v>
      </c>
      <c r="AB1641" s="1" t="str">
        <f>TEXT(Table13[[#This Row],[Order Date]],"mmm yyyy")</f>
        <v>Jun 2015</v>
      </c>
      <c r="AC1641" s="1" t="str">
        <f>TEXT(Table13[[#This Row],[Order Date]],"dddd")</f>
        <v>Friday</v>
      </c>
    </row>
    <row r="1642" spans="1:29" ht="14.5">
      <c r="A1642" s="9">
        <v>2885</v>
      </c>
      <c r="B1642" s="9" t="str">
        <f>VLOOKUP(Table13[[#This Row],[Customer ID]],'Customer Lookup'!A:B,2,0)</f>
        <v>Gary Frazier</v>
      </c>
      <c r="C1642" s="9">
        <v>87634</v>
      </c>
      <c r="D1642" s="12">
        <v>42185</v>
      </c>
      <c r="E1642" s="12">
        <v>42192</v>
      </c>
      <c r="F1642" s="24">
        <f>Table13[[#This Row],[Ship Date]]-Table13[[#This Row],[Order Date]]</f>
        <v>7</v>
      </c>
      <c r="G1642" s="18" t="str">
        <f>IF(Table13[[#This Row],[Shipping Delay (No of Days From Order to Delivery)]]&lt;=2,"Fast Delivery","Standard Delivery")</f>
        <v>Standard Delivery</v>
      </c>
      <c r="H1642" s="8" t="s">
        <v>2233</v>
      </c>
      <c r="I1642" s="13" t="str">
        <f ca="1">TRIM(Table13[[#This Row],[Product Category]])</f>
        <v>Office Supplies</v>
      </c>
      <c r="J1642" s="13" t="str">
        <f ca="1">PROPER(Table13[[#This Row],[Product Sub-Category]])</f>
        <v>Office Furnishings</v>
      </c>
      <c r="K1642" s="14">
        <v>5</v>
      </c>
      <c r="L1642" s="15">
        <v>63.94</v>
      </c>
      <c r="M1642" s="15">
        <f t="shared" si="75"/>
        <v>319.7</v>
      </c>
      <c r="N1642" s="9">
        <v>0.05</v>
      </c>
      <c r="O1642" s="21">
        <v>0.05</v>
      </c>
      <c r="P1642" s="21" t="str">
        <f>IF(Table13[[#This Row],[Discount]]=0,"No Discount",IF(Table13[[#This Row],[Discount]]&lt;=0.05,"Low",IF(Table13[[#This Row],[Discount]]&lt;=0.1,"Medium","High")))</f>
        <v>Low</v>
      </c>
      <c r="Q1642" s="15">
        <f t="shared" si="76"/>
        <v>15.984999999999999</v>
      </c>
      <c r="R1642" s="15">
        <f t="shared" si="77"/>
        <v>303.71499999999997</v>
      </c>
      <c r="S1642" s="15" t="str">
        <f>IF(Table13[[#This Row],[Total Sales After Discount (Main Total Sales)]]&gt;=1000,"High Order","Low Order")</f>
        <v>Low Order</v>
      </c>
      <c r="T1642" s="9" t="s">
        <v>98</v>
      </c>
      <c r="U1642" s="9" t="s">
        <v>104</v>
      </c>
      <c r="V1642" s="16" t="str">
        <f ca="1">PROPER(Table13[[#This Row],[Region]])</f>
        <v>East</v>
      </c>
      <c r="W1642" s="9" t="s">
        <v>124</v>
      </c>
      <c r="X1642" s="9" t="s">
        <v>964</v>
      </c>
      <c r="Y1642" s="9" t="s">
        <v>22</v>
      </c>
      <c r="Z1642" s="9" t="str">
        <f>TEXT(Table13[[#This Row],[Order Date]],"mmm")</f>
        <v>Jun</v>
      </c>
      <c r="AA1642" s="1" t="str">
        <f>TEXT(Table13[[#This Row],[Order Date]],"yyyy")</f>
        <v>2015</v>
      </c>
      <c r="AB1642" s="1" t="str">
        <f>TEXT(Table13[[#This Row],[Order Date]],"mmm yyyy")</f>
        <v>Jun 2015</v>
      </c>
      <c r="AC1642" s="1" t="str">
        <f>TEXT(Table13[[#This Row],[Order Date]],"dddd")</f>
        <v>Tuesday</v>
      </c>
    </row>
    <row r="1643" spans="1:29" ht="14.5">
      <c r="A1643" s="9">
        <v>2886</v>
      </c>
      <c r="B1643" s="9" t="str">
        <f>VLOOKUP(Table13[[#This Row],[Customer ID]],'Customer Lookup'!A:B,2,0)</f>
        <v>Gretchen McKinney</v>
      </c>
      <c r="C1643" s="9">
        <v>87630</v>
      </c>
      <c r="D1643" s="12">
        <v>42055</v>
      </c>
      <c r="E1643" s="12">
        <v>42057</v>
      </c>
      <c r="F1643" s="24">
        <f>Table13[[#This Row],[Ship Date]]-Table13[[#This Row],[Order Date]]</f>
        <v>2</v>
      </c>
      <c r="G1643" s="18" t="str">
        <f>IF(Table13[[#This Row],[Shipping Delay (No of Days From Order to Delivery)]]&lt;=2,"Fast Delivery","Standard Delivery")</f>
        <v>Fast Delivery</v>
      </c>
      <c r="H1643" s="9" t="s">
        <v>196</v>
      </c>
      <c r="I1643" s="13" t="str">
        <f ca="1">TRIM(Table13[[#This Row],[Product Category]])</f>
        <v>Office Supplies</v>
      </c>
      <c r="J1643" s="13" t="str">
        <f ca="1">PROPER(Table13[[#This Row],[Product Sub-Category]])</f>
        <v>Appliances</v>
      </c>
      <c r="K1643" s="14">
        <v>9</v>
      </c>
      <c r="L1643" s="15">
        <v>4.0599999999999996</v>
      </c>
      <c r="M1643" s="15">
        <f t="shared" si="75"/>
        <v>36.54</v>
      </c>
      <c r="N1643" s="9">
        <v>0.05</v>
      </c>
      <c r="O1643" s="20">
        <v>0.05</v>
      </c>
      <c r="P1643" s="20" t="str">
        <f>IF(Table13[[#This Row],[Discount]]=0,"No Discount",IF(Table13[[#This Row],[Discount]]&lt;=0.05,"Low",IF(Table13[[#This Row],[Discount]]&lt;=0.1,"Medium","High")))</f>
        <v>Low</v>
      </c>
      <c r="Q1643" s="15">
        <f t="shared" si="76"/>
        <v>1.827</v>
      </c>
      <c r="R1643" s="15">
        <f t="shared" si="77"/>
        <v>34.713000000000001</v>
      </c>
      <c r="S1643" s="15" t="str">
        <f>IF(Table13[[#This Row],[Total Sales After Discount (Main Total Sales)]]&gt;=1000,"High Order","Low Order")</f>
        <v>Low Order</v>
      </c>
      <c r="T1643" s="9" t="s">
        <v>21</v>
      </c>
      <c r="U1643" s="9" t="s">
        <v>104</v>
      </c>
      <c r="V1643" s="16" t="str">
        <f ca="1">PROPER(Table13[[#This Row],[Region]])</f>
        <v>East</v>
      </c>
      <c r="W1643" s="9" t="s">
        <v>124</v>
      </c>
      <c r="X1643" s="9" t="s">
        <v>965</v>
      </c>
      <c r="Y1643" s="9" t="s">
        <v>32</v>
      </c>
      <c r="Z1643" s="9" t="str">
        <f>TEXT(Table13[[#This Row],[Order Date]],"mmm")</f>
        <v>Feb</v>
      </c>
      <c r="AA1643" s="1" t="str">
        <f>TEXT(Table13[[#This Row],[Order Date]],"yyyy")</f>
        <v>2015</v>
      </c>
      <c r="AB1643" s="1" t="str">
        <f>TEXT(Table13[[#This Row],[Order Date]],"mmm yyyy")</f>
        <v>Feb 2015</v>
      </c>
      <c r="AC1643" s="1" t="str">
        <f>TEXT(Table13[[#This Row],[Order Date]],"dddd")</f>
        <v>Friday</v>
      </c>
    </row>
    <row r="1644" spans="1:29" ht="14.5">
      <c r="A1644" s="9">
        <v>2886</v>
      </c>
      <c r="B1644" s="9" t="str">
        <f>VLOOKUP(Table13[[#This Row],[Customer ID]],'Customer Lookup'!A:B,2,0)</f>
        <v>Gretchen McKinney</v>
      </c>
      <c r="C1644" s="9">
        <v>87630</v>
      </c>
      <c r="D1644" s="12">
        <v>42055</v>
      </c>
      <c r="E1644" s="12">
        <v>42056</v>
      </c>
      <c r="F1644" s="24">
        <f>Table13[[#This Row],[Ship Date]]-Table13[[#This Row],[Order Date]]</f>
        <v>1</v>
      </c>
      <c r="G1644" s="18" t="str">
        <f>IF(Table13[[#This Row],[Shipping Delay (No of Days From Order to Delivery)]]&lt;=2,"Fast Delivery","Standard Delivery")</f>
        <v>Fast Delivery</v>
      </c>
      <c r="H1644" s="8" t="s">
        <v>116</v>
      </c>
      <c r="I1644" s="13" t="str">
        <f ca="1">TRIM(Table13[[#This Row],[Product Category]])</f>
        <v>Furniture</v>
      </c>
      <c r="J1644" s="13" t="str">
        <f ca="1">PROPER(Table13[[#This Row],[Product Sub-Category]])</f>
        <v>Labels</v>
      </c>
      <c r="K1644" s="14">
        <v>12</v>
      </c>
      <c r="L1644" s="15">
        <v>3.75</v>
      </c>
      <c r="M1644" s="15">
        <f t="shared" si="75"/>
        <v>45</v>
      </c>
      <c r="N1644" s="9">
        <v>0.05</v>
      </c>
      <c r="O1644" s="21">
        <v>0.05</v>
      </c>
      <c r="P1644" s="21" t="str">
        <f>IF(Table13[[#This Row],[Discount]]=0,"No Discount",IF(Table13[[#This Row],[Discount]]&lt;=0.05,"Low",IF(Table13[[#This Row],[Discount]]&lt;=0.1,"Medium","High")))</f>
        <v>Low</v>
      </c>
      <c r="Q1644" s="15">
        <f t="shared" si="76"/>
        <v>2.25</v>
      </c>
      <c r="R1644" s="15">
        <f t="shared" si="77"/>
        <v>42.75</v>
      </c>
      <c r="S1644" s="15" t="str">
        <f>IF(Table13[[#This Row],[Total Sales After Discount (Main Total Sales)]]&gt;=1000,"High Order","Low Order")</f>
        <v>Low Order</v>
      </c>
      <c r="T1644" s="9" t="s">
        <v>21</v>
      </c>
      <c r="U1644" s="9" t="s">
        <v>104</v>
      </c>
      <c r="V1644" s="16" t="str">
        <f ca="1">PROPER(Table13[[#This Row],[Region]])</f>
        <v>East</v>
      </c>
      <c r="W1644" s="9" t="s">
        <v>124</v>
      </c>
      <c r="X1644" s="9" t="s">
        <v>965</v>
      </c>
      <c r="Y1644" s="9" t="s">
        <v>32</v>
      </c>
      <c r="Z1644" s="9" t="str">
        <f>TEXT(Table13[[#This Row],[Order Date]],"mmm")</f>
        <v>Feb</v>
      </c>
      <c r="AA1644" s="1" t="str">
        <f>TEXT(Table13[[#This Row],[Order Date]],"yyyy")</f>
        <v>2015</v>
      </c>
      <c r="AB1644" s="1" t="str">
        <f>TEXT(Table13[[#This Row],[Order Date]],"mmm yyyy")</f>
        <v>Feb 2015</v>
      </c>
      <c r="AC1644" s="1" t="str">
        <f>TEXT(Table13[[#This Row],[Order Date]],"dddd")</f>
        <v>Friday</v>
      </c>
    </row>
    <row r="1645" spans="1:29" ht="14.5">
      <c r="A1645" s="9">
        <v>2886</v>
      </c>
      <c r="B1645" s="9" t="str">
        <f>VLOOKUP(Table13[[#This Row],[Customer ID]],'Customer Lookup'!A:B,2,0)</f>
        <v>Gretchen McKinney</v>
      </c>
      <c r="C1645" s="9">
        <v>87630</v>
      </c>
      <c r="D1645" s="12">
        <v>42055</v>
      </c>
      <c r="E1645" s="12">
        <v>42057</v>
      </c>
      <c r="F1645" s="24">
        <f>Table13[[#This Row],[Ship Date]]-Table13[[#This Row],[Order Date]]</f>
        <v>2</v>
      </c>
      <c r="G1645" s="18" t="str">
        <f>IF(Table13[[#This Row],[Shipping Delay (No of Days From Order to Delivery)]]&lt;=2,"Fast Delivery","Standard Delivery")</f>
        <v>Fast Delivery</v>
      </c>
      <c r="H1645" s="9" t="s">
        <v>2233</v>
      </c>
      <c r="I1645" s="13" t="str">
        <f ca="1">TRIM(Table13[[#This Row],[Product Category]])</f>
        <v>Furniture</v>
      </c>
      <c r="J1645" s="13" t="str">
        <f ca="1">PROPER(Table13[[#This Row],[Product Sub-Category]])</f>
        <v>Office Furnishings</v>
      </c>
      <c r="K1645" s="14">
        <v>8</v>
      </c>
      <c r="L1645" s="15">
        <v>10.68</v>
      </c>
      <c r="M1645" s="15">
        <f t="shared" si="75"/>
        <v>85.44</v>
      </c>
      <c r="N1645" s="9">
        <v>0.05</v>
      </c>
      <c r="O1645" s="20">
        <v>0.05</v>
      </c>
      <c r="P1645" s="20" t="str">
        <f>IF(Table13[[#This Row],[Discount]]=0,"No Discount",IF(Table13[[#This Row],[Discount]]&lt;=0.05,"Low",IF(Table13[[#This Row],[Discount]]&lt;=0.1,"Medium","High")))</f>
        <v>Low</v>
      </c>
      <c r="Q1645" s="15">
        <f t="shared" si="76"/>
        <v>4.2720000000000002</v>
      </c>
      <c r="R1645" s="15">
        <f t="shared" si="77"/>
        <v>81.167999999999992</v>
      </c>
      <c r="S1645" s="15" t="str">
        <f>IF(Table13[[#This Row],[Total Sales After Discount (Main Total Sales)]]&gt;=1000,"High Order","Low Order")</f>
        <v>Low Order</v>
      </c>
      <c r="T1645" s="9" t="s">
        <v>21</v>
      </c>
      <c r="U1645" s="9" t="s">
        <v>104</v>
      </c>
      <c r="V1645" s="16" t="str">
        <f ca="1">PROPER(Table13[[#This Row],[Region]])</f>
        <v>Central</v>
      </c>
      <c r="W1645" s="9" t="s">
        <v>124</v>
      </c>
      <c r="X1645" s="9" t="s">
        <v>965</v>
      </c>
      <c r="Y1645" s="9" t="s">
        <v>32</v>
      </c>
      <c r="Z1645" s="9" t="str">
        <f>TEXT(Table13[[#This Row],[Order Date]],"mmm")</f>
        <v>Feb</v>
      </c>
      <c r="AA1645" s="1" t="str">
        <f>TEXT(Table13[[#This Row],[Order Date]],"yyyy")</f>
        <v>2015</v>
      </c>
      <c r="AB1645" s="1" t="str">
        <f>TEXT(Table13[[#This Row],[Order Date]],"mmm yyyy")</f>
        <v>Feb 2015</v>
      </c>
      <c r="AC1645" s="1" t="str">
        <f>TEXT(Table13[[#This Row],[Order Date]],"dddd")</f>
        <v>Friday</v>
      </c>
    </row>
    <row r="1646" spans="1:29" ht="14.5">
      <c r="A1646" s="9">
        <v>2892</v>
      </c>
      <c r="B1646" s="9" t="str">
        <f>VLOOKUP(Table13[[#This Row],[Customer ID]],'Customer Lookup'!A:B,2,0)</f>
        <v>Benjamin Porter</v>
      </c>
      <c r="C1646" s="9">
        <v>90011</v>
      </c>
      <c r="D1646" s="12">
        <v>42058</v>
      </c>
      <c r="E1646" s="12">
        <v>42060</v>
      </c>
      <c r="F1646" s="24">
        <f>Table13[[#This Row],[Ship Date]]-Table13[[#This Row],[Order Date]]</f>
        <v>2</v>
      </c>
      <c r="G1646" s="18" t="str">
        <f>IF(Table13[[#This Row],[Shipping Delay (No of Days From Order to Delivery)]]&lt;=2,"Fast Delivery","Standard Delivery")</f>
        <v>Fast Delivery</v>
      </c>
      <c r="H1646" s="8" t="s">
        <v>123</v>
      </c>
      <c r="I1646" s="13" t="str">
        <f ca="1">TRIM(Table13[[#This Row],[Product Category]])</f>
        <v>Office Supplies</v>
      </c>
      <c r="J1646" s="13" t="str">
        <f ca="1">PROPER(Table13[[#This Row],[Product Sub-Category]])</f>
        <v>Tables</v>
      </c>
      <c r="K1646" s="14">
        <v>11</v>
      </c>
      <c r="L1646" s="15">
        <v>209.37</v>
      </c>
      <c r="M1646" s="15">
        <f t="shared" si="75"/>
        <v>2303.0700000000002</v>
      </c>
      <c r="N1646" s="9">
        <v>0.1</v>
      </c>
      <c r="O1646" s="21">
        <v>0.1</v>
      </c>
      <c r="P1646" s="21" t="str">
        <f>IF(Table13[[#This Row],[Discount]]=0,"No Discount",IF(Table13[[#This Row],[Discount]]&lt;=0.05,"Low",IF(Table13[[#This Row],[Discount]]&lt;=0.1,"Medium","High")))</f>
        <v>Medium</v>
      </c>
      <c r="Q1646" s="15">
        <f t="shared" si="76"/>
        <v>230.30700000000002</v>
      </c>
      <c r="R1646" s="15">
        <f t="shared" si="77"/>
        <v>2072.7629999999999</v>
      </c>
      <c r="S1646" s="15" t="str">
        <f>IF(Table13[[#This Row],[Total Sales After Discount (Main Total Sales)]]&gt;=1000,"High Order","Low Order")</f>
        <v>High Order</v>
      </c>
      <c r="T1646" s="9" t="s">
        <v>21</v>
      </c>
      <c r="U1646" s="9" t="s">
        <v>104</v>
      </c>
      <c r="V1646" s="16" t="str">
        <f ca="1">PROPER(Table13[[#This Row],[Region]])</f>
        <v>Central</v>
      </c>
      <c r="W1646" s="9" t="s">
        <v>215</v>
      </c>
      <c r="X1646" s="9" t="s">
        <v>966</v>
      </c>
      <c r="Y1646" s="9" t="s">
        <v>32</v>
      </c>
      <c r="Z1646" s="9" t="str">
        <f>TEXT(Table13[[#This Row],[Order Date]],"mmm")</f>
        <v>Feb</v>
      </c>
      <c r="AA1646" s="1" t="str">
        <f>TEXT(Table13[[#This Row],[Order Date]],"yyyy")</f>
        <v>2015</v>
      </c>
      <c r="AB1646" s="1" t="str">
        <f>TEXT(Table13[[#This Row],[Order Date]],"mmm yyyy")</f>
        <v>Feb 2015</v>
      </c>
      <c r="AC1646" s="1" t="str">
        <f>TEXT(Table13[[#This Row],[Order Date]],"dddd")</f>
        <v>Monday</v>
      </c>
    </row>
    <row r="1647" spans="1:29" ht="14.5">
      <c r="A1647" s="9">
        <v>2893</v>
      </c>
      <c r="B1647" s="9" t="str">
        <f>VLOOKUP(Table13[[#This Row],[Customer ID]],'Customer Lookup'!A:B,2,0)</f>
        <v>Kathryn Tate</v>
      </c>
      <c r="C1647" s="9">
        <v>90011</v>
      </c>
      <c r="D1647" s="12">
        <v>42058</v>
      </c>
      <c r="E1647" s="12">
        <v>42059</v>
      </c>
      <c r="F1647" s="24">
        <f>Table13[[#This Row],[Ship Date]]-Table13[[#This Row],[Order Date]]</f>
        <v>1</v>
      </c>
      <c r="G1647" s="18" t="str">
        <f>IF(Table13[[#This Row],[Shipping Delay (No of Days From Order to Delivery)]]&lt;=2,"Fast Delivery","Standard Delivery")</f>
        <v>Fast Delivery</v>
      </c>
      <c r="H1647" s="9" t="s">
        <v>83</v>
      </c>
      <c r="I1647" s="13" t="str">
        <f ca="1">TRIM(Table13[[#This Row],[Product Category]])</f>
        <v>Furniture</v>
      </c>
      <c r="J1647" s="13" t="str">
        <f ca="1">PROPER(Table13[[#This Row],[Product Sub-Category]])</f>
        <v>Paper</v>
      </c>
      <c r="K1647" s="14">
        <v>9</v>
      </c>
      <c r="L1647" s="15">
        <v>4.9800000000000004</v>
      </c>
      <c r="M1647" s="15">
        <f t="shared" si="75"/>
        <v>44.820000000000007</v>
      </c>
      <c r="N1647" s="9">
        <v>0.05</v>
      </c>
      <c r="O1647" s="20">
        <v>0.05</v>
      </c>
      <c r="P1647" s="20" t="str">
        <f>IF(Table13[[#This Row],[Discount]]=0,"No Discount",IF(Table13[[#This Row],[Discount]]&lt;=0.05,"Low",IF(Table13[[#This Row],[Discount]]&lt;=0.1,"Medium","High")))</f>
        <v>Low</v>
      </c>
      <c r="Q1647" s="15">
        <f t="shared" si="76"/>
        <v>2.2410000000000005</v>
      </c>
      <c r="R1647" s="15">
        <f t="shared" si="77"/>
        <v>42.579000000000008</v>
      </c>
      <c r="S1647" s="15" t="str">
        <f>IF(Table13[[#This Row],[Total Sales After Discount (Main Total Sales)]]&gt;=1000,"High Order","Low Order")</f>
        <v>Low Order</v>
      </c>
      <c r="T1647" s="9" t="s">
        <v>21</v>
      </c>
      <c r="U1647" s="9" t="s">
        <v>104</v>
      </c>
      <c r="V1647" s="16" t="str">
        <f ca="1">PROPER(Table13[[#This Row],[Region]])</f>
        <v>Central</v>
      </c>
      <c r="W1647" s="9" t="s">
        <v>215</v>
      </c>
      <c r="X1647" s="9" t="s">
        <v>939</v>
      </c>
      <c r="Y1647" s="9" t="s">
        <v>32</v>
      </c>
      <c r="Z1647" s="9" t="str">
        <f>TEXT(Table13[[#This Row],[Order Date]],"mmm")</f>
        <v>Feb</v>
      </c>
      <c r="AA1647" s="1" t="str">
        <f>TEXT(Table13[[#This Row],[Order Date]],"yyyy")</f>
        <v>2015</v>
      </c>
      <c r="AB1647" s="1" t="str">
        <f>TEXT(Table13[[#This Row],[Order Date]],"mmm yyyy")</f>
        <v>Feb 2015</v>
      </c>
      <c r="AC1647" s="1" t="str">
        <f>TEXT(Table13[[#This Row],[Order Date]],"dddd")</f>
        <v>Monday</v>
      </c>
    </row>
    <row r="1648" spans="1:29" ht="14.5">
      <c r="A1648" s="9">
        <v>2896</v>
      </c>
      <c r="B1648" s="9" t="str">
        <f>VLOOKUP(Table13[[#This Row],[Customer ID]],'Customer Lookup'!A:B,2,0)</f>
        <v>Anna Ellis</v>
      </c>
      <c r="C1648" s="9">
        <v>86925</v>
      </c>
      <c r="D1648" s="12">
        <v>42026</v>
      </c>
      <c r="E1648" s="12">
        <v>42030</v>
      </c>
      <c r="F1648" s="24">
        <f>Table13[[#This Row],[Ship Date]]-Table13[[#This Row],[Order Date]]</f>
        <v>4</v>
      </c>
      <c r="G1648" s="18" t="str">
        <f>IF(Table13[[#This Row],[Shipping Delay (No of Days From Order to Delivery)]]&lt;=2,"Fast Delivery","Standard Delivery")</f>
        <v>Standard Delivery</v>
      </c>
      <c r="H1648" s="8" t="s">
        <v>151</v>
      </c>
      <c r="I1648" s="13" t="str">
        <f ca="1">TRIM(Table13[[#This Row],[Product Category]])</f>
        <v>Office Supplies</v>
      </c>
      <c r="J1648" s="13" t="str">
        <f ca="1">PROPER(Table13[[#This Row],[Product Sub-Category]])</f>
        <v>Bookcases</v>
      </c>
      <c r="K1648" s="14">
        <v>8</v>
      </c>
      <c r="L1648" s="15">
        <v>880.98</v>
      </c>
      <c r="M1648" s="15">
        <f t="shared" si="75"/>
        <v>7047.84</v>
      </c>
      <c r="N1648" s="9">
        <v>0.1</v>
      </c>
      <c r="O1648" s="21">
        <v>0.1</v>
      </c>
      <c r="P1648" s="21" t="str">
        <f>IF(Table13[[#This Row],[Discount]]=0,"No Discount",IF(Table13[[#This Row],[Discount]]&lt;=0.05,"Low",IF(Table13[[#This Row],[Discount]]&lt;=0.1,"Medium","High")))</f>
        <v>Medium</v>
      </c>
      <c r="Q1648" s="15">
        <f t="shared" si="76"/>
        <v>704.78400000000011</v>
      </c>
      <c r="R1648" s="15">
        <f t="shared" si="77"/>
        <v>6343.0560000000005</v>
      </c>
      <c r="S1648" s="15" t="str">
        <f>IF(Table13[[#This Row],[Total Sales After Discount (Main Total Sales)]]&gt;=1000,"High Order","Low Order")</f>
        <v>High Order</v>
      </c>
      <c r="T1648" s="9" t="s">
        <v>98</v>
      </c>
      <c r="U1648" s="9" t="s">
        <v>42</v>
      </c>
      <c r="V1648" s="16" t="str">
        <f ca="1">PROPER(Table13[[#This Row],[Region]])</f>
        <v>Central</v>
      </c>
      <c r="W1648" s="9" t="s">
        <v>55</v>
      </c>
      <c r="X1648" s="9" t="s">
        <v>967</v>
      </c>
      <c r="Y1648" s="9" t="s">
        <v>22</v>
      </c>
      <c r="Z1648" s="9" t="str">
        <f>TEXT(Table13[[#This Row],[Order Date]],"mmm")</f>
        <v>Jan</v>
      </c>
      <c r="AA1648" s="1" t="str">
        <f>TEXT(Table13[[#This Row],[Order Date]],"yyyy")</f>
        <v>2015</v>
      </c>
      <c r="AB1648" s="1" t="str">
        <f>TEXT(Table13[[#This Row],[Order Date]],"mmm yyyy")</f>
        <v>Jan 2015</v>
      </c>
      <c r="AC1648" s="1" t="str">
        <f>TEXT(Table13[[#This Row],[Order Date]],"dddd")</f>
        <v>Thursday</v>
      </c>
    </row>
    <row r="1649" spans="1:29" ht="14.5">
      <c r="A1649" s="9">
        <v>2896</v>
      </c>
      <c r="B1649" s="9" t="str">
        <f>VLOOKUP(Table13[[#This Row],[Customer ID]],'Customer Lookup'!A:B,2,0)</f>
        <v>Anna Ellis</v>
      </c>
      <c r="C1649" s="9">
        <v>86927</v>
      </c>
      <c r="D1649" s="12">
        <v>42075</v>
      </c>
      <c r="E1649" s="12">
        <v>42077</v>
      </c>
      <c r="F1649" s="24">
        <f>Table13[[#This Row],[Ship Date]]-Table13[[#This Row],[Order Date]]</f>
        <v>2</v>
      </c>
      <c r="G1649" s="18" t="str">
        <f>IF(Table13[[#This Row],[Shipping Delay (No of Days From Order to Delivery)]]&lt;=2,"Fast Delivery","Standard Delivery")</f>
        <v>Fast Delivery</v>
      </c>
      <c r="H1649" s="9" t="s">
        <v>83</v>
      </c>
      <c r="I1649" s="13" t="str">
        <f ca="1">TRIM(Table13[[#This Row],[Product Category]])</f>
        <v>Technology</v>
      </c>
      <c r="J1649" s="13" t="str">
        <f ca="1">PROPER(Table13[[#This Row],[Product Sub-Category]])</f>
        <v>Paper</v>
      </c>
      <c r="K1649" s="14">
        <v>15</v>
      </c>
      <c r="L1649" s="15">
        <v>22.84</v>
      </c>
      <c r="M1649" s="15">
        <f t="shared" si="75"/>
        <v>342.6</v>
      </c>
      <c r="N1649" s="9">
        <v>0.05</v>
      </c>
      <c r="O1649" s="20">
        <v>0.05</v>
      </c>
      <c r="P1649" s="20" t="str">
        <f>IF(Table13[[#This Row],[Discount]]=0,"No Discount",IF(Table13[[#This Row],[Discount]]&lt;=0.05,"Low",IF(Table13[[#This Row],[Discount]]&lt;=0.1,"Medium","High")))</f>
        <v>Low</v>
      </c>
      <c r="Q1649" s="15">
        <f t="shared" si="76"/>
        <v>17.130000000000003</v>
      </c>
      <c r="R1649" s="15">
        <f t="shared" si="77"/>
        <v>325.47000000000003</v>
      </c>
      <c r="S1649" s="15" t="str">
        <f>IF(Table13[[#This Row],[Total Sales After Discount (Main Total Sales)]]&gt;=1000,"High Order","Low Order")</f>
        <v>Low Order</v>
      </c>
      <c r="T1649" s="9" t="s">
        <v>41</v>
      </c>
      <c r="U1649" s="9" t="s">
        <v>42</v>
      </c>
      <c r="V1649" s="16" t="str">
        <f ca="1">PROPER(Table13[[#This Row],[Region]])</f>
        <v>Central</v>
      </c>
      <c r="W1649" s="9" t="s">
        <v>55</v>
      </c>
      <c r="X1649" s="9" t="s">
        <v>967</v>
      </c>
      <c r="Y1649" s="9" t="s">
        <v>32</v>
      </c>
      <c r="Z1649" s="9" t="str">
        <f>TEXT(Table13[[#This Row],[Order Date]],"mmm")</f>
        <v>Mar</v>
      </c>
      <c r="AA1649" s="1" t="str">
        <f>TEXT(Table13[[#This Row],[Order Date]],"yyyy")</f>
        <v>2015</v>
      </c>
      <c r="AB1649" s="1" t="str">
        <f>TEXT(Table13[[#This Row],[Order Date]],"mmm yyyy")</f>
        <v>Mar 2015</v>
      </c>
      <c r="AC1649" s="1" t="str">
        <f>TEXT(Table13[[#This Row],[Order Date]],"dddd")</f>
        <v>Thursday</v>
      </c>
    </row>
    <row r="1650" spans="1:29" ht="14.5">
      <c r="A1650" s="9">
        <v>2897</v>
      </c>
      <c r="B1650" s="9" t="str">
        <f>VLOOKUP(Table13[[#This Row],[Customer ID]],'Customer Lookup'!A:B,2,0)</f>
        <v>Betty Giles</v>
      </c>
      <c r="C1650" s="9">
        <v>86926</v>
      </c>
      <c r="D1650" s="12">
        <v>42048</v>
      </c>
      <c r="E1650" s="12">
        <v>42049</v>
      </c>
      <c r="F1650" s="24">
        <f>Table13[[#This Row],[Ship Date]]-Table13[[#This Row],[Order Date]]</f>
        <v>1</v>
      </c>
      <c r="G1650" s="18" t="str">
        <f>IF(Table13[[#This Row],[Shipping Delay (No of Days From Order to Delivery)]]&lt;=2,"Fast Delivery","Standard Delivery")</f>
        <v>Fast Delivery</v>
      </c>
      <c r="H1650" s="8" t="s">
        <v>74</v>
      </c>
      <c r="I1650" s="13" t="str">
        <f ca="1">TRIM(Table13[[#This Row],[Product Category]])</f>
        <v>Office Supplies</v>
      </c>
      <c r="J1650" s="13" t="str">
        <f ca="1">PROPER(Table13[[#This Row],[Product Sub-Category]])</f>
        <v>Office Machines</v>
      </c>
      <c r="K1650" s="14">
        <v>11</v>
      </c>
      <c r="L1650" s="15">
        <v>80.97</v>
      </c>
      <c r="M1650" s="15">
        <f t="shared" si="75"/>
        <v>890.67</v>
      </c>
      <c r="N1650" s="9">
        <v>0.05</v>
      </c>
      <c r="O1650" s="21">
        <v>0.05</v>
      </c>
      <c r="P1650" s="21" t="str">
        <f>IF(Table13[[#This Row],[Discount]]=0,"No Discount",IF(Table13[[#This Row],[Discount]]&lt;=0.05,"Low",IF(Table13[[#This Row],[Discount]]&lt;=0.1,"Medium","High")))</f>
        <v>Low</v>
      </c>
      <c r="Q1650" s="15">
        <f t="shared" si="76"/>
        <v>44.533500000000004</v>
      </c>
      <c r="R1650" s="15">
        <f t="shared" si="77"/>
        <v>846.13649999999996</v>
      </c>
      <c r="S1650" s="15" t="str">
        <f>IF(Table13[[#This Row],[Total Sales After Discount (Main Total Sales)]]&gt;=1000,"High Order","Low Order")</f>
        <v>Low Order</v>
      </c>
      <c r="T1650" s="9" t="s">
        <v>21</v>
      </c>
      <c r="U1650" s="9" t="s">
        <v>42</v>
      </c>
      <c r="V1650" s="16" t="str">
        <f ca="1">PROPER(Table13[[#This Row],[Region]])</f>
        <v>Central</v>
      </c>
      <c r="W1650" s="9" t="s">
        <v>55</v>
      </c>
      <c r="X1650" s="9" t="s">
        <v>968</v>
      </c>
      <c r="Y1650" s="9" t="s">
        <v>22</v>
      </c>
      <c r="Z1650" s="9" t="str">
        <f>TEXT(Table13[[#This Row],[Order Date]],"mmm")</f>
        <v>Feb</v>
      </c>
      <c r="AA1650" s="1" t="str">
        <f>TEXT(Table13[[#This Row],[Order Date]],"yyyy")</f>
        <v>2015</v>
      </c>
      <c r="AB1650" s="1" t="str">
        <f>TEXT(Table13[[#This Row],[Order Date]],"mmm yyyy")</f>
        <v>Feb 2015</v>
      </c>
      <c r="AC1650" s="1" t="str">
        <f>TEXT(Table13[[#This Row],[Order Date]],"dddd")</f>
        <v>Friday</v>
      </c>
    </row>
    <row r="1651" spans="1:29" ht="14.5">
      <c r="A1651" s="9">
        <v>2897</v>
      </c>
      <c r="B1651" s="9" t="str">
        <f>VLOOKUP(Table13[[#This Row],[Customer ID]],'Customer Lookup'!A:B,2,0)</f>
        <v>Betty Giles</v>
      </c>
      <c r="C1651" s="9">
        <v>86926</v>
      </c>
      <c r="D1651" s="12">
        <v>42048</v>
      </c>
      <c r="E1651" s="12">
        <v>42050</v>
      </c>
      <c r="F1651" s="24">
        <f>Table13[[#This Row],[Ship Date]]-Table13[[#This Row],[Order Date]]</f>
        <v>2</v>
      </c>
      <c r="G1651" s="18" t="str">
        <f>IF(Table13[[#This Row],[Shipping Delay (No of Days From Order to Delivery)]]&lt;=2,"Fast Delivery","Standard Delivery")</f>
        <v>Fast Delivery</v>
      </c>
      <c r="H1651" s="9" t="s">
        <v>83</v>
      </c>
      <c r="I1651" s="13" t="str">
        <f ca="1">TRIM(Table13[[#This Row],[Product Category]])</f>
        <v>Furniture</v>
      </c>
      <c r="J1651" s="13" t="str">
        <f ca="1">PROPER(Table13[[#This Row],[Product Sub-Category]])</f>
        <v>Paper</v>
      </c>
      <c r="K1651" s="14">
        <v>2</v>
      </c>
      <c r="L1651" s="15">
        <v>6.48</v>
      </c>
      <c r="M1651" s="15">
        <f t="shared" si="75"/>
        <v>12.96</v>
      </c>
      <c r="N1651" s="9">
        <v>0.05</v>
      </c>
      <c r="O1651" s="20">
        <v>0.05</v>
      </c>
      <c r="P1651" s="20" t="str">
        <f>IF(Table13[[#This Row],[Discount]]=0,"No Discount",IF(Table13[[#This Row],[Discount]]&lt;=0.05,"Low",IF(Table13[[#This Row],[Discount]]&lt;=0.1,"Medium","High")))</f>
        <v>Low</v>
      </c>
      <c r="Q1651" s="15">
        <f t="shared" si="76"/>
        <v>0.64800000000000013</v>
      </c>
      <c r="R1651" s="15">
        <f t="shared" si="77"/>
        <v>12.312000000000001</v>
      </c>
      <c r="S1651" s="15" t="str">
        <f>IF(Table13[[#This Row],[Total Sales After Discount (Main Total Sales)]]&gt;=1000,"High Order","Low Order")</f>
        <v>Low Order</v>
      </c>
      <c r="T1651" s="9" t="s">
        <v>21</v>
      </c>
      <c r="U1651" s="9" t="s">
        <v>42</v>
      </c>
      <c r="V1651" s="16" t="str">
        <f ca="1">PROPER(Table13[[#This Row],[Region]])</f>
        <v>East</v>
      </c>
      <c r="W1651" s="9" t="s">
        <v>55</v>
      </c>
      <c r="X1651" s="9" t="s">
        <v>968</v>
      </c>
      <c r="Y1651" s="9" t="s">
        <v>32</v>
      </c>
      <c r="Z1651" s="9" t="str">
        <f>TEXT(Table13[[#This Row],[Order Date]],"mmm")</f>
        <v>Feb</v>
      </c>
      <c r="AA1651" s="1" t="str">
        <f>TEXT(Table13[[#This Row],[Order Date]],"yyyy")</f>
        <v>2015</v>
      </c>
      <c r="AB1651" s="1" t="str">
        <f>TEXT(Table13[[#This Row],[Order Date]],"mmm yyyy")</f>
        <v>Feb 2015</v>
      </c>
      <c r="AC1651" s="1" t="str">
        <f>TEXT(Table13[[#This Row],[Order Date]],"dddd")</f>
        <v>Friday</v>
      </c>
    </row>
    <row r="1652" spans="1:29" ht="14.5">
      <c r="A1652" s="9">
        <v>2903</v>
      </c>
      <c r="B1652" s="9" t="str">
        <f>VLOOKUP(Table13[[#This Row],[Customer ID]],'Customer Lookup'!A:B,2,0)</f>
        <v>Frances Powers</v>
      </c>
      <c r="C1652" s="9">
        <v>87374</v>
      </c>
      <c r="D1652" s="12">
        <v>42180</v>
      </c>
      <c r="E1652" s="12">
        <v>42180</v>
      </c>
      <c r="F1652" s="24">
        <f>Table13[[#This Row],[Ship Date]]-Table13[[#This Row],[Order Date]]</f>
        <v>0</v>
      </c>
      <c r="G1652" s="18" t="str">
        <f>IF(Table13[[#This Row],[Shipping Delay (No of Days From Order to Delivery)]]&lt;=2,"Fast Delivery","Standard Delivery")</f>
        <v>Fast Delivery</v>
      </c>
      <c r="H1652" s="8" t="s">
        <v>123</v>
      </c>
      <c r="I1652" s="13" t="str">
        <f ca="1">TRIM(Table13[[#This Row],[Product Category]])</f>
        <v>Office Supplies</v>
      </c>
      <c r="J1652" s="13" t="str">
        <f ca="1">PROPER(Table13[[#This Row],[Product Sub-Category]])</f>
        <v>Tables</v>
      </c>
      <c r="K1652" s="14">
        <v>6</v>
      </c>
      <c r="L1652" s="15">
        <v>70.89</v>
      </c>
      <c r="M1652" s="15">
        <f t="shared" si="75"/>
        <v>425.34000000000003</v>
      </c>
      <c r="N1652" s="9">
        <v>0.05</v>
      </c>
      <c r="O1652" s="21">
        <v>0.05</v>
      </c>
      <c r="P1652" s="21" t="str">
        <f>IF(Table13[[#This Row],[Discount]]=0,"No Discount",IF(Table13[[#This Row],[Discount]]&lt;=0.05,"Low",IF(Table13[[#This Row],[Discount]]&lt;=0.1,"Medium","High")))</f>
        <v>Low</v>
      </c>
      <c r="Q1652" s="15">
        <f t="shared" si="76"/>
        <v>21.267000000000003</v>
      </c>
      <c r="R1652" s="15">
        <f t="shared" si="77"/>
        <v>404.07300000000004</v>
      </c>
      <c r="S1652" s="15" t="str">
        <f>IF(Table13[[#This Row],[Total Sales After Discount (Main Total Sales)]]&gt;=1000,"High Order","Low Order")</f>
        <v>Low Order</v>
      </c>
      <c r="T1652" s="9" t="s">
        <v>31</v>
      </c>
      <c r="U1652" s="9" t="s">
        <v>51</v>
      </c>
      <c r="V1652" s="16" t="str">
        <f ca="1">PROPER(Table13[[#This Row],[Region]])</f>
        <v>East</v>
      </c>
      <c r="W1652" s="9" t="s">
        <v>124</v>
      </c>
      <c r="X1652" s="9" t="s">
        <v>969</v>
      </c>
      <c r="Y1652" s="9" t="s">
        <v>22</v>
      </c>
      <c r="Z1652" s="9" t="str">
        <f>TEXT(Table13[[#This Row],[Order Date]],"mmm")</f>
        <v>Jun</v>
      </c>
      <c r="AA1652" s="1" t="str">
        <f>TEXT(Table13[[#This Row],[Order Date]],"yyyy")</f>
        <v>2015</v>
      </c>
      <c r="AB1652" s="1" t="str">
        <f>TEXT(Table13[[#This Row],[Order Date]],"mmm yyyy")</f>
        <v>Jun 2015</v>
      </c>
      <c r="AC1652" s="1" t="str">
        <f>TEXT(Table13[[#This Row],[Order Date]],"dddd")</f>
        <v>Thursday</v>
      </c>
    </row>
    <row r="1653" spans="1:29" ht="14.5">
      <c r="A1653" s="9">
        <v>2908</v>
      </c>
      <c r="B1653" s="9" t="str">
        <f>VLOOKUP(Table13[[#This Row],[Customer ID]],'Customer Lookup'!A:B,2,0)</f>
        <v>Robyn Lyon</v>
      </c>
      <c r="C1653" s="9">
        <v>88156</v>
      </c>
      <c r="D1653" s="12">
        <v>42012</v>
      </c>
      <c r="E1653" s="12">
        <v>42012</v>
      </c>
      <c r="F1653" s="24">
        <f>Table13[[#This Row],[Ship Date]]-Table13[[#This Row],[Order Date]]</f>
        <v>0</v>
      </c>
      <c r="G1653" s="18" t="str">
        <f>IF(Table13[[#This Row],[Shipping Delay (No of Days From Order to Delivery)]]&lt;=2,"Fast Delivery","Standard Delivery")</f>
        <v>Fast Delivery</v>
      </c>
      <c r="H1653" s="9" t="s">
        <v>116</v>
      </c>
      <c r="I1653" s="13" t="str">
        <f ca="1">TRIM(Table13[[#This Row],[Product Category]])</f>
        <v>Furniture</v>
      </c>
      <c r="J1653" s="13" t="str">
        <f ca="1">PROPER(Table13[[#This Row],[Product Sub-Category]])</f>
        <v>Labels</v>
      </c>
      <c r="K1653" s="14">
        <v>4</v>
      </c>
      <c r="L1653" s="15">
        <v>4.13</v>
      </c>
      <c r="M1653" s="15">
        <f t="shared" si="75"/>
        <v>16.52</v>
      </c>
      <c r="N1653" s="9">
        <v>0.05</v>
      </c>
      <c r="O1653" s="20">
        <v>0.05</v>
      </c>
      <c r="P1653" s="20" t="str">
        <f>IF(Table13[[#This Row],[Discount]]=0,"No Discount",IF(Table13[[#This Row],[Discount]]&lt;=0.05,"Low",IF(Table13[[#This Row],[Discount]]&lt;=0.1,"Medium","High")))</f>
        <v>Low</v>
      </c>
      <c r="Q1653" s="15">
        <f t="shared" si="76"/>
        <v>0.82600000000000007</v>
      </c>
      <c r="R1653" s="15">
        <f t="shared" si="77"/>
        <v>15.693999999999999</v>
      </c>
      <c r="S1653" s="15" t="str">
        <f>IF(Table13[[#This Row],[Total Sales After Discount (Main Total Sales)]]&gt;=1000,"High Order","Low Order")</f>
        <v>Low Order</v>
      </c>
      <c r="T1653" s="9" t="s">
        <v>21</v>
      </c>
      <c r="U1653" s="9" t="s">
        <v>42</v>
      </c>
      <c r="V1653" s="16" t="str">
        <f ca="1">PROPER(Table13[[#This Row],[Region]])</f>
        <v>East</v>
      </c>
      <c r="W1653" s="9" t="s">
        <v>124</v>
      </c>
      <c r="X1653" s="9" t="s">
        <v>970</v>
      </c>
      <c r="Y1653" s="9" t="s">
        <v>32</v>
      </c>
      <c r="Z1653" s="9" t="str">
        <f>TEXT(Table13[[#This Row],[Order Date]],"mmm")</f>
        <v>Jan</v>
      </c>
      <c r="AA1653" s="1" t="str">
        <f>TEXT(Table13[[#This Row],[Order Date]],"yyyy")</f>
        <v>2015</v>
      </c>
      <c r="AB1653" s="1" t="str">
        <f>TEXT(Table13[[#This Row],[Order Date]],"mmm yyyy")</f>
        <v>Jan 2015</v>
      </c>
      <c r="AC1653" s="1" t="str">
        <f>TEXT(Table13[[#This Row],[Order Date]],"dddd")</f>
        <v>Thursday</v>
      </c>
    </row>
    <row r="1654" spans="1:29" ht="14.5">
      <c r="A1654" s="9">
        <v>2908</v>
      </c>
      <c r="B1654" s="9" t="str">
        <f>VLOOKUP(Table13[[#This Row],[Customer ID]],'Customer Lookup'!A:B,2,0)</f>
        <v>Robyn Lyon</v>
      </c>
      <c r="C1654" s="9">
        <v>88156</v>
      </c>
      <c r="D1654" s="12">
        <v>42012</v>
      </c>
      <c r="E1654" s="12">
        <v>42012</v>
      </c>
      <c r="F1654" s="24">
        <f>Table13[[#This Row],[Ship Date]]-Table13[[#This Row],[Order Date]]</f>
        <v>0</v>
      </c>
      <c r="G1654" s="18" t="str">
        <f>IF(Table13[[#This Row],[Shipping Delay (No of Days From Order to Delivery)]]&lt;=2,"Fast Delivery","Standard Delivery")</f>
        <v>Fast Delivery</v>
      </c>
      <c r="H1654" s="8" t="s">
        <v>2233</v>
      </c>
      <c r="I1654" s="13" t="str">
        <f ca="1">TRIM(Table13[[#This Row],[Product Category]])</f>
        <v>Technology</v>
      </c>
      <c r="J1654" s="13" t="str">
        <f ca="1">PROPER(Table13[[#This Row],[Product Sub-Category]])</f>
        <v>Office Furnishings</v>
      </c>
      <c r="K1654" s="14">
        <v>1</v>
      </c>
      <c r="L1654" s="15">
        <v>22.72</v>
      </c>
      <c r="M1654" s="15">
        <f t="shared" si="75"/>
        <v>22.72</v>
      </c>
      <c r="N1654" s="9">
        <v>0.05</v>
      </c>
      <c r="O1654" s="21">
        <v>0.05</v>
      </c>
      <c r="P1654" s="21" t="str">
        <f>IF(Table13[[#This Row],[Discount]]=0,"No Discount",IF(Table13[[#This Row],[Discount]]&lt;=0.05,"Low",IF(Table13[[#This Row],[Discount]]&lt;=0.1,"Medium","High")))</f>
        <v>Low</v>
      </c>
      <c r="Q1654" s="15">
        <f t="shared" si="76"/>
        <v>1.1359999999999999</v>
      </c>
      <c r="R1654" s="15">
        <f t="shared" si="77"/>
        <v>21.584</v>
      </c>
      <c r="S1654" s="15" t="str">
        <f>IF(Table13[[#This Row],[Total Sales After Discount (Main Total Sales)]]&gt;=1000,"High Order","Low Order")</f>
        <v>Low Order</v>
      </c>
      <c r="T1654" s="9" t="s">
        <v>21</v>
      </c>
      <c r="U1654" s="9" t="s">
        <v>42</v>
      </c>
      <c r="V1654" s="16" t="str">
        <f ca="1">PROPER(Table13[[#This Row],[Region]])</f>
        <v>East</v>
      </c>
      <c r="W1654" s="9" t="s">
        <v>124</v>
      </c>
      <c r="X1654" s="9" t="s">
        <v>970</v>
      </c>
      <c r="Y1654" s="9" t="s">
        <v>32</v>
      </c>
      <c r="Z1654" s="9" t="str">
        <f>TEXT(Table13[[#This Row],[Order Date]],"mmm")</f>
        <v>Jan</v>
      </c>
      <c r="AA1654" s="1" t="str">
        <f>TEXT(Table13[[#This Row],[Order Date]],"yyyy")</f>
        <v>2015</v>
      </c>
      <c r="AB1654" s="1" t="str">
        <f>TEXT(Table13[[#This Row],[Order Date]],"mmm yyyy")</f>
        <v>Jan 2015</v>
      </c>
      <c r="AC1654" s="1" t="str">
        <f>TEXT(Table13[[#This Row],[Order Date]],"dddd")</f>
        <v>Thursday</v>
      </c>
    </row>
    <row r="1655" spans="1:29" ht="14.5">
      <c r="A1655" s="9">
        <v>2908</v>
      </c>
      <c r="B1655" s="9" t="str">
        <f>VLOOKUP(Table13[[#This Row],[Customer ID]],'Customer Lookup'!A:B,2,0)</f>
        <v>Robyn Lyon</v>
      </c>
      <c r="C1655" s="9">
        <v>88157</v>
      </c>
      <c r="D1655" s="12">
        <v>42063</v>
      </c>
      <c r="E1655" s="12">
        <v>42066</v>
      </c>
      <c r="F1655" s="24">
        <f>Table13[[#This Row],[Ship Date]]-Table13[[#This Row],[Order Date]]</f>
        <v>3</v>
      </c>
      <c r="G1655" s="18" t="str">
        <f>IF(Table13[[#This Row],[Shipping Delay (No of Days From Order to Delivery)]]&lt;=2,"Fast Delivery","Standard Delivery")</f>
        <v>Standard Delivery</v>
      </c>
      <c r="H1655" s="9" t="s">
        <v>144</v>
      </c>
      <c r="I1655" s="13" t="str">
        <f ca="1">TRIM(Table13[[#This Row],[Product Category]])</f>
        <v>Office Supplies</v>
      </c>
      <c r="J1655" s="13" t="str">
        <f ca="1">PROPER(Table13[[#This Row],[Product Sub-Category]])</f>
        <v>Computer Peripherals</v>
      </c>
      <c r="K1655" s="14">
        <v>16</v>
      </c>
      <c r="L1655" s="15">
        <v>34.979999999999997</v>
      </c>
      <c r="M1655" s="15">
        <f t="shared" si="75"/>
        <v>559.67999999999995</v>
      </c>
      <c r="N1655" s="9">
        <v>0.05</v>
      </c>
      <c r="O1655" s="20">
        <v>0.05</v>
      </c>
      <c r="P1655" s="20" t="str">
        <f>IF(Table13[[#This Row],[Discount]]=0,"No Discount",IF(Table13[[#This Row],[Discount]]&lt;=0.05,"Low",IF(Table13[[#This Row],[Discount]]&lt;=0.1,"Medium","High")))</f>
        <v>Low</v>
      </c>
      <c r="Q1655" s="15">
        <f t="shared" si="76"/>
        <v>27.983999999999998</v>
      </c>
      <c r="R1655" s="15">
        <f t="shared" si="77"/>
        <v>531.69599999999991</v>
      </c>
      <c r="S1655" s="15" t="str">
        <f>IF(Table13[[#This Row],[Total Sales After Discount (Main Total Sales)]]&gt;=1000,"High Order","Low Order")</f>
        <v>Low Order</v>
      </c>
      <c r="T1655" s="9" t="s">
        <v>31</v>
      </c>
      <c r="U1655" s="9" t="s">
        <v>42</v>
      </c>
      <c r="V1655" s="16" t="str">
        <f ca="1">PROPER(Table13[[#This Row],[Region]])</f>
        <v>East</v>
      </c>
      <c r="W1655" s="9" t="s">
        <v>124</v>
      </c>
      <c r="X1655" s="9" t="s">
        <v>970</v>
      </c>
      <c r="Y1655" s="9" t="s">
        <v>22</v>
      </c>
      <c r="Z1655" s="9" t="str">
        <f>TEXT(Table13[[#This Row],[Order Date]],"mmm")</f>
        <v>Feb</v>
      </c>
      <c r="AA1655" s="1" t="str">
        <f>TEXT(Table13[[#This Row],[Order Date]],"yyyy")</f>
        <v>2015</v>
      </c>
      <c r="AB1655" s="1" t="str">
        <f>TEXT(Table13[[#This Row],[Order Date]],"mmm yyyy")</f>
        <v>Feb 2015</v>
      </c>
      <c r="AC1655" s="1" t="str">
        <f>TEXT(Table13[[#This Row],[Order Date]],"dddd")</f>
        <v>Saturday</v>
      </c>
    </row>
    <row r="1656" spans="1:29" ht="14.5">
      <c r="A1656" s="9">
        <v>2908</v>
      </c>
      <c r="B1656" s="9" t="str">
        <f>VLOOKUP(Table13[[#This Row],[Customer ID]],'Customer Lookup'!A:B,2,0)</f>
        <v>Robyn Lyon</v>
      </c>
      <c r="C1656" s="9">
        <v>88157</v>
      </c>
      <c r="D1656" s="12">
        <v>42063</v>
      </c>
      <c r="E1656" s="12">
        <v>42065</v>
      </c>
      <c r="F1656" s="24">
        <f>Table13[[#This Row],[Ship Date]]-Table13[[#This Row],[Order Date]]</f>
        <v>2</v>
      </c>
      <c r="G1656" s="18" t="str">
        <f>IF(Table13[[#This Row],[Shipping Delay (No of Days From Order to Delivery)]]&lt;=2,"Fast Delivery","Standard Delivery")</f>
        <v>Fast Delivery</v>
      </c>
      <c r="H1656" s="8" t="s">
        <v>2240</v>
      </c>
      <c r="I1656" s="13" t="str">
        <f ca="1">TRIM(Table13[[#This Row],[Product Category]])</f>
        <v>Office Supplies</v>
      </c>
      <c r="J1656" s="13" t="str">
        <f ca="1">PROPER(Table13[[#This Row],[Product Sub-Category]])</f>
        <v>Scissors, Rulers And Trimmers</v>
      </c>
      <c r="K1656" s="14">
        <v>8</v>
      </c>
      <c r="L1656" s="15">
        <v>3.14</v>
      </c>
      <c r="M1656" s="15">
        <f t="shared" si="75"/>
        <v>25.12</v>
      </c>
      <c r="N1656" s="9">
        <v>0.05</v>
      </c>
      <c r="O1656" s="21">
        <v>0.05</v>
      </c>
      <c r="P1656" s="21" t="str">
        <f>IF(Table13[[#This Row],[Discount]]=0,"No Discount",IF(Table13[[#This Row],[Discount]]&lt;=0.05,"Low",IF(Table13[[#This Row],[Discount]]&lt;=0.1,"Medium","High")))</f>
        <v>Low</v>
      </c>
      <c r="Q1656" s="15">
        <f t="shared" si="76"/>
        <v>1.2560000000000002</v>
      </c>
      <c r="R1656" s="15">
        <f t="shared" si="77"/>
        <v>23.864000000000001</v>
      </c>
      <c r="S1656" s="15" t="str">
        <f>IF(Table13[[#This Row],[Total Sales After Discount (Main Total Sales)]]&gt;=1000,"High Order","Low Order")</f>
        <v>Low Order</v>
      </c>
      <c r="T1656" s="9" t="s">
        <v>31</v>
      </c>
      <c r="U1656" s="9" t="s">
        <v>42</v>
      </c>
      <c r="V1656" s="16" t="str">
        <f ca="1">PROPER(Table13[[#This Row],[Region]])</f>
        <v>Central</v>
      </c>
      <c r="W1656" s="9" t="s">
        <v>124</v>
      </c>
      <c r="X1656" s="9" t="s">
        <v>970</v>
      </c>
      <c r="Y1656" s="9" t="s">
        <v>32</v>
      </c>
      <c r="Z1656" s="9" t="str">
        <f>TEXT(Table13[[#This Row],[Order Date]],"mmm")</f>
        <v>Feb</v>
      </c>
      <c r="AA1656" s="1" t="str">
        <f>TEXT(Table13[[#This Row],[Order Date]],"yyyy")</f>
        <v>2015</v>
      </c>
      <c r="AB1656" s="1" t="str">
        <f>TEXT(Table13[[#This Row],[Order Date]],"mmm yyyy")</f>
        <v>Feb 2015</v>
      </c>
      <c r="AC1656" s="1" t="str">
        <f>TEXT(Table13[[#This Row],[Order Date]],"dddd")</f>
        <v>Saturday</v>
      </c>
    </row>
    <row r="1657" spans="1:29" ht="14.5">
      <c r="A1657" s="9">
        <v>2912</v>
      </c>
      <c r="B1657" s="9" t="str">
        <f>VLOOKUP(Table13[[#This Row],[Customer ID]],'Customer Lookup'!A:B,2,0)</f>
        <v>Hannah Carver</v>
      </c>
      <c r="C1657" s="9">
        <v>87396</v>
      </c>
      <c r="D1657" s="12">
        <v>42122</v>
      </c>
      <c r="E1657" s="12">
        <v>42124</v>
      </c>
      <c r="F1657" s="24">
        <f>Table13[[#This Row],[Ship Date]]-Table13[[#This Row],[Order Date]]</f>
        <v>2</v>
      </c>
      <c r="G1657" s="18" t="str">
        <f>IF(Table13[[#This Row],[Shipping Delay (No of Days From Order to Delivery)]]&lt;=2,"Fast Delivery","Standard Delivery")</f>
        <v>Fast Delivery</v>
      </c>
      <c r="H1657" s="9" t="s">
        <v>116</v>
      </c>
      <c r="I1657" s="13" t="str">
        <f ca="1">TRIM(Table13[[#This Row],[Product Category]])</f>
        <v>Office Supplies</v>
      </c>
      <c r="J1657" s="13" t="str">
        <f ca="1">PROPER(Table13[[#This Row],[Product Sub-Category]])</f>
        <v>Labels</v>
      </c>
      <c r="K1657" s="14">
        <v>7</v>
      </c>
      <c r="L1657" s="15">
        <v>4.13</v>
      </c>
      <c r="M1657" s="15">
        <f t="shared" si="75"/>
        <v>28.91</v>
      </c>
      <c r="N1657" s="9">
        <v>0.05</v>
      </c>
      <c r="O1657" s="20">
        <v>0.05</v>
      </c>
      <c r="P1657" s="20" t="str">
        <f>IF(Table13[[#This Row],[Discount]]=0,"No Discount",IF(Table13[[#This Row],[Discount]]&lt;=0.05,"Low",IF(Table13[[#This Row],[Discount]]&lt;=0.1,"Medium","High")))</f>
        <v>Low</v>
      </c>
      <c r="Q1657" s="15">
        <f t="shared" si="76"/>
        <v>1.4455</v>
      </c>
      <c r="R1657" s="15">
        <f t="shared" si="77"/>
        <v>27.464500000000001</v>
      </c>
      <c r="S1657" s="15" t="str">
        <f>IF(Table13[[#This Row],[Total Sales After Discount (Main Total Sales)]]&gt;=1000,"High Order","Low Order")</f>
        <v>Low Order</v>
      </c>
      <c r="T1657" s="9" t="s">
        <v>21</v>
      </c>
      <c r="U1657" s="9" t="s">
        <v>42</v>
      </c>
      <c r="V1657" s="16" t="str">
        <f ca="1">PROPER(Table13[[#This Row],[Region]])</f>
        <v>Central</v>
      </c>
      <c r="W1657" s="9" t="s">
        <v>971</v>
      </c>
      <c r="X1657" s="9" t="s">
        <v>972</v>
      </c>
      <c r="Y1657" s="9" t="s">
        <v>22</v>
      </c>
      <c r="Z1657" s="9" t="str">
        <f>TEXT(Table13[[#This Row],[Order Date]],"mmm")</f>
        <v>Apr</v>
      </c>
      <c r="AA1657" s="1" t="str">
        <f>TEXT(Table13[[#This Row],[Order Date]],"yyyy")</f>
        <v>2015</v>
      </c>
      <c r="AB1657" s="1" t="str">
        <f>TEXT(Table13[[#This Row],[Order Date]],"mmm yyyy")</f>
        <v>Apr 2015</v>
      </c>
      <c r="AC1657" s="1" t="str">
        <f>TEXT(Table13[[#This Row],[Order Date]],"dddd")</f>
        <v>Tuesday</v>
      </c>
    </row>
    <row r="1658" spans="1:29" ht="14.5">
      <c r="A1658" s="9">
        <v>2912</v>
      </c>
      <c r="B1658" s="9" t="str">
        <f>VLOOKUP(Table13[[#This Row],[Customer ID]],'Customer Lookup'!A:B,2,0)</f>
        <v>Hannah Carver</v>
      </c>
      <c r="C1658" s="9">
        <v>87396</v>
      </c>
      <c r="D1658" s="12">
        <v>42122</v>
      </c>
      <c r="E1658" s="12">
        <v>42124</v>
      </c>
      <c r="F1658" s="24">
        <f>Table13[[#This Row],[Ship Date]]-Table13[[#This Row],[Order Date]]</f>
        <v>2</v>
      </c>
      <c r="G1658" s="18" t="str">
        <f>IF(Table13[[#This Row],[Shipping Delay (No of Days From Order to Delivery)]]&lt;=2,"Fast Delivery","Standard Delivery")</f>
        <v>Fast Delivery</v>
      </c>
      <c r="H1658" s="8" t="s">
        <v>83</v>
      </c>
      <c r="I1658" s="13" t="str">
        <f ca="1">TRIM(Table13[[#This Row],[Product Category]])</f>
        <v>Technology</v>
      </c>
      <c r="J1658" s="13" t="str">
        <f ca="1">PROPER(Table13[[#This Row],[Product Sub-Category]])</f>
        <v>Paper</v>
      </c>
      <c r="K1658" s="14">
        <v>12</v>
      </c>
      <c r="L1658" s="15">
        <v>55.48</v>
      </c>
      <c r="M1658" s="15">
        <f t="shared" si="75"/>
        <v>665.76</v>
      </c>
      <c r="N1658" s="9">
        <v>0.05</v>
      </c>
      <c r="O1658" s="21">
        <v>0.05</v>
      </c>
      <c r="P1658" s="21" t="str">
        <f>IF(Table13[[#This Row],[Discount]]=0,"No Discount",IF(Table13[[#This Row],[Discount]]&lt;=0.05,"Low",IF(Table13[[#This Row],[Discount]]&lt;=0.1,"Medium","High")))</f>
        <v>Low</v>
      </c>
      <c r="Q1658" s="15">
        <f t="shared" si="76"/>
        <v>33.288000000000004</v>
      </c>
      <c r="R1658" s="15">
        <f t="shared" si="77"/>
        <v>632.47199999999998</v>
      </c>
      <c r="S1658" s="15" t="str">
        <f>IF(Table13[[#This Row],[Total Sales After Discount (Main Total Sales)]]&gt;=1000,"High Order","Low Order")</f>
        <v>Low Order</v>
      </c>
      <c r="T1658" s="9" t="s">
        <v>21</v>
      </c>
      <c r="U1658" s="9" t="s">
        <v>42</v>
      </c>
      <c r="V1658" s="16" t="str">
        <f ca="1">PROPER(Table13[[#This Row],[Region]])</f>
        <v>Central</v>
      </c>
      <c r="W1658" s="9" t="s">
        <v>971</v>
      </c>
      <c r="X1658" s="9" t="s">
        <v>972</v>
      </c>
      <c r="Y1658" s="9" t="s">
        <v>32</v>
      </c>
      <c r="Z1658" s="9" t="str">
        <f>TEXT(Table13[[#This Row],[Order Date]],"mmm")</f>
        <v>Apr</v>
      </c>
      <c r="AA1658" s="1" t="str">
        <f>TEXT(Table13[[#This Row],[Order Date]],"yyyy")</f>
        <v>2015</v>
      </c>
      <c r="AB1658" s="1" t="str">
        <f>TEXT(Table13[[#This Row],[Order Date]],"mmm yyyy")</f>
        <v>Apr 2015</v>
      </c>
      <c r="AC1658" s="1" t="str">
        <f>TEXT(Table13[[#This Row],[Order Date]],"dddd")</f>
        <v>Tuesday</v>
      </c>
    </row>
    <row r="1659" spans="1:29" ht="14.5">
      <c r="A1659" s="9">
        <v>2920</v>
      </c>
      <c r="B1659" s="9" t="str">
        <f>VLOOKUP(Table13[[#This Row],[Customer ID]],'Customer Lookup'!A:B,2,0)</f>
        <v>Ernest Peele</v>
      </c>
      <c r="C1659" s="9">
        <v>59365</v>
      </c>
      <c r="D1659" s="12">
        <v>42162</v>
      </c>
      <c r="E1659" s="12">
        <v>42164</v>
      </c>
      <c r="F1659" s="24">
        <f>Table13[[#This Row],[Ship Date]]-Table13[[#This Row],[Order Date]]</f>
        <v>2</v>
      </c>
      <c r="G1659" s="18" t="str">
        <f>IF(Table13[[#This Row],[Shipping Delay (No of Days From Order to Delivery)]]&lt;=2,"Fast Delivery","Standard Delivery")</f>
        <v>Fast Delivery</v>
      </c>
      <c r="H1659" s="9" t="s">
        <v>74</v>
      </c>
      <c r="I1659" s="13" t="str">
        <f ca="1">TRIM(Table13[[#This Row],[Product Category]])</f>
        <v>Office Supplies</v>
      </c>
      <c r="J1659" s="13" t="str">
        <f ca="1">PROPER(Table13[[#This Row],[Product Sub-Category]])</f>
        <v>Office Machines</v>
      </c>
      <c r="K1659" s="14">
        <v>2</v>
      </c>
      <c r="L1659" s="15">
        <v>535.64</v>
      </c>
      <c r="M1659" s="15">
        <f t="shared" si="75"/>
        <v>1071.28</v>
      </c>
      <c r="N1659" s="9">
        <v>0.1</v>
      </c>
      <c r="O1659" s="20">
        <v>0.1</v>
      </c>
      <c r="P1659" s="20" t="str">
        <f>IF(Table13[[#This Row],[Discount]]=0,"No Discount",IF(Table13[[#This Row],[Discount]]&lt;=0.05,"Low",IF(Table13[[#This Row],[Discount]]&lt;=0.1,"Medium","High")))</f>
        <v>Medium</v>
      </c>
      <c r="Q1659" s="15">
        <f t="shared" si="76"/>
        <v>107.128</v>
      </c>
      <c r="R1659" s="15">
        <f t="shared" si="77"/>
        <v>964.15199999999993</v>
      </c>
      <c r="S1659" s="15" t="str">
        <f>IF(Table13[[#This Row],[Total Sales After Discount (Main Total Sales)]]&gt;=1000,"High Order","Low Order")</f>
        <v>Low Order</v>
      </c>
      <c r="T1659" s="9" t="s">
        <v>50</v>
      </c>
      <c r="U1659" s="9" t="s">
        <v>42</v>
      </c>
      <c r="V1659" s="16" t="str">
        <f ca="1">PROPER(Table13[[#This Row],[Region]])</f>
        <v>East</v>
      </c>
      <c r="W1659" s="9" t="s">
        <v>142</v>
      </c>
      <c r="X1659" s="9" t="s">
        <v>143</v>
      </c>
      <c r="Y1659" s="9" t="s">
        <v>22</v>
      </c>
      <c r="Z1659" s="9" t="str">
        <f>TEXT(Table13[[#This Row],[Order Date]],"mmm")</f>
        <v>Jun</v>
      </c>
      <c r="AA1659" s="1" t="str">
        <f>TEXT(Table13[[#This Row],[Order Date]],"yyyy")</f>
        <v>2015</v>
      </c>
      <c r="AB1659" s="1" t="str">
        <f>TEXT(Table13[[#This Row],[Order Date]],"mmm yyyy")</f>
        <v>Jun 2015</v>
      </c>
      <c r="AC1659" s="1" t="str">
        <f>TEXT(Table13[[#This Row],[Order Date]],"dddd")</f>
        <v>Sunday</v>
      </c>
    </row>
    <row r="1660" spans="1:29" ht="14.5">
      <c r="A1660" s="9">
        <v>2923</v>
      </c>
      <c r="B1660" s="9" t="str">
        <f>VLOOKUP(Table13[[#This Row],[Customer ID]],'Customer Lookup'!A:B,2,0)</f>
        <v>Lynne Griffith</v>
      </c>
      <c r="C1660" s="9">
        <v>86592</v>
      </c>
      <c r="D1660" s="12">
        <v>42063</v>
      </c>
      <c r="E1660" s="12">
        <v>42065</v>
      </c>
      <c r="F1660" s="24">
        <f>Table13[[#This Row],[Ship Date]]-Table13[[#This Row],[Order Date]]</f>
        <v>2</v>
      </c>
      <c r="G1660" s="18" t="str">
        <f>IF(Table13[[#This Row],[Shipping Delay (No of Days From Order to Delivery)]]&lt;=2,"Fast Delivery","Standard Delivery")</f>
        <v>Fast Delivery</v>
      </c>
      <c r="H1660" s="8" t="s">
        <v>2237</v>
      </c>
      <c r="I1660" s="13" t="str">
        <f ca="1">TRIM(Table13[[#This Row],[Product Category]])</f>
        <v>Furniture</v>
      </c>
      <c r="J1660" s="13" t="str">
        <f ca="1">PROPER(Table13[[#This Row],[Product Sub-Category]])</f>
        <v>Binders And Binder Accessories</v>
      </c>
      <c r="K1660" s="14">
        <v>15</v>
      </c>
      <c r="L1660" s="15">
        <v>6.37</v>
      </c>
      <c r="M1660" s="15">
        <f t="shared" si="75"/>
        <v>95.55</v>
      </c>
      <c r="N1660" s="9">
        <v>0.05</v>
      </c>
      <c r="O1660" s="21">
        <v>0.05</v>
      </c>
      <c r="P1660" s="21" t="str">
        <f>IF(Table13[[#This Row],[Discount]]=0,"No Discount",IF(Table13[[#This Row],[Discount]]&lt;=0.05,"Low",IF(Table13[[#This Row],[Discount]]&lt;=0.1,"Medium","High")))</f>
        <v>Low</v>
      </c>
      <c r="Q1660" s="15">
        <f t="shared" si="76"/>
        <v>4.7774999999999999</v>
      </c>
      <c r="R1660" s="15">
        <f t="shared" si="77"/>
        <v>90.772499999999994</v>
      </c>
      <c r="S1660" s="15" t="str">
        <f>IF(Table13[[#This Row],[Total Sales After Discount (Main Total Sales)]]&gt;=1000,"High Order","Low Order")</f>
        <v>Low Order</v>
      </c>
      <c r="T1660" s="9" t="s">
        <v>50</v>
      </c>
      <c r="U1660" s="9" t="s">
        <v>104</v>
      </c>
      <c r="V1660" s="16" t="str">
        <f ca="1">PROPER(Table13[[#This Row],[Region]])</f>
        <v>East</v>
      </c>
      <c r="W1660" s="9" t="s">
        <v>268</v>
      </c>
      <c r="X1660" s="9" t="s">
        <v>973</v>
      </c>
      <c r="Y1660" s="9" t="s">
        <v>32</v>
      </c>
      <c r="Z1660" s="9" t="str">
        <f>TEXT(Table13[[#This Row],[Order Date]],"mmm")</f>
        <v>Feb</v>
      </c>
      <c r="AA1660" s="1" t="str">
        <f>TEXT(Table13[[#This Row],[Order Date]],"yyyy")</f>
        <v>2015</v>
      </c>
      <c r="AB1660" s="1" t="str">
        <f>TEXT(Table13[[#This Row],[Order Date]],"mmm yyyy")</f>
        <v>Feb 2015</v>
      </c>
      <c r="AC1660" s="1" t="str">
        <f>TEXT(Table13[[#This Row],[Order Date]],"dddd")</f>
        <v>Saturday</v>
      </c>
    </row>
    <row r="1661" spans="1:29" ht="14.5">
      <c r="A1661" s="9">
        <v>2924</v>
      </c>
      <c r="B1661" s="9" t="str">
        <f>VLOOKUP(Table13[[#This Row],[Customer ID]],'Customer Lookup'!A:B,2,0)</f>
        <v>Courtney Nelson</v>
      </c>
      <c r="C1661" s="9">
        <v>86591</v>
      </c>
      <c r="D1661" s="12">
        <v>42020</v>
      </c>
      <c r="E1661" s="12">
        <v>42022</v>
      </c>
      <c r="F1661" s="24">
        <f>Table13[[#This Row],[Ship Date]]-Table13[[#This Row],[Order Date]]</f>
        <v>2</v>
      </c>
      <c r="G1661" s="18" t="str">
        <f>IF(Table13[[#This Row],[Shipping Delay (No of Days From Order to Delivery)]]&lt;=2,"Fast Delivery","Standard Delivery")</f>
        <v>Fast Delivery</v>
      </c>
      <c r="H1661" s="9" t="s">
        <v>2233</v>
      </c>
      <c r="I1661" s="13" t="str">
        <f ca="1">TRIM(Table13[[#This Row],[Product Category]])</f>
        <v>Office Supplies</v>
      </c>
      <c r="J1661" s="13" t="str">
        <f ca="1">PROPER(Table13[[#This Row],[Product Sub-Category]])</f>
        <v>Office Furnishings</v>
      </c>
      <c r="K1661" s="14">
        <v>2</v>
      </c>
      <c r="L1661" s="15">
        <v>110.98</v>
      </c>
      <c r="M1661" s="15">
        <f t="shared" si="75"/>
        <v>221.96</v>
      </c>
      <c r="N1661" s="9">
        <v>0.1</v>
      </c>
      <c r="O1661" s="20">
        <v>0.1</v>
      </c>
      <c r="P1661" s="20" t="str">
        <f>IF(Table13[[#This Row],[Discount]]=0,"No Discount",IF(Table13[[#This Row],[Discount]]&lt;=0.05,"Low",IF(Table13[[#This Row],[Discount]]&lt;=0.1,"Medium","High")))</f>
        <v>Medium</v>
      </c>
      <c r="Q1661" s="15">
        <f t="shared" si="76"/>
        <v>22.196000000000002</v>
      </c>
      <c r="R1661" s="15">
        <f t="shared" si="77"/>
        <v>199.76400000000001</v>
      </c>
      <c r="S1661" s="15" t="str">
        <f>IF(Table13[[#This Row],[Total Sales After Discount (Main Total Sales)]]&gt;=1000,"High Order","Low Order")</f>
        <v>Low Order</v>
      </c>
      <c r="T1661" s="9" t="s">
        <v>41</v>
      </c>
      <c r="U1661" s="9" t="s">
        <v>104</v>
      </c>
      <c r="V1661" s="16" t="str">
        <f ca="1">PROPER(Table13[[#This Row],[Region]])</f>
        <v>East</v>
      </c>
      <c r="W1661" s="9" t="s">
        <v>268</v>
      </c>
      <c r="X1661" s="9" t="s">
        <v>974</v>
      </c>
      <c r="Y1661" s="9" t="s">
        <v>32</v>
      </c>
      <c r="Z1661" s="9" t="str">
        <f>TEXT(Table13[[#This Row],[Order Date]],"mmm")</f>
        <v>Jan</v>
      </c>
      <c r="AA1661" s="1" t="str">
        <f>TEXT(Table13[[#This Row],[Order Date]],"yyyy")</f>
        <v>2015</v>
      </c>
      <c r="AB1661" s="1" t="str">
        <f>TEXT(Table13[[#This Row],[Order Date]],"mmm yyyy")</f>
        <v>Jan 2015</v>
      </c>
      <c r="AC1661" s="1" t="str">
        <f>TEXT(Table13[[#This Row],[Order Date]],"dddd")</f>
        <v>Friday</v>
      </c>
    </row>
    <row r="1662" spans="1:29" ht="14.5">
      <c r="A1662" s="9">
        <v>2924</v>
      </c>
      <c r="B1662" s="9" t="str">
        <f>VLOOKUP(Table13[[#This Row],[Customer ID]],'Customer Lookup'!A:B,2,0)</f>
        <v>Courtney Nelson</v>
      </c>
      <c r="C1662" s="9">
        <v>86591</v>
      </c>
      <c r="D1662" s="12">
        <v>42020</v>
      </c>
      <c r="E1662" s="12">
        <v>42022</v>
      </c>
      <c r="F1662" s="24">
        <f>Table13[[#This Row],[Ship Date]]-Table13[[#This Row],[Order Date]]</f>
        <v>2</v>
      </c>
      <c r="G1662" s="18" t="str">
        <f>IF(Table13[[#This Row],[Shipping Delay (No of Days From Order to Delivery)]]&lt;=2,"Fast Delivery","Standard Delivery")</f>
        <v>Fast Delivery</v>
      </c>
      <c r="H1662" s="8" t="s">
        <v>83</v>
      </c>
      <c r="I1662" s="13" t="str">
        <f ca="1">TRIM(Table13[[#This Row],[Product Category]])</f>
        <v>Office Supplies</v>
      </c>
      <c r="J1662" s="13" t="str">
        <f ca="1">PROPER(Table13[[#This Row],[Product Sub-Category]])</f>
        <v>Paper</v>
      </c>
      <c r="K1662" s="14">
        <v>8</v>
      </c>
      <c r="L1662" s="15">
        <v>8.01</v>
      </c>
      <c r="M1662" s="15">
        <f t="shared" si="75"/>
        <v>64.08</v>
      </c>
      <c r="N1662" s="9">
        <v>0.05</v>
      </c>
      <c r="O1662" s="21">
        <v>0.05</v>
      </c>
      <c r="P1662" s="21" t="str">
        <f>IF(Table13[[#This Row],[Discount]]=0,"No Discount",IF(Table13[[#This Row],[Discount]]&lt;=0.05,"Low",IF(Table13[[#This Row],[Discount]]&lt;=0.1,"Medium","High")))</f>
        <v>Low</v>
      </c>
      <c r="Q1662" s="15">
        <f t="shared" si="76"/>
        <v>3.2040000000000002</v>
      </c>
      <c r="R1662" s="15">
        <f t="shared" si="77"/>
        <v>60.875999999999998</v>
      </c>
      <c r="S1662" s="15" t="str">
        <f>IF(Table13[[#This Row],[Total Sales After Discount (Main Total Sales)]]&gt;=1000,"High Order","Low Order")</f>
        <v>Low Order</v>
      </c>
      <c r="T1662" s="9" t="s">
        <v>41</v>
      </c>
      <c r="U1662" s="9" t="s">
        <v>104</v>
      </c>
      <c r="V1662" s="16" t="str">
        <f ca="1">PROPER(Table13[[#This Row],[Region]])</f>
        <v>South</v>
      </c>
      <c r="W1662" s="9" t="s">
        <v>268</v>
      </c>
      <c r="X1662" s="9" t="s">
        <v>974</v>
      </c>
      <c r="Y1662" s="9" t="s">
        <v>32</v>
      </c>
      <c r="Z1662" s="9" t="str">
        <f>TEXT(Table13[[#This Row],[Order Date]],"mmm")</f>
        <v>Jan</v>
      </c>
      <c r="AA1662" s="1" t="str">
        <f>TEXT(Table13[[#This Row],[Order Date]],"yyyy")</f>
        <v>2015</v>
      </c>
      <c r="AB1662" s="1" t="str">
        <f>TEXT(Table13[[#This Row],[Order Date]],"mmm yyyy")</f>
        <v>Jan 2015</v>
      </c>
      <c r="AC1662" s="1" t="str">
        <f>TEXT(Table13[[#This Row],[Order Date]],"dddd")</f>
        <v>Friday</v>
      </c>
    </row>
    <row r="1663" spans="1:29" ht="14.5">
      <c r="A1663" s="9">
        <v>2928</v>
      </c>
      <c r="B1663" s="9" t="str">
        <f>VLOOKUP(Table13[[#This Row],[Customer ID]],'Customer Lookup'!A:B,2,0)</f>
        <v>Leslie Woodard</v>
      </c>
      <c r="C1663" s="9">
        <v>90218</v>
      </c>
      <c r="D1663" s="12">
        <v>42150</v>
      </c>
      <c r="E1663" s="12">
        <v>42152</v>
      </c>
      <c r="F1663" s="24">
        <f>Table13[[#This Row],[Ship Date]]-Table13[[#This Row],[Order Date]]</f>
        <v>2</v>
      </c>
      <c r="G1663" s="18" t="str">
        <f>IF(Table13[[#This Row],[Shipping Delay (No of Days From Order to Delivery)]]&lt;=2,"Fast Delivery","Standard Delivery")</f>
        <v>Fast Delivery</v>
      </c>
      <c r="H1663" s="9" t="s">
        <v>2237</v>
      </c>
      <c r="I1663" s="13" t="str">
        <f ca="1">TRIM(Table13[[#This Row],[Product Category]])</f>
        <v>Office Supplies</v>
      </c>
      <c r="J1663" s="13" t="str">
        <f ca="1">PROPER(Table13[[#This Row],[Product Sub-Category]])</f>
        <v>Binders And Binder Accessories</v>
      </c>
      <c r="K1663" s="14">
        <v>42</v>
      </c>
      <c r="L1663" s="15">
        <v>5.58</v>
      </c>
      <c r="M1663" s="15">
        <f t="shared" si="75"/>
        <v>234.36</v>
      </c>
      <c r="N1663" s="9">
        <v>0.05</v>
      </c>
      <c r="O1663" s="20">
        <v>0.05</v>
      </c>
      <c r="P1663" s="20" t="str">
        <f>IF(Table13[[#This Row],[Discount]]=0,"No Discount",IF(Table13[[#This Row],[Discount]]&lt;=0.05,"Low",IF(Table13[[#This Row],[Discount]]&lt;=0.1,"Medium","High")))</f>
        <v>Low</v>
      </c>
      <c r="Q1663" s="15">
        <f t="shared" si="76"/>
        <v>11.718000000000002</v>
      </c>
      <c r="R1663" s="15">
        <f t="shared" si="77"/>
        <v>222.64200000000002</v>
      </c>
      <c r="S1663" s="15" t="str">
        <f>IF(Table13[[#This Row],[Total Sales After Discount (Main Total Sales)]]&gt;=1000,"High Order","Low Order")</f>
        <v>Low Order</v>
      </c>
      <c r="T1663" s="9" t="s">
        <v>41</v>
      </c>
      <c r="U1663" s="9" t="s">
        <v>104</v>
      </c>
      <c r="V1663" s="16" t="str">
        <f ca="1">PROPER(Table13[[#This Row],[Region]])</f>
        <v>South</v>
      </c>
      <c r="W1663" s="9" t="s">
        <v>443</v>
      </c>
      <c r="X1663" s="9" t="s">
        <v>975</v>
      </c>
      <c r="Y1663" s="9" t="s">
        <v>32</v>
      </c>
      <c r="Z1663" s="9" t="str">
        <f>TEXT(Table13[[#This Row],[Order Date]],"mmm")</f>
        <v>May</v>
      </c>
      <c r="AA1663" s="1" t="str">
        <f>TEXT(Table13[[#This Row],[Order Date]],"yyyy")</f>
        <v>2015</v>
      </c>
      <c r="AB1663" s="1" t="str">
        <f>TEXT(Table13[[#This Row],[Order Date]],"mmm yyyy")</f>
        <v>May 2015</v>
      </c>
      <c r="AC1663" s="1" t="str">
        <f>TEXT(Table13[[#This Row],[Order Date]],"dddd")</f>
        <v>Tuesday</v>
      </c>
    </row>
    <row r="1664" spans="1:29" ht="14.5">
      <c r="A1664" s="9">
        <v>2928</v>
      </c>
      <c r="B1664" s="9" t="str">
        <f>VLOOKUP(Table13[[#This Row],[Customer ID]],'Customer Lookup'!A:B,2,0)</f>
        <v>Leslie Woodard</v>
      </c>
      <c r="C1664" s="9">
        <v>90218</v>
      </c>
      <c r="D1664" s="12">
        <v>42150</v>
      </c>
      <c r="E1664" s="12">
        <v>42151</v>
      </c>
      <c r="F1664" s="24">
        <f>Table13[[#This Row],[Ship Date]]-Table13[[#This Row],[Order Date]]</f>
        <v>1</v>
      </c>
      <c r="G1664" s="18" t="str">
        <f>IF(Table13[[#This Row],[Shipping Delay (No of Days From Order to Delivery)]]&lt;=2,"Fast Delivery","Standard Delivery")</f>
        <v>Fast Delivery</v>
      </c>
      <c r="H1664" s="8" t="s">
        <v>2238</v>
      </c>
      <c r="I1664" s="13" t="str">
        <f ca="1">TRIM(Table13[[#This Row],[Product Category]])</f>
        <v>Office Supplies</v>
      </c>
      <c r="J1664" s="13" t="str">
        <f ca="1">PROPER(Table13[[#This Row],[Product Sub-Category]])</f>
        <v>Storage &amp; Organization</v>
      </c>
      <c r="K1664" s="14">
        <v>36</v>
      </c>
      <c r="L1664" s="15">
        <v>54.1</v>
      </c>
      <c r="M1664" s="15">
        <f t="shared" si="75"/>
        <v>1947.6000000000001</v>
      </c>
      <c r="N1664" s="9">
        <v>0.05</v>
      </c>
      <c r="O1664" s="21">
        <v>0.05</v>
      </c>
      <c r="P1664" s="21" t="str">
        <f>IF(Table13[[#This Row],[Discount]]=0,"No Discount",IF(Table13[[#This Row],[Discount]]&lt;=0.05,"Low",IF(Table13[[#This Row],[Discount]]&lt;=0.1,"Medium","High")))</f>
        <v>Low</v>
      </c>
      <c r="Q1664" s="15">
        <f t="shared" si="76"/>
        <v>97.38000000000001</v>
      </c>
      <c r="R1664" s="15">
        <f t="shared" si="77"/>
        <v>1850.22</v>
      </c>
      <c r="S1664" s="15" t="str">
        <f>IF(Table13[[#This Row],[Total Sales After Discount (Main Total Sales)]]&gt;=1000,"High Order","Low Order")</f>
        <v>High Order</v>
      </c>
      <c r="T1664" s="9" t="s">
        <v>41</v>
      </c>
      <c r="U1664" s="9" t="s">
        <v>104</v>
      </c>
      <c r="V1664" s="16" t="str">
        <f ca="1">PROPER(Table13[[#This Row],[Region]])</f>
        <v>West</v>
      </c>
      <c r="W1664" s="9" t="s">
        <v>443</v>
      </c>
      <c r="X1664" s="9" t="s">
        <v>975</v>
      </c>
      <c r="Y1664" s="9" t="s">
        <v>32</v>
      </c>
      <c r="Z1664" s="9" t="str">
        <f>TEXT(Table13[[#This Row],[Order Date]],"mmm")</f>
        <v>May</v>
      </c>
      <c r="AA1664" s="1" t="str">
        <f>TEXT(Table13[[#This Row],[Order Date]],"yyyy")</f>
        <v>2015</v>
      </c>
      <c r="AB1664" s="1" t="str">
        <f>TEXT(Table13[[#This Row],[Order Date]],"mmm yyyy")</f>
        <v>May 2015</v>
      </c>
      <c r="AC1664" s="1" t="str">
        <f>TEXT(Table13[[#This Row],[Order Date]],"dddd")</f>
        <v>Tuesday</v>
      </c>
    </row>
    <row r="1665" spans="1:29" ht="14.5">
      <c r="A1665" s="9">
        <v>2931</v>
      </c>
      <c r="B1665" s="9" t="str">
        <f>VLOOKUP(Table13[[#This Row],[Customer ID]],'Customer Lookup'!A:B,2,0)</f>
        <v>Faye Hanna</v>
      </c>
      <c r="C1665" s="9">
        <v>87619</v>
      </c>
      <c r="D1665" s="12">
        <v>42063</v>
      </c>
      <c r="E1665" s="12">
        <v>42063</v>
      </c>
      <c r="F1665" s="24">
        <f>Table13[[#This Row],[Ship Date]]-Table13[[#This Row],[Order Date]]</f>
        <v>0</v>
      </c>
      <c r="G1665" s="18" t="str">
        <f>IF(Table13[[#This Row],[Shipping Delay (No of Days From Order to Delivery)]]&lt;=2,"Fast Delivery","Standard Delivery")</f>
        <v>Fast Delivery</v>
      </c>
      <c r="H1665" s="9" t="s">
        <v>2231</v>
      </c>
      <c r="I1665" s="13" t="str">
        <f ca="1">TRIM(Table13[[#This Row],[Product Category]])</f>
        <v>Office Supplies</v>
      </c>
      <c r="J1665" s="13" t="str">
        <f ca="1">PROPER(Table13[[#This Row],[Product Sub-Category]])</f>
        <v>Pens &amp; Art Supplies</v>
      </c>
      <c r="K1665" s="14">
        <v>12</v>
      </c>
      <c r="L1665" s="15">
        <v>11.55</v>
      </c>
      <c r="M1665" s="15">
        <f t="shared" si="75"/>
        <v>138.60000000000002</v>
      </c>
      <c r="N1665" s="9">
        <v>0.05</v>
      </c>
      <c r="O1665" s="20">
        <v>0.05</v>
      </c>
      <c r="P1665" s="20" t="str">
        <f>IF(Table13[[#This Row],[Discount]]=0,"No Discount",IF(Table13[[#This Row],[Discount]]&lt;=0.05,"Low",IF(Table13[[#This Row],[Discount]]&lt;=0.1,"Medium","High")))</f>
        <v>Low</v>
      </c>
      <c r="Q1665" s="15">
        <f t="shared" si="76"/>
        <v>6.9300000000000015</v>
      </c>
      <c r="R1665" s="15">
        <f t="shared" si="77"/>
        <v>131.67000000000002</v>
      </c>
      <c r="S1665" s="15" t="str">
        <f>IF(Table13[[#This Row],[Total Sales After Discount (Main Total Sales)]]&gt;=1000,"High Order","Low Order")</f>
        <v>Low Order</v>
      </c>
      <c r="T1665" s="9" t="s">
        <v>31</v>
      </c>
      <c r="U1665" s="9" t="s">
        <v>51</v>
      </c>
      <c r="V1665" s="16" t="str">
        <f ca="1">PROPER(Table13[[#This Row],[Region]])</f>
        <v>East</v>
      </c>
      <c r="W1665" s="9" t="s">
        <v>37</v>
      </c>
      <c r="X1665" s="9" t="s">
        <v>976</v>
      </c>
      <c r="Y1665" s="9" t="s">
        <v>32</v>
      </c>
      <c r="Z1665" s="9" t="str">
        <f>TEXT(Table13[[#This Row],[Order Date]],"mmm")</f>
        <v>Feb</v>
      </c>
      <c r="AA1665" s="1" t="str">
        <f>TEXT(Table13[[#This Row],[Order Date]],"yyyy")</f>
        <v>2015</v>
      </c>
      <c r="AB1665" s="1" t="str">
        <f>TEXT(Table13[[#This Row],[Order Date]],"mmm yyyy")</f>
        <v>Feb 2015</v>
      </c>
      <c r="AC1665" s="1" t="str">
        <f>TEXT(Table13[[#This Row],[Order Date]],"dddd")</f>
        <v>Saturday</v>
      </c>
    </row>
    <row r="1666" spans="1:29" ht="14.5">
      <c r="A1666" s="9">
        <v>2932</v>
      </c>
      <c r="B1666" s="9" t="str">
        <f>VLOOKUP(Table13[[#This Row],[Customer ID]],'Customer Lookup'!A:B,2,0)</f>
        <v>Phyllis Hull</v>
      </c>
      <c r="C1666" s="9">
        <v>87620</v>
      </c>
      <c r="D1666" s="12">
        <v>42116</v>
      </c>
      <c r="E1666" s="12">
        <v>42117</v>
      </c>
      <c r="F1666" s="24">
        <f>Table13[[#This Row],[Ship Date]]-Table13[[#This Row],[Order Date]]</f>
        <v>1</v>
      </c>
      <c r="G1666" s="18" t="str">
        <f>IF(Table13[[#This Row],[Shipping Delay (No of Days From Order to Delivery)]]&lt;=2,"Fast Delivery","Standard Delivery")</f>
        <v>Fast Delivery</v>
      </c>
      <c r="H1666" s="8" t="s">
        <v>83</v>
      </c>
      <c r="I1666" s="13" t="str">
        <f ca="1">TRIM(Table13[[#This Row],[Product Category]])</f>
        <v>Office Supplies</v>
      </c>
      <c r="J1666" s="13" t="str">
        <f ca="1">PROPER(Table13[[#This Row],[Product Sub-Category]])</f>
        <v>Paper</v>
      </c>
      <c r="K1666" s="14">
        <v>1</v>
      </c>
      <c r="L1666" s="15">
        <v>35.44</v>
      </c>
      <c r="M1666" s="15">
        <f t="shared" ref="M1666:M1729" si="78">L1666*K1666</f>
        <v>35.44</v>
      </c>
      <c r="N1666" s="9">
        <v>0.05</v>
      </c>
      <c r="O1666" s="21">
        <v>0.05</v>
      </c>
      <c r="P1666" s="21" t="str">
        <f>IF(Table13[[#This Row],[Discount]]=0,"No Discount",IF(Table13[[#This Row],[Discount]]&lt;=0.05,"Low",IF(Table13[[#This Row],[Discount]]&lt;=0.1,"Medium","High")))</f>
        <v>Low</v>
      </c>
      <c r="Q1666" s="15">
        <f t="shared" ref="Q1666:Q1729" si="79">N1666*M1666</f>
        <v>1.772</v>
      </c>
      <c r="R1666" s="15">
        <f t="shared" ref="R1666:R1729" si="80">M1666-Q1666</f>
        <v>33.667999999999999</v>
      </c>
      <c r="S1666" s="15" t="str">
        <f>IF(Table13[[#This Row],[Total Sales After Discount (Main Total Sales)]]&gt;=1000,"High Order","Low Order")</f>
        <v>Low Order</v>
      </c>
      <c r="T1666" s="9" t="s">
        <v>21</v>
      </c>
      <c r="U1666" s="9" t="s">
        <v>51</v>
      </c>
      <c r="V1666" s="16" t="str">
        <f ca="1">PROPER(Table13[[#This Row],[Region]])</f>
        <v>East</v>
      </c>
      <c r="W1666" s="9" t="s">
        <v>171</v>
      </c>
      <c r="X1666" s="9" t="s">
        <v>422</v>
      </c>
      <c r="Y1666" s="9" t="s">
        <v>32</v>
      </c>
      <c r="Z1666" s="9" t="str">
        <f>TEXT(Table13[[#This Row],[Order Date]],"mmm")</f>
        <v>Apr</v>
      </c>
      <c r="AA1666" s="1" t="str">
        <f>TEXT(Table13[[#This Row],[Order Date]],"yyyy")</f>
        <v>2015</v>
      </c>
      <c r="AB1666" s="1" t="str">
        <f>TEXT(Table13[[#This Row],[Order Date]],"mmm yyyy")</f>
        <v>Apr 2015</v>
      </c>
      <c r="AC1666" s="1" t="str">
        <f>TEXT(Table13[[#This Row],[Order Date]],"dddd")</f>
        <v>Wednesday</v>
      </c>
    </row>
    <row r="1667" spans="1:29" ht="14.5">
      <c r="A1667" s="9">
        <v>2935</v>
      </c>
      <c r="B1667" s="9" t="str">
        <f>VLOOKUP(Table13[[#This Row],[Customer ID]],'Customer Lookup'!A:B,2,0)</f>
        <v>Shirley Riley</v>
      </c>
      <c r="C1667" s="9">
        <v>87617</v>
      </c>
      <c r="D1667" s="12">
        <v>42135</v>
      </c>
      <c r="E1667" s="12">
        <v>42139</v>
      </c>
      <c r="F1667" s="24">
        <f>Table13[[#This Row],[Ship Date]]-Table13[[#This Row],[Order Date]]</f>
        <v>4</v>
      </c>
      <c r="G1667" s="18" t="str">
        <f>IF(Table13[[#This Row],[Shipping Delay (No of Days From Order to Delivery)]]&lt;=2,"Fast Delivery","Standard Delivery")</f>
        <v>Standard Delivery</v>
      </c>
      <c r="H1667" s="9" t="s">
        <v>2237</v>
      </c>
      <c r="I1667" s="13" t="str">
        <f ca="1">TRIM(Table13[[#This Row],[Product Category]])</f>
        <v>Office Supplies</v>
      </c>
      <c r="J1667" s="13" t="str">
        <f ca="1">PROPER(Table13[[#This Row],[Product Sub-Category]])</f>
        <v>Binders And Binder Accessories</v>
      </c>
      <c r="K1667" s="14">
        <v>5</v>
      </c>
      <c r="L1667" s="15">
        <v>3.8</v>
      </c>
      <c r="M1667" s="15">
        <f t="shared" si="78"/>
        <v>19</v>
      </c>
      <c r="N1667" s="9">
        <v>0.05</v>
      </c>
      <c r="O1667" s="20">
        <v>0.05</v>
      </c>
      <c r="P1667" s="20" t="str">
        <f>IF(Table13[[#This Row],[Discount]]=0,"No Discount",IF(Table13[[#This Row],[Discount]]&lt;=0.05,"Low",IF(Table13[[#This Row],[Discount]]&lt;=0.1,"Medium","High")))</f>
        <v>Low</v>
      </c>
      <c r="Q1667" s="15">
        <f t="shared" si="79"/>
        <v>0.95000000000000007</v>
      </c>
      <c r="R1667" s="15">
        <f t="shared" si="80"/>
        <v>18.05</v>
      </c>
      <c r="S1667" s="15" t="str">
        <f>IF(Table13[[#This Row],[Total Sales After Discount (Main Total Sales)]]&gt;=1000,"High Order","Low Order")</f>
        <v>Low Order</v>
      </c>
      <c r="T1667" s="9" t="s">
        <v>98</v>
      </c>
      <c r="U1667" s="9" t="s">
        <v>51</v>
      </c>
      <c r="V1667" s="16" t="str">
        <f ca="1">PROPER(Table13[[#This Row],[Region]])</f>
        <v>East</v>
      </c>
      <c r="W1667" s="9" t="s">
        <v>152</v>
      </c>
      <c r="X1667" s="9" t="s">
        <v>153</v>
      </c>
      <c r="Y1667" s="9" t="s">
        <v>32</v>
      </c>
      <c r="Z1667" s="9" t="str">
        <f>TEXT(Table13[[#This Row],[Order Date]],"mmm")</f>
        <v>May</v>
      </c>
      <c r="AA1667" s="1" t="str">
        <f>TEXT(Table13[[#This Row],[Order Date]],"yyyy")</f>
        <v>2015</v>
      </c>
      <c r="AB1667" s="1" t="str">
        <f>TEXT(Table13[[#This Row],[Order Date]],"mmm yyyy")</f>
        <v>May 2015</v>
      </c>
      <c r="AC1667" s="1" t="str">
        <f>TEXT(Table13[[#This Row],[Order Date]],"dddd")</f>
        <v>Monday</v>
      </c>
    </row>
    <row r="1668" spans="1:29" ht="14.5">
      <c r="A1668" s="9">
        <v>2938</v>
      </c>
      <c r="B1668" s="9" t="str">
        <f>VLOOKUP(Table13[[#This Row],[Customer ID]],'Customer Lookup'!A:B,2,0)</f>
        <v>Laurie Case Daniel</v>
      </c>
      <c r="C1668" s="9">
        <v>87620</v>
      </c>
      <c r="D1668" s="12">
        <v>42116</v>
      </c>
      <c r="E1668" s="12">
        <v>42119</v>
      </c>
      <c r="F1668" s="24">
        <f>Table13[[#This Row],[Ship Date]]-Table13[[#This Row],[Order Date]]</f>
        <v>3</v>
      </c>
      <c r="G1668" s="18" t="str">
        <f>IF(Table13[[#This Row],[Shipping Delay (No of Days From Order to Delivery)]]&lt;=2,"Fast Delivery","Standard Delivery")</f>
        <v>Standard Delivery</v>
      </c>
      <c r="H1668" s="8" t="s">
        <v>83</v>
      </c>
      <c r="I1668" s="13" t="str">
        <f ca="1">TRIM(Table13[[#This Row],[Product Category]])</f>
        <v>Office Supplies</v>
      </c>
      <c r="J1668" s="13" t="str">
        <f ca="1">PROPER(Table13[[#This Row],[Product Sub-Category]])</f>
        <v>Paper</v>
      </c>
      <c r="K1668" s="14">
        <v>20</v>
      </c>
      <c r="L1668" s="15">
        <v>47.9</v>
      </c>
      <c r="M1668" s="15">
        <f t="shared" si="78"/>
        <v>958</v>
      </c>
      <c r="N1668" s="9">
        <v>0.05</v>
      </c>
      <c r="O1668" s="21">
        <v>0.05</v>
      </c>
      <c r="P1668" s="21" t="str">
        <f>IF(Table13[[#This Row],[Discount]]=0,"No Discount",IF(Table13[[#This Row],[Discount]]&lt;=0.05,"Low",IF(Table13[[#This Row],[Discount]]&lt;=0.1,"Medium","High")))</f>
        <v>Low</v>
      </c>
      <c r="Q1668" s="15">
        <f t="shared" si="79"/>
        <v>47.900000000000006</v>
      </c>
      <c r="R1668" s="15">
        <f t="shared" si="80"/>
        <v>910.1</v>
      </c>
      <c r="S1668" s="15" t="str">
        <f>IF(Table13[[#This Row],[Total Sales After Discount (Main Total Sales)]]&gt;=1000,"High Order","Low Order")</f>
        <v>Low Order</v>
      </c>
      <c r="T1668" s="9" t="s">
        <v>21</v>
      </c>
      <c r="U1668" s="9" t="s">
        <v>51</v>
      </c>
      <c r="V1668" s="16" t="str">
        <f ca="1">PROPER(Table13[[#This Row],[Region]])</f>
        <v>East</v>
      </c>
      <c r="W1668" s="9" t="s">
        <v>152</v>
      </c>
      <c r="X1668" s="9" t="s">
        <v>977</v>
      </c>
      <c r="Y1668" s="9" t="s">
        <v>32</v>
      </c>
      <c r="Z1668" s="9" t="str">
        <f>TEXT(Table13[[#This Row],[Order Date]],"mmm")</f>
        <v>Apr</v>
      </c>
      <c r="AA1668" s="1" t="str">
        <f>TEXT(Table13[[#This Row],[Order Date]],"yyyy")</f>
        <v>2015</v>
      </c>
      <c r="AB1668" s="1" t="str">
        <f>TEXT(Table13[[#This Row],[Order Date]],"mmm yyyy")</f>
        <v>Apr 2015</v>
      </c>
      <c r="AC1668" s="1" t="str">
        <f>TEXT(Table13[[#This Row],[Order Date]],"dddd")</f>
        <v>Wednesday</v>
      </c>
    </row>
    <row r="1669" spans="1:29" ht="14.5">
      <c r="A1669" s="9">
        <v>2941</v>
      </c>
      <c r="B1669" s="9" t="str">
        <f>VLOOKUP(Table13[[#This Row],[Customer ID]],'Customer Lookup'!A:B,2,0)</f>
        <v>Leah Pollock</v>
      </c>
      <c r="C1669" s="9">
        <v>87618</v>
      </c>
      <c r="D1669" s="12">
        <v>42150</v>
      </c>
      <c r="E1669" s="12">
        <v>42151</v>
      </c>
      <c r="F1669" s="24">
        <f>Table13[[#This Row],[Ship Date]]-Table13[[#This Row],[Order Date]]</f>
        <v>1</v>
      </c>
      <c r="G1669" s="18" t="str">
        <f>IF(Table13[[#This Row],[Shipping Delay (No of Days From Order to Delivery)]]&lt;=2,"Fast Delivery","Standard Delivery")</f>
        <v>Fast Delivery</v>
      </c>
      <c r="H1669" s="9" t="s">
        <v>60</v>
      </c>
      <c r="I1669" s="13" t="str">
        <f ca="1">TRIM(Table13[[#This Row],[Product Category]])</f>
        <v>Office Supplies</v>
      </c>
      <c r="J1669" s="13" t="str">
        <f ca="1">PROPER(Table13[[#This Row],[Product Sub-Category]])</f>
        <v>Rubber Bands</v>
      </c>
      <c r="K1669" s="14">
        <v>8</v>
      </c>
      <c r="L1669" s="15">
        <v>2.62</v>
      </c>
      <c r="M1669" s="15">
        <f t="shared" si="78"/>
        <v>20.96</v>
      </c>
      <c r="N1669" s="9">
        <v>0.05</v>
      </c>
      <c r="O1669" s="20">
        <v>0.05</v>
      </c>
      <c r="P1669" s="20" t="str">
        <f>IF(Table13[[#This Row],[Discount]]=0,"No Discount",IF(Table13[[#This Row],[Discount]]&lt;=0.05,"Low",IF(Table13[[#This Row],[Discount]]&lt;=0.1,"Medium","High")))</f>
        <v>Low</v>
      </c>
      <c r="Q1669" s="15">
        <f t="shared" si="79"/>
        <v>1.048</v>
      </c>
      <c r="R1669" s="15">
        <f t="shared" si="80"/>
        <v>19.911999999999999</v>
      </c>
      <c r="S1669" s="15" t="str">
        <f>IF(Table13[[#This Row],[Total Sales After Discount (Main Total Sales)]]&gt;=1000,"High Order","Low Order")</f>
        <v>Low Order</v>
      </c>
      <c r="T1669" s="9" t="s">
        <v>41</v>
      </c>
      <c r="U1669" s="9" t="s">
        <v>51</v>
      </c>
      <c r="V1669" s="16" t="str">
        <f ca="1">PROPER(Table13[[#This Row],[Region]])</f>
        <v>Central</v>
      </c>
      <c r="W1669" s="9" t="s">
        <v>46</v>
      </c>
      <c r="X1669" s="9" t="s">
        <v>298</v>
      </c>
      <c r="Y1669" s="9" t="s">
        <v>32</v>
      </c>
      <c r="Z1669" s="9" t="str">
        <f>TEXT(Table13[[#This Row],[Order Date]],"mmm")</f>
        <v>May</v>
      </c>
      <c r="AA1669" s="1" t="str">
        <f>TEXT(Table13[[#This Row],[Order Date]],"yyyy")</f>
        <v>2015</v>
      </c>
      <c r="AB1669" s="1" t="str">
        <f>TEXT(Table13[[#This Row],[Order Date]],"mmm yyyy")</f>
        <v>May 2015</v>
      </c>
      <c r="AC1669" s="1" t="str">
        <f>TEXT(Table13[[#This Row],[Order Date]],"dddd")</f>
        <v>Tuesday</v>
      </c>
    </row>
    <row r="1670" spans="1:29" ht="14.5">
      <c r="A1670" s="9">
        <v>2944</v>
      </c>
      <c r="B1670" s="9" t="str">
        <f>VLOOKUP(Table13[[#This Row],[Customer ID]],'Customer Lookup'!A:B,2,0)</f>
        <v>Elsie Lane</v>
      </c>
      <c r="C1670" s="9">
        <v>90309</v>
      </c>
      <c r="D1670" s="12">
        <v>42068</v>
      </c>
      <c r="E1670" s="12">
        <v>42070</v>
      </c>
      <c r="F1670" s="24">
        <f>Table13[[#This Row],[Ship Date]]-Table13[[#This Row],[Order Date]]</f>
        <v>2</v>
      </c>
      <c r="G1670" s="18" t="str">
        <f>IF(Table13[[#This Row],[Shipping Delay (No of Days From Order to Delivery)]]&lt;=2,"Fast Delivery","Standard Delivery")</f>
        <v>Fast Delivery</v>
      </c>
      <c r="H1670" s="8" t="s">
        <v>2237</v>
      </c>
      <c r="I1670" s="13" t="str">
        <f ca="1">TRIM(Table13[[#This Row],[Product Category]])</f>
        <v>Office Supplies</v>
      </c>
      <c r="J1670" s="13" t="str">
        <f ca="1">PROPER(Table13[[#This Row],[Product Sub-Category]])</f>
        <v>Binders And Binder Accessories</v>
      </c>
      <c r="K1670" s="14">
        <v>13</v>
      </c>
      <c r="L1670" s="15">
        <v>4.55</v>
      </c>
      <c r="M1670" s="15">
        <f t="shared" si="78"/>
        <v>59.15</v>
      </c>
      <c r="N1670" s="9">
        <v>0.05</v>
      </c>
      <c r="O1670" s="21">
        <v>0.05</v>
      </c>
      <c r="P1670" s="21" t="str">
        <f>IF(Table13[[#This Row],[Discount]]=0,"No Discount",IF(Table13[[#This Row],[Discount]]&lt;=0.05,"Low",IF(Table13[[#This Row],[Discount]]&lt;=0.1,"Medium","High")))</f>
        <v>Low</v>
      </c>
      <c r="Q1670" s="15">
        <f t="shared" si="79"/>
        <v>2.9575</v>
      </c>
      <c r="R1670" s="15">
        <f t="shared" si="80"/>
        <v>56.192499999999995</v>
      </c>
      <c r="S1670" s="15" t="str">
        <f>IF(Table13[[#This Row],[Total Sales After Discount (Main Total Sales)]]&gt;=1000,"High Order","Low Order")</f>
        <v>Low Order</v>
      </c>
      <c r="T1670" s="9" t="s">
        <v>98</v>
      </c>
      <c r="U1670" s="9" t="s">
        <v>81</v>
      </c>
      <c r="V1670" s="16" t="str">
        <f ca="1">PROPER(Table13[[#This Row],[Region]])</f>
        <v>East</v>
      </c>
      <c r="W1670" s="9" t="s">
        <v>215</v>
      </c>
      <c r="X1670" s="9" t="s">
        <v>740</v>
      </c>
      <c r="Y1670" s="9" t="s">
        <v>32</v>
      </c>
      <c r="Z1670" s="9" t="str">
        <f>TEXT(Table13[[#This Row],[Order Date]],"mmm")</f>
        <v>Mar</v>
      </c>
      <c r="AA1670" s="1" t="str">
        <f>TEXT(Table13[[#This Row],[Order Date]],"yyyy")</f>
        <v>2015</v>
      </c>
      <c r="AB1670" s="1" t="str">
        <f>TEXT(Table13[[#This Row],[Order Date]],"mmm yyyy")</f>
        <v>Mar 2015</v>
      </c>
      <c r="AC1670" s="1" t="str">
        <f>TEXT(Table13[[#This Row],[Order Date]],"dddd")</f>
        <v>Thursday</v>
      </c>
    </row>
    <row r="1671" spans="1:29" ht="14.5">
      <c r="A1671" s="9">
        <v>2947</v>
      </c>
      <c r="B1671" s="9" t="str">
        <f>VLOOKUP(Table13[[#This Row],[Customer ID]],'Customer Lookup'!A:B,2,0)</f>
        <v>Kathy Turner</v>
      </c>
      <c r="C1671" s="9">
        <v>87511</v>
      </c>
      <c r="D1671" s="12">
        <v>42039</v>
      </c>
      <c r="E1671" s="12">
        <v>42042</v>
      </c>
      <c r="F1671" s="24">
        <f>Table13[[#This Row],[Ship Date]]-Table13[[#This Row],[Order Date]]</f>
        <v>3</v>
      </c>
      <c r="G1671" s="18" t="str">
        <f>IF(Table13[[#This Row],[Shipping Delay (No of Days From Order to Delivery)]]&lt;=2,"Fast Delivery","Standard Delivery")</f>
        <v>Standard Delivery</v>
      </c>
      <c r="H1671" s="9" t="s">
        <v>61</v>
      </c>
      <c r="I1671" s="13" t="str">
        <f ca="1">TRIM(Table13[[#This Row],[Product Category]])</f>
        <v>Office Supplies</v>
      </c>
      <c r="J1671" s="13" t="str">
        <f ca="1">PROPER(Table13[[#This Row],[Product Sub-Category]])</f>
        <v>Envelopes</v>
      </c>
      <c r="K1671" s="14">
        <v>20</v>
      </c>
      <c r="L1671" s="15">
        <v>7.64</v>
      </c>
      <c r="M1671" s="15">
        <f t="shared" si="78"/>
        <v>152.79999999999998</v>
      </c>
      <c r="N1671" s="9">
        <v>0.05</v>
      </c>
      <c r="O1671" s="20">
        <v>0.05</v>
      </c>
      <c r="P1671" s="20" t="str">
        <f>IF(Table13[[#This Row],[Discount]]=0,"No Discount",IF(Table13[[#This Row],[Discount]]&lt;=0.05,"Low",IF(Table13[[#This Row],[Discount]]&lt;=0.1,"Medium","High")))</f>
        <v>Low</v>
      </c>
      <c r="Q1671" s="15">
        <f t="shared" si="79"/>
        <v>7.64</v>
      </c>
      <c r="R1671" s="15">
        <f t="shared" si="80"/>
        <v>145.16</v>
      </c>
      <c r="S1671" s="15" t="str">
        <f>IF(Table13[[#This Row],[Total Sales After Discount (Main Total Sales)]]&gt;=1000,"High Order","Low Order")</f>
        <v>Low Order</v>
      </c>
      <c r="T1671" s="9" t="s">
        <v>31</v>
      </c>
      <c r="U1671" s="9" t="s">
        <v>104</v>
      </c>
      <c r="V1671" s="16" t="str">
        <f ca="1">PROPER(Table13[[#This Row],[Region]])</f>
        <v>Central</v>
      </c>
      <c r="W1671" s="9" t="s">
        <v>62</v>
      </c>
      <c r="X1671" s="9" t="s">
        <v>978</v>
      </c>
      <c r="Y1671" s="9" t="s">
        <v>32</v>
      </c>
      <c r="Z1671" s="9" t="str">
        <f>TEXT(Table13[[#This Row],[Order Date]],"mmm")</f>
        <v>Feb</v>
      </c>
      <c r="AA1671" s="1" t="str">
        <f>TEXT(Table13[[#This Row],[Order Date]],"yyyy")</f>
        <v>2015</v>
      </c>
      <c r="AB1671" s="1" t="str">
        <f>TEXT(Table13[[#This Row],[Order Date]],"mmm yyyy")</f>
        <v>Feb 2015</v>
      </c>
      <c r="AC1671" s="1" t="str">
        <f>TEXT(Table13[[#This Row],[Order Date]],"dddd")</f>
        <v>Wednesday</v>
      </c>
    </row>
    <row r="1672" spans="1:29" ht="14.5">
      <c r="A1672" s="9">
        <v>2951</v>
      </c>
      <c r="B1672" s="9" t="str">
        <f>VLOOKUP(Table13[[#This Row],[Customer ID]],'Customer Lookup'!A:B,2,0)</f>
        <v>Jordan Womble</v>
      </c>
      <c r="C1672" s="9">
        <v>91397</v>
      </c>
      <c r="D1672" s="12">
        <v>42050</v>
      </c>
      <c r="E1672" s="12">
        <v>42052</v>
      </c>
      <c r="F1672" s="24">
        <f>Table13[[#This Row],[Ship Date]]-Table13[[#This Row],[Order Date]]</f>
        <v>2</v>
      </c>
      <c r="G1672" s="18" t="str">
        <f>IF(Table13[[#This Row],[Shipping Delay (No of Days From Order to Delivery)]]&lt;=2,"Fast Delivery","Standard Delivery")</f>
        <v>Fast Delivery</v>
      </c>
      <c r="H1672" s="8" t="s">
        <v>196</v>
      </c>
      <c r="I1672" s="13" t="str">
        <f ca="1">TRIM(Table13[[#This Row],[Product Category]])</f>
        <v>Furniture</v>
      </c>
      <c r="J1672" s="13" t="str">
        <f ca="1">PROPER(Table13[[#This Row],[Product Sub-Category]])</f>
        <v>Appliances</v>
      </c>
      <c r="K1672" s="14">
        <v>19</v>
      </c>
      <c r="L1672" s="15">
        <v>42.98</v>
      </c>
      <c r="M1672" s="15">
        <f t="shared" si="78"/>
        <v>816.61999999999989</v>
      </c>
      <c r="N1672" s="9">
        <v>0.05</v>
      </c>
      <c r="O1672" s="21">
        <v>0.05</v>
      </c>
      <c r="P1672" s="21" t="str">
        <f>IF(Table13[[#This Row],[Discount]]=0,"No Discount",IF(Table13[[#This Row],[Discount]]&lt;=0.05,"Low",IF(Table13[[#This Row],[Discount]]&lt;=0.1,"Medium","High")))</f>
        <v>Low</v>
      </c>
      <c r="Q1672" s="15">
        <f t="shared" si="79"/>
        <v>40.830999999999996</v>
      </c>
      <c r="R1672" s="15">
        <f t="shared" si="80"/>
        <v>775.78899999999987</v>
      </c>
      <c r="S1672" s="15" t="str">
        <f>IF(Table13[[#This Row],[Total Sales After Discount (Main Total Sales)]]&gt;=1000,"High Order","Low Order")</f>
        <v>Low Order</v>
      </c>
      <c r="T1672" s="9" t="s">
        <v>50</v>
      </c>
      <c r="U1672" s="9" t="s">
        <v>81</v>
      </c>
      <c r="V1672" s="16" t="str">
        <f ca="1">PROPER(Table13[[#This Row],[Region]])</f>
        <v>Central</v>
      </c>
      <c r="W1672" s="9" t="s">
        <v>145</v>
      </c>
      <c r="X1672" s="9" t="s">
        <v>956</v>
      </c>
      <c r="Y1672" s="9" t="s">
        <v>22</v>
      </c>
      <c r="Z1672" s="9" t="str">
        <f>TEXT(Table13[[#This Row],[Order Date]],"mmm")</f>
        <v>Feb</v>
      </c>
      <c r="AA1672" s="1" t="str">
        <f>TEXT(Table13[[#This Row],[Order Date]],"yyyy")</f>
        <v>2015</v>
      </c>
      <c r="AB1672" s="1" t="str">
        <f>TEXT(Table13[[#This Row],[Order Date]],"mmm yyyy")</f>
        <v>Feb 2015</v>
      </c>
      <c r="AC1672" s="1" t="str">
        <f>TEXT(Table13[[#This Row],[Order Date]],"dddd")</f>
        <v>Sunday</v>
      </c>
    </row>
    <row r="1673" spans="1:29" ht="14.5">
      <c r="A1673" s="9">
        <v>2951</v>
      </c>
      <c r="B1673" s="9" t="str">
        <f>VLOOKUP(Table13[[#This Row],[Customer ID]],'Customer Lookup'!A:B,2,0)</f>
        <v>Jordan Womble</v>
      </c>
      <c r="C1673" s="9">
        <v>91397</v>
      </c>
      <c r="D1673" s="12">
        <v>42050</v>
      </c>
      <c r="E1673" s="12">
        <v>42053</v>
      </c>
      <c r="F1673" s="24">
        <f>Table13[[#This Row],[Ship Date]]-Table13[[#This Row],[Order Date]]</f>
        <v>3</v>
      </c>
      <c r="G1673" s="18" t="str">
        <f>IF(Table13[[#This Row],[Shipping Delay (No of Days From Order to Delivery)]]&lt;=2,"Fast Delivery","Standard Delivery")</f>
        <v>Standard Delivery</v>
      </c>
      <c r="H1673" s="9" t="s">
        <v>2232</v>
      </c>
      <c r="I1673" s="13" t="str">
        <f ca="1">TRIM(Table13[[#This Row],[Product Category]])</f>
        <v>Office Supplies</v>
      </c>
      <c r="J1673" s="13" t="str">
        <f ca="1">PROPER(Table13[[#This Row],[Product Sub-Category]])</f>
        <v>Chairs &amp; Chairmats</v>
      </c>
      <c r="K1673" s="14">
        <v>19</v>
      </c>
      <c r="L1673" s="15">
        <v>89.99</v>
      </c>
      <c r="M1673" s="15">
        <f t="shared" si="78"/>
        <v>1709.81</v>
      </c>
      <c r="N1673" s="9">
        <v>0.05</v>
      </c>
      <c r="O1673" s="20">
        <v>0.05</v>
      </c>
      <c r="P1673" s="20" t="str">
        <f>IF(Table13[[#This Row],[Discount]]=0,"No Discount",IF(Table13[[#This Row],[Discount]]&lt;=0.05,"Low",IF(Table13[[#This Row],[Discount]]&lt;=0.1,"Medium","High")))</f>
        <v>Low</v>
      </c>
      <c r="Q1673" s="15">
        <f t="shared" si="79"/>
        <v>85.490499999999997</v>
      </c>
      <c r="R1673" s="15">
        <f t="shared" si="80"/>
        <v>1624.3195000000001</v>
      </c>
      <c r="S1673" s="15" t="str">
        <f>IF(Table13[[#This Row],[Total Sales After Discount (Main Total Sales)]]&gt;=1000,"High Order","Low Order")</f>
        <v>High Order</v>
      </c>
      <c r="T1673" s="9" t="s">
        <v>50</v>
      </c>
      <c r="U1673" s="9" t="s">
        <v>81</v>
      </c>
      <c r="V1673" s="16" t="str">
        <f ca="1">PROPER(Table13[[#This Row],[Region]])</f>
        <v>East</v>
      </c>
      <c r="W1673" s="9" t="s">
        <v>145</v>
      </c>
      <c r="X1673" s="9" t="s">
        <v>956</v>
      </c>
      <c r="Y1673" s="9" t="s">
        <v>22</v>
      </c>
      <c r="Z1673" s="9" t="str">
        <f>TEXT(Table13[[#This Row],[Order Date]],"mmm")</f>
        <v>Feb</v>
      </c>
      <c r="AA1673" s="1" t="str">
        <f>TEXT(Table13[[#This Row],[Order Date]],"yyyy")</f>
        <v>2015</v>
      </c>
      <c r="AB1673" s="1" t="str">
        <f>TEXT(Table13[[#This Row],[Order Date]],"mmm yyyy")</f>
        <v>Feb 2015</v>
      </c>
      <c r="AC1673" s="1" t="str">
        <f>TEXT(Table13[[#This Row],[Order Date]],"dddd")</f>
        <v>Sunday</v>
      </c>
    </row>
    <row r="1674" spans="1:29" ht="14.5">
      <c r="A1674" s="9">
        <v>2952</v>
      </c>
      <c r="B1674" s="9" t="str">
        <f>VLOOKUP(Table13[[#This Row],[Customer ID]],'Customer Lookup'!A:B,2,0)</f>
        <v>Thelma Murray</v>
      </c>
      <c r="C1674" s="9">
        <v>91398</v>
      </c>
      <c r="D1674" s="12">
        <v>42109</v>
      </c>
      <c r="E1674" s="12">
        <v>42111</v>
      </c>
      <c r="F1674" s="24">
        <f>Table13[[#This Row],[Ship Date]]-Table13[[#This Row],[Order Date]]</f>
        <v>2</v>
      </c>
      <c r="G1674" s="18" t="str">
        <f>IF(Table13[[#This Row],[Shipping Delay (No of Days From Order to Delivery)]]&lt;=2,"Fast Delivery","Standard Delivery")</f>
        <v>Fast Delivery</v>
      </c>
      <c r="H1674" s="8" t="s">
        <v>2237</v>
      </c>
      <c r="I1674" s="13" t="str">
        <f ca="1">TRIM(Table13[[#This Row],[Product Category]])</f>
        <v>Furniture</v>
      </c>
      <c r="J1674" s="13" t="str">
        <f ca="1">PROPER(Table13[[#This Row],[Product Sub-Category]])</f>
        <v>Binders And Binder Accessories</v>
      </c>
      <c r="K1674" s="14">
        <v>12</v>
      </c>
      <c r="L1674" s="15">
        <v>5.74</v>
      </c>
      <c r="M1674" s="15">
        <f t="shared" si="78"/>
        <v>68.88</v>
      </c>
      <c r="N1674" s="9">
        <v>0.05</v>
      </c>
      <c r="O1674" s="21">
        <v>0.05</v>
      </c>
      <c r="P1674" s="21" t="str">
        <f>IF(Table13[[#This Row],[Discount]]=0,"No Discount",IF(Table13[[#This Row],[Discount]]&lt;=0.05,"Low",IF(Table13[[#This Row],[Discount]]&lt;=0.1,"Medium","High")))</f>
        <v>Low</v>
      </c>
      <c r="Q1674" s="15">
        <f t="shared" si="79"/>
        <v>3.444</v>
      </c>
      <c r="R1674" s="15">
        <f t="shared" si="80"/>
        <v>65.435999999999993</v>
      </c>
      <c r="S1674" s="15" t="str">
        <f>IF(Table13[[#This Row],[Total Sales After Discount (Main Total Sales)]]&gt;=1000,"High Order","Low Order")</f>
        <v>Low Order</v>
      </c>
      <c r="T1674" s="9" t="s">
        <v>50</v>
      </c>
      <c r="U1674" s="9" t="s">
        <v>81</v>
      </c>
      <c r="V1674" s="16" t="str">
        <f ca="1">PROPER(Table13[[#This Row],[Region]])</f>
        <v>Central</v>
      </c>
      <c r="W1674" s="9" t="s">
        <v>124</v>
      </c>
      <c r="X1674" s="9" t="s">
        <v>979</v>
      </c>
      <c r="Y1674" s="9" t="s">
        <v>22</v>
      </c>
      <c r="Z1674" s="9" t="str">
        <f>TEXT(Table13[[#This Row],[Order Date]],"mmm")</f>
        <v>Apr</v>
      </c>
      <c r="AA1674" s="1" t="str">
        <f>TEXT(Table13[[#This Row],[Order Date]],"yyyy")</f>
        <v>2015</v>
      </c>
      <c r="AB1674" s="1" t="str">
        <f>TEXT(Table13[[#This Row],[Order Date]],"mmm yyyy")</f>
        <v>Apr 2015</v>
      </c>
      <c r="AC1674" s="1" t="str">
        <f>TEXT(Table13[[#This Row],[Order Date]],"dddd")</f>
        <v>Wednesday</v>
      </c>
    </row>
    <row r="1675" spans="1:29" ht="14.5">
      <c r="A1675" s="9">
        <v>2954</v>
      </c>
      <c r="B1675" s="9" t="str">
        <f>VLOOKUP(Table13[[#This Row],[Customer ID]],'Customer Lookup'!A:B,2,0)</f>
        <v>William Sharma</v>
      </c>
      <c r="C1675" s="9">
        <v>86427</v>
      </c>
      <c r="D1675" s="12">
        <v>42173</v>
      </c>
      <c r="E1675" s="12">
        <v>42180</v>
      </c>
      <c r="F1675" s="24">
        <f>Table13[[#This Row],[Ship Date]]-Table13[[#This Row],[Order Date]]</f>
        <v>7</v>
      </c>
      <c r="G1675" s="18" t="str">
        <f>IF(Table13[[#This Row],[Shipping Delay (No of Days From Order to Delivery)]]&lt;=2,"Fast Delivery","Standard Delivery")</f>
        <v>Standard Delivery</v>
      </c>
      <c r="H1675" s="9" t="s">
        <v>2233</v>
      </c>
      <c r="I1675" s="13" t="str">
        <f ca="1">TRIM(Table13[[#This Row],[Product Category]])</f>
        <v>Office Supplies</v>
      </c>
      <c r="J1675" s="13" t="str">
        <f ca="1">PROPER(Table13[[#This Row],[Product Sub-Category]])</f>
        <v>Office Furnishings</v>
      </c>
      <c r="K1675" s="14">
        <v>9</v>
      </c>
      <c r="L1675" s="15">
        <v>12.22</v>
      </c>
      <c r="M1675" s="15">
        <f t="shared" si="78"/>
        <v>109.98</v>
      </c>
      <c r="N1675" s="9">
        <v>0.05</v>
      </c>
      <c r="O1675" s="20">
        <v>0.05</v>
      </c>
      <c r="P1675" s="20" t="str">
        <f>IF(Table13[[#This Row],[Discount]]=0,"No Discount",IF(Table13[[#This Row],[Discount]]&lt;=0.05,"Low",IF(Table13[[#This Row],[Discount]]&lt;=0.1,"Medium","High")))</f>
        <v>Low</v>
      </c>
      <c r="Q1675" s="15">
        <f t="shared" si="79"/>
        <v>5.4990000000000006</v>
      </c>
      <c r="R1675" s="15">
        <f t="shared" si="80"/>
        <v>104.48100000000001</v>
      </c>
      <c r="S1675" s="15" t="str">
        <f>IF(Table13[[#This Row],[Total Sales After Discount (Main Total Sales)]]&gt;=1000,"High Order","Low Order")</f>
        <v>Low Order</v>
      </c>
      <c r="T1675" s="9" t="s">
        <v>98</v>
      </c>
      <c r="U1675" s="9" t="s">
        <v>104</v>
      </c>
      <c r="V1675" s="16" t="str">
        <f ca="1">PROPER(Table13[[#This Row],[Region]])</f>
        <v>Central</v>
      </c>
      <c r="W1675" s="9" t="s">
        <v>55</v>
      </c>
      <c r="X1675" s="9" t="s">
        <v>980</v>
      </c>
      <c r="Y1675" s="9" t="s">
        <v>32</v>
      </c>
      <c r="Z1675" s="9" t="str">
        <f>TEXT(Table13[[#This Row],[Order Date]],"mmm")</f>
        <v>Jun</v>
      </c>
      <c r="AA1675" s="1" t="str">
        <f>TEXT(Table13[[#This Row],[Order Date]],"yyyy")</f>
        <v>2015</v>
      </c>
      <c r="AB1675" s="1" t="str">
        <f>TEXT(Table13[[#This Row],[Order Date]],"mmm yyyy")</f>
        <v>Jun 2015</v>
      </c>
      <c r="AC1675" s="1" t="str">
        <f>TEXT(Table13[[#This Row],[Order Date]],"dddd")</f>
        <v>Thursday</v>
      </c>
    </row>
    <row r="1676" spans="1:29" ht="14.5">
      <c r="A1676" s="9">
        <v>2957</v>
      </c>
      <c r="B1676" s="9" t="str">
        <f>VLOOKUP(Table13[[#This Row],[Customer ID]],'Customer Lookup'!A:B,2,0)</f>
        <v>Francis I Davis</v>
      </c>
      <c r="C1676" s="9">
        <v>90264</v>
      </c>
      <c r="D1676" s="12">
        <v>42096</v>
      </c>
      <c r="E1676" s="12">
        <v>42098</v>
      </c>
      <c r="F1676" s="24">
        <f>Table13[[#This Row],[Ship Date]]-Table13[[#This Row],[Order Date]]</f>
        <v>2</v>
      </c>
      <c r="G1676" s="18" t="str">
        <f>IF(Table13[[#This Row],[Shipping Delay (No of Days From Order to Delivery)]]&lt;=2,"Fast Delivery","Standard Delivery")</f>
        <v>Fast Delivery</v>
      </c>
      <c r="H1676" s="8" t="s">
        <v>83</v>
      </c>
      <c r="I1676" s="13" t="str">
        <f ca="1">TRIM(Table13[[#This Row],[Product Category]])</f>
        <v>Technology</v>
      </c>
      <c r="J1676" s="13" t="str">
        <f ca="1">PROPER(Table13[[#This Row],[Product Sub-Category]])</f>
        <v>Paper</v>
      </c>
      <c r="K1676" s="14">
        <v>4</v>
      </c>
      <c r="L1676" s="15">
        <v>37.94</v>
      </c>
      <c r="M1676" s="15">
        <f t="shared" si="78"/>
        <v>151.76</v>
      </c>
      <c r="N1676" s="9">
        <v>0.05</v>
      </c>
      <c r="O1676" s="21">
        <v>0.05</v>
      </c>
      <c r="P1676" s="21" t="str">
        <f>IF(Table13[[#This Row],[Discount]]=0,"No Discount",IF(Table13[[#This Row],[Discount]]&lt;=0.05,"Low",IF(Table13[[#This Row],[Discount]]&lt;=0.1,"Medium","High")))</f>
        <v>Low</v>
      </c>
      <c r="Q1676" s="15">
        <f t="shared" si="79"/>
        <v>7.5880000000000001</v>
      </c>
      <c r="R1676" s="15">
        <f t="shared" si="80"/>
        <v>144.172</v>
      </c>
      <c r="S1676" s="15" t="str">
        <f>IF(Table13[[#This Row],[Total Sales After Discount (Main Total Sales)]]&gt;=1000,"High Order","Low Order")</f>
        <v>Low Order</v>
      </c>
      <c r="T1676" s="9" t="s">
        <v>50</v>
      </c>
      <c r="U1676" s="9" t="s">
        <v>81</v>
      </c>
      <c r="V1676" s="16" t="str">
        <f ca="1">PROPER(Table13[[#This Row],[Region]])</f>
        <v>Central</v>
      </c>
      <c r="W1676" s="9" t="s">
        <v>718</v>
      </c>
      <c r="X1676" s="9" t="s">
        <v>981</v>
      </c>
      <c r="Y1676" s="9" t="s">
        <v>22</v>
      </c>
      <c r="Z1676" s="9" t="str">
        <f>TEXT(Table13[[#This Row],[Order Date]],"mmm")</f>
        <v>Apr</v>
      </c>
      <c r="AA1676" s="1" t="str">
        <f>TEXT(Table13[[#This Row],[Order Date]],"yyyy")</f>
        <v>2015</v>
      </c>
      <c r="AB1676" s="1" t="str">
        <f>TEXT(Table13[[#This Row],[Order Date]],"mmm yyyy")</f>
        <v>Apr 2015</v>
      </c>
      <c r="AC1676" s="1" t="str">
        <f>TEXT(Table13[[#This Row],[Order Date]],"dddd")</f>
        <v>Thursday</v>
      </c>
    </row>
    <row r="1677" spans="1:29" ht="14.5">
      <c r="A1677" s="9">
        <v>2958</v>
      </c>
      <c r="B1677" s="9" t="str">
        <f>VLOOKUP(Table13[[#This Row],[Customer ID]],'Customer Lookup'!A:B,2,0)</f>
        <v>Ellen Sparks</v>
      </c>
      <c r="C1677" s="9">
        <v>90265</v>
      </c>
      <c r="D1677" s="12">
        <v>42086</v>
      </c>
      <c r="E1677" s="12">
        <v>42091</v>
      </c>
      <c r="F1677" s="24">
        <f>Table13[[#This Row],[Ship Date]]-Table13[[#This Row],[Order Date]]</f>
        <v>5</v>
      </c>
      <c r="G1677" s="18" t="str">
        <f>IF(Table13[[#This Row],[Shipping Delay (No of Days From Order to Delivery)]]&lt;=2,"Fast Delivery","Standard Delivery")</f>
        <v>Standard Delivery</v>
      </c>
      <c r="H1677" s="9" t="s">
        <v>2235</v>
      </c>
      <c r="I1677" s="13" t="str">
        <f ca="1">TRIM(Table13[[#This Row],[Product Category]])</f>
        <v>Office Supplies</v>
      </c>
      <c r="J1677" s="13" t="str">
        <f ca="1">PROPER(Table13[[#This Row],[Product Sub-Category]])</f>
        <v>Telephones And Communication</v>
      </c>
      <c r="K1677" s="14">
        <v>18</v>
      </c>
      <c r="L1677" s="15">
        <v>20.99</v>
      </c>
      <c r="M1677" s="15">
        <f t="shared" si="78"/>
        <v>377.82</v>
      </c>
      <c r="N1677" s="9">
        <v>0.05</v>
      </c>
      <c r="O1677" s="20">
        <v>0.05</v>
      </c>
      <c r="P1677" s="20" t="str">
        <f>IF(Table13[[#This Row],[Discount]]=0,"No Discount",IF(Table13[[#This Row],[Discount]]&lt;=0.05,"Low",IF(Table13[[#This Row],[Discount]]&lt;=0.1,"Medium","High")))</f>
        <v>Low</v>
      </c>
      <c r="Q1677" s="15">
        <f t="shared" si="79"/>
        <v>18.891000000000002</v>
      </c>
      <c r="R1677" s="15">
        <f t="shared" si="80"/>
        <v>358.92899999999997</v>
      </c>
      <c r="S1677" s="15" t="str">
        <f>IF(Table13[[#This Row],[Total Sales After Discount (Main Total Sales)]]&gt;=1000,"High Order","Low Order")</f>
        <v>Low Order</v>
      </c>
      <c r="T1677" s="9" t="s">
        <v>98</v>
      </c>
      <c r="U1677" s="9" t="s">
        <v>81</v>
      </c>
      <c r="V1677" s="16" t="str">
        <f ca="1">PROPER(Table13[[#This Row],[Region]])</f>
        <v>South</v>
      </c>
      <c r="W1677" s="9" t="s">
        <v>718</v>
      </c>
      <c r="X1677" s="9" t="s">
        <v>982</v>
      </c>
      <c r="Y1677" s="9" t="s">
        <v>32</v>
      </c>
      <c r="Z1677" s="9" t="str">
        <f>TEXT(Table13[[#This Row],[Order Date]],"mmm")</f>
        <v>Mar</v>
      </c>
      <c r="AA1677" s="1" t="str">
        <f>TEXT(Table13[[#This Row],[Order Date]],"yyyy")</f>
        <v>2015</v>
      </c>
      <c r="AB1677" s="1" t="str">
        <f>TEXT(Table13[[#This Row],[Order Date]],"mmm yyyy")</f>
        <v>Mar 2015</v>
      </c>
      <c r="AC1677" s="1" t="str">
        <f>TEXT(Table13[[#This Row],[Order Date]],"dddd")</f>
        <v>Monday</v>
      </c>
    </row>
    <row r="1678" spans="1:29" ht="14.5">
      <c r="A1678" s="9">
        <v>2960</v>
      </c>
      <c r="B1678" s="9" t="str">
        <f>VLOOKUP(Table13[[#This Row],[Customer ID]],'Customer Lookup'!A:B,2,0)</f>
        <v>Allan Dickinson</v>
      </c>
      <c r="C1678" s="9">
        <v>90646</v>
      </c>
      <c r="D1678" s="12">
        <v>42099</v>
      </c>
      <c r="E1678" s="12">
        <v>42101</v>
      </c>
      <c r="F1678" s="24">
        <f>Table13[[#This Row],[Ship Date]]-Table13[[#This Row],[Order Date]]</f>
        <v>2</v>
      </c>
      <c r="G1678" s="18" t="str">
        <f>IF(Table13[[#This Row],[Shipping Delay (No of Days From Order to Delivery)]]&lt;=2,"Fast Delivery","Standard Delivery")</f>
        <v>Fast Delivery</v>
      </c>
      <c r="H1678" s="8" t="s">
        <v>2231</v>
      </c>
      <c r="I1678" s="13" t="str">
        <f ca="1">TRIM(Table13[[#This Row],[Product Category]])</f>
        <v>Office Supplies</v>
      </c>
      <c r="J1678" s="13" t="str">
        <f ca="1">PROPER(Table13[[#This Row],[Product Sub-Category]])</f>
        <v>Pens &amp; Art Supplies</v>
      </c>
      <c r="K1678" s="14">
        <v>11</v>
      </c>
      <c r="L1678" s="15">
        <v>36.549999999999997</v>
      </c>
      <c r="M1678" s="15">
        <f t="shared" si="78"/>
        <v>402.04999999999995</v>
      </c>
      <c r="N1678" s="9">
        <v>0.05</v>
      </c>
      <c r="O1678" s="21">
        <v>0.05</v>
      </c>
      <c r="P1678" s="21" t="str">
        <f>IF(Table13[[#This Row],[Discount]]=0,"No Discount",IF(Table13[[#This Row],[Discount]]&lt;=0.05,"Low",IF(Table13[[#This Row],[Discount]]&lt;=0.1,"Medium","High")))</f>
        <v>Low</v>
      </c>
      <c r="Q1678" s="15">
        <f t="shared" si="79"/>
        <v>20.102499999999999</v>
      </c>
      <c r="R1678" s="15">
        <f t="shared" si="80"/>
        <v>381.94749999999993</v>
      </c>
      <c r="S1678" s="15" t="str">
        <f>IF(Table13[[#This Row],[Total Sales After Discount (Main Total Sales)]]&gt;=1000,"High Order","Low Order")</f>
        <v>Low Order</v>
      </c>
      <c r="T1678" s="9" t="s">
        <v>31</v>
      </c>
      <c r="U1678" s="9" t="s">
        <v>81</v>
      </c>
      <c r="V1678" s="16" t="str">
        <f ca="1">PROPER(Table13[[#This Row],[Region]])</f>
        <v>West</v>
      </c>
      <c r="W1678" s="9" t="s">
        <v>451</v>
      </c>
      <c r="X1678" s="9" t="s">
        <v>983</v>
      </c>
      <c r="Y1678" s="9" t="s">
        <v>32</v>
      </c>
      <c r="Z1678" s="9" t="str">
        <f>TEXT(Table13[[#This Row],[Order Date]],"mmm")</f>
        <v>Apr</v>
      </c>
      <c r="AA1678" s="1" t="str">
        <f>TEXT(Table13[[#This Row],[Order Date]],"yyyy")</f>
        <v>2015</v>
      </c>
      <c r="AB1678" s="1" t="str">
        <f>TEXT(Table13[[#This Row],[Order Date]],"mmm yyyy")</f>
        <v>Apr 2015</v>
      </c>
      <c r="AC1678" s="1" t="str">
        <f>TEXT(Table13[[#This Row],[Order Date]],"dddd")</f>
        <v>Sunday</v>
      </c>
    </row>
    <row r="1679" spans="1:29" ht="14.5">
      <c r="A1679" s="9">
        <v>2962</v>
      </c>
      <c r="B1679" s="9" t="str">
        <f>VLOOKUP(Table13[[#This Row],[Customer ID]],'Customer Lookup'!A:B,2,0)</f>
        <v>Leonard Strauss</v>
      </c>
      <c r="C1679" s="9">
        <v>88611</v>
      </c>
      <c r="D1679" s="12">
        <v>42131</v>
      </c>
      <c r="E1679" s="12">
        <v>42133</v>
      </c>
      <c r="F1679" s="24">
        <f>Table13[[#This Row],[Ship Date]]-Table13[[#This Row],[Order Date]]</f>
        <v>2</v>
      </c>
      <c r="G1679" s="18" t="str">
        <f>IF(Table13[[#This Row],[Shipping Delay (No of Days From Order to Delivery)]]&lt;=2,"Fast Delivery","Standard Delivery")</f>
        <v>Fast Delivery</v>
      </c>
      <c r="H1679" s="9" t="s">
        <v>83</v>
      </c>
      <c r="I1679" s="13" t="str">
        <f ca="1">TRIM(Table13[[#This Row],[Product Category]])</f>
        <v>Office Supplies</v>
      </c>
      <c r="J1679" s="13" t="str">
        <f ca="1">PROPER(Table13[[#This Row],[Product Sub-Category]])</f>
        <v>Paper</v>
      </c>
      <c r="K1679" s="14">
        <v>10</v>
      </c>
      <c r="L1679" s="15">
        <v>4.76</v>
      </c>
      <c r="M1679" s="15">
        <f t="shared" si="78"/>
        <v>47.599999999999994</v>
      </c>
      <c r="N1679" s="9">
        <v>0.05</v>
      </c>
      <c r="O1679" s="20">
        <v>0.05</v>
      </c>
      <c r="P1679" s="20" t="str">
        <f>IF(Table13[[#This Row],[Discount]]=0,"No Discount",IF(Table13[[#This Row],[Discount]]&lt;=0.05,"Low",IF(Table13[[#This Row],[Discount]]&lt;=0.1,"Medium","High")))</f>
        <v>Low</v>
      </c>
      <c r="Q1679" s="15">
        <f t="shared" si="79"/>
        <v>2.38</v>
      </c>
      <c r="R1679" s="15">
        <f t="shared" si="80"/>
        <v>45.219999999999992</v>
      </c>
      <c r="S1679" s="15" t="str">
        <f>IF(Table13[[#This Row],[Total Sales After Discount (Main Total Sales)]]&gt;=1000,"High Order","Low Order")</f>
        <v>Low Order</v>
      </c>
      <c r="T1679" s="9" t="s">
        <v>21</v>
      </c>
      <c r="U1679" s="9" t="s">
        <v>104</v>
      </c>
      <c r="V1679" s="16" t="str">
        <f ca="1">PROPER(Table13[[#This Row],[Region]])</f>
        <v>East</v>
      </c>
      <c r="W1679" s="9" t="s">
        <v>194</v>
      </c>
      <c r="X1679" s="9" t="s">
        <v>231</v>
      </c>
      <c r="Y1679" s="9" t="s">
        <v>22</v>
      </c>
      <c r="Z1679" s="9" t="str">
        <f>TEXT(Table13[[#This Row],[Order Date]],"mmm")</f>
        <v>May</v>
      </c>
      <c r="AA1679" s="1" t="str">
        <f>TEXT(Table13[[#This Row],[Order Date]],"yyyy")</f>
        <v>2015</v>
      </c>
      <c r="AB1679" s="1" t="str">
        <f>TEXT(Table13[[#This Row],[Order Date]],"mmm yyyy")</f>
        <v>May 2015</v>
      </c>
      <c r="AC1679" s="1" t="str">
        <f>TEXT(Table13[[#This Row],[Order Date]],"dddd")</f>
        <v>Thursday</v>
      </c>
    </row>
    <row r="1680" spans="1:29" ht="14.5">
      <c r="A1680" s="9">
        <v>2963</v>
      </c>
      <c r="B1680" s="9" t="str">
        <f>VLOOKUP(Table13[[#This Row],[Customer ID]],'Customer Lookup'!A:B,2,0)</f>
        <v>Frances Johnson</v>
      </c>
      <c r="C1680" s="9">
        <v>88612</v>
      </c>
      <c r="D1680" s="12">
        <v>42177</v>
      </c>
      <c r="E1680" s="12">
        <v>42178</v>
      </c>
      <c r="F1680" s="24">
        <f>Table13[[#This Row],[Ship Date]]-Table13[[#This Row],[Order Date]]</f>
        <v>1</v>
      </c>
      <c r="G1680" s="18" t="str">
        <f>IF(Table13[[#This Row],[Shipping Delay (No of Days From Order to Delivery)]]&lt;=2,"Fast Delivery","Standard Delivery")</f>
        <v>Fast Delivery</v>
      </c>
      <c r="H1680" s="8" t="s">
        <v>2238</v>
      </c>
      <c r="I1680" s="13" t="str">
        <f ca="1">TRIM(Table13[[#This Row],[Product Category]])</f>
        <v>Office Supplies</v>
      </c>
      <c r="J1680" s="13" t="str">
        <f ca="1">PROPER(Table13[[#This Row],[Product Sub-Category]])</f>
        <v>Storage &amp; Organization</v>
      </c>
      <c r="K1680" s="14">
        <v>4</v>
      </c>
      <c r="L1680" s="15">
        <v>7.98</v>
      </c>
      <c r="M1680" s="15">
        <f t="shared" si="78"/>
        <v>31.92</v>
      </c>
      <c r="N1680" s="9">
        <v>0.05</v>
      </c>
      <c r="O1680" s="21">
        <v>0.05</v>
      </c>
      <c r="P1680" s="21" t="str">
        <f>IF(Table13[[#This Row],[Discount]]=0,"No Discount",IF(Table13[[#This Row],[Discount]]&lt;=0.05,"Low",IF(Table13[[#This Row],[Discount]]&lt;=0.1,"Medium","High")))</f>
        <v>Low</v>
      </c>
      <c r="Q1680" s="15">
        <f t="shared" si="79"/>
        <v>1.5960000000000001</v>
      </c>
      <c r="R1680" s="15">
        <f t="shared" si="80"/>
        <v>30.324000000000002</v>
      </c>
      <c r="S1680" s="15" t="str">
        <f>IF(Table13[[#This Row],[Total Sales After Discount (Main Total Sales)]]&gt;=1000,"High Order","Low Order")</f>
        <v>Low Order</v>
      </c>
      <c r="T1680" s="9" t="s">
        <v>41</v>
      </c>
      <c r="U1680" s="9" t="s">
        <v>104</v>
      </c>
      <c r="V1680" s="16" t="str">
        <f ca="1">PROPER(Table13[[#This Row],[Region]])</f>
        <v>East</v>
      </c>
      <c r="W1680" s="9" t="s">
        <v>268</v>
      </c>
      <c r="X1680" s="9" t="s">
        <v>984</v>
      </c>
      <c r="Y1680" s="9" t="s">
        <v>32</v>
      </c>
      <c r="Z1680" s="9" t="str">
        <f>TEXT(Table13[[#This Row],[Order Date]],"mmm")</f>
        <v>Jun</v>
      </c>
      <c r="AA1680" s="1" t="str">
        <f>TEXT(Table13[[#This Row],[Order Date]],"yyyy")</f>
        <v>2015</v>
      </c>
      <c r="AB1680" s="1" t="str">
        <f>TEXT(Table13[[#This Row],[Order Date]],"mmm yyyy")</f>
        <v>Jun 2015</v>
      </c>
      <c r="AC1680" s="1" t="str">
        <f>TEXT(Table13[[#This Row],[Order Date]],"dddd")</f>
        <v>Monday</v>
      </c>
    </row>
    <row r="1681" spans="1:29" ht="14.5">
      <c r="A1681" s="9">
        <v>2964</v>
      </c>
      <c r="B1681" s="9" t="str">
        <f>VLOOKUP(Table13[[#This Row],[Customer ID]],'Customer Lookup'!A:B,2,0)</f>
        <v>Kathy Hinton</v>
      </c>
      <c r="C1681" s="9">
        <v>88610</v>
      </c>
      <c r="D1681" s="12">
        <v>42115</v>
      </c>
      <c r="E1681" s="12">
        <v>42117</v>
      </c>
      <c r="F1681" s="24">
        <f>Table13[[#This Row],[Ship Date]]-Table13[[#This Row],[Order Date]]</f>
        <v>2</v>
      </c>
      <c r="G1681" s="18" t="str">
        <f>IF(Table13[[#This Row],[Shipping Delay (No of Days From Order to Delivery)]]&lt;=2,"Fast Delivery","Standard Delivery")</f>
        <v>Fast Delivery</v>
      </c>
      <c r="H1681" s="9" t="s">
        <v>196</v>
      </c>
      <c r="I1681" s="13" t="str">
        <f ca="1">TRIM(Table13[[#This Row],[Product Category]])</f>
        <v>Office Supplies</v>
      </c>
      <c r="J1681" s="13" t="str">
        <f ca="1">PROPER(Table13[[#This Row],[Product Sub-Category]])</f>
        <v>Appliances</v>
      </c>
      <c r="K1681" s="14">
        <v>1</v>
      </c>
      <c r="L1681" s="15">
        <v>42.98</v>
      </c>
      <c r="M1681" s="15">
        <f t="shared" si="78"/>
        <v>42.98</v>
      </c>
      <c r="N1681" s="9">
        <v>0.05</v>
      </c>
      <c r="O1681" s="20">
        <v>0.05</v>
      </c>
      <c r="P1681" s="20" t="str">
        <f>IF(Table13[[#This Row],[Discount]]=0,"No Discount",IF(Table13[[#This Row],[Discount]]&lt;=0.05,"Low",IF(Table13[[#This Row],[Discount]]&lt;=0.1,"Medium","High")))</f>
        <v>Low</v>
      </c>
      <c r="Q1681" s="15">
        <f t="shared" si="79"/>
        <v>2.149</v>
      </c>
      <c r="R1681" s="15">
        <f t="shared" si="80"/>
        <v>40.830999999999996</v>
      </c>
      <c r="S1681" s="15" t="str">
        <f>IF(Table13[[#This Row],[Total Sales After Discount (Main Total Sales)]]&gt;=1000,"High Order","Low Order")</f>
        <v>Low Order</v>
      </c>
      <c r="T1681" s="9" t="s">
        <v>21</v>
      </c>
      <c r="U1681" s="9" t="s">
        <v>104</v>
      </c>
      <c r="V1681" s="16" t="str">
        <f ca="1">PROPER(Table13[[#This Row],[Region]])</f>
        <v>South</v>
      </c>
      <c r="W1681" s="9" t="s">
        <v>124</v>
      </c>
      <c r="X1681" s="9" t="s">
        <v>747</v>
      </c>
      <c r="Y1681" s="9" t="s">
        <v>32</v>
      </c>
      <c r="Z1681" s="9" t="str">
        <f>TEXT(Table13[[#This Row],[Order Date]],"mmm")</f>
        <v>Apr</v>
      </c>
      <c r="AA1681" s="1" t="str">
        <f>TEXT(Table13[[#This Row],[Order Date]],"yyyy")</f>
        <v>2015</v>
      </c>
      <c r="AB1681" s="1" t="str">
        <f>TEXT(Table13[[#This Row],[Order Date]],"mmm yyyy")</f>
        <v>Apr 2015</v>
      </c>
      <c r="AC1681" s="1" t="str">
        <f>TEXT(Table13[[#This Row],[Order Date]],"dddd")</f>
        <v>Tuesday</v>
      </c>
    </row>
    <row r="1682" spans="1:29" ht="14.5">
      <c r="A1682" s="9">
        <v>2968</v>
      </c>
      <c r="B1682" s="9" t="str">
        <f>VLOOKUP(Table13[[#This Row],[Customer ID]],'Customer Lookup'!A:B,2,0)</f>
        <v>Miriam Bowman</v>
      </c>
      <c r="C1682" s="9">
        <v>86085</v>
      </c>
      <c r="D1682" s="12">
        <v>42057</v>
      </c>
      <c r="E1682" s="12">
        <v>42059</v>
      </c>
      <c r="F1682" s="24">
        <f>Table13[[#This Row],[Ship Date]]-Table13[[#This Row],[Order Date]]</f>
        <v>2</v>
      </c>
      <c r="G1682" s="18" t="str">
        <f>IF(Table13[[#This Row],[Shipping Delay (No of Days From Order to Delivery)]]&lt;=2,"Fast Delivery","Standard Delivery")</f>
        <v>Fast Delivery</v>
      </c>
      <c r="H1682" s="8" t="s">
        <v>83</v>
      </c>
      <c r="I1682" s="13" t="str">
        <f ca="1">TRIM(Table13[[#This Row],[Product Category]])</f>
        <v>Furniture</v>
      </c>
      <c r="J1682" s="13" t="str">
        <f ca="1">PROPER(Table13[[#This Row],[Product Sub-Category]])</f>
        <v>Paper</v>
      </c>
      <c r="K1682" s="14">
        <v>1</v>
      </c>
      <c r="L1682" s="15">
        <v>9.68</v>
      </c>
      <c r="M1682" s="15">
        <f t="shared" si="78"/>
        <v>9.68</v>
      </c>
      <c r="N1682" s="9">
        <v>0.05</v>
      </c>
      <c r="O1682" s="21">
        <v>0.05</v>
      </c>
      <c r="P1682" s="21" t="str">
        <f>IF(Table13[[#This Row],[Discount]]=0,"No Discount",IF(Table13[[#This Row],[Discount]]&lt;=0.05,"Low",IF(Table13[[#This Row],[Discount]]&lt;=0.1,"Medium","High")))</f>
        <v>Low</v>
      </c>
      <c r="Q1682" s="15">
        <f t="shared" si="79"/>
        <v>0.48399999999999999</v>
      </c>
      <c r="R1682" s="15">
        <f t="shared" si="80"/>
        <v>9.1959999999999997</v>
      </c>
      <c r="S1682" s="15" t="str">
        <f>IF(Table13[[#This Row],[Total Sales After Discount (Main Total Sales)]]&gt;=1000,"High Order","Low Order")</f>
        <v>Low Order</v>
      </c>
      <c r="T1682" s="9" t="s">
        <v>31</v>
      </c>
      <c r="U1682" s="9" t="s">
        <v>51</v>
      </c>
      <c r="V1682" s="16" t="str">
        <f ca="1">PROPER(Table13[[#This Row],[Region]])</f>
        <v>South</v>
      </c>
      <c r="W1682" s="9" t="s">
        <v>242</v>
      </c>
      <c r="X1682" s="9" t="s">
        <v>985</v>
      </c>
      <c r="Y1682" s="9" t="s">
        <v>32</v>
      </c>
      <c r="Z1682" s="9" t="str">
        <f>TEXT(Table13[[#This Row],[Order Date]],"mmm")</f>
        <v>Feb</v>
      </c>
      <c r="AA1682" s="1" t="str">
        <f>TEXT(Table13[[#This Row],[Order Date]],"yyyy")</f>
        <v>2015</v>
      </c>
      <c r="AB1682" s="1" t="str">
        <f>TEXT(Table13[[#This Row],[Order Date]],"mmm yyyy")</f>
        <v>Feb 2015</v>
      </c>
      <c r="AC1682" s="1" t="str">
        <f>TEXT(Table13[[#This Row],[Order Date]],"dddd")</f>
        <v>Sunday</v>
      </c>
    </row>
    <row r="1683" spans="1:29" ht="14.5">
      <c r="A1683" s="9">
        <v>2968</v>
      </c>
      <c r="B1683" s="9" t="str">
        <f>VLOOKUP(Table13[[#This Row],[Customer ID]],'Customer Lookup'!A:B,2,0)</f>
        <v>Miriam Bowman</v>
      </c>
      <c r="C1683" s="9">
        <v>86085</v>
      </c>
      <c r="D1683" s="12">
        <v>42057</v>
      </c>
      <c r="E1683" s="12">
        <v>42058</v>
      </c>
      <c r="F1683" s="24">
        <f>Table13[[#This Row],[Ship Date]]-Table13[[#This Row],[Order Date]]</f>
        <v>1</v>
      </c>
      <c r="G1683" s="18" t="str">
        <f>IF(Table13[[#This Row],[Shipping Delay (No of Days From Order to Delivery)]]&lt;=2,"Fast Delivery","Standard Delivery")</f>
        <v>Fast Delivery</v>
      </c>
      <c r="H1683" s="9" t="s">
        <v>123</v>
      </c>
      <c r="I1683" s="13" t="str">
        <f ca="1">TRIM(Table13[[#This Row],[Product Category]])</f>
        <v>Office Supplies</v>
      </c>
      <c r="J1683" s="13" t="str">
        <f ca="1">PROPER(Table13[[#This Row],[Product Sub-Category]])</f>
        <v>Tables</v>
      </c>
      <c r="K1683" s="14">
        <v>5</v>
      </c>
      <c r="L1683" s="15">
        <v>150.97999999999999</v>
      </c>
      <c r="M1683" s="15">
        <f t="shared" si="78"/>
        <v>754.9</v>
      </c>
      <c r="N1683" s="9">
        <v>0.1</v>
      </c>
      <c r="O1683" s="20">
        <v>0.1</v>
      </c>
      <c r="P1683" s="20" t="str">
        <f>IF(Table13[[#This Row],[Discount]]=0,"No Discount",IF(Table13[[#This Row],[Discount]]&lt;=0.05,"Low",IF(Table13[[#This Row],[Discount]]&lt;=0.1,"Medium","High")))</f>
        <v>Medium</v>
      </c>
      <c r="Q1683" s="15">
        <f t="shared" si="79"/>
        <v>75.489999999999995</v>
      </c>
      <c r="R1683" s="15">
        <f t="shared" si="80"/>
        <v>679.41</v>
      </c>
      <c r="S1683" s="15" t="str">
        <f>IF(Table13[[#This Row],[Total Sales After Discount (Main Total Sales)]]&gt;=1000,"High Order","Low Order")</f>
        <v>Low Order</v>
      </c>
      <c r="T1683" s="9" t="s">
        <v>31</v>
      </c>
      <c r="U1683" s="9" t="s">
        <v>51</v>
      </c>
      <c r="V1683" s="16" t="str">
        <f ca="1">PROPER(Table13[[#This Row],[Region]])</f>
        <v>South</v>
      </c>
      <c r="W1683" s="9" t="s">
        <v>242</v>
      </c>
      <c r="X1683" s="9" t="s">
        <v>985</v>
      </c>
      <c r="Y1683" s="9" t="s">
        <v>22</v>
      </c>
      <c r="Z1683" s="9" t="str">
        <f>TEXT(Table13[[#This Row],[Order Date]],"mmm")</f>
        <v>Feb</v>
      </c>
      <c r="AA1683" s="1" t="str">
        <f>TEXT(Table13[[#This Row],[Order Date]],"yyyy")</f>
        <v>2015</v>
      </c>
      <c r="AB1683" s="1" t="str">
        <f>TEXT(Table13[[#This Row],[Order Date]],"mmm yyyy")</f>
        <v>Feb 2015</v>
      </c>
      <c r="AC1683" s="1" t="str">
        <f>TEXT(Table13[[#This Row],[Order Date]],"dddd")</f>
        <v>Sunday</v>
      </c>
    </row>
    <row r="1684" spans="1:29" ht="14.5">
      <c r="A1684" s="9">
        <v>2968</v>
      </c>
      <c r="B1684" s="9" t="str">
        <f>VLOOKUP(Table13[[#This Row],[Customer ID]],'Customer Lookup'!A:B,2,0)</f>
        <v>Miriam Bowman</v>
      </c>
      <c r="C1684" s="9">
        <v>86086</v>
      </c>
      <c r="D1684" s="12">
        <v>42091</v>
      </c>
      <c r="E1684" s="12">
        <v>42093</v>
      </c>
      <c r="F1684" s="24">
        <f>Table13[[#This Row],[Ship Date]]-Table13[[#This Row],[Order Date]]</f>
        <v>2</v>
      </c>
      <c r="G1684" s="18" t="str">
        <f>IF(Table13[[#This Row],[Shipping Delay (No of Days From Order to Delivery)]]&lt;=2,"Fast Delivery","Standard Delivery")</f>
        <v>Fast Delivery</v>
      </c>
      <c r="H1684" s="8" t="s">
        <v>196</v>
      </c>
      <c r="I1684" s="13" t="str">
        <f ca="1">TRIM(Table13[[#This Row],[Product Category]])</f>
        <v>Technology</v>
      </c>
      <c r="J1684" s="13" t="str">
        <f ca="1">PROPER(Table13[[#This Row],[Product Sub-Category]])</f>
        <v>Appliances</v>
      </c>
      <c r="K1684" s="14">
        <v>1</v>
      </c>
      <c r="L1684" s="15">
        <v>363.25</v>
      </c>
      <c r="M1684" s="15">
        <f t="shared" si="78"/>
        <v>363.25</v>
      </c>
      <c r="N1684" s="9">
        <v>0.1</v>
      </c>
      <c r="O1684" s="21">
        <v>0.1</v>
      </c>
      <c r="P1684" s="21" t="str">
        <f>IF(Table13[[#This Row],[Discount]]=0,"No Discount",IF(Table13[[#This Row],[Discount]]&lt;=0.05,"Low",IF(Table13[[#This Row],[Discount]]&lt;=0.1,"Medium","High")))</f>
        <v>Medium</v>
      </c>
      <c r="Q1684" s="15">
        <f t="shared" si="79"/>
        <v>36.325000000000003</v>
      </c>
      <c r="R1684" s="15">
        <f t="shared" si="80"/>
        <v>326.92500000000001</v>
      </c>
      <c r="S1684" s="15" t="str">
        <f>IF(Table13[[#This Row],[Total Sales After Discount (Main Total Sales)]]&gt;=1000,"High Order","Low Order")</f>
        <v>Low Order</v>
      </c>
      <c r="T1684" s="9" t="s">
        <v>21</v>
      </c>
      <c r="U1684" s="9" t="s">
        <v>51</v>
      </c>
      <c r="V1684" s="16" t="str">
        <f ca="1">PROPER(Table13[[#This Row],[Region]])</f>
        <v>Central</v>
      </c>
      <c r="W1684" s="9" t="s">
        <v>242</v>
      </c>
      <c r="X1684" s="9" t="s">
        <v>985</v>
      </c>
      <c r="Y1684" s="9" t="s">
        <v>32</v>
      </c>
      <c r="Z1684" s="9" t="str">
        <f>TEXT(Table13[[#This Row],[Order Date]],"mmm")</f>
        <v>Mar</v>
      </c>
      <c r="AA1684" s="1" t="str">
        <f>TEXT(Table13[[#This Row],[Order Date]],"yyyy")</f>
        <v>2015</v>
      </c>
      <c r="AB1684" s="1" t="str">
        <f>TEXT(Table13[[#This Row],[Order Date]],"mmm yyyy")</f>
        <v>Mar 2015</v>
      </c>
      <c r="AC1684" s="1" t="str">
        <f>TEXT(Table13[[#This Row],[Order Date]],"dddd")</f>
        <v>Saturday</v>
      </c>
    </row>
    <row r="1685" spans="1:29" ht="14.5">
      <c r="A1685" s="9">
        <v>2973</v>
      </c>
      <c r="B1685" s="9" t="str">
        <f>VLOOKUP(Table13[[#This Row],[Customer ID]],'Customer Lookup'!A:B,2,0)</f>
        <v>Sally Liu</v>
      </c>
      <c r="C1685" s="9">
        <v>87186</v>
      </c>
      <c r="D1685" s="12">
        <v>42107</v>
      </c>
      <c r="E1685" s="12">
        <v>42109</v>
      </c>
      <c r="F1685" s="24">
        <f>Table13[[#This Row],[Ship Date]]-Table13[[#This Row],[Order Date]]</f>
        <v>2</v>
      </c>
      <c r="G1685" s="18" t="str">
        <f>IF(Table13[[#This Row],[Shipping Delay (No of Days From Order to Delivery)]]&lt;=2,"Fast Delivery","Standard Delivery")</f>
        <v>Fast Delivery</v>
      </c>
      <c r="H1685" s="9" t="s">
        <v>144</v>
      </c>
      <c r="I1685" s="13" t="str">
        <f ca="1">TRIM(Table13[[#This Row],[Product Category]])</f>
        <v>Technology</v>
      </c>
      <c r="J1685" s="13" t="str">
        <f ca="1">PROPER(Table13[[#This Row],[Product Sub-Category]])</f>
        <v>Computer Peripherals</v>
      </c>
      <c r="K1685" s="14">
        <v>17</v>
      </c>
      <c r="L1685" s="15">
        <v>30.97</v>
      </c>
      <c r="M1685" s="15">
        <f t="shared" si="78"/>
        <v>526.49</v>
      </c>
      <c r="N1685" s="9">
        <v>0.05</v>
      </c>
      <c r="O1685" s="20">
        <v>0.05</v>
      </c>
      <c r="P1685" s="20" t="str">
        <f>IF(Table13[[#This Row],[Discount]]=0,"No Discount",IF(Table13[[#This Row],[Discount]]&lt;=0.05,"Low",IF(Table13[[#This Row],[Discount]]&lt;=0.1,"Medium","High")))</f>
        <v>Low</v>
      </c>
      <c r="Q1685" s="15">
        <f t="shared" si="79"/>
        <v>26.3245</v>
      </c>
      <c r="R1685" s="15">
        <f t="shared" si="80"/>
        <v>500.16550000000001</v>
      </c>
      <c r="S1685" s="15" t="str">
        <f>IF(Table13[[#This Row],[Total Sales After Discount (Main Total Sales)]]&gt;=1000,"High Order","Low Order")</f>
        <v>Low Order</v>
      </c>
      <c r="T1685" s="9" t="s">
        <v>21</v>
      </c>
      <c r="U1685" s="9" t="s">
        <v>42</v>
      </c>
      <c r="V1685" s="16" t="str">
        <f ca="1">PROPER(Table13[[#This Row],[Region]])</f>
        <v>Central</v>
      </c>
      <c r="W1685" s="9" t="s">
        <v>718</v>
      </c>
      <c r="X1685" s="9" t="s">
        <v>986</v>
      </c>
      <c r="Y1685" s="9" t="s">
        <v>32</v>
      </c>
      <c r="Z1685" s="9" t="str">
        <f>TEXT(Table13[[#This Row],[Order Date]],"mmm")</f>
        <v>Apr</v>
      </c>
      <c r="AA1685" s="1" t="str">
        <f>TEXT(Table13[[#This Row],[Order Date]],"yyyy")</f>
        <v>2015</v>
      </c>
      <c r="AB1685" s="1" t="str">
        <f>TEXT(Table13[[#This Row],[Order Date]],"mmm yyyy")</f>
        <v>Apr 2015</v>
      </c>
      <c r="AC1685" s="1" t="str">
        <f>TEXT(Table13[[#This Row],[Order Date]],"dddd")</f>
        <v>Monday</v>
      </c>
    </row>
    <row r="1686" spans="1:29" ht="14.5">
      <c r="A1686" s="9">
        <v>2973</v>
      </c>
      <c r="B1686" s="9" t="str">
        <f>VLOOKUP(Table13[[#This Row],[Customer ID]],'Customer Lookup'!A:B,2,0)</f>
        <v>Sally Liu</v>
      </c>
      <c r="C1686" s="9">
        <v>87186</v>
      </c>
      <c r="D1686" s="12">
        <v>42107</v>
      </c>
      <c r="E1686" s="12">
        <v>42109</v>
      </c>
      <c r="F1686" s="24">
        <f>Table13[[#This Row],[Ship Date]]-Table13[[#This Row],[Order Date]]</f>
        <v>2</v>
      </c>
      <c r="G1686" s="18" t="str">
        <f>IF(Table13[[#This Row],[Shipping Delay (No of Days From Order to Delivery)]]&lt;=2,"Fast Delivery","Standard Delivery")</f>
        <v>Fast Delivery</v>
      </c>
      <c r="H1686" s="8" t="s">
        <v>2235</v>
      </c>
      <c r="I1686" s="13" t="str">
        <f ca="1">TRIM(Table13[[#This Row],[Product Category]])</f>
        <v>Technology</v>
      </c>
      <c r="J1686" s="13" t="str">
        <f ca="1">PROPER(Table13[[#This Row],[Product Sub-Category]])</f>
        <v>Telephones And Communication</v>
      </c>
      <c r="K1686" s="14">
        <v>23</v>
      </c>
      <c r="L1686" s="15">
        <v>125.99</v>
      </c>
      <c r="M1686" s="15">
        <f t="shared" si="78"/>
        <v>2897.77</v>
      </c>
      <c r="N1686" s="9">
        <v>0.1</v>
      </c>
      <c r="O1686" s="21">
        <v>0.1</v>
      </c>
      <c r="P1686" s="21" t="str">
        <f>IF(Table13[[#This Row],[Discount]]=0,"No Discount",IF(Table13[[#This Row],[Discount]]&lt;=0.05,"Low",IF(Table13[[#This Row],[Discount]]&lt;=0.1,"Medium","High")))</f>
        <v>Medium</v>
      </c>
      <c r="Q1686" s="15">
        <f t="shared" si="79"/>
        <v>289.77699999999999</v>
      </c>
      <c r="R1686" s="15">
        <f t="shared" si="80"/>
        <v>2607.9929999999999</v>
      </c>
      <c r="S1686" s="15" t="str">
        <f>IF(Table13[[#This Row],[Total Sales After Discount (Main Total Sales)]]&gt;=1000,"High Order","Low Order")</f>
        <v>High Order</v>
      </c>
      <c r="T1686" s="9" t="s">
        <v>21</v>
      </c>
      <c r="U1686" s="9" t="s">
        <v>42</v>
      </c>
      <c r="V1686" s="16" t="str">
        <f ca="1">PROPER(Table13[[#This Row],[Region]])</f>
        <v>Central</v>
      </c>
      <c r="W1686" s="9" t="s">
        <v>718</v>
      </c>
      <c r="X1686" s="9" t="s">
        <v>986</v>
      </c>
      <c r="Y1686" s="9" t="s">
        <v>32</v>
      </c>
      <c r="Z1686" s="9" t="str">
        <f>TEXT(Table13[[#This Row],[Order Date]],"mmm")</f>
        <v>Apr</v>
      </c>
      <c r="AA1686" s="1" t="str">
        <f>TEXT(Table13[[#This Row],[Order Date]],"yyyy")</f>
        <v>2015</v>
      </c>
      <c r="AB1686" s="1" t="str">
        <f>TEXT(Table13[[#This Row],[Order Date]],"mmm yyyy")</f>
        <v>Apr 2015</v>
      </c>
      <c r="AC1686" s="1" t="str">
        <f>TEXT(Table13[[#This Row],[Order Date]],"dddd")</f>
        <v>Monday</v>
      </c>
    </row>
    <row r="1687" spans="1:29" ht="14.5">
      <c r="A1687" s="9">
        <v>2973</v>
      </c>
      <c r="B1687" s="9" t="str">
        <f>VLOOKUP(Table13[[#This Row],[Customer ID]],'Customer Lookup'!A:B,2,0)</f>
        <v>Sally Liu</v>
      </c>
      <c r="C1687" s="9">
        <v>87187</v>
      </c>
      <c r="D1687" s="12">
        <v>42144</v>
      </c>
      <c r="E1687" s="12">
        <v>42145</v>
      </c>
      <c r="F1687" s="24">
        <f>Table13[[#This Row],[Ship Date]]-Table13[[#This Row],[Order Date]]</f>
        <v>1</v>
      </c>
      <c r="G1687" s="18" t="str">
        <f>IF(Table13[[#This Row],[Shipping Delay (No of Days From Order to Delivery)]]&lt;=2,"Fast Delivery","Standard Delivery")</f>
        <v>Fast Delivery</v>
      </c>
      <c r="H1687" s="9" t="s">
        <v>74</v>
      </c>
      <c r="I1687" s="13" t="str">
        <f ca="1">TRIM(Table13[[#This Row],[Product Category]])</f>
        <v>Technology</v>
      </c>
      <c r="J1687" s="13" t="str">
        <f ca="1">PROPER(Table13[[#This Row],[Product Sub-Category]])</f>
        <v>Office Machines</v>
      </c>
      <c r="K1687" s="14">
        <v>6</v>
      </c>
      <c r="L1687" s="15">
        <v>442.14</v>
      </c>
      <c r="M1687" s="15">
        <f t="shared" si="78"/>
        <v>2652.84</v>
      </c>
      <c r="N1687" s="9">
        <v>0.1</v>
      </c>
      <c r="O1687" s="20">
        <v>0.1</v>
      </c>
      <c r="P1687" s="20" t="str">
        <f>IF(Table13[[#This Row],[Discount]]=0,"No Discount",IF(Table13[[#This Row],[Discount]]&lt;=0.05,"Low",IF(Table13[[#This Row],[Discount]]&lt;=0.1,"Medium","High")))</f>
        <v>Medium</v>
      </c>
      <c r="Q1687" s="15">
        <f t="shared" si="79"/>
        <v>265.28400000000005</v>
      </c>
      <c r="R1687" s="15">
        <f t="shared" si="80"/>
        <v>2387.556</v>
      </c>
      <c r="S1687" s="15" t="str">
        <f>IF(Table13[[#This Row],[Total Sales After Discount (Main Total Sales)]]&gt;=1000,"High Order","Low Order")</f>
        <v>High Order</v>
      </c>
      <c r="T1687" s="9" t="s">
        <v>41</v>
      </c>
      <c r="U1687" s="9" t="s">
        <v>42</v>
      </c>
      <c r="V1687" s="16" t="str">
        <f ca="1">PROPER(Table13[[#This Row],[Region]])</f>
        <v>Central</v>
      </c>
      <c r="W1687" s="9" t="s">
        <v>718</v>
      </c>
      <c r="X1687" s="9" t="s">
        <v>986</v>
      </c>
      <c r="Y1687" s="9" t="s">
        <v>22</v>
      </c>
      <c r="Z1687" s="9" t="str">
        <f>TEXT(Table13[[#This Row],[Order Date]],"mmm")</f>
        <v>May</v>
      </c>
      <c r="AA1687" s="1" t="str">
        <f>TEXT(Table13[[#This Row],[Order Date]],"yyyy")</f>
        <v>2015</v>
      </c>
      <c r="AB1687" s="1" t="str">
        <f>TEXT(Table13[[#This Row],[Order Date]],"mmm yyyy")</f>
        <v>May 2015</v>
      </c>
      <c r="AC1687" s="1" t="str">
        <f>TEXT(Table13[[#This Row],[Order Date]],"dddd")</f>
        <v>Wednesday</v>
      </c>
    </row>
    <row r="1688" spans="1:29" ht="14.5">
      <c r="A1688" s="9">
        <v>2976</v>
      </c>
      <c r="B1688" s="9" t="str">
        <f>VLOOKUP(Table13[[#This Row],[Customer ID]],'Customer Lookup'!A:B,2,0)</f>
        <v>Fred Barber</v>
      </c>
      <c r="C1688" s="9">
        <v>89047</v>
      </c>
      <c r="D1688" s="12">
        <v>42146</v>
      </c>
      <c r="E1688" s="12">
        <v>42147</v>
      </c>
      <c r="F1688" s="24">
        <f>Table13[[#This Row],[Ship Date]]-Table13[[#This Row],[Order Date]]</f>
        <v>1</v>
      </c>
      <c r="G1688" s="18" t="str">
        <f>IF(Table13[[#This Row],[Shipping Delay (No of Days From Order to Delivery)]]&lt;=2,"Fast Delivery","Standard Delivery")</f>
        <v>Fast Delivery</v>
      </c>
      <c r="H1688" s="8" t="s">
        <v>2235</v>
      </c>
      <c r="I1688" s="13" t="str">
        <f ca="1">TRIM(Table13[[#This Row],[Product Category]])</f>
        <v>Office Supplies</v>
      </c>
      <c r="J1688" s="13" t="str">
        <f ca="1">PROPER(Table13[[#This Row],[Product Sub-Category]])</f>
        <v>Telephones And Communication</v>
      </c>
      <c r="K1688" s="14">
        <v>41</v>
      </c>
      <c r="L1688" s="15">
        <v>35.99</v>
      </c>
      <c r="M1688" s="15">
        <f t="shared" si="78"/>
        <v>1475.5900000000001</v>
      </c>
      <c r="N1688" s="9">
        <v>0.05</v>
      </c>
      <c r="O1688" s="21">
        <v>0.05</v>
      </c>
      <c r="P1688" s="21" t="str">
        <f>IF(Table13[[#This Row],[Discount]]=0,"No Discount",IF(Table13[[#This Row],[Discount]]&lt;=0.05,"Low",IF(Table13[[#This Row],[Discount]]&lt;=0.1,"Medium","High")))</f>
        <v>Low</v>
      </c>
      <c r="Q1688" s="15">
        <f t="shared" si="79"/>
        <v>73.779500000000013</v>
      </c>
      <c r="R1688" s="15">
        <f t="shared" si="80"/>
        <v>1401.8105</v>
      </c>
      <c r="S1688" s="15" t="str">
        <f>IF(Table13[[#This Row],[Total Sales After Discount (Main Total Sales)]]&gt;=1000,"High Order","Low Order")</f>
        <v>High Order</v>
      </c>
      <c r="T1688" s="9" t="s">
        <v>50</v>
      </c>
      <c r="U1688" s="9" t="s">
        <v>51</v>
      </c>
      <c r="V1688" s="16" t="str">
        <f ca="1">PROPER(Table13[[#This Row],[Region]])</f>
        <v>Central</v>
      </c>
      <c r="W1688" s="9" t="s">
        <v>718</v>
      </c>
      <c r="X1688" s="9" t="s">
        <v>987</v>
      </c>
      <c r="Y1688" s="9" t="s">
        <v>32</v>
      </c>
      <c r="Z1688" s="9" t="str">
        <f>TEXT(Table13[[#This Row],[Order Date]],"mmm")</f>
        <v>May</v>
      </c>
      <c r="AA1688" s="1" t="str">
        <f>TEXT(Table13[[#This Row],[Order Date]],"yyyy")</f>
        <v>2015</v>
      </c>
      <c r="AB1688" s="1" t="str">
        <f>TEXT(Table13[[#This Row],[Order Date]],"mmm yyyy")</f>
        <v>May 2015</v>
      </c>
      <c r="AC1688" s="1" t="str">
        <f>TEXT(Table13[[#This Row],[Order Date]],"dddd")</f>
        <v>Friday</v>
      </c>
    </row>
    <row r="1689" spans="1:29" ht="14.5">
      <c r="A1689" s="9">
        <v>2979</v>
      </c>
      <c r="B1689" s="9" t="str">
        <f>VLOOKUP(Table13[[#This Row],[Customer ID]],'Customer Lookup'!A:B,2,0)</f>
        <v>Lloyd Dolan</v>
      </c>
      <c r="C1689" s="9">
        <v>86544</v>
      </c>
      <c r="D1689" s="12">
        <v>42031</v>
      </c>
      <c r="E1689" s="12">
        <v>42032</v>
      </c>
      <c r="F1689" s="24">
        <f>Table13[[#This Row],[Ship Date]]-Table13[[#This Row],[Order Date]]</f>
        <v>1</v>
      </c>
      <c r="G1689" s="18" t="str">
        <f>IF(Table13[[#This Row],[Shipping Delay (No of Days From Order to Delivery)]]&lt;=2,"Fast Delivery","Standard Delivery")</f>
        <v>Fast Delivery</v>
      </c>
      <c r="H1689" s="9" t="s">
        <v>2231</v>
      </c>
      <c r="I1689" s="13" t="str">
        <f ca="1">TRIM(Table13[[#This Row],[Product Category]])</f>
        <v>Office Supplies</v>
      </c>
      <c r="J1689" s="13" t="str">
        <f ca="1">PROPER(Table13[[#This Row],[Product Sub-Category]])</f>
        <v>Pens &amp; Art Supplies</v>
      </c>
      <c r="K1689" s="14">
        <v>9</v>
      </c>
      <c r="L1689" s="15">
        <v>2.94</v>
      </c>
      <c r="M1689" s="15">
        <f t="shared" si="78"/>
        <v>26.46</v>
      </c>
      <c r="N1689" s="9">
        <v>0.05</v>
      </c>
      <c r="O1689" s="20">
        <v>0.05</v>
      </c>
      <c r="P1689" s="20" t="str">
        <f>IF(Table13[[#This Row],[Discount]]=0,"No Discount",IF(Table13[[#This Row],[Discount]]&lt;=0.05,"Low",IF(Table13[[#This Row],[Discount]]&lt;=0.1,"Medium","High")))</f>
        <v>Low</v>
      </c>
      <c r="Q1689" s="15">
        <f t="shared" si="79"/>
        <v>1.3230000000000002</v>
      </c>
      <c r="R1689" s="15">
        <f t="shared" si="80"/>
        <v>25.137</v>
      </c>
      <c r="S1689" s="15" t="str">
        <f>IF(Table13[[#This Row],[Total Sales After Discount (Main Total Sales)]]&gt;=1000,"High Order","Low Order")</f>
        <v>Low Order</v>
      </c>
      <c r="T1689" s="9" t="s">
        <v>41</v>
      </c>
      <c r="U1689" s="9" t="s">
        <v>81</v>
      </c>
      <c r="V1689" s="16" t="str">
        <f ca="1">PROPER(Table13[[#This Row],[Region]])</f>
        <v>Central</v>
      </c>
      <c r="W1689" s="9" t="s">
        <v>971</v>
      </c>
      <c r="X1689" s="9" t="s">
        <v>988</v>
      </c>
      <c r="Y1689" s="9" t="s">
        <v>32</v>
      </c>
      <c r="Z1689" s="9" t="str">
        <f>TEXT(Table13[[#This Row],[Order Date]],"mmm")</f>
        <v>Jan</v>
      </c>
      <c r="AA1689" s="1" t="str">
        <f>TEXT(Table13[[#This Row],[Order Date]],"yyyy")</f>
        <v>2015</v>
      </c>
      <c r="AB1689" s="1" t="str">
        <f>TEXT(Table13[[#This Row],[Order Date]],"mmm yyyy")</f>
        <v>Jan 2015</v>
      </c>
      <c r="AC1689" s="1" t="str">
        <f>TEXT(Table13[[#This Row],[Order Date]],"dddd")</f>
        <v>Tuesday</v>
      </c>
    </row>
    <row r="1690" spans="1:29" ht="14.5">
      <c r="A1690" s="9">
        <v>2979</v>
      </c>
      <c r="B1690" s="9" t="str">
        <f>VLOOKUP(Table13[[#This Row],[Customer ID]],'Customer Lookup'!A:B,2,0)</f>
        <v>Lloyd Dolan</v>
      </c>
      <c r="C1690" s="9">
        <v>86545</v>
      </c>
      <c r="D1690" s="12">
        <v>42061</v>
      </c>
      <c r="E1690" s="12">
        <v>42063</v>
      </c>
      <c r="F1690" s="24">
        <f>Table13[[#This Row],[Ship Date]]-Table13[[#This Row],[Order Date]]</f>
        <v>2</v>
      </c>
      <c r="G1690" s="18" t="str">
        <f>IF(Table13[[#This Row],[Shipping Delay (No of Days From Order to Delivery)]]&lt;=2,"Fast Delivery","Standard Delivery")</f>
        <v>Fast Delivery</v>
      </c>
      <c r="H1690" s="8" t="s">
        <v>2237</v>
      </c>
      <c r="I1690" s="13" t="str">
        <f ca="1">TRIM(Table13[[#This Row],[Product Category]])</f>
        <v>Office Supplies</v>
      </c>
      <c r="J1690" s="13" t="str">
        <f ca="1">PROPER(Table13[[#This Row],[Product Sub-Category]])</f>
        <v>Binders And Binder Accessories</v>
      </c>
      <c r="K1690" s="14">
        <v>6</v>
      </c>
      <c r="L1690" s="15">
        <v>5.34</v>
      </c>
      <c r="M1690" s="15">
        <f t="shared" si="78"/>
        <v>32.04</v>
      </c>
      <c r="N1690" s="9">
        <v>0.05</v>
      </c>
      <c r="O1690" s="21">
        <v>0.05</v>
      </c>
      <c r="P1690" s="21" t="str">
        <f>IF(Table13[[#This Row],[Discount]]=0,"No Discount",IF(Table13[[#This Row],[Discount]]&lt;=0.05,"Low",IF(Table13[[#This Row],[Discount]]&lt;=0.1,"Medium","High")))</f>
        <v>Low</v>
      </c>
      <c r="Q1690" s="15">
        <f t="shared" si="79"/>
        <v>1.6020000000000001</v>
      </c>
      <c r="R1690" s="15">
        <f t="shared" si="80"/>
        <v>30.437999999999999</v>
      </c>
      <c r="S1690" s="15" t="str">
        <f>IF(Table13[[#This Row],[Total Sales After Discount (Main Total Sales)]]&gt;=1000,"High Order","Low Order")</f>
        <v>Low Order</v>
      </c>
      <c r="T1690" s="9" t="s">
        <v>41</v>
      </c>
      <c r="U1690" s="9" t="s">
        <v>81</v>
      </c>
      <c r="V1690" s="16" t="str">
        <f ca="1">PROPER(Table13[[#This Row],[Region]])</f>
        <v>Central</v>
      </c>
      <c r="W1690" s="9" t="s">
        <v>971</v>
      </c>
      <c r="X1690" s="9" t="s">
        <v>988</v>
      </c>
      <c r="Y1690" s="9" t="s">
        <v>32</v>
      </c>
      <c r="Z1690" s="9" t="str">
        <f>TEXT(Table13[[#This Row],[Order Date]],"mmm")</f>
        <v>Feb</v>
      </c>
      <c r="AA1690" s="1" t="str">
        <f>TEXT(Table13[[#This Row],[Order Date]],"yyyy")</f>
        <v>2015</v>
      </c>
      <c r="AB1690" s="1" t="str">
        <f>TEXT(Table13[[#This Row],[Order Date]],"mmm yyyy")</f>
        <v>Feb 2015</v>
      </c>
      <c r="AC1690" s="1" t="str">
        <f>TEXT(Table13[[#This Row],[Order Date]],"dddd")</f>
        <v>Thursday</v>
      </c>
    </row>
    <row r="1691" spans="1:29" ht="14.5">
      <c r="A1691" s="9">
        <v>2979</v>
      </c>
      <c r="B1691" s="9" t="str">
        <f>VLOOKUP(Table13[[#This Row],[Customer ID]],'Customer Lookup'!A:B,2,0)</f>
        <v>Lloyd Dolan</v>
      </c>
      <c r="C1691" s="9">
        <v>86545</v>
      </c>
      <c r="D1691" s="12">
        <v>42061</v>
      </c>
      <c r="E1691" s="12">
        <v>42062</v>
      </c>
      <c r="F1691" s="24">
        <f>Table13[[#This Row],[Ship Date]]-Table13[[#This Row],[Order Date]]</f>
        <v>1</v>
      </c>
      <c r="G1691" s="18" t="str">
        <f>IF(Table13[[#This Row],[Shipping Delay (No of Days From Order to Delivery)]]&lt;=2,"Fast Delivery","Standard Delivery")</f>
        <v>Fast Delivery</v>
      </c>
      <c r="H1691" s="9" t="s">
        <v>2237</v>
      </c>
      <c r="I1691" s="13" t="str">
        <f ca="1">TRIM(Table13[[#This Row],[Product Category]])</f>
        <v>Office Supplies</v>
      </c>
      <c r="J1691" s="13" t="str">
        <f ca="1">PROPER(Table13[[#This Row],[Product Sub-Category]])</f>
        <v>Binders And Binder Accessories</v>
      </c>
      <c r="K1691" s="14">
        <v>6</v>
      </c>
      <c r="L1691" s="15">
        <v>40.98</v>
      </c>
      <c r="M1691" s="15">
        <f t="shared" si="78"/>
        <v>245.88</v>
      </c>
      <c r="N1691" s="9">
        <v>0.05</v>
      </c>
      <c r="O1691" s="20">
        <v>0.05</v>
      </c>
      <c r="P1691" s="20" t="str">
        <f>IF(Table13[[#This Row],[Discount]]=0,"No Discount",IF(Table13[[#This Row],[Discount]]&lt;=0.05,"Low",IF(Table13[[#This Row],[Discount]]&lt;=0.1,"Medium","High")))</f>
        <v>Low</v>
      </c>
      <c r="Q1691" s="15">
        <f t="shared" si="79"/>
        <v>12.294</v>
      </c>
      <c r="R1691" s="15">
        <f t="shared" si="80"/>
        <v>233.58599999999998</v>
      </c>
      <c r="S1691" s="15" t="str">
        <f>IF(Table13[[#This Row],[Total Sales After Discount (Main Total Sales)]]&gt;=1000,"High Order","Low Order")</f>
        <v>Low Order</v>
      </c>
      <c r="T1691" s="9" t="s">
        <v>41</v>
      </c>
      <c r="U1691" s="9" t="s">
        <v>81</v>
      </c>
      <c r="V1691" s="16" t="str">
        <f ca="1">PROPER(Table13[[#This Row],[Region]])</f>
        <v>Central</v>
      </c>
      <c r="W1691" s="9" t="s">
        <v>971</v>
      </c>
      <c r="X1691" s="9" t="s">
        <v>988</v>
      </c>
      <c r="Y1691" s="9" t="s">
        <v>32</v>
      </c>
      <c r="Z1691" s="9" t="str">
        <f>TEXT(Table13[[#This Row],[Order Date]],"mmm")</f>
        <v>Feb</v>
      </c>
      <c r="AA1691" s="1" t="str">
        <f>TEXT(Table13[[#This Row],[Order Date]],"yyyy")</f>
        <v>2015</v>
      </c>
      <c r="AB1691" s="1" t="str">
        <f>TEXT(Table13[[#This Row],[Order Date]],"mmm yyyy")</f>
        <v>Feb 2015</v>
      </c>
      <c r="AC1691" s="1" t="str">
        <f>TEXT(Table13[[#This Row],[Order Date]],"dddd")</f>
        <v>Thursday</v>
      </c>
    </row>
    <row r="1692" spans="1:29" ht="14.5">
      <c r="A1692" s="9">
        <v>2979</v>
      </c>
      <c r="B1692" s="9" t="str">
        <f>VLOOKUP(Table13[[#This Row],[Customer ID]],'Customer Lookup'!A:B,2,0)</f>
        <v>Lloyd Dolan</v>
      </c>
      <c r="C1692" s="9">
        <v>86546</v>
      </c>
      <c r="D1692" s="12">
        <v>42169</v>
      </c>
      <c r="E1692" s="12">
        <v>42171</v>
      </c>
      <c r="F1692" s="24">
        <f>Table13[[#This Row],[Ship Date]]-Table13[[#This Row],[Order Date]]</f>
        <v>2</v>
      </c>
      <c r="G1692" s="18" t="str">
        <f>IF(Table13[[#This Row],[Shipping Delay (No of Days From Order to Delivery)]]&lt;=2,"Fast Delivery","Standard Delivery")</f>
        <v>Fast Delivery</v>
      </c>
      <c r="H1692" s="8" t="s">
        <v>2231</v>
      </c>
      <c r="I1692" s="13" t="str">
        <f ca="1">TRIM(Table13[[#This Row],[Product Category]])</f>
        <v>Office Supplies</v>
      </c>
      <c r="J1692" s="13" t="str">
        <f ca="1">PROPER(Table13[[#This Row],[Product Sub-Category]])</f>
        <v>Pens &amp; Art Supplies</v>
      </c>
      <c r="K1692" s="14">
        <v>4</v>
      </c>
      <c r="L1692" s="15">
        <v>5.84</v>
      </c>
      <c r="M1692" s="15">
        <f t="shared" si="78"/>
        <v>23.36</v>
      </c>
      <c r="N1692" s="9">
        <v>0.05</v>
      </c>
      <c r="O1692" s="21">
        <v>0.05</v>
      </c>
      <c r="P1692" s="21" t="str">
        <f>IF(Table13[[#This Row],[Discount]]=0,"No Discount",IF(Table13[[#This Row],[Discount]]&lt;=0.05,"Low",IF(Table13[[#This Row],[Discount]]&lt;=0.1,"Medium","High")))</f>
        <v>Low</v>
      </c>
      <c r="Q1692" s="15">
        <f t="shared" si="79"/>
        <v>1.1679999999999999</v>
      </c>
      <c r="R1692" s="15">
        <f t="shared" si="80"/>
        <v>22.192</v>
      </c>
      <c r="S1692" s="15" t="str">
        <f>IF(Table13[[#This Row],[Total Sales After Discount (Main Total Sales)]]&gt;=1000,"High Order","Low Order")</f>
        <v>Low Order</v>
      </c>
      <c r="T1692" s="9" t="s">
        <v>31</v>
      </c>
      <c r="U1692" s="9" t="s">
        <v>81</v>
      </c>
      <c r="V1692" s="16" t="str">
        <f ca="1">PROPER(Table13[[#This Row],[Region]])</f>
        <v>East</v>
      </c>
      <c r="W1692" s="9" t="s">
        <v>971</v>
      </c>
      <c r="X1692" s="9" t="s">
        <v>988</v>
      </c>
      <c r="Y1692" s="9" t="s">
        <v>32</v>
      </c>
      <c r="Z1692" s="9" t="str">
        <f>TEXT(Table13[[#This Row],[Order Date]],"mmm")</f>
        <v>Jun</v>
      </c>
      <c r="AA1692" s="1" t="str">
        <f>TEXT(Table13[[#This Row],[Order Date]],"yyyy")</f>
        <v>2015</v>
      </c>
      <c r="AB1692" s="1" t="str">
        <f>TEXT(Table13[[#This Row],[Order Date]],"mmm yyyy")</f>
        <v>Jun 2015</v>
      </c>
      <c r="AC1692" s="1" t="str">
        <f>TEXT(Table13[[#This Row],[Order Date]],"dddd")</f>
        <v>Sunday</v>
      </c>
    </row>
    <row r="1693" spans="1:29" ht="14.5">
      <c r="A1693" s="9">
        <v>2980</v>
      </c>
      <c r="B1693" s="9" t="str">
        <f>VLOOKUP(Table13[[#This Row],[Customer ID]],'Customer Lookup'!A:B,2,0)</f>
        <v>Joanna Kenney</v>
      </c>
      <c r="C1693" s="9">
        <v>86544</v>
      </c>
      <c r="D1693" s="12">
        <v>42031</v>
      </c>
      <c r="E1693" s="12">
        <v>42033</v>
      </c>
      <c r="F1693" s="24">
        <f>Table13[[#This Row],[Ship Date]]-Table13[[#This Row],[Order Date]]</f>
        <v>2</v>
      </c>
      <c r="G1693" s="18" t="str">
        <f>IF(Table13[[#This Row],[Shipping Delay (No of Days From Order to Delivery)]]&lt;=2,"Fast Delivery","Standard Delivery")</f>
        <v>Fast Delivery</v>
      </c>
      <c r="H1693" s="9" t="s">
        <v>2231</v>
      </c>
      <c r="I1693" s="13" t="str">
        <f ca="1">TRIM(Table13[[#This Row],[Product Category]])</f>
        <v>Office Supplies</v>
      </c>
      <c r="J1693" s="13" t="str">
        <f ca="1">PROPER(Table13[[#This Row],[Product Sub-Category]])</f>
        <v>Pens &amp; Art Supplies</v>
      </c>
      <c r="K1693" s="14">
        <v>10</v>
      </c>
      <c r="L1693" s="15">
        <v>43.98</v>
      </c>
      <c r="M1693" s="15">
        <f t="shared" si="78"/>
        <v>439.79999999999995</v>
      </c>
      <c r="N1693" s="9">
        <v>0.05</v>
      </c>
      <c r="O1693" s="20">
        <v>0.05</v>
      </c>
      <c r="P1693" s="20" t="str">
        <f>IF(Table13[[#This Row],[Discount]]=0,"No Discount",IF(Table13[[#This Row],[Discount]]&lt;=0.05,"Low",IF(Table13[[#This Row],[Discount]]&lt;=0.1,"Medium","High")))</f>
        <v>Low</v>
      </c>
      <c r="Q1693" s="15">
        <f t="shared" si="79"/>
        <v>21.99</v>
      </c>
      <c r="R1693" s="15">
        <f t="shared" si="80"/>
        <v>417.80999999999995</v>
      </c>
      <c r="S1693" s="15" t="str">
        <f>IF(Table13[[#This Row],[Total Sales After Discount (Main Total Sales)]]&gt;=1000,"High Order","Low Order")</f>
        <v>Low Order</v>
      </c>
      <c r="T1693" s="9" t="s">
        <v>41</v>
      </c>
      <c r="U1693" s="9" t="s">
        <v>81</v>
      </c>
      <c r="V1693" s="16" t="str">
        <f ca="1">PROPER(Table13[[#This Row],[Region]])</f>
        <v>East</v>
      </c>
      <c r="W1693" s="9" t="s">
        <v>124</v>
      </c>
      <c r="X1693" s="9" t="s">
        <v>989</v>
      </c>
      <c r="Y1693" s="9" t="s">
        <v>32</v>
      </c>
      <c r="Z1693" s="9" t="str">
        <f>TEXT(Table13[[#This Row],[Order Date]],"mmm")</f>
        <v>Jan</v>
      </c>
      <c r="AA1693" s="1" t="str">
        <f>TEXT(Table13[[#This Row],[Order Date]],"yyyy")</f>
        <v>2015</v>
      </c>
      <c r="AB1693" s="1" t="str">
        <f>TEXT(Table13[[#This Row],[Order Date]],"mmm yyyy")</f>
        <v>Jan 2015</v>
      </c>
      <c r="AC1693" s="1" t="str">
        <f>TEXT(Table13[[#This Row],[Order Date]],"dddd")</f>
        <v>Tuesday</v>
      </c>
    </row>
    <row r="1694" spans="1:29" ht="14.5">
      <c r="A1694" s="9">
        <v>2980</v>
      </c>
      <c r="B1694" s="9" t="str">
        <f>VLOOKUP(Table13[[#This Row],[Customer ID]],'Customer Lookup'!A:B,2,0)</f>
        <v>Joanna Kenney</v>
      </c>
      <c r="C1694" s="9">
        <v>86544</v>
      </c>
      <c r="D1694" s="12">
        <v>42031</v>
      </c>
      <c r="E1694" s="12">
        <v>42034</v>
      </c>
      <c r="F1694" s="24">
        <f>Table13[[#This Row],[Ship Date]]-Table13[[#This Row],[Order Date]]</f>
        <v>3</v>
      </c>
      <c r="G1694" s="18" t="str">
        <f>IF(Table13[[#This Row],[Shipping Delay (No of Days From Order to Delivery)]]&lt;=2,"Fast Delivery","Standard Delivery")</f>
        <v>Standard Delivery</v>
      </c>
      <c r="H1694" s="8" t="s">
        <v>60</v>
      </c>
      <c r="I1694" s="13" t="str">
        <f ca="1">TRIM(Table13[[#This Row],[Product Category]])</f>
        <v>Office Supplies</v>
      </c>
      <c r="J1694" s="13" t="str">
        <f ca="1">PROPER(Table13[[#This Row],[Product Sub-Category]])</f>
        <v>Rubber Bands</v>
      </c>
      <c r="K1694" s="14">
        <v>13</v>
      </c>
      <c r="L1694" s="15">
        <v>1.1399999999999999</v>
      </c>
      <c r="M1694" s="15">
        <f t="shared" si="78"/>
        <v>14.819999999999999</v>
      </c>
      <c r="N1694" s="9">
        <v>0.05</v>
      </c>
      <c r="O1694" s="21">
        <v>0.05</v>
      </c>
      <c r="P1694" s="21" t="str">
        <f>IF(Table13[[#This Row],[Discount]]=0,"No Discount",IF(Table13[[#This Row],[Discount]]&lt;=0.05,"Low",IF(Table13[[#This Row],[Discount]]&lt;=0.1,"Medium","High")))</f>
        <v>Low</v>
      </c>
      <c r="Q1694" s="15">
        <f t="shared" si="79"/>
        <v>0.74099999999999999</v>
      </c>
      <c r="R1694" s="15">
        <f t="shared" si="80"/>
        <v>14.078999999999999</v>
      </c>
      <c r="S1694" s="15" t="str">
        <f>IF(Table13[[#This Row],[Total Sales After Discount (Main Total Sales)]]&gt;=1000,"High Order","Low Order")</f>
        <v>Low Order</v>
      </c>
      <c r="T1694" s="9" t="s">
        <v>41</v>
      </c>
      <c r="U1694" s="9" t="s">
        <v>81</v>
      </c>
      <c r="V1694" s="16" t="str">
        <f ca="1">PROPER(Table13[[#This Row],[Region]])</f>
        <v>East</v>
      </c>
      <c r="W1694" s="9" t="s">
        <v>124</v>
      </c>
      <c r="X1694" s="9" t="s">
        <v>989</v>
      </c>
      <c r="Y1694" s="9" t="s">
        <v>32</v>
      </c>
      <c r="Z1694" s="9" t="str">
        <f>TEXT(Table13[[#This Row],[Order Date]],"mmm")</f>
        <v>Jan</v>
      </c>
      <c r="AA1694" s="1" t="str">
        <f>TEXT(Table13[[#This Row],[Order Date]],"yyyy")</f>
        <v>2015</v>
      </c>
      <c r="AB1694" s="1" t="str">
        <f>TEXT(Table13[[#This Row],[Order Date]],"mmm yyyy")</f>
        <v>Jan 2015</v>
      </c>
      <c r="AC1694" s="1" t="str">
        <f>TEXT(Table13[[#This Row],[Order Date]],"dddd")</f>
        <v>Tuesday</v>
      </c>
    </row>
    <row r="1695" spans="1:29" ht="14.5">
      <c r="A1695" s="9">
        <v>2980</v>
      </c>
      <c r="B1695" s="9" t="str">
        <f>VLOOKUP(Table13[[#This Row],[Customer ID]],'Customer Lookup'!A:B,2,0)</f>
        <v>Joanna Kenney</v>
      </c>
      <c r="C1695" s="9">
        <v>86547</v>
      </c>
      <c r="D1695" s="12">
        <v>42060</v>
      </c>
      <c r="E1695" s="12">
        <v>42062</v>
      </c>
      <c r="F1695" s="24">
        <f>Table13[[#This Row],[Ship Date]]-Table13[[#This Row],[Order Date]]</f>
        <v>2</v>
      </c>
      <c r="G1695" s="18" t="str">
        <f>IF(Table13[[#This Row],[Shipping Delay (No of Days From Order to Delivery)]]&lt;=2,"Fast Delivery","Standard Delivery")</f>
        <v>Fast Delivery</v>
      </c>
      <c r="H1695" s="9" t="s">
        <v>116</v>
      </c>
      <c r="I1695" s="13" t="str">
        <f ca="1">TRIM(Table13[[#This Row],[Product Category]])</f>
        <v>Office Supplies</v>
      </c>
      <c r="J1695" s="13" t="str">
        <f ca="1">PROPER(Table13[[#This Row],[Product Sub-Category]])</f>
        <v>Labels</v>
      </c>
      <c r="K1695" s="14">
        <v>6</v>
      </c>
      <c r="L1695" s="15">
        <v>2.61</v>
      </c>
      <c r="M1695" s="15">
        <f t="shared" si="78"/>
        <v>15.66</v>
      </c>
      <c r="N1695" s="9">
        <v>0.05</v>
      </c>
      <c r="O1695" s="20">
        <v>0.05</v>
      </c>
      <c r="P1695" s="20" t="str">
        <f>IF(Table13[[#This Row],[Discount]]=0,"No Discount",IF(Table13[[#This Row],[Discount]]&lt;=0.05,"Low",IF(Table13[[#This Row],[Discount]]&lt;=0.1,"Medium","High")))</f>
        <v>Low</v>
      </c>
      <c r="Q1695" s="15">
        <f t="shared" si="79"/>
        <v>0.78300000000000003</v>
      </c>
      <c r="R1695" s="15">
        <f t="shared" si="80"/>
        <v>14.877000000000001</v>
      </c>
      <c r="S1695" s="15" t="str">
        <f>IF(Table13[[#This Row],[Total Sales After Discount (Main Total Sales)]]&gt;=1000,"High Order","Low Order")</f>
        <v>Low Order</v>
      </c>
      <c r="T1695" s="9" t="s">
        <v>50</v>
      </c>
      <c r="U1695" s="9" t="s">
        <v>81</v>
      </c>
      <c r="V1695" s="16" t="str">
        <f ca="1">PROPER(Table13[[#This Row],[Region]])</f>
        <v>East</v>
      </c>
      <c r="W1695" s="9" t="s">
        <v>124</v>
      </c>
      <c r="X1695" s="9" t="s">
        <v>989</v>
      </c>
      <c r="Y1695" s="9" t="s">
        <v>32</v>
      </c>
      <c r="Z1695" s="9" t="str">
        <f>TEXT(Table13[[#This Row],[Order Date]],"mmm")</f>
        <v>Feb</v>
      </c>
      <c r="AA1695" s="1" t="str">
        <f>TEXT(Table13[[#This Row],[Order Date]],"yyyy")</f>
        <v>2015</v>
      </c>
      <c r="AB1695" s="1" t="str">
        <f>TEXT(Table13[[#This Row],[Order Date]],"mmm yyyy")</f>
        <v>Feb 2015</v>
      </c>
      <c r="AC1695" s="1" t="str">
        <f>TEXT(Table13[[#This Row],[Order Date]],"dddd")</f>
        <v>Wednesday</v>
      </c>
    </row>
    <row r="1696" spans="1:29" ht="14.5">
      <c r="A1696" s="9">
        <v>2980</v>
      </c>
      <c r="B1696" s="9" t="str">
        <f>VLOOKUP(Table13[[#This Row],[Customer ID]],'Customer Lookup'!A:B,2,0)</f>
        <v>Joanna Kenney</v>
      </c>
      <c r="C1696" s="9">
        <v>86548</v>
      </c>
      <c r="D1696" s="12">
        <v>42154</v>
      </c>
      <c r="E1696" s="12">
        <v>42159</v>
      </c>
      <c r="F1696" s="24">
        <f>Table13[[#This Row],[Ship Date]]-Table13[[#This Row],[Order Date]]</f>
        <v>5</v>
      </c>
      <c r="G1696" s="18" t="str">
        <f>IF(Table13[[#This Row],[Shipping Delay (No of Days From Order to Delivery)]]&lt;=2,"Fast Delivery","Standard Delivery")</f>
        <v>Standard Delivery</v>
      </c>
      <c r="H1696" s="8" t="s">
        <v>2231</v>
      </c>
      <c r="I1696" s="13" t="str">
        <f ca="1">TRIM(Table13[[#This Row],[Product Category]])</f>
        <v>Furniture</v>
      </c>
      <c r="J1696" s="13" t="str">
        <f ca="1">PROPER(Table13[[#This Row],[Product Sub-Category]])</f>
        <v>Pens &amp; Art Supplies</v>
      </c>
      <c r="K1696" s="14">
        <v>39</v>
      </c>
      <c r="L1696" s="15">
        <v>2.88</v>
      </c>
      <c r="M1696" s="15">
        <f t="shared" si="78"/>
        <v>112.32</v>
      </c>
      <c r="N1696" s="9">
        <v>0.05</v>
      </c>
      <c r="O1696" s="21">
        <v>0.05</v>
      </c>
      <c r="P1696" s="21" t="str">
        <f>IF(Table13[[#This Row],[Discount]]=0,"No Discount",IF(Table13[[#This Row],[Discount]]&lt;=0.05,"Low",IF(Table13[[#This Row],[Discount]]&lt;=0.1,"Medium","High")))</f>
        <v>Low</v>
      </c>
      <c r="Q1696" s="15">
        <f t="shared" si="79"/>
        <v>5.6159999999999997</v>
      </c>
      <c r="R1696" s="15">
        <f t="shared" si="80"/>
        <v>106.70399999999999</v>
      </c>
      <c r="S1696" s="15" t="str">
        <f>IF(Table13[[#This Row],[Total Sales After Discount (Main Total Sales)]]&gt;=1000,"High Order","Low Order")</f>
        <v>Low Order</v>
      </c>
      <c r="T1696" s="9" t="s">
        <v>98</v>
      </c>
      <c r="U1696" s="9" t="s">
        <v>81</v>
      </c>
      <c r="V1696" s="16" t="str">
        <f ca="1">PROPER(Table13[[#This Row],[Region]])</f>
        <v>Central</v>
      </c>
      <c r="W1696" s="9" t="s">
        <v>124</v>
      </c>
      <c r="X1696" s="9" t="s">
        <v>989</v>
      </c>
      <c r="Y1696" s="9" t="s">
        <v>32</v>
      </c>
      <c r="Z1696" s="9" t="str">
        <f>TEXT(Table13[[#This Row],[Order Date]],"mmm")</f>
        <v>May</v>
      </c>
      <c r="AA1696" s="1" t="str">
        <f>TEXT(Table13[[#This Row],[Order Date]],"yyyy")</f>
        <v>2015</v>
      </c>
      <c r="AB1696" s="1" t="str">
        <f>TEXT(Table13[[#This Row],[Order Date]],"mmm yyyy")</f>
        <v>May 2015</v>
      </c>
      <c r="AC1696" s="1" t="str">
        <f>TEXT(Table13[[#This Row],[Order Date]],"dddd")</f>
        <v>Saturday</v>
      </c>
    </row>
    <row r="1697" spans="1:29" ht="14.5">
      <c r="A1697" s="9">
        <v>2987</v>
      </c>
      <c r="B1697" s="9" t="str">
        <f>VLOOKUP(Table13[[#This Row],[Customer ID]],'Customer Lookup'!A:B,2,0)</f>
        <v>Natalie Watts</v>
      </c>
      <c r="C1697" s="9">
        <v>91180</v>
      </c>
      <c r="D1697" s="12">
        <v>42183</v>
      </c>
      <c r="E1697" s="12">
        <v>42183</v>
      </c>
      <c r="F1697" s="24">
        <f>Table13[[#This Row],[Ship Date]]-Table13[[#This Row],[Order Date]]</f>
        <v>0</v>
      </c>
      <c r="G1697" s="18" t="str">
        <f>IF(Table13[[#This Row],[Shipping Delay (No of Days From Order to Delivery)]]&lt;=2,"Fast Delivery","Standard Delivery")</f>
        <v>Fast Delivery</v>
      </c>
      <c r="H1697" s="9" t="s">
        <v>151</v>
      </c>
      <c r="I1697" s="13" t="str">
        <f ca="1">TRIM(Table13[[#This Row],[Product Category]])</f>
        <v>Office Supplies</v>
      </c>
      <c r="J1697" s="13" t="str">
        <f ca="1">PROPER(Table13[[#This Row],[Product Sub-Category]])</f>
        <v>Bookcases</v>
      </c>
      <c r="K1697" s="14">
        <v>17</v>
      </c>
      <c r="L1697" s="15">
        <v>100.98</v>
      </c>
      <c r="M1697" s="15">
        <f t="shared" si="78"/>
        <v>1716.66</v>
      </c>
      <c r="N1697" s="9">
        <v>0.1</v>
      </c>
      <c r="O1697" s="20">
        <v>0.1</v>
      </c>
      <c r="P1697" s="20" t="str">
        <f>IF(Table13[[#This Row],[Discount]]=0,"No Discount",IF(Table13[[#This Row],[Discount]]&lt;=0.05,"Low",IF(Table13[[#This Row],[Discount]]&lt;=0.1,"Medium","High")))</f>
        <v>Medium</v>
      </c>
      <c r="Q1697" s="15">
        <f t="shared" si="79"/>
        <v>171.66600000000003</v>
      </c>
      <c r="R1697" s="15">
        <f t="shared" si="80"/>
        <v>1544.9940000000001</v>
      </c>
      <c r="S1697" s="15" t="str">
        <f>IF(Table13[[#This Row],[Total Sales After Discount (Main Total Sales)]]&gt;=1000,"High Order","Low Order")</f>
        <v>High Order</v>
      </c>
      <c r="T1697" s="9" t="s">
        <v>41</v>
      </c>
      <c r="U1697" s="9" t="s">
        <v>42</v>
      </c>
      <c r="V1697" s="16" t="str">
        <f ca="1">PROPER(Table13[[#This Row],[Region]])</f>
        <v>Central</v>
      </c>
      <c r="W1697" s="9" t="s">
        <v>228</v>
      </c>
      <c r="X1697" s="9" t="s">
        <v>990</v>
      </c>
      <c r="Y1697" s="9" t="s">
        <v>22</v>
      </c>
      <c r="Z1697" s="9" t="str">
        <f>TEXT(Table13[[#This Row],[Order Date]],"mmm")</f>
        <v>Jun</v>
      </c>
      <c r="AA1697" s="1" t="str">
        <f>TEXT(Table13[[#This Row],[Order Date]],"yyyy")</f>
        <v>2015</v>
      </c>
      <c r="AB1697" s="1" t="str">
        <f>TEXT(Table13[[#This Row],[Order Date]],"mmm yyyy")</f>
        <v>Jun 2015</v>
      </c>
      <c r="AC1697" s="1" t="str">
        <f>TEXT(Table13[[#This Row],[Order Date]],"dddd")</f>
        <v>Sunday</v>
      </c>
    </row>
    <row r="1698" spans="1:29" ht="14.5">
      <c r="A1698" s="9">
        <v>2987</v>
      </c>
      <c r="B1698" s="9" t="str">
        <f>VLOOKUP(Table13[[#This Row],[Customer ID]],'Customer Lookup'!A:B,2,0)</f>
        <v>Natalie Watts</v>
      </c>
      <c r="C1698" s="9">
        <v>91180</v>
      </c>
      <c r="D1698" s="12">
        <v>42183</v>
      </c>
      <c r="E1698" s="12">
        <v>42183</v>
      </c>
      <c r="F1698" s="24">
        <f>Table13[[#This Row],[Ship Date]]-Table13[[#This Row],[Order Date]]</f>
        <v>0</v>
      </c>
      <c r="G1698" s="18" t="str">
        <f>IF(Table13[[#This Row],[Shipping Delay (No of Days From Order to Delivery)]]&lt;=2,"Fast Delivery","Standard Delivery")</f>
        <v>Fast Delivery</v>
      </c>
      <c r="H1698" s="8" t="s">
        <v>83</v>
      </c>
      <c r="I1698" s="13" t="str">
        <f ca="1">TRIM(Table13[[#This Row],[Product Category]])</f>
        <v>Office Supplies</v>
      </c>
      <c r="J1698" s="13" t="str">
        <f ca="1">PROPER(Table13[[#This Row],[Product Sub-Category]])</f>
        <v>Paper</v>
      </c>
      <c r="K1698" s="14">
        <v>6</v>
      </c>
      <c r="L1698" s="15">
        <v>5.78</v>
      </c>
      <c r="M1698" s="15">
        <f t="shared" si="78"/>
        <v>34.68</v>
      </c>
      <c r="N1698" s="9">
        <v>0.05</v>
      </c>
      <c r="O1698" s="21">
        <v>0.05</v>
      </c>
      <c r="P1698" s="21" t="str">
        <f>IF(Table13[[#This Row],[Discount]]=0,"No Discount",IF(Table13[[#This Row],[Discount]]&lt;=0.05,"Low",IF(Table13[[#This Row],[Discount]]&lt;=0.1,"Medium","High")))</f>
        <v>Low</v>
      </c>
      <c r="Q1698" s="15">
        <f t="shared" si="79"/>
        <v>1.734</v>
      </c>
      <c r="R1698" s="15">
        <f t="shared" si="80"/>
        <v>32.945999999999998</v>
      </c>
      <c r="S1698" s="15" t="str">
        <f>IF(Table13[[#This Row],[Total Sales After Discount (Main Total Sales)]]&gt;=1000,"High Order","Low Order")</f>
        <v>Low Order</v>
      </c>
      <c r="T1698" s="9" t="s">
        <v>41</v>
      </c>
      <c r="U1698" s="9" t="s">
        <v>42</v>
      </c>
      <c r="V1698" s="16" t="str">
        <f ca="1">PROPER(Table13[[#This Row],[Region]])</f>
        <v>Central</v>
      </c>
      <c r="W1698" s="9" t="s">
        <v>228</v>
      </c>
      <c r="X1698" s="9" t="s">
        <v>990</v>
      </c>
      <c r="Y1698" s="9" t="s">
        <v>32</v>
      </c>
      <c r="Z1698" s="9" t="str">
        <f>TEXT(Table13[[#This Row],[Order Date]],"mmm")</f>
        <v>Jun</v>
      </c>
      <c r="AA1698" s="1" t="str">
        <f>TEXT(Table13[[#This Row],[Order Date]],"yyyy")</f>
        <v>2015</v>
      </c>
      <c r="AB1698" s="1" t="str">
        <f>TEXT(Table13[[#This Row],[Order Date]],"mmm yyyy")</f>
        <v>Jun 2015</v>
      </c>
      <c r="AC1698" s="1" t="str">
        <f>TEXT(Table13[[#This Row],[Order Date]],"dddd")</f>
        <v>Sunday</v>
      </c>
    </row>
    <row r="1699" spans="1:29" ht="14.5">
      <c r="A1699" s="9">
        <v>2991</v>
      </c>
      <c r="B1699" s="9" t="str">
        <f>VLOOKUP(Table13[[#This Row],[Customer ID]],'Customer Lookup'!A:B,2,0)</f>
        <v>Sean Herbert</v>
      </c>
      <c r="C1699" s="9">
        <v>91466</v>
      </c>
      <c r="D1699" s="12">
        <v>42132</v>
      </c>
      <c r="E1699" s="12">
        <v>42137</v>
      </c>
      <c r="F1699" s="24">
        <f>Table13[[#This Row],[Ship Date]]-Table13[[#This Row],[Order Date]]</f>
        <v>5</v>
      </c>
      <c r="G1699" s="18" t="str">
        <f>IF(Table13[[#This Row],[Shipping Delay (No of Days From Order to Delivery)]]&lt;=2,"Fast Delivery","Standard Delivery")</f>
        <v>Standard Delivery</v>
      </c>
      <c r="H1699" s="9" t="s">
        <v>196</v>
      </c>
      <c r="I1699" s="13" t="str">
        <f ca="1">TRIM(Table13[[#This Row],[Product Category]])</f>
        <v>Office Supplies</v>
      </c>
      <c r="J1699" s="13" t="str">
        <f ca="1">PROPER(Table13[[#This Row],[Product Sub-Category]])</f>
        <v>Appliances</v>
      </c>
      <c r="K1699" s="14">
        <v>2</v>
      </c>
      <c r="L1699" s="15">
        <v>70.97</v>
      </c>
      <c r="M1699" s="15">
        <f t="shared" si="78"/>
        <v>141.94</v>
      </c>
      <c r="N1699" s="9">
        <v>0.05</v>
      </c>
      <c r="O1699" s="20">
        <v>0.05</v>
      </c>
      <c r="P1699" s="20" t="str">
        <f>IF(Table13[[#This Row],[Discount]]=0,"No Discount",IF(Table13[[#This Row],[Discount]]&lt;=0.05,"Low",IF(Table13[[#This Row],[Discount]]&lt;=0.1,"Medium","High")))</f>
        <v>Low</v>
      </c>
      <c r="Q1699" s="15">
        <f t="shared" si="79"/>
        <v>7.0970000000000004</v>
      </c>
      <c r="R1699" s="15">
        <f t="shared" si="80"/>
        <v>134.84299999999999</v>
      </c>
      <c r="S1699" s="15" t="str">
        <f>IF(Table13[[#This Row],[Total Sales After Discount (Main Total Sales)]]&gt;=1000,"High Order","Low Order")</f>
        <v>Low Order</v>
      </c>
      <c r="T1699" s="9" t="s">
        <v>98</v>
      </c>
      <c r="U1699" s="9" t="s">
        <v>42</v>
      </c>
      <c r="V1699" s="16" t="str">
        <f ca="1">PROPER(Table13[[#This Row],[Region]])</f>
        <v>Central</v>
      </c>
      <c r="W1699" s="9" t="s">
        <v>718</v>
      </c>
      <c r="X1699" s="9" t="s">
        <v>991</v>
      </c>
      <c r="Y1699" s="9" t="s">
        <v>32</v>
      </c>
      <c r="Z1699" s="9" t="str">
        <f>TEXT(Table13[[#This Row],[Order Date]],"mmm")</f>
        <v>May</v>
      </c>
      <c r="AA1699" s="1" t="str">
        <f>TEXT(Table13[[#This Row],[Order Date]],"yyyy")</f>
        <v>2015</v>
      </c>
      <c r="AB1699" s="1" t="str">
        <f>TEXT(Table13[[#This Row],[Order Date]],"mmm yyyy")</f>
        <v>May 2015</v>
      </c>
      <c r="AC1699" s="1" t="str">
        <f>TEXT(Table13[[#This Row],[Order Date]],"dddd")</f>
        <v>Friday</v>
      </c>
    </row>
    <row r="1700" spans="1:29" ht="14.5">
      <c r="A1700" s="9">
        <v>2992</v>
      </c>
      <c r="B1700" s="9" t="str">
        <f>VLOOKUP(Table13[[#This Row],[Customer ID]],'Customer Lookup'!A:B,2,0)</f>
        <v>Lindsay Webb</v>
      </c>
      <c r="C1700" s="9">
        <v>91466</v>
      </c>
      <c r="D1700" s="12">
        <v>42132</v>
      </c>
      <c r="E1700" s="12">
        <v>42139</v>
      </c>
      <c r="F1700" s="24">
        <f>Table13[[#This Row],[Ship Date]]-Table13[[#This Row],[Order Date]]</f>
        <v>7</v>
      </c>
      <c r="G1700" s="18" t="str">
        <f>IF(Table13[[#This Row],[Shipping Delay (No of Days From Order to Delivery)]]&lt;=2,"Fast Delivery","Standard Delivery")</f>
        <v>Standard Delivery</v>
      </c>
      <c r="H1700" s="8" t="s">
        <v>83</v>
      </c>
      <c r="I1700" s="13" t="str">
        <f ca="1">TRIM(Table13[[#This Row],[Product Category]])</f>
        <v>Office Supplies</v>
      </c>
      <c r="J1700" s="13" t="str">
        <f ca="1">PROPER(Table13[[#This Row],[Product Sub-Category]])</f>
        <v>Paper</v>
      </c>
      <c r="K1700" s="14">
        <v>36</v>
      </c>
      <c r="L1700" s="15">
        <v>5.28</v>
      </c>
      <c r="M1700" s="15">
        <f t="shared" si="78"/>
        <v>190.08</v>
      </c>
      <c r="N1700" s="9">
        <v>0.05</v>
      </c>
      <c r="O1700" s="21">
        <v>0.05</v>
      </c>
      <c r="P1700" s="21" t="str">
        <f>IF(Table13[[#This Row],[Discount]]=0,"No Discount",IF(Table13[[#This Row],[Discount]]&lt;=0.05,"Low",IF(Table13[[#This Row],[Discount]]&lt;=0.1,"Medium","High")))</f>
        <v>Low</v>
      </c>
      <c r="Q1700" s="15">
        <f t="shared" si="79"/>
        <v>9.5040000000000013</v>
      </c>
      <c r="R1700" s="15">
        <f t="shared" si="80"/>
        <v>180.57600000000002</v>
      </c>
      <c r="S1700" s="15" t="str">
        <f>IF(Table13[[#This Row],[Total Sales After Discount (Main Total Sales)]]&gt;=1000,"High Order","Low Order")</f>
        <v>Low Order</v>
      </c>
      <c r="T1700" s="9" t="s">
        <v>98</v>
      </c>
      <c r="U1700" s="9" t="s">
        <v>42</v>
      </c>
      <c r="V1700" s="16" t="str">
        <f ca="1">PROPER(Table13[[#This Row],[Region]])</f>
        <v>Central</v>
      </c>
      <c r="W1700" s="9" t="s">
        <v>718</v>
      </c>
      <c r="X1700" s="9" t="s">
        <v>992</v>
      </c>
      <c r="Y1700" s="9" t="s">
        <v>32</v>
      </c>
      <c r="Z1700" s="9" t="str">
        <f>TEXT(Table13[[#This Row],[Order Date]],"mmm")</f>
        <v>May</v>
      </c>
      <c r="AA1700" s="1" t="str">
        <f>TEXT(Table13[[#This Row],[Order Date]],"yyyy")</f>
        <v>2015</v>
      </c>
      <c r="AB1700" s="1" t="str">
        <f>TEXT(Table13[[#This Row],[Order Date]],"mmm yyyy")</f>
        <v>May 2015</v>
      </c>
      <c r="AC1700" s="1" t="str">
        <f>TEXT(Table13[[#This Row],[Order Date]],"dddd")</f>
        <v>Friday</v>
      </c>
    </row>
    <row r="1701" spans="1:29" ht="14.5">
      <c r="A1701" s="9">
        <v>2999</v>
      </c>
      <c r="B1701" s="9" t="str">
        <f>VLOOKUP(Table13[[#This Row],[Customer ID]],'Customer Lookup'!A:B,2,0)</f>
        <v>Kim McCarthy</v>
      </c>
      <c r="C1701" s="9">
        <v>87041</v>
      </c>
      <c r="D1701" s="12">
        <v>42104</v>
      </c>
      <c r="E1701" s="12">
        <v>42105</v>
      </c>
      <c r="F1701" s="24">
        <f>Table13[[#This Row],[Ship Date]]-Table13[[#This Row],[Order Date]]</f>
        <v>1</v>
      </c>
      <c r="G1701" s="18" t="str">
        <f>IF(Table13[[#This Row],[Shipping Delay (No of Days From Order to Delivery)]]&lt;=2,"Fast Delivery","Standard Delivery")</f>
        <v>Fast Delivery</v>
      </c>
      <c r="H1701" s="9" t="s">
        <v>2240</v>
      </c>
      <c r="I1701" s="13" t="str">
        <f ca="1">TRIM(Table13[[#This Row],[Product Category]])</f>
        <v>Office Supplies</v>
      </c>
      <c r="J1701" s="13" t="str">
        <f ca="1">PROPER(Table13[[#This Row],[Product Sub-Category]])</f>
        <v>Scissors, Rulers And Trimmers</v>
      </c>
      <c r="K1701" s="14">
        <v>5</v>
      </c>
      <c r="L1701" s="15">
        <v>10.98</v>
      </c>
      <c r="M1701" s="15">
        <f t="shared" si="78"/>
        <v>54.900000000000006</v>
      </c>
      <c r="N1701" s="9">
        <v>0.05</v>
      </c>
      <c r="O1701" s="20">
        <v>0.05</v>
      </c>
      <c r="P1701" s="20" t="str">
        <f>IF(Table13[[#This Row],[Discount]]=0,"No Discount",IF(Table13[[#This Row],[Discount]]&lt;=0.05,"Low",IF(Table13[[#This Row],[Discount]]&lt;=0.1,"Medium","High")))</f>
        <v>Low</v>
      </c>
      <c r="Q1701" s="15">
        <f t="shared" si="79"/>
        <v>2.7450000000000006</v>
      </c>
      <c r="R1701" s="15">
        <f t="shared" si="80"/>
        <v>52.155000000000008</v>
      </c>
      <c r="S1701" s="15" t="str">
        <f>IF(Table13[[#This Row],[Total Sales After Discount (Main Total Sales)]]&gt;=1000,"High Order","Low Order")</f>
        <v>Low Order</v>
      </c>
      <c r="T1701" s="9" t="s">
        <v>31</v>
      </c>
      <c r="U1701" s="9" t="s">
        <v>104</v>
      </c>
      <c r="V1701" s="16" t="str">
        <f ca="1">PROPER(Table13[[#This Row],[Region]])</f>
        <v>Central</v>
      </c>
      <c r="W1701" s="9" t="s">
        <v>215</v>
      </c>
      <c r="X1701" s="9" t="s">
        <v>993</v>
      </c>
      <c r="Y1701" s="9" t="s">
        <v>32</v>
      </c>
      <c r="Z1701" s="9" t="str">
        <f>TEXT(Table13[[#This Row],[Order Date]],"mmm")</f>
        <v>Apr</v>
      </c>
      <c r="AA1701" s="1" t="str">
        <f>TEXT(Table13[[#This Row],[Order Date]],"yyyy")</f>
        <v>2015</v>
      </c>
      <c r="AB1701" s="1" t="str">
        <f>TEXT(Table13[[#This Row],[Order Date]],"mmm yyyy")</f>
        <v>Apr 2015</v>
      </c>
      <c r="AC1701" s="1" t="str">
        <f>TEXT(Table13[[#This Row],[Order Date]],"dddd")</f>
        <v>Friday</v>
      </c>
    </row>
    <row r="1702" spans="1:29" ht="14.5">
      <c r="A1702" s="9">
        <v>3000</v>
      </c>
      <c r="B1702" s="9" t="str">
        <f>VLOOKUP(Table13[[#This Row],[Customer ID]],'Customer Lookup'!A:B,2,0)</f>
        <v>Priscilla Allen</v>
      </c>
      <c r="C1702" s="9">
        <v>87042</v>
      </c>
      <c r="D1702" s="12">
        <v>42030</v>
      </c>
      <c r="E1702" s="12">
        <v>42032</v>
      </c>
      <c r="F1702" s="24">
        <f>Table13[[#This Row],[Ship Date]]-Table13[[#This Row],[Order Date]]</f>
        <v>2</v>
      </c>
      <c r="G1702" s="18" t="str">
        <f>IF(Table13[[#This Row],[Shipping Delay (No of Days From Order to Delivery)]]&lt;=2,"Fast Delivery","Standard Delivery")</f>
        <v>Fast Delivery</v>
      </c>
      <c r="H1702" s="8" t="s">
        <v>83</v>
      </c>
      <c r="I1702" s="13" t="str">
        <f ca="1">TRIM(Table13[[#This Row],[Product Category]])</f>
        <v>Office Supplies</v>
      </c>
      <c r="J1702" s="13" t="str">
        <f ca="1">PROPER(Table13[[#This Row],[Product Sub-Category]])</f>
        <v>Paper</v>
      </c>
      <c r="K1702" s="14">
        <v>4</v>
      </c>
      <c r="L1702" s="15">
        <v>10.14</v>
      </c>
      <c r="M1702" s="15">
        <f t="shared" si="78"/>
        <v>40.56</v>
      </c>
      <c r="N1702" s="9">
        <v>0.05</v>
      </c>
      <c r="O1702" s="21">
        <v>0.05</v>
      </c>
      <c r="P1702" s="21" t="str">
        <f>IF(Table13[[#This Row],[Discount]]=0,"No Discount",IF(Table13[[#This Row],[Discount]]&lt;=0.05,"Low",IF(Table13[[#This Row],[Discount]]&lt;=0.1,"Medium","High")))</f>
        <v>Low</v>
      </c>
      <c r="Q1702" s="15">
        <f t="shared" si="79"/>
        <v>2.028</v>
      </c>
      <c r="R1702" s="15">
        <f t="shared" si="80"/>
        <v>38.532000000000004</v>
      </c>
      <c r="S1702" s="15" t="str">
        <f>IF(Table13[[#This Row],[Total Sales After Discount (Main Total Sales)]]&gt;=1000,"High Order","Low Order")</f>
        <v>Low Order</v>
      </c>
      <c r="T1702" s="9" t="s">
        <v>98</v>
      </c>
      <c r="U1702" s="9" t="s">
        <v>104</v>
      </c>
      <c r="V1702" s="16" t="str">
        <f ca="1">PROPER(Table13[[#This Row],[Region]])</f>
        <v>Central</v>
      </c>
      <c r="W1702" s="9" t="s">
        <v>215</v>
      </c>
      <c r="X1702" s="9" t="s">
        <v>994</v>
      </c>
      <c r="Y1702" s="9" t="s">
        <v>32</v>
      </c>
      <c r="Z1702" s="9" t="str">
        <f>TEXT(Table13[[#This Row],[Order Date]],"mmm")</f>
        <v>Jan</v>
      </c>
      <c r="AA1702" s="1" t="str">
        <f>TEXT(Table13[[#This Row],[Order Date]],"yyyy")</f>
        <v>2015</v>
      </c>
      <c r="AB1702" s="1" t="str">
        <f>TEXT(Table13[[#This Row],[Order Date]],"mmm yyyy")</f>
        <v>Jan 2015</v>
      </c>
      <c r="AC1702" s="1" t="str">
        <f>TEXT(Table13[[#This Row],[Order Date]],"dddd")</f>
        <v>Monday</v>
      </c>
    </row>
    <row r="1703" spans="1:29" ht="14.5">
      <c r="A1703" s="9">
        <v>3001</v>
      </c>
      <c r="B1703" s="9" t="str">
        <f>VLOOKUP(Table13[[#This Row],[Customer ID]],'Customer Lookup'!A:B,2,0)</f>
        <v>Anthony Foley</v>
      </c>
      <c r="C1703" s="9">
        <v>87043</v>
      </c>
      <c r="D1703" s="12">
        <v>42080</v>
      </c>
      <c r="E1703" s="12">
        <v>42082</v>
      </c>
      <c r="F1703" s="24">
        <f>Table13[[#This Row],[Ship Date]]-Table13[[#This Row],[Order Date]]</f>
        <v>2</v>
      </c>
      <c r="G1703" s="18" t="str">
        <f>IF(Table13[[#This Row],[Shipping Delay (No of Days From Order to Delivery)]]&lt;=2,"Fast Delivery","Standard Delivery")</f>
        <v>Fast Delivery</v>
      </c>
      <c r="H1703" s="9" t="s">
        <v>2237</v>
      </c>
      <c r="I1703" s="13" t="str">
        <f ca="1">TRIM(Table13[[#This Row],[Product Category]])</f>
        <v>Technology</v>
      </c>
      <c r="J1703" s="13" t="str">
        <f ca="1">PROPER(Table13[[#This Row],[Product Sub-Category]])</f>
        <v>Binders And Binder Accessories</v>
      </c>
      <c r="K1703" s="14">
        <v>21</v>
      </c>
      <c r="L1703" s="15">
        <v>5.4</v>
      </c>
      <c r="M1703" s="15">
        <f t="shared" si="78"/>
        <v>113.4</v>
      </c>
      <c r="N1703" s="9">
        <v>0.05</v>
      </c>
      <c r="O1703" s="20">
        <v>0.05</v>
      </c>
      <c r="P1703" s="20" t="str">
        <f>IF(Table13[[#This Row],[Discount]]=0,"No Discount",IF(Table13[[#This Row],[Discount]]&lt;=0.05,"Low",IF(Table13[[#This Row],[Discount]]&lt;=0.1,"Medium","High")))</f>
        <v>Low</v>
      </c>
      <c r="Q1703" s="15">
        <f t="shared" si="79"/>
        <v>5.6700000000000008</v>
      </c>
      <c r="R1703" s="15">
        <f t="shared" si="80"/>
        <v>107.73</v>
      </c>
      <c r="S1703" s="15" t="str">
        <f>IF(Table13[[#This Row],[Total Sales After Discount (Main Total Sales)]]&gt;=1000,"High Order","Low Order")</f>
        <v>Low Order</v>
      </c>
      <c r="T1703" s="9" t="s">
        <v>31</v>
      </c>
      <c r="U1703" s="9" t="s">
        <v>104</v>
      </c>
      <c r="V1703" s="16" t="str">
        <f ca="1">PROPER(Table13[[#This Row],[Region]])</f>
        <v>West</v>
      </c>
      <c r="W1703" s="9" t="s">
        <v>215</v>
      </c>
      <c r="X1703" s="9" t="s">
        <v>995</v>
      </c>
      <c r="Y1703" s="9" t="s">
        <v>32</v>
      </c>
      <c r="Z1703" s="9" t="str">
        <f>TEXT(Table13[[#This Row],[Order Date]],"mmm")</f>
        <v>Mar</v>
      </c>
      <c r="AA1703" s="1" t="str">
        <f>TEXT(Table13[[#This Row],[Order Date]],"yyyy")</f>
        <v>2015</v>
      </c>
      <c r="AB1703" s="1" t="str">
        <f>TEXT(Table13[[#This Row],[Order Date]],"mmm yyyy")</f>
        <v>Mar 2015</v>
      </c>
      <c r="AC1703" s="1" t="str">
        <f>TEXT(Table13[[#This Row],[Order Date]],"dddd")</f>
        <v>Tuesday</v>
      </c>
    </row>
    <row r="1704" spans="1:29" ht="14.5">
      <c r="A1704" s="9">
        <v>3003</v>
      </c>
      <c r="B1704" s="9" t="str">
        <f>VLOOKUP(Table13[[#This Row],[Customer ID]],'Customer Lookup'!A:B,2,0)</f>
        <v>Roy Rouse</v>
      </c>
      <c r="C1704" s="9">
        <v>91586</v>
      </c>
      <c r="D1704" s="12">
        <v>42068</v>
      </c>
      <c r="E1704" s="12">
        <v>42069</v>
      </c>
      <c r="F1704" s="24">
        <f>Table13[[#This Row],[Ship Date]]-Table13[[#This Row],[Order Date]]</f>
        <v>1</v>
      </c>
      <c r="G1704" s="18" t="str">
        <f>IF(Table13[[#This Row],[Shipping Delay (No of Days From Order to Delivery)]]&lt;=2,"Fast Delivery","Standard Delivery")</f>
        <v>Fast Delivery</v>
      </c>
      <c r="H1704" s="8" t="s">
        <v>2235</v>
      </c>
      <c r="I1704" s="13" t="str">
        <f ca="1">TRIM(Table13[[#This Row],[Product Category]])</f>
        <v>Office Supplies</v>
      </c>
      <c r="J1704" s="13" t="str">
        <f ca="1">PROPER(Table13[[#This Row],[Product Sub-Category]])</f>
        <v>Telephones And Communication</v>
      </c>
      <c r="K1704" s="14">
        <v>20</v>
      </c>
      <c r="L1704" s="15">
        <v>85.99</v>
      </c>
      <c r="M1704" s="15">
        <f t="shared" si="78"/>
        <v>1719.8</v>
      </c>
      <c r="N1704" s="9">
        <v>0.05</v>
      </c>
      <c r="O1704" s="21">
        <v>0.05</v>
      </c>
      <c r="P1704" s="21" t="str">
        <f>IF(Table13[[#This Row],[Discount]]=0,"No Discount",IF(Table13[[#This Row],[Discount]]&lt;=0.05,"Low",IF(Table13[[#This Row],[Discount]]&lt;=0.1,"Medium","High")))</f>
        <v>Low</v>
      </c>
      <c r="Q1704" s="15">
        <f t="shared" si="79"/>
        <v>85.990000000000009</v>
      </c>
      <c r="R1704" s="15">
        <f t="shared" si="80"/>
        <v>1633.81</v>
      </c>
      <c r="S1704" s="15" t="str">
        <f>IF(Table13[[#This Row],[Total Sales After Discount (Main Total Sales)]]&gt;=1000,"High Order","Low Order")</f>
        <v>High Order</v>
      </c>
      <c r="T1704" s="9" t="s">
        <v>50</v>
      </c>
      <c r="U1704" s="9" t="s">
        <v>42</v>
      </c>
      <c r="V1704" s="16" t="str">
        <f ca="1">PROPER(Table13[[#This Row],[Region]])</f>
        <v>West</v>
      </c>
      <c r="W1704" s="9" t="s">
        <v>682</v>
      </c>
      <c r="X1704" s="9" t="s">
        <v>996</v>
      </c>
      <c r="Y1704" s="9" t="s">
        <v>32</v>
      </c>
      <c r="Z1704" s="9" t="str">
        <f>TEXT(Table13[[#This Row],[Order Date]],"mmm")</f>
        <v>Mar</v>
      </c>
      <c r="AA1704" s="1" t="str">
        <f>TEXT(Table13[[#This Row],[Order Date]],"yyyy")</f>
        <v>2015</v>
      </c>
      <c r="AB1704" s="1" t="str">
        <f>TEXT(Table13[[#This Row],[Order Date]],"mmm yyyy")</f>
        <v>Mar 2015</v>
      </c>
      <c r="AC1704" s="1" t="str">
        <f>TEXT(Table13[[#This Row],[Order Date]],"dddd")</f>
        <v>Thursday</v>
      </c>
    </row>
    <row r="1705" spans="1:29" ht="14.5">
      <c r="A1705" s="9">
        <v>3004</v>
      </c>
      <c r="B1705" s="9" t="str">
        <f>VLOOKUP(Table13[[#This Row],[Customer ID]],'Customer Lookup'!A:B,2,0)</f>
        <v>Maurice Everett</v>
      </c>
      <c r="C1705" s="9">
        <v>54949</v>
      </c>
      <c r="D1705" s="12">
        <v>42045</v>
      </c>
      <c r="E1705" s="12">
        <v>42050</v>
      </c>
      <c r="F1705" s="24">
        <f>Table13[[#This Row],[Ship Date]]-Table13[[#This Row],[Order Date]]</f>
        <v>5</v>
      </c>
      <c r="G1705" s="18" t="str">
        <f>IF(Table13[[#This Row],[Shipping Delay (No of Days From Order to Delivery)]]&lt;=2,"Fast Delivery","Standard Delivery")</f>
        <v>Standard Delivery</v>
      </c>
      <c r="H1705" s="9" t="s">
        <v>83</v>
      </c>
      <c r="I1705" s="13" t="str">
        <f ca="1">TRIM(Table13[[#This Row],[Product Category]])</f>
        <v>Office Supplies</v>
      </c>
      <c r="J1705" s="13" t="str">
        <f ca="1">PROPER(Table13[[#This Row],[Product Sub-Category]])</f>
        <v>Paper</v>
      </c>
      <c r="K1705" s="14">
        <v>58</v>
      </c>
      <c r="L1705" s="15">
        <v>6.48</v>
      </c>
      <c r="M1705" s="15">
        <f t="shared" si="78"/>
        <v>375.84000000000003</v>
      </c>
      <c r="N1705" s="9">
        <v>0.05</v>
      </c>
      <c r="O1705" s="20">
        <v>0.05</v>
      </c>
      <c r="P1705" s="20" t="str">
        <f>IF(Table13[[#This Row],[Discount]]=0,"No Discount",IF(Table13[[#This Row],[Discount]]&lt;=0.05,"Low",IF(Table13[[#This Row],[Discount]]&lt;=0.1,"Medium","High")))</f>
        <v>Low</v>
      </c>
      <c r="Q1705" s="15">
        <f t="shared" si="79"/>
        <v>18.792000000000002</v>
      </c>
      <c r="R1705" s="15">
        <f t="shared" si="80"/>
        <v>357.048</v>
      </c>
      <c r="S1705" s="15" t="str">
        <f>IF(Table13[[#This Row],[Total Sales After Discount (Main Total Sales)]]&gt;=1000,"High Order","Low Order")</f>
        <v>Low Order</v>
      </c>
      <c r="T1705" s="9" t="s">
        <v>98</v>
      </c>
      <c r="U1705" s="9" t="s">
        <v>81</v>
      </c>
      <c r="V1705" s="16" t="str">
        <f ca="1">PROPER(Table13[[#This Row],[Region]])</f>
        <v>West</v>
      </c>
      <c r="W1705" s="9" t="s">
        <v>37</v>
      </c>
      <c r="X1705" s="9" t="s">
        <v>361</v>
      </c>
      <c r="Y1705" s="9" t="s">
        <v>32</v>
      </c>
      <c r="Z1705" s="9" t="str">
        <f>TEXT(Table13[[#This Row],[Order Date]],"mmm")</f>
        <v>Feb</v>
      </c>
      <c r="AA1705" s="1" t="str">
        <f>TEXT(Table13[[#This Row],[Order Date]],"yyyy")</f>
        <v>2015</v>
      </c>
      <c r="AB1705" s="1" t="str">
        <f>TEXT(Table13[[#This Row],[Order Date]],"mmm yyyy")</f>
        <v>Feb 2015</v>
      </c>
      <c r="AC1705" s="1" t="str">
        <f>TEXT(Table13[[#This Row],[Order Date]],"dddd")</f>
        <v>Tuesday</v>
      </c>
    </row>
    <row r="1706" spans="1:29" ht="14.5">
      <c r="A1706" s="9">
        <v>3004</v>
      </c>
      <c r="B1706" s="9" t="str">
        <f>VLOOKUP(Table13[[#This Row],[Customer ID]],'Customer Lookup'!A:B,2,0)</f>
        <v>Maurice Everett</v>
      </c>
      <c r="C1706" s="9">
        <v>54949</v>
      </c>
      <c r="D1706" s="12">
        <v>42045</v>
      </c>
      <c r="E1706" s="12">
        <v>42052</v>
      </c>
      <c r="F1706" s="24">
        <f>Table13[[#This Row],[Ship Date]]-Table13[[#This Row],[Order Date]]</f>
        <v>7</v>
      </c>
      <c r="G1706" s="18" t="str">
        <f>IF(Table13[[#This Row],[Shipping Delay (No of Days From Order to Delivery)]]&lt;=2,"Fast Delivery","Standard Delivery")</f>
        <v>Standard Delivery</v>
      </c>
      <c r="H1706" s="8" t="s">
        <v>2238</v>
      </c>
      <c r="I1706" s="13" t="str">
        <f ca="1">TRIM(Table13[[#This Row],[Product Category]])</f>
        <v>Office Supplies</v>
      </c>
      <c r="J1706" s="13" t="str">
        <f ca="1">PROPER(Table13[[#This Row],[Product Sub-Category]])</f>
        <v>Storage &amp; Organization</v>
      </c>
      <c r="K1706" s="14">
        <v>13</v>
      </c>
      <c r="L1706" s="15">
        <v>20.98</v>
      </c>
      <c r="M1706" s="15">
        <f t="shared" si="78"/>
        <v>272.74</v>
      </c>
      <c r="N1706" s="9">
        <v>0.05</v>
      </c>
      <c r="O1706" s="21">
        <v>0.05</v>
      </c>
      <c r="P1706" s="21" t="str">
        <f>IF(Table13[[#This Row],[Discount]]=0,"No Discount",IF(Table13[[#This Row],[Discount]]&lt;=0.05,"Low",IF(Table13[[#This Row],[Discount]]&lt;=0.1,"Medium","High")))</f>
        <v>Low</v>
      </c>
      <c r="Q1706" s="15">
        <f t="shared" si="79"/>
        <v>13.637</v>
      </c>
      <c r="R1706" s="15">
        <f t="shared" si="80"/>
        <v>259.10300000000001</v>
      </c>
      <c r="S1706" s="15" t="str">
        <f>IF(Table13[[#This Row],[Total Sales After Discount (Main Total Sales)]]&gt;=1000,"High Order","Low Order")</f>
        <v>Low Order</v>
      </c>
      <c r="T1706" s="9" t="s">
        <v>98</v>
      </c>
      <c r="U1706" s="9" t="s">
        <v>81</v>
      </c>
      <c r="V1706" s="16" t="str">
        <f ca="1">PROPER(Table13[[#This Row],[Region]])</f>
        <v>West</v>
      </c>
      <c r="W1706" s="9" t="s">
        <v>37</v>
      </c>
      <c r="X1706" s="9" t="s">
        <v>361</v>
      </c>
      <c r="Y1706" s="9" t="s">
        <v>22</v>
      </c>
      <c r="Z1706" s="9" t="str">
        <f>TEXT(Table13[[#This Row],[Order Date]],"mmm")</f>
        <v>Feb</v>
      </c>
      <c r="AA1706" s="1" t="str">
        <f>TEXT(Table13[[#This Row],[Order Date]],"yyyy")</f>
        <v>2015</v>
      </c>
      <c r="AB1706" s="1" t="str">
        <f>TEXT(Table13[[#This Row],[Order Date]],"mmm yyyy")</f>
        <v>Feb 2015</v>
      </c>
      <c r="AC1706" s="1" t="str">
        <f>TEXT(Table13[[#This Row],[Order Date]],"dddd")</f>
        <v>Tuesday</v>
      </c>
    </row>
    <row r="1707" spans="1:29" ht="14.5">
      <c r="A1707" s="9">
        <v>3005</v>
      </c>
      <c r="B1707" s="9" t="str">
        <f>VLOOKUP(Table13[[#This Row],[Customer ID]],'Customer Lookup'!A:B,2,0)</f>
        <v>Teresa Watts</v>
      </c>
      <c r="C1707" s="9">
        <v>91389</v>
      </c>
      <c r="D1707" s="12">
        <v>42163</v>
      </c>
      <c r="E1707" s="12">
        <v>42166</v>
      </c>
      <c r="F1707" s="24">
        <f>Table13[[#This Row],[Ship Date]]-Table13[[#This Row],[Order Date]]</f>
        <v>3</v>
      </c>
      <c r="G1707" s="18" t="str">
        <f>IF(Table13[[#This Row],[Shipping Delay (No of Days From Order to Delivery)]]&lt;=2,"Fast Delivery","Standard Delivery")</f>
        <v>Standard Delivery</v>
      </c>
      <c r="H1707" s="9" t="s">
        <v>2237</v>
      </c>
      <c r="I1707" s="13" t="str">
        <f ca="1">TRIM(Table13[[#This Row],[Product Category]])</f>
        <v>Office Supplies</v>
      </c>
      <c r="J1707" s="13" t="str">
        <f ca="1">PROPER(Table13[[#This Row],[Product Sub-Category]])</f>
        <v>Binders And Binder Accessories</v>
      </c>
      <c r="K1707" s="14">
        <v>12</v>
      </c>
      <c r="L1707" s="15">
        <v>122.99</v>
      </c>
      <c r="M1707" s="15">
        <f t="shared" si="78"/>
        <v>1475.8799999999999</v>
      </c>
      <c r="N1707" s="9">
        <v>0.1</v>
      </c>
      <c r="O1707" s="20">
        <v>0.1</v>
      </c>
      <c r="P1707" s="20" t="str">
        <f>IF(Table13[[#This Row],[Discount]]=0,"No Discount",IF(Table13[[#This Row],[Discount]]&lt;=0.05,"Low",IF(Table13[[#This Row],[Discount]]&lt;=0.1,"Medium","High")))</f>
        <v>Medium</v>
      </c>
      <c r="Q1707" s="15">
        <f t="shared" si="79"/>
        <v>147.58799999999999</v>
      </c>
      <c r="R1707" s="15">
        <f t="shared" si="80"/>
        <v>1328.2919999999999</v>
      </c>
      <c r="S1707" s="15" t="str">
        <f>IF(Table13[[#This Row],[Total Sales After Discount (Main Total Sales)]]&gt;=1000,"High Order","Low Order")</f>
        <v>High Order</v>
      </c>
      <c r="T1707" s="9" t="s">
        <v>41</v>
      </c>
      <c r="U1707" s="9" t="s">
        <v>81</v>
      </c>
      <c r="V1707" s="16" t="str">
        <f ca="1">PROPER(Table13[[#This Row],[Region]])</f>
        <v>West</v>
      </c>
      <c r="W1707" s="9" t="s">
        <v>682</v>
      </c>
      <c r="X1707" s="9" t="s">
        <v>996</v>
      </c>
      <c r="Y1707" s="9" t="s">
        <v>22</v>
      </c>
      <c r="Z1707" s="9" t="str">
        <f>TEXT(Table13[[#This Row],[Order Date]],"mmm")</f>
        <v>Jun</v>
      </c>
      <c r="AA1707" s="1" t="str">
        <f>TEXT(Table13[[#This Row],[Order Date]],"yyyy")</f>
        <v>2015</v>
      </c>
      <c r="AB1707" s="1" t="str">
        <f>TEXT(Table13[[#This Row],[Order Date]],"mmm yyyy")</f>
        <v>Jun 2015</v>
      </c>
      <c r="AC1707" s="1" t="str">
        <f>TEXT(Table13[[#This Row],[Order Date]],"dddd")</f>
        <v>Monday</v>
      </c>
    </row>
    <row r="1708" spans="1:29" ht="14.5">
      <c r="A1708" s="9">
        <v>3006</v>
      </c>
      <c r="B1708" s="9" t="str">
        <f>VLOOKUP(Table13[[#This Row],[Customer ID]],'Customer Lookup'!A:B,2,0)</f>
        <v>Thomas Spence</v>
      </c>
      <c r="C1708" s="9">
        <v>91388</v>
      </c>
      <c r="D1708" s="12">
        <v>42045</v>
      </c>
      <c r="E1708" s="12">
        <v>42050</v>
      </c>
      <c r="F1708" s="24">
        <f>Table13[[#This Row],[Ship Date]]-Table13[[#This Row],[Order Date]]</f>
        <v>5</v>
      </c>
      <c r="G1708" s="18" t="str">
        <f>IF(Table13[[#This Row],[Shipping Delay (No of Days From Order to Delivery)]]&lt;=2,"Fast Delivery","Standard Delivery")</f>
        <v>Standard Delivery</v>
      </c>
      <c r="H1708" s="8" t="s">
        <v>83</v>
      </c>
      <c r="I1708" s="13" t="str">
        <f ca="1">TRIM(Table13[[#This Row],[Product Category]])</f>
        <v>Office Supplies</v>
      </c>
      <c r="J1708" s="13" t="str">
        <f ca="1">PROPER(Table13[[#This Row],[Product Sub-Category]])</f>
        <v>Paper</v>
      </c>
      <c r="K1708" s="14">
        <v>14</v>
      </c>
      <c r="L1708" s="15">
        <v>6.48</v>
      </c>
      <c r="M1708" s="15">
        <f t="shared" si="78"/>
        <v>90.72</v>
      </c>
      <c r="N1708" s="9">
        <v>0.05</v>
      </c>
      <c r="O1708" s="21">
        <v>0.05</v>
      </c>
      <c r="P1708" s="21" t="str">
        <f>IF(Table13[[#This Row],[Discount]]=0,"No Discount",IF(Table13[[#This Row],[Discount]]&lt;=0.05,"Low",IF(Table13[[#This Row],[Discount]]&lt;=0.1,"Medium","High")))</f>
        <v>Low</v>
      </c>
      <c r="Q1708" s="15">
        <f t="shared" si="79"/>
        <v>4.5360000000000005</v>
      </c>
      <c r="R1708" s="15">
        <f t="shared" si="80"/>
        <v>86.183999999999997</v>
      </c>
      <c r="S1708" s="15" t="str">
        <f>IF(Table13[[#This Row],[Total Sales After Discount (Main Total Sales)]]&gt;=1000,"High Order","Low Order")</f>
        <v>Low Order</v>
      </c>
      <c r="T1708" s="9" t="s">
        <v>98</v>
      </c>
      <c r="U1708" s="9" t="s">
        <v>81</v>
      </c>
      <c r="V1708" s="16" t="str">
        <f ca="1">PROPER(Table13[[#This Row],[Region]])</f>
        <v>West</v>
      </c>
      <c r="W1708" s="9" t="s">
        <v>682</v>
      </c>
      <c r="X1708" s="9" t="s">
        <v>997</v>
      </c>
      <c r="Y1708" s="9" t="s">
        <v>32</v>
      </c>
      <c r="Z1708" s="9" t="str">
        <f>TEXT(Table13[[#This Row],[Order Date]],"mmm")</f>
        <v>Feb</v>
      </c>
      <c r="AA1708" s="1" t="str">
        <f>TEXT(Table13[[#This Row],[Order Date]],"yyyy")</f>
        <v>2015</v>
      </c>
      <c r="AB1708" s="1" t="str">
        <f>TEXT(Table13[[#This Row],[Order Date]],"mmm yyyy")</f>
        <v>Feb 2015</v>
      </c>
      <c r="AC1708" s="1" t="str">
        <f>TEXT(Table13[[#This Row],[Order Date]],"dddd")</f>
        <v>Tuesday</v>
      </c>
    </row>
    <row r="1709" spans="1:29" ht="14.5">
      <c r="A1709" s="9">
        <v>3006</v>
      </c>
      <c r="B1709" s="9" t="str">
        <f>VLOOKUP(Table13[[#This Row],[Customer ID]],'Customer Lookup'!A:B,2,0)</f>
        <v>Thomas Spence</v>
      </c>
      <c r="C1709" s="9">
        <v>91388</v>
      </c>
      <c r="D1709" s="12">
        <v>42045</v>
      </c>
      <c r="E1709" s="12">
        <v>42052</v>
      </c>
      <c r="F1709" s="24">
        <f>Table13[[#This Row],[Ship Date]]-Table13[[#This Row],[Order Date]]</f>
        <v>7</v>
      </c>
      <c r="G1709" s="18" t="str">
        <f>IF(Table13[[#This Row],[Shipping Delay (No of Days From Order to Delivery)]]&lt;=2,"Fast Delivery","Standard Delivery")</f>
        <v>Standard Delivery</v>
      </c>
      <c r="H1709" s="9" t="s">
        <v>2238</v>
      </c>
      <c r="I1709" s="13" t="str">
        <f ca="1">TRIM(Table13[[#This Row],[Product Category]])</f>
        <v>Office Supplies</v>
      </c>
      <c r="J1709" s="13" t="str">
        <f ca="1">PROPER(Table13[[#This Row],[Product Sub-Category]])</f>
        <v>Storage &amp; Organization</v>
      </c>
      <c r="K1709" s="14">
        <v>3</v>
      </c>
      <c r="L1709" s="15">
        <v>20.98</v>
      </c>
      <c r="M1709" s="15">
        <f t="shared" si="78"/>
        <v>62.94</v>
      </c>
      <c r="N1709" s="9">
        <v>0.05</v>
      </c>
      <c r="O1709" s="20">
        <v>0.05</v>
      </c>
      <c r="P1709" s="20" t="str">
        <f>IF(Table13[[#This Row],[Discount]]=0,"No Discount",IF(Table13[[#This Row],[Discount]]&lt;=0.05,"Low",IF(Table13[[#This Row],[Discount]]&lt;=0.1,"Medium","High")))</f>
        <v>Low</v>
      </c>
      <c r="Q1709" s="15">
        <f t="shared" si="79"/>
        <v>3.1470000000000002</v>
      </c>
      <c r="R1709" s="15">
        <f t="shared" si="80"/>
        <v>59.792999999999999</v>
      </c>
      <c r="S1709" s="15" t="str">
        <f>IF(Table13[[#This Row],[Total Sales After Discount (Main Total Sales)]]&gt;=1000,"High Order","Low Order")</f>
        <v>Low Order</v>
      </c>
      <c r="T1709" s="9" t="s">
        <v>98</v>
      </c>
      <c r="U1709" s="9" t="s">
        <v>81</v>
      </c>
      <c r="V1709" s="16" t="str">
        <f ca="1">PROPER(Table13[[#This Row],[Region]])</f>
        <v>Central</v>
      </c>
      <c r="W1709" s="9" t="s">
        <v>682</v>
      </c>
      <c r="X1709" s="9" t="s">
        <v>997</v>
      </c>
      <c r="Y1709" s="9" t="s">
        <v>22</v>
      </c>
      <c r="Z1709" s="9" t="str">
        <f>TEXT(Table13[[#This Row],[Order Date]],"mmm")</f>
        <v>Feb</v>
      </c>
      <c r="AA1709" s="1" t="str">
        <f>TEXT(Table13[[#This Row],[Order Date]],"yyyy")</f>
        <v>2015</v>
      </c>
      <c r="AB1709" s="1" t="str">
        <f>TEXT(Table13[[#This Row],[Order Date]],"mmm yyyy")</f>
        <v>Feb 2015</v>
      </c>
      <c r="AC1709" s="1" t="str">
        <f>TEXT(Table13[[#This Row],[Order Date]],"dddd")</f>
        <v>Tuesday</v>
      </c>
    </row>
    <row r="1710" spans="1:29" ht="14.5">
      <c r="A1710" s="9">
        <v>3008</v>
      </c>
      <c r="B1710" s="9" t="str">
        <f>VLOOKUP(Table13[[#This Row],[Customer ID]],'Customer Lookup'!A:B,2,0)</f>
        <v>Penny Rich</v>
      </c>
      <c r="C1710" s="9">
        <v>89414</v>
      </c>
      <c r="D1710" s="12">
        <v>42069</v>
      </c>
      <c r="E1710" s="12">
        <v>42070</v>
      </c>
      <c r="F1710" s="24">
        <f>Table13[[#This Row],[Ship Date]]-Table13[[#This Row],[Order Date]]</f>
        <v>1</v>
      </c>
      <c r="G1710" s="18" t="str">
        <f>IF(Table13[[#This Row],[Shipping Delay (No of Days From Order to Delivery)]]&lt;=2,"Fast Delivery","Standard Delivery")</f>
        <v>Fast Delivery</v>
      </c>
      <c r="H1710" s="8" t="s">
        <v>83</v>
      </c>
      <c r="I1710" s="13" t="str">
        <f ca="1">TRIM(Table13[[#This Row],[Product Category]])</f>
        <v>Office Supplies</v>
      </c>
      <c r="J1710" s="13" t="str">
        <f ca="1">PROPER(Table13[[#This Row],[Product Sub-Category]])</f>
        <v>Paper</v>
      </c>
      <c r="K1710" s="14">
        <v>20</v>
      </c>
      <c r="L1710" s="15">
        <v>9.99</v>
      </c>
      <c r="M1710" s="15">
        <f t="shared" si="78"/>
        <v>199.8</v>
      </c>
      <c r="N1710" s="9">
        <v>0.05</v>
      </c>
      <c r="O1710" s="21">
        <v>0.05</v>
      </c>
      <c r="P1710" s="21" t="str">
        <f>IF(Table13[[#This Row],[Discount]]=0,"No Discount",IF(Table13[[#This Row],[Discount]]&lt;=0.05,"Low",IF(Table13[[#This Row],[Discount]]&lt;=0.1,"Medium","High")))</f>
        <v>Low</v>
      </c>
      <c r="Q1710" s="15">
        <f t="shared" si="79"/>
        <v>9.990000000000002</v>
      </c>
      <c r="R1710" s="15">
        <f t="shared" si="80"/>
        <v>189.81</v>
      </c>
      <c r="S1710" s="15" t="str">
        <f>IF(Table13[[#This Row],[Total Sales After Discount (Main Total Sales)]]&gt;=1000,"High Order","Low Order")</f>
        <v>Low Order</v>
      </c>
      <c r="T1710" s="9" t="s">
        <v>41</v>
      </c>
      <c r="U1710" s="9" t="s">
        <v>42</v>
      </c>
      <c r="V1710" s="16" t="str">
        <f ca="1">PROPER(Table13[[#This Row],[Region]])</f>
        <v>Central</v>
      </c>
      <c r="W1710" s="9" t="s">
        <v>55</v>
      </c>
      <c r="X1710" s="9" t="s">
        <v>998</v>
      </c>
      <c r="Y1710" s="9" t="s">
        <v>32</v>
      </c>
      <c r="Z1710" s="9" t="str">
        <f>TEXT(Table13[[#This Row],[Order Date]],"mmm")</f>
        <v>Mar</v>
      </c>
      <c r="AA1710" s="1" t="str">
        <f>TEXT(Table13[[#This Row],[Order Date]],"yyyy")</f>
        <v>2015</v>
      </c>
      <c r="AB1710" s="1" t="str">
        <f>TEXT(Table13[[#This Row],[Order Date]],"mmm yyyy")</f>
        <v>Mar 2015</v>
      </c>
      <c r="AC1710" s="1" t="str">
        <f>TEXT(Table13[[#This Row],[Order Date]],"dddd")</f>
        <v>Friday</v>
      </c>
    </row>
    <row r="1711" spans="1:29" ht="14.5">
      <c r="A1711" s="9">
        <v>3008</v>
      </c>
      <c r="B1711" s="9" t="str">
        <f>VLOOKUP(Table13[[#This Row],[Customer ID]],'Customer Lookup'!A:B,2,0)</f>
        <v>Penny Rich</v>
      </c>
      <c r="C1711" s="9">
        <v>89415</v>
      </c>
      <c r="D1711" s="12">
        <v>42166</v>
      </c>
      <c r="E1711" s="12">
        <v>42167</v>
      </c>
      <c r="F1711" s="24">
        <f>Table13[[#This Row],[Ship Date]]-Table13[[#This Row],[Order Date]]</f>
        <v>1</v>
      </c>
      <c r="G1711" s="18" t="str">
        <f>IF(Table13[[#This Row],[Shipping Delay (No of Days From Order to Delivery)]]&lt;=2,"Fast Delivery","Standard Delivery")</f>
        <v>Fast Delivery</v>
      </c>
      <c r="H1711" s="9" t="s">
        <v>83</v>
      </c>
      <c r="I1711" s="13" t="str">
        <f ca="1">TRIM(Table13[[#This Row],[Product Category]])</f>
        <v>Office Supplies</v>
      </c>
      <c r="J1711" s="13" t="str">
        <f ca="1">PROPER(Table13[[#This Row],[Product Sub-Category]])</f>
        <v>Paper</v>
      </c>
      <c r="K1711" s="14">
        <v>12</v>
      </c>
      <c r="L1711" s="15">
        <v>12.28</v>
      </c>
      <c r="M1711" s="15">
        <f t="shared" si="78"/>
        <v>147.35999999999999</v>
      </c>
      <c r="N1711" s="9">
        <v>0.05</v>
      </c>
      <c r="O1711" s="20">
        <v>0.05</v>
      </c>
      <c r="P1711" s="20" t="str">
        <f>IF(Table13[[#This Row],[Discount]]=0,"No Discount",IF(Table13[[#This Row],[Discount]]&lt;=0.05,"Low",IF(Table13[[#This Row],[Discount]]&lt;=0.1,"Medium","High")))</f>
        <v>Low</v>
      </c>
      <c r="Q1711" s="15">
        <f t="shared" si="79"/>
        <v>7.3679999999999994</v>
      </c>
      <c r="R1711" s="15">
        <f t="shared" si="80"/>
        <v>139.99199999999999</v>
      </c>
      <c r="S1711" s="15" t="str">
        <f>IF(Table13[[#This Row],[Total Sales After Discount (Main Total Sales)]]&gt;=1000,"High Order","Low Order")</f>
        <v>Low Order</v>
      </c>
      <c r="T1711" s="9" t="s">
        <v>21</v>
      </c>
      <c r="U1711" s="9" t="s">
        <v>42</v>
      </c>
      <c r="V1711" s="16" t="str">
        <f ca="1">PROPER(Table13[[#This Row],[Region]])</f>
        <v>East</v>
      </c>
      <c r="W1711" s="9" t="s">
        <v>55</v>
      </c>
      <c r="X1711" s="9" t="s">
        <v>998</v>
      </c>
      <c r="Y1711" s="9" t="s">
        <v>32</v>
      </c>
      <c r="Z1711" s="9" t="str">
        <f>TEXT(Table13[[#This Row],[Order Date]],"mmm")</f>
        <v>Jun</v>
      </c>
      <c r="AA1711" s="1" t="str">
        <f>TEXT(Table13[[#This Row],[Order Date]],"yyyy")</f>
        <v>2015</v>
      </c>
      <c r="AB1711" s="1" t="str">
        <f>TEXT(Table13[[#This Row],[Order Date]],"mmm yyyy")</f>
        <v>Jun 2015</v>
      </c>
      <c r="AC1711" s="1" t="str">
        <f>TEXT(Table13[[#This Row],[Order Date]],"dddd")</f>
        <v>Thursday</v>
      </c>
    </row>
    <row r="1712" spans="1:29" ht="14.5">
      <c r="A1712" s="9">
        <v>3011</v>
      </c>
      <c r="B1712" s="9" t="str">
        <f>VLOOKUP(Table13[[#This Row],[Customer ID]],'Customer Lookup'!A:B,2,0)</f>
        <v>Tammy Raynor</v>
      </c>
      <c r="C1712" s="9">
        <v>56486</v>
      </c>
      <c r="D1712" s="12">
        <v>42152</v>
      </c>
      <c r="E1712" s="12">
        <v>42153</v>
      </c>
      <c r="F1712" s="24">
        <f>Table13[[#This Row],[Ship Date]]-Table13[[#This Row],[Order Date]]</f>
        <v>1</v>
      </c>
      <c r="G1712" s="18" t="str">
        <f>IF(Table13[[#This Row],[Shipping Delay (No of Days From Order to Delivery)]]&lt;=2,"Fast Delivery","Standard Delivery")</f>
        <v>Fast Delivery</v>
      </c>
      <c r="H1712" s="8" t="s">
        <v>83</v>
      </c>
      <c r="I1712" s="13" t="str">
        <f ca="1">TRIM(Table13[[#This Row],[Product Category]])</f>
        <v>Office Supplies</v>
      </c>
      <c r="J1712" s="13" t="str">
        <f ca="1">PROPER(Table13[[#This Row],[Product Sub-Category]])</f>
        <v>Paper</v>
      </c>
      <c r="K1712" s="14">
        <v>16</v>
      </c>
      <c r="L1712" s="15">
        <v>5.98</v>
      </c>
      <c r="M1712" s="15">
        <f t="shared" si="78"/>
        <v>95.68</v>
      </c>
      <c r="N1712" s="9">
        <v>0.05</v>
      </c>
      <c r="O1712" s="21">
        <v>0.05</v>
      </c>
      <c r="P1712" s="21" t="str">
        <f>IF(Table13[[#This Row],[Discount]]=0,"No Discount",IF(Table13[[#This Row],[Discount]]&lt;=0.05,"Low",IF(Table13[[#This Row],[Discount]]&lt;=0.1,"Medium","High")))</f>
        <v>Low</v>
      </c>
      <c r="Q1712" s="15">
        <f t="shared" si="79"/>
        <v>4.7840000000000007</v>
      </c>
      <c r="R1712" s="15">
        <f t="shared" si="80"/>
        <v>90.896000000000001</v>
      </c>
      <c r="S1712" s="15" t="str">
        <f>IF(Table13[[#This Row],[Total Sales After Discount (Main Total Sales)]]&gt;=1000,"High Order","Low Order")</f>
        <v>Low Order</v>
      </c>
      <c r="T1712" s="9" t="s">
        <v>41</v>
      </c>
      <c r="U1712" s="9" t="s">
        <v>81</v>
      </c>
      <c r="V1712" s="16" t="str">
        <f ca="1">PROPER(Table13[[#This Row],[Region]])</f>
        <v>East</v>
      </c>
      <c r="W1712" s="9" t="s">
        <v>152</v>
      </c>
      <c r="X1712" s="9" t="s">
        <v>153</v>
      </c>
      <c r="Y1712" s="9" t="s">
        <v>32</v>
      </c>
      <c r="Z1712" s="9" t="str">
        <f>TEXT(Table13[[#This Row],[Order Date]],"mmm")</f>
        <v>May</v>
      </c>
      <c r="AA1712" s="1" t="str">
        <f>TEXT(Table13[[#This Row],[Order Date]],"yyyy")</f>
        <v>2015</v>
      </c>
      <c r="AB1712" s="1" t="str">
        <f>TEXT(Table13[[#This Row],[Order Date]],"mmm yyyy")</f>
        <v>May 2015</v>
      </c>
      <c r="AC1712" s="1" t="str">
        <f>TEXT(Table13[[#This Row],[Order Date]],"dddd")</f>
        <v>Thursday</v>
      </c>
    </row>
    <row r="1713" spans="1:29" ht="14.5">
      <c r="A1713" s="9">
        <v>3011</v>
      </c>
      <c r="B1713" s="9" t="str">
        <f>VLOOKUP(Table13[[#This Row],[Customer ID]],'Customer Lookup'!A:B,2,0)</f>
        <v>Tammy Raynor</v>
      </c>
      <c r="C1713" s="9">
        <v>7623</v>
      </c>
      <c r="D1713" s="12">
        <v>42122</v>
      </c>
      <c r="E1713" s="12">
        <v>42124</v>
      </c>
      <c r="F1713" s="24">
        <f>Table13[[#This Row],[Ship Date]]-Table13[[#This Row],[Order Date]]</f>
        <v>2</v>
      </c>
      <c r="G1713" s="18" t="str">
        <f>IF(Table13[[#This Row],[Shipping Delay (No of Days From Order to Delivery)]]&lt;=2,"Fast Delivery","Standard Delivery")</f>
        <v>Fast Delivery</v>
      </c>
      <c r="H1713" s="9" t="s">
        <v>196</v>
      </c>
      <c r="I1713" s="13" t="str">
        <f ca="1">TRIM(Table13[[#This Row],[Product Category]])</f>
        <v>Technology</v>
      </c>
      <c r="J1713" s="13" t="str">
        <f ca="1">PROPER(Table13[[#This Row],[Product Sub-Category]])</f>
        <v>Appliances</v>
      </c>
      <c r="K1713" s="14">
        <v>32</v>
      </c>
      <c r="L1713" s="15">
        <v>300.64999999999998</v>
      </c>
      <c r="M1713" s="15">
        <f t="shared" si="78"/>
        <v>9620.7999999999993</v>
      </c>
      <c r="N1713" s="9">
        <v>0.1</v>
      </c>
      <c r="O1713" s="20">
        <v>0.1</v>
      </c>
      <c r="P1713" s="20" t="str">
        <f>IF(Table13[[#This Row],[Discount]]=0,"No Discount",IF(Table13[[#This Row],[Discount]]&lt;=0.05,"Low",IF(Table13[[#This Row],[Discount]]&lt;=0.1,"Medium","High")))</f>
        <v>Medium</v>
      </c>
      <c r="Q1713" s="15">
        <f t="shared" si="79"/>
        <v>962.07999999999993</v>
      </c>
      <c r="R1713" s="15">
        <f t="shared" si="80"/>
        <v>8658.7199999999993</v>
      </c>
      <c r="S1713" s="15" t="str">
        <f>IF(Table13[[#This Row],[Total Sales After Discount (Main Total Sales)]]&gt;=1000,"High Order","Low Order")</f>
        <v>High Order</v>
      </c>
      <c r="T1713" s="9" t="s">
        <v>41</v>
      </c>
      <c r="U1713" s="9" t="s">
        <v>81</v>
      </c>
      <c r="V1713" s="16" t="str">
        <f ca="1">PROPER(Table13[[#This Row],[Region]])</f>
        <v>East</v>
      </c>
      <c r="W1713" s="9" t="s">
        <v>152</v>
      </c>
      <c r="X1713" s="9" t="s">
        <v>153</v>
      </c>
      <c r="Y1713" s="9" t="s">
        <v>32</v>
      </c>
      <c r="Z1713" s="9" t="str">
        <f>TEXT(Table13[[#This Row],[Order Date]],"mmm")</f>
        <v>Apr</v>
      </c>
      <c r="AA1713" s="1" t="str">
        <f>TEXT(Table13[[#This Row],[Order Date]],"yyyy")</f>
        <v>2015</v>
      </c>
      <c r="AB1713" s="1" t="str">
        <f>TEXT(Table13[[#This Row],[Order Date]],"mmm yyyy")</f>
        <v>Apr 2015</v>
      </c>
      <c r="AC1713" s="1" t="str">
        <f>TEXT(Table13[[#This Row],[Order Date]],"dddd")</f>
        <v>Tuesday</v>
      </c>
    </row>
    <row r="1714" spans="1:29" ht="14.5">
      <c r="A1714" s="9">
        <v>3011</v>
      </c>
      <c r="B1714" s="9" t="str">
        <f>VLOOKUP(Table13[[#This Row],[Customer ID]],'Customer Lookup'!A:B,2,0)</f>
        <v>Tammy Raynor</v>
      </c>
      <c r="C1714" s="9">
        <v>7623</v>
      </c>
      <c r="D1714" s="12">
        <v>42122</v>
      </c>
      <c r="E1714" s="12">
        <v>42124</v>
      </c>
      <c r="F1714" s="24">
        <f>Table13[[#This Row],[Ship Date]]-Table13[[#This Row],[Order Date]]</f>
        <v>2</v>
      </c>
      <c r="G1714" s="18" t="str">
        <f>IF(Table13[[#This Row],[Shipping Delay (No of Days From Order to Delivery)]]&lt;=2,"Fast Delivery","Standard Delivery")</f>
        <v>Fast Delivery</v>
      </c>
      <c r="H1714" s="8" t="s">
        <v>144</v>
      </c>
      <c r="I1714" s="13" t="str">
        <f ca="1">TRIM(Table13[[#This Row],[Product Category]])</f>
        <v>Office Supplies</v>
      </c>
      <c r="J1714" s="13" t="str">
        <f ca="1">PROPER(Table13[[#This Row],[Product Sub-Category]])</f>
        <v>Computer Peripherals</v>
      </c>
      <c r="K1714" s="14">
        <v>67</v>
      </c>
      <c r="L1714" s="15">
        <v>49.99</v>
      </c>
      <c r="M1714" s="15">
        <f t="shared" si="78"/>
        <v>3349.33</v>
      </c>
      <c r="N1714" s="9">
        <v>0.05</v>
      </c>
      <c r="O1714" s="21">
        <v>0.05</v>
      </c>
      <c r="P1714" s="21" t="str">
        <f>IF(Table13[[#This Row],[Discount]]=0,"No Discount",IF(Table13[[#This Row],[Discount]]&lt;=0.05,"Low",IF(Table13[[#This Row],[Discount]]&lt;=0.1,"Medium","High")))</f>
        <v>Low</v>
      </c>
      <c r="Q1714" s="15">
        <f t="shared" si="79"/>
        <v>167.4665</v>
      </c>
      <c r="R1714" s="15">
        <f t="shared" si="80"/>
        <v>3181.8634999999999</v>
      </c>
      <c r="S1714" s="15" t="str">
        <f>IF(Table13[[#This Row],[Total Sales After Discount (Main Total Sales)]]&gt;=1000,"High Order","Low Order")</f>
        <v>High Order</v>
      </c>
      <c r="T1714" s="9" t="s">
        <v>41</v>
      </c>
      <c r="U1714" s="9" t="s">
        <v>81</v>
      </c>
      <c r="V1714" s="16" t="str">
        <f ca="1">PROPER(Table13[[#This Row],[Region]])</f>
        <v>East</v>
      </c>
      <c r="W1714" s="9" t="s">
        <v>152</v>
      </c>
      <c r="X1714" s="9" t="s">
        <v>153</v>
      </c>
      <c r="Y1714" s="9" t="s">
        <v>32</v>
      </c>
      <c r="Z1714" s="9" t="str">
        <f>TEXT(Table13[[#This Row],[Order Date]],"mmm")</f>
        <v>Apr</v>
      </c>
      <c r="AA1714" s="1" t="str">
        <f>TEXT(Table13[[#This Row],[Order Date]],"yyyy")</f>
        <v>2015</v>
      </c>
      <c r="AB1714" s="1" t="str">
        <f>TEXT(Table13[[#This Row],[Order Date]],"mmm yyyy")</f>
        <v>Apr 2015</v>
      </c>
      <c r="AC1714" s="1" t="str">
        <f>TEXT(Table13[[#This Row],[Order Date]],"dddd")</f>
        <v>Tuesday</v>
      </c>
    </row>
    <row r="1715" spans="1:29" ht="14.5">
      <c r="A1715" s="9">
        <v>3011</v>
      </c>
      <c r="B1715" s="9" t="str">
        <f>VLOOKUP(Table13[[#This Row],[Customer ID]],'Customer Lookup'!A:B,2,0)</f>
        <v>Tammy Raynor</v>
      </c>
      <c r="C1715" s="9">
        <v>7623</v>
      </c>
      <c r="D1715" s="12">
        <v>42122</v>
      </c>
      <c r="E1715" s="12">
        <v>42123</v>
      </c>
      <c r="F1715" s="24">
        <f>Table13[[#This Row],[Ship Date]]-Table13[[#This Row],[Order Date]]</f>
        <v>1</v>
      </c>
      <c r="G1715" s="18" t="str">
        <f>IF(Table13[[#This Row],[Shipping Delay (No of Days From Order to Delivery)]]&lt;=2,"Fast Delivery","Standard Delivery")</f>
        <v>Fast Delivery</v>
      </c>
      <c r="H1715" s="9" t="s">
        <v>83</v>
      </c>
      <c r="I1715" s="13" t="str">
        <f ca="1">TRIM(Table13[[#This Row],[Product Category]])</f>
        <v>Office Supplies</v>
      </c>
      <c r="J1715" s="13" t="str">
        <f ca="1">PROPER(Table13[[#This Row],[Product Sub-Category]])</f>
        <v>Paper</v>
      </c>
      <c r="K1715" s="14">
        <v>58</v>
      </c>
      <c r="L1715" s="15">
        <v>104.85</v>
      </c>
      <c r="M1715" s="15">
        <f t="shared" si="78"/>
        <v>6081.2999999999993</v>
      </c>
      <c r="N1715" s="9">
        <v>0.1</v>
      </c>
      <c r="O1715" s="20">
        <v>0.1</v>
      </c>
      <c r="P1715" s="20" t="str">
        <f>IF(Table13[[#This Row],[Discount]]=0,"No Discount",IF(Table13[[#This Row],[Discount]]&lt;=0.05,"Low",IF(Table13[[#This Row],[Discount]]&lt;=0.1,"Medium","High")))</f>
        <v>Medium</v>
      </c>
      <c r="Q1715" s="15">
        <f t="shared" si="79"/>
        <v>608.13</v>
      </c>
      <c r="R1715" s="15">
        <f t="shared" si="80"/>
        <v>5473.1699999999992</v>
      </c>
      <c r="S1715" s="15" t="str">
        <f>IF(Table13[[#This Row],[Total Sales After Discount (Main Total Sales)]]&gt;=1000,"High Order","Low Order")</f>
        <v>High Order</v>
      </c>
      <c r="T1715" s="9" t="s">
        <v>41</v>
      </c>
      <c r="U1715" s="9" t="s">
        <v>81</v>
      </c>
      <c r="V1715" s="16" t="str">
        <f ca="1">PROPER(Table13[[#This Row],[Region]])</f>
        <v>East</v>
      </c>
      <c r="W1715" s="9" t="s">
        <v>152</v>
      </c>
      <c r="X1715" s="9" t="s">
        <v>153</v>
      </c>
      <c r="Y1715" s="9" t="s">
        <v>32</v>
      </c>
      <c r="Z1715" s="9" t="str">
        <f>TEXT(Table13[[#This Row],[Order Date]],"mmm")</f>
        <v>Apr</v>
      </c>
      <c r="AA1715" s="1" t="str">
        <f>TEXT(Table13[[#This Row],[Order Date]],"yyyy")</f>
        <v>2015</v>
      </c>
      <c r="AB1715" s="1" t="str">
        <f>TEXT(Table13[[#This Row],[Order Date]],"mmm yyyy")</f>
        <v>Apr 2015</v>
      </c>
      <c r="AC1715" s="1" t="str">
        <f>TEXT(Table13[[#This Row],[Order Date]],"dddd")</f>
        <v>Tuesday</v>
      </c>
    </row>
    <row r="1716" spans="1:29" ht="14.5">
      <c r="A1716" s="9">
        <v>3012</v>
      </c>
      <c r="B1716" s="9" t="str">
        <f>VLOOKUP(Table13[[#This Row],[Customer ID]],'Customer Lookup'!A:B,2,0)</f>
        <v>Annie Livingston</v>
      </c>
      <c r="C1716" s="9">
        <v>86346</v>
      </c>
      <c r="D1716" s="12">
        <v>42122</v>
      </c>
      <c r="E1716" s="12">
        <v>42124</v>
      </c>
      <c r="F1716" s="24">
        <f>Table13[[#This Row],[Ship Date]]-Table13[[#This Row],[Order Date]]</f>
        <v>2</v>
      </c>
      <c r="G1716" s="18" t="str">
        <f>IF(Table13[[#This Row],[Shipping Delay (No of Days From Order to Delivery)]]&lt;=2,"Fast Delivery","Standard Delivery")</f>
        <v>Fast Delivery</v>
      </c>
      <c r="H1716" s="8" t="s">
        <v>196</v>
      </c>
      <c r="I1716" s="13" t="str">
        <f ca="1">TRIM(Table13[[#This Row],[Product Category]])</f>
        <v>Technology</v>
      </c>
      <c r="J1716" s="13" t="str">
        <f ca="1">PROPER(Table13[[#This Row],[Product Sub-Category]])</f>
        <v>Appliances</v>
      </c>
      <c r="K1716" s="14">
        <v>8</v>
      </c>
      <c r="L1716" s="15">
        <v>300.64999999999998</v>
      </c>
      <c r="M1716" s="15">
        <f t="shared" si="78"/>
        <v>2405.1999999999998</v>
      </c>
      <c r="N1716" s="9">
        <v>0.1</v>
      </c>
      <c r="O1716" s="21">
        <v>0.1</v>
      </c>
      <c r="P1716" s="21" t="str">
        <f>IF(Table13[[#This Row],[Discount]]=0,"No Discount",IF(Table13[[#This Row],[Discount]]&lt;=0.05,"Low",IF(Table13[[#This Row],[Discount]]&lt;=0.1,"Medium","High")))</f>
        <v>Medium</v>
      </c>
      <c r="Q1716" s="15">
        <f t="shared" si="79"/>
        <v>240.51999999999998</v>
      </c>
      <c r="R1716" s="15">
        <f t="shared" si="80"/>
        <v>2164.6799999999998</v>
      </c>
      <c r="S1716" s="15" t="str">
        <f>IF(Table13[[#This Row],[Total Sales After Discount (Main Total Sales)]]&gt;=1000,"High Order","Low Order")</f>
        <v>High Order</v>
      </c>
      <c r="T1716" s="9" t="s">
        <v>41</v>
      </c>
      <c r="U1716" s="9" t="s">
        <v>81</v>
      </c>
      <c r="V1716" s="16" t="str">
        <f ca="1">PROPER(Table13[[#This Row],[Region]])</f>
        <v>East</v>
      </c>
      <c r="W1716" s="9" t="s">
        <v>62</v>
      </c>
      <c r="X1716" s="9" t="s">
        <v>999</v>
      </c>
      <c r="Y1716" s="9" t="s">
        <v>32</v>
      </c>
      <c r="Z1716" s="9" t="str">
        <f>TEXT(Table13[[#This Row],[Order Date]],"mmm")</f>
        <v>Apr</v>
      </c>
      <c r="AA1716" s="1" t="str">
        <f>TEXT(Table13[[#This Row],[Order Date]],"yyyy")</f>
        <v>2015</v>
      </c>
      <c r="AB1716" s="1" t="str">
        <f>TEXT(Table13[[#This Row],[Order Date]],"mmm yyyy")</f>
        <v>Apr 2015</v>
      </c>
      <c r="AC1716" s="1" t="str">
        <f>TEXT(Table13[[#This Row],[Order Date]],"dddd")</f>
        <v>Tuesday</v>
      </c>
    </row>
    <row r="1717" spans="1:29" ht="14.5">
      <c r="A1717" s="9">
        <v>3012</v>
      </c>
      <c r="B1717" s="9" t="str">
        <f>VLOOKUP(Table13[[#This Row],[Customer ID]],'Customer Lookup'!A:B,2,0)</f>
        <v>Annie Livingston</v>
      </c>
      <c r="C1717" s="9">
        <v>86346</v>
      </c>
      <c r="D1717" s="12">
        <v>42122</v>
      </c>
      <c r="E1717" s="12">
        <v>42124</v>
      </c>
      <c r="F1717" s="24">
        <f>Table13[[#This Row],[Ship Date]]-Table13[[#This Row],[Order Date]]</f>
        <v>2</v>
      </c>
      <c r="G1717" s="18" t="str">
        <f>IF(Table13[[#This Row],[Shipping Delay (No of Days From Order to Delivery)]]&lt;=2,"Fast Delivery","Standard Delivery")</f>
        <v>Fast Delivery</v>
      </c>
      <c r="H1717" s="9" t="s">
        <v>144</v>
      </c>
      <c r="I1717" s="13" t="str">
        <f ca="1">TRIM(Table13[[#This Row],[Product Category]])</f>
        <v>Office Supplies</v>
      </c>
      <c r="J1717" s="13" t="str">
        <f ca="1">PROPER(Table13[[#This Row],[Product Sub-Category]])</f>
        <v>Computer Peripherals</v>
      </c>
      <c r="K1717" s="14">
        <v>17</v>
      </c>
      <c r="L1717" s="15">
        <v>49.99</v>
      </c>
      <c r="M1717" s="15">
        <f t="shared" si="78"/>
        <v>849.83</v>
      </c>
      <c r="N1717" s="9">
        <v>0.05</v>
      </c>
      <c r="O1717" s="20">
        <v>0.05</v>
      </c>
      <c r="P1717" s="20" t="str">
        <f>IF(Table13[[#This Row],[Discount]]=0,"No Discount",IF(Table13[[#This Row],[Discount]]&lt;=0.05,"Low",IF(Table13[[#This Row],[Discount]]&lt;=0.1,"Medium","High")))</f>
        <v>Low</v>
      </c>
      <c r="Q1717" s="15">
        <f t="shared" si="79"/>
        <v>42.491500000000002</v>
      </c>
      <c r="R1717" s="15">
        <f t="shared" si="80"/>
        <v>807.33850000000007</v>
      </c>
      <c r="S1717" s="15" t="str">
        <f>IF(Table13[[#This Row],[Total Sales After Discount (Main Total Sales)]]&gt;=1000,"High Order","Low Order")</f>
        <v>Low Order</v>
      </c>
      <c r="T1717" s="9" t="s">
        <v>41</v>
      </c>
      <c r="U1717" s="9" t="s">
        <v>81</v>
      </c>
      <c r="V1717" s="16" t="str">
        <f ca="1">PROPER(Table13[[#This Row],[Region]])</f>
        <v>East</v>
      </c>
      <c r="W1717" s="9" t="s">
        <v>62</v>
      </c>
      <c r="X1717" s="9" t="s">
        <v>999</v>
      </c>
      <c r="Y1717" s="9" t="s">
        <v>32</v>
      </c>
      <c r="Z1717" s="9" t="str">
        <f>TEXT(Table13[[#This Row],[Order Date]],"mmm")</f>
        <v>Apr</v>
      </c>
      <c r="AA1717" s="1" t="str">
        <f>TEXT(Table13[[#This Row],[Order Date]],"yyyy")</f>
        <v>2015</v>
      </c>
      <c r="AB1717" s="1" t="str">
        <f>TEXT(Table13[[#This Row],[Order Date]],"mmm yyyy")</f>
        <v>Apr 2015</v>
      </c>
      <c r="AC1717" s="1" t="str">
        <f>TEXT(Table13[[#This Row],[Order Date]],"dddd")</f>
        <v>Tuesday</v>
      </c>
    </row>
    <row r="1718" spans="1:29" ht="14.5">
      <c r="A1718" s="9">
        <v>3012</v>
      </c>
      <c r="B1718" s="9" t="str">
        <f>VLOOKUP(Table13[[#This Row],[Customer ID]],'Customer Lookup'!A:B,2,0)</f>
        <v>Annie Livingston</v>
      </c>
      <c r="C1718" s="9">
        <v>86346</v>
      </c>
      <c r="D1718" s="12">
        <v>42122</v>
      </c>
      <c r="E1718" s="12">
        <v>42123</v>
      </c>
      <c r="F1718" s="24">
        <f>Table13[[#This Row],[Ship Date]]-Table13[[#This Row],[Order Date]]</f>
        <v>1</v>
      </c>
      <c r="G1718" s="18" t="str">
        <f>IF(Table13[[#This Row],[Shipping Delay (No of Days From Order to Delivery)]]&lt;=2,"Fast Delivery","Standard Delivery")</f>
        <v>Fast Delivery</v>
      </c>
      <c r="H1718" s="8" t="s">
        <v>83</v>
      </c>
      <c r="I1718" s="13" t="str">
        <f ca="1">TRIM(Table13[[#This Row],[Product Category]])</f>
        <v>Office Supplies</v>
      </c>
      <c r="J1718" s="13" t="str">
        <f ca="1">PROPER(Table13[[#This Row],[Product Sub-Category]])</f>
        <v>Paper</v>
      </c>
      <c r="K1718" s="14">
        <v>14</v>
      </c>
      <c r="L1718" s="15">
        <v>104.85</v>
      </c>
      <c r="M1718" s="15">
        <f t="shared" si="78"/>
        <v>1467.8999999999999</v>
      </c>
      <c r="N1718" s="9">
        <v>0.1</v>
      </c>
      <c r="O1718" s="21">
        <v>0.1</v>
      </c>
      <c r="P1718" s="21" t="str">
        <f>IF(Table13[[#This Row],[Discount]]=0,"No Discount",IF(Table13[[#This Row],[Discount]]&lt;=0.05,"Low",IF(Table13[[#This Row],[Discount]]&lt;=0.1,"Medium","High")))</f>
        <v>Medium</v>
      </c>
      <c r="Q1718" s="15">
        <f t="shared" si="79"/>
        <v>146.79</v>
      </c>
      <c r="R1718" s="15">
        <f t="shared" si="80"/>
        <v>1321.11</v>
      </c>
      <c r="S1718" s="15" t="str">
        <f>IF(Table13[[#This Row],[Total Sales After Discount (Main Total Sales)]]&gt;=1000,"High Order","Low Order")</f>
        <v>High Order</v>
      </c>
      <c r="T1718" s="9" t="s">
        <v>41</v>
      </c>
      <c r="U1718" s="9" t="s">
        <v>81</v>
      </c>
      <c r="V1718" s="16" t="str">
        <f ca="1">PROPER(Table13[[#This Row],[Region]])</f>
        <v>West</v>
      </c>
      <c r="W1718" s="9" t="s">
        <v>62</v>
      </c>
      <c r="X1718" s="9" t="s">
        <v>999</v>
      </c>
      <c r="Y1718" s="9" t="s">
        <v>32</v>
      </c>
      <c r="Z1718" s="9" t="str">
        <f>TEXT(Table13[[#This Row],[Order Date]],"mmm")</f>
        <v>Apr</v>
      </c>
      <c r="AA1718" s="1" t="str">
        <f>TEXT(Table13[[#This Row],[Order Date]],"yyyy")</f>
        <v>2015</v>
      </c>
      <c r="AB1718" s="1" t="str">
        <f>TEXT(Table13[[#This Row],[Order Date]],"mmm yyyy")</f>
        <v>Apr 2015</v>
      </c>
      <c r="AC1718" s="1" t="str">
        <f>TEXT(Table13[[#This Row],[Order Date]],"dddd")</f>
        <v>Tuesday</v>
      </c>
    </row>
    <row r="1719" spans="1:29" ht="14.5">
      <c r="A1719" s="9">
        <v>3017</v>
      </c>
      <c r="B1719" s="9" t="str">
        <f>VLOOKUP(Table13[[#This Row],[Customer ID]],'Customer Lookup'!A:B,2,0)</f>
        <v>Melvin Benton</v>
      </c>
      <c r="C1719" s="9">
        <v>89071</v>
      </c>
      <c r="D1719" s="12">
        <v>42013</v>
      </c>
      <c r="E1719" s="12">
        <v>42014</v>
      </c>
      <c r="F1719" s="24">
        <f>Table13[[#This Row],[Ship Date]]-Table13[[#This Row],[Order Date]]</f>
        <v>1</v>
      </c>
      <c r="G1719" s="18" t="str">
        <f>IF(Table13[[#This Row],[Shipping Delay (No of Days From Order to Delivery)]]&lt;=2,"Fast Delivery","Standard Delivery")</f>
        <v>Fast Delivery</v>
      </c>
      <c r="H1719" s="9" t="s">
        <v>61</v>
      </c>
      <c r="I1719" s="13" t="str">
        <f ca="1">TRIM(Table13[[#This Row],[Product Category]])</f>
        <v>Office Supplies</v>
      </c>
      <c r="J1719" s="13" t="str">
        <f ca="1">PROPER(Table13[[#This Row],[Product Sub-Category]])</f>
        <v>Envelopes</v>
      </c>
      <c r="K1719" s="14">
        <v>1</v>
      </c>
      <c r="L1719" s="15">
        <v>5.58</v>
      </c>
      <c r="M1719" s="15">
        <f t="shared" si="78"/>
        <v>5.58</v>
      </c>
      <c r="N1719" s="9">
        <v>0.05</v>
      </c>
      <c r="O1719" s="20">
        <v>0.05</v>
      </c>
      <c r="P1719" s="20" t="str">
        <f>IF(Table13[[#This Row],[Discount]]=0,"No Discount",IF(Table13[[#This Row],[Discount]]&lt;=0.05,"Low",IF(Table13[[#This Row],[Discount]]&lt;=0.1,"Medium","High")))</f>
        <v>Low</v>
      </c>
      <c r="Q1719" s="15">
        <f t="shared" si="79"/>
        <v>0.27900000000000003</v>
      </c>
      <c r="R1719" s="15">
        <f t="shared" si="80"/>
        <v>5.3010000000000002</v>
      </c>
      <c r="S1719" s="15" t="str">
        <f>IF(Table13[[#This Row],[Total Sales After Discount (Main Total Sales)]]&gt;=1000,"High Order","Low Order")</f>
        <v>Low Order</v>
      </c>
      <c r="T1719" s="9" t="s">
        <v>41</v>
      </c>
      <c r="U1719" s="9" t="s">
        <v>81</v>
      </c>
      <c r="V1719" s="16" t="str">
        <f ca="1">PROPER(Table13[[#This Row],[Region]])</f>
        <v>West</v>
      </c>
      <c r="W1719" s="9" t="s">
        <v>37</v>
      </c>
      <c r="X1719" s="9" t="s">
        <v>1000</v>
      </c>
      <c r="Y1719" s="9" t="s">
        <v>32</v>
      </c>
      <c r="Z1719" s="9" t="str">
        <f>TEXT(Table13[[#This Row],[Order Date]],"mmm")</f>
        <v>Jan</v>
      </c>
      <c r="AA1719" s="1" t="str">
        <f>TEXT(Table13[[#This Row],[Order Date]],"yyyy")</f>
        <v>2015</v>
      </c>
      <c r="AB1719" s="1" t="str">
        <f>TEXT(Table13[[#This Row],[Order Date]],"mmm yyyy")</f>
        <v>Jan 2015</v>
      </c>
      <c r="AC1719" s="1" t="str">
        <f>TEXT(Table13[[#This Row],[Order Date]],"dddd")</f>
        <v>Friday</v>
      </c>
    </row>
    <row r="1720" spans="1:29" ht="14.5">
      <c r="A1720" s="9">
        <v>3017</v>
      </c>
      <c r="B1720" s="9" t="str">
        <f>VLOOKUP(Table13[[#This Row],[Customer ID]],'Customer Lookup'!A:B,2,0)</f>
        <v>Melvin Benton</v>
      </c>
      <c r="C1720" s="9">
        <v>89071</v>
      </c>
      <c r="D1720" s="12">
        <v>42013</v>
      </c>
      <c r="E1720" s="12">
        <v>42014</v>
      </c>
      <c r="F1720" s="24">
        <f>Table13[[#This Row],[Ship Date]]-Table13[[#This Row],[Order Date]]</f>
        <v>1</v>
      </c>
      <c r="G1720" s="18" t="str">
        <f>IF(Table13[[#This Row],[Shipping Delay (No of Days From Order to Delivery)]]&lt;=2,"Fast Delivery","Standard Delivery")</f>
        <v>Fast Delivery</v>
      </c>
      <c r="H1720" s="8" t="s">
        <v>2231</v>
      </c>
      <c r="I1720" s="13" t="str">
        <f ca="1">TRIM(Table13[[#This Row],[Product Category]])</f>
        <v>Office Supplies</v>
      </c>
      <c r="J1720" s="13" t="str">
        <f ca="1">PROPER(Table13[[#This Row],[Product Sub-Category]])</f>
        <v>Pens &amp; Art Supplies</v>
      </c>
      <c r="K1720" s="14">
        <v>11</v>
      </c>
      <c r="L1720" s="15">
        <v>3.98</v>
      </c>
      <c r="M1720" s="15">
        <f t="shared" si="78"/>
        <v>43.78</v>
      </c>
      <c r="N1720" s="9">
        <v>0.05</v>
      </c>
      <c r="O1720" s="21">
        <v>0.05</v>
      </c>
      <c r="P1720" s="21" t="str">
        <f>IF(Table13[[#This Row],[Discount]]=0,"No Discount",IF(Table13[[#This Row],[Discount]]&lt;=0.05,"Low",IF(Table13[[#This Row],[Discount]]&lt;=0.1,"Medium","High")))</f>
        <v>Low</v>
      </c>
      <c r="Q1720" s="15">
        <f t="shared" si="79"/>
        <v>2.1890000000000001</v>
      </c>
      <c r="R1720" s="15">
        <f t="shared" si="80"/>
        <v>41.591000000000001</v>
      </c>
      <c r="S1720" s="15" t="str">
        <f>IF(Table13[[#This Row],[Total Sales After Discount (Main Total Sales)]]&gt;=1000,"High Order","Low Order")</f>
        <v>Low Order</v>
      </c>
      <c r="T1720" s="9" t="s">
        <v>41</v>
      </c>
      <c r="U1720" s="9" t="s">
        <v>81</v>
      </c>
      <c r="V1720" s="16" t="str">
        <f ca="1">PROPER(Table13[[#This Row],[Region]])</f>
        <v>Central</v>
      </c>
      <c r="W1720" s="9" t="s">
        <v>37</v>
      </c>
      <c r="X1720" s="9" t="s">
        <v>1000</v>
      </c>
      <c r="Y1720" s="9" t="s">
        <v>32</v>
      </c>
      <c r="Z1720" s="9" t="str">
        <f>TEXT(Table13[[#This Row],[Order Date]],"mmm")</f>
        <v>Jan</v>
      </c>
      <c r="AA1720" s="1" t="str">
        <f>TEXT(Table13[[#This Row],[Order Date]],"yyyy")</f>
        <v>2015</v>
      </c>
      <c r="AB1720" s="1" t="str">
        <f>TEXT(Table13[[#This Row],[Order Date]],"mmm yyyy")</f>
        <v>Jan 2015</v>
      </c>
      <c r="AC1720" s="1" t="str">
        <f>TEXT(Table13[[#This Row],[Order Date]],"dddd")</f>
        <v>Friday</v>
      </c>
    </row>
    <row r="1721" spans="1:29" ht="14.5">
      <c r="A1721" s="9">
        <v>3035</v>
      </c>
      <c r="B1721" s="9" t="str">
        <f>VLOOKUP(Table13[[#This Row],[Customer ID]],'Customer Lookup'!A:B,2,0)</f>
        <v>Tina Evans</v>
      </c>
      <c r="C1721" s="9">
        <v>89128</v>
      </c>
      <c r="D1721" s="12">
        <v>42019</v>
      </c>
      <c r="E1721" s="12">
        <v>42024</v>
      </c>
      <c r="F1721" s="24">
        <f>Table13[[#This Row],[Ship Date]]-Table13[[#This Row],[Order Date]]</f>
        <v>5</v>
      </c>
      <c r="G1721" s="18" t="str">
        <f>IF(Table13[[#This Row],[Shipping Delay (No of Days From Order to Delivery)]]&lt;=2,"Fast Delivery","Standard Delivery")</f>
        <v>Standard Delivery</v>
      </c>
      <c r="H1721" s="9" t="s">
        <v>83</v>
      </c>
      <c r="I1721" s="13" t="str">
        <f ca="1">TRIM(Table13[[#This Row],[Product Category]])</f>
        <v>Office Supplies</v>
      </c>
      <c r="J1721" s="13" t="str">
        <f ca="1">PROPER(Table13[[#This Row],[Product Sub-Category]])</f>
        <v>Paper</v>
      </c>
      <c r="K1721" s="14">
        <v>10</v>
      </c>
      <c r="L1721" s="15">
        <v>4.9800000000000004</v>
      </c>
      <c r="M1721" s="15">
        <f t="shared" si="78"/>
        <v>49.800000000000004</v>
      </c>
      <c r="N1721" s="9">
        <v>0.05</v>
      </c>
      <c r="O1721" s="20">
        <v>0.05</v>
      </c>
      <c r="P1721" s="20" t="str">
        <f>IF(Table13[[#This Row],[Discount]]=0,"No Discount",IF(Table13[[#This Row],[Discount]]&lt;=0.05,"Low",IF(Table13[[#This Row],[Discount]]&lt;=0.1,"Medium","High")))</f>
        <v>Low</v>
      </c>
      <c r="Q1721" s="15">
        <f t="shared" si="79"/>
        <v>2.4900000000000002</v>
      </c>
      <c r="R1721" s="15">
        <f t="shared" si="80"/>
        <v>47.31</v>
      </c>
      <c r="S1721" s="15" t="str">
        <f>IF(Table13[[#This Row],[Total Sales After Discount (Main Total Sales)]]&gt;=1000,"High Order","Low Order")</f>
        <v>Low Order</v>
      </c>
      <c r="T1721" s="9" t="s">
        <v>98</v>
      </c>
      <c r="U1721" s="9" t="s">
        <v>42</v>
      </c>
      <c r="V1721" s="16" t="str">
        <f ca="1">PROPER(Table13[[#This Row],[Region]])</f>
        <v>Central</v>
      </c>
      <c r="W1721" s="9" t="s">
        <v>142</v>
      </c>
      <c r="X1721" s="9" t="s">
        <v>1001</v>
      </c>
      <c r="Y1721" s="9" t="s">
        <v>32</v>
      </c>
      <c r="Z1721" s="9" t="str">
        <f>TEXT(Table13[[#This Row],[Order Date]],"mmm")</f>
        <v>Jan</v>
      </c>
      <c r="AA1721" s="1" t="str">
        <f>TEXT(Table13[[#This Row],[Order Date]],"yyyy")</f>
        <v>2015</v>
      </c>
      <c r="AB1721" s="1" t="str">
        <f>TEXT(Table13[[#This Row],[Order Date]],"mmm yyyy")</f>
        <v>Jan 2015</v>
      </c>
      <c r="AC1721" s="1" t="str">
        <f>TEXT(Table13[[#This Row],[Order Date]],"dddd")</f>
        <v>Thursday</v>
      </c>
    </row>
    <row r="1722" spans="1:29" ht="14.5">
      <c r="A1722" s="9">
        <v>3035</v>
      </c>
      <c r="B1722" s="9" t="str">
        <f>VLOOKUP(Table13[[#This Row],[Customer ID]],'Customer Lookup'!A:B,2,0)</f>
        <v>Tina Evans</v>
      </c>
      <c r="C1722" s="9">
        <v>89128</v>
      </c>
      <c r="D1722" s="12">
        <v>42019</v>
      </c>
      <c r="E1722" s="12">
        <v>42024</v>
      </c>
      <c r="F1722" s="24">
        <f>Table13[[#This Row],[Ship Date]]-Table13[[#This Row],[Order Date]]</f>
        <v>5</v>
      </c>
      <c r="G1722" s="18" t="str">
        <f>IF(Table13[[#This Row],[Shipping Delay (No of Days From Order to Delivery)]]&lt;=2,"Fast Delivery","Standard Delivery")</f>
        <v>Standard Delivery</v>
      </c>
      <c r="H1722" s="8" t="s">
        <v>83</v>
      </c>
      <c r="I1722" s="13" t="str">
        <f ca="1">TRIM(Table13[[#This Row],[Product Category]])</f>
        <v>Furniture</v>
      </c>
      <c r="J1722" s="13" t="str">
        <f ca="1">PROPER(Table13[[#This Row],[Product Sub-Category]])</f>
        <v>Paper</v>
      </c>
      <c r="K1722" s="14">
        <v>12</v>
      </c>
      <c r="L1722" s="15">
        <v>6.35</v>
      </c>
      <c r="M1722" s="15">
        <f t="shared" si="78"/>
        <v>76.199999999999989</v>
      </c>
      <c r="N1722" s="9">
        <v>0.05</v>
      </c>
      <c r="O1722" s="21">
        <v>0.05</v>
      </c>
      <c r="P1722" s="21" t="str">
        <f>IF(Table13[[#This Row],[Discount]]=0,"No Discount",IF(Table13[[#This Row],[Discount]]&lt;=0.05,"Low",IF(Table13[[#This Row],[Discount]]&lt;=0.1,"Medium","High")))</f>
        <v>Low</v>
      </c>
      <c r="Q1722" s="15">
        <f t="shared" si="79"/>
        <v>3.8099999999999996</v>
      </c>
      <c r="R1722" s="15">
        <f t="shared" si="80"/>
        <v>72.389999999999986</v>
      </c>
      <c r="S1722" s="15" t="str">
        <f>IF(Table13[[#This Row],[Total Sales After Discount (Main Total Sales)]]&gt;=1000,"High Order","Low Order")</f>
        <v>Low Order</v>
      </c>
      <c r="T1722" s="9" t="s">
        <v>98</v>
      </c>
      <c r="U1722" s="9" t="s">
        <v>42</v>
      </c>
      <c r="V1722" s="16" t="str">
        <f ca="1">PROPER(Table13[[#This Row],[Region]])</f>
        <v>Central</v>
      </c>
      <c r="W1722" s="9" t="s">
        <v>142</v>
      </c>
      <c r="X1722" s="9" t="s">
        <v>1001</v>
      </c>
      <c r="Y1722" s="9" t="s">
        <v>32</v>
      </c>
      <c r="Z1722" s="9" t="str">
        <f>TEXT(Table13[[#This Row],[Order Date]],"mmm")</f>
        <v>Jan</v>
      </c>
      <c r="AA1722" s="1" t="str">
        <f>TEXT(Table13[[#This Row],[Order Date]],"yyyy")</f>
        <v>2015</v>
      </c>
      <c r="AB1722" s="1" t="str">
        <f>TEXT(Table13[[#This Row],[Order Date]],"mmm yyyy")</f>
        <v>Jan 2015</v>
      </c>
      <c r="AC1722" s="1" t="str">
        <f>TEXT(Table13[[#This Row],[Order Date]],"dddd")</f>
        <v>Thursday</v>
      </c>
    </row>
    <row r="1723" spans="1:29" ht="14.5">
      <c r="A1723" s="9">
        <v>3036</v>
      </c>
      <c r="B1723" s="9" t="str">
        <f>VLOOKUP(Table13[[#This Row],[Customer ID]],'Customer Lookup'!A:B,2,0)</f>
        <v>Edith Reynolds</v>
      </c>
      <c r="C1723" s="9">
        <v>89129</v>
      </c>
      <c r="D1723" s="12">
        <v>42020</v>
      </c>
      <c r="E1723" s="12">
        <v>42022</v>
      </c>
      <c r="F1723" s="24">
        <f>Table13[[#This Row],[Ship Date]]-Table13[[#This Row],[Order Date]]</f>
        <v>2</v>
      </c>
      <c r="G1723" s="18" t="str">
        <f>IF(Table13[[#This Row],[Shipping Delay (No of Days From Order to Delivery)]]&lt;=2,"Fast Delivery","Standard Delivery")</f>
        <v>Fast Delivery</v>
      </c>
      <c r="H1723" s="9" t="s">
        <v>2233</v>
      </c>
      <c r="I1723" s="13" t="str">
        <f ca="1">TRIM(Table13[[#This Row],[Product Category]])</f>
        <v>Office Supplies</v>
      </c>
      <c r="J1723" s="13" t="str">
        <f ca="1">PROPER(Table13[[#This Row],[Product Sub-Category]])</f>
        <v>Office Furnishings</v>
      </c>
      <c r="K1723" s="14">
        <v>5</v>
      </c>
      <c r="L1723" s="15">
        <v>12.99</v>
      </c>
      <c r="M1723" s="15">
        <f t="shared" si="78"/>
        <v>64.95</v>
      </c>
      <c r="N1723" s="9">
        <v>0.05</v>
      </c>
      <c r="O1723" s="20">
        <v>0.05</v>
      </c>
      <c r="P1723" s="20" t="str">
        <f>IF(Table13[[#This Row],[Discount]]=0,"No Discount",IF(Table13[[#This Row],[Discount]]&lt;=0.05,"Low",IF(Table13[[#This Row],[Discount]]&lt;=0.1,"Medium","High")))</f>
        <v>Low</v>
      </c>
      <c r="Q1723" s="15">
        <f t="shared" si="79"/>
        <v>3.2475000000000005</v>
      </c>
      <c r="R1723" s="15">
        <f t="shared" si="80"/>
        <v>61.702500000000001</v>
      </c>
      <c r="S1723" s="15" t="str">
        <f>IF(Table13[[#This Row],[Total Sales After Discount (Main Total Sales)]]&gt;=1000,"High Order","Low Order")</f>
        <v>Low Order</v>
      </c>
      <c r="T1723" s="9" t="s">
        <v>31</v>
      </c>
      <c r="U1723" s="9" t="s">
        <v>42</v>
      </c>
      <c r="V1723" s="16" t="str">
        <f ca="1">PROPER(Table13[[#This Row],[Region]])</f>
        <v>Central</v>
      </c>
      <c r="W1723" s="9" t="s">
        <v>971</v>
      </c>
      <c r="X1723" s="9" t="s">
        <v>1002</v>
      </c>
      <c r="Y1723" s="9" t="s">
        <v>32</v>
      </c>
      <c r="Z1723" s="9" t="str">
        <f>TEXT(Table13[[#This Row],[Order Date]],"mmm")</f>
        <v>Jan</v>
      </c>
      <c r="AA1723" s="1" t="str">
        <f>TEXT(Table13[[#This Row],[Order Date]],"yyyy")</f>
        <v>2015</v>
      </c>
      <c r="AB1723" s="1" t="str">
        <f>TEXT(Table13[[#This Row],[Order Date]],"mmm yyyy")</f>
        <v>Jan 2015</v>
      </c>
      <c r="AC1723" s="1" t="str">
        <f>TEXT(Table13[[#This Row],[Order Date]],"dddd")</f>
        <v>Friday</v>
      </c>
    </row>
    <row r="1724" spans="1:29" ht="14.5">
      <c r="A1724" s="9">
        <v>3036</v>
      </c>
      <c r="B1724" s="9" t="str">
        <f>VLOOKUP(Table13[[#This Row],[Customer ID]],'Customer Lookup'!A:B,2,0)</f>
        <v>Edith Reynolds</v>
      </c>
      <c r="C1724" s="9">
        <v>89129</v>
      </c>
      <c r="D1724" s="12">
        <v>42020</v>
      </c>
      <c r="E1724" s="12">
        <v>42022</v>
      </c>
      <c r="F1724" s="24">
        <f>Table13[[#This Row],[Ship Date]]-Table13[[#This Row],[Order Date]]</f>
        <v>2</v>
      </c>
      <c r="G1724" s="18" t="str">
        <f>IF(Table13[[#This Row],[Shipping Delay (No of Days From Order to Delivery)]]&lt;=2,"Fast Delivery","Standard Delivery")</f>
        <v>Fast Delivery</v>
      </c>
      <c r="H1724" s="8" t="s">
        <v>83</v>
      </c>
      <c r="I1724" s="13" t="str">
        <f ca="1">TRIM(Table13[[#This Row],[Product Category]])</f>
        <v>Office Supplies</v>
      </c>
      <c r="J1724" s="13" t="str">
        <f ca="1">PROPER(Table13[[#This Row],[Product Sub-Category]])</f>
        <v>Paper</v>
      </c>
      <c r="K1724" s="14">
        <v>7</v>
      </c>
      <c r="L1724" s="15">
        <v>35.44</v>
      </c>
      <c r="M1724" s="15">
        <f t="shared" si="78"/>
        <v>248.07999999999998</v>
      </c>
      <c r="N1724" s="9">
        <v>0.05</v>
      </c>
      <c r="O1724" s="21">
        <v>0.05</v>
      </c>
      <c r="P1724" s="21" t="str">
        <f>IF(Table13[[#This Row],[Discount]]=0,"No Discount",IF(Table13[[#This Row],[Discount]]&lt;=0.05,"Low",IF(Table13[[#This Row],[Discount]]&lt;=0.1,"Medium","High")))</f>
        <v>Low</v>
      </c>
      <c r="Q1724" s="15">
        <f t="shared" si="79"/>
        <v>12.404</v>
      </c>
      <c r="R1724" s="15">
        <f t="shared" si="80"/>
        <v>235.67599999999999</v>
      </c>
      <c r="S1724" s="15" t="str">
        <f>IF(Table13[[#This Row],[Total Sales After Discount (Main Total Sales)]]&gt;=1000,"High Order","Low Order")</f>
        <v>Low Order</v>
      </c>
      <c r="T1724" s="9" t="s">
        <v>31</v>
      </c>
      <c r="U1724" s="9" t="s">
        <v>42</v>
      </c>
      <c r="V1724" s="16" t="str">
        <f ca="1">PROPER(Table13[[#This Row],[Region]])</f>
        <v>Central</v>
      </c>
      <c r="W1724" s="9" t="s">
        <v>971</v>
      </c>
      <c r="X1724" s="9" t="s">
        <v>1002</v>
      </c>
      <c r="Y1724" s="9" t="s">
        <v>32</v>
      </c>
      <c r="Z1724" s="9" t="str">
        <f>TEXT(Table13[[#This Row],[Order Date]],"mmm")</f>
        <v>Jan</v>
      </c>
      <c r="AA1724" s="1" t="str">
        <f>TEXT(Table13[[#This Row],[Order Date]],"yyyy")</f>
        <v>2015</v>
      </c>
      <c r="AB1724" s="1" t="str">
        <f>TEXT(Table13[[#This Row],[Order Date]],"mmm yyyy")</f>
        <v>Jan 2015</v>
      </c>
      <c r="AC1724" s="1" t="str">
        <f>TEXT(Table13[[#This Row],[Order Date]],"dddd")</f>
        <v>Friday</v>
      </c>
    </row>
    <row r="1725" spans="1:29" ht="14.5">
      <c r="A1725" s="9">
        <v>3036</v>
      </c>
      <c r="B1725" s="9" t="str">
        <f>VLOOKUP(Table13[[#This Row],[Customer ID]],'Customer Lookup'!A:B,2,0)</f>
        <v>Edith Reynolds</v>
      </c>
      <c r="C1725" s="9">
        <v>89129</v>
      </c>
      <c r="D1725" s="12">
        <v>42020</v>
      </c>
      <c r="E1725" s="12">
        <v>42023</v>
      </c>
      <c r="F1725" s="24">
        <f>Table13[[#This Row],[Ship Date]]-Table13[[#This Row],[Order Date]]</f>
        <v>3</v>
      </c>
      <c r="G1725" s="18" t="str">
        <f>IF(Table13[[#This Row],[Shipping Delay (No of Days From Order to Delivery)]]&lt;=2,"Fast Delivery","Standard Delivery")</f>
        <v>Standard Delivery</v>
      </c>
      <c r="H1725" s="9" t="s">
        <v>2240</v>
      </c>
      <c r="I1725" s="13" t="str">
        <f ca="1">TRIM(Table13[[#This Row],[Product Category]])</f>
        <v>Office Supplies</v>
      </c>
      <c r="J1725" s="13" t="str">
        <f ca="1">PROPER(Table13[[#This Row],[Product Sub-Category]])</f>
        <v>Scissors, Rulers And Trimmers</v>
      </c>
      <c r="K1725" s="14">
        <v>14</v>
      </c>
      <c r="L1725" s="15">
        <v>12.98</v>
      </c>
      <c r="M1725" s="15">
        <f t="shared" si="78"/>
        <v>181.72</v>
      </c>
      <c r="N1725" s="9">
        <v>0.05</v>
      </c>
      <c r="O1725" s="20">
        <v>0.05</v>
      </c>
      <c r="P1725" s="20" t="str">
        <f>IF(Table13[[#This Row],[Discount]]=0,"No Discount",IF(Table13[[#This Row],[Discount]]&lt;=0.05,"Low",IF(Table13[[#This Row],[Discount]]&lt;=0.1,"Medium","High")))</f>
        <v>Low</v>
      </c>
      <c r="Q1725" s="15">
        <f t="shared" si="79"/>
        <v>9.0860000000000003</v>
      </c>
      <c r="R1725" s="15">
        <f t="shared" si="80"/>
        <v>172.63399999999999</v>
      </c>
      <c r="S1725" s="15" t="str">
        <f>IF(Table13[[#This Row],[Total Sales After Discount (Main Total Sales)]]&gt;=1000,"High Order","Low Order")</f>
        <v>Low Order</v>
      </c>
      <c r="T1725" s="9" t="s">
        <v>31</v>
      </c>
      <c r="U1725" s="9" t="s">
        <v>42</v>
      </c>
      <c r="V1725" s="16" t="str">
        <f ca="1">PROPER(Table13[[#This Row],[Region]])</f>
        <v>Central</v>
      </c>
      <c r="W1725" s="9" t="s">
        <v>971</v>
      </c>
      <c r="X1725" s="9" t="s">
        <v>1002</v>
      </c>
      <c r="Y1725" s="9" t="s">
        <v>32</v>
      </c>
      <c r="Z1725" s="9" t="str">
        <f>TEXT(Table13[[#This Row],[Order Date]],"mmm")</f>
        <v>Jan</v>
      </c>
      <c r="AA1725" s="1" t="str">
        <f>TEXT(Table13[[#This Row],[Order Date]],"yyyy")</f>
        <v>2015</v>
      </c>
      <c r="AB1725" s="1" t="str">
        <f>TEXT(Table13[[#This Row],[Order Date]],"mmm yyyy")</f>
        <v>Jan 2015</v>
      </c>
      <c r="AC1725" s="1" t="str">
        <f>TEXT(Table13[[#This Row],[Order Date]],"dddd")</f>
        <v>Friday</v>
      </c>
    </row>
    <row r="1726" spans="1:29" ht="14.5">
      <c r="A1726" s="9">
        <v>3036</v>
      </c>
      <c r="B1726" s="9" t="str">
        <f>VLOOKUP(Table13[[#This Row],[Customer ID]],'Customer Lookup'!A:B,2,0)</f>
        <v>Edith Reynolds</v>
      </c>
      <c r="C1726" s="9">
        <v>89130</v>
      </c>
      <c r="D1726" s="12">
        <v>42076</v>
      </c>
      <c r="E1726" s="12">
        <v>42079</v>
      </c>
      <c r="F1726" s="24">
        <f>Table13[[#This Row],[Ship Date]]-Table13[[#This Row],[Order Date]]</f>
        <v>3</v>
      </c>
      <c r="G1726" s="18" t="str">
        <f>IF(Table13[[#This Row],[Shipping Delay (No of Days From Order to Delivery)]]&lt;=2,"Fast Delivery","Standard Delivery")</f>
        <v>Standard Delivery</v>
      </c>
      <c r="H1726" s="8" t="s">
        <v>2238</v>
      </c>
      <c r="I1726" s="13" t="str">
        <f ca="1">TRIM(Table13[[#This Row],[Product Category]])</f>
        <v>Technology</v>
      </c>
      <c r="J1726" s="13" t="str">
        <f ca="1">PROPER(Table13[[#This Row],[Product Sub-Category]])</f>
        <v>Storage &amp; Organization</v>
      </c>
      <c r="K1726" s="14">
        <v>22</v>
      </c>
      <c r="L1726" s="15">
        <v>178.47</v>
      </c>
      <c r="M1726" s="15">
        <f t="shared" si="78"/>
        <v>3926.34</v>
      </c>
      <c r="N1726" s="9">
        <v>0.1</v>
      </c>
      <c r="O1726" s="21">
        <v>0.1</v>
      </c>
      <c r="P1726" s="21" t="str">
        <f>IF(Table13[[#This Row],[Discount]]=0,"No Discount",IF(Table13[[#This Row],[Discount]]&lt;=0.05,"Low",IF(Table13[[#This Row],[Discount]]&lt;=0.1,"Medium","High")))</f>
        <v>Medium</v>
      </c>
      <c r="Q1726" s="15">
        <f t="shared" si="79"/>
        <v>392.63400000000001</v>
      </c>
      <c r="R1726" s="15">
        <f t="shared" si="80"/>
        <v>3533.7060000000001</v>
      </c>
      <c r="S1726" s="15" t="str">
        <f>IF(Table13[[#This Row],[Total Sales After Discount (Main Total Sales)]]&gt;=1000,"High Order","Low Order")</f>
        <v>High Order</v>
      </c>
      <c r="T1726" s="9" t="s">
        <v>41</v>
      </c>
      <c r="U1726" s="9" t="s">
        <v>42</v>
      </c>
      <c r="V1726" s="16" t="str">
        <f ca="1">PROPER(Table13[[#This Row],[Region]])</f>
        <v>Central</v>
      </c>
      <c r="W1726" s="9" t="s">
        <v>971</v>
      </c>
      <c r="X1726" s="9" t="s">
        <v>1002</v>
      </c>
      <c r="Y1726" s="9" t="s">
        <v>32</v>
      </c>
      <c r="Z1726" s="9" t="str">
        <f>TEXT(Table13[[#This Row],[Order Date]],"mmm")</f>
        <v>Mar</v>
      </c>
      <c r="AA1726" s="1" t="str">
        <f>TEXT(Table13[[#This Row],[Order Date]],"yyyy")</f>
        <v>2015</v>
      </c>
      <c r="AB1726" s="1" t="str">
        <f>TEXT(Table13[[#This Row],[Order Date]],"mmm yyyy")</f>
        <v>Mar 2015</v>
      </c>
      <c r="AC1726" s="1" t="str">
        <f>TEXT(Table13[[#This Row],[Order Date]],"dddd")</f>
        <v>Friday</v>
      </c>
    </row>
    <row r="1727" spans="1:29" ht="14.5">
      <c r="A1727" s="9">
        <v>3041</v>
      </c>
      <c r="B1727" s="9" t="str">
        <f>VLOOKUP(Table13[[#This Row],[Customer ID]],'Customer Lookup'!A:B,2,0)</f>
        <v>Carrie Duke</v>
      </c>
      <c r="C1727" s="9">
        <v>86102</v>
      </c>
      <c r="D1727" s="12">
        <v>42139</v>
      </c>
      <c r="E1727" s="12">
        <v>42142</v>
      </c>
      <c r="F1727" s="24">
        <f>Table13[[#This Row],[Ship Date]]-Table13[[#This Row],[Order Date]]</f>
        <v>3</v>
      </c>
      <c r="G1727" s="18" t="str">
        <f>IF(Table13[[#This Row],[Shipping Delay (No of Days From Order to Delivery)]]&lt;=2,"Fast Delivery","Standard Delivery")</f>
        <v>Standard Delivery</v>
      </c>
      <c r="H1727" s="9" t="s">
        <v>144</v>
      </c>
      <c r="I1727" s="13" t="str">
        <f ca="1">TRIM(Table13[[#This Row],[Product Category]])</f>
        <v>Office Supplies</v>
      </c>
      <c r="J1727" s="13" t="str">
        <f ca="1">PROPER(Table13[[#This Row],[Product Sub-Category]])</f>
        <v>Computer Peripherals</v>
      </c>
      <c r="K1727" s="14">
        <v>17</v>
      </c>
      <c r="L1727" s="15">
        <v>73.98</v>
      </c>
      <c r="M1727" s="15">
        <f t="shared" si="78"/>
        <v>1257.6600000000001</v>
      </c>
      <c r="N1727" s="9">
        <v>0.05</v>
      </c>
      <c r="O1727" s="20">
        <v>0.05</v>
      </c>
      <c r="P1727" s="20" t="str">
        <f>IF(Table13[[#This Row],[Discount]]=0,"No Discount",IF(Table13[[#This Row],[Discount]]&lt;=0.05,"Low",IF(Table13[[#This Row],[Discount]]&lt;=0.1,"Medium","High")))</f>
        <v>Low</v>
      </c>
      <c r="Q1727" s="15">
        <f t="shared" si="79"/>
        <v>62.88300000000001</v>
      </c>
      <c r="R1727" s="15">
        <f t="shared" si="80"/>
        <v>1194.777</v>
      </c>
      <c r="S1727" s="15" t="str">
        <f>IF(Table13[[#This Row],[Total Sales After Discount (Main Total Sales)]]&gt;=1000,"High Order","Low Order")</f>
        <v>High Order</v>
      </c>
      <c r="T1727" s="9" t="s">
        <v>31</v>
      </c>
      <c r="U1727" s="9" t="s">
        <v>81</v>
      </c>
      <c r="V1727" s="16" t="str">
        <f ca="1">PROPER(Table13[[#This Row],[Region]])</f>
        <v>Central</v>
      </c>
      <c r="W1727" s="9" t="s">
        <v>145</v>
      </c>
      <c r="X1727" s="9" t="s">
        <v>762</v>
      </c>
      <c r="Y1727" s="9" t="s">
        <v>32</v>
      </c>
      <c r="Z1727" s="9" t="str">
        <f>TEXT(Table13[[#This Row],[Order Date]],"mmm")</f>
        <v>May</v>
      </c>
      <c r="AA1727" s="1" t="str">
        <f>TEXT(Table13[[#This Row],[Order Date]],"yyyy")</f>
        <v>2015</v>
      </c>
      <c r="AB1727" s="1" t="str">
        <f>TEXT(Table13[[#This Row],[Order Date]],"mmm yyyy")</f>
        <v>May 2015</v>
      </c>
      <c r="AC1727" s="1" t="str">
        <f>TEXT(Table13[[#This Row],[Order Date]],"dddd")</f>
        <v>Friday</v>
      </c>
    </row>
    <row r="1728" spans="1:29" ht="14.5">
      <c r="A1728" s="9">
        <v>3041</v>
      </c>
      <c r="B1728" s="9" t="str">
        <f>VLOOKUP(Table13[[#This Row],[Customer ID]],'Customer Lookup'!A:B,2,0)</f>
        <v>Carrie Duke</v>
      </c>
      <c r="C1728" s="9">
        <v>86102</v>
      </c>
      <c r="D1728" s="12">
        <v>42139</v>
      </c>
      <c r="E1728" s="12">
        <v>42141</v>
      </c>
      <c r="F1728" s="24">
        <f>Table13[[#This Row],[Ship Date]]-Table13[[#This Row],[Order Date]]</f>
        <v>2</v>
      </c>
      <c r="G1728" s="18" t="str">
        <f>IF(Table13[[#This Row],[Shipping Delay (No of Days From Order to Delivery)]]&lt;=2,"Fast Delivery","Standard Delivery")</f>
        <v>Fast Delivery</v>
      </c>
      <c r="H1728" s="8" t="s">
        <v>2240</v>
      </c>
      <c r="I1728" s="13" t="str">
        <f ca="1">TRIM(Table13[[#This Row],[Product Category]])</f>
        <v>Office Supplies</v>
      </c>
      <c r="J1728" s="13" t="str">
        <f ca="1">PROPER(Table13[[#This Row],[Product Sub-Category]])</f>
        <v>Scissors, Rulers And Trimmers</v>
      </c>
      <c r="K1728" s="14">
        <v>8</v>
      </c>
      <c r="L1728" s="15">
        <v>3.68</v>
      </c>
      <c r="M1728" s="15">
        <f t="shared" si="78"/>
        <v>29.44</v>
      </c>
      <c r="N1728" s="9">
        <v>0.05</v>
      </c>
      <c r="O1728" s="21">
        <v>0.05</v>
      </c>
      <c r="P1728" s="21" t="str">
        <f>IF(Table13[[#This Row],[Discount]]=0,"No Discount",IF(Table13[[#This Row],[Discount]]&lt;=0.05,"Low",IF(Table13[[#This Row],[Discount]]&lt;=0.1,"Medium","High")))</f>
        <v>Low</v>
      </c>
      <c r="Q1728" s="15">
        <f t="shared" si="79"/>
        <v>1.4720000000000002</v>
      </c>
      <c r="R1728" s="15">
        <f t="shared" si="80"/>
        <v>27.968</v>
      </c>
      <c r="S1728" s="15" t="str">
        <f>IF(Table13[[#This Row],[Total Sales After Discount (Main Total Sales)]]&gt;=1000,"High Order","Low Order")</f>
        <v>Low Order</v>
      </c>
      <c r="T1728" s="9" t="s">
        <v>31</v>
      </c>
      <c r="U1728" s="9" t="s">
        <v>81</v>
      </c>
      <c r="V1728" s="16" t="str">
        <f ca="1">PROPER(Table13[[#This Row],[Region]])</f>
        <v>Central</v>
      </c>
      <c r="W1728" s="9" t="s">
        <v>145</v>
      </c>
      <c r="X1728" s="9" t="s">
        <v>762</v>
      </c>
      <c r="Y1728" s="9" t="s">
        <v>32</v>
      </c>
      <c r="Z1728" s="9" t="str">
        <f>TEXT(Table13[[#This Row],[Order Date]],"mmm")</f>
        <v>May</v>
      </c>
      <c r="AA1728" s="1" t="str">
        <f>TEXT(Table13[[#This Row],[Order Date]],"yyyy")</f>
        <v>2015</v>
      </c>
      <c r="AB1728" s="1" t="str">
        <f>TEXT(Table13[[#This Row],[Order Date]],"mmm yyyy")</f>
        <v>May 2015</v>
      </c>
      <c r="AC1728" s="1" t="str">
        <f>TEXT(Table13[[#This Row],[Order Date]],"dddd")</f>
        <v>Friday</v>
      </c>
    </row>
    <row r="1729" spans="1:29" ht="14.5">
      <c r="A1729" s="9">
        <v>3042</v>
      </c>
      <c r="B1729" s="9" t="str">
        <f>VLOOKUP(Table13[[#This Row],[Customer ID]],'Customer Lookup'!A:B,2,0)</f>
        <v>Tara Gold</v>
      </c>
      <c r="C1729" s="9">
        <v>86101</v>
      </c>
      <c r="D1729" s="12">
        <v>42039</v>
      </c>
      <c r="E1729" s="12">
        <v>42040</v>
      </c>
      <c r="F1729" s="24">
        <f>Table13[[#This Row],[Ship Date]]-Table13[[#This Row],[Order Date]]</f>
        <v>1</v>
      </c>
      <c r="G1729" s="18" t="str">
        <f>IF(Table13[[#This Row],[Shipping Delay (No of Days From Order to Delivery)]]&lt;=2,"Fast Delivery","Standard Delivery")</f>
        <v>Fast Delivery</v>
      </c>
      <c r="H1729" s="9" t="s">
        <v>2237</v>
      </c>
      <c r="I1729" s="13" t="str">
        <f ca="1">TRIM(Table13[[#This Row],[Product Category]])</f>
        <v>Office Supplies</v>
      </c>
      <c r="J1729" s="13" t="str">
        <f ca="1">PROPER(Table13[[#This Row],[Product Sub-Category]])</f>
        <v>Binders And Binder Accessories</v>
      </c>
      <c r="K1729" s="14">
        <v>12</v>
      </c>
      <c r="L1729" s="15">
        <v>14.48</v>
      </c>
      <c r="M1729" s="15">
        <f t="shared" si="78"/>
        <v>173.76</v>
      </c>
      <c r="N1729" s="9">
        <v>0.05</v>
      </c>
      <c r="O1729" s="20">
        <v>0.05</v>
      </c>
      <c r="P1729" s="20" t="str">
        <f>IF(Table13[[#This Row],[Discount]]=0,"No Discount",IF(Table13[[#This Row],[Discount]]&lt;=0.05,"Low",IF(Table13[[#This Row],[Discount]]&lt;=0.1,"Medium","High")))</f>
        <v>Low</v>
      </c>
      <c r="Q1729" s="15">
        <f t="shared" si="79"/>
        <v>8.6880000000000006</v>
      </c>
      <c r="R1729" s="15">
        <f t="shared" si="80"/>
        <v>165.072</v>
      </c>
      <c r="S1729" s="15" t="str">
        <f>IF(Table13[[#This Row],[Total Sales After Discount (Main Total Sales)]]&gt;=1000,"High Order","Low Order")</f>
        <v>Low Order</v>
      </c>
      <c r="T1729" s="9" t="s">
        <v>50</v>
      </c>
      <c r="U1729" s="9" t="s">
        <v>51</v>
      </c>
      <c r="V1729" s="16" t="str">
        <f ca="1">PROPER(Table13[[#This Row],[Region]])</f>
        <v>Central</v>
      </c>
      <c r="W1729" s="9" t="s">
        <v>145</v>
      </c>
      <c r="X1729" s="9" t="s">
        <v>1003</v>
      </c>
      <c r="Y1729" s="9" t="s">
        <v>32</v>
      </c>
      <c r="Z1729" s="9" t="str">
        <f>TEXT(Table13[[#This Row],[Order Date]],"mmm")</f>
        <v>Feb</v>
      </c>
      <c r="AA1729" s="1" t="str">
        <f>TEXT(Table13[[#This Row],[Order Date]],"yyyy")</f>
        <v>2015</v>
      </c>
      <c r="AB1729" s="1" t="str">
        <f>TEXT(Table13[[#This Row],[Order Date]],"mmm yyyy")</f>
        <v>Feb 2015</v>
      </c>
      <c r="AC1729" s="1" t="str">
        <f>TEXT(Table13[[#This Row],[Order Date]],"dddd")</f>
        <v>Wednesday</v>
      </c>
    </row>
    <row r="1730" spans="1:29" ht="14.5">
      <c r="A1730" s="9">
        <v>3045</v>
      </c>
      <c r="B1730" s="9" t="str">
        <f>VLOOKUP(Table13[[#This Row],[Customer ID]],'Customer Lookup'!A:B,2,0)</f>
        <v>Jordan Beard</v>
      </c>
      <c r="C1730" s="9">
        <v>86104</v>
      </c>
      <c r="D1730" s="12">
        <v>42161</v>
      </c>
      <c r="E1730" s="12">
        <v>42162</v>
      </c>
      <c r="F1730" s="24">
        <f>Table13[[#This Row],[Ship Date]]-Table13[[#This Row],[Order Date]]</f>
        <v>1</v>
      </c>
      <c r="G1730" s="18" t="str">
        <f>IF(Table13[[#This Row],[Shipping Delay (No of Days From Order to Delivery)]]&lt;=2,"Fast Delivery","Standard Delivery")</f>
        <v>Fast Delivery</v>
      </c>
      <c r="H1730" s="8" t="s">
        <v>83</v>
      </c>
      <c r="I1730" s="13" t="str">
        <f ca="1">TRIM(Table13[[#This Row],[Product Category]])</f>
        <v>Furniture</v>
      </c>
      <c r="J1730" s="13" t="str">
        <f ca="1">PROPER(Table13[[#This Row],[Product Sub-Category]])</f>
        <v>Paper</v>
      </c>
      <c r="K1730" s="14">
        <v>12</v>
      </c>
      <c r="L1730" s="15">
        <v>6.48</v>
      </c>
      <c r="M1730" s="15">
        <f t="shared" ref="M1730:M1793" si="81">L1730*K1730</f>
        <v>77.760000000000005</v>
      </c>
      <c r="N1730" s="9">
        <v>0.05</v>
      </c>
      <c r="O1730" s="21">
        <v>0.05</v>
      </c>
      <c r="P1730" s="21" t="str">
        <f>IF(Table13[[#This Row],[Discount]]=0,"No Discount",IF(Table13[[#This Row],[Discount]]&lt;=0.05,"Low",IF(Table13[[#This Row],[Discount]]&lt;=0.1,"Medium","High")))</f>
        <v>Low</v>
      </c>
      <c r="Q1730" s="15">
        <f t="shared" ref="Q1730:Q1793" si="82">N1730*M1730</f>
        <v>3.8880000000000003</v>
      </c>
      <c r="R1730" s="15">
        <f t="shared" ref="R1730:R1793" si="83">M1730-Q1730</f>
        <v>73.872</v>
      </c>
      <c r="S1730" s="15" t="str">
        <f>IF(Table13[[#This Row],[Total Sales After Discount (Main Total Sales)]]&gt;=1000,"High Order","Low Order")</f>
        <v>Low Order</v>
      </c>
      <c r="T1730" s="9" t="s">
        <v>21</v>
      </c>
      <c r="U1730" s="9" t="s">
        <v>51</v>
      </c>
      <c r="V1730" s="16" t="str">
        <f ca="1">PROPER(Table13[[#This Row],[Region]])</f>
        <v>Central</v>
      </c>
      <c r="W1730" s="9" t="s">
        <v>145</v>
      </c>
      <c r="X1730" s="9" t="s">
        <v>1004</v>
      </c>
      <c r="Y1730" s="9" t="s">
        <v>32</v>
      </c>
      <c r="Z1730" s="9" t="str">
        <f>TEXT(Table13[[#This Row],[Order Date]],"mmm")</f>
        <v>Jun</v>
      </c>
      <c r="AA1730" s="1" t="str">
        <f>TEXT(Table13[[#This Row],[Order Date]],"yyyy")</f>
        <v>2015</v>
      </c>
      <c r="AB1730" s="1" t="str">
        <f>TEXT(Table13[[#This Row],[Order Date]],"mmm yyyy")</f>
        <v>Jun 2015</v>
      </c>
      <c r="AC1730" s="1" t="str">
        <f>TEXT(Table13[[#This Row],[Order Date]],"dddd")</f>
        <v>Saturday</v>
      </c>
    </row>
    <row r="1731" spans="1:29" ht="14.5">
      <c r="A1731" s="9">
        <v>3046</v>
      </c>
      <c r="B1731" s="9" t="str">
        <f>VLOOKUP(Table13[[#This Row],[Customer ID]],'Customer Lookup'!A:B,2,0)</f>
        <v>Andrew Pearce</v>
      </c>
      <c r="C1731" s="9">
        <v>86103</v>
      </c>
      <c r="D1731" s="12">
        <v>42047</v>
      </c>
      <c r="E1731" s="12">
        <v>42049</v>
      </c>
      <c r="F1731" s="24">
        <f>Table13[[#This Row],[Ship Date]]-Table13[[#This Row],[Order Date]]</f>
        <v>2</v>
      </c>
      <c r="G1731" s="18" t="str">
        <f>IF(Table13[[#This Row],[Shipping Delay (No of Days From Order to Delivery)]]&lt;=2,"Fast Delivery","Standard Delivery")</f>
        <v>Fast Delivery</v>
      </c>
      <c r="H1731" s="9" t="s">
        <v>2232</v>
      </c>
      <c r="I1731" s="13" t="str">
        <f ca="1">TRIM(Table13[[#This Row],[Product Category]])</f>
        <v>Furniture</v>
      </c>
      <c r="J1731" s="13" t="str">
        <f ca="1">PROPER(Table13[[#This Row],[Product Sub-Category]])</f>
        <v>Chairs &amp; Chairmats</v>
      </c>
      <c r="K1731" s="14">
        <v>2</v>
      </c>
      <c r="L1731" s="15">
        <v>120.98</v>
      </c>
      <c r="M1731" s="15">
        <f t="shared" si="81"/>
        <v>241.96</v>
      </c>
      <c r="N1731" s="9">
        <v>0.1</v>
      </c>
      <c r="O1731" s="20">
        <v>0.1</v>
      </c>
      <c r="P1731" s="20" t="str">
        <f>IF(Table13[[#This Row],[Discount]]=0,"No Discount",IF(Table13[[#This Row],[Discount]]&lt;=0.05,"Low",IF(Table13[[#This Row],[Discount]]&lt;=0.1,"Medium","High")))</f>
        <v>Medium</v>
      </c>
      <c r="Q1731" s="15">
        <f t="shared" si="82"/>
        <v>24.196000000000002</v>
      </c>
      <c r="R1731" s="15">
        <f t="shared" si="83"/>
        <v>217.76400000000001</v>
      </c>
      <c r="S1731" s="15" t="str">
        <f>IF(Table13[[#This Row],[Total Sales After Discount (Main Total Sales)]]&gt;=1000,"High Order","Low Order")</f>
        <v>Low Order</v>
      </c>
      <c r="T1731" s="9" t="s">
        <v>21</v>
      </c>
      <c r="U1731" s="9" t="s">
        <v>51</v>
      </c>
      <c r="V1731" s="16" t="str">
        <f ca="1">PROPER(Table13[[#This Row],[Region]])</f>
        <v>West</v>
      </c>
      <c r="W1731" s="9" t="s">
        <v>145</v>
      </c>
      <c r="X1731" s="9" t="s">
        <v>1005</v>
      </c>
      <c r="Y1731" s="9" t="s">
        <v>22</v>
      </c>
      <c r="Z1731" s="9" t="str">
        <f>TEXT(Table13[[#This Row],[Order Date]],"mmm")</f>
        <v>Feb</v>
      </c>
      <c r="AA1731" s="1" t="str">
        <f>TEXT(Table13[[#This Row],[Order Date]],"yyyy")</f>
        <v>2015</v>
      </c>
      <c r="AB1731" s="1" t="str">
        <f>TEXT(Table13[[#This Row],[Order Date]],"mmm yyyy")</f>
        <v>Feb 2015</v>
      </c>
      <c r="AC1731" s="1" t="str">
        <f>TEXT(Table13[[#This Row],[Order Date]],"dddd")</f>
        <v>Thursday</v>
      </c>
    </row>
    <row r="1732" spans="1:29" ht="14.5">
      <c r="A1732" s="9">
        <v>3048</v>
      </c>
      <c r="B1732" s="9" t="str">
        <f>VLOOKUP(Table13[[#This Row],[Customer ID]],'Customer Lookup'!A:B,2,0)</f>
        <v>Tracy G Starr</v>
      </c>
      <c r="C1732" s="9">
        <v>89789</v>
      </c>
      <c r="D1732" s="12">
        <v>42068</v>
      </c>
      <c r="E1732" s="12">
        <v>42070</v>
      </c>
      <c r="F1732" s="24">
        <f>Table13[[#This Row],[Ship Date]]-Table13[[#This Row],[Order Date]]</f>
        <v>2</v>
      </c>
      <c r="G1732" s="18" t="str">
        <f>IF(Table13[[#This Row],[Shipping Delay (No of Days From Order to Delivery)]]&lt;=2,"Fast Delivery","Standard Delivery")</f>
        <v>Fast Delivery</v>
      </c>
      <c r="H1732" s="8" t="s">
        <v>2232</v>
      </c>
      <c r="I1732" s="13" t="str">
        <f ca="1">TRIM(Table13[[#This Row],[Product Category]])</f>
        <v>Technology</v>
      </c>
      <c r="J1732" s="13" t="str">
        <f ca="1">PROPER(Table13[[#This Row],[Product Sub-Category]])</f>
        <v>Chairs &amp; Chairmats</v>
      </c>
      <c r="K1732" s="14">
        <v>10</v>
      </c>
      <c r="L1732" s="15">
        <v>276.2</v>
      </c>
      <c r="M1732" s="15">
        <f t="shared" si="81"/>
        <v>2762</v>
      </c>
      <c r="N1732" s="9">
        <v>0.1</v>
      </c>
      <c r="O1732" s="21">
        <v>0.1</v>
      </c>
      <c r="P1732" s="21" t="str">
        <f>IF(Table13[[#This Row],[Discount]]=0,"No Discount",IF(Table13[[#This Row],[Discount]]&lt;=0.05,"Low",IF(Table13[[#This Row],[Discount]]&lt;=0.1,"Medium","High")))</f>
        <v>Medium</v>
      </c>
      <c r="Q1732" s="15">
        <f t="shared" si="82"/>
        <v>276.2</v>
      </c>
      <c r="R1732" s="15">
        <f t="shared" si="83"/>
        <v>2485.8000000000002</v>
      </c>
      <c r="S1732" s="15" t="str">
        <f>IF(Table13[[#This Row],[Total Sales After Discount (Main Total Sales)]]&gt;=1000,"High Order","Low Order")</f>
        <v>High Order</v>
      </c>
      <c r="T1732" s="9" t="s">
        <v>21</v>
      </c>
      <c r="U1732" s="9" t="s">
        <v>81</v>
      </c>
      <c r="V1732" s="16" t="str">
        <f ca="1">PROPER(Table13[[#This Row],[Region]])</f>
        <v>South</v>
      </c>
      <c r="W1732" s="9" t="s">
        <v>37</v>
      </c>
      <c r="X1732" s="9" t="s">
        <v>1006</v>
      </c>
      <c r="Y1732" s="9" t="s">
        <v>22</v>
      </c>
      <c r="Z1732" s="9" t="str">
        <f>TEXT(Table13[[#This Row],[Order Date]],"mmm")</f>
        <v>Mar</v>
      </c>
      <c r="AA1732" s="1" t="str">
        <f>TEXT(Table13[[#This Row],[Order Date]],"yyyy")</f>
        <v>2015</v>
      </c>
      <c r="AB1732" s="1" t="str">
        <f>TEXT(Table13[[#This Row],[Order Date]],"mmm yyyy")</f>
        <v>Mar 2015</v>
      </c>
      <c r="AC1732" s="1" t="str">
        <f>TEXT(Table13[[#This Row],[Order Date]],"dddd")</f>
        <v>Thursday</v>
      </c>
    </row>
    <row r="1733" spans="1:29" ht="14.5">
      <c r="A1733" s="9">
        <v>3053</v>
      </c>
      <c r="B1733" s="9" t="str">
        <f>VLOOKUP(Table13[[#This Row],[Customer ID]],'Customer Lookup'!A:B,2,0)</f>
        <v>Robin Tyler</v>
      </c>
      <c r="C1733" s="9">
        <v>86662</v>
      </c>
      <c r="D1733" s="12">
        <v>42038</v>
      </c>
      <c r="E1733" s="12">
        <v>42040</v>
      </c>
      <c r="F1733" s="24">
        <f>Table13[[#This Row],[Ship Date]]-Table13[[#This Row],[Order Date]]</f>
        <v>2</v>
      </c>
      <c r="G1733" s="18" t="str">
        <f>IF(Table13[[#This Row],[Shipping Delay (No of Days From Order to Delivery)]]&lt;=2,"Fast Delivery","Standard Delivery")</f>
        <v>Fast Delivery</v>
      </c>
      <c r="H1733" s="9" t="s">
        <v>2235</v>
      </c>
      <c r="I1733" s="13" t="str">
        <f ca="1">TRIM(Table13[[#This Row],[Product Category]])</f>
        <v>Technology</v>
      </c>
      <c r="J1733" s="13" t="str">
        <f ca="1">PROPER(Table13[[#This Row],[Product Sub-Category]])</f>
        <v>Telephones And Communication</v>
      </c>
      <c r="K1733" s="14">
        <v>11</v>
      </c>
      <c r="L1733" s="15">
        <v>125.99</v>
      </c>
      <c r="M1733" s="15">
        <f t="shared" si="81"/>
        <v>1385.8899999999999</v>
      </c>
      <c r="N1733" s="9">
        <v>0.1</v>
      </c>
      <c r="O1733" s="20">
        <v>0.1</v>
      </c>
      <c r="P1733" s="20" t="str">
        <f>IF(Table13[[#This Row],[Discount]]=0,"No Discount",IF(Table13[[#This Row],[Discount]]&lt;=0.05,"Low",IF(Table13[[#This Row],[Discount]]&lt;=0.1,"Medium","High")))</f>
        <v>Medium</v>
      </c>
      <c r="Q1733" s="15">
        <f t="shared" si="82"/>
        <v>138.589</v>
      </c>
      <c r="R1733" s="15">
        <f t="shared" si="83"/>
        <v>1247.3009999999999</v>
      </c>
      <c r="S1733" s="15" t="str">
        <f>IF(Table13[[#This Row],[Total Sales After Discount (Main Total Sales)]]&gt;=1000,"High Order","Low Order")</f>
        <v>High Order</v>
      </c>
      <c r="T1733" s="9" t="s">
        <v>50</v>
      </c>
      <c r="U1733" s="9" t="s">
        <v>81</v>
      </c>
      <c r="V1733" s="16" t="str">
        <f ca="1">PROPER(Table13[[#This Row],[Region]])</f>
        <v>West</v>
      </c>
      <c r="W1733" s="9" t="s">
        <v>347</v>
      </c>
      <c r="X1733" s="9" t="s">
        <v>224</v>
      </c>
      <c r="Y1733" s="9" t="s">
        <v>32</v>
      </c>
      <c r="Z1733" s="9" t="str">
        <f>TEXT(Table13[[#This Row],[Order Date]],"mmm")</f>
        <v>Feb</v>
      </c>
      <c r="AA1733" s="1" t="str">
        <f>TEXT(Table13[[#This Row],[Order Date]],"yyyy")</f>
        <v>2015</v>
      </c>
      <c r="AB1733" s="1" t="str">
        <f>TEXT(Table13[[#This Row],[Order Date]],"mmm yyyy")</f>
        <v>Feb 2015</v>
      </c>
      <c r="AC1733" s="1" t="str">
        <f>TEXT(Table13[[#This Row],[Order Date]],"dddd")</f>
        <v>Tuesday</v>
      </c>
    </row>
    <row r="1734" spans="1:29" ht="14.5">
      <c r="A1734" s="9">
        <v>3063</v>
      </c>
      <c r="B1734" s="9" t="str">
        <f>VLOOKUP(Table13[[#This Row],[Customer ID]],'Customer Lookup'!A:B,2,0)</f>
        <v>Ann Steele</v>
      </c>
      <c r="C1734" s="9">
        <v>88447</v>
      </c>
      <c r="D1734" s="12">
        <v>42061</v>
      </c>
      <c r="E1734" s="12">
        <v>42063</v>
      </c>
      <c r="F1734" s="24">
        <f>Table13[[#This Row],[Ship Date]]-Table13[[#This Row],[Order Date]]</f>
        <v>2</v>
      </c>
      <c r="G1734" s="18" t="str">
        <f>IF(Table13[[#This Row],[Shipping Delay (No of Days From Order to Delivery)]]&lt;=2,"Fast Delivery","Standard Delivery")</f>
        <v>Fast Delivery</v>
      </c>
      <c r="H1734" s="8" t="s">
        <v>144</v>
      </c>
      <c r="I1734" s="13" t="str">
        <f ca="1">TRIM(Table13[[#This Row],[Product Category]])</f>
        <v>Technology</v>
      </c>
      <c r="J1734" s="13" t="str">
        <f ca="1">PROPER(Table13[[#This Row],[Product Sub-Category]])</f>
        <v>Computer Peripherals</v>
      </c>
      <c r="K1734" s="14">
        <v>6</v>
      </c>
      <c r="L1734" s="15">
        <v>8.33</v>
      </c>
      <c r="M1734" s="15">
        <f t="shared" si="81"/>
        <v>49.980000000000004</v>
      </c>
      <c r="N1734" s="9">
        <v>0.05</v>
      </c>
      <c r="O1734" s="21">
        <v>0.05</v>
      </c>
      <c r="P1734" s="21" t="str">
        <f>IF(Table13[[#This Row],[Discount]]=0,"No Discount",IF(Table13[[#This Row],[Discount]]&lt;=0.05,"Low",IF(Table13[[#This Row],[Discount]]&lt;=0.1,"Medium","High")))</f>
        <v>Low</v>
      </c>
      <c r="Q1734" s="15">
        <f t="shared" si="82"/>
        <v>2.4990000000000006</v>
      </c>
      <c r="R1734" s="15">
        <f t="shared" si="83"/>
        <v>47.481000000000002</v>
      </c>
      <c r="S1734" s="15" t="str">
        <f>IF(Table13[[#This Row],[Total Sales After Discount (Main Total Sales)]]&gt;=1000,"High Order","Low Order")</f>
        <v>Low Order</v>
      </c>
      <c r="T1734" s="9" t="s">
        <v>50</v>
      </c>
      <c r="U1734" s="9" t="s">
        <v>104</v>
      </c>
      <c r="V1734" s="16" t="str">
        <f ca="1">PROPER(Table13[[#This Row],[Region]])</f>
        <v>West</v>
      </c>
      <c r="W1734" s="9" t="s">
        <v>29</v>
      </c>
      <c r="X1734" s="9" t="s">
        <v>1007</v>
      </c>
      <c r="Y1734" s="9" t="s">
        <v>32</v>
      </c>
      <c r="Z1734" s="9" t="str">
        <f>TEXT(Table13[[#This Row],[Order Date]],"mmm")</f>
        <v>Feb</v>
      </c>
      <c r="AA1734" s="1" t="str">
        <f>TEXT(Table13[[#This Row],[Order Date]],"yyyy")</f>
        <v>2015</v>
      </c>
      <c r="AB1734" s="1" t="str">
        <f>TEXT(Table13[[#This Row],[Order Date]],"mmm yyyy")</f>
        <v>Feb 2015</v>
      </c>
      <c r="AC1734" s="1" t="str">
        <f>TEXT(Table13[[#This Row],[Order Date]],"dddd")</f>
        <v>Thursday</v>
      </c>
    </row>
    <row r="1735" spans="1:29" ht="14.5">
      <c r="A1735" s="9">
        <v>3063</v>
      </c>
      <c r="B1735" s="9" t="str">
        <f>VLOOKUP(Table13[[#This Row],[Customer ID]],'Customer Lookup'!A:B,2,0)</f>
        <v>Ann Steele</v>
      </c>
      <c r="C1735" s="9">
        <v>88447</v>
      </c>
      <c r="D1735" s="12">
        <v>42061</v>
      </c>
      <c r="E1735" s="12">
        <v>42062</v>
      </c>
      <c r="F1735" s="24">
        <f>Table13[[#This Row],[Ship Date]]-Table13[[#This Row],[Order Date]]</f>
        <v>1</v>
      </c>
      <c r="G1735" s="18" t="str">
        <f>IF(Table13[[#This Row],[Shipping Delay (No of Days From Order to Delivery)]]&lt;=2,"Fast Delivery","Standard Delivery")</f>
        <v>Fast Delivery</v>
      </c>
      <c r="H1735" s="9" t="s">
        <v>2242</v>
      </c>
      <c r="I1735" s="13" t="str">
        <f ca="1">TRIM(Table13[[#This Row],[Product Category]])</f>
        <v>Technology</v>
      </c>
      <c r="J1735" s="13" t="str">
        <f ca="1">PROPER(Table13[[#This Row],[Product Sub-Category]])</f>
        <v>Copiers And Fax</v>
      </c>
      <c r="K1735" s="14">
        <v>5</v>
      </c>
      <c r="L1735" s="15">
        <v>499.99</v>
      </c>
      <c r="M1735" s="15">
        <f t="shared" si="81"/>
        <v>2499.9499999999998</v>
      </c>
      <c r="N1735" s="9">
        <v>0.1</v>
      </c>
      <c r="O1735" s="20">
        <v>0.1</v>
      </c>
      <c r="P1735" s="20" t="str">
        <f>IF(Table13[[#This Row],[Discount]]=0,"No Discount",IF(Table13[[#This Row],[Discount]]&lt;=0.05,"Low",IF(Table13[[#This Row],[Discount]]&lt;=0.1,"Medium","High")))</f>
        <v>Medium</v>
      </c>
      <c r="Q1735" s="15">
        <f t="shared" si="82"/>
        <v>249.995</v>
      </c>
      <c r="R1735" s="15">
        <f t="shared" si="83"/>
        <v>2249.9549999999999</v>
      </c>
      <c r="S1735" s="15" t="str">
        <f>IF(Table13[[#This Row],[Total Sales After Discount (Main Total Sales)]]&gt;=1000,"High Order","Low Order")</f>
        <v>High Order</v>
      </c>
      <c r="T1735" s="9" t="s">
        <v>50</v>
      </c>
      <c r="U1735" s="9" t="s">
        <v>104</v>
      </c>
      <c r="V1735" s="16" t="str">
        <f ca="1">PROPER(Table13[[#This Row],[Region]])</f>
        <v>West</v>
      </c>
      <c r="W1735" s="9" t="s">
        <v>29</v>
      </c>
      <c r="X1735" s="9" t="s">
        <v>1007</v>
      </c>
      <c r="Y1735" s="9" t="s">
        <v>32</v>
      </c>
      <c r="Z1735" s="9" t="str">
        <f>TEXT(Table13[[#This Row],[Order Date]],"mmm")</f>
        <v>Feb</v>
      </c>
      <c r="AA1735" s="1" t="str">
        <f>TEXT(Table13[[#This Row],[Order Date]],"yyyy")</f>
        <v>2015</v>
      </c>
      <c r="AB1735" s="1" t="str">
        <f>TEXT(Table13[[#This Row],[Order Date]],"mmm yyyy")</f>
        <v>Feb 2015</v>
      </c>
      <c r="AC1735" s="1" t="str">
        <f>TEXT(Table13[[#This Row],[Order Date]],"dddd")</f>
        <v>Thursday</v>
      </c>
    </row>
    <row r="1736" spans="1:29" ht="14.5">
      <c r="A1736" s="9">
        <v>3063</v>
      </c>
      <c r="B1736" s="9" t="str">
        <f>VLOOKUP(Table13[[#This Row],[Customer ID]],'Customer Lookup'!A:B,2,0)</f>
        <v>Ann Steele</v>
      </c>
      <c r="C1736" s="9">
        <v>88449</v>
      </c>
      <c r="D1736" s="12">
        <v>42148</v>
      </c>
      <c r="E1736" s="12">
        <v>42150</v>
      </c>
      <c r="F1736" s="24">
        <f>Table13[[#This Row],[Ship Date]]-Table13[[#This Row],[Order Date]]</f>
        <v>2</v>
      </c>
      <c r="G1736" s="18" t="str">
        <f>IF(Table13[[#This Row],[Shipping Delay (No of Days From Order to Delivery)]]&lt;=2,"Fast Delivery","Standard Delivery")</f>
        <v>Fast Delivery</v>
      </c>
      <c r="H1736" s="8" t="s">
        <v>2235</v>
      </c>
      <c r="I1736" s="13" t="str">
        <f ca="1">TRIM(Table13[[#This Row],[Product Category]])</f>
        <v>Office Supplies</v>
      </c>
      <c r="J1736" s="13" t="str">
        <f ca="1">PROPER(Table13[[#This Row],[Product Sub-Category]])</f>
        <v>Telephones And Communication</v>
      </c>
      <c r="K1736" s="14">
        <v>9</v>
      </c>
      <c r="L1736" s="15">
        <v>20.99</v>
      </c>
      <c r="M1736" s="15">
        <f t="shared" si="81"/>
        <v>188.91</v>
      </c>
      <c r="N1736" s="9">
        <v>0.05</v>
      </c>
      <c r="O1736" s="21">
        <v>0.05</v>
      </c>
      <c r="P1736" s="21" t="str">
        <f>IF(Table13[[#This Row],[Discount]]=0,"No Discount",IF(Table13[[#This Row],[Discount]]&lt;=0.05,"Low",IF(Table13[[#This Row],[Discount]]&lt;=0.1,"Medium","High")))</f>
        <v>Low</v>
      </c>
      <c r="Q1736" s="15">
        <f t="shared" si="82"/>
        <v>9.4455000000000009</v>
      </c>
      <c r="R1736" s="15">
        <f t="shared" si="83"/>
        <v>179.46449999999999</v>
      </c>
      <c r="S1736" s="15" t="str">
        <f>IF(Table13[[#This Row],[Total Sales After Discount (Main Total Sales)]]&gt;=1000,"High Order","Low Order")</f>
        <v>Low Order</v>
      </c>
      <c r="T1736" s="9" t="s">
        <v>31</v>
      </c>
      <c r="U1736" s="9" t="s">
        <v>104</v>
      </c>
      <c r="V1736" s="16" t="str">
        <f ca="1">PROPER(Table13[[#This Row],[Region]])</f>
        <v>West</v>
      </c>
      <c r="W1736" s="9" t="s">
        <v>29</v>
      </c>
      <c r="X1736" s="9" t="s">
        <v>1007</v>
      </c>
      <c r="Y1736" s="9" t="s">
        <v>32</v>
      </c>
      <c r="Z1736" s="9" t="str">
        <f>TEXT(Table13[[#This Row],[Order Date]],"mmm")</f>
        <v>May</v>
      </c>
      <c r="AA1736" s="1" t="str">
        <f>TEXT(Table13[[#This Row],[Order Date]],"yyyy")</f>
        <v>2015</v>
      </c>
      <c r="AB1736" s="1" t="str">
        <f>TEXT(Table13[[#This Row],[Order Date]],"mmm yyyy")</f>
        <v>May 2015</v>
      </c>
      <c r="AC1736" s="1" t="str">
        <f>TEXT(Table13[[#This Row],[Order Date]],"dddd")</f>
        <v>Sunday</v>
      </c>
    </row>
    <row r="1737" spans="1:29" ht="14.5">
      <c r="A1737" s="9">
        <v>3064</v>
      </c>
      <c r="B1737" s="9" t="str">
        <f>VLOOKUP(Table13[[#This Row],[Customer ID]],'Customer Lookup'!A:B,2,0)</f>
        <v>Clarence Crowder</v>
      </c>
      <c r="C1737" s="9">
        <v>88448</v>
      </c>
      <c r="D1737" s="12">
        <v>42018</v>
      </c>
      <c r="E1737" s="12">
        <v>42023</v>
      </c>
      <c r="F1737" s="24">
        <f>Table13[[#This Row],[Ship Date]]-Table13[[#This Row],[Order Date]]</f>
        <v>5</v>
      </c>
      <c r="G1737" s="18" t="str">
        <f>IF(Table13[[#This Row],[Shipping Delay (No of Days From Order to Delivery)]]&lt;=2,"Fast Delivery","Standard Delivery")</f>
        <v>Standard Delivery</v>
      </c>
      <c r="H1737" s="9" t="s">
        <v>83</v>
      </c>
      <c r="I1737" s="13" t="str">
        <f ca="1">TRIM(Table13[[#This Row],[Product Category]])</f>
        <v>Furniture</v>
      </c>
      <c r="J1737" s="13" t="str">
        <f ca="1">PROPER(Table13[[#This Row],[Product Sub-Category]])</f>
        <v>Paper</v>
      </c>
      <c r="K1737" s="14">
        <v>9</v>
      </c>
      <c r="L1737" s="15">
        <v>6.45</v>
      </c>
      <c r="M1737" s="15">
        <f t="shared" si="81"/>
        <v>58.050000000000004</v>
      </c>
      <c r="N1737" s="9">
        <v>0.05</v>
      </c>
      <c r="O1737" s="20">
        <v>0.05</v>
      </c>
      <c r="P1737" s="20" t="str">
        <f>IF(Table13[[#This Row],[Discount]]=0,"No Discount",IF(Table13[[#This Row],[Discount]]&lt;=0.05,"Low",IF(Table13[[#This Row],[Discount]]&lt;=0.1,"Medium","High")))</f>
        <v>Low</v>
      </c>
      <c r="Q1737" s="15">
        <f t="shared" si="82"/>
        <v>2.9025000000000003</v>
      </c>
      <c r="R1737" s="15">
        <f t="shared" si="83"/>
        <v>55.147500000000001</v>
      </c>
      <c r="S1737" s="15" t="str">
        <f>IF(Table13[[#This Row],[Total Sales After Discount (Main Total Sales)]]&gt;=1000,"High Order","Low Order")</f>
        <v>Low Order</v>
      </c>
      <c r="T1737" s="9" t="s">
        <v>98</v>
      </c>
      <c r="U1737" s="9" t="s">
        <v>104</v>
      </c>
      <c r="V1737" s="16" t="str">
        <f ca="1">PROPER(Table13[[#This Row],[Region]])</f>
        <v>East</v>
      </c>
      <c r="W1737" s="9" t="s">
        <v>29</v>
      </c>
      <c r="X1737" s="9" t="s">
        <v>1008</v>
      </c>
      <c r="Y1737" s="9" t="s">
        <v>32</v>
      </c>
      <c r="Z1737" s="9" t="str">
        <f>TEXT(Table13[[#This Row],[Order Date]],"mmm")</f>
        <v>Jan</v>
      </c>
      <c r="AA1737" s="1" t="str">
        <f>TEXT(Table13[[#This Row],[Order Date]],"yyyy")</f>
        <v>2015</v>
      </c>
      <c r="AB1737" s="1" t="str">
        <f>TEXT(Table13[[#This Row],[Order Date]],"mmm yyyy")</f>
        <v>Jan 2015</v>
      </c>
      <c r="AC1737" s="1" t="str">
        <f>TEXT(Table13[[#This Row],[Order Date]],"dddd")</f>
        <v>Wednesday</v>
      </c>
    </row>
    <row r="1738" spans="1:29" ht="14.5">
      <c r="A1738" s="9">
        <v>3067</v>
      </c>
      <c r="B1738" s="9" t="str">
        <f>VLOOKUP(Table13[[#This Row],[Customer ID]],'Customer Lookup'!A:B,2,0)</f>
        <v>Carole Miller</v>
      </c>
      <c r="C1738" s="9">
        <v>91376</v>
      </c>
      <c r="D1738" s="12">
        <v>42065</v>
      </c>
      <c r="E1738" s="12">
        <v>42066</v>
      </c>
      <c r="F1738" s="24">
        <f>Table13[[#This Row],[Ship Date]]-Table13[[#This Row],[Order Date]]</f>
        <v>1</v>
      </c>
      <c r="G1738" s="18" t="str">
        <f>IF(Table13[[#This Row],[Shipping Delay (No of Days From Order to Delivery)]]&lt;=2,"Fast Delivery","Standard Delivery")</f>
        <v>Fast Delivery</v>
      </c>
      <c r="H1738" s="8" t="s">
        <v>2232</v>
      </c>
      <c r="I1738" s="13" t="str">
        <f ca="1">TRIM(Table13[[#This Row],[Product Category]])</f>
        <v>Furniture</v>
      </c>
      <c r="J1738" s="13" t="str">
        <f ca="1">PROPER(Table13[[#This Row],[Product Sub-Category]])</f>
        <v>Chairs &amp; Chairmats</v>
      </c>
      <c r="K1738" s="14">
        <v>14</v>
      </c>
      <c r="L1738" s="15">
        <v>355.98</v>
      </c>
      <c r="M1738" s="15">
        <f t="shared" si="81"/>
        <v>4983.72</v>
      </c>
      <c r="N1738" s="9">
        <v>0.1</v>
      </c>
      <c r="O1738" s="21">
        <v>0.1</v>
      </c>
      <c r="P1738" s="21" t="str">
        <f>IF(Table13[[#This Row],[Discount]]=0,"No Discount",IF(Table13[[#This Row],[Discount]]&lt;=0.05,"Low",IF(Table13[[#This Row],[Discount]]&lt;=0.1,"Medium","High")))</f>
        <v>Medium</v>
      </c>
      <c r="Q1738" s="15">
        <f t="shared" si="82"/>
        <v>498.37200000000007</v>
      </c>
      <c r="R1738" s="15">
        <f t="shared" si="83"/>
        <v>4485.348</v>
      </c>
      <c r="S1738" s="15" t="str">
        <f>IF(Table13[[#This Row],[Total Sales After Discount (Main Total Sales)]]&gt;=1000,"High Order","Low Order")</f>
        <v>High Order</v>
      </c>
      <c r="T1738" s="9" t="s">
        <v>31</v>
      </c>
      <c r="U1738" s="9" t="s">
        <v>104</v>
      </c>
      <c r="V1738" s="16" t="str">
        <f ca="1">PROPER(Table13[[#This Row],[Region]])</f>
        <v>Central</v>
      </c>
      <c r="W1738" s="9" t="s">
        <v>124</v>
      </c>
      <c r="X1738" s="9" t="s">
        <v>1009</v>
      </c>
      <c r="Y1738" s="9" t="s">
        <v>22</v>
      </c>
      <c r="Z1738" s="9" t="str">
        <f>TEXT(Table13[[#This Row],[Order Date]],"mmm")</f>
        <v>Mar</v>
      </c>
      <c r="AA1738" s="1" t="str">
        <f>TEXT(Table13[[#This Row],[Order Date]],"yyyy")</f>
        <v>2015</v>
      </c>
      <c r="AB1738" s="1" t="str">
        <f>TEXT(Table13[[#This Row],[Order Date]],"mmm yyyy")</f>
        <v>Mar 2015</v>
      </c>
      <c r="AC1738" s="1" t="str">
        <f>TEXT(Table13[[#This Row],[Order Date]],"dddd")</f>
        <v>Monday</v>
      </c>
    </row>
    <row r="1739" spans="1:29" ht="14.5">
      <c r="A1739" s="9">
        <v>3069</v>
      </c>
      <c r="B1739" s="9" t="str">
        <f>VLOOKUP(Table13[[#This Row],[Customer ID]],'Customer Lookup'!A:B,2,0)</f>
        <v>Tiffany Merrill</v>
      </c>
      <c r="C1739" s="9">
        <v>88191</v>
      </c>
      <c r="D1739" s="12">
        <v>42156</v>
      </c>
      <c r="E1739" s="12">
        <v>42158</v>
      </c>
      <c r="F1739" s="24">
        <f>Table13[[#This Row],[Ship Date]]-Table13[[#This Row],[Order Date]]</f>
        <v>2</v>
      </c>
      <c r="G1739" s="18" t="str">
        <f>IF(Table13[[#This Row],[Shipping Delay (No of Days From Order to Delivery)]]&lt;=2,"Fast Delivery","Standard Delivery")</f>
        <v>Fast Delivery</v>
      </c>
      <c r="H1739" s="9" t="s">
        <v>2232</v>
      </c>
      <c r="I1739" s="13" t="str">
        <f ca="1">TRIM(Table13[[#This Row],[Product Category]])</f>
        <v>Furniture</v>
      </c>
      <c r="J1739" s="13" t="str">
        <f ca="1">PROPER(Table13[[#This Row],[Product Sub-Category]])</f>
        <v>Chairs &amp; Chairmats</v>
      </c>
      <c r="K1739" s="14">
        <v>15</v>
      </c>
      <c r="L1739" s="15">
        <v>120.98</v>
      </c>
      <c r="M1739" s="15">
        <f t="shared" si="81"/>
        <v>1814.7</v>
      </c>
      <c r="N1739" s="9">
        <v>0.1</v>
      </c>
      <c r="O1739" s="20">
        <v>0.1</v>
      </c>
      <c r="P1739" s="20" t="str">
        <f>IF(Table13[[#This Row],[Discount]]=0,"No Discount",IF(Table13[[#This Row],[Discount]]&lt;=0.05,"Low",IF(Table13[[#This Row],[Discount]]&lt;=0.1,"Medium","High")))</f>
        <v>Medium</v>
      </c>
      <c r="Q1739" s="15">
        <f t="shared" si="82"/>
        <v>181.47000000000003</v>
      </c>
      <c r="R1739" s="15">
        <f t="shared" si="83"/>
        <v>1633.23</v>
      </c>
      <c r="S1739" s="15" t="str">
        <f>IF(Table13[[#This Row],[Total Sales After Discount (Main Total Sales)]]&gt;=1000,"High Order","Low Order")</f>
        <v>High Order</v>
      </c>
      <c r="T1739" s="9" t="s">
        <v>21</v>
      </c>
      <c r="U1739" s="9" t="s">
        <v>104</v>
      </c>
      <c r="V1739" s="16" t="str">
        <f ca="1">PROPER(Table13[[#This Row],[Region]])</f>
        <v>Central</v>
      </c>
      <c r="W1739" s="9" t="s">
        <v>55</v>
      </c>
      <c r="X1739" s="9" t="s">
        <v>1010</v>
      </c>
      <c r="Y1739" s="9" t="s">
        <v>22</v>
      </c>
      <c r="Z1739" s="9" t="str">
        <f>TEXT(Table13[[#This Row],[Order Date]],"mmm")</f>
        <v>Jun</v>
      </c>
      <c r="AA1739" s="1" t="str">
        <f>TEXT(Table13[[#This Row],[Order Date]],"yyyy")</f>
        <v>2015</v>
      </c>
      <c r="AB1739" s="1" t="str">
        <f>TEXT(Table13[[#This Row],[Order Date]],"mmm yyyy")</f>
        <v>Jun 2015</v>
      </c>
      <c r="AC1739" s="1" t="str">
        <f>TEXT(Table13[[#This Row],[Order Date]],"dddd")</f>
        <v>Monday</v>
      </c>
    </row>
    <row r="1740" spans="1:29" ht="14.5">
      <c r="A1740" s="9">
        <v>3069</v>
      </c>
      <c r="B1740" s="9" t="str">
        <f>VLOOKUP(Table13[[#This Row],[Customer ID]],'Customer Lookup'!A:B,2,0)</f>
        <v>Tiffany Merrill</v>
      </c>
      <c r="C1740" s="9">
        <v>88191</v>
      </c>
      <c r="D1740" s="12">
        <v>42156</v>
      </c>
      <c r="E1740" s="12">
        <v>42158</v>
      </c>
      <c r="F1740" s="24">
        <f>Table13[[#This Row],[Ship Date]]-Table13[[#This Row],[Order Date]]</f>
        <v>2</v>
      </c>
      <c r="G1740" s="18" t="str">
        <f>IF(Table13[[#This Row],[Shipping Delay (No of Days From Order to Delivery)]]&lt;=2,"Fast Delivery","Standard Delivery")</f>
        <v>Fast Delivery</v>
      </c>
      <c r="H1740" s="8" t="s">
        <v>2233</v>
      </c>
      <c r="I1740" s="13" t="str">
        <f ca="1">TRIM(Table13[[#This Row],[Product Category]])</f>
        <v>Office Supplies</v>
      </c>
      <c r="J1740" s="13" t="str">
        <f ca="1">PROPER(Table13[[#This Row],[Product Sub-Category]])</f>
        <v>Office Furnishings</v>
      </c>
      <c r="K1740" s="14">
        <v>12</v>
      </c>
      <c r="L1740" s="15">
        <v>15.68</v>
      </c>
      <c r="M1740" s="15">
        <f t="shared" si="81"/>
        <v>188.16</v>
      </c>
      <c r="N1740" s="9">
        <v>0.05</v>
      </c>
      <c r="O1740" s="21">
        <v>0.05</v>
      </c>
      <c r="P1740" s="21" t="str">
        <f>IF(Table13[[#This Row],[Discount]]=0,"No Discount",IF(Table13[[#This Row],[Discount]]&lt;=0.05,"Low",IF(Table13[[#This Row],[Discount]]&lt;=0.1,"Medium","High")))</f>
        <v>Low</v>
      </c>
      <c r="Q1740" s="15">
        <f t="shared" si="82"/>
        <v>9.4079999999999995</v>
      </c>
      <c r="R1740" s="15">
        <f t="shared" si="83"/>
        <v>178.75200000000001</v>
      </c>
      <c r="S1740" s="15" t="str">
        <f>IF(Table13[[#This Row],[Total Sales After Discount (Main Total Sales)]]&gt;=1000,"High Order","Low Order")</f>
        <v>Low Order</v>
      </c>
      <c r="T1740" s="9" t="s">
        <v>21</v>
      </c>
      <c r="U1740" s="9" t="s">
        <v>104</v>
      </c>
      <c r="V1740" s="16" t="str">
        <f ca="1">PROPER(Table13[[#This Row],[Region]])</f>
        <v>Central</v>
      </c>
      <c r="W1740" s="9" t="s">
        <v>55</v>
      </c>
      <c r="X1740" s="9" t="s">
        <v>1010</v>
      </c>
      <c r="Y1740" s="9" t="s">
        <v>32</v>
      </c>
      <c r="Z1740" s="9" t="str">
        <f>TEXT(Table13[[#This Row],[Order Date]],"mmm")</f>
        <v>Jun</v>
      </c>
      <c r="AA1740" s="1" t="str">
        <f>TEXT(Table13[[#This Row],[Order Date]],"yyyy")</f>
        <v>2015</v>
      </c>
      <c r="AB1740" s="1" t="str">
        <f>TEXT(Table13[[#This Row],[Order Date]],"mmm yyyy")</f>
        <v>Jun 2015</v>
      </c>
      <c r="AC1740" s="1" t="str">
        <f>TEXT(Table13[[#This Row],[Order Date]],"dddd")</f>
        <v>Monday</v>
      </c>
    </row>
    <row r="1741" spans="1:29" ht="14.5">
      <c r="A1741" s="9">
        <v>3069</v>
      </c>
      <c r="B1741" s="9" t="str">
        <f>VLOOKUP(Table13[[#This Row],[Customer ID]],'Customer Lookup'!A:B,2,0)</f>
        <v>Tiffany Merrill</v>
      </c>
      <c r="C1741" s="9">
        <v>88192</v>
      </c>
      <c r="D1741" s="12">
        <v>42049</v>
      </c>
      <c r="E1741" s="12">
        <v>42050</v>
      </c>
      <c r="F1741" s="24">
        <f>Table13[[#This Row],[Ship Date]]-Table13[[#This Row],[Order Date]]</f>
        <v>1</v>
      </c>
      <c r="G1741" s="18" t="str">
        <f>IF(Table13[[#This Row],[Shipping Delay (No of Days From Order to Delivery)]]&lt;=2,"Fast Delivery","Standard Delivery")</f>
        <v>Fast Delivery</v>
      </c>
      <c r="H1741" s="9" t="s">
        <v>2231</v>
      </c>
      <c r="I1741" s="13" t="str">
        <f ca="1">TRIM(Table13[[#This Row],[Product Category]])</f>
        <v>Furniture</v>
      </c>
      <c r="J1741" s="13" t="str">
        <f ca="1">PROPER(Table13[[#This Row],[Product Sub-Category]])</f>
        <v>Pens &amp; Art Supplies</v>
      </c>
      <c r="K1741" s="14">
        <v>22</v>
      </c>
      <c r="L1741" s="15">
        <v>1.82</v>
      </c>
      <c r="M1741" s="15">
        <f t="shared" si="81"/>
        <v>40.04</v>
      </c>
      <c r="N1741" s="9">
        <v>0.05</v>
      </c>
      <c r="O1741" s="20">
        <v>0.05</v>
      </c>
      <c r="P1741" s="20" t="str">
        <f>IF(Table13[[#This Row],[Discount]]=0,"No Discount",IF(Table13[[#This Row],[Discount]]&lt;=0.05,"Low",IF(Table13[[#This Row],[Discount]]&lt;=0.1,"Medium","High")))</f>
        <v>Low</v>
      </c>
      <c r="Q1741" s="15">
        <f t="shared" si="82"/>
        <v>2.0020000000000002</v>
      </c>
      <c r="R1741" s="15">
        <f t="shared" si="83"/>
        <v>38.037999999999997</v>
      </c>
      <c r="S1741" s="15" t="str">
        <f>IF(Table13[[#This Row],[Total Sales After Discount (Main Total Sales)]]&gt;=1000,"High Order","Low Order")</f>
        <v>Low Order</v>
      </c>
      <c r="T1741" s="9" t="s">
        <v>41</v>
      </c>
      <c r="U1741" s="9" t="s">
        <v>104</v>
      </c>
      <c r="V1741" s="16" t="str">
        <f ca="1">PROPER(Table13[[#This Row],[Region]])</f>
        <v>West</v>
      </c>
      <c r="W1741" s="9" t="s">
        <v>55</v>
      </c>
      <c r="X1741" s="9" t="s">
        <v>1010</v>
      </c>
      <c r="Y1741" s="9" t="s">
        <v>32</v>
      </c>
      <c r="Z1741" s="9" t="str">
        <f>TEXT(Table13[[#This Row],[Order Date]],"mmm")</f>
        <v>Feb</v>
      </c>
      <c r="AA1741" s="1" t="str">
        <f>TEXT(Table13[[#This Row],[Order Date]],"yyyy")</f>
        <v>2015</v>
      </c>
      <c r="AB1741" s="1" t="str">
        <f>TEXT(Table13[[#This Row],[Order Date]],"mmm yyyy")</f>
        <v>Feb 2015</v>
      </c>
      <c r="AC1741" s="1" t="str">
        <f>TEXT(Table13[[#This Row],[Order Date]],"dddd")</f>
        <v>Saturday</v>
      </c>
    </row>
    <row r="1742" spans="1:29" ht="14.5">
      <c r="A1742" s="9">
        <v>3075</v>
      </c>
      <c r="B1742" s="9" t="str">
        <f>VLOOKUP(Table13[[#This Row],[Customer ID]],'Customer Lookup'!A:B,2,0)</f>
        <v>Gordon Brandt</v>
      </c>
      <c r="C1742" s="9">
        <v>14756</v>
      </c>
      <c r="D1742" s="12">
        <v>42063</v>
      </c>
      <c r="E1742" s="12">
        <v>42063</v>
      </c>
      <c r="F1742" s="24">
        <f>Table13[[#This Row],[Ship Date]]-Table13[[#This Row],[Order Date]]</f>
        <v>0</v>
      </c>
      <c r="G1742" s="18" t="str">
        <f>IF(Table13[[#This Row],[Shipping Delay (No of Days From Order to Delivery)]]&lt;=2,"Fast Delivery","Standard Delivery")</f>
        <v>Fast Delivery</v>
      </c>
      <c r="H1742" s="8" t="s">
        <v>2233</v>
      </c>
      <c r="I1742" s="13" t="str">
        <f ca="1">TRIM(Table13[[#This Row],[Product Category]])</f>
        <v>Furniture</v>
      </c>
      <c r="J1742" s="13" t="str">
        <f ca="1">PROPER(Table13[[#This Row],[Product Sub-Category]])</f>
        <v>Office Furnishings</v>
      </c>
      <c r="K1742" s="14">
        <v>4</v>
      </c>
      <c r="L1742" s="15">
        <v>19.23</v>
      </c>
      <c r="M1742" s="15">
        <f t="shared" si="81"/>
        <v>76.92</v>
      </c>
      <c r="N1742" s="9">
        <v>0.05</v>
      </c>
      <c r="O1742" s="21">
        <v>0.05</v>
      </c>
      <c r="P1742" s="21" t="str">
        <f>IF(Table13[[#This Row],[Discount]]=0,"No Discount",IF(Table13[[#This Row],[Discount]]&lt;=0.05,"Low",IF(Table13[[#This Row],[Discount]]&lt;=0.1,"Medium","High")))</f>
        <v>Low</v>
      </c>
      <c r="Q1742" s="15">
        <f t="shared" si="82"/>
        <v>3.8460000000000001</v>
      </c>
      <c r="R1742" s="15">
        <f t="shared" si="83"/>
        <v>73.073999999999998</v>
      </c>
      <c r="S1742" s="15" t="str">
        <f>IF(Table13[[#This Row],[Total Sales After Discount (Main Total Sales)]]&gt;=1000,"High Order","Low Order")</f>
        <v>Low Order</v>
      </c>
      <c r="T1742" s="9" t="s">
        <v>98</v>
      </c>
      <c r="U1742" s="9" t="s">
        <v>81</v>
      </c>
      <c r="V1742" s="16" t="str">
        <f ca="1">PROPER(Table13[[#This Row],[Region]])</f>
        <v>East</v>
      </c>
      <c r="W1742" s="9" t="s">
        <v>37</v>
      </c>
      <c r="X1742" s="9" t="s">
        <v>361</v>
      </c>
      <c r="Y1742" s="9" t="s">
        <v>32</v>
      </c>
      <c r="Z1742" s="9" t="str">
        <f>TEXT(Table13[[#This Row],[Order Date]],"mmm")</f>
        <v>Feb</v>
      </c>
      <c r="AA1742" s="1" t="str">
        <f>TEXT(Table13[[#This Row],[Order Date]],"yyyy")</f>
        <v>2015</v>
      </c>
      <c r="AB1742" s="1" t="str">
        <f>TEXT(Table13[[#This Row],[Order Date]],"mmm yyyy")</f>
        <v>Feb 2015</v>
      </c>
      <c r="AC1742" s="1" t="str">
        <f>TEXT(Table13[[#This Row],[Order Date]],"dddd")</f>
        <v>Saturday</v>
      </c>
    </row>
    <row r="1743" spans="1:29" ht="14.5">
      <c r="A1743" s="9">
        <v>3076</v>
      </c>
      <c r="B1743" s="9" t="str">
        <f>VLOOKUP(Table13[[#This Row],[Customer ID]],'Customer Lookup'!A:B,2,0)</f>
        <v>Peter Hardy</v>
      </c>
      <c r="C1743" s="9">
        <v>88241</v>
      </c>
      <c r="D1743" s="12">
        <v>42011</v>
      </c>
      <c r="E1743" s="12">
        <v>42012</v>
      </c>
      <c r="F1743" s="24">
        <f>Table13[[#This Row],[Ship Date]]-Table13[[#This Row],[Order Date]]</f>
        <v>1</v>
      </c>
      <c r="G1743" s="18" t="str">
        <f>IF(Table13[[#This Row],[Shipping Delay (No of Days From Order to Delivery)]]&lt;=2,"Fast Delivery","Standard Delivery")</f>
        <v>Fast Delivery</v>
      </c>
      <c r="H1743" s="9" t="s">
        <v>151</v>
      </c>
      <c r="I1743" s="13" t="str">
        <f ca="1">TRIM(Table13[[#This Row],[Product Category]])</f>
        <v>Technology</v>
      </c>
      <c r="J1743" s="13" t="str">
        <f ca="1">PROPER(Table13[[#This Row],[Product Sub-Category]])</f>
        <v>Bookcases</v>
      </c>
      <c r="K1743" s="14">
        <v>2</v>
      </c>
      <c r="L1743" s="15">
        <v>137.47999999999999</v>
      </c>
      <c r="M1743" s="15">
        <f t="shared" si="81"/>
        <v>274.95999999999998</v>
      </c>
      <c r="N1743" s="9">
        <v>0.1</v>
      </c>
      <c r="O1743" s="20">
        <v>0.1</v>
      </c>
      <c r="P1743" s="20" t="str">
        <f>IF(Table13[[#This Row],[Discount]]=0,"No Discount",IF(Table13[[#This Row],[Discount]]&lt;=0.05,"Low",IF(Table13[[#This Row],[Discount]]&lt;=0.1,"Medium","High")))</f>
        <v>Medium</v>
      </c>
      <c r="Q1743" s="15">
        <f t="shared" si="82"/>
        <v>27.495999999999999</v>
      </c>
      <c r="R1743" s="15">
        <f t="shared" si="83"/>
        <v>247.46399999999997</v>
      </c>
      <c r="S1743" s="15" t="str">
        <f>IF(Table13[[#This Row],[Total Sales After Discount (Main Total Sales)]]&gt;=1000,"High Order","Low Order")</f>
        <v>Low Order</v>
      </c>
      <c r="T1743" s="9" t="s">
        <v>50</v>
      </c>
      <c r="U1743" s="9" t="s">
        <v>51</v>
      </c>
      <c r="V1743" s="16" t="str">
        <f ca="1">PROPER(Table13[[#This Row],[Region]])</f>
        <v>East</v>
      </c>
      <c r="W1743" s="9" t="s">
        <v>124</v>
      </c>
      <c r="X1743" s="9" t="s">
        <v>1011</v>
      </c>
      <c r="Y1743" s="9" t="s">
        <v>22</v>
      </c>
      <c r="Z1743" s="9" t="str">
        <f>TEXT(Table13[[#This Row],[Order Date]],"mmm")</f>
        <v>Jan</v>
      </c>
      <c r="AA1743" s="1" t="str">
        <f>TEXT(Table13[[#This Row],[Order Date]],"yyyy")</f>
        <v>2015</v>
      </c>
      <c r="AB1743" s="1" t="str">
        <f>TEXT(Table13[[#This Row],[Order Date]],"mmm yyyy")</f>
        <v>Jan 2015</v>
      </c>
      <c r="AC1743" s="1" t="str">
        <f>TEXT(Table13[[#This Row],[Order Date]],"dddd")</f>
        <v>Wednesday</v>
      </c>
    </row>
    <row r="1744" spans="1:29" ht="14.5">
      <c r="A1744" s="9">
        <v>3077</v>
      </c>
      <c r="B1744" s="9" t="str">
        <f>VLOOKUP(Table13[[#This Row],[Customer ID]],'Customer Lookup'!A:B,2,0)</f>
        <v>Lynne Reid</v>
      </c>
      <c r="C1744" s="9">
        <v>88239</v>
      </c>
      <c r="D1744" s="12">
        <v>42131</v>
      </c>
      <c r="E1744" s="12">
        <v>42133</v>
      </c>
      <c r="F1744" s="24">
        <f>Table13[[#This Row],[Ship Date]]-Table13[[#This Row],[Order Date]]</f>
        <v>2</v>
      </c>
      <c r="G1744" s="18" t="str">
        <f>IF(Table13[[#This Row],[Shipping Delay (No of Days From Order to Delivery)]]&lt;=2,"Fast Delivery","Standard Delivery")</f>
        <v>Fast Delivery</v>
      </c>
      <c r="H1744" s="8" t="s">
        <v>144</v>
      </c>
      <c r="I1744" s="13" t="str">
        <f ca="1">TRIM(Table13[[#This Row],[Product Category]])</f>
        <v>Office Supplies</v>
      </c>
      <c r="J1744" s="13" t="str">
        <f ca="1">PROPER(Table13[[#This Row],[Product Sub-Category]])</f>
        <v>Computer Peripherals</v>
      </c>
      <c r="K1744" s="14">
        <v>2</v>
      </c>
      <c r="L1744" s="15">
        <v>300.97000000000003</v>
      </c>
      <c r="M1744" s="15">
        <f t="shared" si="81"/>
        <v>601.94000000000005</v>
      </c>
      <c r="N1744" s="9">
        <v>0.1</v>
      </c>
      <c r="O1744" s="21">
        <v>0.1</v>
      </c>
      <c r="P1744" s="21" t="str">
        <f>IF(Table13[[#This Row],[Discount]]=0,"No Discount",IF(Table13[[#This Row],[Discount]]&lt;=0.05,"Low",IF(Table13[[#This Row],[Discount]]&lt;=0.1,"Medium","High")))</f>
        <v>Medium</v>
      </c>
      <c r="Q1744" s="15">
        <f t="shared" si="82"/>
        <v>60.19400000000001</v>
      </c>
      <c r="R1744" s="15">
        <f t="shared" si="83"/>
        <v>541.74600000000009</v>
      </c>
      <c r="S1744" s="15" t="str">
        <f>IF(Table13[[#This Row],[Total Sales After Discount (Main Total Sales)]]&gt;=1000,"High Order","Low Order")</f>
        <v>Low Order</v>
      </c>
      <c r="T1744" s="9" t="s">
        <v>50</v>
      </c>
      <c r="U1744" s="9" t="s">
        <v>51</v>
      </c>
      <c r="V1744" s="16" t="str">
        <f ca="1">PROPER(Table13[[#This Row],[Region]])</f>
        <v>East</v>
      </c>
      <c r="W1744" s="9" t="s">
        <v>124</v>
      </c>
      <c r="X1744" s="9" t="s">
        <v>1012</v>
      </c>
      <c r="Y1744" s="9" t="s">
        <v>32</v>
      </c>
      <c r="Z1744" s="9" t="str">
        <f>TEXT(Table13[[#This Row],[Order Date]],"mmm")</f>
        <v>May</v>
      </c>
      <c r="AA1744" s="1" t="str">
        <f>TEXT(Table13[[#This Row],[Order Date]],"yyyy")</f>
        <v>2015</v>
      </c>
      <c r="AB1744" s="1" t="str">
        <f>TEXT(Table13[[#This Row],[Order Date]],"mmm yyyy")</f>
        <v>May 2015</v>
      </c>
      <c r="AC1744" s="1" t="str">
        <f>TEXT(Table13[[#This Row],[Order Date]],"dddd")</f>
        <v>Thursday</v>
      </c>
    </row>
    <row r="1745" spans="1:29" ht="14.5">
      <c r="A1745" s="9">
        <v>3078</v>
      </c>
      <c r="B1745" s="9" t="str">
        <f>VLOOKUP(Table13[[#This Row],[Customer ID]],'Customer Lookup'!A:B,2,0)</f>
        <v>Kate McKenna</v>
      </c>
      <c r="C1745" s="9">
        <v>88240</v>
      </c>
      <c r="D1745" s="12">
        <v>42166</v>
      </c>
      <c r="E1745" s="12">
        <v>42166</v>
      </c>
      <c r="F1745" s="24">
        <f>Table13[[#This Row],[Ship Date]]-Table13[[#This Row],[Order Date]]</f>
        <v>0</v>
      </c>
      <c r="G1745" s="18" t="str">
        <f>IF(Table13[[#This Row],[Shipping Delay (No of Days From Order to Delivery)]]&lt;=2,"Fast Delivery","Standard Delivery")</f>
        <v>Fast Delivery</v>
      </c>
      <c r="H1745" s="9" t="s">
        <v>83</v>
      </c>
      <c r="I1745" s="13" t="str">
        <f ca="1">TRIM(Table13[[#This Row],[Product Category]])</f>
        <v>Office Supplies</v>
      </c>
      <c r="J1745" s="13" t="str">
        <f ca="1">PROPER(Table13[[#This Row],[Product Sub-Category]])</f>
        <v>Paper</v>
      </c>
      <c r="K1745" s="14">
        <v>5</v>
      </c>
      <c r="L1745" s="15">
        <v>35.44</v>
      </c>
      <c r="M1745" s="15">
        <f t="shared" si="81"/>
        <v>177.2</v>
      </c>
      <c r="N1745" s="9">
        <v>0.05</v>
      </c>
      <c r="O1745" s="20">
        <v>0.05</v>
      </c>
      <c r="P1745" s="20" t="str">
        <f>IF(Table13[[#This Row],[Discount]]=0,"No Discount",IF(Table13[[#This Row],[Discount]]&lt;=0.05,"Low",IF(Table13[[#This Row],[Discount]]&lt;=0.1,"Medium","High")))</f>
        <v>Low</v>
      </c>
      <c r="Q1745" s="15">
        <f t="shared" si="82"/>
        <v>8.86</v>
      </c>
      <c r="R1745" s="15">
        <f t="shared" si="83"/>
        <v>168.33999999999997</v>
      </c>
      <c r="S1745" s="15" t="str">
        <f>IF(Table13[[#This Row],[Total Sales After Discount (Main Total Sales)]]&gt;=1000,"High Order","Low Order")</f>
        <v>Low Order</v>
      </c>
      <c r="T1745" s="9" t="s">
        <v>31</v>
      </c>
      <c r="U1745" s="9" t="s">
        <v>51</v>
      </c>
      <c r="V1745" s="16" t="str">
        <f ca="1">PROPER(Table13[[#This Row],[Region]])</f>
        <v>East</v>
      </c>
      <c r="W1745" s="9" t="s">
        <v>124</v>
      </c>
      <c r="X1745" s="9" t="s">
        <v>1013</v>
      </c>
      <c r="Y1745" s="9" t="s">
        <v>32</v>
      </c>
      <c r="Z1745" s="9" t="str">
        <f>TEXT(Table13[[#This Row],[Order Date]],"mmm")</f>
        <v>Jun</v>
      </c>
      <c r="AA1745" s="1" t="str">
        <f>TEXT(Table13[[#This Row],[Order Date]],"yyyy")</f>
        <v>2015</v>
      </c>
      <c r="AB1745" s="1" t="str">
        <f>TEXT(Table13[[#This Row],[Order Date]],"mmm yyyy")</f>
        <v>Jun 2015</v>
      </c>
      <c r="AC1745" s="1" t="str">
        <f>TEXT(Table13[[#This Row],[Order Date]],"dddd")</f>
        <v>Thursday</v>
      </c>
    </row>
    <row r="1746" spans="1:29" ht="14.5">
      <c r="A1746" s="9">
        <v>3078</v>
      </c>
      <c r="B1746" s="9" t="str">
        <f>VLOOKUP(Table13[[#This Row],[Customer ID]],'Customer Lookup'!A:B,2,0)</f>
        <v>Kate McKenna</v>
      </c>
      <c r="C1746" s="9">
        <v>88240</v>
      </c>
      <c r="D1746" s="12">
        <v>42166</v>
      </c>
      <c r="E1746" s="12">
        <v>42169</v>
      </c>
      <c r="F1746" s="24">
        <f>Table13[[#This Row],[Ship Date]]-Table13[[#This Row],[Order Date]]</f>
        <v>3</v>
      </c>
      <c r="G1746" s="18" t="str">
        <f>IF(Table13[[#This Row],[Shipping Delay (No of Days From Order to Delivery)]]&lt;=2,"Fast Delivery","Standard Delivery")</f>
        <v>Standard Delivery</v>
      </c>
      <c r="H1746" s="8" t="s">
        <v>2231</v>
      </c>
      <c r="I1746" s="13" t="str">
        <f ca="1">TRIM(Table13[[#This Row],[Product Category]])</f>
        <v>Technology</v>
      </c>
      <c r="J1746" s="13" t="str">
        <f ca="1">PROPER(Table13[[#This Row],[Product Sub-Category]])</f>
        <v>Pens &amp; Art Supplies</v>
      </c>
      <c r="K1746" s="14">
        <v>9</v>
      </c>
      <c r="L1746" s="15">
        <v>3.98</v>
      </c>
      <c r="M1746" s="15">
        <f t="shared" si="81"/>
        <v>35.82</v>
      </c>
      <c r="N1746" s="9">
        <v>0.05</v>
      </c>
      <c r="O1746" s="21">
        <v>0.05</v>
      </c>
      <c r="P1746" s="21" t="str">
        <f>IF(Table13[[#This Row],[Discount]]=0,"No Discount",IF(Table13[[#This Row],[Discount]]&lt;=0.05,"Low",IF(Table13[[#This Row],[Discount]]&lt;=0.1,"Medium","High")))</f>
        <v>Low</v>
      </c>
      <c r="Q1746" s="15">
        <f t="shared" si="82"/>
        <v>1.7910000000000001</v>
      </c>
      <c r="R1746" s="15">
        <f t="shared" si="83"/>
        <v>34.029000000000003</v>
      </c>
      <c r="S1746" s="15" t="str">
        <f>IF(Table13[[#This Row],[Total Sales After Discount (Main Total Sales)]]&gt;=1000,"High Order","Low Order")</f>
        <v>Low Order</v>
      </c>
      <c r="T1746" s="9" t="s">
        <v>31</v>
      </c>
      <c r="U1746" s="9" t="s">
        <v>51</v>
      </c>
      <c r="V1746" s="16" t="str">
        <f ca="1">PROPER(Table13[[#This Row],[Region]])</f>
        <v>East</v>
      </c>
      <c r="W1746" s="9" t="s">
        <v>124</v>
      </c>
      <c r="X1746" s="9" t="s">
        <v>1013</v>
      </c>
      <c r="Y1746" s="9" t="s">
        <v>32</v>
      </c>
      <c r="Z1746" s="9" t="str">
        <f>TEXT(Table13[[#This Row],[Order Date]],"mmm")</f>
        <v>Jun</v>
      </c>
      <c r="AA1746" s="1" t="str">
        <f>TEXT(Table13[[#This Row],[Order Date]],"yyyy")</f>
        <v>2015</v>
      </c>
      <c r="AB1746" s="1" t="str">
        <f>TEXT(Table13[[#This Row],[Order Date]],"mmm yyyy")</f>
        <v>Jun 2015</v>
      </c>
      <c r="AC1746" s="1" t="str">
        <f>TEXT(Table13[[#This Row],[Order Date]],"dddd")</f>
        <v>Thursday</v>
      </c>
    </row>
    <row r="1747" spans="1:29" ht="14.5">
      <c r="A1747" s="9">
        <v>3079</v>
      </c>
      <c r="B1747" s="9" t="str">
        <f>VLOOKUP(Table13[[#This Row],[Customer ID]],'Customer Lookup'!A:B,2,0)</f>
        <v>Andrew Levine</v>
      </c>
      <c r="C1747" s="9">
        <v>41253</v>
      </c>
      <c r="D1747" s="12">
        <v>42131</v>
      </c>
      <c r="E1747" s="12">
        <v>42133</v>
      </c>
      <c r="F1747" s="24">
        <f>Table13[[#This Row],[Ship Date]]-Table13[[#This Row],[Order Date]]</f>
        <v>2</v>
      </c>
      <c r="G1747" s="18" t="str">
        <f>IF(Table13[[#This Row],[Shipping Delay (No of Days From Order to Delivery)]]&lt;=2,"Fast Delivery","Standard Delivery")</f>
        <v>Fast Delivery</v>
      </c>
      <c r="H1747" s="9" t="s">
        <v>144</v>
      </c>
      <c r="I1747" s="13" t="str">
        <f ca="1">TRIM(Table13[[#This Row],[Product Category]])</f>
        <v>Office Supplies</v>
      </c>
      <c r="J1747" s="13" t="str">
        <f ca="1">PROPER(Table13[[#This Row],[Product Sub-Category]])</f>
        <v>Computer Peripherals</v>
      </c>
      <c r="K1747" s="14">
        <v>7</v>
      </c>
      <c r="L1747" s="15">
        <v>300.97000000000003</v>
      </c>
      <c r="M1747" s="15">
        <f t="shared" si="81"/>
        <v>2106.79</v>
      </c>
      <c r="N1747" s="9">
        <v>0.1</v>
      </c>
      <c r="O1747" s="20">
        <v>0.1</v>
      </c>
      <c r="P1747" s="20" t="str">
        <f>IF(Table13[[#This Row],[Discount]]=0,"No Discount",IF(Table13[[#This Row],[Discount]]&lt;=0.05,"Low",IF(Table13[[#This Row],[Discount]]&lt;=0.1,"Medium","High")))</f>
        <v>Medium</v>
      </c>
      <c r="Q1747" s="15">
        <f t="shared" si="82"/>
        <v>210.679</v>
      </c>
      <c r="R1747" s="15">
        <f t="shared" si="83"/>
        <v>1896.1109999999999</v>
      </c>
      <c r="S1747" s="15" t="str">
        <f>IF(Table13[[#This Row],[Total Sales After Discount (Main Total Sales)]]&gt;=1000,"High Order","Low Order")</f>
        <v>High Order</v>
      </c>
      <c r="T1747" s="9" t="s">
        <v>50</v>
      </c>
      <c r="U1747" s="9" t="s">
        <v>51</v>
      </c>
      <c r="V1747" s="16" t="str">
        <f ca="1">PROPER(Table13[[#This Row],[Region]])</f>
        <v>East</v>
      </c>
      <c r="W1747" s="9" t="s">
        <v>174</v>
      </c>
      <c r="X1747" s="9" t="s">
        <v>555</v>
      </c>
      <c r="Y1747" s="9" t="s">
        <v>32</v>
      </c>
      <c r="Z1747" s="9" t="str">
        <f>TEXT(Table13[[#This Row],[Order Date]],"mmm")</f>
        <v>May</v>
      </c>
      <c r="AA1747" s="1" t="str">
        <f>TEXT(Table13[[#This Row],[Order Date]],"yyyy")</f>
        <v>2015</v>
      </c>
      <c r="AB1747" s="1" t="str">
        <f>TEXT(Table13[[#This Row],[Order Date]],"mmm yyyy")</f>
        <v>May 2015</v>
      </c>
      <c r="AC1747" s="1" t="str">
        <f>TEXT(Table13[[#This Row],[Order Date]],"dddd")</f>
        <v>Thursday</v>
      </c>
    </row>
    <row r="1748" spans="1:29" ht="14.5">
      <c r="A1748" s="9">
        <v>3079</v>
      </c>
      <c r="B1748" s="9" t="str">
        <f>VLOOKUP(Table13[[#This Row],[Customer ID]],'Customer Lookup'!A:B,2,0)</f>
        <v>Andrew Levine</v>
      </c>
      <c r="C1748" s="9">
        <v>53476</v>
      </c>
      <c r="D1748" s="12">
        <v>42166</v>
      </c>
      <c r="E1748" s="12">
        <v>42166</v>
      </c>
      <c r="F1748" s="24">
        <f>Table13[[#This Row],[Ship Date]]-Table13[[#This Row],[Order Date]]</f>
        <v>0</v>
      </c>
      <c r="G1748" s="18" t="str">
        <f>IF(Table13[[#This Row],[Shipping Delay (No of Days From Order to Delivery)]]&lt;=2,"Fast Delivery","Standard Delivery")</f>
        <v>Fast Delivery</v>
      </c>
      <c r="H1748" s="8" t="s">
        <v>83</v>
      </c>
      <c r="I1748" s="13" t="str">
        <f ca="1">TRIM(Table13[[#This Row],[Product Category]])</f>
        <v>Office Supplies</v>
      </c>
      <c r="J1748" s="13" t="str">
        <f ca="1">PROPER(Table13[[#This Row],[Product Sub-Category]])</f>
        <v>Paper</v>
      </c>
      <c r="K1748" s="14">
        <v>21</v>
      </c>
      <c r="L1748" s="15">
        <v>35.44</v>
      </c>
      <c r="M1748" s="15">
        <f t="shared" si="81"/>
        <v>744.24</v>
      </c>
      <c r="N1748" s="9">
        <v>0.05</v>
      </c>
      <c r="O1748" s="21">
        <v>0.05</v>
      </c>
      <c r="P1748" s="21" t="str">
        <f>IF(Table13[[#This Row],[Discount]]=0,"No Discount",IF(Table13[[#This Row],[Discount]]&lt;=0.05,"Low",IF(Table13[[#This Row],[Discount]]&lt;=0.1,"Medium","High")))</f>
        <v>Low</v>
      </c>
      <c r="Q1748" s="15">
        <f t="shared" si="82"/>
        <v>37.212000000000003</v>
      </c>
      <c r="R1748" s="15">
        <f t="shared" si="83"/>
        <v>707.02800000000002</v>
      </c>
      <c r="S1748" s="15" t="str">
        <f>IF(Table13[[#This Row],[Total Sales After Discount (Main Total Sales)]]&gt;=1000,"High Order","Low Order")</f>
        <v>Low Order</v>
      </c>
      <c r="T1748" s="9" t="s">
        <v>31</v>
      </c>
      <c r="U1748" s="9" t="s">
        <v>51</v>
      </c>
      <c r="V1748" s="16" t="str">
        <f ca="1">PROPER(Table13[[#This Row],[Region]])</f>
        <v>East</v>
      </c>
      <c r="W1748" s="9" t="s">
        <v>174</v>
      </c>
      <c r="X1748" s="9" t="s">
        <v>555</v>
      </c>
      <c r="Y1748" s="9" t="s">
        <v>32</v>
      </c>
      <c r="Z1748" s="9" t="str">
        <f>TEXT(Table13[[#This Row],[Order Date]],"mmm")</f>
        <v>Jun</v>
      </c>
      <c r="AA1748" s="1" t="str">
        <f>TEXT(Table13[[#This Row],[Order Date]],"yyyy")</f>
        <v>2015</v>
      </c>
      <c r="AB1748" s="1" t="str">
        <f>TEXT(Table13[[#This Row],[Order Date]],"mmm yyyy")</f>
        <v>Jun 2015</v>
      </c>
      <c r="AC1748" s="1" t="str">
        <f>TEXT(Table13[[#This Row],[Order Date]],"dddd")</f>
        <v>Thursday</v>
      </c>
    </row>
    <row r="1749" spans="1:29" ht="14.5">
      <c r="A1749" s="9">
        <v>3079</v>
      </c>
      <c r="B1749" s="9" t="str">
        <f>VLOOKUP(Table13[[#This Row],[Customer ID]],'Customer Lookup'!A:B,2,0)</f>
        <v>Andrew Levine</v>
      </c>
      <c r="C1749" s="9">
        <v>53476</v>
      </c>
      <c r="D1749" s="12">
        <v>42166</v>
      </c>
      <c r="E1749" s="12">
        <v>42169</v>
      </c>
      <c r="F1749" s="24">
        <f>Table13[[#This Row],[Ship Date]]-Table13[[#This Row],[Order Date]]</f>
        <v>3</v>
      </c>
      <c r="G1749" s="18" t="str">
        <f>IF(Table13[[#This Row],[Shipping Delay (No of Days From Order to Delivery)]]&lt;=2,"Fast Delivery","Standard Delivery")</f>
        <v>Standard Delivery</v>
      </c>
      <c r="H1749" s="9" t="s">
        <v>2231</v>
      </c>
      <c r="I1749" s="13" t="str">
        <f ca="1">TRIM(Table13[[#This Row],[Product Category]])</f>
        <v>Office Supplies</v>
      </c>
      <c r="J1749" s="13" t="str">
        <f ca="1">PROPER(Table13[[#This Row],[Product Sub-Category]])</f>
        <v>Pens &amp; Art Supplies</v>
      </c>
      <c r="K1749" s="14">
        <v>36</v>
      </c>
      <c r="L1749" s="15">
        <v>3.98</v>
      </c>
      <c r="M1749" s="15">
        <f t="shared" si="81"/>
        <v>143.28</v>
      </c>
      <c r="N1749" s="9">
        <v>0.05</v>
      </c>
      <c r="O1749" s="20">
        <v>0.05</v>
      </c>
      <c r="P1749" s="20" t="str">
        <f>IF(Table13[[#This Row],[Discount]]=0,"No Discount",IF(Table13[[#This Row],[Discount]]&lt;=0.05,"Low",IF(Table13[[#This Row],[Discount]]&lt;=0.1,"Medium","High")))</f>
        <v>Low</v>
      </c>
      <c r="Q1749" s="15">
        <f t="shared" si="82"/>
        <v>7.1640000000000006</v>
      </c>
      <c r="R1749" s="15">
        <f t="shared" si="83"/>
        <v>136.11600000000001</v>
      </c>
      <c r="S1749" s="15" t="str">
        <f>IF(Table13[[#This Row],[Total Sales After Discount (Main Total Sales)]]&gt;=1000,"High Order","Low Order")</f>
        <v>Low Order</v>
      </c>
      <c r="T1749" s="9" t="s">
        <v>31</v>
      </c>
      <c r="U1749" s="9" t="s">
        <v>51</v>
      </c>
      <c r="V1749" s="16" t="str">
        <f ca="1">PROPER(Table13[[#This Row],[Region]])</f>
        <v>East</v>
      </c>
      <c r="W1749" s="9" t="s">
        <v>174</v>
      </c>
      <c r="X1749" s="9" t="s">
        <v>555</v>
      </c>
      <c r="Y1749" s="9" t="s">
        <v>32</v>
      </c>
      <c r="Z1749" s="9" t="str">
        <f>TEXT(Table13[[#This Row],[Order Date]],"mmm")</f>
        <v>Jun</v>
      </c>
      <c r="AA1749" s="1" t="str">
        <f>TEXT(Table13[[#This Row],[Order Date]],"yyyy")</f>
        <v>2015</v>
      </c>
      <c r="AB1749" s="1" t="str">
        <f>TEXT(Table13[[#This Row],[Order Date]],"mmm yyyy")</f>
        <v>Jun 2015</v>
      </c>
      <c r="AC1749" s="1" t="str">
        <f>TEXT(Table13[[#This Row],[Order Date]],"dddd")</f>
        <v>Thursday</v>
      </c>
    </row>
    <row r="1750" spans="1:29" ht="14.5">
      <c r="A1750" s="9">
        <v>3079</v>
      </c>
      <c r="B1750" s="9" t="str">
        <f>VLOOKUP(Table13[[#This Row],[Customer ID]],'Customer Lookup'!A:B,2,0)</f>
        <v>Andrew Levine</v>
      </c>
      <c r="C1750" s="9">
        <v>53476</v>
      </c>
      <c r="D1750" s="12">
        <v>42166</v>
      </c>
      <c r="E1750" s="12">
        <v>42167</v>
      </c>
      <c r="F1750" s="24">
        <f>Table13[[#This Row],[Ship Date]]-Table13[[#This Row],[Order Date]]</f>
        <v>1</v>
      </c>
      <c r="G1750" s="18" t="str">
        <f>IF(Table13[[#This Row],[Shipping Delay (No of Days From Order to Delivery)]]&lt;=2,"Fast Delivery","Standard Delivery")</f>
        <v>Fast Delivery</v>
      </c>
      <c r="H1750" s="8" t="s">
        <v>2231</v>
      </c>
      <c r="I1750" s="13" t="str">
        <f ca="1">TRIM(Table13[[#This Row],[Product Category]])</f>
        <v>Office Supplies</v>
      </c>
      <c r="J1750" s="13" t="str">
        <f ca="1">PROPER(Table13[[#This Row],[Product Sub-Category]])</f>
        <v>Pens &amp; Art Supplies</v>
      </c>
      <c r="K1750" s="14">
        <v>71</v>
      </c>
      <c r="L1750" s="15">
        <v>1.76</v>
      </c>
      <c r="M1750" s="15">
        <f t="shared" si="81"/>
        <v>124.96</v>
      </c>
      <c r="N1750" s="9">
        <v>0.05</v>
      </c>
      <c r="O1750" s="21">
        <v>0.05</v>
      </c>
      <c r="P1750" s="21" t="str">
        <f>IF(Table13[[#This Row],[Discount]]=0,"No Discount",IF(Table13[[#This Row],[Discount]]&lt;=0.05,"Low",IF(Table13[[#This Row],[Discount]]&lt;=0.1,"Medium","High")))</f>
        <v>Low</v>
      </c>
      <c r="Q1750" s="15">
        <f t="shared" si="82"/>
        <v>6.2480000000000002</v>
      </c>
      <c r="R1750" s="15">
        <f t="shared" si="83"/>
        <v>118.71199999999999</v>
      </c>
      <c r="S1750" s="15" t="str">
        <f>IF(Table13[[#This Row],[Total Sales After Discount (Main Total Sales)]]&gt;=1000,"High Order","Low Order")</f>
        <v>Low Order</v>
      </c>
      <c r="T1750" s="9" t="s">
        <v>31</v>
      </c>
      <c r="U1750" s="9" t="s">
        <v>51</v>
      </c>
      <c r="V1750" s="16" t="str">
        <f ca="1">PROPER(Table13[[#This Row],[Region]])</f>
        <v>East</v>
      </c>
      <c r="W1750" s="9" t="s">
        <v>174</v>
      </c>
      <c r="X1750" s="9" t="s">
        <v>555</v>
      </c>
      <c r="Y1750" s="9" t="s">
        <v>32</v>
      </c>
      <c r="Z1750" s="9" t="str">
        <f>TEXT(Table13[[#This Row],[Order Date]],"mmm")</f>
        <v>Jun</v>
      </c>
      <c r="AA1750" s="1" t="str">
        <f>TEXT(Table13[[#This Row],[Order Date]],"yyyy")</f>
        <v>2015</v>
      </c>
      <c r="AB1750" s="1" t="str">
        <f>TEXT(Table13[[#This Row],[Order Date]],"mmm yyyy")</f>
        <v>Jun 2015</v>
      </c>
      <c r="AC1750" s="1" t="str">
        <f>TEXT(Table13[[#This Row],[Order Date]],"dddd")</f>
        <v>Thursday</v>
      </c>
    </row>
    <row r="1751" spans="1:29" ht="14.5">
      <c r="A1751" s="9">
        <v>3079</v>
      </c>
      <c r="B1751" s="9" t="str">
        <f>VLOOKUP(Table13[[#This Row],[Customer ID]],'Customer Lookup'!A:B,2,0)</f>
        <v>Andrew Levine</v>
      </c>
      <c r="C1751" s="9">
        <v>53476</v>
      </c>
      <c r="D1751" s="12">
        <v>42166</v>
      </c>
      <c r="E1751" s="12">
        <v>42166</v>
      </c>
      <c r="F1751" s="24">
        <f>Table13[[#This Row],[Ship Date]]-Table13[[#This Row],[Order Date]]</f>
        <v>0</v>
      </c>
      <c r="G1751" s="18" t="str">
        <f>IF(Table13[[#This Row],[Shipping Delay (No of Days From Order to Delivery)]]&lt;=2,"Fast Delivery","Standard Delivery")</f>
        <v>Fast Delivery</v>
      </c>
      <c r="H1751" s="9" t="s">
        <v>2238</v>
      </c>
      <c r="I1751" s="13" t="str">
        <f ca="1">TRIM(Table13[[#This Row],[Product Category]])</f>
        <v>Furniture</v>
      </c>
      <c r="J1751" s="13" t="str">
        <f ca="1">PROPER(Table13[[#This Row],[Product Sub-Category]])</f>
        <v>Storage &amp; Organization</v>
      </c>
      <c r="K1751" s="14">
        <v>63</v>
      </c>
      <c r="L1751" s="15">
        <v>193.17</v>
      </c>
      <c r="M1751" s="15">
        <f t="shared" si="81"/>
        <v>12169.71</v>
      </c>
      <c r="N1751" s="9">
        <v>0.1</v>
      </c>
      <c r="O1751" s="20">
        <v>0.1</v>
      </c>
      <c r="P1751" s="20" t="str">
        <f>IF(Table13[[#This Row],[Discount]]=0,"No Discount",IF(Table13[[#This Row],[Discount]]&lt;=0.05,"Low",IF(Table13[[#This Row],[Discount]]&lt;=0.1,"Medium","High")))</f>
        <v>Medium</v>
      </c>
      <c r="Q1751" s="15">
        <f t="shared" si="82"/>
        <v>1216.971</v>
      </c>
      <c r="R1751" s="15">
        <f t="shared" si="83"/>
        <v>10952.739</v>
      </c>
      <c r="S1751" s="15" t="str">
        <f>IF(Table13[[#This Row],[Total Sales After Discount (Main Total Sales)]]&gt;=1000,"High Order","Low Order")</f>
        <v>High Order</v>
      </c>
      <c r="T1751" s="9" t="s">
        <v>31</v>
      </c>
      <c r="U1751" s="9" t="s">
        <v>51</v>
      </c>
      <c r="V1751" s="16" t="str">
        <f ca="1">PROPER(Table13[[#This Row],[Region]])</f>
        <v>East</v>
      </c>
      <c r="W1751" s="9" t="s">
        <v>174</v>
      </c>
      <c r="X1751" s="9" t="s">
        <v>555</v>
      </c>
      <c r="Y1751" s="9" t="s">
        <v>22</v>
      </c>
      <c r="Z1751" s="9" t="str">
        <f>TEXT(Table13[[#This Row],[Order Date]],"mmm")</f>
        <v>Jun</v>
      </c>
      <c r="AA1751" s="1" t="str">
        <f>TEXT(Table13[[#This Row],[Order Date]],"yyyy")</f>
        <v>2015</v>
      </c>
      <c r="AB1751" s="1" t="str">
        <f>TEXT(Table13[[#This Row],[Order Date]],"mmm yyyy")</f>
        <v>Jun 2015</v>
      </c>
      <c r="AC1751" s="1" t="str">
        <f>TEXT(Table13[[#This Row],[Order Date]],"dddd")</f>
        <v>Thursday</v>
      </c>
    </row>
    <row r="1752" spans="1:29" ht="14.5">
      <c r="A1752" s="9">
        <v>3079</v>
      </c>
      <c r="B1752" s="9" t="str">
        <f>VLOOKUP(Table13[[#This Row],[Customer ID]],'Customer Lookup'!A:B,2,0)</f>
        <v>Andrew Levine</v>
      </c>
      <c r="C1752" s="9">
        <v>12480</v>
      </c>
      <c r="D1752" s="12">
        <v>42011</v>
      </c>
      <c r="E1752" s="12">
        <v>42012</v>
      </c>
      <c r="F1752" s="24">
        <f>Table13[[#This Row],[Ship Date]]-Table13[[#This Row],[Order Date]]</f>
        <v>1</v>
      </c>
      <c r="G1752" s="18" t="str">
        <f>IF(Table13[[#This Row],[Shipping Delay (No of Days From Order to Delivery)]]&lt;=2,"Fast Delivery","Standard Delivery")</f>
        <v>Fast Delivery</v>
      </c>
      <c r="H1752" s="8" t="s">
        <v>151</v>
      </c>
      <c r="I1752" s="13" t="str">
        <f ca="1">TRIM(Table13[[#This Row],[Product Category]])</f>
        <v>Office Supplies</v>
      </c>
      <c r="J1752" s="13" t="str">
        <f ca="1">PROPER(Table13[[#This Row],[Product Sub-Category]])</f>
        <v>Bookcases</v>
      </c>
      <c r="K1752" s="14">
        <v>10</v>
      </c>
      <c r="L1752" s="15">
        <v>137.47999999999999</v>
      </c>
      <c r="M1752" s="15">
        <f t="shared" si="81"/>
        <v>1374.8</v>
      </c>
      <c r="N1752" s="9">
        <v>0.1</v>
      </c>
      <c r="O1752" s="21">
        <v>0.1</v>
      </c>
      <c r="P1752" s="21" t="str">
        <f>IF(Table13[[#This Row],[Discount]]=0,"No Discount",IF(Table13[[#This Row],[Discount]]&lt;=0.05,"Low",IF(Table13[[#This Row],[Discount]]&lt;=0.1,"Medium","High")))</f>
        <v>Medium</v>
      </c>
      <c r="Q1752" s="15">
        <f t="shared" si="82"/>
        <v>137.47999999999999</v>
      </c>
      <c r="R1752" s="15">
        <f t="shared" si="83"/>
        <v>1237.32</v>
      </c>
      <c r="S1752" s="15" t="str">
        <f>IF(Table13[[#This Row],[Total Sales After Discount (Main Total Sales)]]&gt;=1000,"High Order","Low Order")</f>
        <v>High Order</v>
      </c>
      <c r="T1752" s="9" t="s">
        <v>50</v>
      </c>
      <c r="U1752" s="9" t="s">
        <v>51</v>
      </c>
      <c r="V1752" s="16" t="str">
        <f ca="1">PROPER(Table13[[#This Row],[Region]])</f>
        <v>East</v>
      </c>
      <c r="W1752" s="9" t="s">
        <v>174</v>
      </c>
      <c r="X1752" s="9" t="s">
        <v>555</v>
      </c>
      <c r="Y1752" s="9" t="s">
        <v>22</v>
      </c>
      <c r="Z1752" s="9" t="str">
        <f>TEXT(Table13[[#This Row],[Order Date]],"mmm")</f>
        <v>Jan</v>
      </c>
      <c r="AA1752" s="1" t="str">
        <f>TEXT(Table13[[#This Row],[Order Date]],"yyyy")</f>
        <v>2015</v>
      </c>
      <c r="AB1752" s="1" t="str">
        <f>TEXT(Table13[[#This Row],[Order Date]],"mmm yyyy")</f>
        <v>Jan 2015</v>
      </c>
      <c r="AC1752" s="1" t="str">
        <f>TEXT(Table13[[#This Row],[Order Date]],"dddd")</f>
        <v>Wednesday</v>
      </c>
    </row>
    <row r="1753" spans="1:29" ht="14.5">
      <c r="A1753" s="9">
        <v>3079</v>
      </c>
      <c r="B1753" s="9" t="str">
        <f>VLOOKUP(Table13[[#This Row],[Customer ID]],'Customer Lookup'!A:B,2,0)</f>
        <v>Andrew Levine</v>
      </c>
      <c r="C1753" s="9">
        <v>48483</v>
      </c>
      <c r="D1753" s="12">
        <v>42165</v>
      </c>
      <c r="E1753" s="12">
        <v>42166</v>
      </c>
      <c r="F1753" s="24">
        <f>Table13[[#This Row],[Ship Date]]-Table13[[#This Row],[Order Date]]</f>
        <v>1</v>
      </c>
      <c r="G1753" s="18" t="str">
        <f>IF(Table13[[#This Row],[Shipping Delay (No of Days From Order to Delivery)]]&lt;=2,"Fast Delivery","Standard Delivery")</f>
        <v>Fast Delivery</v>
      </c>
      <c r="H1753" s="9" t="s">
        <v>2231</v>
      </c>
      <c r="I1753" s="13" t="str">
        <f ca="1">TRIM(Table13[[#This Row],[Product Category]])</f>
        <v>Technology</v>
      </c>
      <c r="J1753" s="13" t="str">
        <f ca="1">PROPER(Table13[[#This Row],[Product Sub-Category]])</f>
        <v>Pens &amp; Art Supplies</v>
      </c>
      <c r="K1753" s="14">
        <v>33</v>
      </c>
      <c r="L1753" s="15">
        <v>2.21</v>
      </c>
      <c r="M1753" s="15">
        <f t="shared" si="81"/>
        <v>72.929999999999993</v>
      </c>
      <c r="N1753" s="9">
        <v>0.05</v>
      </c>
      <c r="O1753" s="20">
        <v>0.05</v>
      </c>
      <c r="P1753" s="20" t="str">
        <f>IF(Table13[[#This Row],[Discount]]=0,"No Discount",IF(Table13[[#This Row],[Discount]]&lt;=0.05,"Low",IF(Table13[[#This Row],[Discount]]&lt;=0.1,"Medium","High")))</f>
        <v>Low</v>
      </c>
      <c r="Q1753" s="15">
        <f t="shared" si="82"/>
        <v>3.6464999999999996</v>
      </c>
      <c r="R1753" s="15">
        <f t="shared" si="83"/>
        <v>69.283499999999989</v>
      </c>
      <c r="S1753" s="15" t="str">
        <f>IF(Table13[[#This Row],[Total Sales After Discount (Main Total Sales)]]&gt;=1000,"High Order","Low Order")</f>
        <v>Low Order</v>
      </c>
      <c r="T1753" s="9" t="s">
        <v>41</v>
      </c>
      <c r="U1753" s="9" t="s">
        <v>51</v>
      </c>
      <c r="V1753" s="16" t="str">
        <f ca="1">PROPER(Table13[[#This Row],[Region]])</f>
        <v>West</v>
      </c>
      <c r="W1753" s="9" t="s">
        <v>174</v>
      </c>
      <c r="X1753" s="9" t="s">
        <v>555</v>
      </c>
      <c r="Y1753" s="9" t="s">
        <v>22</v>
      </c>
      <c r="Z1753" s="9" t="str">
        <f>TEXT(Table13[[#This Row],[Order Date]],"mmm")</f>
        <v>Jun</v>
      </c>
      <c r="AA1753" s="1" t="str">
        <f>TEXT(Table13[[#This Row],[Order Date]],"yyyy")</f>
        <v>2015</v>
      </c>
      <c r="AB1753" s="1" t="str">
        <f>TEXT(Table13[[#This Row],[Order Date]],"mmm yyyy")</f>
        <v>Jun 2015</v>
      </c>
      <c r="AC1753" s="1" t="str">
        <f>TEXT(Table13[[#This Row],[Order Date]],"dddd")</f>
        <v>Wednesday</v>
      </c>
    </row>
    <row r="1754" spans="1:29" ht="14.5">
      <c r="A1754" s="9">
        <v>3084</v>
      </c>
      <c r="B1754" s="9" t="str">
        <f>VLOOKUP(Table13[[#This Row],[Customer ID]],'Customer Lookup'!A:B,2,0)</f>
        <v>Debbie Hsu</v>
      </c>
      <c r="C1754" s="9">
        <v>89879</v>
      </c>
      <c r="D1754" s="12">
        <v>42114</v>
      </c>
      <c r="E1754" s="12">
        <v>42116</v>
      </c>
      <c r="F1754" s="24">
        <f>Table13[[#This Row],[Ship Date]]-Table13[[#This Row],[Order Date]]</f>
        <v>2</v>
      </c>
      <c r="G1754" s="18" t="str">
        <f>IF(Table13[[#This Row],[Shipping Delay (No of Days From Order to Delivery)]]&lt;=2,"Fast Delivery","Standard Delivery")</f>
        <v>Fast Delivery</v>
      </c>
      <c r="H1754" s="8" t="s">
        <v>2235</v>
      </c>
      <c r="I1754" s="13" t="str">
        <f ca="1">TRIM(Table13[[#This Row],[Product Category]])</f>
        <v>Office Supplies</v>
      </c>
      <c r="J1754" s="13" t="str">
        <f ca="1">PROPER(Table13[[#This Row],[Product Sub-Category]])</f>
        <v>Telephones And Communication</v>
      </c>
      <c r="K1754" s="14">
        <v>14</v>
      </c>
      <c r="L1754" s="15">
        <v>65.989999999999995</v>
      </c>
      <c r="M1754" s="15">
        <f t="shared" si="81"/>
        <v>923.8599999999999</v>
      </c>
      <c r="N1754" s="9">
        <v>0.05</v>
      </c>
      <c r="O1754" s="21">
        <v>0.05</v>
      </c>
      <c r="P1754" s="21" t="str">
        <f>IF(Table13[[#This Row],[Discount]]=0,"No Discount",IF(Table13[[#This Row],[Discount]]&lt;=0.05,"Low",IF(Table13[[#This Row],[Discount]]&lt;=0.1,"Medium","High")))</f>
        <v>Low</v>
      </c>
      <c r="Q1754" s="15">
        <f t="shared" si="82"/>
        <v>46.192999999999998</v>
      </c>
      <c r="R1754" s="15">
        <f t="shared" si="83"/>
        <v>877.66699999999992</v>
      </c>
      <c r="S1754" s="15" t="str">
        <f>IF(Table13[[#This Row],[Total Sales After Discount (Main Total Sales)]]&gt;=1000,"High Order","Low Order")</f>
        <v>Low Order</v>
      </c>
      <c r="T1754" s="9" t="s">
        <v>21</v>
      </c>
      <c r="U1754" s="9" t="s">
        <v>51</v>
      </c>
      <c r="V1754" s="16" t="str">
        <f ca="1">PROPER(Table13[[#This Row],[Region]])</f>
        <v>West</v>
      </c>
      <c r="W1754" s="9" t="s">
        <v>29</v>
      </c>
      <c r="X1754" s="9" t="s">
        <v>1008</v>
      </c>
      <c r="Y1754" s="9" t="s">
        <v>22</v>
      </c>
      <c r="Z1754" s="9" t="str">
        <f>TEXT(Table13[[#This Row],[Order Date]],"mmm")</f>
        <v>Apr</v>
      </c>
      <c r="AA1754" s="1" t="str">
        <f>TEXT(Table13[[#This Row],[Order Date]],"yyyy")</f>
        <v>2015</v>
      </c>
      <c r="AB1754" s="1" t="str">
        <f>TEXT(Table13[[#This Row],[Order Date]],"mmm yyyy")</f>
        <v>Apr 2015</v>
      </c>
      <c r="AC1754" s="1" t="str">
        <f>TEXT(Table13[[#This Row],[Order Date]],"dddd")</f>
        <v>Monday</v>
      </c>
    </row>
    <row r="1755" spans="1:29" ht="14.5">
      <c r="A1755" s="9">
        <v>3084</v>
      </c>
      <c r="B1755" s="9" t="str">
        <f>VLOOKUP(Table13[[#This Row],[Customer ID]],'Customer Lookup'!A:B,2,0)</f>
        <v>Debbie Hsu</v>
      </c>
      <c r="C1755" s="9">
        <v>89880</v>
      </c>
      <c r="D1755" s="12">
        <v>42179</v>
      </c>
      <c r="E1755" s="12">
        <v>42180</v>
      </c>
      <c r="F1755" s="24">
        <f>Table13[[#This Row],[Ship Date]]-Table13[[#This Row],[Order Date]]</f>
        <v>1</v>
      </c>
      <c r="G1755" s="18" t="str">
        <f>IF(Table13[[#This Row],[Shipping Delay (No of Days From Order to Delivery)]]&lt;=2,"Fast Delivery","Standard Delivery")</f>
        <v>Fast Delivery</v>
      </c>
      <c r="H1755" s="9" t="s">
        <v>2237</v>
      </c>
      <c r="I1755" s="13" t="str">
        <f ca="1">TRIM(Table13[[#This Row],[Product Category]])</f>
        <v>Office Supplies</v>
      </c>
      <c r="J1755" s="13" t="str">
        <f ca="1">PROPER(Table13[[#This Row],[Product Sub-Category]])</f>
        <v>Binders And Binder Accessories</v>
      </c>
      <c r="K1755" s="14">
        <v>18</v>
      </c>
      <c r="L1755" s="15">
        <v>7.1</v>
      </c>
      <c r="M1755" s="15">
        <f t="shared" si="81"/>
        <v>127.8</v>
      </c>
      <c r="N1755" s="9">
        <v>0.05</v>
      </c>
      <c r="O1755" s="20">
        <v>0.05</v>
      </c>
      <c r="P1755" s="20" t="str">
        <f>IF(Table13[[#This Row],[Discount]]=0,"No Discount",IF(Table13[[#This Row],[Discount]]&lt;=0.05,"Low",IF(Table13[[#This Row],[Discount]]&lt;=0.1,"Medium","High")))</f>
        <v>Low</v>
      </c>
      <c r="Q1755" s="15">
        <f t="shared" si="82"/>
        <v>6.3900000000000006</v>
      </c>
      <c r="R1755" s="15">
        <f t="shared" si="83"/>
        <v>121.41</v>
      </c>
      <c r="S1755" s="15" t="str">
        <f>IF(Table13[[#This Row],[Total Sales After Discount (Main Total Sales)]]&gt;=1000,"High Order","Low Order")</f>
        <v>Low Order</v>
      </c>
      <c r="T1755" s="9" t="s">
        <v>31</v>
      </c>
      <c r="U1755" s="9" t="s">
        <v>51</v>
      </c>
      <c r="V1755" s="16" t="str">
        <f ca="1">PROPER(Table13[[#This Row],[Region]])</f>
        <v>West</v>
      </c>
      <c r="W1755" s="9" t="s">
        <v>29</v>
      </c>
      <c r="X1755" s="9" t="s">
        <v>1008</v>
      </c>
      <c r="Y1755" s="9" t="s">
        <v>32</v>
      </c>
      <c r="Z1755" s="9" t="str">
        <f>TEXT(Table13[[#This Row],[Order Date]],"mmm")</f>
        <v>Jun</v>
      </c>
      <c r="AA1755" s="1" t="str">
        <f>TEXT(Table13[[#This Row],[Order Date]],"yyyy")</f>
        <v>2015</v>
      </c>
      <c r="AB1755" s="1" t="str">
        <f>TEXT(Table13[[#This Row],[Order Date]],"mmm yyyy")</f>
        <v>Jun 2015</v>
      </c>
      <c r="AC1755" s="1" t="str">
        <f>TEXT(Table13[[#This Row],[Order Date]],"dddd")</f>
        <v>Wednesday</v>
      </c>
    </row>
    <row r="1756" spans="1:29" ht="14.5">
      <c r="A1756" s="9">
        <v>3084</v>
      </c>
      <c r="B1756" s="9" t="str">
        <f>VLOOKUP(Table13[[#This Row],[Customer ID]],'Customer Lookup'!A:B,2,0)</f>
        <v>Debbie Hsu</v>
      </c>
      <c r="C1756" s="9">
        <v>89880</v>
      </c>
      <c r="D1756" s="12">
        <v>42179</v>
      </c>
      <c r="E1756" s="12">
        <v>42180</v>
      </c>
      <c r="F1756" s="24">
        <f>Table13[[#This Row],[Ship Date]]-Table13[[#This Row],[Order Date]]</f>
        <v>1</v>
      </c>
      <c r="G1756" s="18" t="str">
        <f>IF(Table13[[#This Row],[Shipping Delay (No of Days From Order to Delivery)]]&lt;=2,"Fast Delivery","Standard Delivery")</f>
        <v>Fast Delivery</v>
      </c>
      <c r="H1756" s="8" t="s">
        <v>83</v>
      </c>
      <c r="I1756" s="13" t="str">
        <f ca="1">TRIM(Table13[[#This Row],[Product Category]])</f>
        <v>Technology</v>
      </c>
      <c r="J1756" s="13" t="str">
        <f ca="1">PROPER(Table13[[#This Row],[Product Sub-Category]])</f>
        <v>Paper</v>
      </c>
      <c r="K1756" s="14">
        <v>5</v>
      </c>
      <c r="L1756" s="15">
        <v>18.97</v>
      </c>
      <c r="M1756" s="15">
        <f t="shared" si="81"/>
        <v>94.85</v>
      </c>
      <c r="N1756" s="9">
        <v>0.05</v>
      </c>
      <c r="O1756" s="21">
        <v>0.05</v>
      </c>
      <c r="P1756" s="21" t="str">
        <f>IF(Table13[[#This Row],[Discount]]=0,"No Discount",IF(Table13[[#This Row],[Discount]]&lt;=0.05,"Low",IF(Table13[[#This Row],[Discount]]&lt;=0.1,"Medium","High")))</f>
        <v>Low</v>
      </c>
      <c r="Q1756" s="15">
        <f t="shared" si="82"/>
        <v>4.7424999999999997</v>
      </c>
      <c r="R1756" s="15">
        <f t="shared" si="83"/>
        <v>90.107499999999987</v>
      </c>
      <c r="S1756" s="15" t="str">
        <f>IF(Table13[[#This Row],[Total Sales After Discount (Main Total Sales)]]&gt;=1000,"High Order","Low Order")</f>
        <v>Low Order</v>
      </c>
      <c r="T1756" s="9" t="s">
        <v>31</v>
      </c>
      <c r="U1756" s="9" t="s">
        <v>51</v>
      </c>
      <c r="V1756" s="16" t="str">
        <f ca="1">PROPER(Table13[[#This Row],[Region]])</f>
        <v>South</v>
      </c>
      <c r="W1756" s="9" t="s">
        <v>29</v>
      </c>
      <c r="X1756" s="9" t="s">
        <v>1008</v>
      </c>
      <c r="Y1756" s="9" t="s">
        <v>32</v>
      </c>
      <c r="Z1756" s="9" t="str">
        <f>TEXT(Table13[[#This Row],[Order Date]],"mmm")</f>
        <v>Jun</v>
      </c>
      <c r="AA1756" s="1" t="str">
        <f>TEXT(Table13[[#This Row],[Order Date]],"yyyy")</f>
        <v>2015</v>
      </c>
      <c r="AB1756" s="1" t="str">
        <f>TEXT(Table13[[#This Row],[Order Date]],"mmm yyyy")</f>
        <v>Jun 2015</v>
      </c>
      <c r="AC1756" s="1" t="str">
        <f>TEXT(Table13[[#This Row],[Order Date]],"dddd")</f>
        <v>Wednesday</v>
      </c>
    </row>
    <row r="1757" spans="1:29" ht="14.5">
      <c r="A1757" s="9">
        <v>3086</v>
      </c>
      <c r="B1757" s="9" t="str">
        <f>VLOOKUP(Table13[[#This Row],[Customer ID]],'Customer Lookup'!A:B,2,0)</f>
        <v>Ted Durham</v>
      </c>
      <c r="C1757" s="9">
        <v>88380</v>
      </c>
      <c r="D1757" s="12">
        <v>42142</v>
      </c>
      <c r="E1757" s="12">
        <v>42143</v>
      </c>
      <c r="F1757" s="24">
        <f>Table13[[#This Row],[Ship Date]]-Table13[[#This Row],[Order Date]]</f>
        <v>1</v>
      </c>
      <c r="G1757" s="18" t="str">
        <f>IF(Table13[[#This Row],[Shipping Delay (No of Days From Order to Delivery)]]&lt;=2,"Fast Delivery","Standard Delivery")</f>
        <v>Fast Delivery</v>
      </c>
      <c r="H1757" s="9" t="s">
        <v>144</v>
      </c>
      <c r="I1757" s="13" t="str">
        <f ca="1">TRIM(Table13[[#This Row],[Product Category]])</f>
        <v>Office Supplies</v>
      </c>
      <c r="J1757" s="13" t="str">
        <f ca="1">PROPER(Table13[[#This Row],[Product Sub-Category]])</f>
        <v>Computer Peripherals</v>
      </c>
      <c r="K1757" s="14">
        <v>3</v>
      </c>
      <c r="L1757" s="15">
        <v>39.99</v>
      </c>
      <c r="M1757" s="15">
        <f t="shared" si="81"/>
        <v>119.97</v>
      </c>
      <c r="N1757" s="9">
        <v>0.05</v>
      </c>
      <c r="O1757" s="20">
        <v>0.05</v>
      </c>
      <c r="P1757" s="20" t="str">
        <f>IF(Table13[[#This Row],[Discount]]=0,"No Discount",IF(Table13[[#This Row],[Discount]]&lt;=0.05,"Low",IF(Table13[[#This Row],[Discount]]&lt;=0.1,"Medium","High")))</f>
        <v>Low</v>
      </c>
      <c r="Q1757" s="15">
        <f t="shared" si="82"/>
        <v>5.9984999999999999</v>
      </c>
      <c r="R1757" s="15">
        <f t="shared" si="83"/>
        <v>113.97149999999999</v>
      </c>
      <c r="S1757" s="15" t="str">
        <f>IF(Table13[[#This Row],[Total Sales After Discount (Main Total Sales)]]&gt;=1000,"High Order","Low Order")</f>
        <v>Low Order</v>
      </c>
      <c r="T1757" s="9" t="s">
        <v>21</v>
      </c>
      <c r="U1757" s="9" t="s">
        <v>104</v>
      </c>
      <c r="V1757" s="16" t="str">
        <f ca="1">PROPER(Table13[[#This Row],[Region]])</f>
        <v>Central</v>
      </c>
      <c r="W1757" s="9" t="s">
        <v>242</v>
      </c>
      <c r="X1757" s="9" t="s">
        <v>1014</v>
      </c>
      <c r="Y1757" s="9" t="s">
        <v>22</v>
      </c>
      <c r="Z1757" s="9" t="str">
        <f>TEXT(Table13[[#This Row],[Order Date]],"mmm")</f>
        <v>May</v>
      </c>
      <c r="AA1757" s="1" t="str">
        <f>TEXT(Table13[[#This Row],[Order Date]],"yyyy")</f>
        <v>2015</v>
      </c>
      <c r="AB1757" s="1" t="str">
        <f>TEXT(Table13[[#This Row],[Order Date]],"mmm yyyy")</f>
        <v>May 2015</v>
      </c>
      <c r="AC1757" s="1" t="str">
        <f>TEXT(Table13[[#This Row],[Order Date]],"dddd")</f>
        <v>Monday</v>
      </c>
    </row>
    <row r="1758" spans="1:29" ht="14.5">
      <c r="A1758" s="9">
        <v>3089</v>
      </c>
      <c r="B1758" s="9" t="str">
        <f>VLOOKUP(Table13[[#This Row],[Customer ID]],'Customer Lookup'!A:B,2,0)</f>
        <v>Sandy Cannon</v>
      </c>
      <c r="C1758" s="9">
        <v>91219</v>
      </c>
      <c r="D1758" s="12">
        <v>42028</v>
      </c>
      <c r="E1758" s="12">
        <v>42033</v>
      </c>
      <c r="F1758" s="24">
        <f>Table13[[#This Row],[Ship Date]]-Table13[[#This Row],[Order Date]]</f>
        <v>5</v>
      </c>
      <c r="G1758" s="18" t="str">
        <f>IF(Table13[[#This Row],[Shipping Delay (No of Days From Order to Delivery)]]&lt;=2,"Fast Delivery","Standard Delivery")</f>
        <v>Standard Delivery</v>
      </c>
      <c r="H1758" s="8" t="s">
        <v>196</v>
      </c>
      <c r="I1758" s="13" t="str">
        <f ca="1">TRIM(Table13[[#This Row],[Product Category]])</f>
        <v>Office Supplies</v>
      </c>
      <c r="J1758" s="13" t="str">
        <f ca="1">PROPER(Table13[[#This Row],[Product Sub-Category]])</f>
        <v>Appliances</v>
      </c>
      <c r="K1758" s="14">
        <v>6</v>
      </c>
      <c r="L1758" s="15">
        <v>49.43</v>
      </c>
      <c r="M1758" s="15">
        <f t="shared" si="81"/>
        <v>296.58</v>
      </c>
      <c r="N1758" s="9">
        <v>0.05</v>
      </c>
      <c r="O1758" s="21">
        <v>0.05</v>
      </c>
      <c r="P1758" s="21" t="str">
        <f>IF(Table13[[#This Row],[Discount]]=0,"No Discount",IF(Table13[[#This Row],[Discount]]&lt;=0.05,"Low",IF(Table13[[#This Row],[Discount]]&lt;=0.1,"Medium","High")))</f>
        <v>Low</v>
      </c>
      <c r="Q1758" s="15">
        <f t="shared" si="82"/>
        <v>14.829000000000001</v>
      </c>
      <c r="R1758" s="15">
        <f t="shared" si="83"/>
        <v>281.75099999999998</v>
      </c>
      <c r="S1758" s="15" t="str">
        <f>IF(Table13[[#This Row],[Total Sales After Discount (Main Total Sales)]]&gt;=1000,"High Order","Low Order")</f>
        <v>Low Order</v>
      </c>
      <c r="T1758" s="9" t="s">
        <v>98</v>
      </c>
      <c r="U1758" s="9" t="s">
        <v>81</v>
      </c>
      <c r="V1758" s="16" t="str">
        <f ca="1">PROPER(Table13[[#This Row],[Region]])</f>
        <v>East</v>
      </c>
      <c r="W1758" s="9" t="s">
        <v>145</v>
      </c>
      <c r="X1758" s="9" t="s">
        <v>1005</v>
      </c>
      <c r="Y1758" s="9" t="s">
        <v>32</v>
      </c>
      <c r="Z1758" s="9" t="str">
        <f>TEXT(Table13[[#This Row],[Order Date]],"mmm")</f>
        <v>Jan</v>
      </c>
      <c r="AA1758" s="1" t="str">
        <f>TEXT(Table13[[#This Row],[Order Date]],"yyyy")</f>
        <v>2015</v>
      </c>
      <c r="AB1758" s="1" t="str">
        <f>TEXT(Table13[[#This Row],[Order Date]],"mmm yyyy")</f>
        <v>Jan 2015</v>
      </c>
      <c r="AC1758" s="1" t="str">
        <f>TEXT(Table13[[#This Row],[Order Date]],"dddd")</f>
        <v>Saturday</v>
      </c>
    </row>
    <row r="1759" spans="1:29" ht="14.5">
      <c r="A1759" s="9">
        <v>3095</v>
      </c>
      <c r="B1759" s="9" t="str">
        <f>VLOOKUP(Table13[[#This Row],[Customer ID]],'Customer Lookup'!A:B,2,0)</f>
        <v>Milton Lindsay</v>
      </c>
      <c r="C1759" s="9">
        <v>86220</v>
      </c>
      <c r="D1759" s="12">
        <v>42023</v>
      </c>
      <c r="E1759" s="12">
        <v>42025</v>
      </c>
      <c r="F1759" s="24">
        <f>Table13[[#This Row],[Ship Date]]-Table13[[#This Row],[Order Date]]</f>
        <v>2</v>
      </c>
      <c r="G1759" s="18" t="str">
        <f>IF(Table13[[#This Row],[Shipping Delay (No of Days From Order to Delivery)]]&lt;=2,"Fast Delivery","Standard Delivery")</f>
        <v>Fast Delivery</v>
      </c>
      <c r="H1759" s="9" t="s">
        <v>196</v>
      </c>
      <c r="I1759" s="13" t="str">
        <f ca="1">TRIM(Table13[[#This Row],[Product Category]])</f>
        <v>Office Supplies</v>
      </c>
      <c r="J1759" s="13" t="str">
        <f ca="1">PROPER(Table13[[#This Row],[Product Sub-Category]])</f>
        <v>Appliances</v>
      </c>
      <c r="K1759" s="14">
        <v>5</v>
      </c>
      <c r="L1759" s="15">
        <v>207.48</v>
      </c>
      <c r="M1759" s="15">
        <f t="shared" si="81"/>
        <v>1037.3999999999999</v>
      </c>
      <c r="N1759" s="9">
        <v>0.1</v>
      </c>
      <c r="O1759" s="20">
        <v>0.1</v>
      </c>
      <c r="P1759" s="20" t="str">
        <f>IF(Table13[[#This Row],[Discount]]=0,"No Discount",IF(Table13[[#This Row],[Discount]]&lt;=0.05,"Low",IF(Table13[[#This Row],[Discount]]&lt;=0.1,"Medium","High")))</f>
        <v>Medium</v>
      </c>
      <c r="Q1759" s="15">
        <f t="shared" si="82"/>
        <v>103.74</v>
      </c>
      <c r="R1759" s="15">
        <f t="shared" si="83"/>
        <v>933.65999999999985</v>
      </c>
      <c r="S1759" s="15" t="str">
        <f>IF(Table13[[#This Row],[Total Sales After Discount (Main Total Sales)]]&gt;=1000,"High Order","Low Order")</f>
        <v>Low Order</v>
      </c>
      <c r="T1759" s="9" t="s">
        <v>41</v>
      </c>
      <c r="U1759" s="9" t="s">
        <v>104</v>
      </c>
      <c r="V1759" s="16" t="str">
        <f ca="1">PROPER(Table13[[#This Row],[Region]])</f>
        <v>East</v>
      </c>
      <c r="W1759" s="9" t="s">
        <v>124</v>
      </c>
      <c r="X1759" s="9" t="s">
        <v>1015</v>
      </c>
      <c r="Y1759" s="9" t="s">
        <v>32</v>
      </c>
      <c r="Z1759" s="9" t="str">
        <f>TEXT(Table13[[#This Row],[Order Date]],"mmm")</f>
        <v>Jan</v>
      </c>
      <c r="AA1759" s="1" t="str">
        <f>TEXT(Table13[[#This Row],[Order Date]],"yyyy")</f>
        <v>2015</v>
      </c>
      <c r="AB1759" s="1" t="str">
        <f>TEXT(Table13[[#This Row],[Order Date]],"mmm yyyy")</f>
        <v>Jan 2015</v>
      </c>
      <c r="AC1759" s="1" t="str">
        <f>TEXT(Table13[[#This Row],[Order Date]],"dddd")</f>
        <v>Monday</v>
      </c>
    </row>
    <row r="1760" spans="1:29" ht="14.5">
      <c r="A1760" s="9">
        <v>3096</v>
      </c>
      <c r="B1760" s="9" t="str">
        <f>VLOOKUP(Table13[[#This Row],[Customer ID]],'Customer Lookup'!A:B,2,0)</f>
        <v>Mike Howard</v>
      </c>
      <c r="C1760" s="9">
        <v>86221</v>
      </c>
      <c r="D1760" s="12">
        <v>42148</v>
      </c>
      <c r="E1760" s="12">
        <v>42149</v>
      </c>
      <c r="F1760" s="24">
        <f>Table13[[#This Row],[Ship Date]]-Table13[[#This Row],[Order Date]]</f>
        <v>1</v>
      </c>
      <c r="G1760" s="18" t="str">
        <f>IF(Table13[[#This Row],[Shipping Delay (No of Days From Order to Delivery)]]&lt;=2,"Fast Delivery","Standard Delivery")</f>
        <v>Fast Delivery</v>
      </c>
      <c r="H1760" s="8" t="s">
        <v>196</v>
      </c>
      <c r="I1760" s="13" t="str">
        <f ca="1">TRIM(Table13[[#This Row],[Product Category]])</f>
        <v>Technology</v>
      </c>
      <c r="J1760" s="13" t="str">
        <f ca="1">PROPER(Table13[[#This Row],[Product Sub-Category]])</f>
        <v>Appliances</v>
      </c>
      <c r="K1760" s="14">
        <v>3</v>
      </c>
      <c r="L1760" s="15">
        <v>40.98</v>
      </c>
      <c r="M1760" s="15">
        <f t="shared" si="81"/>
        <v>122.94</v>
      </c>
      <c r="N1760" s="9">
        <v>0.05</v>
      </c>
      <c r="O1760" s="21">
        <v>0.05</v>
      </c>
      <c r="P1760" s="21" t="str">
        <f>IF(Table13[[#This Row],[Discount]]=0,"No Discount",IF(Table13[[#This Row],[Discount]]&lt;=0.05,"Low",IF(Table13[[#This Row],[Discount]]&lt;=0.1,"Medium","High")))</f>
        <v>Low</v>
      </c>
      <c r="Q1760" s="15">
        <f t="shared" si="82"/>
        <v>6.1470000000000002</v>
      </c>
      <c r="R1760" s="15">
        <f t="shared" si="83"/>
        <v>116.79299999999999</v>
      </c>
      <c r="S1760" s="15" t="str">
        <f>IF(Table13[[#This Row],[Total Sales After Discount (Main Total Sales)]]&gt;=1000,"High Order","Low Order")</f>
        <v>Low Order</v>
      </c>
      <c r="T1760" s="9" t="s">
        <v>21</v>
      </c>
      <c r="U1760" s="9" t="s">
        <v>104</v>
      </c>
      <c r="V1760" s="16" t="str">
        <f ca="1">PROPER(Table13[[#This Row],[Region]])</f>
        <v>East</v>
      </c>
      <c r="W1760" s="9" t="s">
        <v>124</v>
      </c>
      <c r="X1760" s="9" t="s">
        <v>679</v>
      </c>
      <c r="Y1760" s="9" t="s">
        <v>22</v>
      </c>
      <c r="Z1760" s="9" t="str">
        <f>TEXT(Table13[[#This Row],[Order Date]],"mmm")</f>
        <v>May</v>
      </c>
      <c r="AA1760" s="1" t="str">
        <f>TEXT(Table13[[#This Row],[Order Date]],"yyyy")</f>
        <v>2015</v>
      </c>
      <c r="AB1760" s="1" t="str">
        <f>TEXT(Table13[[#This Row],[Order Date]],"mmm yyyy")</f>
        <v>May 2015</v>
      </c>
      <c r="AC1760" s="1" t="str">
        <f>TEXT(Table13[[#This Row],[Order Date]],"dddd")</f>
        <v>Sunday</v>
      </c>
    </row>
    <row r="1761" spans="1:29" ht="14.5">
      <c r="A1761" s="9">
        <v>3096</v>
      </c>
      <c r="B1761" s="9" t="str">
        <f>VLOOKUP(Table13[[#This Row],[Customer ID]],'Customer Lookup'!A:B,2,0)</f>
        <v>Mike Howard</v>
      </c>
      <c r="C1761" s="9">
        <v>86221</v>
      </c>
      <c r="D1761" s="12">
        <v>42148</v>
      </c>
      <c r="E1761" s="12">
        <v>42149</v>
      </c>
      <c r="F1761" s="24">
        <f>Table13[[#This Row],[Ship Date]]-Table13[[#This Row],[Order Date]]</f>
        <v>1</v>
      </c>
      <c r="G1761" s="18" t="str">
        <f>IF(Table13[[#This Row],[Shipping Delay (No of Days From Order to Delivery)]]&lt;=2,"Fast Delivery","Standard Delivery")</f>
        <v>Fast Delivery</v>
      </c>
      <c r="H1761" s="9" t="s">
        <v>144</v>
      </c>
      <c r="I1761" s="13" t="str">
        <f ca="1">TRIM(Table13[[#This Row],[Product Category]])</f>
        <v>Furniture</v>
      </c>
      <c r="J1761" s="13" t="str">
        <f ca="1">PROPER(Table13[[#This Row],[Product Sub-Category]])</f>
        <v>Computer Peripherals</v>
      </c>
      <c r="K1761" s="14">
        <v>12</v>
      </c>
      <c r="L1761" s="15">
        <v>8.1199999999999992</v>
      </c>
      <c r="M1761" s="15">
        <f t="shared" si="81"/>
        <v>97.44</v>
      </c>
      <c r="N1761" s="9">
        <v>0.05</v>
      </c>
      <c r="O1761" s="20">
        <v>0.05</v>
      </c>
      <c r="P1761" s="20" t="str">
        <f>IF(Table13[[#This Row],[Discount]]=0,"No Discount",IF(Table13[[#This Row],[Discount]]&lt;=0.05,"Low",IF(Table13[[#This Row],[Discount]]&lt;=0.1,"Medium","High")))</f>
        <v>Low</v>
      </c>
      <c r="Q1761" s="15">
        <f t="shared" si="82"/>
        <v>4.8719999999999999</v>
      </c>
      <c r="R1761" s="15">
        <f t="shared" si="83"/>
        <v>92.567999999999998</v>
      </c>
      <c r="S1761" s="15" t="str">
        <f>IF(Table13[[#This Row],[Total Sales After Discount (Main Total Sales)]]&gt;=1000,"High Order","Low Order")</f>
        <v>Low Order</v>
      </c>
      <c r="T1761" s="9" t="s">
        <v>21</v>
      </c>
      <c r="U1761" s="9" t="s">
        <v>104</v>
      </c>
      <c r="V1761" s="16" t="str">
        <f ca="1">PROPER(Table13[[#This Row],[Region]])</f>
        <v>East</v>
      </c>
      <c r="W1761" s="9" t="s">
        <v>124</v>
      </c>
      <c r="X1761" s="9" t="s">
        <v>679</v>
      </c>
      <c r="Y1761" s="9" t="s">
        <v>22</v>
      </c>
      <c r="Z1761" s="9" t="str">
        <f>TEXT(Table13[[#This Row],[Order Date]],"mmm")</f>
        <v>May</v>
      </c>
      <c r="AA1761" s="1" t="str">
        <f>TEXT(Table13[[#This Row],[Order Date]],"yyyy")</f>
        <v>2015</v>
      </c>
      <c r="AB1761" s="1" t="str">
        <f>TEXT(Table13[[#This Row],[Order Date]],"mmm yyyy")</f>
        <v>May 2015</v>
      </c>
      <c r="AC1761" s="1" t="str">
        <f>TEXT(Table13[[#This Row],[Order Date]],"dddd")</f>
        <v>Sunday</v>
      </c>
    </row>
    <row r="1762" spans="1:29" ht="14.5">
      <c r="A1762" s="9">
        <v>3096</v>
      </c>
      <c r="B1762" s="9" t="str">
        <f>VLOOKUP(Table13[[#This Row],[Customer ID]],'Customer Lookup'!A:B,2,0)</f>
        <v>Mike Howard</v>
      </c>
      <c r="C1762" s="9">
        <v>86221</v>
      </c>
      <c r="D1762" s="12">
        <v>42148</v>
      </c>
      <c r="E1762" s="12">
        <v>42149</v>
      </c>
      <c r="F1762" s="24">
        <f>Table13[[#This Row],[Ship Date]]-Table13[[#This Row],[Order Date]]</f>
        <v>1</v>
      </c>
      <c r="G1762" s="18" t="str">
        <f>IF(Table13[[#This Row],[Shipping Delay (No of Days From Order to Delivery)]]&lt;=2,"Fast Delivery","Standard Delivery")</f>
        <v>Fast Delivery</v>
      </c>
      <c r="H1762" s="8" t="s">
        <v>123</v>
      </c>
      <c r="I1762" s="13" t="str">
        <f ca="1">TRIM(Table13[[#This Row],[Product Category]])</f>
        <v>Office Supplies</v>
      </c>
      <c r="J1762" s="13" t="str">
        <f ca="1">PROPER(Table13[[#This Row],[Product Sub-Category]])</f>
        <v>Tables</v>
      </c>
      <c r="K1762" s="14">
        <v>9</v>
      </c>
      <c r="L1762" s="15">
        <v>262.11</v>
      </c>
      <c r="M1762" s="15">
        <f t="shared" si="81"/>
        <v>2358.9900000000002</v>
      </c>
      <c r="N1762" s="9">
        <v>0.1</v>
      </c>
      <c r="O1762" s="21">
        <v>0.1</v>
      </c>
      <c r="P1762" s="21" t="str">
        <f>IF(Table13[[#This Row],[Discount]]=0,"No Discount",IF(Table13[[#This Row],[Discount]]&lt;=0.05,"Low",IF(Table13[[#This Row],[Discount]]&lt;=0.1,"Medium","High")))</f>
        <v>Medium</v>
      </c>
      <c r="Q1762" s="15">
        <f t="shared" si="82"/>
        <v>235.89900000000003</v>
      </c>
      <c r="R1762" s="15">
        <f t="shared" si="83"/>
        <v>2123.0910000000003</v>
      </c>
      <c r="S1762" s="15" t="str">
        <f>IF(Table13[[#This Row],[Total Sales After Discount (Main Total Sales)]]&gt;=1000,"High Order","Low Order")</f>
        <v>High Order</v>
      </c>
      <c r="T1762" s="9" t="s">
        <v>21</v>
      </c>
      <c r="U1762" s="9" t="s">
        <v>104</v>
      </c>
      <c r="V1762" s="16" t="str">
        <f ca="1">PROPER(Table13[[#This Row],[Region]])</f>
        <v>East</v>
      </c>
      <c r="W1762" s="9" t="s">
        <v>124</v>
      </c>
      <c r="X1762" s="9" t="s">
        <v>679</v>
      </c>
      <c r="Y1762" s="9" t="s">
        <v>22</v>
      </c>
      <c r="Z1762" s="9" t="str">
        <f>TEXT(Table13[[#This Row],[Order Date]],"mmm")</f>
        <v>May</v>
      </c>
      <c r="AA1762" s="1" t="str">
        <f>TEXT(Table13[[#This Row],[Order Date]],"yyyy")</f>
        <v>2015</v>
      </c>
      <c r="AB1762" s="1" t="str">
        <f>TEXT(Table13[[#This Row],[Order Date]],"mmm yyyy")</f>
        <v>May 2015</v>
      </c>
      <c r="AC1762" s="1" t="str">
        <f>TEXT(Table13[[#This Row],[Order Date]],"dddd")</f>
        <v>Sunday</v>
      </c>
    </row>
    <row r="1763" spans="1:29" ht="14.5">
      <c r="A1763" s="9">
        <v>3096</v>
      </c>
      <c r="B1763" s="9" t="str">
        <f>VLOOKUP(Table13[[#This Row],[Customer ID]],'Customer Lookup'!A:B,2,0)</f>
        <v>Mike Howard</v>
      </c>
      <c r="C1763" s="9">
        <v>86222</v>
      </c>
      <c r="D1763" s="12">
        <v>42172</v>
      </c>
      <c r="E1763" s="12">
        <v>42173</v>
      </c>
      <c r="F1763" s="24">
        <f>Table13[[#This Row],[Ship Date]]-Table13[[#This Row],[Order Date]]</f>
        <v>1</v>
      </c>
      <c r="G1763" s="18" t="str">
        <f>IF(Table13[[#This Row],[Shipping Delay (No of Days From Order to Delivery)]]&lt;=2,"Fast Delivery","Standard Delivery")</f>
        <v>Fast Delivery</v>
      </c>
      <c r="H1763" s="9" t="s">
        <v>2238</v>
      </c>
      <c r="I1763" s="13" t="str">
        <f ca="1">TRIM(Table13[[#This Row],[Product Category]])</f>
        <v>Office Supplies</v>
      </c>
      <c r="J1763" s="13" t="str">
        <f ca="1">PROPER(Table13[[#This Row],[Product Sub-Category]])</f>
        <v>Storage &amp; Organization</v>
      </c>
      <c r="K1763" s="14">
        <v>6</v>
      </c>
      <c r="L1763" s="15">
        <v>33.89</v>
      </c>
      <c r="M1763" s="15">
        <f t="shared" si="81"/>
        <v>203.34</v>
      </c>
      <c r="N1763" s="9">
        <v>0.05</v>
      </c>
      <c r="O1763" s="20">
        <v>0.05</v>
      </c>
      <c r="P1763" s="20" t="str">
        <f>IF(Table13[[#This Row],[Discount]]=0,"No Discount",IF(Table13[[#This Row],[Discount]]&lt;=0.05,"Low",IF(Table13[[#This Row],[Discount]]&lt;=0.1,"Medium","High")))</f>
        <v>Low</v>
      </c>
      <c r="Q1763" s="15">
        <f t="shared" si="82"/>
        <v>10.167000000000002</v>
      </c>
      <c r="R1763" s="15">
        <f t="shared" si="83"/>
        <v>193.173</v>
      </c>
      <c r="S1763" s="15" t="str">
        <f>IF(Table13[[#This Row],[Total Sales After Discount (Main Total Sales)]]&gt;=1000,"High Order","Low Order")</f>
        <v>Low Order</v>
      </c>
      <c r="T1763" s="9" t="s">
        <v>41</v>
      </c>
      <c r="U1763" s="9" t="s">
        <v>104</v>
      </c>
      <c r="V1763" s="16" t="str">
        <f ca="1">PROPER(Table13[[#This Row],[Region]])</f>
        <v>East</v>
      </c>
      <c r="W1763" s="9" t="s">
        <v>124</v>
      </c>
      <c r="X1763" s="9" t="s">
        <v>679</v>
      </c>
      <c r="Y1763" s="9" t="s">
        <v>22</v>
      </c>
      <c r="Z1763" s="9" t="str">
        <f>TEXT(Table13[[#This Row],[Order Date]],"mmm")</f>
        <v>Jun</v>
      </c>
      <c r="AA1763" s="1" t="str">
        <f>TEXT(Table13[[#This Row],[Order Date]],"yyyy")</f>
        <v>2015</v>
      </c>
      <c r="AB1763" s="1" t="str">
        <f>TEXT(Table13[[#This Row],[Order Date]],"mmm yyyy")</f>
        <v>Jun 2015</v>
      </c>
      <c r="AC1763" s="1" t="str">
        <f>TEXT(Table13[[#This Row],[Order Date]],"dddd")</f>
        <v>Wednesday</v>
      </c>
    </row>
    <row r="1764" spans="1:29" ht="14.5">
      <c r="A1764" s="9">
        <v>3098</v>
      </c>
      <c r="B1764" s="9" t="str">
        <f>VLOOKUP(Table13[[#This Row],[Customer ID]],'Customer Lookup'!A:B,2,0)</f>
        <v>Lorraine Boykin</v>
      </c>
      <c r="C1764" s="9">
        <v>89314</v>
      </c>
      <c r="D1764" s="12">
        <v>42102</v>
      </c>
      <c r="E1764" s="12">
        <v>42103</v>
      </c>
      <c r="F1764" s="24">
        <f>Table13[[#This Row],[Ship Date]]-Table13[[#This Row],[Order Date]]</f>
        <v>1</v>
      </c>
      <c r="G1764" s="18" t="str">
        <f>IF(Table13[[#This Row],[Shipping Delay (No of Days From Order to Delivery)]]&lt;=2,"Fast Delivery","Standard Delivery")</f>
        <v>Fast Delivery</v>
      </c>
      <c r="H1764" s="8" t="s">
        <v>83</v>
      </c>
      <c r="I1764" s="13" t="str">
        <f ca="1">TRIM(Table13[[#This Row],[Product Category]])</f>
        <v>Office Supplies</v>
      </c>
      <c r="J1764" s="13" t="str">
        <f ca="1">PROPER(Table13[[#This Row],[Product Sub-Category]])</f>
        <v>Paper</v>
      </c>
      <c r="K1764" s="14">
        <v>10</v>
      </c>
      <c r="L1764" s="15">
        <v>35.44</v>
      </c>
      <c r="M1764" s="15">
        <f t="shared" si="81"/>
        <v>354.4</v>
      </c>
      <c r="N1764" s="9">
        <v>0.05</v>
      </c>
      <c r="O1764" s="21">
        <v>0.05</v>
      </c>
      <c r="P1764" s="21" t="str">
        <f>IF(Table13[[#This Row],[Discount]]=0,"No Discount",IF(Table13[[#This Row],[Discount]]&lt;=0.05,"Low",IF(Table13[[#This Row],[Discount]]&lt;=0.1,"Medium","High")))</f>
        <v>Low</v>
      </c>
      <c r="Q1764" s="15">
        <f t="shared" si="82"/>
        <v>17.72</v>
      </c>
      <c r="R1764" s="15">
        <f t="shared" si="83"/>
        <v>336.67999999999995</v>
      </c>
      <c r="S1764" s="15" t="str">
        <f>IF(Table13[[#This Row],[Total Sales After Discount (Main Total Sales)]]&gt;=1000,"High Order","Low Order")</f>
        <v>Low Order</v>
      </c>
      <c r="T1764" s="9" t="s">
        <v>41</v>
      </c>
      <c r="U1764" s="9" t="s">
        <v>104</v>
      </c>
      <c r="V1764" s="16" t="str">
        <f ca="1">PROPER(Table13[[#This Row],[Region]])</f>
        <v>East</v>
      </c>
      <c r="W1764" s="9" t="s">
        <v>62</v>
      </c>
      <c r="X1764" s="9" t="s">
        <v>1016</v>
      </c>
      <c r="Y1764" s="9" t="s">
        <v>32</v>
      </c>
      <c r="Z1764" s="9" t="str">
        <f>TEXT(Table13[[#This Row],[Order Date]],"mmm")</f>
        <v>Apr</v>
      </c>
      <c r="AA1764" s="1" t="str">
        <f>TEXT(Table13[[#This Row],[Order Date]],"yyyy")</f>
        <v>2015</v>
      </c>
      <c r="AB1764" s="1" t="str">
        <f>TEXT(Table13[[#This Row],[Order Date]],"mmm yyyy")</f>
        <v>Apr 2015</v>
      </c>
      <c r="AC1764" s="1" t="str">
        <f>TEXT(Table13[[#This Row],[Order Date]],"dddd")</f>
        <v>Wednesday</v>
      </c>
    </row>
    <row r="1765" spans="1:29" ht="14.5">
      <c r="A1765" s="9">
        <v>3098</v>
      </c>
      <c r="B1765" s="9" t="str">
        <f>VLOOKUP(Table13[[#This Row],[Customer ID]],'Customer Lookup'!A:B,2,0)</f>
        <v>Lorraine Boykin</v>
      </c>
      <c r="C1765" s="9">
        <v>89315</v>
      </c>
      <c r="D1765" s="12">
        <v>42172</v>
      </c>
      <c r="E1765" s="12">
        <v>42174</v>
      </c>
      <c r="F1765" s="24">
        <f>Table13[[#This Row],[Ship Date]]-Table13[[#This Row],[Order Date]]</f>
        <v>2</v>
      </c>
      <c r="G1765" s="18" t="str">
        <f>IF(Table13[[#This Row],[Shipping Delay (No of Days From Order to Delivery)]]&lt;=2,"Fast Delivery","Standard Delivery")</f>
        <v>Fast Delivery</v>
      </c>
      <c r="H1765" s="9" t="s">
        <v>196</v>
      </c>
      <c r="I1765" s="13" t="str">
        <f ca="1">TRIM(Table13[[#This Row],[Product Category]])</f>
        <v>Office Supplies</v>
      </c>
      <c r="J1765" s="13" t="str">
        <f ca="1">PROPER(Table13[[#This Row],[Product Sub-Category]])</f>
        <v>Appliances</v>
      </c>
      <c r="K1765" s="14">
        <v>10</v>
      </c>
      <c r="L1765" s="15">
        <v>11.7</v>
      </c>
      <c r="M1765" s="15">
        <f t="shared" si="81"/>
        <v>117</v>
      </c>
      <c r="N1765" s="9">
        <v>0.05</v>
      </c>
      <c r="O1765" s="20">
        <v>0.05</v>
      </c>
      <c r="P1765" s="20" t="str">
        <f>IF(Table13[[#This Row],[Discount]]=0,"No Discount",IF(Table13[[#This Row],[Discount]]&lt;=0.05,"Low",IF(Table13[[#This Row],[Discount]]&lt;=0.1,"Medium","High")))</f>
        <v>Low</v>
      </c>
      <c r="Q1765" s="15">
        <f t="shared" si="82"/>
        <v>5.8500000000000005</v>
      </c>
      <c r="R1765" s="15">
        <f t="shared" si="83"/>
        <v>111.15</v>
      </c>
      <c r="S1765" s="15" t="str">
        <f>IF(Table13[[#This Row],[Total Sales After Discount (Main Total Sales)]]&gt;=1000,"High Order","Low Order")</f>
        <v>Low Order</v>
      </c>
      <c r="T1765" s="9" t="s">
        <v>98</v>
      </c>
      <c r="U1765" s="9" t="s">
        <v>104</v>
      </c>
      <c r="V1765" s="16" t="str">
        <f ca="1">PROPER(Table13[[#This Row],[Region]])</f>
        <v>East</v>
      </c>
      <c r="W1765" s="9" t="s">
        <v>62</v>
      </c>
      <c r="X1765" s="9" t="s">
        <v>1016</v>
      </c>
      <c r="Y1765" s="9" t="s">
        <v>22</v>
      </c>
      <c r="Z1765" s="9" t="str">
        <f>TEXT(Table13[[#This Row],[Order Date]],"mmm")</f>
        <v>Jun</v>
      </c>
      <c r="AA1765" s="1" t="str">
        <f>TEXT(Table13[[#This Row],[Order Date]],"yyyy")</f>
        <v>2015</v>
      </c>
      <c r="AB1765" s="1" t="str">
        <f>TEXT(Table13[[#This Row],[Order Date]],"mmm yyyy")</f>
        <v>Jun 2015</v>
      </c>
      <c r="AC1765" s="1" t="str">
        <f>TEXT(Table13[[#This Row],[Order Date]],"dddd")</f>
        <v>Wednesday</v>
      </c>
    </row>
    <row r="1766" spans="1:29" ht="14.5">
      <c r="A1766" s="9">
        <v>3098</v>
      </c>
      <c r="B1766" s="9" t="str">
        <f>VLOOKUP(Table13[[#This Row],[Customer ID]],'Customer Lookup'!A:B,2,0)</f>
        <v>Lorraine Boykin</v>
      </c>
      <c r="C1766" s="9">
        <v>89316</v>
      </c>
      <c r="D1766" s="12">
        <v>42063</v>
      </c>
      <c r="E1766" s="12">
        <v>42063</v>
      </c>
      <c r="F1766" s="24">
        <f>Table13[[#This Row],[Ship Date]]-Table13[[#This Row],[Order Date]]</f>
        <v>0</v>
      </c>
      <c r="G1766" s="18" t="str">
        <f>IF(Table13[[#This Row],[Shipping Delay (No of Days From Order to Delivery)]]&lt;=2,"Fast Delivery","Standard Delivery")</f>
        <v>Fast Delivery</v>
      </c>
      <c r="H1766" s="8" t="s">
        <v>116</v>
      </c>
      <c r="I1766" s="13" t="str">
        <f ca="1">TRIM(Table13[[#This Row],[Product Category]])</f>
        <v>Technology</v>
      </c>
      <c r="J1766" s="13" t="str">
        <f ca="1">PROPER(Table13[[#This Row],[Product Sub-Category]])</f>
        <v>Labels</v>
      </c>
      <c r="K1766" s="14">
        <v>5</v>
      </c>
      <c r="L1766" s="15">
        <v>2.89</v>
      </c>
      <c r="M1766" s="15">
        <f t="shared" si="81"/>
        <v>14.450000000000001</v>
      </c>
      <c r="N1766" s="9">
        <v>0.05</v>
      </c>
      <c r="O1766" s="21">
        <v>0.05</v>
      </c>
      <c r="P1766" s="21" t="str">
        <f>IF(Table13[[#This Row],[Discount]]=0,"No Discount",IF(Table13[[#This Row],[Discount]]&lt;=0.05,"Low",IF(Table13[[#This Row],[Discount]]&lt;=0.1,"Medium","High")))</f>
        <v>Low</v>
      </c>
      <c r="Q1766" s="15">
        <f t="shared" si="82"/>
        <v>0.72250000000000014</v>
      </c>
      <c r="R1766" s="15">
        <f t="shared" si="83"/>
        <v>13.727500000000001</v>
      </c>
      <c r="S1766" s="15" t="str">
        <f>IF(Table13[[#This Row],[Total Sales After Discount (Main Total Sales)]]&gt;=1000,"High Order","Low Order")</f>
        <v>Low Order</v>
      </c>
      <c r="T1766" s="9" t="s">
        <v>98</v>
      </c>
      <c r="U1766" s="9" t="s">
        <v>104</v>
      </c>
      <c r="V1766" s="16" t="str">
        <f ca="1">PROPER(Table13[[#This Row],[Region]])</f>
        <v>South</v>
      </c>
      <c r="W1766" s="9" t="s">
        <v>62</v>
      </c>
      <c r="X1766" s="9" t="s">
        <v>1016</v>
      </c>
      <c r="Y1766" s="9" t="s">
        <v>32</v>
      </c>
      <c r="Z1766" s="9" t="str">
        <f>TEXT(Table13[[#This Row],[Order Date]],"mmm")</f>
        <v>Feb</v>
      </c>
      <c r="AA1766" s="1" t="str">
        <f>TEXT(Table13[[#This Row],[Order Date]],"yyyy")</f>
        <v>2015</v>
      </c>
      <c r="AB1766" s="1" t="str">
        <f>TEXT(Table13[[#This Row],[Order Date]],"mmm yyyy")</f>
        <v>Feb 2015</v>
      </c>
      <c r="AC1766" s="1" t="str">
        <f>TEXT(Table13[[#This Row],[Order Date]],"dddd")</f>
        <v>Saturday</v>
      </c>
    </row>
    <row r="1767" spans="1:29" ht="14.5">
      <c r="A1767" s="9">
        <v>3100</v>
      </c>
      <c r="B1767" s="9" t="str">
        <f>VLOOKUP(Table13[[#This Row],[Customer ID]],'Customer Lookup'!A:B,2,0)</f>
        <v>Gladys Holloway</v>
      </c>
      <c r="C1767" s="9">
        <v>89988</v>
      </c>
      <c r="D1767" s="12">
        <v>42088</v>
      </c>
      <c r="E1767" s="12">
        <v>42090</v>
      </c>
      <c r="F1767" s="24">
        <f>Table13[[#This Row],[Ship Date]]-Table13[[#This Row],[Order Date]]</f>
        <v>2</v>
      </c>
      <c r="G1767" s="18" t="str">
        <f>IF(Table13[[#This Row],[Shipping Delay (No of Days From Order to Delivery)]]&lt;=2,"Fast Delivery","Standard Delivery")</f>
        <v>Fast Delivery</v>
      </c>
      <c r="H1767" s="9" t="s">
        <v>2235</v>
      </c>
      <c r="I1767" s="13" t="str">
        <f ca="1">TRIM(Table13[[#This Row],[Product Category]])</f>
        <v>Office Supplies</v>
      </c>
      <c r="J1767" s="13" t="str">
        <f ca="1">PROPER(Table13[[#This Row],[Product Sub-Category]])</f>
        <v>Telephones And Communication</v>
      </c>
      <c r="K1767" s="14">
        <v>1</v>
      </c>
      <c r="L1767" s="15">
        <v>35.99</v>
      </c>
      <c r="M1767" s="15">
        <f t="shared" si="81"/>
        <v>35.99</v>
      </c>
      <c r="N1767" s="9">
        <v>0.05</v>
      </c>
      <c r="O1767" s="20">
        <v>0.05</v>
      </c>
      <c r="P1767" s="20" t="str">
        <f>IF(Table13[[#This Row],[Discount]]=0,"No Discount",IF(Table13[[#This Row],[Discount]]&lt;=0.05,"Low",IF(Table13[[#This Row],[Discount]]&lt;=0.1,"Medium","High")))</f>
        <v>Low</v>
      </c>
      <c r="Q1767" s="15">
        <f t="shared" si="82"/>
        <v>1.7995000000000001</v>
      </c>
      <c r="R1767" s="15">
        <f t="shared" si="83"/>
        <v>34.1905</v>
      </c>
      <c r="S1767" s="15" t="str">
        <f>IF(Table13[[#This Row],[Total Sales After Discount (Main Total Sales)]]&gt;=1000,"High Order","Low Order")</f>
        <v>Low Order</v>
      </c>
      <c r="T1767" s="9" t="s">
        <v>41</v>
      </c>
      <c r="U1767" s="9" t="s">
        <v>104</v>
      </c>
      <c r="V1767" s="16" t="str">
        <f ca="1">PROPER(Table13[[#This Row],[Region]])</f>
        <v>South</v>
      </c>
      <c r="W1767" s="9" t="s">
        <v>242</v>
      </c>
      <c r="X1767" s="9" t="s">
        <v>1017</v>
      </c>
      <c r="Y1767" s="9" t="s">
        <v>32</v>
      </c>
      <c r="Z1767" s="9" t="str">
        <f>TEXT(Table13[[#This Row],[Order Date]],"mmm")</f>
        <v>Mar</v>
      </c>
      <c r="AA1767" s="1" t="str">
        <f>TEXT(Table13[[#This Row],[Order Date]],"yyyy")</f>
        <v>2015</v>
      </c>
      <c r="AB1767" s="1" t="str">
        <f>TEXT(Table13[[#This Row],[Order Date]],"mmm yyyy")</f>
        <v>Mar 2015</v>
      </c>
      <c r="AC1767" s="1" t="str">
        <f>TEXT(Table13[[#This Row],[Order Date]],"dddd")</f>
        <v>Wednesday</v>
      </c>
    </row>
    <row r="1768" spans="1:29" ht="14.5">
      <c r="A1768" s="9">
        <v>3105</v>
      </c>
      <c r="B1768" s="9" t="str">
        <f>VLOOKUP(Table13[[#This Row],[Customer ID]],'Customer Lookup'!A:B,2,0)</f>
        <v>Lawrence Hester</v>
      </c>
      <c r="C1768" s="9">
        <v>86327</v>
      </c>
      <c r="D1768" s="12">
        <v>42083</v>
      </c>
      <c r="E1768" s="12">
        <v>42084</v>
      </c>
      <c r="F1768" s="24">
        <f>Table13[[#This Row],[Ship Date]]-Table13[[#This Row],[Order Date]]</f>
        <v>1</v>
      </c>
      <c r="G1768" s="18" t="str">
        <f>IF(Table13[[#This Row],[Shipping Delay (No of Days From Order to Delivery)]]&lt;=2,"Fast Delivery","Standard Delivery")</f>
        <v>Fast Delivery</v>
      </c>
      <c r="H1768" s="8" t="s">
        <v>116</v>
      </c>
      <c r="I1768" s="13" t="str">
        <f ca="1">TRIM(Table13[[#This Row],[Product Category]])</f>
        <v>Office Supplies</v>
      </c>
      <c r="J1768" s="13" t="str">
        <f ca="1">PROPER(Table13[[#This Row],[Product Sub-Category]])</f>
        <v>Labels</v>
      </c>
      <c r="K1768" s="14">
        <v>19</v>
      </c>
      <c r="L1768" s="15">
        <v>3.08</v>
      </c>
      <c r="M1768" s="15">
        <f t="shared" si="81"/>
        <v>58.52</v>
      </c>
      <c r="N1768" s="9">
        <v>0.05</v>
      </c>
      <c r="O1768" s="21">
        <v>0.05</v>
      </c>
      <c r="P1768" s="21" t="str">
        <f>IF(Table13[[#This Row],[Discount]]=0,"No Discount",IF(Table13[[#This Row],[Discount]]&lt;=0.05,"Low",IF(Table13[[#This Row],[Discount]]&lt;=0.1,"Medium","High")))</f>
        <v>Low</v>
      </c>
      <c r="Q1768" s="15">
        <f t="shared" si="82"/>
        <v>2.9260000000000002</v>
      </c>
      <c r="R1768" s="15">
        <f t="shared" si="83"/>
        <v>55.594000000000001</v>
      </c>
      <c r="S1768" s="15" t="str">
        <f>IF(Table13[[#This Row],[Total Sales After Discount (Main Total Sales)]]&gt;=1000,"High Order","Low Order")</f>
        <v>Low Order</v>
      </c>
      <c r="T1768" s="9" t="s">
        <v>41</v>
      </c>
      <c r="U1768" s="9" t="s">
        <v>42</v>
      </c>
      <c r="V1768" s="16" t="str">
        <f ca="1">PROPER(Table13[[#This Row],[Region]])</f>
        <v>South</v>
      </c>
      <c r="W1768" s="9" t="s">
        <v>347</v>
      </c>
      <c r="X1768" s="9" t="s">
        <v>224</v>
      </c>
      <c r="Y1768" s="9" t="s">
        <v>32</v>
      </c>
      <c r="Z1768" s="9" t="str">
        <f>TEXT(Table13[[#This Row],[Order Date]],"mmm")</f>
        <v>Mar</v>
      </c>
      <c r="AA1768" s="1" t="str">
        <f>TEXT(Table13[[#This Row],[Order Date]],"yyyy")</f>
        <v>2015</v>
      </c>
      <c r="AB1768" s="1" t="str">
        <f>TEXT(Table13[[#This Row],[Order Date]],"mmm yyyy")</f>
        <v>Mar 2015</v>
      </c>
      <c r="AC1768" s="1" t="str">
        <f>TEXT(Table13[[#This Row],[Order Date]],"dddd")</f>
        <v>Friday</v>
      </c>
    </row>
    <row r="1769" spans="1:29" ht="14.5">
      <c r="A1769" s="9">
        <v>3105</v>
      </c>
      <c r="B1769" s="9" t="str">
        <f>VLOOKUP(Table13[[#This Row],[Customer ID]],'Customer Lookup'!A:B,2,0)</f>
        <v>Lawrence Hester</v>
      </c>
      <c r="C1769" s="9">
        <v>86327</v>
      </c>
      <c r="D1769" s="12">
        <v>42083</v>
      </c>
      <c r="E1769" s="12">
        <v>42084</v>
      </c>
      <c r="F1769" s="24">
        <f>Table13[[#This Row],[Ship Date]]-Table13[[#This Row],[Order Date]]</f>
        <v>1</v>
      </c>
      <c r="G1769" s="18" t="str">
        <f>IF(Table13[[#This Row],[Shipping Delay (No of Days From Order to Delivery)]]&lt;=2,"Fast Delivery","Standard Delivery")</f>
        <v>Fast Delivery</v>
      </c>
      <c r="H1769" s="9" t="s">
        <v>83</v>
      </c>
      <c r="I1769" s="13" t="str">
        <f ca="1">TRIM(Table13[[#This Row],[Product Category]])</f>
        <v>Technology</v>
      </c>
      <c r="J1769" s="13" t="str">
        <f ca="1">PROPER(Table13[[#This Row],[Product Sub-Category]])</f>
        <v>Paper</v>
      </c>
      <c r="K1769" s="14">
        <v>13</v>
      </c>
      <c r="L1769" s="15">
        <v>6.48</v>
      </c>
      <c r="M1769" s="15">
        <f t="shared" si="81"/>
        <v>84.240000000000009</v>
      </c>
      <c r="N1769" s="9">
        <v>0.05</v>
      </c>
      <c r="O1769" s="20">
        <v>0.05</v>
      </c>
      <c r="P1769" s="20" t="str">
        <f>IF(Table13[[#This Row],[Discount]]=0,"No Discount",IF(Table13[[#This Row],[Discount]]&lt;=0.05,"Low",IF(Table13[[#This Row],[Discount]]&lt;=0.1,"Medium","High")))</f>
        <v>Low</v>
      </c>
      <c r="Q1769" s="15">
        <f t="shared" si="82"/>
        <v>4.2120000000000006</v>
      </c>
      <c r="R1769" s="15">
        <f t="shared" si="83"/>
        <v>80.028000000000006</v>
      </c>
      <c r="S1769" s="15" t="str">
        <f>IF(Table13[[#This Row],[Total Sales After Discount (Main Total Sales)]]&gt;=1000,"High Order","Low Order")</f>
        <v>Low Order</v>
      </c>
      <c r="T1769" s="9" t="s">
        <v>41</v>
      </c>
      <c r="U1769" s="9" t="s">
        <v>42</v>
      </c>
      <c r="V1769" s="16" t="str">
        <f ca="1">PROPER(Table13[[#This Row],[Region]])</f>
        <v>South</v>
      </c>
      <c r="W1769" s="9" t="s">
        <v>347</v>
      </c>
      <c r="X1769" s="9" t="s">
        <v>224</v>
      </c>
      <c r="Y1769" s="9" t="s">
        <v>32</v>
      </c>
      <c r="Z1769" s="9" t="str">
        <f>TEXT(Table13[[#This Row],[Order Date]],"mmm")</f>
        <v>Mar</v>
      </c>
      <c r="AA1769" s="1" t="str">
        <f>TEXT(Table13[[#This Row],[Order Date]],"yyyy")</f>
        <v>2015</v>
      </c>
      <c r="AB1769" s="1" t="str">
        <f>TEXT(Table13[[#This Row],[Order Date]],"mmm yyyy")</f>
        <v>Mar 2015</v>
      </c>
      <c r="AC1769" s="1" t="str">
        <f>TEXT(Table13[[#This Row],[Order Date]],"dddd")</f>
        <v>Friday</v>
      </c>
    </row>
    <row r="1770" spans="1:29" ht="14.5">
      <c r="A1770" s="9">
        <v>3105</v>
      </c>
      <c r="B1770" s="9" t="str">
        <f>VLOOKUP(Table13[[#This Row],[Customer ID]],'Customer Lookup'!A:B,2,0)</f>
        <v>Lawrence Hester</v>
      </c>
      <c r="C1770" s="9">
        <v>86327</v>
      </c>
      <c r="D1770" s="12">
        <v>42083</v>
      </c>
      <c r="E1770" s="12">
        <v>42085</v>
      </c>
      <c r="F1770" s="24">
        <f>Table13[[#This Row],[Ship Date]]-Table13[[#This Row],[Order Date]]</f>
        <v>2</v>
      </c>
      <c r="G1770" s="18" t="str">
        <f>IF(Table13[[#This Row],[Shipping Delay (No of Days From Order to Delivery)]]&lt;=2,"Fast Delivery","Standard Delivery")</f>
        <v>Fast Delivery</v>
      </c>
      <c r="H1770" s="8" t="s">
        <v>2235</v>
      </c>
      <c r="I1770" s="13" t="str">
        <f ca="1">TRIM(Table13[[#This Row],[Product Category]])</f>
        <v>Office Supplies</v>
      </c>
      <c r="J1770" s="13" t="str">
        <f ca="1">PROPER(Table13[[#This Row],[Product Sub-Category]])</f>
        <v>Telephones And Communication</v>
      </c>
      <c r="K1770" s="14">
        <v>12</v>
      </c>
      <c r="L1770" s="15">
        <v>125.99</v>
      </c>
      <c r="M1770" s="15">
        <f t="shared" si="81"/>
        <v>1511.8799999999999</v>
      </c>
      <c r="N1770" s="9">
        <v>0.1</v>
      </c>
      <c r="O1770" s="21">
        <v>0.1</v>
      </c>
      <c r="P1770" s="21" t="str">
        <f>IF(Table13[[#This Row],[Discount]]=0,"No Discount",IF(Table13[[#This Row],[Discount]]&lt;=0.05,"Low",IF(Table13[[#This Row],[Discount]]&lt;=0.1,"Medium","High")))</f>
        <v>Medium</v>
      </c>
      <c r="Q1770" s="15">
        <f t="shared" si="82"/>
        <v>151.18799999999999</v>
      </c>
      <c r="R1770" s="15">
        <f t="shared" si="83"/>
        <v>1360.692</v>
      </c>
      <c r="S1770" s="15" t="str">
        <f>IF(Table13[[#This Row],[Total Sales After Discount (Main Total Sales)]]&gt;=1000,"High Order","Low Order")</f>
        <v>High Order</v>
      </c>
      <c r="T1770" s="9" t="s">
        <v>41</v>
      </c>
      <c r="U1770" s="9" t="s">
        <v>42</v>
      </c>
      <c r="V1770" s="16" t="str">
        <f ca="1">PROPER(Table13[[#This Row],[Region]])</f>
        <v>Central</v>
      </c>
      <c r="W1770" s="9" t="s">
        <v>347</v>
      </c>
      <c r="X1770" s="9" t="s">
        <v>224</v>
      </c>
      <c r="Y1770" s="9" t="s">
        <v>32</v>
      </c>
      <c r="Z1770" s="9" t="str">
        <f>TEXT(Table13[[#This Row],[Order Date]],"mmm")</f>
        <v>Mar</v>
      </c>
      <c r="AA1770" s="1" t="str">
        <f>TEXT(Table13[[#This Row],[Order Date]],"yyyy")</f>
        <v>2015</v>
      </c>
      <c r="AB1770" s="1" t="str">
        <f>TEXT(Table13[[#This Row],[Order Date]],"mmm yyyy")</f>
        <v>Mar 2015</v>
      </c>
      <c r="AC1770" s="1" t="str">
        <f>TEXT(Table13[[#This Row],[Order Date]],"dddd")</f>
        <v>Friday</v>
      </c>
    </row>
    <row r="1771" spans="1:29" ht="14.5">
      <c r="A1771" s="9">
        <v>3106</v>
      </c>
      <c r="B1771" s="9" t="str">
        <f>VLOOKUP(Table13[[#This Row],[Customer ID]],'Customer Lookup'!A:B,2,0)</f>
        <v>Alexander O'Brien</v>
      </c>
      <c r="C1771" s="9">
        <v>548</v>
      </c>
      <c r="D1771" s="12">
        <v>42083</v>
      </c>
      <c r="E1771" s="12">
        <v>42084</v>
      </c>
      <c r="F1771" s="24">
        <f>Table13[[#This Row],[Ship Date]]-Table13[[#This Row],[Order Date]]</f>
        <v>1</v>
      </c>
      <c r="G1771" s="18" t="str">
        <f>IF(Table13[[#This Row],[Shipping Delay (No of Days From Order to Delivery)]]&lt;=2,"Fast Delivery","Standard Delivery")</f>
        <v>Fast Delivery</v>
      </c>
      <c r="H1771" s="9" t="s">
        <v>116</v>
      </c>
      <c r="I1771" s="13" t="str">
        <f ca="1">TRIM(Table13[[#This Row],[Product Category]])</f>
        <v>Office Supplies</v>
      </c>
      <c r="J1771" s="13" t="str">
        <f ca="1">PROPER(Table13[[#This Row],[Product Sub-Category]])</f>
        <v>Labels</v>
      </c>
      <c r="K1771" s="14">
        <v>75</v>
      </c>
      <c r="L1771" s="15">
        <v>3.08</v>
      </c>
      <c r="M1771" s="15">
        <f t="shared" si="81"/>
        <v>231</v>
      </c>
      <c r="N1771" s="9">
        <v>0.05</v>
      </c>
      <c r="O1771" s="20">
        <v>0.05</v>
      </c>
      <c r="P1771" s="20" t="str">
        <f>IF(Table13[[#This Row],[Discount]]=0,"No Discount",IF(Table13[[#This Row],[Discount]]&lt;=0.05,"Low",IF(Table13[[#This Row],[Discount]]&lt;=0.1,"Medium","High")))</f>
        <v>Low</v>
      </c>
      <c r="Q1771" s="15">
        <f t="shared" si="82"/>
        <v>11.55</v>
      </c>
      <c r="R1771" s="15">
        <f t="shared" si="83"/>
        <v>219.45</v>
      </c>
      <c r="S1771" s="15" t="str">
        <f>IF(Table13[[#This Row],[Total Sales After Discount (Main Total Sales)]]&gt;=1000,"High Order","Low Order")</f>
        <v>Low Order</v>
      </c>
      <c r="T1771" s="9" t="s">
        <v>41</v>
      </c>
      <c r="U1771" s="9" t="s">
        <v>42</v>
      </c>
      <c r="V1771" s="16" t="str">
        <f ca="1">PROPER(Table13[[#This Row],[Region]])</f>
        <v>Central</v>
      </c>
      <c r="W1771" s="9" t="s">
        <v>112</v>
      </c>
      <c r="X1771" s="9" t="s">
        <v>814</v>
      </c>
      <c r="Y1771" s="9" t="s">
        <v>32</v>
      </c>
      <c r="Z1771" s="9" t="str">
        <f>TEXT(Table13[[#This Row],[Order Date]],"mmm")</f>
        <v>Mar</v>
      </c>
      <c r="AA1771" s="1" t="str">
        <f>TEXT(Table13[[#This Row],[Order Date]],"yyyy")</f>
        <v>2015</v>
      </c>
      <c r="AB1771" s="1" t="str">
        <f>TEXT(Table13[[#This Row],[Order Date]],"mmm yyyy")</f>
        <v>Mar 2015</v>
      </c>
      <c r="AC1771" s="1" t="str">
        <f>TEXT(Table13[[#This Row],[Order Date]],"dddd")</f>
        <v>Friday</v>
      </c>
    </row>
    <row r="1772" spans="1:29" ht="14.5">
      <c r="A1772" s="9">
        <v>3106</v>
      </c>
      <c r="B1772" s="9" t="str">
        <f>VLOOKUP(Table13[[#This Row],[Customer ID]],'Customer Lookup'!A:B,2,0)</f>
        <v>Alexander O'Brien</v>
      </c>
      <c r="C1772" s="9">
        <v>548</v>
      </c>
      <c r="D1772" s="12">
        <v>42083</v>
      </c>
      <c r="E1772" s="12">
        <v>42084</v>
      </c>
      <c r="F1772" s="24">
        <f>Table13[[#This Row],[Ship Date]]-Table13[[#This Row],[Order Date]]</f>
        <v>1</v>
      </c>
      <c r="G1772" s="18" t="str">
        <f>IF(Table13[[#This Row],[Shipping Delay (No of Days From Order to Delivery)]]&lt;=2,"Fast Delivery","Standard Delivery")</f>
        <v>Fast Delivery</v>
      </c>
      <c r="H1772" s="8" t="s">
        <v>83</v>
      </c>
      <c r="I1772" s="13" t="str">
        <f ca="1">TRIM(Table13[[#This Row],[Product Category]])</f>
        <v>Technology</v>
      </c>
      <c r="J1772" s="13" t="str">
        <f ca="1">PROPER(Table13[[#This Row],[Product Sub-Category]])</f>
        <v>Paper</v>
      </c>
      <c r="K1772" s="14">
        <v>53</v>
      </c>
      <c r="L1772" s="15">
        <v>6.48</v>
      </c>
      <c r="M1772" s="15">
        <f t="shared" si="81"/>
        <v>343.44</v>
      </c>
      <c r="N1772" s="9">
        <v>0.05</v>
      </c>
      <c r="O1772" s="21">
        <v>0.05</v>
      </c>
      <c r="P1772" s="21" t="str">
        <f>IF(Table13[[#This Row],[Discount]]=0,"No Discount",IF(Table13[[#This Row],[Discount]]&lt;=0.05,"Low",IF(Table13[[#This Row],[Discount]]&lt;=0.1,"Medium","High")))</f>
        <v>Low</v>
      </c>
      <c r="Q1772" s="15">
        <f t="shared" si="82"/>
        <v>17.172000000000001</v>
      </c>
      <c r="R1772" s="15">
        <f t="shared" si="83"/>
        <v>326.26799999999997</v>
      </c>
      <c r="S1772" s="15" t="str">
        <f>IF(Table13[[#This Row],[Total Sales After Discount (Main Total Sales)]]&gt;=1000,"High Order","Low Order")</f>
        <v>Low Order</v>
      </c>
      <c r="T1772" s="9" t="s">
        <v>41</v>
      </c>
      <c r="U1772" s="9" t="s">
        <v>42</v>
      </c>
      <c r="V1772" s="16" t="str">
        <f ca="1">PROPER(Table13[[#This Row],[Region]])</f>
        <v>Central</v>
      </c>
      <c r="W1772" s="9" t="s">
        <v>112</v>
      </c>
      <c r="X1772" s="9" t="s">
        <v>814</v>
      </c>
      <c r="Y1772" s="9" t="s">
        <v>32</v>
      </c>
      <c r="Z1772" s="9" t="str">
        <f>TEXT(Table13[[#This Row],[Order Date]],"mmm")</f>
        <v>Mar</v>
      </c>
      <c r="AA1772" s="1" t="str">
        <f>TEXT(Table13[[#This Row],[Order Date]],"yyyy")</f>
        <v>2015</v>
      </c>
      <c r="AB1772" s="1" t="str">
        <f>TEXT(Table13[[#This Row],[Order Date]],"mmm yyyy")</f>
        <v>Mar 2015</v>
      </c>
      <c r="AC1772" s="1" t="str">
        <f>TEXT(Table13[[#This Row],[Order Date]],"dddd")</f>
        <v>Friday</v>
      </c>
    </row>
    <row r="1773" spans="1:29" ht="14.5">
      <c r="A1773" s="9">
        <v>3106</v>
      </c>
      <c r="B1773" s="9" t="str">
        <f>VLOOKUP(Table13[[#This Row],[Customer ID]],'Customer Lookup'!A:B,2,0)</f>
        <v>Alexander O'Brien</v>
      </c>
      <c r="C1773" s="9">
        <v>548</v>
      </c>
      <c r="D1773" s="12">
        <v>42083</v>
      </c>
      <c r="E1773" s="12">
        <v>42085</v>
      </c>
      <c r="F1773" s="24">
        <f>Table13[[#This Row],[Ship Date]]-Table13[[#This Row],[Order Date]]</f>
        <v>2</v>
      </c>
      <c r="G1773" s="18" t="str">
        <f>IF(Table13[[#This Row],[Shipping Delay (No of Days From Order to Delivery)]]&lt;=2,"Fast Delivery","Standard Delivery")</f>
        <v>Fast Delivery</v>
      </c>
      <c r="H1773" s="9" t="s">
        <v>2235</v>
      </c>
      <c r="I1773" s="13" t="str">
        <f ca="1">TRIM(Table13[[#This Row],[Product Category]])</f>
        <v>Office Supplies</v>
      </c>
      <c r="J1773" s="13" t="str">
        <f ca="1">PROPER(Table13[[#This Row],[Product Sub-Category]])</f>
        <v>Telephones And Communication</v>
      </c>
      <c r="K1773" s="14">
        <v>47</v>
      </c>
      <c r="L1773" s="15">
        <v>125.99</v>
      </c>
      <c r="M1773" s="15">
        <f t="shared" si="81"/>
        <v>5921.53</v>
      </c>
      <c r="N1773" s="9">
        <v>0.1</v>
      </c>
      <c r="O1773" s="20">
        <v>0.1</v>
      </c>
      <c r="P1773" s="20" t="str">
        <f>IF(Table13[[#This Row],[Discount]]=0,"No Discount",IF(Table13[[#This Row],[Discount]]&lt;=0.05,"Low",IF(Table13[[#This Row],[Discount]]&lt;=0.1,"Medium","High")))</f>
        <v>Medium</v>
      </c>
      <c r="Q1773" s="15">
        <f t="shared" si="82"/>
        <v>592.15300000000002</v>
      </c>
      <c r="R1773" s="15">
        <f t="shared" si="83"/>
        <v>5329.3769999999995</v>
      </c>
      <c r="S1773" s="15" t="str">
        <f>IF(Table13[[#This Row],[Total Sales After Discount (Main Total Sales)]]&gt;=1000,"High Order","Low Order")</f>
        <v>High Order</v>
      </c>
      <c r="T1773" s="9" t="s">
        <v>41</v>
      </c>
      <c r="U1773" s="9" t="s">
        <v>42</v>
      </c>
      <c r="V1773" s="16" t="str">
        <f ca="1">PROPER(Table13[[#This Row],[Region]])</f>
        <v>South</v>
      </c>
      <c r="W1773" s="9" t="s">
        <v>112</v>
      </c>
      <c r="X1773" s="9" t="s">
        <v>814</v>
      </c>
      <c r="Y1773" s="9" t="s">
        <v>32</v>
      </c>
      <c r="Z1773" s="9" t="str">
        <f>TEXT(Table13[[#This Row],[Order Date]],"mmm")</f>
        <v>Mar</v>
      </c>
      <c r="AA1773" s="1" t="str">
        <f>TEXT(Table13[[#This Row],[Order Date]],"yyyy")</f>
        <v>2015</v>
      </c>
      <c r="AB1773" s="1" t="str">
        <f>TEXT(Table13[[#This Row],[Order Date]],"mmm yyyy")</f>
        <v>Mar 2015</v>
      </c>
      <c r="AC1773" s="1" t="str">
        <f>TEXT(Table13[[#This Row],[Order Date]],"dddd")</f>
        <v>Friday</v>
      </c>
    </row>
    <row r="1774" spans="1:29" ht="14.5">
      <c r="A1774" s="9">
        <v>3113</v>
      </c>
      <c r="B1774" s="9" t="str">
        <f>VLOOKUP(Table13[[#This Row],[Customer ID]],'Customer Lookup'!A:B,2,0)</f>
        <v>Wayne English</v>
      </c>
      <c r="C1774" s="9">
        <v>86860</v>
      </c>
      <c r="D1774" s="12">
        <v>42141</v>
      </c>
      <c r="E1774" s="12">
        <v>42142</v>
      </c>
      <c r="F1774" s="24">
        <f>Table13[[#This Row],[Ship Date]]-Table13[[#This Row],[Order Date]]</f>
        <v>1</v>
      </c>
      <c r="G1774" s="18" t="str">
        <f>IF(Table13[[#This Row],[Shipping Delay (No of Days From Order to Delivery)]]&lt;=2,"Fast Delivery","Standard Delivery")</f>
        <v>Fast Delivery</v>
      </c>
      <c r="H1774" s="8" t="s">
        <v>2237</v>
      </c>
      <c r="I1774" s="13" t="str">
        <f ca="1">TRIM(Table13[[#This Row],[Product Category]])</f>
        <v>Office Supplies</v>
      </c>
      <c r="J1774" s="13" t="str">
        <f ca="1">PROPER(Table13[[#This Row],[Product Sub-Category]])</f>
        <v>Binders And Binder Accessories</v>
      </c>
      <c r="K1774" s="14">
        <v>17</v>
      </c>
      <c r="L1774" s="15">
        <v>34.54</v>
      </c>
      <c r="M1774" s="15">
        <f t="shared" si="81"/>
        <v>587.17999999999995</v>
      </c>
      <c r="N1774" s="9">
        <v>0.05</v>
      </c>
      <c r="O1774" s="21">
        <v>0.05</v>
      </c>
      <c r="P1774" s="21" t="str">
        <f>IF(Table13[[#This Row],[Discount]]=0,"No Discount",IF(Table13[[#This Row],[Discount]]&lt;=0.05,"Low",IF(Table13[[#This Row],[Discount]]&lt;=0.1,"Medium","High")))</f>
        <v>Low</v>
      </c>
      <c r="Q1774" s="15">
        <f t="shared" si="82"/>
        <v>29.358999999999998</v>
      </c>
      <c r="R1774" s="15">
        <f t="shared" si="83"/>
        <v>557.82099999999991</v>
      </c>
      <c r="S1774" s="15" t="str">
        <f>IF(Table13[[#This Row],[Total Sales After Discount (Main Total Sales)]]&gt;=1000,"High Order","Low Order")</f>
        <v>Low Order</v>
      </c>
      <c r="T1774" s="9" t="s">
        <v>31</v>
      </c>
      <c r="U1774" s="9" t="s">
        <v>81</v>
      </c>
      <c r="V1774" s="16" t="str">
        <f ca="1">PROPER(Table13[[#This Row],[Region]])</f>
        <v>South</v>
      </c>
      <c r="W1774" s="9" t="s">
        <v>138</v>
      </c>
      <c r="X1774" s="9" t="s">
        <v>1018</v>
      </c>
      <c r="Y1774" s="9" t="s">
        <v>32</v>
      </c>
      <c r="Z1774" s="9" t="str">
        <f>TEXT(Table13[[#This Row],[Order Date]],"mmm")</f>
        <v>May</v>
      </c>
      <c r="AA1774" s="1" t="str">
        <f>TEXT(Table13[[#This Row],[Order Date]],"yyyy")</f>
        <v>2015</v>
      </c>
      <c r="AB1774" s="1" t="str">
        <f>TEXT(Table13[[#This Row],[Order Date]],"mmm yyyy")</f>
        <v>May 2015</v>
      </c>
      <c r="AC1774" s="1" t="str">
        <f>TEXT(Table13[[#This Row],[Order Date]],"dddd")</f>
        <v>Sunday</v>
      </c>
    </row>
    <row r="1775" spans="1:29" ht="14.5">
      <c r="A1775" s="9">
        <v>3113</v>
      </c>
      <c r="B1775" s="9" t="str">
        <f>VLOOKUP(Table13[[#This Row],[Customer ID]],'Customer Lookup'!A:B,2,0)</f>
        <v>Wayne English</v>
      </c>
      <c r="C1775" s="9">
        <v>86860</v>
      </c>
      <c r="D1775" s="12">
        <v>42141</v>
      </c>
      <c r="E1775" s="12">
        <v>42141</v>
      </c>
      <c r="F1775" s="24">
        <f>Table13[[#This Row],[Ship Date]]-Table13[[#This Row],[Order Date]]</f>
        <v>0</v>
      </c>
      <c r="G1775" s="18" t="str">
        <f>IF(Table13[[#This Row],[Shipping Delay (No of Days From Order to Delivery)]]&lt;=2,"Fast Delivery","Standard Delivery")</f>
        <v>Fast Delivery</v>
      </c>
      <c r="H1775" s="9" t="s">
        <v>83</v>
      </c>
      <c r="I1775" s="13" t="str">
        <f ca="1">TRIM(Table13[[#This Row],[Product Category]])</f>
        <v>Office Supplies</v>
      </c>
      <c r="J1775" s="13" t="str">
        <f ca="1">PROPER(Table13[[#This Row],[Product Sub-Category]])</f>
        <v>Paper</v>
      </c>
      <c r="K1775" s="14">
        <v>9</v>
      </c>
      <c r="L1775" s="15">
        <v>12.28</v>
      </c>
      <c r="M1775" s="15">
        <f t="shared" si="81"/>
        <v>110.52</v>
      </c>
      <c r="N1775" s="9">
        <v>0.05</v>
      </c>
      <c r="O1775" s="20">
        <v>0.05</v>
      </c>
      <c r="P1775" s="20" t="str">
        <f>IF(Table13[[#This Row],[Discount]]=0,"No Discount",IF(Table13[[#This Row],[Discount]]&lt;=0.05,"Low",IF(Table13[[#This Row],[Discount]]&lt;=0.1,"Medium","High")))</f>
        <v>Low</v>
      </c>
      <c r="Q1775" s="15">
        <f t="shared" si="82"/>
        <v>5.5259999999999998</v>
      </c>
      <c r="R1775" s="15">
        <f t="shared" si="83"/>
        <v>104.994</v>
      </c>
      <c r="S1775" s="15" t="str">
        <f>IF(Table13[[#This Row],[Total Sales After Discount (Main Total Sales)]]&gt;=1000,"High Order","Low Order")</f>
        <v>Low Order</v>
      </c>
      <c r="T1775" s="9" t="s">
        <v>31</v>
      </c>
      <c r="U1775" s="9" t="s">
        <v>81</v>
      </c>
      <c r="V1775" s="16" t="str">
        <f ca="1">PROPER(Table13[[#This Row],[Region]])</f>
        <v>South</v>
      </c>
      <c r="W1775" s="9" t="s">
        <v>138</v>
      </c>
      <c r="X1775" s="9" t="s">
        <v>1018</v>
      </c>
      <c r="Y1775" s="9" t="s">
        <v>32</v>
      </c>
      <c r="Z1775" s="9" t="str">
        <f>TEXT(Table13[[#This Row],[Order Date]],"mmm")</f>
        <v>May</v>
      </c>
      <c r="AA1775" s="1" t="str">
        <f>TEXT(Table13[[#This Row],[Order Date]],"yyyy")</f>
        <v>2015</v>
      </c>
      <c r="AB1775" s="1" t="str">
        <f>TEXT(Table13[[#This Row],[Order Date]],"mmm yyyy")</f>
        <v>May 2015</v>
      </c>
      <c r="AC1775" s="1" t="str">
        <f>TEXT(Table13[[#This Row],[Order Date]],"dddd")</f>
        <v>Sunday</v>
      </c>
    </row>
    <row r="1776" spans="1:29" ht="14.5">
      <c r="A1776" s="9">
        <v>3113</v>
      </c>
      <c r="B1776" s="9" t="str">
        <f>VLOOKUP(Table13[[#This Row],[Customer ID]],'Customer Lookup'!A:B,2,0)</f>
        <v>Wayne English</v>
      </c>
      <c r="C1776" s="9">
        <v>86860</v>
      </c>
      <c r="D1776" s="12">
        <v>42141</v>
      </c>
      <c r="E1776" s="12">
        <v>42143</v>
      </c>
      <c r="F1776" s="24">
        <f>Table13[[#This Row],[Ship Date]]-Table13[[#This Row],[Order Date]]</f>
        <v>2</v>
      </c>
      <c r="G1776" s="18" t="str">
        <f>IF(Table13[[#This Row],[Shipping Delay (No of Days From Order to Delivery)]]&lt;=2,"Fast Delivery","Standard Delivery")</f>
        <v>Fast Delivery</v>
      </c>
      <c r="H1776" s="8" t="s">
        <v>2231</v>
      </c>
      <c r="I1776" s="13" t="str">
        <f ca="1">TRIM(Table13[[#This Row],[Product Category]])</f>
        <v>Furniture</v>
      </c>
      <c r="J1776" s="13" t="str">
        <f ca="1">PROPER(Table13[[#This Row],[Product Sub-Category]])</f>
        <v>Pens &amp; Art Supplies</v>
      </c>
      <c r="K1776" s="14">
        <v>13</v>
      </c>
      <c r="L1776" s="15">
        <v>34.58</v>
      </c>
      <c r="M1776" s="15">
        <f t="shared" si="81"/>
        <v>449.53999999999996</v>
      </c>
      <c r="N1776" s="9">
        <v>0.05</v>
      </c>
      <c r="O1776" s="21">
        <v>0.05</v>
      </c>
      <c r="P1776" s="21" t="str">
        <f>IF(Table13[[#This Row],[Discount]]=0,"No Discount",IF(Table13[[#This Row],[Discount]]&lt;=0.05,"Low",IF(Table13[[#This Row],[Discount]]&lt;=0.1,"Medium","High")))</f>
        <v>Low</v>
      </c>
      <c r="Q1776" s="15">
        <f t="shared" si="82"/>
        <v>22.477</v>
      </c>
      <c r="R1776" s="15">
        <f t="shared" si="83"/>
        <v>427.06299999999999</v>
      </c>
      <c r="S1776" s="15" t="str">
        <f>IF(Table13[[#This Row],[Total Sales After Discount (Main Total Sales)]]&gt;=1000,"High Order","Low Order")</f>
        <v>Low Order</v>
      </c>
      <c r="T1776" s="9" t="s">
        <v>31</v>
      </c>
      <c r="U1776" s="9" t="s">
        <v>81</v>
      </c>
      <c r="V1776" s="16" t="str">
        <f ca="1">PROPER(Table13[[#This Row],[Region]])</f>
        <v>South</v>
      </c>
      <c r="W1776" s="9" t="s">
        <v>138</v>
      </c>
      <c r="X1776" s="9" t="s">
        <v>1018</v>
      </c>
      <c r="Y1776" s="9" t="s">
        <v>22</v>
      </c>
      <c r="Z1776" s="9" t="str">
        <f>TEXT(Table13[[#This Row],[Order Date]],"mmm")</f>
        <v>May</v>
      </c>
      <c r="AA1776" s="1" t="str">
        <f>TEXT(Table13[[#This Row],[Order Date]],"yyyy")</f>
        <v>2015</v>
      </c>
      <c r="AB1776" s="1" t="str">
        <f>TEXT(Table13[[#This Row],[Order Date]],"mmm yyyy")</f>
        <v>May 2015</v>
      </c>
      <c r="AC1776" s="1" t="str">
        <f>TEXT(Table13[[#This Row],[Order Date]],"dddd")</f>
        <v>Sunday</v>
      </c>
    </row>
    <row r="1777" spans="1:29" ht="14.5">
      <c r="A1777" s="9">
        <v>3119</v>
      </c>
      <c r="B1777" s="9" t="str">
        <f>VLOOKUP(Table13[[#This Row],[Customer ID]],'Customer Lookup'!A:B,2,0)</f>
        <v>Jay Hubbard</v>
      </c>
      <c r="C1777" s="9">
        <v>86432</v>
      </c>
      <c r="D1777" s="12">
        <v>42185</v>
      </c>
      <c r="E1777" s="12">
        <v>42187</v>
      </c>
      <c r="F1777" s="24">
        <f>Table13[[#This Row],[Ship Date]]-Table13[[#This Row],[Order Date]]</f>
        <v>2</v>
      </c>
      <c r="G1777" s="18" t="str">
        <f>IF(Table13[[#This Row],[Shipping Delay (No of Days From Order to Delivery)]]&lt;=2,"Fast Delivery","Standard Delivery")</f>
        <v>Fast Delivery</v>
      </c>
      <c r="H1777" s="9" t="s">
        <v>123</v>
      </c>
      <c r="I1777" s="13" t="str">
        <f ca="1">TRIM(Table13[[#This Row],[Product Category]])</f>
        <v>Office Supplies</v>
      </c>
      <c r="J1777" s="13" t="str">
        <f ca="1">PROPER(Table13[[#This Row],[Product Sub-Category]])</f>
        <v>Tables</v>
      </c>
      <c r="K1777" s="14">
        <v>11</v>
      </c>
      <c r="L1777" s="15">
        <v>349.45</v>
      </c>
      <c r="M1777" s="15">
        <f t="shared" si="81"/>
        <v>3843.95</v>
      </c>
      <c r="N1777" s="9">
        <v>0.1</v>
      </c>
      <c r="O1777" s="20">
        <v>0.1</v>
      </c>
      <c r="P1777" s="20" t="str">
        <f>IF(Table13[[#This Row],[Discount]]=0,"No Discount",IF(Table13[[#This Row],[Discount]]&lt;=0.05,"Low",IF(Table13[[#This Row],[Discount]]&lt;=0.1,"Medium","High")))</f>
        <v>Medium</v>
      </c>
      <c r="Q1777" s="15">
        <f t="shared" si="82"/>
        <v>384.39499999999998</v>
      </c>
      <c r="R1777" s="15">
        <f t="shared" si="83"/>
        <v>3459.5549999999998</v>
      </c>
      <c r="S1777" s="15" t="str">
        <f>IF(Table13[[#This Row],[Total Sales After Discount (Main Total Sales)]]&gt;=1000,"High Order","Low Order")</f>
        <v>High Order</v>
      </c>
      <c r="T1777" s="9" t="s">
        <v>41</v>
      </c>
      <c r="U1777" s="9" t="s">
        <v>81</v>
      </c>
      <c r="V1777" s="16" t="str">
        <f ca="1">PROPER(Table13[[#This Row],[Region]])</f>
        <v>South</v>
      </c>
      <c r="W1777" s="9" t="s">
        <v>242</v>
      </c>
      <c r="X1777" s="9" t="s">
        <v>1019</v>
      </c>
      <c r="Y1777" s="9" t="s">
        <v>22</v>
      </c>
      <c r="Z1777" s="9" t="str">
        <f>TEXT(Table13[[#This Row],[Order Date]],"mmm")</f>
        <v>Jun</v>
      </c>
      <c r="AA1777" s="1" t="str">
        <f>TEXT(Table13[[#This Row],[Order Date]],"yyyy")</f>
        <v>2015</v>
      </c>
      <c r="AB1777" s="1" t="str">
        <f>TEXT(Table13[[#This Row],[Order Date]],"mmm yyyy")</f>
        <v>Jun 2015</v>
      </c>
      <c r="AC1777" s="1" t="str">
        <f>TEXT(Table13[[#This Row],[Order Date]],"dddd")</f>
        <v>Tuesday</v>
      </c>
    </row>
    <row r="1778" spans="1:29" ht="14.5">
      <c r="A1778" s="9">
        <v>3120</v>
      </c>
      <c r="B1778" s="9" t="str">
        <f>VLOOKUP(Table13[[#This Row],[Customer ID]],'Customer Lookup'!A:B,2,0)</f>
        <v>Daniel Christian</v>
      </c>
      <c r="C1778" s="9">
        <v>90160</v>
      </c>
      <c r="D1778" s="12">
        <v>42169</v>
      </c>
      <c r="E1778" s="12">
        <v>42169</v>
      </c>
      <c r="F1778" s="24">
        <f>Table13[[#This Row],[Ship Date]]-Table13[[#This Row],[Order Date]]</f>
        <v>0</v>
      </c>
      <c r="G1778" s="18" t="str">
        <f>IF(Table13[[#This Row],[Shipping Delay (No of Days From Order to Delivery)]]&lt;=2,"Fast Delivery","Standard Delivery")</f>
        <v>Fast Delivery</v>
      </c>
      <c r="H1778" s="8" t="s">
        <v>2237</v>
      </c>
      <c r="I1778" s="13" t="str">
        <f ca="1">TRIM(Table13[[#This Row],[Product Category]])</f>
        <v>Office Supplies</v>
      </c>
      <c r="J1778" s="13" t="str">
        <f ca="1">PROPER(Table13[[#This Row],[Product Sub-Category]])</f>
        <v>Binders And Binder Accessories</v>
      </c>
      <c r="K1778" s="14">
        <v>9</v>
      </c>
      <c r="L1778" s="15">
        <v>315.98</v>
      </c>
      <c r="M1778" s="15">
        <f t="shared" si="81"/>
        <v>2843.82</v>
      </c>
      <c r="N1778" s="9">
        <v>0.1</v>
      </c>
      <c r="O1778" s="21">
        <v>0.1</v>
      </c>
      <c r="P1778" s="21" t="str">
        <f>IF(Table13[[#This Row],[Discount]]=0,"No Discount",IF(Table13[[#This Row],[Discount]]&lt;=0.05,"Low",IF(Table13[[#This Row],[Discount]]&lt;=0.1,"Medium","High")))</f>
        <v>Medium</v>
      </c>
      <c r="Q1778" s="15">
        <f t="shared" si="82"/>
        <v>284.38200000000001</v>
      </c>
      <c r="R1778" s="15">
        <f t="shared" si="83"/>
        <v>2559.4380000000001</v>
      </c>
      <c r="S1778" s="15" t="str">
        <f>IF(Table13[[#This Row],[Total Sales After Discount (Main Total Sales)]]&gt;=1000,"High Order","Low Order")</f>
        <v>High Order</v>
      </c>
      <c r="T1778" s="9" t="s">
        <v>31</v>
      </c>
      <c r="U1778" s="9" t="s">
        <v>42</v>
      </c>
      <c r="V1778" s="16" t="str">
        <f ca="1">PROPER(Table13[[#This Row],[Region]])</f>
        <v>Central</v>
      </c>
      <c r="W1778" s="9" t="s">
        <v>138</v>
      </c>
      <c r="X1778" s="9" t="s">
        <v>1020</v>
      </c>
      <c r="Y1778" s="9" t="s">
        <v>32</v>
      </c>
      <c r="Z1778" s="9" t="str">
        <f>TEXT(Table13[[#This Row],[Order Date]],"mmm")</f>
        <v>Jun</v>
      </c>
      <c r="AA1778" s="1" t="str">
        <f>TEXT(Table13[[#This Row],[Order Date]],"yyyy")</f>
        <v>2015</v>
      </c>
      <c r="AB1778" s="1" t="str">
        <f>TEXT(Table13[[#This Row],[Order Date]],"mmm yyyy")</f>
        <v>Jun 2015</v>
      </c>
      <c r="AC1778" s="1" t="str">
        <f>TEXT(Table13[[#This Row],[Order Date]],"dddd")</f>
        <v>Sunday</v>
      </c>
    </row>
    <row r="1779" spans="1:29" ht="14.5">
      <c r="A1779" s="9">
        <v>3123</v>
      </c>
      <c r="B1779" s="9" t="str">
        <f>VLOOKUP(Table13[[#This Row],[Customer ID]],'Customer Lookup'!A:B,2,0)</f>
        <v>Jamie Manning</v>
      </c>
      <c r="C1779" s="9">
        <v>87287</v>
      </c>
      <c r="D1779" s="12">
        <v>42011</v>
      </c>
      <c r="E1779" s="12">
        <v>42013</v>
      </c>
      <c r="F1779" s="24">
        <f>Table13[[#This Row],[Ship Date]]-Table13[[#This Row],[Order Date]]</f>
        <v>2</v>
      </c>
      <c r="G1779" s="18" t="str">
        <f>IF(Table13[[#This Row],[Shipping Delay (No of Days From Order to Delivery)]]&lt;=2,"Fast Delivery","Standard Delivery")</f>
        <v>Fast Delivery</v>
      </c>
      <c r="H1779" s="9" t="s">
        <v>2237</v>
      </c>
      <c r="I1779" s="13" t="str">
        <f ca="1">TRIM(Table13[[#This Row],[Product Category]])</f>
        <v>Office Supplies</v>
      </c>
      <c r="J1779" s="13" t="str">
        <f ca="1">PROPER(Table13[[#This Row],[Product Sub-Category]])</f>
        <v>Binders And Binder Accessories</v>
      </c>
      <c r="K1779" s="14">
        <v>8</v>
      </c>
      <c r="L1779" s="15">
        <v>7.1</v>
      </c>
      <c r="M1779" s="15">
        <f t="shared" si="81"/>
        <v>56.8</v>
      </c>
      <c r="N1779" s="9">
        <v>0.05</v>
      </c>
      <c r="O1779" s="20">
        <v>0.05</v>
      </c>
      <c r="P1779" s="20" t="str">
        <f>IF(Table13[[#This Row],[Discount]]=0,"No Discount",IF(Table13[[#This Row],[Discount]]&lt;=0.05,"Low",IF(Table13[[#This Row],[Discount]]&lt;=0.1,"Medium","High")))</f>
        <v>Low</v>
      </c>
      <c r="Q1779" s="15">
        <f t="shared" si="82"/>
        <v>2.84</v>
      </c>
      <c r="R1779" s="15">
        <f t="shared" si="83"/>
        <v>53.959999999999994</v>
      </c>
      <c r="S1779" s="15" t="str">
        <f>IF(Table13[[#This Row],[Total Sales After Discount (Main Total Sales)]]&gt;=1000,"High Order","Low Order")</f>
        <v>Low Order</v>
      </c>
      <c r="T1779" s="9" t="s">
        <v>98</v>
      </c>
      <c r="U1779" s="9" t="s">
        <v>42</v>
      </c>
      <c r="V1779" s="16" t="str">
        <f ca="1">PROPER(Table13[[#This Row],[Region]])</f>
        <v>Central</v>
      </c>
      <c r="W1779" s="9" t="s">
        <v>142</v>
      </c>
      <c r="X1779" s="9" t="s">
        <v>1021</v>
      </c>
      <c r="Y1779" s="9" t="s">
        <v>32</v>
      </c>
      <c r="Z1779" s="9" t="str">
        <f>TEXT(Table13[[#This Row],[Order Date]],"mmm")</f>
        <v>Jan</v>
      </c>
      <c r="AA1779" s="1" t="str">
        <f>TEXT(Table13[[#This Row],[Order Date]],"yyyy")</f>
        <v>2015</v>
      </c>
      <c r="AB1779" s="1" t="str">
        <f>TEXT(Table13[[#This Row],[Order Date]],"mmm yyyy")</f>
        <v>Jan 2015</v>
      </c>
      <c r="AC1779" s="1" t="str">
        <f>TEXT(Table13[[#This Row],[Order Date]],"dddd")</f>
        <v>Wednesday</v>
      </c>
    </row>
    <row r="1780" spans="1:29" ht="14.5">
      <c r="A1780" s="9">
        <v>3124</v>
      </c>
      <c r="B1780" s="9" t="str">
        <f>VLOOKUP(Table13[[#This Row],[Customer ID]],'Customer Lookup'!A:B,2,0)</f>
        <v>Neil Barbee</v>
      </c>
      <c r="C1780" s="9">
        <v>87286</v>
      </c>
      <c r="D1780" s="12">
        <v>42154</v>
      </c>
      <c r="E1780" s="12">
        <v>42155</v>
      </c>
      <c r="F1780" s="24">
        <f>Table13[[#This Row],[Ship Date]]-Table13[[#This Row],[Order Date]]</f>
        <v>1</v>
      </c>
      <c r="G1780" s="18" t="str">
        <f>IF(Table13[[#This Row],[Shipping Delay (No of Days From Order to Delivery)]]&lt;=2,"Fast Delivery","Standard Delivery")</f>
        <v>Fast Delivery</v>
      </c>
      <c r="H1780" s="8" t="s">
        <v>2237</v>
      </c>
      <c r="I1780" s="13" t="str">
        <f ca="1">TRIM(Table13[[#This Row],[Product Category]])</f>
        <v>Technology</v>
      </c>
      <c r="J1780" s="13" t="str">
        <f ca="1">PROPER(Table13[[#This Row],[Product Sub-Category]])</f>
        <v>Binders And Binder Accessories</v>
      </c>
      <c r="K1780" s="14">
        <v>11</v>
      </c>
      <c r="L1780" s="15">
        <v>120.98</v>
      </c>
      <c r="M1780" s="15">
        <f t="shared" si="81"/>
        <v>1330.78</v>
      </c>
      <c r="N1780" s="9">
        <v>0.1</v>
      </c>
      <c r="O1780" s="21">
        <v>0.1</v>
      </c>
      <c r="P1780" s="21" t="str">
        <f>IF(Table13[[#This Row],[Discount]]=0,"No Discount",IF(Table13[[#This Row],[Discount]]&lt;=0.05,"Low",IF(Table13[[#This Row],[Discount]]&lt;=0.1,"Medium","High")))</f>
        <v>Medium</v>
      </c>
      <c r="Q1780" s="15">
        <f t="shared" si="82"/>
        <v>133.078</v>
      </c>
      <c r="R1780" s="15">
        <f t="shared" si="83"/>
        <v>1197.702</v>
      </c>
      <c r="S1780" s="15" t="str">
        <f>IF(Table13[[#This Row],[Total Sales After Discount (Main Total Sales)]]&gt;=1000,"High Order","Low Order")</f>
        <v>High Order</v>
      </c>
      <c r="T1780" s="9" t="s">
        <v>31</v>
      </c>
      <c r="U1780" s="9" t="s">
        <v>42</v>
      </c>
      <c r="V1780" s="16" t="str">
        <f ca="1">PROPER(Table13[[#This Row],[Region]])</f>
        <v>Central</v>
      </c>
      <c r="W1780" s="9" t="s">
        <v>142</v>
      </c>
      <c r="X1780" s="9" t="s">
        <v>1022</v>
      </c>
      <c r="Y1780" s="9" t="s">
        <v>32</v>
      </c>
      <c r="Z1780" s="9" t="str">
        <f>TEXT(Table13[[#This Row],[Order Date]],"mmm")</f>
        <v>May</v>
      </c>
      <c r="AA1780" s="1" t="str">
        <f>TEXT(Table13[[#This Row],[Order Date]],"yyyy")</f>
        <v>2015</v>
      </c>
      <c r="AB1780" s="1" t="str">
        <f>TEXT(Table13[[#This Row],[Order Date]],"mmm yyyy")</f>
        <v>May 2015</v>
      </c>
      <c r="AC1780" s="1" t="str">
        <f>TEXT(Table13[[#This Row],[Order Date]],"dddd")</f>
        <v>Saturday</v>
      </c>
    </row>
    <row r="1781" spans="1:29" ht="14.5">
      <c r="A1781" s="9">
        <v>3125</v>
      </c>
      <c r="B1781" s="9" t="str">
        <f>VLOOKUP(Table13[[#This Row],[Customer ID]],'Customer Lookup'!A:B,2,0)</f>
        <v>Guy McDonald</v>
      </c>
      <c r="C1781" s="9">
        <v>87285</v>
      </c>
      <c r="D1781" s="12">
        <v>42009</v>
      </c>
      <c r="E1781" s="12">
        <v>42011</v>
      </c>
      <c r="F1781" s="24">
        <f>Table13[[#This Row],[Ship Date]]-Table13[[#This Row],[Order Date]]</f>
        <v>2</v>
      </c>
      <c r="G1781" s="18" t="str">
        <f>IF(Table13[[#This Row],[Shipping Delay (No of Days From Order to Delivery)]]&lt;=2,"Fast Delivery","Standard Delivery")</f>
        <v>Fast Delivery</v>
      </c>
      <c r="H1781" s="9" t="s">
        <v>74</v>
      </c>
      <c r="I1781" s="13" t="str">
        <f ca="1">TRIM(Table13[[#This Row],[Product Category]])</f>
        <v>Office Supplies</v>
      </c>
      <c r="J1781" s="13" t="str">
        <f ca="1">PROPER(Table13[[#This Row],[Product Sub-Category]])</f>
        <v>Office Machines</v>
      </c>
      <c r="K1781" s="14">
        <v>2</v>
      </c>
      <c r="L1781" s="15">
        <v>120.97</v>
      </c>
      <c r="M1781" s="15">
        <f t="shared" si="81"/>
        <v>241.94</v>
      </c>
      <c r="N1781" s="9">
        <v>0.1</v>
      </c>
      <c r="O1781" s="20">
        <v>0.1</v>
      </c>
      <c r="P1781" s="20" t="str">
        <f>IF(Table13[[#This Row],[Discount]]=0,"No Discount",IF(Table13[[#This Row],[Discount]]&lt;=0.05,"Low",IF(Table13[[#This Row],[Discount]]&lt;=0.1,"Medium","High")))</f>
        <v>Medium</v>
      </c>
      <c r="Q1781" s="15">
        <f t="shared" si="82"/>
        <v>24.194000000000003</v>
      </c>
      <c r="R1781" s="15">
        <f t="shared" si="83"/>
        <v>217.74599999999998</v>
      </c>
      <c r="S1781" s="15" t="str">
        <f>IF(Table13[[#This Row],[Total Sales After Discount (Main Total Sales)]]&gt;=1000,"High Order","Low Order")</f>
        <v>Low Order</v>
      </c>
      <c r="T1781" s="9" t="s">
        <v>21</v>
      </c>
      <c r="U1781" s="9" t="s">
        <v>42</v>
      </c>
      <c r="V1781" s="16" t="str">
        <f ca="1">PROPER(Table13[[#This Row],[Region]])</f>
        <v>South</v>
      </c>
      <c r="W1781" s="9" t="s">
        <v>142</v>
      </c>
      <c r="X1781" s="9" t="s">
        <v>1023</v>
      </c>
      <c r="Y1781" s="9" t="s">
        <v>22</v>
      </c>
      <c r="Z1781" s="9" t="str">
        <f>TEXT(Table13[[#This Row],[Order Date]],"mmm")</f>
        <v>Jan</v>
      </c>
      <c r="AA1781" s="1" t="str">
        <f>TEXT(Table13[[#This Row],[Order Date]],"yyyy")</f>
        <v>2015</v>
      </c>
      <c r="AB1781" s="1" t="str">
        <f>TEXT(Table13[[#This Row],[Order Date]],"mmm yyyy")</f>
        <v>Jan 2015</v>
      </c>
      <c r="AC1781" s="1" t="str">
        <f>TEXT(Table13[[#This Row],[Order Date]],"dddd")</f>
        <v>Monday</v>
      </c>
    </row>
    <row r="1782" spans="1:29" ht="14.5">
      <c r="A1782" s="9">
        <v>3128</v>
      </c>
      <c r="B1782" s="9" t="str">
        <f>VLOOKUP(Table13[[#This Row],[Customer ID]],'Customer Lookup'!A:B,2,0)</f>
        <v>Cathy Burgess</v>
      </c>
      <c r="C1782" s="9">
        <v>89810</v>
      </c>
      <c r="D1782" s="12">
        <v>42180</v>
      </c>
      <c r="E1782" s="12">
        <v>42185</v>
      </c>
      <c r="F1782" s="24">
        <f>Table13[[#This Row],[Ship Date]]-Table13[[#This Row],[Order Date]]</f>
        <v>5</v>
      </c>
      <c r="G1782" s="18" t="str">
        <f>IF(Table13[[#This Row],[Shipping Delay (No of Days From Order to Delivery)]]&lt;=2,"Fast Delivery","Standard Delivery")</f>
        <v>Standard Delivery</v>
      </c>
      <c r="H1782" s="8" t="s">
        <v>61</v>
      </c>
      <c r="I1782" s="13" t="str">
        <f ca="1">TRIM(Table13[[#This Row],[Product Category]])</f>
        <v>Furniture</v>
      </c>
      <c r="J1782" s="13" t="str">
        <f ca="1">PROPER(Table13[[#This Row],[Product Sub-Category]])</f>
        <v>Envelopes</v>
      </c>
      <c r="K1782" s="14">
        <v>9</v>
      </c>
      <c r="L1782" s="15">
        <v>3.69</v>
      </c>
      <c r="M1782" s="15">
        <f t="shared" si="81"/>
        <v>33.21</v>
      </c>
      <c r="N1782" s="9">
        <v>0.05</v>
      </c>
      <c r="O1782" s="21">
        <v>0.05</v>
      </c>
      <c r="P1782" s="21" t="str">
        <f>IF(Table13[[#This Row],[Discount]]=0,"No Discount",IF(Table13[[#This Row],[Discount]]&lt;=0.05,"Low",IF(Table13[[#This Row],[Discount]]&lt;=0.1,"Medium","High")))</f>
        <v>Low</v>
      </c>
      <c r="Q1782" s="15">
        <f t="shared" si="82"/>
        <v>1.6605000000000001</v>
      </c>
      <c r="R1782" s="15">
        <f t="shared" si="83"/>
        <v>31.549500000000002</v>
      </c>
      <c r="S1782" s="15" t="str">
        <f>IF(Table13[[#This Row],[Total Sales After Discount (Main Total Sales)]]&gt;=1000,"High Order","Low Order")</f>
        <v>Low Order</v>
      </c>
      <c r="T1782" s="9" t="s">
        <v>98</v>
      </c>
      <c r="U1782" s="9" t="s">
        <v>51</v>
      </c>
      <c r="V1782" s="16" t="str">
        <f ca="1">PROPER(Table13[[#This Row],[Region]])</f>
        <v>Central</v>
      </c>
      <c r="W1782" s="9" t="s">
        <v>138</v>
      </c>
      <c r="X1782" s="9" t="s">
        <v>1024</v>
      </c>
      <c r="Y1782" s="9" t="s">
        <v>32</v>
      </c>
      <c r="Z1782" s="9" t="str">
        <f>TEXT(Table13[[#This Row],[Order Date]],"mmm")</f>
        <v>Jun</v>
      </c>
      <c r="AA1782" s="1" t="str">
        <f>TEXT(Table13[[#This Row],[Order Date]],"yyyy")</f>
        <v>2015</v>
      </c>
      <c r="AB1782" s="1" t="str">
        <f>TEXT(Table13[[#This Row],[Order Date]],"mmm yyyy")</f>
        <v>Jun 2015</v>
      </c>
      <c r="AC1782" s="1" t="str">
        <f>TEXT(Table13[[#This Row],[Order Date]],"dddd")</f>
        <v>Thursday</v>
      </c>
    </row>
    <row r="1783" spans="1:29" ht="14.5">
      <c r="A1783" s="9">
        <v>3132</v>
      </c>
      <c r="B1783" s="9" t="str">
        <f>VLOOKUP(Table13[[#This Row],[Customer ID]],'Customer Lookup'!A:B,2,0)</f>
        <v>Anita Kang</v>
      </c>
      <c r="C1783" s="9">
        <v>86790</v>
      </c>
      <c r="D1783" s="12">
        <v>42177</v>
      </c>
      <c r="E1783" s="12">
        <v>42178</v>
      </c>
      <c r="F1783" s="24">
        <f>Table13[[#This Row],[Ship Date]]-Table13[[#This Row],[Order Date]]</f>
        <v>1</v>
      </c>
      <c r="G1783" s="18" t="str">
        <f>IF(Table13[[#This Row],[Shipping Delay (No of Days From Order to Delivery)]]&lt;=2,"Fast Delivery","Standard Delivery")</f>
        <v>Fast Delivery</v>
      </c>
      <c r="H1783" s="9" t="s">
        <v>2232</v>
      </c>
      <c r="I1783" s="13" t="str">
        <f ca="1">TRIM(Table13[[#This Row],[Product Category]])</f>
        <v>Office Supplies</v>
      </c>
      <c r="J1783" s="13" t="str">
        <f ca="1">PROPER(Table13[[#This Row],[Product Sub-Category]])</f>
        <v>Chairs &amp; Chairmats</v>
      </c>
      <c r="K1783" s="14">
        <v>3</v>
      </c>
      <c r="L1783" s="15">
        <v>180.98</v>
      </c>
      <c r="M1783" s="15">
        <f t="shared" si="81"/>
        <v>542.93999999999994</v>
      </c>
      <c r="N1783" s="9">
        <v>0.1</v>
      </c>
      <c r="O1783" s="20">
        <v>0.1</v>
      </c>
      <c r="P1783" s="20" t="str">
        <f>IF(Table13[[#This Row],[Discount]]=0,"No Discount",IF(Table13[[#This Row],[Discount]]&lt;=0.05,"Low",IF(Table13[[#This Row],[Discount]]&lt;=0.1,"Medium","High")))</f>
        <v>Medium</v>
      </c>
      <c r="Q1783" s="15">
        <f t="shared" si="82"/>
        <v>54.293999999999997</v>
      </c>
      <c r="R1783" s="15">
        <f t="shared" si="83"/>
        <v>488.64599999999996</v>
      </c>
      <c r="S1783" s="15" t="str">
        <f>IF(Table13[[#This Row],[Total Sales After Discount (Main Total Sales)]]&gt;=1000,"High Order","Low Order")</f>
        <v>Low Order</v>
      </c>
      <c r="T1783" s="9" t="s">
        <v>21</v>
      </c>
      <c r="U1783" s="9" t="s">
        <v>81</v>
      </c>
      <c r="V1783" s="16" t="str">
        <f ca="1">PROPER(Table13[[#This Row],[Region]])</f>
        <v>Central</v>
      </c>
      <c r="W1783" s="9" t="s">
        <v>142</v>
      </c>
      <c r="X1783" s="9" t="s">
        <v>1025</v>
      </c>
      <c r="Y1783" s="9" t="s">
        <v>22</v>
      </c>
      <c r="Z1783" s="9" t="str">
        <f>TEXT(Table13[[#This Row],[Order Date]],"mmm")</f>
        <v>Jun</v>
      </c>
      <c r="AA1783" s="1" t="str">
        <f>TEXT(Table13[[#This Row],[Order Date]],"yyyy")</f>
        <v>2015</v>
      </c>
      <c r="AB1783" s="1" t="str">
        <f>TEXT(Table13[[#This Row],[Order Date]],"mmm yyyy")</f>
        <v>Jun 2015</v>
      </c>
      <c r="AC1783" s="1" t="str">
        <f>TEXT(Table13[[#This Row],[Order Date]],"dddd")</f>
        <v>Monday</v>
      </c>
    </row>
    <row r="1784" spans="1:29" ht="14.5">
      <c r="A1784" s="9">
        <v>3132</v>
      </c>
      <c r="B1784" s="9" t="str">
        <f>VLOOKUP(Table13[[#This Row],[Customer ID]],'Customer Lookup'!A:B,2,0)</f>
        <v>Anita Kang</v>
      </c>
      <c r="C1784" s="9">
        <v>86794</v>
      </c>
      <c r="D1784" s="12">
        <v>42141</v>
      </c>
      <c r="E1784" s="12">
        <v>42142</v>
      </c>
      <c r="F1784" s="24">
        <f>Table13[[#This Row],[Ship Date]]-Table13[[#This Row],[Order Date]]</f>
        <v>1</v>
      </c>
      <c r="G1784" s="18" t="str">
        <f>IF(Table13[[#This Row],[Shipping Delay (No of Days From Order to Delivery)]]&lt;=2,"Fast Delivery","Standard Delivery")</f>
        <v>Fast Delivery</v>
      </c>
      <c r="H1784" s="8" t="s">
        <v>196</v>
      </c>
      <c r="I1784" s="13" t="str">
        <f ca="1">TRIM(Table13[[#This Row],[Product Category]])</f>
        <v>Office Supplies</v>
      </c>
      <c r="J1784" s="13" t="str">
        <f ca="1">PROPER(Table13[[#This Row],[Product Sub-Category]])</f>
        <v>Appliances</v>
      </c>
      <c r="K1784" s="14">
        <v>40</v>
      </c>
      <c r="L1784" s="15">
        <v>62.05</v>
      </c>
      <c r="M1784" s="15">
        <f t="shared" si="81"/>
        <v>2482</v>
      </c>
      <c r="N1784" s="9">
        <v>0.05</v>
      </c>
      <c r="O1784" s="21">
        <v>0.05</v>
      </c>
      <c r="P1784" s="21" t="str">
        <f>IF(Table13[[#This Row],[Discount]]=0,"No Discount",IF(Table13[[#This Row],[Discount]]&lt;=0.05,"Low",IF(Table13[[#This Row],[Discount]]&lt;=0.1,"Medium","High")))</f>
        <v>Low</v>
      </c>
      <c r="Q1784" s="15">
        <f t="shared" si="82"/>
        <v>124.10000000000001</v>
      </c>
      <c r="R1784" s="15">
        <f t="shared" si="83"/>
        <v>2357.9</v>
      </c>
      <c r="S1784" s="15" t="str">
        <f>IF(Table13[[#This Row],[Total Sales After Discount (Main Total Sales)]]&gt;=1000,"High Order","Low Order")</f>
        <v>High Order</v>
      </c>
      <c r="T1784" s="9" t="s">
        <v>50</v>
      </c>
      <c r="U1784" s="9" t="s">
        <v>81</v>
      </c>
      <c r="V1784" s="16" t="str">
        <f ca="1">PROPER(Table13[[#This Row],[Region]])</f>
        <v>Central</v>
      </c>
      <c r="W1784" s="9" t="s">
        <v>142</v>
      </c>
      <c r="X1784" s="9" t="s">
        <v>1025</v>
      </c>
      <c r="Y1784" s="9" t="s">
        <v>32</v>
      </c>
      <c r="Z1784" s="9" t="str">
        <f>TEXT(Table13[[#This Row],[Order Date]],"mmm")</f>
        <v>May</v>
      </c>
      <c r="AA1784" s="1" t="str">
        <f>TEXT(Table13[[#This Row],[Order Date]],"yyyy")</f>
        <v>2015</v>
      </c>
      <c r="AB1784" s="1" t="str">
        <f>TEXT(Table13[[#This Row],[Order Date]],"mmm yyyy")</f>
        <v>May 2015</v>
      </c>
      <c r="AC1784" s="1" t="str">
        <f>TEXT(Table13[[#This Row],[Order Date]],"dddd")</f>
        <v>Sunday</v>
      </c>
    </row>
    <row r="1785" spans="1:29" ht="14.5">
      <c r="A1785" s="9">
        <v>3133</v>
      </c>
      <c r="B1785" s="9" t="str">
        <f>VLOOKUP(Table13[[#This Row],[Customer ID]],'Customer Lookup'!A:B,2,0)</f>
        <v>Kristine Singleton</v>
      </c>
      <c r="C1785" s="9">
        <v>86789</v>
      </c>
      <c r="D1785" s="12">
        <v>42020</v>
      </c>
      <c r="E1785" s="12">
        <v>42021</v>
      </c>
      <c r="F1785" s="24">
        <f>Table13[[#This Row],[Ship Date]]-Table13[[#This Row],[Order Date]]</f>
        <v>1</v>
      </c>
      <c r="G1785" s="18" t="str">
        <f>IF(Table13[[#This Row],[Shipping Delay (No of Days From Order to Delivery)]]&lt;=2,"Fast Delivery","Standard Delivery")</f>
        <v>Fast Delivery</v>
      </c>
      <c r="H1785" s="9" t="s">
        <v>2237</v>
      </c>
      <c r="I1785" s="13" t="str">
        <f ca="1">TRIM(Table13[[#This Row],[Product Category]])</f>
        <v>Office Supplies</v>
      </c>
      <c r="J1785" s="13" t="str">
        <f ca="1">PROPER(Table13[[#This Row],[Product Sub-Category]])</f>
        <v>Binders And Binder Accessories</v>
      </c>
      <c r="K1785" s="14">
        <v>12</v>
      </c>
      <c r="L1785" s="15">
        <v>5.81</v>
      </c>
      <c r="M1785" s="15">
        <f t="shared" si="81"/>
        <v>69.72</v>
      </c>
      <c r="N1785" s="9">
        <v>0.05</v>
      </c>
      <c r="O1785" s="20">
        <v>0.05</v>
      </c>
      <c r="P1785" s="20" t="str">
        <f>IF(Table13[[#This Row],[Discount]]=0,"No Discount",IF(Table13[[#This Row],[Discount]]&lt;=0.05,"Low",IF(Table13[[#This Row],[Discount]]&lt;=0.1,"Medium","High")))</f>
        <v>Low</v>
      </c>
      <c r="Q1785" s="15">
        <f t="shared" si="82"/>
        <v>3.4860000000000002</v>
      </c>
      <c r="R1785" s="15">
        <f t="shared" si="83"/>
        <v>66.233999999999995</v>
      </c>
      <c r="S1785" s="15" t="str">
        <f>IF(Table13[[#This Row],[Total Sales After Discount (Main Total Sales)]]&gt;=1000,"High Order","Low Order")</f>
        <v>Low Order</v>
      </c>
      <c r="T1785" s="9" t="s">
        <v>50</v>
      </c>
      <c r="U1785" s="9" t="s">
        <v>81</v>
      </c>
      <c r="V1785" s="16" t="str">
        <f ca="1">PROPER(Table13[[#This Row],[Region]])</f>
        <v>Central</v>
      </c>
      <c r="W1785" s="9" t="s">
        <v>142</v>
      </c>
      <c r="X1785" s="9" t="s">
        <v>1026</v>
      </c>
      <c r="Y1785" s="9" t="s">
        <v>32</v>
      </c>
      <c r="Z1785" s="9" t="str">
        <f>TEXT(Table13[[#This Row],[Order Date]],"mmm")</f>
        <v>Jan</v>
      </c>
      <c r="AA1785" s="1" t="str">
        <f>TEXT(Table13[[#This Row],[Order Date]],"yyyy")</f>
        <v>2015</v>
      </c>
      <c r="AB1785" s="1" t="str">
        <f>TEXT(Table13[[#This Row],[Order Date]],"mmm yyyy")</f>
        <v>Jan 2015</v>
      </c>
      <c r="AC1785" s="1" t="str">
        <f>TEXT(Table13[[#This Row],[Order Date]],"dddd")</f>
        <v>Friday</v>
      </c>
    </row>
    <row r="1786" spans="1:29" ht="14.5">
      <c r="A1786" s="9">
        <v>3133</v>
      </c>
      <c r="B1786" s="9" t="str">
        <f>VLOOKUP(Table13[[#This Row],[Customer ID]],'Customer Lookup'!A:B,2,0)</f>
        <v>Kristine Singleton</v>
      </c>
      <c r="C1786" s="9">
        <v>86789</v>
      </c>
      <c r="D1786" s="12">
        <v>42020</v>
      </c>
      <c r="E1786" s="12">
        <v>42021</v>
      </c>
      <c r="F1786" s="24">
        <f>Table13[[#This Row],[Ship Date]]-Table13[[#This Row],[Order Date]]</f>
        <v>1</v>
      </c>
      <c r="G1786" s="18" t="str">
        <f>IF(Table13[[#This Row],[Shipping Delay (No of Days From Order to Delivery)]]&lt;=2,"Fast Delivery","Standard Delivery")</f>
        <v>Fast Delivery</v>
      </c>
      <c r="H1786" s="8" t="s">
        <v>60</v>
      </c>
      <c r="I1786" s="13" t="str">
        <f ca="1">TRIM(Table13[[#This Row],[Product Category]])</f>
        <v>Office Supplies</v>
      </c>
      <c r="J1786" s="13" t="str">
        <f ca="1">PROPER(Table13[[#This Row],[Product Sub-Category]])</f>
        <v>Rubber Bands</v>
      </c>
      <c r="K1786" s="14">
        <v>10</v>
      </c>
      <c r="L1786" s="15">
        <v>1.81</v>
      </c>
      <c r="M1786" s="15">
        <f t="shared" si="81"/>
        <v>18.100000000000001</v>
      </c>
      <c r="N1786" s="9">
        <v>0.05</v>
      </c>
      <c r="O1786" s="21">
        <v>0.05</v>
      </c>
      <c r="P1786" s="21" t="str">
        <f>IF(Table13[[#This Row],[Discount]]=0,"No Discount",IF(Table13[[#This Row],[Discount]]&lt;=0.05,"Low",IF(Table13[[#This Row],[Discount]]&lt;=0.1,"Medium","High")))</f>
        <v>Low</v>
      </c>
      <c r="Q1786" s="15">
        <f t="shared" si="82"/>
        <v>0.90500000000000014</v>
      </c>
      <c r="R1786" s="15">
        <f t="shared" si="83"/>
        <v>17.195</v>
      </c>
      <c r="S1786" s="15" t="str">
        <f>IF(Table13[[#This Row],[Total Sales After Discount (Main Total Sales)]]&gt;=1000,"High Order","Low Order")</f>
        <v>Low Order</v>
      </c>
      <c r="T1786" s="9" t="s">
        <v>50</v>
      </c>
      <c r="U1786" s="9" t="s">
        <v>81</v>
      </c>
      <c r="V1786" s="16" t="str">
        <f ca="1">PROPER(Table13[[#This Row],[Region]])</f>
        <v>Central</v>
      </c>
      <c r="W1786" s="9" t="s">
        <v>142</v>
      </c>
      <c r="X1786" s="9" t="s">
        <v>1026</v>
      </c>
      <c r="Y1786" s="9" t="s">
        <v>32</v>
      </c>
      <c r="Z1786" s="9" t="str">
        <f>TEXT(Table13[[#This Row],[Order Date]],"mmm")</f>
        <v>Jan</v>
      </c>
      <c r="AA1786" s="1" t="str">
        <f>TEXT(Table13[[#This Row],[Order Date]],"yyyy")</f>
        <v>2015</v>
      </c>
      <c r="AB1786" s="1" t="str">
        <f>TEXT(Table13[[#This Row],[Order Date]],"mmm yyyy")</f>
        <v>Jan 2015</v>
      </c>
      <c r="AC1786" s="1" t="str">
        <f>TEXT(Table13[[#This Row],[Order Date]],"dddd")</f>
        <v>Friday</v>
      </c>
    </row>
    <row r="1787" spans="1:29" ht="14.5">
      <c r="A1787" s="9">
        <v>3133</v>
      </c>
      <c r="B1787" s="9" t="str">
        <f>VLOOKUP(Table13[[#This Row],[Customer ID]],'Customer Lookup'!A:B,2,0)</f>
        <v>Kristine Singleton</v>
      </c>
      <c r="C1787" s="9">
        <v>86792</v>
      </c>
      <c r="D1787" s="12">
        <v>42067</v>
      </c>
      <c r="E1787" s="12">
        <v>42067</v>
      </c>
      <c r="F1787" s="24">
        <f>Table13[[#This Row],[Ship Date]]-Table13[[#This Row],[Order Date]]</f>
        <v>0</v>
      </c>
      <c r="G1787" s="18" t="str">
        <f>IF(Table13[[#This Row],[Shipping Delay (No of Days From Order to Delivery)]]&lt;=2,"Fast Delivery","Standard Delivery")</f>
        <v>Fast Delivery</v>
      </c>
      <c r="H1787" s="9" t="s">
        <v>2237</v>
      </c>
      <c r="I1787" s="13" t="str">
        <f ca="1">TRIM(Table13[[#This Row],[Product Category]])</f>
        <v>Technology</v>
      </c>
      <c r="J1787" s="13" t="str">
        <f ca="1">PROPER(Table13[[#This Row],[Product Sub-Category]])</f>
        <v>Binders And Binder Accessories</v>
      </c>
      <c r="K1787" s="14">
        <v>4</v>
      </c>
      <c r="L1787" s="15">
        <v>5.4</v>
      </c>
      <c r="M1787" s="15">
        <f t="shared" si="81"/>
        <v>21.6</v>
      </c>
      <c r="N1787" s="9">
        <v>0.05</v>
      </c>
      <c r="O1787" s="20">
        <v>0.05</v>
      </c>
      <c r="P1787" s="20" t="str">
        <f>IF(Table13[[#This Row],[Discount]]=0,"No Discount",IF(Table13[[#This Row],[Discount]]&lt;=0.05,"Low",IF(Table13[[#This Row],[Discount]]&lt;=0.1,"Medium","High")))</f>
        <v>Low</v>
      </c>
      <c r="Q1787" s="15">
        <f t="shared" si="82"/>
        <v>1.08</v>
      </c>
      <c r="R1787" s="15">
        <f t="shared" si="83"/>
        <v>20.520000000000003</v>
      </c>
      <c r="S1787" s="15" t="str">
        <f>IF(Table13[[#This Row],[Total Sales After Discount (Main Total Sales)]]&gt;=1000,"High Order","Low Order")</f>
        <v>Low Order</v>
      </c>
      <c r="T1787" s="9" t="s">
        <v>41</v>
      </c>
      <c r="U1787" s="9" t="s">
        <v>81</v>
      </c>
      <c r="V1787" s="16" t="str">
        <f ca="1">PROPER(Table13[[#This Row],[Region]])</f>
        <v>Central</v>
      </c>
      <c r="W1787" s="9" t="s">
        <v>142</v>
      </c>
      <c r="X1787" s="9" t="s">
        <v>1026</v>
      </c>
      <c r="Y1787" s="9" t="s">
        <v>32</v>
      </c>
      <c r="Z1787" s="9" t="str">
        <f>TEXT(Table13[[#This Row],[Order Date]],"mmm")</f>
        <v>Mar</v>
      </c>
      <c r="AA1787" s="1" t="str">
        <f>TEXT(Table13[[#This Row],[Order Date]],"yyyy")</f>
        <v>2015</v>
      </c>
      <c r="AB1787" s="1" t="str">
        <f>TEXT(Table13[[#This Row],[Order Date]],"mmm yyyy")</f>
        <v>Mar 2015</v>
      </c>
      <c r="AC1787" s="1" t="str">
        <f>TEXT(Table13[[#This Row],[Order Date]],"dddd")</f>
        <v>Wednesday</v>
      </c>
    </row>
    <row r="1788" spans="1:29" ht="14.5">
      <c r="A1788" s="9">
        <v>3133</v>
      </c>
      <c r="B1788" s="9" t="str">
        <f>VLOOKUP(Table13[[#This Row],[Customer ID]],'Customer Lookup'!A:B,2,0)</f>
        <v>Kristine Singleton</v>
      </c>
      <c r="C1788" s="9">
        <v>86792</v>
      </c>
      <c r="D1788" s="12">
        <v>42067</v>
      </c>
      <c r="E1788" s="12">
        <v>42070</v>
      </c>
      <c r="F1788" s="24">
        <f>Table13[[#This Row],[Ship Date]]-Table13[[#This Row],[Order Date]]</f>
        <v>3</v>
      </c>
      <c r="G1788" s="18" t="str">
        <f>IF(Table13[[#This Row],[Shipping Delay (No of Days From Order to Delivery)]]&lt;=2,"Fast Delivery","Standard Delivery")</f>
        <v>Standard Delivery</v>
      </c>
      <c r="H1788" s="8" t="s">
        <v>144</v>
      </c>
      <c r="I1788" s="13" t="str">
        <f ca="1">TRIM(Table13[[#This Row],[Product Category]])</f>
        <v>Furniture</v>
      </c>
      <c r="J1788" s="13" t="str">
        <f ca="1">PROPER(Table13[[#This Row],[Product Sub-Category]])</f>
        <v>Computer Peripherals</v>
      </c>
      <c r="K1788" s="14">
        <v>5</v>
      </c>
      <c r="L1788" s="15">
        <v>8.4600000000000009</v>
      </c>
      <c r="M1788" s="15">
        <f t="shared" si="81"/>
        <v>42.300000000000004</v>
      </c>
      <c r="N1788" s="9">
        <v>0.05</v>
      </c>
      <c r="O1788" s="21">
        <v>0.05</v>
      </c>
      <c r="P1788" s="21" t="str">
        <f>IF(Table13[[#This Row],[Discount]]=0,"No Discount",IF(Table13[[#This Row],[Discount]]&lt;=0.05,"Low",IF(Table13[[#This Row],[Discount]]&lt;=0.1,"Medium","High")))</f>
        <v>Low</v>
      </c>
      <c r="Q1788" s="15">
        <f t="shared" si="82"/>
        <v>2.1150000000000002</v>
      </c>
      <c r="R1788" s="15">
        <f t="shared" si="83"/>
        <v>40.185000000000002</v>
      </c>
      <c r="S1788" s="15" t="str">
        <f>IF(Table13[[#This Row],[Total Sales After Discount (Main Total Sales)]]&gt;=1000,"High Order","Low Order")</f>
        <v>Low Order</v>
      </c>
      <c r="T1788" s="9" t="s">
        <v>41</v>
      </c>
      <c r="U1788" s="9" t="s">
        <v>81</v>
      </c>
      <c r="V1788" s="16" t="str">
        <f ca="1">PROPER(Table13[[#This Row],[Region]])</f>
        <v>Central</v>
      </c>
      <c r="W1788" s="9" t="s">
        <v>142</v>
      </c>
      <c r="X1788" s="9" t="s">
        <v>1026</v>
      </c>
      <c r="Y1788" s="9" t="s">
        <v>22</v>
      </c>
      <c r="Z1788" s="9" t="str">
        <f>TEXT(Table13[[#This Row],[Order Date]],"mmm")</f>
        <v>Mar</v>
      </c>
      <c r="AA1788" s="1" t="str">
        <f>TEXT(Table13[[#This Row],[Order Date]],"yyyy")</f>
        <v>2015</v>
      </c>
      <c r="AB1788" s="1" t="str">
        <f>TEXT(Table13[[#This Row],[Order Date]],"mmm yyyy")</f>
        <v>Mar 2015</v>
      </c>
      <c r="AC1788" s="1" t="str">
        <f>TEXT(Table13[[#This Row],[Order Date]],"dddd")</f>
        <v>Wednesday</v>
      </c>
    </row>
    <row r="1789" spans="1:29" ht="14.5">
      <c r="A1789" s="9">
        <v>3133</v>
      </c>
      <c r="B1789" s="9" t="str">
        <f>VLOOKUP(Table13[[#This Row],[Customer ID]],'Customer Lookup'!A:B,2,0)</f>
        <v>Kristine Singleton</v>
      </c>
      <c r="C1789" s="9">
        <v>86792</v>
      </c>
      <c r="D1789" s="12">
        <v>42067</v>
      </c>
      <c r="E1789" s="12">
        <v>42068</v>
      </c>
      <c r="F1789" s="24">
        <f>Table13[[#This Row],[Ship Date]]-Table13[[#This Row],[Order Date]]</f>
        <v>1</v>
      </c>
      <c r="G1789" s="18" t="str">
        <f>IF(Table13[[#This Row],[Shipping Delay (No of Days From Order to Delivery)]]&lt;=2,"Fast Delivery","Standard Delivery")</f>
        <v>Fast Delivery</v>
      </c>
      <c r="H1789" s="9" t="s">
        <v>2233</v>
      </c>
      <c r="I1789" s="13" t="str">
        <f ca="1">TRIM(Table13[[#This Row],[Product Category]])</f>
        <v>Technology</v>
      </c>
      <c r="J1789" s="13" t="str">
        <f ca="1">PROPER(Table13[[#This Row],[Product Sub-Category]])</f>
        <v>Office Furnishings</v>
      </c>
      <c r="K1789" s="14">
        <v>10</v>
      </c>
      <c r="L1789" s="15">
        <v>14.98</v>
      </c>
      <c r="M1789" s="15">
        <f t="shared" si="81"/>
        <v>149.80000000000001</v>
      </c>
      <c r="N1789" s="9">
        <v>0.05</v>
      </c>
      <c r="O1789" s="20">
        <v>0.05</v>
      </c>
      <c r="P1789" s="20" t="str">
        <f>IF(Table13[[#This Row],[Discount]]=0,"No Discount",IF(Table13[[#This Row],[Discount]]&lt;=0.05,"Low",IF(Table13[[#This Row],[Discount]]&lt;=0.1,"Medium","High")))</f>
        <v>Low</v>
      </c>
      <c r="Q1789" s="15">
        <f t="shared" si="82"/>
        <v>7.4900000000000011</v>
      </c>
      <c r="R1789" s="15">
        <f t="shared" si="83"/>
        <v>142.31</v>
      </c>
      <c r="S1789" s="15" t="str">
        <f>IF(Table13[[#This Row],[Total Sales After Discount (Main Total Sales)]]&gt;=1000,"High Order","Low Order")</f>
        <v>Low Order</v>
      </c>
      <c r="T1789" s="9" t="s">
        <v>41</v>
      </c>
      <c r="U1789" s="9" t="s">
        <v>81</v>
      </c>
      <c r="V1789" s="16" t="str">
        <f ca="1">PROPER(Table13[[#This Row],[Region]])</f>
        <v>Central</v>
      </c>
      <c r="W1789" s="9" t="s">
        <v>142</v>
      </c>
      <c r="X1789" s="9" t="s">
        <v>1026</v>
      </c>
      <c r="Y1789" s="9" t="s">
        <v>32</v>
      </c>
      <c r="Z1789" s="9" t="str">
        <f>TEXT(Table13[[#This Row],[Order Date]],"mmm")</f>
        <v>Mar</v>
      </c>
      <c r="AA1789" s="1" t="str">
        <f>TEXT(Table13[[#This Row],[Order Date]],"yyyy")</f>
        <v>2015</v>
      </c>
      <c r="AB1789" s="1" t="str">
        <f>TEXT(Table13[[#This Row],[Order Date]],"mmm yyyy")</f>
        <v>Mar 2015</v>
      </c>
      <c r="AC1789" s="1" t="str">
        <f>TEXT(Table13[[#This Row],[Order Date]],"dddd")</f>
        <v>Wednesday</v>
      </c>
    </row>
    <row r="1790" spans="1:29" ht="14.5">
      <c r="A1790" s="9">
        <v>3133</v>
      </c>
      <c r="B1790" s="9" t="str">
        <f>VLOOKUP(Table13[[#This Row],[Customer ID]],'Customer Lookup'!A:B,2,0)</f>
        <v>Kristine Singleton</v>
      </c>
      <c r="C1790" s="9">
        <v>86792</v>
      </c>
      <c r="D1790" s="12">
        <v>42067</v>
      </c>
      <c r="E1790" s="12">
        <v>42068</v>
      </c>
      <c r="F1790" s="24">
        <f>Table13[[#This Row],[Ship Date]]-Table13[[#This Row],[Order Date]]</f>
        <v>1</v>
      </c>
      <c r="G1790" s="18" t="str">
        <f>IF(Table13[[#This Row],[Shipping Delay (No of Days From Order to Delivery)]]&lt;=2,"Fast Delivery","Standard Delivery")</f>
        <v>Fast Delivery</v>
      </c>
      <c r="H1790" s="8" t="s">
        <v>2235</v>
      </c>
      <c r="I1790" s="13" t="str">
        <f ca="1">TRIM(Table13[[#This Row],[Product Category]])</f>
        <v>Furniture</v>
      </c>
      <c r="J1790" s="13" t="str">
        <f ca="1">PROPER(Table13[[#This Row],[Product Sub-Category]])</f>
        <v>Telephones And Communication</v>
      </c>
      <c r="K1790" s="14">
        <v>22</v>
      </c>
      <c r="L1790" s="15">
        <v>155.99</v>
      </c>
      <c r="M1790" s="15">
        <f t="shared" si="81"/>
        <v>3431.78</v>
      </c>
      <c r="N1790" s="9">
        <v>0.1</v>
      </c>
      <c r="O1790" s="21">
        <v>0.1</v>
      </c>
      <c r="P1790" s="21" t="str">
        <f>IF(Table13[[#This Row],[Discount]]=0,"No Discount",IF(Table13[[#This Row],[Discount]]&lt;=0.05,"Low",IF(Table13[[#This Row],[Discount]]&lt;=0.1,"Medium","High")))</f>
        <v>Medium</v>
      </c>
      <c r="Q1790" s="15">
        <f t="shared" si="82"/>
        <v>343.17800000000005</v>
      </c>
      <c r="R1790" s="15">
        <f t="shared" si="83"/>
        <v>3088.6020000000003</v>
      </c>
      <c r="S1790" s="15" t="str">
        <f>IF(Table13[[#This Row],[Total Sales After Discount (Main Total Sales)]]&gt;=1000,"High Order","Low Order")</f>
        <v>High Order</v>
      </c>
      <c r="T1790" s="9" t="s">
        <v>41</v>
      </c>
      <c r="U1790" s="9" t="s">
        <v>81</v>
      </c>
      <c r="V1790" s="16" t="str">
        <f ca="1">PROPER(Table13[[#This Row],[Region]])</f>
        <v>East</v>
      </c>
      <c r="W1790" s="9" t="s">
        <v>142</v>
      </c>
      <c r="X1790" s="9" t="s">
        <v>1026</v>
      </c>
      <c r="Y1790" s="9" t="s">
        <v>32</v>
      </c>
      <c r="Z1790" s="9" t="str">
        <f>TEXT(Table13[[#This Row],[Order Date]],"mmm")</f>
        <v>Mar</v>
      </c>
      <c r="AA1790" s="1" t="str">
        <f>TEXT(Table13[[#This Row],[Order Date]],"yyyy")</f>
        <v>2015</v>
      </c>
      <c r="AB1790" s="1" t="str">
        <f>TEXT(Table13[[#This Row],[Order Date]],"mmm yyyy")</f>
        <v>Mar 2015</v>
      </c>
      <c r="AC1790" s="1" t="str">
        <f>TEXT(Table13[[#This Row],[Order Date]],"dddd")</f>
        <v>Wednesday</v>
      </c>
    </row>
    <row r="1791" spans="1:29" ht="14.5">
      <c r="A1791" s="9">
        <v>3136</v>
      </c>
      <c r="B1791" s="9" t="str">
        <f>VLOOKUP(Table13[[#This Row],[Customer ID]],'Customer Lookup'!A:B,2,0)</f>
        <v>Lee Hancock</v>
      </c>
      <c r="C1791" s="9">
        <v>86791</v>
      </c>
      <c r="D1791" s="12">
        <v>42057</v>
      </c>
      <c r="E1791" s="12">
        <v>42057</v>
      </c>
      <c r="F1791" s="24">
        <f>Table13[[#This Row],[Ship Date]]-Table13[[#This Row],[Order Date]]</f>
        <v>0</v>
      </c>
      <c r="G1791" s="18" t="str">
        <f>IF(Table13[[#This Row],[Shipping Delay (No of Days From Order to Delivery)]]&lt;=2,"Fast Delivery","Standard Delivery")</f>
        <v>Fast Delivery</v>
      </c>
      <c r="H1791" s="9" t="s">
        <v>2232</v>
      </c>
      <c r="I1791" s="13" t="str">
        <f ca="1">TRIM(Table13[[#This Row],[Product Category]])</f>
        <v>Office Supplies</v>
      </c>
      <c r="J1791" s="13" t="str">
        <f ca="1">PROPER(Table13[[#This Row],[Product Sub-Category]])</f>
        <v>Chairs &amp; Chairmats</v>
      </c>
      <c r="K1791" s="14">
        <v>23</v>
      </c>
      <c r="L1791" s="15">
        <v>150.88999999999999</v>
      </c>
      <c r="M1791" s="15">
        <f t="shared" si="81"/>
        <v>3470.47</v>
      </c>
      <c r="N1791" s="9">
        <v>0.1</v>
      </c>
      <c r="O1791" s="20">
        <v>0.1</v>
      </c>
      <c r="P1791" s="20" t="str">
        <f>IF(Table13[[#This Row],[Discount]]=0,"No Discount",IF(Table13[[#This Row],[Discount]]&lt;=0.05,"Low",IF(Table13[[#This Row],[Discount]]&lt;=0.1,"Medium","High")))</f>
        <v>Medium</v>
      </c>
      <c r="Q1791" s="15">
        <f t="shared" si="82"/>
        <v>347.04700000000003</v>
      </c>
      <c r="R1791" s="15">
        <f t="shared" si="83"/>
        <v>3123.4229999999998</v>
      </c>
      <c r="S1791" s="15" t="str">
        <f>IF(Table13[[#This Row],[Total Sales After Discount (Main Total Sales)]]&gt;=1000,"High Order","Low Order")</f>
        <v>High Order</v>
      </c>
      <c r="T1791" s="9" t="s">
        <v>41</v>
      </c>
      <c r="U1791" s="9" t="s">
        <v>104</v>
      </c>
      <c r="V1791" s="16" t="str">
        <f ca="1">PROPER(Table13[[#This Row],[Region]])</f>
        <v>East</v>
      </c>
      <c r="W1791" s="9" t="s">
        <v>147</v>
      </c>
      <c r="X1791" s="9" t="s">
        <v>276</v>
      </c>
      <c r="Y1791" s="9" t="s">
        <v>22</v>
      </c>
      <c r="Z1791" s="9" t="str">
        <f>TEXT(Table13[[#This Row],[Order Date]],"mmm")</f>
        <v>Feb</v>
      </c>
      <c r="AA1791" s="1" t="str">
        <f>TEXT(Table13[[#This Row],[Order Date]],"yyyy")</f>
        <v>2015</v>
      </c>
      <c r="AB1791" s="1" t="str">
        <f>TEXT(Table13[[#This Row],[Order Date]],"mmm yyyy")</f>
        <v>Feb 2015</v>
      </c>
      <c r="AC1791" s="1" t="str">
        <f>TEXT(Table13[[#This Row],[Order Date]],"dddd")</f>
        <v>Sunday</v>
      </c>
    </row>
    <row r="1792" spans="1:29" ht="14.5">
      <c r="A1792" s="9">
        <v>3137</v>
      </c>
      <c r="B1792" s="9" t="str">
        <f>VLOOKUP(Table13[[#This Row],[Customer ID]],'Customer Lookup'!A:B,2,0)</f>
        <v>Alison Sharp</v>
      </c>
      <c r="C1792" s="9">
        <v>86795</v>
      </c>
      <c r="D1792" s="12">
        <v>42163</v>
      </c>
      <c r="E1792" s="12">
        <v>42164</v>
      </c>
      <c r="F1792" s="24">
        <f>Table13[[#This Row],[Ship Date]]-Table13[[#This Row],[Order Date]]</f>
        <v>1</v>
      </c>
      <c r="G1792" s="18" t="str">
        <f>IF(Table13[[#This Row],[Shipping Delay (No of Days From Order to Delivery)]]&lt;=2,"Fast Delivery","Standard Delivery")</f>
        <v>Fast Delivery</v>
      </c>
      <c r="H1792" s="8" t="s">
        <v>2237</v>
      </c>
      <c r="I1792" s="13" t="str">
        <f ca="1">TRIM(Table13[[#This Row],[Product Category]])</f>
        <v>Office Supplies</v>
      </c>
      <c r="J1792" s="13" t="str">
        <f ca="1">PROPER(Table13[[#This Row],[Product Sub-Category]])</f>
        <v>Binders And Binder Accessories</v>
      </c>
      <c r="K1792" s="14">
        <v>8</v>
      </c>
      <c r="L1792" s="15">
        <v>304.99</v>
      </c>
      <c r="M1792" s="15">
        <f t="shared" si="81"/>
        <v>2439.92</v>
      </c>
      <c r="N1792" s="9">
        <v>0.1</v>
      </c>
      <c r="O1792" s="21">
        <v>0.1</v>
      </c>
      <c r="P1792" s="21" t="str">
        <f>IF(Table13[[#This Row],[Discount]]=0,"No Discount",IF(Table13[[#This Row],[Discount]]&lt;=0.05,"Low",IF(Table13[[#This Row],[Discount]]&lt;=0.1,"Medium","High")))</f>
        <v>Medium</v>
      </c>
      <c r="Q1792" s="15">
        <f t="shared" si="82"/>
        <v>243.99200000000002</v>
      </c>
      <c r="R1792" s="15">
        <f t="shared" si="83"/>
        <v>2195.9279999999999</v>
      </c>
      <c r="S1792" s="15" t="str">
        <f>IF(Table13[[#This Row],[Total Sales After Discount (Main Total Sales)]]&gt;=1000,"High Order","Low Order")</f>
        <v>High Order</v>
      </c>
      <c r="T1792" s="9" t="s">
        <v>31</v>
      </c>
      <c r="U1792" s="9" t="s">
        <v>81</v>
      </c>
      <c r="V1792" s="16" t="str">
        <f ca="1">PROPER(Table13[[#This Row],[Region]])</f>
        <v>East</v>
      </c>
      <c r="W1792" s="9" t="s">
        <v>155</v>
      </c>
      <c r="X1792" s="9" t="s">
        <v>1027</v>
      </c>
      <c r="Y1792" s="9" t="s">
        <v>32</v>
      </c>
      <c r="Z1792" s="9" t="str">
        <f>TEXT(Table13[[#This Row],[Order Date]],"mmm")</f>
        <v>Jun</v>
      </c>
      <c r="AA1792" s="1" t="str">
        <f>TEXT(Table13[[#This Row],[Order Date]],"yyyy")</f>
        <v>2015</v>
      </c>
      <c r="AB1792" s="1" t="str">
        <f>TEXT(Table13[[#This Row],[Order Date]],"mmm yyyy")</f>
        <v>Jun 2015</v>
      </c>
      <c r="AC1792" s="1" t="str">
        <f>TEXT(Table13[[#This Row],[Order Date]],"dddd")</f>
        <v>Monday</v>
      </c>
    </row>
    <row r="1793" spans="1:29" ht="14.5">
      <c r="A1793" s="9">
        <v>3138</v>
      </c>
      <c r="B1793" s="9" t="str">
        <f>VLOOKUP(Table13[[#This Row],[Customer ID]],'Customer Lookup'!A:B,2,0)</f>
        <v>Herbert Donnelly Swanson</v>
      </c>
      <c r="C1793" s="9">
        <v>86796</v>
      </c>
      <c r="D1793" s="12">
        <v>42174</v>
      </c>
      <c r="E1793" s="12">
        <v>42176</v>
      </c>
      <c r="F1793" s="24">
        <f>Table13[[#This Row],[Ship Date]]-Table13[[#This Row],[Order Date]]</f>
        <v>2</v>
      </c>
      <c r="G1793" s="18" t="str">
        <f>IF(Table13[[#This Row],[Shipping Delay (No of Days From Order to Delivery)]]&lt;=2,"Fast Delivery","Standard Delivery")</f>
        <v>Fast Delivery</v>
      </c>
      <c r="H1793" s="9" t="s">
        <v>196</v>
      </c>
      <c r="I1793" s="13" t="str">
        <f ca="1">TRIM(Table13[[#This Row],[Product Category]])</f>
        <v>Furniture</v>
      </c>
      <c r="J1793" s="13" t="str">
        <f ca="1">PROPER(Table13[[#This Row],[Product Sub-Category]])</f>
        <v>Appliances</v>
      </c>
      <c r="K1793" s="14">
        <v>22</v>
      </c>
      <c r="L1793" s="15">
        <v>4.0599999999999996</v>
      </c>
      <c r="M1793" s="15">
        <f t="shared" si="81"/>
        <v>89.32</v>
      </c>
      <c r="N1793" s="9">
        <v>0.05</v>
      </c>
      <c r="O1793" s="20">
        <v>0.05</v>
      </c>
      <c r="P1793" s="20" t="str">
        <f>IF(Table13[[#This Row],[Discount]]=0,"No Discount",IF(Table13[[#This Row],[Discount]]&lt;=0.05,"Low",IF(Table13[[#This Row],[Discount]]&lt;=0.1,"Medium","High")))</f>
        <v>Low</v>
      </c>
      <c r="Q1793" s="15">
        <f t="shared" si="82"/>
        <v>4.4660000000000002</v>
      </c>
      <c r="R1793" s="15">
        <f t="shared" si="83"/>
        <v>84.853999999999999</v>
      </c>
      <c r="S1793" s="15" t="str">
        <f>IF(Table13[[#This Row],[Total Sales After Discount (Main Total Sales)]]&gt;=1000,"High Order","Low Order")</f>
        <v>Low Order</v>
      </c>
      <c r="T1793" s="9" t="s">
        <v>31</v>
      </c>
      <c r="U1793" s="9" t="s">
        <v>81</v>
      </c>
      <c r="V1793" s="16" t="str">
        <f ca="1">PROPER(Table13[[#This Row],[Region]])</f>
        <v>East</v>
      </c>
      <c r="W1793" s="9" t="s">
        <v>155</v>
      </c>
      <c r="X1793" s="9" t="s">
        <v>1028</v>
      </c>
      <c r="Y1793" s="9" t="s">
        <v>22</v>
      </c>
      <c r="Z1793" s="9" t="str">
        <f>TEXT(Table13[[#This Row],[Order Date]],"mmm")</f>
        <v>Jun</v>
      </c>
      <c r="AA1793" s="1" t="str">
        <f>TEXT(Table13[[#This Row],[Order Date]],"yyyy")</f>
        <v>2015</v>
      </c>
      <c r="AB1793" s="1" t="str">
        <f>TEXT(Table13[[#This Row],[Order Date]],"mmm yyyy")</f>
        <v>Jun 2015</v>
      </c>
      <c r="AC1793" s="1" t="str">
        <f>TEXT(Table13[[#This Row],[Order Date]],"dddd")</f>
        <v>Friday</v>
      </c>
    </row>
    <row r="1794" spans="1:29" ht="14.5">
      <c r="A1794" s="9">
        <v>3139</v>
      </c>
      <c r="B1794" s="9" t="str">
        <f>VLOOKUP(Table13[[#This Row],[Customer ID]],'Customer Lookup'!A:B,2,0)</f>
        <v>David Powell</v>
      </c>
      <c r="C1794" s="9">
        <v>86793</v>
      </c>
      <c r="D1794" s="12">
        <v>42126</v>
      </c>
      <c r="E1794" s="12">
        <v>42129</v>
      </c>
      <c r="F1794" s="24">
        <f>Table13[[#This Row],[Ship Date]]-Table13[[#This Row],[Order Date]]</f>
        <v>3</v>
      </c>
      <c r="G1794" s="18" t="str">
        <f>IF(Table13[[#This Row],[Shipping Delay (No of Days From Order to Delivery)]]&lt;=2,"Fast Delivery","Standard Delivery")</f>
        <v>Standard Delivery</v>
      </c>
      <c r="H1794" s="8" t="s">
        <v>2232</v>
      </c>
      <c r="I1794" s="13" t="str">
        <f ca="1">TRIM(Table13[[#This Row],[Product Category]])</f>
        <v>Office Supplies</v>
      </c>
      <c r="J1794" s="13" t="str">
        <f ca="1">PROPER(Table13[[#This Row],[Product Sub-Category]])</f>
        <v>Chairs &amp; Chairmats</v>
      </c>
      <c r="K1794" s="14">
        <v>31</v>
      </c>
      <c r="L1794" s="15">
        <v>280.98</v>
      </c>
      <c r="M1794" s="15">
        <f t="shared" ref="M1794:M1857" si="84">L1794*K1794</f>
        <v>8710.380000000001</v>
      </c>
      <c r="N1794" s="9">
        <v>0.1</v>
      </c>
      <c r="O1794" s="21">
        <v>0.1</v>
      </c>
      <c r="P1794" s="21" t="str">
        <f>IF(Table13[[#This Row],[Discount]]=0,"No Discount",IF(Table13[[#This Row],[Discount]]&lt;=0.05,"Low",IF(Table13[[#This Row],[Discount]]&lt;=0.1,"Medium","High")))</f>
        <v>Medium</v>
      </c>
      <c r="Q1794" s="15">
        <f t="shared" ref="Q1794:Q1857" si="85">N1794*M1794</f>
        <v>871.03800000000012</v>
      </c>
      <c r="R1794" s="15">
        <f t="shared" ref="R1794:R1857" si="86">M1794-Q1794</f>
        <v>7839.3420000000006</v>
      </c>
      <c r="S1794" s="15" t="str">
        <f>IF(Table13[[#This Row],[Total Sales After Discount (Main Total Sales)]]&gt;=1000,"High Order","Low Order")</f>
        <v>High Order</v>
      </c>
      <c r="T1794" s="9" t="s">
        <v>41</v>
      </c>
      <c r="U1794" s="9" t="s">
        <v>42</v>
      </c>
      <c r="V1794" s="16" t="str">
        <f ca="1">PROPER(Table13[[#This Row],[Region]])</f>
        <v>Central</v>
      </c>
      <c r="W1794" s="9" t="s">
        <v>46</v>
      </c>
      <c r="X1794" s="9" t="s">
        <v>424</v>
      </c>
      <c r="Y1794" s="9" t="s">
        <v>22</v>
      </c>
      <c r="Z1794" s="9" t="str">
        <f>TEXT(Table13[[#This Row],[Order Date]],"mmm")</f>
        <v>May</v>
      </c>
      <c r="AA1794" s="1" t="str">
        <f>TEXT(Table13[[#This Row],[Order Date]],"yyyy")</f>
        <v>2015</v>
      </c>
      <c r="AB1794" s="1" t="str">
        <f>TEXT(Table13[[#This Row],[Order Date]],"mmm yyyy")</f>
        <v>May 2015</v>
      </c>
      <c r="AC1794" s="1" t="str">
        <f>TEXT(Table13[[#This Row],[Order Date]],"dddd")</f>
        <v>Saturday</v>
      </c>
    </row>
    <row r="1795" spans="1:29" ht="14.5">
      <c r="A1795" s="9">
        <v>3141</v>
      </c>
      <c r="B1795" s="9" t="str">
        <f>VLOOKUP(Table13[[#This Row],[Customer ID]],'Customer Lookup'!A:B,2,0)</f>
        <v>Jerome McIntosh</v>
      </c>
      <c r="C1795" s="9">
        <v>86369</v>
      </c>
      <c r="D1795" s="12">
        <v>42156</v>
      </c>
      <c r="E1795" s="12">
        <v>42163</v>
      </c>
      <c r="F1795" s="24">
        <f>Table13[[#This Row],[Ship Date]]-Table13[[#This Row],[Order Date]]</f>
        <v>7</v>
      </c>
      <c r="G1795" s="18" t="str">
        <f>IF(Table13[[#This Row],[Shipping Delay (No of Days From Order to Delivery)]]&lt;=2,"Fast Delivery","Standard Delivery")</f>
        <v>Standard Delivery</v>
      </c>
      <c r="H1795" s="9" t="s">
        <v>2240</v>
      </c>
      <c r="I1795" s="13" t="str">
        <f ca="1">TRIM(Table13[[#This Row],[Product Category]])</f>
        <v>Office Supplies</v>
      </c>
      <c r="J1795" s="13" t="str">
        <f ca="1">PROPER(Table13[[#This Row],[Product Sub-Category]])</f>
        <v>Scissors, Rulers And Trimmers</v>
      </c>
      <c r="K1795" s="14">
        <v>13</v>
      </c>
      <c r="L1795" s="15">
        <v>6.84</v>
      </c>
      <c r="M1795" s="15">
        <f t="shared" si="84"/>
        <v>88.92</v>
      </c>
      <c r="N1795" s="9">
        <v>0.05</v>
      </c>
      <c r="O1795" s="20">
        <v>0.05</v>
      </c>
      <c r="P1795" s="20" t="str">
        <f>IF(Table13[[#This Row],[Discount]]=0,"No Discount",IF(Table13[[#This Row],[Discount]]&lt;=0.05,"Low",IF(Table13[[#This Row],[Discount]]&lt;=0.1,"Medium","High")))</f>
        <v>Low</v>
      </c>
      <c r="Q1795" s="15">
        <f t="shared" si="85"/>
        <v>4.4460000000000006</v>
      </c>
      <c r="R1795" s="15">
        <f t="shared" si="86"/>
        <v>84.474000000000004</v>
      </c>
      <c r="S1795" s="15" t="str">
        <f>IF(Table13[[#This Row],[Total Sales After Discount (Main Total Sales)]]&gt;=1000,"High Order","Low Order")</f>
        <v>Low Order</v>
      </c>
      <c r="T1795" s="9" t="s">
        <v>98</v>
      </c>
      <c r="U1795" s="9" t="s">
        <v>104</v>
      </c>
      <c r="V1795" s="16" t="str">
        <f ca="1">PROPER(Table13[[#This Row],[Region]])</f>
        <v>Central</v>
      </c>
      <c r="W1795" s="9" t="s">
        <v>112</v>
      </c>
      <c r="X1795" s="9" t="s">
        <v>783</v>
      </c>
      <c r="Y1795" s="9" t="s">
        <v>32</v>
      </c>
      <c r="Z1795" s="9" t="str">
        <f>TEXT(Table13[[#This Row],[Order Date]],"mmm")</f>
        <v>Jun</v>
      </c>
      <c r="AA1795" s="1" t="str">
        <f>TEXT(Table13[[#This Row],[Order Date]],"yyyy")</f>
        <v>2015</v>
      </c>
      <c r="AB1795" s="1" t="str">
        <f>TEXT(Table13[[#This Row],[Order Date]],"mmm yyyy")</f>
        <v>Jun 2015</v>
      </c>
      <c r="AC1795" s="1" t="str">
        <f>TEXT(Table13[[#This Row],[Order Date]],"dddd")</f>
        <v>Monday</v>
      </c>
    </row>
    <row r="1796" spans="1:29" ht="14.5">
      <c r="A1796" s="9">
        <v>3141</v>
      </c>
      <c r="B1796" s="9" t="str">
        <f>VLOOKUP(Table13[[#This Row],[Customer ID]],'Customer Lookup'!A:B,2,0)</f>
        <v>Jerome McIntosh</v>
      </c>
      <c r="C1796" s="9">
        <v>86369</v>
      </c>
      <c r="D1796" s="12">
        <v>42156</v>
      </c>
      <c r="E1796" s="12">
        <v>42158</v>
      </c>
      <c r="F1796" s="24">
        <f>Table13[[#This Row],[Ship Date]]-Table13[[#This Row],[Order Date]]</f>
        <v>2</v>
      </c>
      <c r="G1796" s="18" t="str">
        <f>IF(Table13[[#This Row],[Shipping Delay (No of Days From Order to Delivery)]]&lt;=2,"Fast Delivery","Standard Delivery")</f>
        <v>Fast Delivery</v>
      </c>
      <c r="H1796" s="8" t="s">
        <v>2238</v>
      </c>
      <c r="I1796" s="13" t="str">
        <f ca="1">TRIM(Table13[[#This Row],[Product Category]])</f>
        <v>Office Supplies</v>
      </c>
      <c r="J1796" s="13" t="str">
        <f ca="1">PROPER(Table13[[#This Row],[Product Sub-Category]])</f>
        <v>Storage &amp; Organization</v>
      </c>
      <c r="K1796" s="14">
        <v>15</v>
      </c>
      <c r="L1796" s="15">
        <v>48.91</v>
      </c>
      <c r="M1796" s="15">
        <f t="shared" si="84"/>
        <v>733.65</v>
      </c>
      <c r="N1796" s="9">
        <v>0.05</v>
      </c>
      <c r="O1796" s="21">
        <v>0.05</v>
      </c>
      <c r="P1796" s="21" t="str">
        <f>IF(Table13[[#This Row],[Discount]]=0,"No Discount",IF(Table13[[#This Row],[Discount]]&lt;=0.05,"Low",IF(Table13[[#This Row],[Discount]]&lt;=0.1,"Medium","High")))</f>
        <v>Low</v>
      </c>
      <c r="Q1796" s="15">
        <f t="shared" si="85"/>
        <v>36.682499999999997</v>
      </c>
      <c r="R1796" s="15">
        <f t="shared" si="86"/>
        <v>696.96749999999997</v>
      </c>
      <c r="S1796" s="15" t="str">
        <f>IF(Table13[[#This Row],[Total Sales After Discount (Main Total Sales)]]&gt;=1000,"High Order","Low Order")</f>
        <v>Low Order</v>
      </c>
      <c r="T1796" s="9" t="s">
        <v>98</v>
      </c>
      <c r="U1796" s="9" t="s">
        <v>104</v>
      </c>
      <c r="V1796" s="16" t="str">
        <f ca="1">PROPER(Table13[[#This Row],[Region]])</f>
        <v>Central</v>
      </c>
      <c r="W1796" s="9" t="s">
        <v>112</v>
      </c>
      <c r="X1796" s="9" t="s">
        <v>783</v>
      </c>
      <c r="Y1796" s="9" t="s">
        <v>22</v>
      </c>
      <c r="Z1796" s="9" t="str">
        <f>TEXT(Table13[[#This Row],[Order Date]],"mmm")</f>
        <v>Jun</v>
      </c>
      <c r="AA1796" s="1" t="str">
        <f>TEXT(Table13[[#This Row],[Order Date]],"yyyy")</f>
        <v>2015</v>
      </c>
      <c r="AB1796" s="1" t="str">
        <f>TEXT(Table13[[#This Row],[Order Date]],"mmm yyyy")</f>
        <v>Jun 2015</v>
      </c>
      <c r="AC1796" s="1" t="str">
        <f>TEXT(Table13[[#This Row],[Order Date]],"dddd")</f>
        <v>Monday</v>
      </c>
    </row>
    <row r="1797" spans="1:29" ht="14.5">
      <c r="A1797" s="9">
        <v>3143</v>
      </c>
      <c r="B1797" s="9" t="str">
        <f>VLOOKUP(Table13[[#This Row],[Customer ID]],'Customer Lookup'!A:B,2,0)</f>
        <v>Neil Song</v>
      </c>
      <c r="C1797" s="9">
        <v>86368</v>
      </c>
      <c r="D1797" s="12">
        <v>42087</v>
      </c>
      <c r="E1797" s="12">
        <v>42088</v>
      </c>
      <c r="F1797" s="24">
        <f>Table13[[#This Row],[Ship Date]]-Table13[[#This Row],[Order Date]]</f>
        <v>1</v>
      </c>
      <c r="G1797" s="18" t="str">
        <f>IF(Table13[[#This Row],[Shipping Delay (No of Days From Order to Delivery)]]&lt;=2,"Fast Delivery","Standard Delivery")</f>
        <v>Fast Delivery</v>
      </c>
      <c r="H1797" s="9" t="s">
        <v>2238</v>
      </c>
      <c r="I1797" s="13" t="str">
        <f ca="1">TRIM(Table13[[#This Row],[Product Category]])</f>
        <v>Office Supplies</v>
      </c>
      <c r="J1797" s="13" t="str">
        <f ca="1">PROPER(Table13[[#This Row],[Product Sub-Category]])</f>
        <v>Storage &amp; Organization</v>
      </c>
      <c r="K1797" s="14">
        <v>2</v>
      </c>
      <c r="L1797" s="15">
        <v>15.42</v>
      </c>
      <c r="M1797" s="15">
        <f t="shared" si="84"/>
        <v>30.84</v>
      </c>
      <c r="N1797" s="9">
        <v>0.05</v>
      </c>
      <c r="O1797" s="20">
        <v>0.05</v>
      </c>
      <c r="P1797" s="20" t="str">
        <f>IF(Table13[[#This Row],[Discount]]=0,"No Discount",IF(Table13[[#This Row],[Discount]]&lt;=0.05,"Low",IF(Table13[[#This Row],[Discount]]&lt;=0.1,"Medium","High")))</f>
        <v>Low</v>
      </c>
      <c r="Q1797" s="15">
        <f t="shared" si="85"/>
        <v>1.542</v>
      </c>
      <c r="R1797" s="15">
        <f t="shared" si="86"/>
        <v>29.297999999999998</v>
      </c>
      <c r="S1797" s="15" t="str">
        <f>IF(Table13[[#This Row],[Total Sales After Discount (Main Total Sales)]]&gt;=1000,"High Order","Low Order")</f>
        <v>Low Order</v>
      </c>
      <c r="T1797" s="9" t="s">
        <v>50</v>
      </c>
      <c r="U1797" s="9" t="s">
        <v>104</v>
      </c>
      <c r="V1797" s="16" t="str">
        <f ca="1">PROPER(Table13[[#This Row],[Region]])</f>
        <v>Central</v>
      </c>
      <c r="W1797" s="9" t="s">
        <v>112</v>
      </c>
      <c r="X1797" s="9" t="s">
        <v>1029</v>
      </c>
      <c r="Y1797" s="9" t="s">
        <v>32</v>
      </c>
      <c r="Z1797" s="9" t="str">
        <f>TEXT(Table13[[#This Row],[Order Date]],"mmm")</f>
        <v>Mar</v>
      </c>
      <c r="AA1797" s="1" t="str">
        <f>TEXT(Table13[[#This Row],[Order Date]],"yyyy")</f>
        <v>2015</v>
      </c>
      <c r="AB1797" s="1" t="str">
        <f>TEXT(Table13[[#This Row],[Order Date]],"mmm yyyy")</f>
        <v>Mar 2015</v>
      </c>
      <c r="AC1797" s="1" t="str">
        <f>TEXT(Table13[[#This Row],[Order Date]],"dddd")</f>
        <v>Tuesday</v>
      </c>
    </row>
    <row r="1798" spans="1:29" ht="14.5">
      <c r="A1798" s="9">
        <v>3146</v>
      </c>
      <c r="B1798" s="9" t="str">
        <f>VLOOKUP(Table13[[#This Row],[Customer ID]],'Customer Lookup'!A:B,2,0)</f>
        <v>Maureen Stout</v>
      </c>
      <c r="C1798" s="9">
        <v>85850</v>
      </c>
      <c r="D1798" s="12">
        <v>42008</v>
      </c>
      <c r="E1798" s="12">
        <v>42009</v>
      </c>
      <c r="F1798" s="24">
        <f>Table13[[#This Row],[Ship Date]]-Table13[[#This Row],[Order Date]]</f>
        <v>1</v>
      </c>
      <c r="G1798" s="18" t="str">
        <f>IF(Table13[[#This Row],[Shipping Delay (No of Days From Order to Delivery)]]&lt;=2,"Fast Delivery","Standard Delivery")</f>
        <v>Fast Delivery</v>
      </c>
      <c r="H1798" s="8" t="s">
        <v>2237</v>
      </c>
      <c r="I1798" s="13" t="str">
        <f ca="1">TRIM(Table13[[#This Row],[Product Category]])</f>
        <v>Office Supplies</v>
      </c>
      <c r="J1798" s="13" t="str">
        <f ca="1">PROPER(Table13[[#This Row],[Product Sub-Category]])</f>
        <v>Binders And Binder Accessories</v>
      </c>
      <c r="K1798" s="14">
        <v>4</v>
      </c>
      <c r="L1798" s="15">
        <v>3.36</v>
      </c>
      <c r="M1798" s="15">
        <f t="shared" si="84"/>
        <v>13.44</v>
      </c>
      <c r="N1798" s="9">
        <v>0.05</v>
      </c>
      <c r="O1798" s="21">
        <v>0.05</v>
      </c>
      <c r="P1798" s="21" t="str">
        <f>IF(Table13[[#This Row],[Discount]]=0,"No Discount",IF(Table13[[#This Row],[Discount]]&lt;=0.05,"Low",IF(Table13[[#This Row],[Discount]]&lt;=0.1,"Medium","High")))</f>
        <v>Low</v>
      </c>
      <c r="Q1798" s="15">
        <f t="shared" si="85"/>
        <v>0.67200000000000004</v>
      </c>
      <c r="R1798" s="15">
        <f t="shared" si="86"/>
        <v>12.767999999999999</v>
      </c>
      <c r="S1798" s="15" t="str">
        <f>IF(Table13[[#This Row],[Total Sales After Discount (Main Total Sales)]]&gt;=1000,"High Order","Low Order")</f>
        <v>Low Order</v>
      </c>
      <c r="T1798" s="9" t="s">
        <v>41</v>
      </c>
      <c r="U1798" s="9" t="s">
        <v>81</v>
      </c>
      <c r="V1798" s="16" t="str">
        <f ca="1">PROPER(Table13[[#This Row],[Region]])</f>
        <v>Central</v>
      </c>
      <c r="W1798" s="9" t="s">
        <v>112</v>
      </c>
      <c r="X1798" s="9" t="s">
        <v>1030</v>
      </c>
      <c r="Y1798" s="9" t="s">
        <v>32</v>
      </c>
      <c r="Z1798" s="9" t="str">
        <f>TEXT(Table13[[#This Row],[Order Date]],"mmm")</f>
        <v>Jan</v>
      </c>
      <c r="AA1798" s="1" t="str">
        <f>TEXT(Table13[[#This Row],[Order Date]],"yyyy")</f>
        <v>2015</v>
      </c>
      <c r="AB1798" s="1" t="str">
        <f>TEXT(Table13[[#This Row],[Order Date]],"mmm yyyy")</f>
        <v>Jan 2015</v>
      </c>
      <c r="AC1798" s="1" t="str">
        <f>TEXT(Table13[[#This Row],[Order Date]],"dddd")</f>
        <v>Sunday</v>
      </c>
    </row>
    <row r="1799" spans="1:29" ht="14.5">
      <c r="A1799" s="9">
        <v>3146</v>
      </c>
      <c r="B1799" s="9" t="str">
        <f>VLOOKUP(Table13[[#This Row],[Customer ID]],'Customer Lookup'!A:B,2,0)</f>
        <v>Maureen Stout</v>
      </c>
      <c r="C1799" s="9">
        <v>85850</v>
      </c>
      <c r="D1799" s="12">
        <v>42008</v>
      </c>
      <c r="E1799" s="12">
        <v>42010</v>
      </c>
      <c r="F1799" s="24">
        <f>Table13[[#This Row],[Ship Date]]-Table13[[#This Row],[Order Date]]</f>
        <v>2</v>
      </c>
      <c r="G1799" s="18" t="str">
        <f>IF(Table13[[#This Row],[Shipping Delay (No of Days From Order to Delivery)]]&lt;=2,"Fast Delivery","Standard Delivery")</f>
        <v>Fast Delivery</v>
      </c>
      <c r="H1799" s="9" t="s">
        <v>83</v>
      </c>
      <c r="I1799" s="13" t="str">
        <f ca="1">TRIM(Table13[[#This Row],[Product Category]])</f>
        <v>Furniture</v>
      </c>
      <c r="J1799" s="13" t="str">
        <f ca="1">PROPER(Table13[[#This Row],[Product Sub-Category]])</f>
        <v>Paper</v>
      </c>
      <c r="K1799" s="14">
        <v>11</v>
      </c>
      <c r="L1799" s="15">
        <v>3.71</v>
      </c>
      <c r="M1799" s="15">
        <f t="shared" si="84"/>
        <v>40.81</v>
      </c>
      <c r="N1799" s="9">
        <v>0.05</v>
      </c>
      <c r="O1799" s="20">
        <v>0.05</v>
      </c>
      <c r="P1799" s="20" t="str">
        <f>IF(Table13[[#This Row],[Discount]]=0,"No Discount",IF(Table13[[#This Row],[Discount]]&lt;=0.05,"Low",IF(Table13[[#This Row],[Discount]]&lt;=0.1,"Medium","High")))</f>
        <v>Low</v>
      </c>
      <c r="Q1799" s="15">
        <f t="shared" si="85"/>
        <v>2.0405000000000002</v>
      </c>
      <c r="R1799" s="15">
        <f t="shared" si="86"/>
        <v>38.769500000000001</v>
      </c>
      <c r="S1799" s="15" t="str">
        <f>IF(Table13[[#This Row],[Total Sales After Discount (Main Total Sales)]]&gt;=1000,"High Order","Low Order")</f>
        <v>Low Order</v>
      </c>
      <c r="T1799" s="9" t="s">
        <v>41</v>
      </c>
      <c r="U1799" s="9" t="s">
        <v>81</v>
      </c>
      <c r="V1799" s="16" t="str">
        <f ca="1">PROPER(Table13[[#This Row],[Region]])</f>
        <v>West</v>
      </c>
      <c r="W1799" s="9" t="s">
        <v>112</v>
      </c>
      <c r="X1799" s="9" t="s">
        <v>1030</v>
      </c>
      <c r="Y1799" s="9" t="s">
        <v>22</v>
      </c>
      <c r="Z1799" s="9" t="str">
        <f>TEXT(Table13[[#This Row],[Order Date]],"mmm")</f>
        <v>Jan</v>
      </c>
      <c r="AA1799" s="1" t="str">
        <f>TEXT(Table13[[#This Row],[Order Date]],"yyyy")</f>
        <v>2015</v>
      </c>
      <c r="AB1799" s="1" t="str">
        <f>TEXT(Table13[[#This Row],[Order Date]],"mmm yyyy")</f>
        <v>Jan 2015</v>
      </c>
      <c r="AC1799" s="1" t="str">
        <f>TEXT(Table13[[#This Row],[Order Date]],"dddd")</f>
        <v>Sunday</v>
      </c>
    </row>
    <row r="1800" spans="1:29" ht="14.5">
      <c r="A1800" s="9">
        <v>3148</v>
      </c>
      <c r="B1800" s="9" t="str">
        <f>VLOOKUP(Table13[[#This Row],[Customer ID]],'Customer Lookup'!A:B,2,0)</f>
        <v>Leroy Field</v>
      </c>
      <c r="C1800" s="9">
        <v>89716</v>
      </c>
      <c r="D1800" s="12">
        <v>42018</v>
      </c>
      <c r="E1800" s="12">
        <v>42018</v>
      </c>
      <c r="F1800" s="24">
        <f>Table13[[#This Row],[Ship Date]]-Table13[[#This Row],[Order Date]]</f>
        <v>0</v>
      </c>
      <c r="G1800" s="18" t="str">
        <f>IF(Table13[[#This Row],[Shipping Delay (No of Days From Order to Delivery)]]&lt;=2,"Fast Delivery","Standard Delivery")</f>
        <v>Fast Delivery</v>
      </c>
      <c r="H1800" s="8" t="s">
        <v>2233</v>
      </c>
      <c r="I1800" s="13" t="str">
        <f ca="1">TRIM(Table13[[#This Row],[Product Category]])</f>
        <v>Furniture</v>
      </c>
      <c r="J1800" s="13" t="str">
        <f ca="1">PROPER(Table13[[#This Row],[Product Sub-Category]])</f>
        <v>Office Furnishings</v>
      </c>
      <c r="K1800" s="14">
        <v>7</v>
      </c>
      <c r="L1800" s="15">
        <v>19.989999999999998</v>
      </c>
      <c r="M1800" s="15">
        <f t="shared" si="84"/>
        <v>139.92999999999998</v>
      </c>
      <c r="N1800" s="9">
        <v>0.05</v>
      </c>
      <c r="O1800" s="21">
        <v>0.05</v>
      </c>
      <c r="P1800" s="21" t="str">
        <f>IF(Table13[[#This Row],[Discount]]=0,"No Discount",IF(Table13[[#This Row],[Discount]]&lt;=0.05,"Low",IF(Table13[[#This Row],[Discount]]&lt;=0.1,"Medium","High")))</f>
        <v>Low</v>
      </c>
      <c r="Q1800" s="15">
        <f t="shared" si="85"/>
        <v>6.9964999999999993</v>
      </c>
      <c r="R1800" s="15">
        <f t="shared" si="86"/>
        <v>132.93349999999998</v>
      </c>
      <c r="S1800" s="15" t="str">
        <f>IF(Table13[[#This Row],[Total Sales After Discount (Main Total Sales)]]&gt;=1000,"High Order","Low Order")</f>
        <v>Low Order</v>
      </c>
      <c r="T1800" s="9" t="s">
        <v>50</v>
      </c>
      <c r="U1800" s="9" t="s">
        <v>81</v>
      </c>
      <c r="V1800" s="16" t="str">
        <f ca="1">PROPER(Table13[[#This Row],[Region]])</f>
        <v>West</v>
      </c>
      <c r="W1800" s="9" t="s">
        <v>682</v>
      </c>
      <c r="X1800" s="9" t="s">
        <v>1031</v>
      </c>
      <c r="Y1800" s="9" t="s">
        <v>32</v>
      </c>
      <c r="Z1800" s="9" t="str">
        <f>TEXT(Table13[[#This Row],[Order Date]],"mmm")</f>
        <v>Jan</v>
      </c>
      <c r="AA1800" s="1" t="str">
        <f>TEXT(Table13[[#This Row],[Order Date]],"yyyy")</f>
        <v>2015</v>
      </c>
      <c r="AB1800" s="1" t="str">
        <f>TEXT(Table13[[#This Row],[Order Date]],"mmm yyyy")</f>
        <v>Jan 2015</v>
      </c>
      <c r="AC1800" s="1" t="str">
        <f>TEXT(Table13[[#This Row],[Order Date]],"dddd")</f>
        <v>Wednesday</v>
      </c>
    </row>
    <row r="1801" spans="1:29" ht="14.5">
      <c r="A1801" s="9">
        <v>3149</v>
      </c>
      <c r="B1801" s="9" t="str">
        <f>VLOOKUP(Table13[[#This Row],[Customer ID]],'Customer Lookup'!A:B,2,0)</f>
        <v>Harriet Moore</v>
      </c>
      <c r="C1801" s="9">
        <v>89716</v>
      </c>
      <c r="D1801" s="12">
        <v>42018</v>
      </c>
      <c r="E1801" s="12">
        <v>42020</v>
      </c>
      <c r="F1801" s="24">
        <f>Table13[[#This Row],[Ship Date]]-Table13[[#This Row],[Order Date]]</f>
        <v>2</v>
      </c>
      <c r="G1801" s="18" t="str">
        <f>IF(Table13[[#This Row],[Shipping Delay (No of Days From Order to Delivery)]]&lt;=2,"Fast Delivery","Standard Delivery")</f>
        <v>Fast Delivery</v>
      </c>
      <c r="H1801" s="9" t="s">
        <v>2232</v>
      </c>
      <c r="I1801" s="13" t="str">
        <f ca="1">TRIM(Table13[[#This Row],[Product Category]])</f>
        <v>Furniture</v>
      </c>
      <c r="J1801" s="13" t="str">
        <f ca="1">PROPER(Table13[[#This Row],[Product Sub-Category]])</f>
        <v>Chairs &amp; Chairmats</v>
      </c>
      <c r="K1801" s="14">
        <v>6</v>
      </c>
      <c r="L1801" s="15">
        <v>320.98</v>
      </c>
      <c r="M1801" s="15">
        <f t="shared" si="84"/>
        <v>1925.88</v>
      </c>
      <c r="N1801" s="9">
        <v>0.1</v>
      </c>
      <c r="O1801" s="20">
        <v>0.1</v>
      </c>
      <c r="P1801" s="20" t="str">
        <f>IF(Table13[[#This Row],[Discount]]=0,"No Discount",IF(Table13[[#This Row],[Discount]]&lt;=0.05,"Low",IF(Table13[[#This Row],[Discount]]&lt;=0.1,"Medium","High")))</f>
        <v>Medium</v>
      </c>
      <c r="Q1801" s="15">
        <f t="shared" si="85"/>
        <v>192.58800000000002</v>
      </c>
      <c r="R1801" s="15">
        <f t="shared" si="86"/>
        <v>1733.2920000000001</v>
      </c>
      <c r="S1801" s="15" t="str">
        <f>IF(Table13[[#This Row],[Total Sales After Discount (Main Total Sales)]]&gt;=1000,"High Order","Low Order")</f>
        <v>High Order</v>
      </c>
      <c r="T1801" s="9" t="s">
        <v>50</v>
      </c>
      <c r="U1801" s="9" t="s">
        <v>81</v>
      </c>
      <c r="V1801" s="16" t="str">
        <f ca="1">PROPER(Table13[[#This Row],[Region]])</f>
        <v>West</v>
      </c>
      <c r="W1801" s="9" t="s">
        <v>682</v>
      </c>
      <c r="X1801" s="9" t="s">
        <v>1032</v>
      </c>
      <c r="Y1801" s="9" t="s">
        <v>22</v>
      </c>
      <c r="Z1801" s="9" t="str">
        <f>TEXT(Table13[[#This Row],[Order Date]],"mmm")</f>
        <v>Jan</v>
      </c>
      <c r="AA1801" s="1" t="str">
        <f>TEXT(Table13[[#This Row],[Order Date]],"yyyy")</f>
        <v>2015</v>
      </c>
      <c r="AB1801" s="1" t="str">
        <f>TEXT(Table13[[#This Row],[Order Date]],"mmm yyyy")</f>
        <v>Jan 2015</v>
      </c>
      <c r="AC1801" s="1" t="str">
        <f>TEXT(Table13[[#This Row],[Order Date]],"dddd")</f>
        <v>Wednesday</v>
      </c>
    </row>
    <row r="1802" spans="1:29" ht="14.5">
      <c r="A1802" s="9">
        <v>3151</v>
      </c>
      <c r="B1802" s="9" t="str">
        <f>VLOOKUP(Table13[[#This Row],[Customer ID]],'Customer Lookup'!A:B,2,0)</f>
        <v>Glenda Hunter</v>
      </c>
      <c r="C1802" s="9">
        <v>88543</v>
      </c>
      <c r="D1802" s="12">
        <v>42158</v>
      </c>
      <c r="E1802" s="12">
        <v>42158</v>
      </c>
      <c r="F1802" s="24">
        <f>Table13[[#This Row],[Ship Date]]-Table13[[#This Row],[Order Date]]</f>
        <v>0</v>
      </c>
      <c r="G1802" s="18" t="str">
        <f>IF(Table13[[#This Row],[Shipping Delay (No of Days From Order to Delivery)]]&lt;=2,"Fast Delivery","Standard Delivery")</f>
        <v>Fast Delivery</v>
      </c>
      <c r="H1802" s="8" t="s">
        <v>123</v>
      </c>
      <c r="I1802" s="13" t="str">
        <f ca="1">TRIM(Table13[[#This Row],[Product Category]])</f>
        <v>Technology</v>
      </c>
      <c r="J1802" s="13" t="str">
        <f ca="1">PROPER(Table13[[#This Row],[Product Sub-Category]])</f>
        <v>Tables</v>
      </c>
      <c r="K1802" s="14">
        <v>9</v>
      </c>
      <c r="L1802" s="15">
        <v>145.97999999999999</v>
      </c>
      <c r="M1802" s="15">
        <f t="shared" si="84"/>
        <v>1313.82</v>
      </c>
      <c r="N1802" s="9">
        <v>0.1</v>
      </c>
      <c r="O1802" s="21">
        <v>0.1</v>
      </c>
      <c r="P1802" s="21" t="str">
        <f>IF(Table13[[#This Row],[Discount]]=0,"No Discount",IF(Table13[[#This Row],[Discount]]&lt;=0.05,"Low",IF(Table13[[#This Row],[Discount]]&lt;=0.1,"Medium","High")))</f>
        <v>Medium</v>
      </c>
      <c r="Q1802" s="15">
        <f t="shared" si="85"/>
        <v>131.38200000000001</v>
      </c>
      <c r="R1802" s="15">
        <f t="shared" si="86"/>
        <v>1182.4379999999999</v>
      </c>
      <c r="S1802" s="15" t="str">
        <f>IF(Table13[[#This Row],[Total Sales After Discount (Main Total Sales)]]&gt;=1000,"High Order","Low Order")</f>
        <v>High Order</v>
      </c>
      <c r="T1802" s="9" t="s">
        <v>31</v>
      </c>
      <c r="U1802" s="9" t="s">
        <v>81</v>
      </c>
      <c r="V1802" s="16" t="str">
        <f ca="1">PROPER(Table13[[#This Row],[Region]])</f>
        <v>West</v>
      </c>
      <c r="W1802" s="9" t="s">
        <v>37</v>
      </c>
      <c r="X1802" s="9" t="s">
        <v>1033</v>
      </c>
      <c r="Y1802" s="9" t="s">
        <v>22</v>
      </c>
      <c r="Z1802" s="9" t="str">
        <f>TEXT(Table13[[#This Row],[Order Date]],"mmm")</f>
        <v>Jun</v>
      </c>
      <c r="AA1802" s="1" t="str">
        <f>TEXT(Table13[[#This Row],[Order Date]],"yyyy")</f>
        <v>2015</v>
      </c>
      <c r="AB1802" s="1" t="str">
        <f>TEXT(Table13[[#This Row],[Order Date]],"mmm yyyy")</f>
        <v>Jun 2015</v>
      </c>
      <c r="AC1802" s="1" t="str">
        <f>TEXT(Table13[[#This Row],[Order Date]],"dddd")</f>
        <v>Wednesday</v>
      </c>
    </row>
    <row r="1803" spans="1:29" ht="14.5">
      <c r="A1803" s="9">
        <v>3151</v>
      </c>
      <c r="B1803" s="9" t="str">
        <f>VLOOKUP(Table13[[#This Row],[Customer ID]],'Customer Lookup'!A:B,2,0)</f>
        <v>Glenda Hunter</v>
      </c>
      <c r="C1803" s="9">
        <v>88544</v>
      </c>
      <c r="D1803" s="12">
        <v>42039</v>
      </c>
      <c r="E1803" s="12">
        <v>42040</v>
      </c>
      <c r="F1803" s="24">
        <f>Table13[[#This Row],[Ship Date]]-Table13[[#This Row],[Order Date]]</f>
        <v>1</v>
      </c>
      <c r="G1803" s="18" t="str">
        <f>IF(Table13[[#This Row],[Shipping Delay (No of Days From Order to Delivery)]]&lt;=2,"Fast Delivery","Standard Delivery")</f>
        <v>Fast Delivery</v>
      </c>
      <c r="H1803" s="9" t="s">
        <v>74</v>
      </c>
      <c r="I1803" s="13" t="str">
        <f ca="1">TRIM(Table13[[#This Row],[Product Category]])</f>
        <v>Office Supplies</v>
      </c>
      <c r="J1803" s="13" t="str">
        <f ca="1">PROPER(Table13[[#This Row],[Product Sub-Category]])</f>
        <v>Office Machines</v>
      </c>
      <c r="K1803" s="14">
        <v>1</v>
      </c>
      <c r="L1803" s="15">
        <v>3502.14</v>
      </c>
      <c r="M1803" s="15">
        <f t="shared" si="84"/>
        <v>3502.14</v>
      </c>
      <c r="N1803" s="9">
        <v>0.15</v>
      </c>
      <c r="O1803" s="20">
        <v>0.15</v>
      </c>
      <c r="P1803" s="20" t="str">
        <f>IF(Table13[[#This Row],[Discount]]=0,"No Discount",IF(Table13[[#This Row],[Discount]]&lt;=0.05,"Low",IF(Table13[[#This Row],[Discount]]&lt;=0.1,"Medium","High")))</f>
        <v>High</v>
      </c>
      <c r="Q1803" s="15">
        <f t="shared" si="85"/>
        <v>525.32099999999991</v>
      </c>
      <c r="R1803" s="15">
        <f t="shared" si="86"/>
        <v>2976.819</v>
      </c>
      <c r="S1803" s="15" t="str">
        <f>IF(Table13[[#This Row],[Total Sales After Discount (Main Total Sales)]]&gt;=1000,"High Order","Low Order")</f>
        <v>High Order</v>
      </c>
      <c r="T1803" s="9" t="s">
        <v>41</v>
      </c>
      <c r="U1803" s="9" t="s">
        <v>81</v>
      </c>
      <c r="V1803" s="16" t="str">
        <f ca="1">PROPER(Table13[[#This Row],[Region]])</f>
        <v>West</v>
      </c>
      <c r="W1803" s="9" t="s">
        <v>37</v>
      </c>
      <c r="X1803" s="9" t="s">
        <v>1033</v>
      </c>
      <c r="Y1803" s="9" t="s">
        <v>22</v>
      </c>
      <c r="Z1803" s="9" t="str">
        <f>TEXT(Table13[[#This Row],[Order Date]],"mmm")</f>
        <v>Feb</v>
      </c>
      <c r="AA1803" s="1" t="str">
        <f>TEXT(Table13[[#This Row],[Order Date]],"yyyy")</f>
        <v>2015</v>
      </c>
      <c r="AB1803" s="1" t="str">
        <f>TEXT(Table13[[#This Row],[Order Date]],"mmm yyyy")</f>
        <v>Feb 2015</v>
      </c>
      <c r="AC1803" s="1" t="str">
        <f>TEXT(Table13[[#This Row],[Order Date]],"dddd")</f>
        <v>Wednesday</v>
      </c>
    </row>
    <row r="1804" spans="1:29" ht="14.5">
      <c r="A1804" s="9">
        <v>3151</v>
      </c>
      <c r="B1804" s="9" t="str">
        <f>VLOOKUP(Table13[[#This Row],[Customer ID]],'Customer Lookup'!A:B,2,0)</f>
        <v>Glenda Hunter</v>
      </c>
      <c r="C1804" s="9">
        <v>88544</v>
      </c>
      <c r="D1804" s="12">
        <v>42039</v>
      </c>
      <c r="E1804" s="12">
        <v>42040</v>
      </c>
      <c r="F1804" s="24">
        <f>Table13[[#This Row],[Ship Date]]-Table13[[#This Row],[Order Date]]</f>
        <v>1</v>
      </c>
      <c r="G1804" s="18" t="str">
        <f>IF(Table13[[#This Row],[Shipping Delay (No of Days From Order to Delivery)]]&lt;=2,"Fast Delivery","Standard Delivery")</f>
        <v>Fast Delivery</v>
      </c>
      <c r="H1804" s="8" t="s">
        <v>2240</v>
      </c>
      <c r="I1804" s="13" t="str">
        <f ca="1">TRIM(Table13[[#This Row],[Product Category]])</f>
        <v>Office Supplies</v>
      </c>
      <c r="J1804" s="13" t="str">
        <f ca="1">PROPER(Table13[[#This Row],[Product Sub-Category]])</f>
        <v>Scissors, Rulers And Trimmers</v>
      </c>
      <c r="K1804" s="14">
        <v>4</v>
      </c>
      <c r="L1804" s="15">
        <v>15.73</v>
      </c>
      <c r="M1804" s="15">
        <f t="shared" si="84"/>
        <v>62.92</v>
      </c>
      <c r="N1804" s="9">
        <v>0.05</v>
      </c>
      <c r="O1804" s="21">
        <v>0.05</v>
      </c>
      <c r="P1804" s="21" t="str">
        <f>IF(Table13[[#This Row],[Discount]]=0,"No Discount",IF(Table13[[#This Row],[Discount]]&lt;=0.05,"Low",IF(Table13[[#This Row],[Discount]]&lt;=0.1,"Medium","High")))</f>
        <v>Low</v>
      </c>
      <c r="Q1804" s="15">
        <f t="shared" si="85"/>
        <v>3.1460000000000004</v>
      </c>
      <c r="R1804" s="15">
        <f t="shared" si="86"/>
        <v>59.774000000000001</v>
      </c>
      <c r="S1804" s="15" t="str">
        <f>IF(Table13[[#This Row],[Total Sales After Discount (Main Total Sales)]]&gt;=1000,"High Order","Low Order")</f>
        <v>Low Order</v>
      </c>
      <c r="T1804" s="9" t="s">
        <v>41</v>
      </c>
      <c r="U1804" s="9" t="s">
        <v>81</v>
      </c>
      <c r="V1804" s="16" t="str">
        <f ca="1">PROPER(Table13[[#This Row],[Region]])</f>
        <v>West</v>
      </c>
      <c r="W1804" s="9" t="s">
        <v>37</v>
      </c>
      <c r="X1804" s="9" t="s">
        <v>1033</v>
      </c>
      <c r="Y1804" s="9" t="s">
        <v>32</v>
      </c>
      <c r="Z1804" s="9" t="str">
        <f>TEXT(Table13[[#This Row],[Order Date]],"mmm")</f>
        <v>Feb</v>
      </c>
      <c r="AA1804" s="1" t="str">
        <f>TEXT(Table13[[#This Row],[Order Date]],"yyyy")</f>
        <v>2015</v>
      </c>
      <c r="AB1804" s="1" t="str">
        <f>TEXT(Table13[[#This Row],[Order Date]],"mmm yyyy")</f>
        <v>Feb 2015</v>
      </c>
      <c r="AC1804" s="1" t="str">
        <f>TEXT(Table13[[#This Row],[Order Date]],"dddd")</f>
        <v>Wednesday</v>
      </c>
    </row>
    <row r="1805" spans="1:29" ht="14.5">
      <c r="A1805" s="9">
        <v>3151</v>
      </c>
      <c r="B1805" s="9" t="str">
        <f>VLOOKUP(Table13[[#This Row],[Customer ID]],'Customer Lookup'!A:B,2,0)</f>
        <v>Glenda Hunter</v>
      </c>
      <c r="C1805" s="9">
        <v>88545</v>
      </c>
      <c r="D1805" s="12">
        <v>42051</v>
      </c>
      <c r="E1805" s="12">
        <v>42053</v>
      </c>
      <c r="F1805" s="24">
        <f>Table13[[#This Row],[Ship Date]]-Table13[[#This Row],[Order Date]]</f>
        <v>2</v>
      </c>
      <c r="G1805" s="18" t="str">
        <f>IF(Table13[[#This Row],[Shipping Delay (No of Days From Order to Delivery)]]&lt;=2,"Fast Delivery","Standard Delivery")</f>
        <v>Fast Delivery</v>
      </c>
      <c r="H1805" s="9" t="s">
        <v>2231</v>
      </c>
      <c r="I1805" s="13" t="str">
        <f ca="1">TRIM(Table13[[#This Row],[Product Category]])</f>
        <v>Office Supplies</v>
      </c>
      <c r="J1805" s="13" t="str">
        <f ca="1">PROPER(Table13[[#This Row],[Product Sub-Category]])</f>
        <v>Pens &amp; Art Supplies</v>
      </c>
      <c r="K1805" s="14">
        <v>18</v>
      </c>
      <c r="L1805" s="15">
        <v>25.99</v>
      </c>
      <c r="M1805" s="15">
        <f t="shared" si="84"/>
        <v>467.82</v>
      </c>
      <c r="N1805" s="9">
        <v>0.05</v>
      </c>
      <c r="O1805" s="20">
        <v>0.05</v>
      </c>
      <c r="P1805" s="20" t="str">
        <f>IF(Table13[[#This Row],[Discount]]=0,"No Discount",IF(Table13[[#This Row],[Discount]]&lt;=0.05,"Low",IF(Table13[[#This Row],[Discount]]&lt;=0.1,"Medium","High")))</f>
        <v>Low</v>
      </c>
      <c r="Q1805" s="15">
        <f t="shared" si="85"/>
        <v>23.391000000000002</v>
      </c>
      <c r="R1805" s="15">
        <f t="shared" si="86"/>
        <v>444.42899999999997</v>
      </c>
      <c r="S1805" s="15" t="str">
        <f>IF(Table13[[#This Row],[Total Sales After Discount (Main Total Sales)]]&gt;=1000,"High Order","Low Order")</f>
        <v>Low Order</v>
      </c>
      <c r="T1805" s="9" t="s">
        <v>31</v>
      </c>
      <c r="U1805" s="9" t="s">
        <v>81</v>
      </c>
      <c r="V1805" s="16" t="str">
        <f ca="1">PROPER(Table13[[#This Row],[Region]])</f>
        <v>West</v>
      </c>
      <c r="W1805" s="9" t="s">
        <v>37</v>
      </c>
      <c r="X1805" s="9" t="s">
        <v>1033</v>
      </c>
      <c r="Y1805" s="9" t="s">
        <v>22</v>
      </c>
      <c r="Z1805" s="9" t="str">
        <f>TEXT(Table13[[#This Row],[Order Date]],"mmm")</f>
        <v>Feb</v>
      </c>
      <c r="AA1805" s="1" t="str">
        <f>TEXT(Table13[[#This Row],[Order Date]],"yyyy")</f>
        <v>2015</v>
      </c>
      <c r="AB1805" s="1" t="str">
        <f>TEXT(Table13[[#This Row],[Order Date]],"mmm yyyy")</f>
        <v>Feb 2015</v>
      </c>
      <c r="AC1805" s="1" t="str">
        <f>TEXT(Table13[[#This Row],[Order Date]],"dddd")</f>
        <v>Monday</v>
      </c>
    </row>
    <row r="1806" spans="1:29" ht="14.5">
      <c r="A1806" s="9">
        <v>3151</v>
      </c>
      <c r="B1806" s="9" t="str">
        <f>VLOOKUP(Table13[[#This Row],[Customer ID]],'Customer Lookup'!A:B,2,0)</f>
        <v>Glenda Hunter</v>
      </c>
      <c r="C1806" s="9">
        <v>88546</v>
      </c>
      <c r="D1806" s="12">
        <v>42063</v>
      </c>
      <c r="E1806" s="12">
        <v>42063</v>
      </c>
      <c r="F1806" s="24">
        <f>Table13[[#This Row],[Ship Date]]-Table13[[#This Row],[Order Date]]</f>
        <v>0</v>
      </c>
      <c r="G1806" s="18" t="str">
        <f>IF(Table13[[#This Row],[Shipping Delay (No of Days From Order to Delivery)]]&lt;=2,"Fast Delivery","Standard Delivery")</f>
        <v>Fast Delivery</v>
      </c>
      <c r="H1806" s="8" t="s">
        <v>2240</v>
      </c>
      <c r="I1806" s="13" t="str">
        <f ca="1">TRIM(Table13[[#This Row],[Product Category]])</f>
        <v>Office Supplies</v>
      </c>
      <c r="J1806" s="13" t="str">
        <f ca="1">PROPER(Table13[[#This Row],[Product Sub-Category]])</f>
        <v>Scissors, Rulers And Trimmers</v>
      </c>
      <c r="K1806" s="14">
        <v>7</v>
      </c>
      <c r="L1806" s="15">
        <v>17.239999999999998</v>
      </c>
      <c r="M1806" s="15">
        <f t="shared" si="84"/>
        <v>120.67999999999999</v>
      </c>
      <c r="N1806" s="9">
        <v>0.05</v>
      </c>
      <c r="O1806" s="21">
        <v>0.05</v>
      </c>
      <c r="P1806" s="21" t="str">
        <f>IF(Table13[[#This Row],[Discount]]=0,"No Discount",IF(Table13[[#This Row],[Discount]]&lt;=0.05,"Low",IF(Table13[[#This Row],[Discount]]&lt;=0.1,"Medium","High")))</f>
        <v>Low</v>
      </c>
      <c r="Q1806" s="15">
        <f t="shared" si="85"/>
        <v>6.0339999999999998</v>
      </c>
      <c r="R1806" s="15">
        <f t="shared" si="86"/>
        <v>114.64599999999999</v>
      </c>
      <c r="S1806" s="15" t="str">
        <f>IF(Table13[[#This Row],[Total Sales After Discount (Main Total Sales)]]&gt;=1000,"High Order","Low Order")</f>
        <v>Low Order</v>
      </c>
      <c r="T1806" s="9" t="s">
        <v>50</v>
      </c>
      <c r="U1806" s="9" t="s">
        <v>42</v>
      </c>
      <c r="V1806" s="16" t="str">
        <f ca="1">PROPER(Table13[[#This Row],[Region]])</f>
        <v>West</v>
      </c>
      <c r="W1806" s="9" t="s">
        <v>37</v>
      </c>
      <c r="X1806" s="9" t="s">
        <v>1033</v>
      </c>
      <c r="Y1806" s="9" t="s">
        <v>32</v>
      </c>
      <c r="Z1806" s="9" t="str">
        <f>TEXT(Table13[[#This Row],[Order Date]],"mmm")</f>
        <v>Feb</v>
      </c>
      <c r="AA1806" s="1" t="str">
        <f>TEXT(Table13[[#This Row],[Order Date]],"yyyy")</f>
        <v>2015</v>
      </c>
      <c r="AB1806" s="1" t="str">
        <f>TEXT(Table13[[#This Row],[Order Date]],"mmm yyyy")</f>
        <v>Feb 2015</v>
      </c>
      <c r="AC1806" s="1" t="str">
        <f>TEXT(Table13[[#This Row],[Order Date]],"dddd")</f>
        <v>Saturday</v>
      </c>
    </row>
    <row r="1807" spans="1:29" ht="14.5">
      <c r="A1807" s="9">
        <v>3151</v>
      </c>
      <c r="B1807" s="9" t="str">
        <f>VLOOKUP(Table13[[#This Row],[Customer ID]],'Customer Lookup'!A:B,2,0)</f>
        <v>Glenda Hunter</v>
      </c>
      <c r="C1807" s="9">
        <v>88547</v>
      </c>
      <c r="D1807" s="12">
        <v>42074</v>
      </c>
      <c r="E1807" s="12">
        <v>42075</v>
      </c>
      <c r="F1807" s="24">
        <f>Table13[[#This Row],[Ship Date]]-Table13[[#This Row],[Order Date]]</f>
        <v>1</v>
      </c>
      <c r="G1807" s="18" t="str">
        <f>IF(Table13[[#This Row],[Shipping Delay (No of Days From Order to Delivery)]]&lt;=2,"Fast Delivery","Standard Delivery")</f>
        <v>Fast Delivery</v>
      </c>
      <c r="H1807" s="9" t="s">
        <v>2237</v>
      </c>
      <c r="I1807" s="13" t="str">
        <f ca="1">TRIM(Table13[[#This Row],[Product Category]])</f>
        <v>Furniture</v>
      </c>
      <c r="J1807" s="13" t="str">
        <f ca="1">PROPER(Table13[[#This Row],[Product Sub-Category]])</f>
        <v>Binders And Binder Accessories</v>
      </c>
      <c r="K1807" s="14">
        <v>10</v>
      </c>
      <c r="L1807" s="15">
        <v>5.98</v>
      </c>
      <c r="M1807" s="15">
        <f t="shared" si="84"/>
        <v>59.800000000000004</v>
      </c>
      <c r="N1807" s="9">
        <v>0.05</v>
      </c>
      <c r="O1807" s="20">
        <v>0.05</v>
      </c>
      <c r="P1807" s="20" t="str">
        <f>IF(Table13[[#This Row],[Discount]]=0,"No Discount",IF(Table13[[#This Row],[Discount]]&lt;=0.05,"Low",IF(Table13[[#This Row],[Discount]]&lt;=0.1,"Medium","High")))</f>
        <v>Low</v>
      </c>
      <c r="Q1807" s="15">
        <f t="shared" si="85"/>
        <v>2.99</v>
      </c>
      <c r="R1807" s="15">
        <f t="shared" si="86"/>
        <v>56.81</v>
      </c>
      <c r="S1807" s="15" t="str">
        <f>IF(Table13[[#This Row],[Total Sales After Discount (Main Total Sales)]]&gt;=1000,"High Order","Low Order")</f>
        <v>Low Order</v>
      </c>
      <c r="T1807" s="9" t="s">
        <v>50</v>
      </c>
      <c r="U1807" s="9" t="s">
        <v>81</v>
      </c>
      <c r="V1807" s="16" t="str">
        <f ca="1">PROPER(Table13[[#This Row],[Region]])</f>
        <v>West</v>
      </c>
      <c r="W1807" s="9" t="s">
        <v>37</v>
      </c>
      <c r="X1807" s="9" t="s">
        <v>1033</v>
      </c>
      <c r="Y1807" s="9" t="s">
        <v>32</v>
      </c>
      <c r="Z1807" s="9" t="str">
        <f>TEXT(Table13[[#This Row],[Order Date]],"mmm")</f>
        <v>Mar</v>
      </c>
      <c r="AA1807" s="1" t="str">
        <f>TEXT(Table13[[#This Row],[Order Date]],"yyyy")</f>
        <v>2015</v>
      </c>
      <c r="AB1807" s="1" t="str">
        <f>TEXT(Table13[[#This Row],[Order Date]],"mmm yyyy")</f>
        <v>Mar 2015</v>
      </c>
      <c r="AC1807" s="1" t="str">
        <f>TEXT(Table13[[#This Row],[Order Date]],"dddd")</f>
        <v>Wednesday</v>
      </c>
    </row>
    <row r="1808" spans="1:29" ht="14.5">
      <c r="A1808" s="9">
        <v>3151</v>
      </c>
      <c r="B1808" s="9" t="str">
        <f>VLOOKUP(Table13[[#This Row],[Customer ID]],'Customer Lookup'!A:B,2,0)</f>
        <v>Glenda Hunter</v>
      </c>
      <c r="C1808" s="9">
        <v>88548</v>
      </c>
      <c r="D1808" s="12">
        <v>42092</v>
      </c>
      <c r="E1808" s="12">
        <v>42096</v>
      </c>
      <c r="F1808" s="24">
        <f>Table13[[#This Row],[Ship Date]]-Table13[[#This Row],[Order Date]]</f>
        <v>4</v>
      </c>
      <c r="G1808" s="18" t="str">
        <f>IF(Table13[[#This Row],[Shipping Delay (No of Days From Order to Delivery)]]&lt;=2,"Fast Delivery","Standard Delivery")</f>
        <v>Standard Delivery</v>
      </c>
      <c r="H1808" s="8" t="s">
        <v>2233</v>
      </c>
      <c r="I1808" s="13" t="str">
        <f ca="1">TRIM(Table13[[#This Row],[Product Category]])</f>
        <v>Technology</v>
      </c>
      <c r="J1808" s="13" t="str">
        <f ca="1">PROPER(Table13[[#This Row],[Product Sub-Category]])</f>
        <v>Office Furnishings</v>
      </c>
      <c r="K1808" s="14">
        <v>1</v>
      </c>
      <c r="L1808" s="15">
        <v>99.23</v>
      </c>
      <c r="M1808" s="15">
        <f t="shared" si="84"/>
        <v>99.23</v>
      </c>
      <c r="N1808" s="9">
        <v>0.05</v>
      </c>
      <c r="O1808" s="21">
        <v>0.05</v>
      </c>
      <c r="P1808" s="21" t="str">
        <f>IF(Table13[[#This Row],[Discount]]=0,"No Discount",IF(Table13[[#This Row],[Discount]]&lt;=0.05,"Low",IF(Table13[[#This Row],[Discount]]&lt;=0.1,"Medium","High")))</f>
        <v>Low</v>
      </c>
      <c r="Q1808" s="15">
        <f t="shared" si="85"/>
        <v>4.9615000000000009</v>
      </c>
      <c r="R1808" s="15">
        <f t="shared" si="86"/>
        <v>94.268500000000003</v>
      </c>
      <c r="S1808" s="15" t="str">
        <f>IF(Table13[[#This Row],[Total Sales After Discount (Main Total Sales)]]&gt;=1000,"High Order","Low Order")</f>
        <v>Low Order</v>
      </c>
      <c r="T1808" s="9" t="s">
        <v>21</v>
      </c>
      <c r="U1808" s="9" t="s">
        <v>81</v>
      </c>
      <c r="V1808" s="16" t="str">
        <f ca="1">PROPER(Table13[[#This Row],[Region]])</f>
        <v>South</v>
      </c>
      <c r="W1808" s="9" t="s">
        <v>37</v>
      </c>
      <c r="X1808" s="9" t="s">
        <v>1033</v>
      </c>
      <c r="Y1808" s="9" t="s">
        <v>32</v>
      </c>
      <c r="Z1808" s="9" t="str">
        <f>TEXT(Table13[[#This Row],[Order Date]],"mmm")</f>
        <v>Mar</v>
      </c>
      <c r="AA1808" s="1" t="str">
        <f>TEXT(Table13[[#This Row],[Order Date]],"yyyy")</f>
        <v>2015</v>
      </c>
      <c r="AB1808" s="1" t="str">
        <f>TEXT(Table13[[#This Row],[Order Date]],"mmm yyyy")</f>
        <v>Mar 2015</v>
      </c>
      <c r="AC1808" s="1" t="str">
        <f>TEXT(Table13[[#This Row],[Order Date]],"dddd")</f>
        <v>Sunday</v>
      </c>
    </row>
    <row r="1809" spans="1:29" ht="14.5">
      <c r="A1809" s="9">
        <v>3154</v>
      </c>
      <c r="B1809" s="9" t="str">
        <f>VLOOKUP(Table13[[#This Row],[Customer ID]],'Customer Lookup'!A:B,2,0)</f>
        <v>Faye Manning</v>
      </c>
      <c r="C1809" s="9">
        <v>86899</v>
      </c>
      <c r="D1809" s="12">
        <v>42030</v>
      </c>
      <c r="E1809" s="12">
        <v>42031</v>
      </c>
      <c r="F1809" s="24">
        <f>Table13[[#This Row],[Ship Date]]-Table13[[#This Row],[Order Date]]</f>
        <v>1</v>
      </c>
      <c r="G1809" s="18" t="str">
        <f>IF(Table13[[#This Row],[Shipping Delay (No of Days From Order to Delivery)]]&lt;=2,"Fast Delivery","Standard Delivery")</f>
        <v>Fast Delivery</v>
      </c>
      <c r="H1809" s="9" t="s">
        <v>74</v>
      </c>
      <c r="I1809" s="13" t="str">
        <f ca="1">TRIM(Table13[[#This Row],[Product Category]])</f>
        <v>Office Supplies</v>
      </c>
      <c r="J1809" s="13" t="str">
        <f ca="1">PROPER(Table13[[#This Row],[Product Sub-Category]])</f>
        <v>Office Machines</v>
      </c>
      <c r="K1809" s="14">
        <v>8</v>
      </c>
      <c r="L1809" s="15">
        <v>150.97999999999999</v>
      </c>
      <c r="M1809" s="15">
        <f t="shared" si="84"/>
        <v>1207.8399999999999</v>
      </c>
      <c r="N1809" s="9">
        <v>0.1</v>
      </c>
      <c r="O1809" s="20">
        <v>0.1</v>
      </c>
      <c r="P1809" s="20" t="str">
        <f>IF(Table13[[#This Row],[Discount]]=0,"No Discount",IF(Table13[[#This Row],[Discount]]&lt;=0.05,"Low",IF(Table13[[#This Row],[Discount]]&lt;=0.1,"Medium","High")))</f>
        <v>Medium</v>
      </c>
      <c r="Q1809" s="15">
        <f t="shared" si="85"/>
        <v>120.78399999999999</v>
      </c>
      <c r="R1809" s="15">
        <f t="shared" si="86"/>
        <v>1087.056</v>
      </c>
      <c r="S1809" s="15" t="str">
        <f>IF(Table13[[#This Row],[Total Sales After Discount (Main Total Sales)]]&gt;=1000,"High Order","Low Order")</f>
        <v>High Order</v>
      </c>
      <c r="T1809" s="9" t="s">
        <v>21</v>
      </c>
      <c r="U1809" s="9" t="s">
        <v>81</v>
      </c>
      <c r="V1809" s="16" t="str">
        <f ca="1">PROPER(Table13[[#This Row],[Region]])</f>
        <v>South</v>
      </c>
      <c r="W1809" s="9" t="s">
        <v>242</v>
      </c>
      <c r="X1809" s="9" t="s">
        <v>1034</v>
      </c>
      <c r="Y1809" s="9" t="s">
        <v>22</v>
      </c>
      <c r="Z1809" s="9" t="str">
        <f>TEXT(Table13[[#This Row],[Order Date]],"mmm")</f>
        <v>Jan</v>
      </c>
      <c r="AA1809" s="1" t="str">
        <f>TEXT(Table13[[#This Row],[Order Date]],"yyyy")</f>
        <v>2015</v>
      </c>
      <c r="AB1809" s="1" t="str">
        <f>TEXT(Table13[[#This Row],[Order Date]],"mmm yyyy")</f>
        <v>Jan 2015</v>
      </c>
      <c r="AC1809" s="1" t="str">
        <f>TEXT(Table13[[#This Row],[Order Date]],"dddd")</f>
        <v>Monday</v>
      </c>
    </row>
    <row r="1810" spans="1:29" ht="14.5">
      <c r="A1810" s="9">
        <v>3154</v>
      </c>
      <c r="B1810" s="9" t="str">
        <f>VLOOKUP(Table13[[#This Row],[Customer ID]],'Customer Lookup'!A:B,2,0)</f>
        <v>Faye Manning</v>
      </c>
      <c r="C1810" s="9">
        <v>86900</v>
      </c>
      <c r="D1810" s="12">
        <v>42152</v>
      </c>
      <c r="E1810" s="12">
        <v>42154</v>
      </c>
      <c r="F1810" s="24">
        <f>Table13[[#This Row],[Ship Date]]-Table13[[#This Row],[Order Date]]</f>
        <v>2</v>
      </c>
      <c r="G1810" s="18" t="str">
        <f>IF(Table13[[#This Row],[Shipping Delay (No of Days From Order to Delivery)]]&lt;=2,"Fast Delivery","Standard Delivery")</f>
        <v>Fast Delivery</v>
      </c>
      <c r="H1810" s="8" t="s">
        <v>2238</v>
      </c>
      <c r="I1810" s="13" t="str">
        <f ca="1">TRIM(Table13[[#This Row],[Product Category]])</f>
        <v>Office Supplies</v>
      </c>
      <c r="J1810" s="13" t="str">
        <f ca="1">PROPER(Table13[[#This Row],[Product Sub-Category]])</f>
        <v>Storage &amp; Organization</v>
      </c>
      <c r="K1810" s="14">
        <v>11</v>
      </c>
      <c r="L1810" s="15">
        <v>17.7</v>
      </c>
      <c r="M1810" s="15">
        <f t="shared" si="84"/>
        <v>194.7</v>
      </c>
      <c r="N1810" s="9">
        <v>0.05</v>
      </c>
      <c r="O1810" s="21">
        <v>0.05</v>
      </c>
      <c r="P1810" s="21" t="str">
        <f>IF(Table13[[#This Row],[Discount]]=0,"No Discount",IF(Table13[[#This Row],[Discount]]&lt;=0.05,"Low",IF(Table13[[#This Row],[Discount]]&lt;=0.1,"Medium","High")))</f>
        <v>Low</v>
      </c>
      <c r="Q1810" s="15">
        <f t="shared" si="85"/>
        <v>9.7349999999999994</v>
      </c>
      <c r="R1810" s="15">
        <f t="shared" si="86"/>
        <v>184.96499999999997</v>
      </c>
      <c r="S1810" s="15" t="str">
        <f>IF(Table13[[#This Row],[Total Sales After Discount (Main Total Sales)]]&gt;=1000,"High Order","Low Order")</f>
        <v>Low Order</v>
      </c>
      <c r="T1810" s="9" t="s">
        <v>41</v>
      </c>
      <c r="U1810" s="9" t="s">
        <v>104</v>
      </c>
      <c r="V1810" s="16" t="str">
        <f ca="1">PROPER(Table13[[#This Row],[Region]])</f>
        <v>South</v>
      </c>
      <c r="W1810" s="9" t="s">
        <v>242</v>
      </c>
      <c r="X1810" s="9" t="s">
        <v>1034</v>
      </c>
      <c r="Y1810" s="9" t="s">
        <v>32</v>
      </c>
      <c r="Z1810" s="9" t="str">
        <f>TEXT(Table13[[#This Row],[Order Date]],"mmm")</f>
        <v>May</v>
      </c>
      <c r="AA1810" s="1" t="str">
        <f>TEXT(Table13[[#This Row],[Order Date]],"yyyy")</f>
        <v>2015</v>
      </c>
      <c r="AB1810" s="1" t="str">
        <f>TEXT(Table13[[#This Row],[Order Date]],"mmm yyyy")</f>
        <v>May 2015</v>
      </c>
      <c r="AC1810" s="1" t="str">
        <f>TEXT(Table13[[#This Row],[Order Date]],"dddd")</f>
        <v>Thursday</v>
      </c>
    </row>
    <row r="1811" spans="1:29" ht="14.5">
      <c r="A1811" s="9">
        <v>3154</v>
      </c>
      <c r="B1811" s="9" t="str">
        <f>VLOOKUP(Table13[[#This Row],[Customer ID]],'Customer Lookup'!A:B,2,0)</f>
        <v>Faye Manning</v>
      </c>
      <c r="C1811" s="9">
        <v>86901</v>
      </c>
      <c r="D1811" s="12">
        <v>42093</v>
      </c>
      <c r="E1811" s="12">
        <v>42093</v>
      </c>
      <c r="F1811" s="24">
        <f>Table13[[#This Row],[Ship Date]]-Table13[[#This Row],[Order Date]]</f>
        <v>0</v>
      </c>
      <c r="G1811" s="18" t="str">
        <f>IF(Table13[[#This Row],[Shipping Delay (No of Days From Order to Delivery)]]&lt;=2,"Fast Delivery","Standard Delivery")</f>
        <v>Fast Delivery</v>
      </c>
      <c r="H1811" s="9" t="s">
        <v>2231</v>
      </c>
      <c r="I1811" s="13" t="str">
        <f ca="1">TRIM(Table13[[#This Row],[Product Category]])</f>
        <v>Office Supplies</v>
      </c>
      <c r="J1811" s="13" t="str">
        <f ca="1">PROPER(Table13[[#This Row],[Product Sub-Category]])</f>
        <v>Pens &amp; Art Supplies</v>
      </c>
      <c r="K1811" s="14">
        <v>21</v>
      </c>
      <c r="L1811" s="15">
        <v>21.38</v>
      </c>
      <c r="M1811" s="15">
        <f t="shared" si="84"/>
        <v>448.97999999999996</v>
      </c>
      <c r="N1811" s="9">
        <v>0.05</v>
      </c>
      <c r="O1811" s="20">
        <v>0.05</v>
      </c>
      <c r="P1811" s="20" t="str">
        <f>IF(Table13[[#This Row],[Discount]]=0,"No Discount",IF(Table13[[#This Row],[Discount]]&lt;=0.05,"Low",IF(Table13[[#This Row],[Discount]]&lt;=0.1,"Medium","High")))</f>
        <v>Low</v>
      </c>
      <c r="Q1811" s="15">
        <f t="shared" si="85"/>
        <v>22.448999999999998</v>
      </c>
      <c r="R1811" s="15">
        <f t="shared" si="86"/>
        <v>426.53099999999995</v>
      </c>
      <c r="S1811" s="15" t="str">
        <f>IF(Table13[[#This Row],[Total Sales After Discount (Main Total Sales)]]&gt;=1000,"High Order","Low Order")</f>
        <v>Low Order</v>
      </c>
      <c r="T1811" s="9" t="s">
        <v>41</v>
      </c>
      <c r="U1811" s="9" t="s">
        <v>81</v>
      </c>
      <c r="V1811" s="16" t="str">
        <f ca="1">PROPER(Table13[[#This Row],[Region]])</f>
        <v>South</v>
      </c>
      <c r="W1811" s="9" t="s">
        <v>242</v>
      </c>
      <c r="X1811" s="9" t="s">
        <v>1034</v>
      </c>
      <c r="Y1811" s="9" t="s">
        <v>32</v>
      </c>
      <c r="Z1811" s="9" t="str">
        <f>TEXT(Table13[[#This Row],[Order Date]],"mmm")</f>
        <v>Mar</v>
      </c>
      <c r="AA1811" s="1" t="str">
        <f>TEXT(Table13[[#This Row],[Order Date]],"yyyy")</f>
        <v>2015</v>
      </c>
      <c r="AB1811" s="1" t="str">
        <f>TEXT(Table13[[#This Row],[Order Date]],"mmm yyyy")</f>
        <v>Mar 2015</v>
      </c>
      <c r="AC1811" s="1" t="str">
        <f>TEXT(Table13[[#This Row],[Order Date]],"dddd")</f>
        <v>Monday</v>
      </c>
    </row>
    <row r="1812" spans="1:29" ht="14.5">
      <c r="A1812" s="9">
        <v>3155</v>
      </c>
      <c r="B1812" s="9" t="str">
        <f>VLOOKUP(Table13[[#This Row],[Customer ID]],'Customer Lookup'!A:B,2,0)</f>
        <v>Julian Keith Mayer</v>
      </c>
      <c r="C1812" s="9">
        <v>86898</v>
      </c>
      <c r="D1812" s="12">
        <v>42024</v>
      </c>
      <c r="E1812" s="12">
        <v>42025</v>
      </c>
      <c r="F1812" s="24">
        <f>Table13[[#This Row],[Ship Date]]-Table13[[#This Row],[Order Date]]</f>
        <v>1</v>
      </c>
      <c r="G1812" s="18" t="str">
        <f>IF(Table13[[#This Row],[Shipping Delay (No of Days From Order to Delivery)]]&lt;=2,"Fast Delivery","Standard Delivery")</f>
        <v>Fast Delivery</v>
      </c>
      <c r="H1812" s="8" t="s">
        <v>196</v>
      </c>
      <c r="I1812" s="13" t="str">
        <f ca="1">TRIM(Table13[[#This Row],[Product Category]])</f>
        <v>Furniture</v>
      </c>
      <c r="J1812" s="13" t="str">
        <f ca="1">PROPER(Table13[[#This Row],[Product Sub-Category]])</f>
        <v>Appliances</v>
      </c>
      <c r="K1812" s="14">
        <v>9</v>
      </c>
      <c r="L1812" s="15">
        <v>60.22</v>
      </c>
      <c r="M1812" s="15">
        <f t="shared" si="84"/>
        <v>541.98</v>
      </c>
      <c r="N1812" s="9">
        <v>0.05</v>
      </c>
      <c r="O1812" s="21">
        <v>0.05</v>
      </c>
      <c r="P1812" s="21" t="str">
        <f>IF(Table13[[#This Row],[Discount]]=0,"No Discount",IF(Table13[[#This Row],[Discount]]&lt;=0.05,"Low",IF(Table13[[#This Row],[Discount]]&lt;=0.1,"Medium","High")))</f>
        <v>Low</v>
      </c>
      <c r="Q1812" s="15">
        <f t="shared" si="85"/>
        <v>27.099000000000004</v>
      </c>
      <c r="R1812" s="15">
        <f t="shared" si="86"/>
        <v>514.88099999999997</v>
      </c>
      <c r="S1812" s="15" t="str">
        <f>IF(Table13[[#This Row],[Total Sales After Discount (Main Total Sales)]]&gt;=1000,"High Order","Low Order")</f>
        <v>Low Order</v>
      </c>
      <c r="T1812" s="9" t="s">
        <v>41</v>
      </c>
      <c r="U1812" s="9" t="s">
        <v>81</v>
      </c>
      <c r="V1812" s="16" t="str">
        <f ca="1">PROPER(Table13[[#This Row],[Region]])</f>
        <v>South</v>
      </c>
      <c r="W1812" s="9" t="s">
        <v>242</v>
      </c>
      <c r="X1812" s="9" t="s">
        <v>276</v>
      </c>
      <c r="Y1812" s="9" t="s">
        <v>32</v>
      </c>
      <c r="Z1812" s="9" t="str">
        <f>TEXT(Table13[[#This Row],[Order Date]],"mmm")</f>
        <v>Jan</v>
      </c>
      <c r="AA1812" s="1" t="str">
        <f>TEXT(Table13[[#This Row],[Order Date]],"yyyy")</f>
        <v>2015</v>
      </c>
      <c r="AB1812" s="1" t="str">
        <f>TEXT(Table13[[#This Row],[Order Date]],"mmm yyyy")</f>
        <v>Jan 2015</v>
      </c>
      <c r="AC1812" s="1" t="str">
        <f>TEXT(Table13[[#This Row],[Order Date]],"dddd")</f>
        <v>Tuesday</v>
      </c>
    </row>
    <row r="1813" spans="1:29" ht="14.5">
      <c r="A1813" s="9">
        <v>3155</v>
      </c>
      <c r="B1813" s="9" t="str">
        <f>VLOOKUP(Table13[[#This Row],[Customer ID]],'Customer Lookup'!A:B,2,0)</f>
        <v>Julian Keith Mayer</v>
      </c>
      <c r="C1813" s="9">
        <v>86899</v>
      </c>
      <c r="D1813" s="12">
        <v>42030</v>
      </c>
      <c r="E1813" s="12">
        <v>42031</v>
      </c>
      <c r="F1813" s="24">
        <f>Table13[[#This Row],[Ship Date]]-Table13[[#This Row],[Order Date]]</f>
        <v>1</v>
      </c>
      <c r="G1813" s="18" t="str">
        <f>IF(Table13[[#This Row],[Shipping Delay (No of Days From Order to Delivery)]]&lt;=2,"Fast Delivery","Standard Delivery")</f>
        <v>Fast Delivery</v>
      </c>
      <c r="H1813" s="9" t="s">
        <v>2232</v>
      </c>
      <c r="I1813" s="13" t="str">
        <f ca="1">TRIM(Table13[[#This Row],[Product Category]])</f>
        <v>Office Supplies</v>
      </c>
      <c r="J1813" s="13" t="str">
        <f ca="1">PROPER(Table13[[#This Row],[Product Sub-Category]])</f>
        <v>Chairs &amp; Chairmats</v>
      </c>
      <c r="K1813" s="14">
        <v>4</v>
      </c>
      <c r="L1813" s="15">
        <v>25.98</v>
      </c>
      <c r="M1813" s="15">
        <f t="shared" si="84"/>
        <v>103.92</v>
      </c>
      <c r="N1813" s="9">
        <v>0.05</v>
      </c>
      <c r="O1813" s="20">
        <v>0.05</v>
      </c>
      <c r="P1813" s="20" t="str">
        <f>IF(Table13[[#This Row],[Discount]]=0,"No Discount",IF(Table13[[#This Row],[Discount]]&lt;=0.05,"Low",IF(Table13[[#This Row],[Discount]]&lt;=0.1,"Medium","High")))</f>
        <v>Low</v>
      </c>
      <c r="Q1813" s="15">
        <f t="shared" si="85"/>
        <v>5.1960000000000006</v>
      </c>
      <c r="R1813" s="15">
        <f t="shared" si="86"/>
        <v>98.724000000000004</v>
      </c>
      <c r="S1813" s="15" t="str">
        <f>IF(Table13[[#This Row],[Total Sales After Discount (Main Total Sales)]]&gt;=1000,"High Order","Low Order")</f>
        <v>Low Order</v>
      </c>
      <c r="T1813" s="9" t="s">
        <v>21</v>
      </c>
      <c r="U1813" s="9" t="s">
        <v>81</v>
      </c>
      <c r="V1813" s="16" t="str">
        <f ca="1">PROPER(Table13[[#This Row],[Region]])</f>
        <v>South</v>
      </c>
      <c r="W1813" s="9" t="s">
        <v>242</v>
      </c>
      <c r="X1813" s="9" t="s">
        <v>276</v>
      </c>
      <c r="Y1813" s="9" t="s">
        <v>22</v>
      </c>
      <c r="Z1813" s="9" t="str">
        <f>TEXT(Table13[[#This Row],[Order Date]],"mmm")</f>
        <v>Jan</v>
      </c>
      <c r="AA1813" s="1" t="str">
        <f>TEXT(Table13[[#This Row],[Order Date]],"yyyy")</f>
        <v>2015</v>
      </c>
      <c r="AB1813" s="1" t="str">
        <f>TEXT(Table13[[#This Row],[Order Date]],"mmm yyyy")</f>
        <v>Jan 2015</v>
      </c>
      <c r="AC1813" s="1" t="str">
        <f>TEXT(Table13[[#This Row],[Order Date]],"dddd")</f>
        <v>Monday</v>
      </c>
    </row>
    <row r="1814" spans="1:29" ht="14.5">
      <c r="A1814" s="9">
        <v>3155</v>
      </c>
      <c r="B1814" s="9" t="str">
        <f>VLOOKUP(Table13[[#This Row],[Customer ID]],'Customer Lookup'!A:B,2,0)</f>
        <v>Julian Keith Mayer</v>
      </c>
      <c r="C1814" s="9">
        <v>86899</v>
      </c>
      <c r="D1814" s="12">
        <v>42030</v>
      </c>
      <c r="E1814" s="12">
        <v>42031</v>
      </c>
      <c r="F1814" s="24">
        <f>Table13[[#This Row],[Ship Date]]-Table13[[#This Row],[Order Date]]</f>
        <v>1</v>
      </c>
      <c r="G1814" s="18" t="str">
        <f>IF(Table13[[#This Row],[Shipping Delay (No of Days From Order to Delivery)]]&lt;=2,"Fast Delivery","Standard Delivery")</f>
        <v>Fast Delivery</v>
      </c>
      <c r="H1814" s="8" t="s">
        <v>2238</v>
      </c>
      <c r="I1814" s="13" t="str">
        <f ca="1">TRIM(Table13[[#This Row],[Product Category]])</f>
        <v>Technology</v>
      </c>
      <c r="J1814" s="13" t="str">
        <f ca="1">PROPER(Table13[[#This Row],[Product Sub-Category]])</f>
        <v>Storage &amp; Organization</v>
      </c>
      <c r="K1814" s="14">
        <v>10</v>
      </c>
      <c r="L1814" s="15">
        <v>32.479999999999997</v>
      </c>
      <c r="M1814" s="15">
        <f t="shared" si="84"/>
        <v>324.79999999999995</v>
      </c>
      <c r="N1814" s="9">
        <v>0.05</v>
      </c>
      <c r="O1814" s="21">
        <v>0.05</v>
      </c>
      <c r="P1814" s="21" t="str">
        <f>IF(Table13[[#This Row],[Discount]]=0,"No Discount",IF(Table13[[#This Row],[Discount]]&lt;=0.05,"Low",IF(Table13[[#This Row],[Discount]]&lt;=0.1,"Medium","High")))</f>
        <v>Low</v>
      </c>
      <c r="Q1814" s="15">
        <f t="shared" si="85"/>
        <v>16.239999999999998</v>
      </c>
      <c r="R1814" s="15">
        <f t="shared" si="86"/>
        <v>308.55999999999995</v>
      </c>
      <c r="S1814" s="15" t="str">
        <f>IF(Table13[[#This Row],[Total Sales After Discount (Main Total Sales)]]&gt;=1000,"High Order","Low Order")</f>
        <v>Low Order</v>
      </c>
      <c r="T1814" s="9" t="s">
        <v>21</v>
      </c>
      <c r="U1814" s="9" t="s">
        <v>81</v>
      </c>
      <c r="V1814" s="16" t="str">
        <f ca="1">PROPER(Table13[[#This Row],[Region]])</f>
        <v>South</v>
      </c>
      <c r="W1814" s="9" t="s">
        <v>242</v>
      </c>
      <c r="X1814" s="9" t="s">
        <v>276</v>
      </c>
      <c r="Y1814" s="9" t="s">
        <v>32</v>
      </c>
      <c r="Z1814" s="9" t="str">
        <f>TEXT(Table13[[#This Row],[Order Date]],"mmm")</f>
        <v>Jan</v>
      </c>
      <c r="AA1814" s="1" t="str">
        <f>TEXT(Table13[[#This Row],[Order Date]],"yyyy")</f>
        <v>2015</v>
      </c>
      <c r="AB1814" s="1" t="str">
        <f>TEXT(Table13[[#This Row],[Order Date]],"mmm yyyy")</f>
        <v>Jan 2015</v>
      </c>
      <c r="AC1814" s="1" t="str">
        <f>TEXT(Table13[[#This Row],[Order Date]],"dddd")</f>
        <v>Monday</v>
      </c>
    </row>
    <row r="1815" spans="1:29" ht="14.5">
      <c r="A1815" s="9">
        <v>3155</v>
      </c>
      <c r="B1815" s="9" t="str">
        <f>VLOOKUP(Table13[[#This Row],[Customer ID]],'Customer Lookup'!A:B,2,0)</f>
        <v>Julian Keith Mayer</v>
      </c>
      <c r="C1815" s="9">
        <v>86902</v>
      </c>
      <c r="D1815" s="12">
        <v>42113</v>
      </c>
      <c r="E1815" s="12">
        <v>42115</v>
      </c>
      <c r="F1815" s="24">
        <f>Table13[[#This Row],[Ship Date]]-Table13[[#This Row],[Order Date]]</f>
        <v>2</v>
      </c>
      <c r="G1815" s="18" t="str">
        <f>IF(Table13[[#This Row],[Shipping Delay (No of Days From Order to Delivery)]]&lt;=2,"Fast Delivery","Standard Delivery")</f>
        <v>Fast Delivery</v>
      </c>
      <c r="H1815" s="9" t="s">
        <v>144</v>
      </c>
      <c r="I1815" s="13" t="str">
        <f ca="1">TRIM(Table13[[#This Row],[Product Category]])</f>
        <v>Furniture</v>
      </c>
      <c r="J1815" s="13" t="str">
        <f ca="1">PROPER(Table13[[#This Row],[Product Sub-Category]])</f>
        <v>Computer Peripherals</v>
      </c>
      <c r="K1815" s="14">
        <v>23</v>
      </c>
      <c r="L1815" s="15">
        <v>159.99</v>
      </c>
      <c r="M1815" s="15">
        <f t="shared" si="84"/>
        <v>3679.7700000000004</v>
      </c>
      <c r="N1815" s="9">
        <v>0.1</v>
      </c>
      <c r="O1815" s="20">
        <v>0.1</v>
      </c>
      <c r="P1815" s="20" t="str">
        <f>IF(Table13[[#This Row],[Discount]]=0,"No Discount",IF(Table13[[#This Row],[Discount]]&lt;=0.05,"Low",IF(Table13[[#This Row],[Discount]]&lt;=0.1,"Medium","High")))</f>
        <v>Medium</v>
      </c>
      <c r="Q1815" s="15">
        <f t="shared" si="85"/>
        <v>367.97700000000009</v>
      </c>
      <c r="R1815" s="15">
        <f t="shared" si="86"/>
        <v>3311.7930000000006</v>
      </c>
      <c r="S1815" s="15" t="str">
        <f>IF(Table13[[#This Row],[Total Sales After Discount (Main Total Sales)]]&gt;=1000,"High Order","Low Order")</f>
        <v>High Order</v>
      </c>
      <c r="T1815" s="9" t="s">
        <v>41</v>
      </c>
      <c r="U1815" s="9" t="s">
        <v>104</v>
      </c>
      <c r="V1815" s="16" t="str">
        <f ca="1">PROPER(Table13[[#This Row],[Region]])</f>
        <v>South</v>
      </c>
      <c r="W1815" s="9" t="s">
        <v>242</v>
      </c>
      <c r="X1815" s="9" t="s">
        <v>276</v>
      </c>
      <c r="Y1815" s="9" t="s">
        <v>32</v>
      </c>
      <c r="Z1815" s="9" t="str">
        <f>TEXT(Table13[[#This Row],[Order Date]],"mmm")</f>
        <v>Apr</v>
      </c>
      <c r="AA1815" s="1" t="str">
        <f>TEXT(Table13[[#This Row],[Order Date]],"yyyy")</f>
        <v>2015</v>
      </c>
      <c r="AB1815" s="1" t="str">
        <f>TEXT(Table13[[#This Row],[Order Date]],"mmm yyyy")</f>
        <v>Apr 2015</v>
      </c>
      <c r="AC1815" s="1" t="str">
        <f>TEXT(Table13[[#This Row],[Order Date]],"dddd")</f>
        <v>Sunday</v>
      </c>
    </row>
    <row r="1816" spans="1:29" ht="14.5">
      <c r="A1816" s="9">
        <v>3167</v>
      </c>
      <c r="B1816" s="9" t="str">
        <f>VLOOKUP(Table13[[#This Row],[Customer ID]],'Customer Lookup'!A:B,2,0)</f>
        <v>Ray Silverman</v>
      </c>
      <c r="C1816" s="9">
        <v>86491</v>
      </c>
      <c r="D1816" s="12">
        <v>42174</v>
      </c>
      <c r="E1816" s="12">
        <v>42175</v>
      </c>
      <c r="F1816" s="24">
        <f>Table13[[#This Row],[Ship Date]]-Table13[[#This Row],[Order Date]]</f>
        <v>1</v>
      </c>
      <c r="G1816" s="18" t="str">
        <f>IF(Table13[[#This Row],[Shipping Delay (No of Days From Order to Delivery)]]&lt;=2,"Fast Delivery","Standard Delivery")</f>
        <v>Fast Delivery</v>
      </c>
      <c r="H1816" s="8" t="s">
        <v>2232</v>
      </c>
      <c r="I1816" s="13" t="str">
        <f ca="1">TRIM(Table13[[#This Row],[Product Category]])</f>
        <v>Office Supplies</v>
      </c>
      <c r="J1816" s="13" t="str">
        <f ca="1">PROPER(Table13[[#This Row],[Product Sub-Category]])</f>
        <v>Chairs &amp; Chairmats</v>
      </c>
      <c r="K1816" s="14">
        <v>14</v>
      </c>
      <c r="L1816" s="15">
        <v>280.98</v>
      </c>
      <c r="M1816" s="15">
        <f t="shared" si="84"/>
        <v>3933.7200000000003</v>
      </c>
      <c r="N1816" s="9">
        <v>0.1</v>
      </c>
      <c r="O1816" s="21">
        <v>0.1</v>
      </c>
      <c r="P1816" s="21" t="str">
        <f>IF(Table13[[#This Row],[Discount]]=0,"No Discount",IF(Table13[[#This Row],[Discount]]&lt;=0.05,"Low",IF(Table13[[#This Row],[Discount]]&lt;=0.1,"Medium","High")))</f>
        <v>Medium</v>
      </c>
      <c r="Q1816" s="15">
        <f t="shared" si="85"/>
        <v>393.37200000000007</v>
      </c>
      <c r="R1816" s="15">
        <f t="shared" si="86"/>
        <v>3540.348</v>
      </c>
      <c r="S1816" s="15" t="str">
        <f>IF(Table13[[#This Row],[Total Sales After Discount (Main Total Sales)]]&gt;=1000,"High Order","Low Order")</f>
        <v>High Order</v>
      </c>
      <c r="T1816" s="9" t="s">
        <v>31</v>
      </c>
      <c r="U1816" s="9" t="s">
        <v>81</v>
      </c>
      <c r="V1816" s="16" t="str">
        <f ca="1">PROPER(Table13[[#This Row],[Region]])</f>
        <v>South</v>
      </c>
      <c r="W1816" s="9" t="s">
        <v>242</v>
      </c>
      <c r="X1816" s="9" t="s">
        <v>1035</v>
      </c>
      <c r="Y1816" s="9" t="s">
        <v>22</v>
      </c>
      <c r="Z1816" s="9" t="str">
        <f>TEXT(Table13[[#This Row],[Order Date]],"mmm")</f>
        <v>Jun</v>
      </c>
      <c r="AA1816" s="1" t="str">
        <f>TEXT(Table13[[#This Row],[Order Date]],"yyyy")</f>
        <v>2015</v>
      </c>
      <c r="AB1816" s="1" t="str">
        <f>TEXT(Table13[[#This Row],[Order Date]],"mmm yyyy")</f>
        <v>Jun 2015</v>
      </c>
      <c r="AC1816" s="1" t="str">
        <f>TEXT(Table13[[#This Row],[Order Date]],"dddd")</f>
        <v>Friday</v>
      </c>
    </row>
    <row r="1817" spans="1:29" ht="14.5">
      <c r="A1817" s="9">
        <v>3167</v>
      </c>
      <c r="B1817" s="9" t="str">
        <f>VLOOKUP(Table13[[#This Row],[Customer ID]],'Customer Lookup'!A:B,2,0)</f>
        <v>Ray Silverman</v>
      </c>
      <c r="C1817" s="9">
        <v>86491</v>
      </c>
      <c r="D1817" s="12">
        <v>42174</v>
      </c>
      <c r="E1817" s="12">
        <v>42176</v>
      </c>
      <c r="F1817" s="24">
        <f>Table13[[#This Row],[Ship Date]]-Table13[[#This Row],[Order Date]]</f>
        <v>2</v>
      </c>
      <c r="G1817" s="18" t="str">
        <f>IF(Table13[[#This Row],[Shipping Delay (No of Days From Order to Delivery)]]&lt;=2,"Fast Delivery","Standard Delivery")</f>
        <v>Fast Delivery</v>
      </c>
      <c r="H1817" s="9" t="s">
        <v>83</v>
      </c>
      <c r="I1817" s="13" t="str">
        <f ca="1">TRIM(Table13[[#This Row],[Product Category]])</f>
        <v>Office Supplies</v>
      </c>
      <c r="J1817" s="13" t="str">
        <f ca="1">PROPER(Table13[[#This Row],[Product Sub-Category]])</f>
        <v>Paper</v>
      </c>
      <c r="K1817" s="14">
        <v>15</v>
      </c>
      <c r="L1817" s="15">
        <v>4.9800000000000004</v>
      </c>
      <c r="M1817" s="15">
        <f t="shared" si="84"/>
        <v>74.7</v>
      </c>
      <c r="N1817" s="9">
        <v>0.05</v>
      </c>
      <c r="O1817" s="20">
        <v>0.05</v>
      </c>
      <c r="P1817" s="20" t="str">
        <f>IF(Table13[[#This Row],[Discount]]=0,"No Discount",IF(Table13[[#This Row],[Discount]]&lt;=0.05,"Low",IF(Table13[[#This Row],[Discount]]&lt;=0.1,"Medium","High")))</f>
        <v>Low</v>
      </c>
      <c r="Q1817" s="15">
        <f t="shared" si="85"/>
        <v>3.7350000000000003</v>
      </c>
      <c r="R1817" s="15">
        <f t="shared" si="86"/>
        <v>70.965000000000003</v>
      </c>
      <c r="S1817" s="15" t="str">
        <f>IF(Table13[[#This Row],[Total Sales After Discount (Main Total Sales)]]&gt;=1000,"High Order","Low Order")</f>
        <v>Low Order</v>
      </c>
      <c r="T1817" s="9" t="s">
        <v>31</v>
      </c>
      <c r="U1817" s="9" t="s">
        <v>81</v>
      </c>
      <c r="V1817" s="16" t="str">
        <f ca="1">PROPER(Table13[[#This Row],[Region]])</f>
        <v>South</v>
      </c>
      <c r="W1817" s="9" t="s">
        <v>242</v>
      </c>
      <c r="X1817" s="9" t="s">
        <v>1035</v>
      </c>
      <c r="Y1817" s="9" t="s">
        <v>32</v>
      </c>
      <c r="Z1817" s="9" t="str">
        <f>TEXT(Table13[[#This Row],[Order Date]],"mmm")</f>
        <v>Jun</v>
      </c>
      <c r="AA1817" s="1" t="str">
        <f>TEXT(Table13[[#This Row],[Order Date]],"yyyy")</f>
        <v>2015</v>
      </c>
      <c r="AB1817" s="1" t="str">
        <f>TEXT(Table13[[#This Row],[Order Date]],"mmm yyyy")</f>
        <v>Jun 2015</v>
      </c>
      <c r="AC1817" s="1" t="str">
        <f>TEXT(Table13[[#This Row],[Order Date]],"dddd")</f>
        <v>Friday</v>
      </c>
    </row>
    <row r="1818" spans="1:29" ht="14.5">
      <c r="A1818" s="9">
        <v>3167</v>
      </c>
      <c r="B1818" s="9" t="str">
        <f>VLOOKUP(Table13[[#This Row],[Customer ID]],'Customer Lookup'!A:B,2,0)</f>
        <v>Ray Silverman</v>
      </c>
      <c r="C1818" s="9">
        <v>86491</v>
      </c>
      <c r="D1818" s="12">
        <v>42174</v>
      </c>
      <c r="E1818" s="12">
        <v>42176</v>
      </c>
      <c r="F1818" s="24">
        <f>Table13[[#This Row],[Ship Date]]-Table13[[#This Row],[Order Date]]</f>
        <v>2</v>
      </c>
      <c r="G1818" s="18" t="str">
        <f>IF(Table13[[#This Row],[Shipping Delay (No of Days From Order to Delivery)]]&lt;=2,"Fast Delivery","Standard Delivery")</f>
        <v>Fast Delivery</v>
      </c>
      <c r="H1818" s="8" t="s">
        <v>2231</v>
      </c>
      <c r="I1818" s="13" t="str">
        <f ca="1">TRIM(Table13[[#This Row],[Product Category]])</f>
        <v>Office Supplies</v>
      </c>
      <c r="J1818" s="13" t="str">
        <f ca="1">PROPER(Table13[[#This Row],[Product Sub-Category]])</f>
        <v>Pens &amp; Art Supplies</v>
      </c>
      <c r="K1818" s="14">
        <v>11</v>
      </c>
      <c r="L1818" s="15">
        <v>3.98</v>
      </c>
      <c r="M1818" s="15">
        <f t="shared" si="84"/>
        <v>43.78</v>
      </c>
      <c r="N1818" s="9">
        <v>0.05</v>
      </c>
      <c r="O1818" s="21">
        <v>0.05</v>
      </c>
      <c r="P1818" s="21" t="str">
        <f>IF(Table13[[#This Row],[Discount]]=0,"No Discount",IF(Table13[[#This Row],[Discount]]&lt;=0.05,"Low",IF(Table13[[#This Row],[Discount]]&lt;=0.1,"Medium","High")))</f>
        <v>Low</v>
      </c>
      <c r="Q1818" s="15">
        <f t="shared" si="85"/>
        <v>2.1890000000000001</v>
      </c>
      <c r="R1818" s="15">
        <f t="shared" si="86"/>
        <v>41.591000000000001</v>
      </c>
      <c r="S1818" s="15" t="str">
        <f>IF(Table13[[#This Row],[Total Sales After Discount (Main Total Sales)]]&gt;=1000,"High Order","Low Order")</f>
        <v>Low Order</v>
      </c>
      <c r="T1818" s="9" t="s">
        <v>31</v>
      </c>
      <c r="U1818" s="9" t="s">
        <v>81</v>
      </c>
      <c r="V1818" s="16" t="str">
        <f ca="1">PROPER(Table13[[#This Row],[Region]])</f>
        <v>South</v>
      </c>
      <c r="W1818" s="9" t="s">
        <v>242</v>
      </c>
      <c r="X1818" s="9" t="s">
        <v>1035</v>
      </c>
      <c r="Y1818" s="9" t="s">
        <v>32</v>
      </c>
      <c r="Z1818" s="9" t="str">
        <f>TEXT(Table13[[#This Row],[Order Date]],"mmm")</f>
        <v>Jun</v>
      </c>
      <c r="AA1818" s="1" t="str">
        <f>TEXT(Table13[[#This Row],[Order Date]],"yyyy")</f>
        <v>2015</v>
      </c>
      <c r="AB1818" s="1" t="str">
        <f>TEXT(Table13[[#This Row],[Order Date]],"mmm yyyy")</f>
        <v>Jun 2015</v>
      </c>
      <c r="AC1818" s="1" t="str">
        <f>TEXT(Table13[[#This Row],[Order Date]],"dddd")</f>
        <v>Friday</v>
      </c>
    </row>
    <row r="1819" spans="1:29" ht="14.5">
      <c r="A1819" s="9">
        <v>3169</v>
      </c>
      <c r="B1819" s="9" t="str">
        <f>VLOOKUP(Table13[[#This Row],[Customer ID]],'Customer Lookup'!A:B,2,0)</f>
        <v>Janice Boswell</v>
      </c>
      <c r="C1819" s="9">
        <v>86490</v>
      </c>
      <c r="D1819" s="12">
        <v>42107</v>
      </c>
      <c r="E1819" s="12">
        <v>42108</v>
      </c>
      <c r="F1819" s="24">
        <f>Table13[[#This Row],[Ship Date]]-Table13[[#This Row],[Order Date]]</f>
        <v>1</v>
      </c>
      <c r="G1819" s="18" t="str">
        <f>IF(Table13[[#This Row],[Shipping Delay (No of Days From Order to Delivery)]]&lt;=2,"Fast Delivery","Standard Delivery")</f>
        <v>Fast Delivery</v>
      </c>
      <c r="H1819" s="9" t="s">
        <v>83</v>
      </c>
      <c r="I1819" s="13" t="str">
        <f ca="1">TRIM(Table13[[#This Row],[Product Category]])</f>
        <v>Office Supplies</v>
      </c>
      <c r="J1819" s="13" t="str">
        <f ca="1">PROPER(Table13[[#This Row],[Product Sub-Category]])</f>
        <v>Paper</v>
      </c>
      <c r="K1819" s="14">
        <v>1</v>
      </c>
      <c r="L1819" s="15">
        <v>7.28</v>
      </c>
      <c r="M1819" s="15">
        <f t="shared" si="84"/>
        <v>7.28</v>
      </c>
      <c r="N1819" s="9">
        <v>0.05</v>
      </c>
      <c r="O1819" s="20">
        <v>0.05</v>
      </c>
      <c r="P1819" s="20" t="str">
        <f>IF(Table13[[#This Row],[Discount]]=0,"No Discount",IF(Table13[[#This Row],[Discount]]&lt;=0.05,"Low",IF(Table13[[#This Row],[Discount]]&lt;=0.1,"Medium","High")))</f>
        <v>Low</v>
      </c>
      <c r="Q1819" s="15">
        <f t="shared" si="85"/>
        <v>0.36400000000000005</v>
      </c>
      <c r="R1819" s="15">
        <f t="shared" si="86"/>
        <v>6.9160000000000004</v>
      </c>
      <c r="S1819" s="15" t="str">
        <f>IF(Table13[[#This Row],[Total Sales After Discount (Main Total Sales)]]&gt;=1000,"High Order","Low Order")</f>
        <v>Low Order</v>
      </c>
      <c r="T1819" s="9" t="s">
        <v>41</v>
      </c>
      <c r="U1819" s="9" t="s">
        <v>51</v>
      </c>
      <c r="V1819" s="16" t="str">
        <f ca="1">PROPER(Table13[[#This Row],[Region]])</f>
        <v>South</v>
      </c>
      <c r="W1819" s="9" t="s">
        <v>242</v>
      </c>
      <c r="X1819" s="9" t="s">
        <v>1036</v>
      </c>
      <c r="Y1819" s="9" t="s">
        <v>22</v>
      </c>
      <c r="Z1819" s="9" t="str">
        <f>TEXT(Table13[[#This Row],[Order Date]],"mmm")</f>
        <v>Apr</v>
      </c>
      <c r="AA1819" s="1" t="str">
        <f>TEXT(Table13[[#This Row],[Order Date]],"yyyy")</f>
        <v>2015</v>
      </c>
      <c r="AB1819" s="1" t="str">
        <f>TEXT(Table13[[#This Row],[Order Date]],"mmm yyyy")</f>
        <v>Apr 2015</v>
      </c>
      <c r="AC1819" s="1" t="str">
        <f>TEXT(Table13[[#This Row],[Order Date]],"dddd")</f>
        <v>Monday</v>
      </c>
    </row>
    <row r="1820" spans="1:29" ht="14.5">
      <c r="A1820" s="9">
        <v>3170</v>
      </c>
      <c r="B1820" s="9" t="str">
        <f>VLOOKUP(Table13[[#This Row],[Customer ID]],'Customer Lookup'!A:B,2,0)</f>
        <v>Lawrence Haas</v>
      </c>
      <c r="C1820" s="9">
        <v>86489</v>
      </c>
      <c r="D1820" s="12">
        <v>42048</v>
      </c>
      <c r="E1820" s="12">
        <v>42048</v>
      </c>
      <c r="F1820" s="24">
        <f>Table13[[#This Row],[Ship Date]]-Table13[[#This Row],[Order Date]]</f>
        <v>0</v>
      </c>
      <c r="G1820" s="18" t="str">
        <f>IF(Table13[[#This Row],[Shipping Delay (No of Days From Order to Delivery)]]&lt;=2,"Fast Delivery","Standard Delivery")</f>
        <v>Fast Delivery</v>
      </c>
      <c r="H1820" s="8" t="s">
        <v>83</v>
      </c>
      <c r="I1820" s="13" t="str">
        <f ca="1">TRIM(Table13[[#This Row],[Product Category]])</f>
        <v>Technology</v>
      </c>
      <c r="J1820" s="13" t="str">
        <f ca="1">PROPER(Table13[[#This Row],[Product Sub-Category]])</f>
        <v>Paper</v>
      </c>
      <c r="K1820" s="14">
        <v>12</v>
      </c>
      <c r="L1820" s="15">
        <v>7.28</v>
      </c>
      <c r="M1820" s="15">
        <f t="shared" si="84"/>
        <v>87.36</v>
      </c>
      <c r="N1820" s="9">
        <v>0.05</v>
      </c>
      <c r="O1820" s="21">
        <v>0.05</v>
      </c>
      <c r="P1820" s="21" t="str">
        <f>IF(Table13[[#This Row],[Discount]]=0,"No Discount",IF(Table13[[#This Row],[Discount]]&lt;=0.05,"Low",IF(Table13[[#This Row],[Discount]]&lt;=0.1,"Medium","High")))</f>
        <v>Low</v>
      </c>
      <c r="Q1820" s="15">
        <f t="shared" si="85"/>
        <v>4.3680000000000003</v>
      </c>
      <c r="R1820" s="15">
        <f t="shared" si="86"/>
        <v>82.992000000000004</v>
      </c>
      <c r="S1820" s="15" t="str">
        <f>IF(Table13[[#This Row],[Total Sales After Discount (Main Total Sales)]]&gt;=1000,"High Order","Low Order")</f>
        <v>Low Order</v>
      </c>
      <c r="T1820" s="9" t="s">
        <v>50</v>
      </c>
      <c r="U1820" s="9" t="s">
        <v>81</v>
      </c>
      <c r="V1820" s="16" t="str">
        <f ca="1">PROPER(Table13[[#This Row],[Region]])</f>
        <v>South</v>
      </c>
      <c r="W1820" s="9" t="s">
        <v>242</v>
      </c>
      <c r="X1820" s="9" t="s">
        <v>1037</v>
      </c>
      <c r="Y1820" s="9" t="s">
        <v>32</v>
      </c>
      <c r="Z1820" s="9" t="str">
        <f>TEXT(Table13[[#This Row],[Order Date]],"mmm")</f>
        <v>Feb</v>
      </c>
      <c r="AA1820" s="1" t="str">
        <f>TEXT(Table13[[#This Row],[Order Date]],"yyyy")</f>
        <v>2015</v>
      </c>
      <c r="AB1820" s="1" t="str">
        <f>TEXT(Table13[[#This Row],[Order Date]],"mmm yyyy")</f>
        <v>Feb 2015</v>
      </c>
      <c r="AC1820" s="1" t="str">
        <f>TEXT(Table13[[#This Row],[Order Date]],"dddd")</f>
        <v>Friday</v>
      </c>
    </row>
    <row r="1821" spans="1:29" ht="14.5">
      <c r="A1821" s="9">
        <v>3176</v>
      </c>
      <c r="B1821" s="9" t="str">
        <f>VLOOKUP(Table13[[#This Row],[Customer ID]],'Customer Lookup'!A:B,2,0)</f>
        <v>Jackie McCullough</v>
      </c>
      <c r="C1821" s="9">
        <v>90820</v>
      </c>
      <c r="D1821" s="12">
        <v>42128</v>
      </c>
      <c r="E1821" s="12">
        <v>42130</v>
      </c>
      <c r="F1821" s="24">
        <f>Table13[[#This Row],[Ship Date]]-Table13[[#This Row],[Order Date]]</f>
        <v>2</v>
      </c>
      <c r="G1821" s="18" t="str">
        <f>IF(Table13[[#This Row],[Shipping Delay (No of Days From Order to Delivery)]]&lt;=2,"Fast Delivery","Standard Delivery")</f>
        <v>Fast Delivery</v>
      </c>
      <c r="H1821" s="9" t="s">
        <v>144</v>
      </c>
      <c r="I1821" s="13" t="str">
        <f ca="1">TRIM(Table13[[#This Row],[Product Category]])</f>
        <v>Furniture</v>
      </c>
      <c r="J1821" s="13" t="str">
        <f ca="1">PROPER(Table13[[#This Row],[Product Sub-Category]])</f>
        <v>Computer Peripherals</v>
      </c>
      <c r="K1821" s="14">
        <v>19</v>
      </c>
      <c r="L1821" s="15">
        <v>10.97</v>
      </c>
      <c r="M1821" s="15">
        <f t="shared" si="84"/>
        <v>208.43</v>
      </c>
      <c r="N1821" s="9">
        <v>0.05</v>
      </c>
      <c r="O1821" s="20">
        <v>0.05</v>
      </c>
      <c r="P1821" s="20" t="str">
        <f>IF(Table13[[#This Row],[Discount]]=0,"No Discount",IF(Table13[[#This Row],[Discount]]&lt;=0.05,"Low",IF(Table13[[#This Row],[Discount]]&lt;=0.1,"Medium","High")))</f>
        <v>Low</v>
      </c>
      <c r="Q1821" s="15">
        <f t="shared" si="85"/>
        <v>10.421500000000002</v>
      </c>
      <c r="R1821" s="15">
        <f t="shared" si="86"/>
        <v>198.0085</v>
      </c>
      <c r="S1821" s="15" t="str">
        <f>IF(Table13[[#This Row],[Total Sales After Discount (Main Total Sales)]]&gt;=1000,"High Order","Low Order")</f>
        <v>Low Order</v>
      </c>
      <c r="T1821" s="9" t="s">
        <v>21</v>
      </c>
      <c r="U1821" s="9" t="s">
        <v>104</v>
      </c>
      <c r="V1821" s="16" t="str">
        <f ca="1">PROPER(Table13[[#This Row],[Region]])</f>
        <v>South</v>
      </c>
      <c r="W1821" s="9" t="s">
        <v>242</v>
      </c>
      <c r="X1821" s="9" t="s">
        <v>1038</v>
      </c>
      <c r="Y1821" s="9" t="s">
        <v>32</v>
      </c>
      <c r="Z1821" s="9" t="str">
        <f>TEXT(Table13[[#This Row],[Order Date]],"mmm")</f>
        <v>May</v>
      </c>
      <c r="AA1821" s="1" t="str">
        <f>TEXT(Table13[[#This Row],[Order Date]],"yyyy")</f>
        <v>2015</v>
      </c>
      <c r="AB1821" s="1" t="str">
        <f>TEXT(Table13[[#This Row],[Order Date]],"mmm yyyy")</f>
        <v>May 2015</v>
      </c>
      <c r="AC1821" s="1" t="str">
        <f>TEXT(Table13[[#This Row],[Order Date]],"dddd")</f>
        <v>Monday</v>
      </c>
    </row>
    <row r="1822" spans="1:29" ht="14.5">
      <c r="A1822" s="9">
        <v>3176</v>
      </c>
      <c r="B1822" s="9" t="str">
        <f>VLOOKUP(Table13[[#This Row],[Customer ID]],'Customer Lookup'!A:B,2,0)</f>
        <v>Jackie McCullough</v>
      </c>
      <c r="C1822" s="9">
        <v>90821</v>
      </c>
      <c r="D1822" s="12">
        <v>42180</v>
      </c>
      <c r="E1822" s="12">
        <v>42186</v>
      </c>
      <c r="F1822" s="24">
        <f>Table13[[#This Row],[Ship Date]]-Table13[[#This Row],[Order Date]]</f>
        <v>6</v>
      </c>
      <c r="G1822" s="18" t="str">
        <f>IF(Table13[[#This Row],[Shipping Delay (No of Days From Order to Delivery)]]&lt;=2,"Fast Delivery","Standard Delivery")</f>
        <v>Standard Delivery</v>
      </c>
      <c r="H1822" s="8" t="s">
        <v>151</v>
      </c>
      <c r="I1822" s="13" t="str">
        <f ca="1">TRIM(Table13[[#This Row],[Product Category]])</f>
        <v>Office Supplies</v>
      </c>
      <c r="J1822" s="13" t="str">
        <f ca="1">PROPER(Table13[[#This Row],[Product Sub-Category]])</f>
        <v>Bookcases</v>
      </c>
      <c r="K1822" s="14">
        <v>22</v>
      </c>
      <c r="L1822" s="15">
        <v>58.14</v>
      </c>
      <c r="M1822" s="15">
        <f t="shared" si="84"/>
        <v>1279.08</v>
      </c>
      <c r="N1822" s="9">
        <v>0.05</v>
      </c>
      <c r="O1822" s="21">
        <v>0.05</v>
      </c>
      <c r="P1822" s="21" t="str">
        <f>IF(Table13[[#This Row],[Discount]]=0,"No Discount",IF(Table13[[#This Row],[Discount]]&lt;=0.05,"Low",IF(Table13[[#This Row],[Discount]]&lt;=0.1,"Medium","High")))</f>
        <v>Low</v>
      </c>
      <c r="Q1822" s="15">
        <f t="shared" si="85"/>
        <v>63.954000000000001</v>
      </c>
      <c r="R1822" s="15">
        <f t="shared" si="86"/>
        <v>1215.126</v>
      </c>
      <c r="S1822" s="15" t="str">
        <f>IF(Table13[[#This Row],[Total Sales After Discount (Main Total Sales)]]&gt;=1000,"High Order","Low Order")</f>
        <v>High Order</v>
      </c>
      <c r="T1822" s="9" t="s">
        <v>98</v>
      </c>
      <c r="U1822" s="9" t="s">
        <v>104</v>
      </c>
      <c r="V1822" s="16" t="str">
        <f ca="1">PROPER(Table13[[#This Row],[Region]])</f>
        <v>South</v>
      </c>
      <c r="W1822" s="9" t="s">
        <v>242</v>
      </c>
      <c r="X1822" s="9" t="s">
        <v>1038</v>
      </c>
      <c r="Y1822" s="9" t="s">
        <v>22</v>
      </c>
      <c r="Z1822" s="9" t="str">
        <f>TEXT(Table13[[#This Row],[Order Date]],"mmm")</f>
        <v>Jun</v>
      </c>
      <c r="AA1822" s="1" t="str">
        <f>TEXT(Table13[[#This Row],[Order Date]],"yyyy")</f>
        <v>2015</v>
      </c>
      <c r="AB1822" s="1" t="str">
        <f>TEXT(Table13[[#This Row],[Order Date]],"mmm yyyy")</f>
        <v>Jun 2015</v>
      </c>
      <c r="AC1822" s="1" t="str">
        <f>TEXT(Table13[[#This Row],[Order Date]],"dddd")</f>
        <v>Thursday</v>
      </c>
    </row>
    <row r="1823" spans="1:29" ht="14.5">
      <c r="A1823" s="9">
        <v>3176</v>
      </c>
      <c r="B1823" s="9" t="str">
        <f>VLOOKUP(Table13[[#This Row],[Customer ID]],'Customer Lookup'!A:B,2,0)</f>
        <v>Jackie McCullough</v>
      </c>
      <c r="C1823" s="9">
        <v>90821</v>
      </c>
      <c r="D1823" s="12">
        <v>42180</v>
      </c>
      <c r="E1823" s="12">
        <v>42186</v>
      </c>
      <c r="F1823" s="24">
        <f>Table13[[#This Row],[Ship Date]]-Table13[[#This Row],[Order Date]]</f>
        <v>6</v>
      </c>
      <c r="G1823" s="18" t="str">
        <f>IF(Table13[[#This Row],[Shipping Delay (No of Days From Order to Delivery)]]&lt;=2,"Fast Delivery","Standard Delivery")</f>
        <v>Standard Delivery</v>
      </c>
      <c r="H1823" s="9" t="s">
        <v>61</v>
      </c>
      <c r="I1823" s="13" t="str">
        <f ca="1">TRIM(Table13[[#This Row],[Product Category]])</f>
        <v>Furniture</v>
      </c>
      <c r="J1823" s="13" t="str">
        <f ca="1">PROPER(Table13[[#This Row],[Product Sub-Category]])</f>
        <v>Envelopes</v>
      </c>
      <c r="K1823" s="14">
        <v>22</v>
      </c>
      <c r="L1823" s="15">
        <v>15.57</v>
      </c>
      <c r="M1823" s="15">
        <f t="shared" si="84"/>
        <v>342.54</v>
      </c>
      <c r="N1823" s="9">
        <v>0.05</v>
      </c>
      <c r="O1823" s="20">
        <v>0.05</v>
      </c>
      <c r="P1823" s="20" t="str">
        <f>IF(Table13[[#This Row],[Discount]]=0,"No Discount",IF(Table13[[#This Row],[Discount]]&lt;=0.05,"Low",IF(Table13[[#This Row],[Discount]]&lt;=0.1,"Medium","High")))</f>
        <v>Low</v>
      </c>
      <c r="Q1823" s="15">
        <f t="shared" si="85"/>
        <v>17.127000000000002</v>
      </c>
      <c r="R1823" s="15">
        <f t="shared" si="86"/>
        <v>325.41300000000001</v>
      </c>
      <c r="S1823" s="15" t="str">
        <f>IF(Table13[[#This Row],[Total Sales After Discount (Main Total Sales)]]&gt;=1000,"High Order","Low Order")</f>
        <v>Low Order</v>
      </c>
      <c r="T1823" s="9" t="s">
        <v>98</v>
      </c>
      <c r="U1823" s="9" t="s">
        <v>104</v>
      </c>
      <c r="V1823" s="16" t="str">
        <f ca="1">PROPER(Table13[[#This Row],[Region]])</f>
        <v>South</v>
      </c>
      <c r="W1823" s="9" t="s">
        <v>242</v>
      </c>
      <c r="X1823" s="9" t="s">
        <v>1038</v>
      </c>
      <c r="Y1823" s="9" t="s">
        <v>32</v>
      </c>
      <c r="Z1823" s="9" t="str">
        <f>TEXT(Table13[[#This Row],[Order Date]],"mmm")</f>
        <v>Jun</v>
      </c>
      <c r="AA1823" s="1" t="str">
        <f>TEXT(Table13[[#This Row],[Order Date]],"yyyy")</f>
        <v>2015</v>
      </c>
      <c r="AB1823" s="1" t="str">
        <f>TEXT(Table13[[#This Row],[Order Date]],"mmm yyyy")</f>
        <v>Jun 2015</v>
      </c>
      <c r="AC1823" s="1" t="str">
        <f>TEXT(Table13[[#This Row],[Order Date]],"dddd")</f>
        <v>Thursday</v>
      </c>
    </row>
    <row r="1824" spans="1:29" ht="14.5">
      <c r="A1824" s="9">
        <v>3177</v>
      </c>
      <c r="B1824" s="9" t="str">
        <f>VLOOKUP(Table13[[#This Row],[Customer ID]],'Customer Lookup'!A:B,2,0)</f>
        <v>Laurie Petty</v>
      </c>
      <c r="C1824" s="9">
        <v>90818</v>
      </c>
      <c r="D1824" s="12">
        <v>42077</v>
      </c>
      <c r="E1824" s="12">
        <v>42079</v>
      </c>
      <c r="F1824" s="24">
        <f>Table13[[#This Row],[Ship Date]]-Table13[[#This Row],[Order Date]]</f>
        <v>2</v>
      </c>
      <c r="G1824" s="18" t="str">
        <f>IF(Table13[[#This Row],[Shipping Delay (No of Days From Order to Delivery)]]&lt;=2,"Fast Delivery","Standard Delivery")</f>
        <v>Fast Delivery</v>
      </c>
      <c r="H1824" s="8" t="s">
        <v>2233</v>
      </c>
      <c r="I1824" s="13" t="str">
        <f ca="1">TRIM(Table13[[#This Row],[Product Category]])</f>
        <v>Office Supplies</v>
      </c>
      <c r="J1824" s="13" t="str">
        <f ca="1">PROPER(Table13[[#This Row],[Product Sub-Category]])</f>
        <v>Office Furnishings</v>
      </c>
      <c r="K1824" s="14">
        <v>9</v>
      </c>
      <c r="L1824" s="15">
        <v>62.18</v>
      </c>
      <c r="M1824" s="15">
        <f t="shared" si="84"/>
        <v>559.62</v>
      </c>
      <c r="N1824" s="9">
        <v>0.05</v>
      </c>
      <c r="O1824" s="21">
        <v>0.05</v>
      </c>
      <c r="P1824" s="21" t="str">
        <f>IF(Table13[[#This Row],[Discount]]=0,"No Discount",IF(Table13[[#This Row],[Discount]]&lt;=0.05,"Low",IF(Table13[[#This Row],[Discount]]&lt;=0.1,"Medium","High")))</f>
        <v>Low</v>
      </c>
      <c r="Q1824" s="15">
        <f t="shared" si="85"/>
        <v>27.981000000000002</v>
      </c>
      <c r="R1824" s="15">
        <f t="shared" si="86"/>
        <v>531.63900000000001</v>
      </c>
      <c r="S1824" s="15" t="str">
        <f>IF(Table13[[#This Row],[Total Sales After Discount (Main Total Sales)]]&gt;=1000,"High Order","Low Order")</f>
        <v>Low Order</v>
      </c>
      <c r="T1824" s="9" t="s">
        <v>31</v>
      </c>
      <c r="U1824" s="9" t="s">
        <v>104</v>
      </c>
      <c r="V1824" s="16" t="str">
        <f ca="1">PROPER(Table13[[#This Row],[Region]])</f>
        <v>South</v>
      </c>
      <c r="W1824" s="9" t="s">
        <v>242</v>
      </c>
      <c r="X1824" s="9" t="s">
        <v>1039</v>
      </c>
      <c r="Y1824" s="9" t="s">
        <v>32</v>
      </c>
      <c r="Z1824" s="9" t="str">
        <f>TEXT(Table13[[#This Row],[Order Date]],"mmm")</f>
        <v>Mar</v>
      </c>
      <c r="AA1824" s="1" t="str">
        <f>TEXT(Table13[[#This Row],[Order Date]],"yyyy")</f>
        <v>2015</v>
      </c>
      <c r="AB1824" s="1" t="str">
        <f>TEXT(Table13[[#This Row],[Order Date]],"mmm yyyy")</f>
        <v>Mar 2015</v>
      </c>
      <c r="AC1824" s="1" t="str">
        <f>TEXT(Table13[[#This Row],[Order Date]],"dddd")</f>
        <v>Saturday</v>
      </c>
    </row>
    <row r="1825" spans="1:29" ht="14.5">
      <c r="A1825" s="9">
        <v>3177</v>
      </c>
      <c r="B1825" s="9" t="str">
        <f>VLOOKUP(Table13[[#This Row],[Customer ID]],'Customer Lookup'!A:B,2,0)</f>
        <v>Laurie Petty</v>
      </c>
      <c r="C1825" s="9">
        <v>90819</v>
      </c>
      <c r="D1825" s="12">
        <v>42094</v>
      </c>
      <c r="E1825" s="12">
        <v>42096</v>
      </c>
      <c r="F1825" s="24">
        <f>Table13[[#This Row],[Ship Date]]-Table13[[#This Row],[Order Date]]</f>
        <v>2</v>
      </c>
      <c r="G1825" s="18" t="str">
        <f>IF(Table13[[#This Row],[Shipping Delay (No of Days From Order to Delivery)]]&lt;=2,"Fast Delivery","Standard Delivery")</f>
        <v>Fast Delivery</v>
      </c>
      <c r="H1825" s="9" t="s">
        <v>2231</v>
      </c>
      <c r="I1825" s="13" t="str">
        <f ca="1">TRIM(Table13[[#This Row],[Product Category]])</f>
        <v>Office Supplies</v>
      </c>
      <c r="J1825" s="13" t="str">
        <f ca="1">PROPER(Table13[[#This Row],[Product Sub-Category]])</f>
        <v>Pens &amp; Art Supplies</v>
      </c>
      <c r="K1825" s="14">
        <v>5</v>
      </c>
      <c r="L1825" s="15">
        <v>1.68</v>
      </c>
      <c r="M1825" s="15">
        <f t="shared" si="84"/>
        <v>8.4</v>
      </c>
      <c r="N1825" s="9">
        <v>0.05</v>
      </c>
      <c r="O1825" s="20">
        <v>0.05</v>
      </c>
      <c r="P1825" s="20" t="str">
        <f>IF(Table13[[#This Row],[Discount]]=0,"No Discount",IF(Table13[[#This Row],[Discount]]&lt;=0.05,"Low",IF(Table13[[#This Row],[Discount]]&lt;=0.1,"Medium","High")))</f>
        <v>Low</v>
      </c>
      <c r="Q1825" s="15">
        <f t="shared" si="85"/>
        <v>0.42000000000000004</v>
      </c>
      <c r="R1825" s="15">
        <f t="shared" si="86"/>
        <v>7.98</v>
      </c>
      <c r="S1825" s="15" t="str">
        <f>IF(Table13[[#This Row],[Total Sales After Discount (Main Total Sales)]]&gt;=1000,"High Order","Low Order")</f>
        <v>Low Order</v>
      </c>
      <c r="T1825" s="9" t="s">
        <v>41</v>
      </c>
      <c r="U1825" s="9" t="s">
        <v>104</v>
      </c>
      <c r="V1825" s="16" t="str">
        <f ca="1">PROPER(Table13[[#This Row],[Region]])</f>
        <v>Central</v>
      </c>
      <c r="W1825" s="9" t="s">
        <v>242</v>
      </c>
      <c r="X1825" s="9" t="s">
        <v>1039</v>
      </c>
      <c r="Y1825" s="9" t="s">
        <v>32</v>
      </c>
      <c r="Z1825" s="9" t="str">
        <f>TEXT(Table13[[#This Row],[Order Date]],"mmm")</f>
        <v>Mar</v>
      </c>
      <c r="AA1825" s="1" t="str">
        <f>TEXT(Table13[[#This Row],[Order Date]],"yyyy")</f>
        <v>2015</v>
      </c>
      <c r="AB1825" s="1" t="str">
        <f>TEXT(Table13[[#This Row],[Order Date]],"mmm yyyy")</f>
        <v>Mar 2015</v>
      </c>
      <c r="AC1825" s="1" t="str">
        <f>TEXT(Table13[[#This Row],[Order Date]],"dddd")</f>
        <v>Tuesday</v>
      </c>
    </row>
    <row r="1826" spans="1:29" ht="14.5">
      <c r="A1826" s="9">
        <v>3179</v>
      </c>
      <c r="B1826" s="9" t="str">
        <f>VLOOKUP(Table13[[#This Row],[Customer ID]],'Customer Lookup'!A:B,2,0)</f>
        <v>Marie Pittman</v>
      </c>
      <c r="C1826" s="9">
        <v>86989</v>
      </c>
      <c r="D1826" s="12">
        <v>42167</v>
      </c>
      <c r="E1826" s="12">
        <v>42174</v>
      </c>
      <c r="F1826" s="24">
        <f>Table13[[#This Row],[Ship Date]]-Table13[[#This Row],[Order Date]]</f>
        <v>7</v>
      </c>
      <c r="G1826" s="18" t="str">
        <f>IF(Table13[[#This Row],[Shipping Delay (No of Days From Order to Delivery)]]&lt;=2,"Fast Delivery","Standard Delivery")</f>
        <v>Standard Delivery</v>
      </c>
      <c r="H1826" s="8" t="s">
        <v>83</v>
      </c>
      <c r="I1826" s="13" t="str">
        <f ca="1">TRIM(Table13[[#This Row],[Product Category]])</f>
        <v>Furniture</v>
      </c>
      <c r="J1826" s="13" t="str">
        <f ca="1">PROPER(Table13[[#This Row],[Product Sub-Category]])</f>
        <v>Paper</v>
      </c>
      <c r="K1826" s="14">
        <v>11</v>
      </c>
      <c r="L1826" s="15">
        <v>35.44</v>
      </c>
      <c r="M1826" s="15">
        <f t="shared" si="84"/>
        <v>389.84</v>
      </c>
      <c r="N1826" s="9">
        <v>0.05</v>
      </c>
      <c r="O1826" s="21">
        <v>0.05</v>
      </c>
      <c r="P1826" s="21" t="str">
        <f>IF(Table13[[#This Row],[Discount]]=0,"No Discount",IF(Table13[[#This Row],[Discount]]&lt;=0.05,"Low",IF(Table13[[#This Row],[Discount]]&lt;=0.1,"Medium","High")))</f>
        <v>Low</v>
      </c>
      <c r="Q1826" s="15">
        <f t="shared" si="85"/>
        <v>19.492000000000001</v>
      </c>
      <c r="R1826" s="15">
        <f t="shared" si="86"/>
        <v>370.34799999999996</v>
      </c>
      <c r="S1826" s="15" t="str">
        <f>IF(Table13[[#This Row],[Total Sales After Discount (Main Total Sales)]]&gt;=1000,"High Order","Low Order")</f>
        <v>Low Order</v>
      </c>
      <c r="T1826" s="9" t="s">
        <v>98</v>
      </c>
      <c r="U1826" s="9" t="s">
        <v>81</v>
      </c>
      <c r="V1826" s="16" t="str">
        <f ca="1">PROPER(Table13[[#This Row],[Region]])</f>
        <v>South</v>
      </c>
      <c r="W1826" s="9" t="s">
        <v>55</v>
      </c>
      <c r="X1826" s="9" t="s">
        <v>1040</v>
      </c>
      <c r="Y1826" s="9" t="s">
        <v>32</v>
      </c>
      <c r="Z1826" s="9" t="str">
        <f>TEXT(Table13[[#This Row],[Order Date]],"mmm")</f>
        <v>Jun</v>
      </c>
      <c r="AA1826" s="1" t="str">
        <f>TEXT(Table13[[#This Row],[Order Date]],"yyyy")</f>
        <v>2015</v>
      </c>
      <c r="AB1826" s="1" t="str">
        <f>TEXT(Table13[[#This Row],[Order Date]],"mmm yyyy")</f>
        <v>Jun 2015</v>
      </c>
      <c r="AC1826" s="1" t="str">
        <f>TEXT(Table13[[#This Row],[Order Date]],"dddd")</f>
        <v>Friday</v>
      </c>
    </row>
    <row r="1827" spans="1:29" ht="14.5">
      <c r="A1827" s="9">
        <v>3187</v>
      </c>
      <c r="B1827" s="9" t="str">
        <f>VLOOKUP(Table13[[#This Row],[Customer ID]],'Customer Lookup'!A:B,2,0)</f>
        <v>Sidney Gilliam</v>
      </c>
      <c r="C1827" s="9">
        <v>89025</v>
      </c>
      <c r="D1827" s="12">
        <v>42065</v>
      </c>
      <c r="E1827" s="12">
        <v>42067</v>
      </c>
      <c r="F1827" s="24">
        <f>Table13[[#This Row],[Ship Date]]-Table13[[#This Row],[Order Date]]</f>
        <v>2</v>
      </c>
      <c r="G1827" s="18" t="str">
        <f>IF(Table13[[#This Row],[Shipping Delay (No of Days From Order to Delivery)]]&lt;=2,"Fast Delivery","Standard Delivery")</f>
        <v>Fast Delivery</v>
      </c>
      <c r="H1827" s="9" t="s">
        <v>151</v>
      </c>
      <c r="I1827" s="13" t="str">
        <f ca="1">TRIM(Table13[[#This Row],[Product Category]])</f>
        <v>Technology</v>
      </c>
      <c r="J1827" s="13" t="str">
        <f ca="1">PROPER(Table13[[#This Row],[Product Sub-Category]])</f>
        <v>Bookcases</v>
      </c>
      <c r="K1827" s="14">
        <v>1</v>
      </c>
      <c r="L1827" s="15">
        <v>170.98</v>
      </c>
      <c r="M1827" s="15">
        <f t="shared" si="84"/>
        <v>170.98</v>
      </c>
      <c r="N1827" s="9">
        <v>0.1</v>
      </c>
      <c r="O1827" s="20">
        <v>0.1</v>
      </c>
      <c r="P1827" s="20" t="str">
        <f>IF(Table13[[#This Row],[Discount]]=0,"No Discount",IF(Table13[[#This Row],[Discount]]&lt;=0.05,"Low",IF(Table13[[#This Row],[Discount]]&lt;=0.1,"Medium","High")))</f>
        <v>Medium</v>
      </c>
      <c r="Q1827" s="15">
        <f t="shared" si="85"/>
        <v>17.097999999999999</v>
      </c>
      <c r="R1827" s="15">
        <f t="shared" si="86"/>
        <v>153.88200000000001</v>
      </c>
      <c r="S1827" s="15" t="str">
        <f>IF(Table13[[#This Row],[Total Sales After Discount (Main Total Sales)]]&gt;=1000,"High Order","Low Order")</f>
        <v>Low Order</v>
      </c>
      <c r="T1827" s="9" t="s">
        <v>21</v>
      </c>
      <c r="U1827" s="9" t="s">
        <v>51</v>
      </c>
      <c r="V1827" s="16" t="str">
        <f ca="1">PROPER(Table13[[#This Row],[Region]])</f>
        <v>Central</v>
      </c>
      <c r="W1827" s="9" t="s">
        <v>242</v>
      </c>
      <c r="X1827" s="9" t="s">
        <v>1041</v>
      </c>
      <c r="Y1827" s="9" t="s">
        <v>22</v>
      </c>
      <c r="Z1827" s="9" t="str">
        <f>TEXT(Table13[[#This Row],[Order Date]],"mmm")</f>
        <v>Mar</v>
      </c>
      <c r="AA1827" s="1" t="str">
        <f>TEXT(Table13[[#This Row],[Order Date]],"yyyy")</f>
        <v>2015</v>
      </c>
      <c r="AB1827" s="1" t="str">
        <f>TEXT(Table13[[#This Row],[Order Date]],"mmm yyyy")</f>
        <v>Mar 2015</v>
      </c>
      <c r="AC1827" s="1" t="str">
        <f>TEXT(Table13[[#This Row],[Order Date]],"dddd")</f>
        <v>Monday</v>
      </c>
    </row>
    <row r="1828" spans="1:29" ht="14.5">
      <c r="A1828" s="9">
        <v>3191</v>
      </c>
      <c r="B1828" s="9" t="str">
        <f>VLOOKUP(Table13[[#This Row],[Customer ID]],'Customer Lookup'!A:B,2,0)</f>
        <v>Jenny Hawkins</v>
      </c>
      <c r="C1828" s="9">
        <v>86447</v>
      </c>
      <c r="D1828" s="12">
        <v>42081</v>
      </c>
      <c r="E1828" s="12">
        <v>42081</v>
      </c>
      <c r="F1828" s="24">
        <f>Table13[[#This Row],[Ship Date]]-Table13[[#This Row],[Order Date]]</f>
        <v>0</v>
      </c>
      <c r="G1828" s="18" t="str">
        <f>IF(Table13[[#This Row],[Shipping Delay (No of Days From Order to Delivery)]]&lt;=2,"Fast Delivery","Standard Delivery")</f>
        <v>Fast Delivery</v>
      </c>
      <c r="H1828" s="8" t="s">
        <v>2235</v>
      </c>
      <c r="I1828" s="13" t="str">
        <f ca="1">TRIM(Table13[[#This Row],[Product Category]])</f>
        <v>Office Supplies</v>
      </c>
      <c r="J1828" s="13" t="str">
        <f ca="1">PROPER(Table13[[#This Row],[Product Sub-Category]])</f>
        <v>Telephones And Communication</v>
      </c>
      <c r="K1828" s="14">
        <v>5</v>
      </c>
      <c r="L1828" s="15">
        <v>20.99</v>
      </c>
      <c r="M1828" s="15">
        <f t="shared" si="84"/>
        <v>104.94999999999999</v>
      </c>
      <c r="N1828" s="9">
        <v>0.05</v>
      </c>
      <c r="O1828" s="21">
        <v>0.05</v>
      </c>
      <c r="P1828" s="21" t="str">
        <f>IF(Table13[[#This Row],[Discount]]=0,"No Discount",IF(Table13[[#This Row],[Discount]]&lt;=0.05,"Low",IF(Table13[[#This Row],[Discount]]&lt;=0.1,"Medium","High")))</f>
        <v>Low</v>
      </c>
      <c r="Q1828" s="15">
        <f t="shared" si="85"/>
        <v>5.2474999999999996</v>
      </c>
      <c r="R1828" s="15">
        <f t="shared" si="86"/>
        <v>99.702499999999986</v>
      </c>
      <c r="S1828" s="15" t="str">
        <f>IF(Table13[[#This Row],[Total Sales After Discount (Main Total Sales)]]&gt;=1000,"High Order","Low Order")</f>
        <v>Low Order</v>
      </c>
      <c r="T1828" s="9" t="s">
        <v>41</v>
      </c>
      <c r="U1828" s="9" t="s">
        <v>81</v>
      </c>
      <c r="V1828" s="16" t="str">
        <f ca="1">PROPER(Table13[[#This Row],[Region]])</f>
        <v>Central</v>
      </c>
      <c r="W1828" s="9" t="s">
        <v>718</v>
      </c>
      <c r="X1828" s="9" t="s">
        <v>1042</v>
      </c>
      <c r="Y1828" s="9" t="s">
        <v>32</v>
      </c>
      <c r="Z1828" s="9" t="str">
        <f>TEXT(Table13[[#This Row],[Order Date]],"mmm")</f>
        <v>Mar</v>
      </c>
      <c r="AA1828" s="1" t="str">
        <f>TEXT(Table13[[#This Row],[Order Date]],"yyyy")</f>
        <v>2015</v>
      </c>
      <c r="AB1828" s="1" t="str">
        <f>TEXT(Table13[[#This Row],[Order Date]],"mmm yyyy")</f>
        <v>Mar 2015</v>
      </c>
      <c r="AC1828" s="1" t="str">
        <f>TEXT(Table13[[#This Row],[Order Date]],"dddd")</f>
        <v>Wednesday</v>
      </c>
    </row>
    <row r="1829" spans="1:29" ht="14.5">
      <c r="A1829" s="9">
        <v>3191</v>
      </c>
      <c r="B1829" s="9" t="str">
        <f>VLOOKUP(Table13[[#This Row],[Customer ID]],'Customer Lookup'!A:B,2,0)</f>
        <v>Jenny Hawkins</v>
      </c>
      <c r="C1829" s="9">
        <v>86448</v>
      </c>
      <c r="D1829" s="12">
        <v>42104</v>
      </c>
      <c r="E1829" s="12">
        <v>42106</v>
      </c>
      <c r="F1829" s="24">
        <f>Table13[[#This Row],[Ship Date]]-Table13[[#This Row],[Order Date]]</f>
        <v>2</v>
      </c>
      <c r="G1829" s="18" t="str">
        <f>IF(Table13[[#This Row],[Shipping Delay (No of Days From Order to Delivery)]]&lt;=2,"Fast Delivery","Standard Delivery")</f>
        <v>Fast Delivery</v>
      </c>
      <c r="H1829" s="9" t="s">
        <v>61</v>
      </c>
      <c r="I1829" s="13" t="str">
        <f ca="1">TRIM(Table13[[#This Row],[Product Category]])</f>
        <v>Office Supplies</v>
      </c>
      <c r="J1829" s="13" t="str">
        <f ca="1">PROPER(Table13[[#This Row],[Product Sub-Category]])</f>
        <v>Envelopes</v>
      </c>
      <c r="K1829" s="14">
        <v>9</v>
      </c>
      <c r="L1829" s="15">
        <v>35.94</v>
      </c>
      <c r="M1829" s="15">
        <f t="shared" si="84"/>
        <v>323.45999999999998</v>
      </c>
      <c r="N1829" s="9">
        <v>0.05</v>
      </c>
      <c r="O1829" s="20">
        <v>0.05</v>
      </c>
      <c r="P1829" s="20" t="str">
        <f>IF(Table13[[#This Row],[Discount]]=0,"No Discount",IF(Table13[[#This Row],[Discount]]&lt;=0.05,"Low",IF(Table13[[#This Row],[Discount]]&lt;=0.1,"Medium","High")))</f>
        <v>Low</v>
      </c>
      <c r="Q1829" s="15">
        <f t="shared" si="85"/>
        <v>16.172999999999998</v>
      </c>
      <c r="R1829" s="15">
        <f t="shared" si="86"/>
        <v>307.28699999999998</v>
      </c>
      <c r="S1829" s="15" t="str">
        <f>IF(Table13[[#This Row],[Total Sales After Discount (Main Total Sales)]]&gt;=1000,"High Order","Low Order")</f>
        <v>Low Order</v>
      </c>
      <c r="T1829" s="9" t="s">
        <v>21</v>
      </c>
      <c r="U1829" s="9" t="s">
        <v>81</v>
      </c>
      <c r="V1829" s="16" t="str">
        <f ca="1">PROPER(Table13[[#This Row],[Region]])</f>
        <v>South</v>
      </c>
      <c r="W1829" s="9" t="s">
        <v>718</v>
      </c>
      <c r="X1829" s="9" t="s">
        <v>1042</v>
      </c>
      <c r="Y1829" s="9" t="s">
        <v>32</v>
      </c>
      <c r="Z1829" s="9" t="str">
        <f>TEXT(Table13[[#This Row],[Order Date]],"mmm")</f>
        <v>Apr</v>
      </c>
      <c r="AA1829" s="1" t="str">
        <f>TEXT(Table13[[#This Row],[Order Date]],"yyyy")</f>
        <v>2015</v>
      </c>
      <c r="AB1829" s="1" t="str">
        <f>TEXT(Table13[[#This Row],[Order Date]],"mmm yyyy")</f>
        <v>Apr 2015</v>
      </c>
      <c r="AC1829" s="1" t="str">
        <f>TEXT(Table13[[#This Row],[Order Date]],"dddd")</f>
        <v>Friday</v>
      </c>
    </row>
    <row r="1830" spans="1:29" ht="14.5">
      <c r="A1830" s="9">
        <v>3194</v>
      </c>
      <c r="B1830" s="9" t="str">
        <f>VLOOKUP(Table13[[#This Row],[Customer ID]],'Customer Lookup'!A:B,2,0)</f>
        <v>Angela Rose</v>
      </c>
      <c r="C1830" s="9">
        <v>89805</v>
      </c>
      <c r="D1830" s="12">
        <v>42073</v>
      </c>
      <c r="E1830" s="12">
        <v>42074</v>
      </c>
      <c r="F1830" s="24">
        <f>Table13[[#This Row],[Ship Date]]-Table13[[#This Row],[Order Date]]</f>
        <v>1</v>
      </c>
      <c r="G1830" s="18" t="str">
        <f>IF(Table13[[#This Row],[Shipping Delay (No of Days From Order to Delivery)]]&lt;=2,"Fast Delivery","Standard Delivery")</f>
        <v>Fast Delivery</v>
      </c>
      <c r="H1830" s="8" t="s">
        <v>83</v>
      </c>
      <c r="I1830" s="13" t="str">
        <f ca="1">TRIM(Table13[[#This Row],[Product Category]])</f>
        <v>Office Supplies</v>
      </c>
      <c r="J1830" s="13" t="str">
        <f ca="1">PROPER(Table13[[#This Row],[Product Sub-Category]])</f>
        <v>Paper</v>
      </c>
      <c r="K1830" s="14">
        <v>9</v>
      </c>
      <c r="L1830" s="15">
        <v>4.9800000000000004</v>
      </c>
      <c r="M1830" s="15">
        <f t="shared" si="84"/>
        <v>44.820000000000007</v>
      </c>
      <c r="N1830" s="9">
        <v>0.05</v>
      </c>
      <c r="O1830" s="21">
        <v>0.05</v>
      </c>
      <c r="P1830" s="21" t="str">
        <f>IF(Table13[[#This Row],[Discount]]=0,"No Discount",IF(Table13[[#This Row],[Discount]]&lt;=0.05,"Low",IF(Table13[[#This Row],[Discount]]&lt;=0.1,"Medium","High")))</f>
        <v>Low</v>
      </c>
      <c r="Q1830" s="15">
        <f t="shared" si="85"/>
        <v>2.2410000000000005</v>
      </c>
      <c r="R1830" s="15">
        <f t="shared" si="86"/>
        <v>42.579000000000008</v>
      </c>
      <c r="S1830" s="15" t="str">
        <f>IF(Table13[[#This Row],[Total Sales After Discount (Main Total Sales)]]&gt;=1000,"High Order","Low Order")</f>
        <v>Low Order</v>
      </c>
      <c r="T1830" s="9" t="s">
        <v>50</v>
      </c>
      <c r="U1830" s="9" t="s">
        <v>104</v>
      </c>
      <c r="V1830" s="16" t="str">
        <f ca="1">PROPER(Table13[[#This Row],[Region]])</f>
        <v>South</v>
      </c>
      <c r="W1830" s="9" t="s">
        <v>242</v>
      </c>
      <c r="X1830" s="9" t="s">
        <v>448</v>
      </c>
      <c r="Y1830" s="9" t="s">
        <v>32</v>
      </c>
      <c r="Z1830" s="9" t="str">
        <f>TEXT(Table13[[#This Row],[Order Date]],"mmm")</f>
        <v>Mar</v>
      </c>
      <c r="AA1830" s="1" t="str">
        <f>TEXT(Table13[[#This Row],[Order Date]],"yyyy")</f>
        <v>2015</v>
      </c>
      <c r="AB1830" s="1" t="str">
        <f>TEXT(Table13[[#This Row],[Order Date]],"mmm yyyy")</f>
        <v>Mar 2015</v>
      </c>
      <c r="AC1830" s="1" t="str">
        <f>TEXT(Table13[[#This Row],[Order Date]],"dddd")</f>
        <v>Tuesday</v>
      </c>
    </row>
    <row r="1831" spans="1:29" ht="14.5">
      <c r="A1831" s="9">
        <v>3194</v>
      </c>
      <c r="B1831" s="9" t="str">
        <f>VLOOKUP(Table13[[#This Row],[Customer ID]],'Customer Lookup'!A:B,2,0)</f>
        <v>Angela Rose</v>
      </c>
      <c r="C1831" s="9">
        <v>89805</v>
      </c>
      <c r="D1831" s="12">
        <v>42073</v>
      </c>
      <c r="E1831" s="12">
        <v>42075</v>
      </c>
      <c r="F1831" s="24">
        <f>Table13[[#This Row],[Ship Date]]-Table13[[#This Row],[Order Date]]</f>
        <v>2</v>
      </c>
      <c r="G1831" s="18" t="str">
        <f>IF(Table13[[#This Row],[Shipping Delay (No of Days From Order to Delivery)]]&lt;=2,"Fast Delivery","Standard Delivery")</f>
        <v>Fast Delivery</v>
      </c>
      <c r="H1831" s="9" t="s">
        <v>83</v>
      </c>
      <c r="I1831" s="13" t="str">
        <f ca="1">TRIM(Table13[[#This Row],[Product Category]])</f>
        <v>Technology</v>
      </c>
      <c r="J1831" s="13" t="str">
        <f ca="1">PROPER(Table13[[#This Row],[Product Sub-Category]])</f>
        <v>Paper</v>
      </c>
      <c r="K1831" s="14">
        <v>6</v>
      </c>
      <c r="L1831" s="15">
        <v>22.84</v>
      </c>
      <c r="M1831" s="15">
        <f t="shared" si="84"/>
        <v>137.04</v>
      </c>
      <c r="N1831" s="9">
        <v>0.05</v>
      </c>
      <c r="O1831" s="20">
        <v>0.05</v>
      </c>
      <c r="P1831" s="20" t="str">
        <f>IF(Table13[[#This Row],[Discount]]=0,"No Discount",IF(Table13[[#This Row],[Discount]]&lt;=0.05,"Low",IF(Table13[[#This Row],[Discount]]&lt;=0.1,"Medium","High")))</f>
        <v>Low</v>
      </c>
      <c r="Q1831" s="15">
        <f t="shared" si="85"/>
        <v>6.8520000000000003</v>
      </c>
      <c r="R1831" s="15">
        <f t="shared" si="86"/>
        <v>130.18799999999999</v>
      </c>
      <c r="S1831" s="15" t="str">
        <f>IF(Table13[[#This Row],[Total Sales After Discount (Main Total Sales)]]&gt;=1000,"High Order","Low Order")</f>
        <v>Low Order</v>
      </c>
      <c r="T1831" s="9" t="s">
        <v>50</v>
      </c>
      <c r="U1831" s="9" t="s">
        <v>104</v>
      </c>
      <c r="V1831" s="16" t="str">
        <f ca="1">PROPER(Table13[[#This Row],[Region]])</f>
        <v>West</v>
      </c>
      <c r="W1831" s="9" t="s">
        <v>242</v>
      </c>
      <c r="X1831" s="9" t="s">
        <v>448</v>
      </c>
      <c r="Y1831" s="9" t="s">
        <v>32</v>
      </c>
      <c r="Z1831" s="9" t="str">
        <f>TEXT(Table13[[#This Row],[Order Date]],"mmm")</f>
        <v>Mar</v>
      </c>
      <c r="AA1831" s="1" t="str">
        <f>TEXT(Table13[[#This Row],[Order Date]],"yyyy")</f>
        <v>2015</v>
      </c>
      <c r="AB1831" s="1" t="str">
        <f>TEXT(Table13[[#This Row],[Order Date]],"mmm yyyy")</f>
        <v>Mar 2015</v>
      </c>
      <c r="AC1831" s="1" t="str">
        <f>TEXT(Table13[[#This Row],[Order Date]],"dddd")</f>
        <v>Tuesday</v>
      </c>
    </row>
    <row r="1832" spans="1:29" ht="14.5">
      <c r="A1832" s="9">
        <v>3196</v>
      </c>
      <c r="B1832" s="9" t="str">
        <f>VLOOKUP(Table13[[#This Row],[Customer ID]],'Customer Lookup'!A:B,2,0)</f>
        <v>Rick Foster Hawkins</v>
      </c>
      <c r="C1832" s="9">
        <v>24294</v>
      </c>
      <c r="D1832" s="12">
        <v>42037</v>
      </c>
      <c r="E1832" s="12">
        <v>42038</v>
      </c>
      <c r="F1832" s="24">
        <f>Table13[[#This Row],[Ship Date]]-Table13[[#This Row],[Order Date]]</f>
        <v>1</v>
      </c>
      <c r="G1832" s="18" t="str">
        <f>IF(Table13[[#This Row],[Shipping Delay (No of Days From Order to Delivery)]]&lt;=2,"Fast Delivery","Standard Delivery")</f>
        <v>Fast Delivery</v>
      </c>
      <c r="H1832" s="8" t="s">
        <v>74</v>
      </c>
      <c r="I1832" s="13" t="str">
        <f ca="1">TRIM(Table13[[#This Row],[Product Category]])</f>
        <v>Technology</v>
      </c>
      <c r="J1832" s="13" t="str">
        <f ca="1">PROPER(Table13[[#This Row],[Product Sub-Category]])</f>
        <v>Office Machines</v>
      </c>
      <c r="K1832" s="14">
        <v>43</v>
      </c>
      <c r="L1832" s="15">
        <v>200.97</v>
      </c>
      <c r="M1832" s="15">
        <f t="shared" si="84"/>
        <v>8641.7099999999991</v>
      </c>
      <c r="N1832" s="9">
        <v>0.1</v>
      </c>
      <c r="O1832" s="21">
        <v>0.1</v>
      </c>
      <c r="P1832" s="21" t="str">
        <f>IF(Table13[[#This Row],[Discount]]=0,"No Discount",IF(Table13[[#This Row],[Discount]]&lt;=0.05,"Low",IF(Table13[[#This Row],[Discount]]&lt;=0.1,"Medium","High")))</f>
        <v>Medium</v>
      </c>
      <c r="Q1832" s="15">
        <f t="shared" si="85"/>
        <v>864.17099999999994</v>
      </c>
      <c r="R1832" s="15">
        <f t="shared" si="86"/>
        <v>7777.5389999999989</v>
      </c>
      <c r="S1832" s="15" t="str">
        <f>IF(Table13[[#This Row],[Total Sales After Discount (Main Total Sales)]]&gt;=1000,"High Order","Low Order")</f>
        <v>High Order</v>
      </c>
      <c r="T1832" s="9" t="s">
        <v>31</v>
      </c>
      <c r="U1832" s="9" t="s">
        <v>42</v>
      </c>
      <c r="V1832" s="16" t="str">
        <f ca="1">PROPER(Table13[[#This Row],[Region]])</f>
        <v>Central</v>
      </c>
      <c r="W1832" s="9" t="s">
        <v>37</v>
      </c>
      <c r="X1832" s="9" t="s">
        <v>206</v>
      </c>
      <c r="Y1832" s="9" t="s">
        <v>22</v>
      </c>
      <c r="Z1832" s="9" t="str">
        <f>TEXT(Table13[[#This Row],[Order Date]],"mmm")</f>
        <v>Feb</v>
      </c>
      <c r="AA1832" s="1" t="str">
        <f>TEXT(Table13[[#This Row],[Order Date]],"yyyy")</f>
        <v>2015</v>
      </c>
      <c r="AB1832" s="1" t="str">
        <f>TEXT(Table13[[#This Row],[Order Date]],"mmm yyyy")</f>
        <v>Feb 2015</v>
      </c>
      <c r="AC1832" s="1" t="str">
        <f>TEXT(Table13[[#This Row],[Order Date]],"dddd")</f>
        <v>Monday</v>
      </c>
    </row>
    <row r="1833" spans="1:29" ht="14.5">
      <c r="A1833" s="9">
        <v>3197</v>
      </c>
      <c r="B1833" s="9" t="str">
        <f>VLOOKUP(Table13[[#This Row],[Customer ID]],'Customer Lookup'!A:B,2,0)</f>
        <v>Wallace Pugh</v>
      </c>
      <c r="C1833" s="9">
        <v>90850</v>
      </c>
      <c r="D1833" s="12">
        <v>42037</v>
      </c>
      <c r="E1833" s="12">
        <v>42038</v>
      </c>
      <c r="F1833" s="24">
        <f>Table13[[#This Row],[Ship Date]]-Table13[[#This Row],[Order Date]]</f>
        <v>1</v>
      </c>
      <c r="G1833" s="18" t="str">
        <f>IF(Table13[[#This Row],[Shipping Delay (No of Days From Order to Delivery)]]&lt;=2,"Fast Delivery","Standard Delivery")</f>
        <v>Fast Delivery</v>
      </c>
      <c r="H1833" s="9" t="s">
        <v>74</v>
      </c>
      <c r="I1833" s="13" t="str">
        <f ca="1">TRIM(Table13[[#This Row],[Product Category]])</f>
        <v>Office Supplies</v>
      </c>
      <c r="J1833" s="13" t="str">
        <f ca="1">PROPER(Table13[[#This Row],[Product Sub-Category]])</f>
        <v>Office Machines</v>
      </c>
      <c r="K1833" s="14">
        <v>11</v>
      </c>
      <c r="L1833" s="15">
        <v>200.97</v>
      </c>
      <c r="M1833" s="15">
        <f t="shared" si="84"/>
        <v>2210.67</v>
      </c>
      <c r="N1833" s="9">
        <v>0.1</v>
      </c>
      <c r="O1833" s="20">
        <v>0.1</v>
      </c>
      <c r="P1833" s="20" t="str">
        <f>IF(Table13[[#This Row],[Discount]]=0,"No Discount",IF(Table13[[#This Row],[Discount]]&lt;=0.05,"Low",IF(Table13[[#This Row],[Discount]]&lt;=0.1,"Medium","High")))</f>
        <v>Medium</v>
      </c>
      <c r="Q1833" s="15">
        <f t="shared" si="85"/>
        <v>221.06700000000001</v>
      </c>
      <c r="R1833" s="15">
        <f t="shared" si="86"/>
        <v>1989.6030000000001</v>
      </c>
      <c r="S1833" s="15" t="str">
        <f>IF(Table13[[#This Row],[Total Sales After Discount (Main Total Sales)]]&gt;=1000,"High Order","Low Order")</f>
        <v>High Order</v>
      </c>
      <c r="T1833" s="9" t="s">
        <v>31</v>
      </c>
      <c r="U1833" s="9" t="s">
        <v>42</v>
      </c>
      <c r="V1833" s="16" t="str">
        <f ca="1">PROPER(Table13[[#This Row],[Region]])</f>
        <v>West</v>
      </c>
      <c r="W1833" s="9" t="s">
        <v>142</v>
      </c>
      <c r="X1833" s="9" t="s">
        <v>1043</v>
      </c>
      <c r="Y1833" s="9" t="s">
        <v>22</v>
      </c>
      <c r="Z1833" s="9" t="str">
        <f>TEXT(Table13[[#This Row],[Order Date]],"mmm")</f>
        <v>Feb</v>
      </c>
      <c r="AA1833" s="1" t="str">
        <f>TEXT(Table13[[#This Row],[Order Date]],"yyyy")</f>
        <v>2015</v>
      </c>
      <c r="AB1833" s="1" t="str">
        <f>TEXT(Table13[[#This Row],[Order Date]],"mmm yyyy")</f>
        <v>Feb 2015</v>
      </c>
      <c r="AC1833" s="1" t="str">
        <f>TEXT(Table13[[#This Row],[Order Date]],"dddd")</f>
        <v>Monday</v>
      </c>
    </row>
    <row r="1834" spans="1:29" ht="14.5">
      <c r="A1834" s="9">
        <v>3205</v>
      </c>
      <c r="B1834" s="9" t="str">
        <f>VLOOKUP(Table13[[#This Row],[Customer ID]],'Customer Lookup'!A:B,2,0)</f>
        <v>Alvin Mullins</v>
      </c>
      <c r="C1834" s="9">
        <v>87933</v>
      </c>
      <c r="D1834" s="12">
        <v>42093</v>
      </c>
      <c r="E1834" s="12">
        <v>42097</v>
      </c>
      <c r="F1834" s="24">
        <f>Table13[[#This Row],[Ship Date]]-Table13[[#This Row],[Order Date]]</f>
        <v>4</v>
      </c>
      <c r="G1834" s="18" t="str">
        <f>IF(Table13[[#This Row],[Shipping Delay (No of Days From Order to Delivery)]]&lt;=2,"Fast Delivery","Standard Delivery")</f>
        <v>Standard Delivery</v>
      </c>
      <c r="H1834" s="8" t="s">
        <v>2231</v>
      </c>
      <c r="I1834" s="13" t="str">
        <f ca="1">TRIM(Table13[[#This Row],[Product Category]])</f>
        <v>Technology</v>
      </c>
      <c r="J1834" s="13" t="str">
        <f ca="1">PROPER(Table13[[#This Row],[Product Sub-Category]])</f>
        <v>Pens &amp; Art Supplies</v>
      </c>
      <c r="K1834" s="14">
        <v>10</v>
      </c>
      <c r="L1834" s="15">
        <v>5.98</v>
      </c>
      <c r="M1834" s="15">
        <f t="shared" si="84"/>
        <v>59.800000000000004</v>
      </c>
      <c r="N1834" s="9">
        <v>0.05</v>
      </c>
      <c r="O1834" s="21">
        <v>0.05</v>
      </c>
      <c r="P1834" s="21" t="str">
        <f>IF(Table13[[#This Row],[Discount]]=0,"No Discount",IF(Table13[[#This Row],[Discount]]&lt;=0.05,"Low",IF(Table13[[#This Row],[Discount]]&lt;=0.1,"Medium","High")))</f>
        <v>Low</v>
      </c>
      <c r="Q1834" s="15">
        <f t="shared" si="85"/>
        <v>2.99</v>
      </c>
      <c r="R1834" s="15">
        <f t="shared" si="86"/>
        <v>56.81</v>
      </c>
      <c r="S1834" s="15" t="str">
        <f>IF(Table13[[#This Row],[Total Sales After Discount (Main Total Sales)]]&gt;=1000,"High Order","Low Order")</f>
        <v>Low Order</v>
      </c>
      <c r="T1834" s="9" t="s">
        <v>98</v>
      </c>
      <c r="U1834" s="9" t="s">
        <v>104</v>
      </c>
      <c r="V1834" s="16" t="str">
        <f ca="1">PROPER(Table13[[#This Row],[Region]])</f>
        <v>West</v>
      </c>
      <c r="W1834" s="9" t="s">
        <v>682</v>
      </c>
      <c r="X1834" s="9" t="s">
        <v>1032</v>
      </c>
      <c r="Y1834" s="9" t="s">
        <v>32</v>
      </c>
      <c r="Z1834" s="9" t="str">
        <f>TEXT(Table13[[#This Row],[Order Date]],"mmm")</f>
        <v>Mar</v>
      </c>
      <c r="AA1834" s="1" t="str">
        <f>TEXT(Table13[[#This Row],[Order Date]],"yyyy")</f>
        <v>2015</v>
      </c>
      <c r="AB1834" s="1" t="str">
        <f>TEXT(Table13[[#This Row],[Order Date]],"mmm yyyy")</f>
        <v>Mar 2015</v>
      </c>
      <c r="AC1834" s="1" t="str">
        <f>TEXT(Table13[[#This Row],[Order Date]],"dddd")</f>
        <v>Monday</v>
      </c>
    </row>
    <row r="1835" spans="1:29" ht="14.5">
      <c r="A1835" s="9">
        <v>3206</v>
      </c>
      <c r="B1835" s="9" t="str">
        <f>VLOOKUP(Table13[[#This Row],[Customer ID]],'Customer Lookup'!A:B,2,0)</f>
        <v>Dana Rankin</v>
      </c>
      <c r="C1835" s="9">
        <v>87933</v>
      </c>
      <c r="D1835" s="12">
        <v>42093</v>
      </c>
      <c r="E1835" s="12">
        <v>42098</v>
      </c>
      <c r="F1835" s="24">
        <f>Table13[[#This Row],[Ship Date]]-Table13[[#This Row],[Order Date]]</f>
        <v>5</v>
      </c>
      <c r="G1835" s="18" t="str">
        <f>IF(Table13[[#This Row],[Shipping Delay (No of Days From Order to Delivery)]]&lt;=2,"Fast Delivery","Standard Delivery")</f>
        <v>Standard Delivery</v>
      </c>
      <c r="H1835" s="9" t="s">
        <v>144</v>
      </c>
      <c r="I1835" s="13" t="str">
        <f ca="1">TRIM(Table13[[#This Row],[Product Category]])</f>
        <v>Furniture</v>
      </c>
      <c r="J1835" s="13" t="str">
        <f ca="1">PROPER(Table13[[#This Row],[Product Sub-Category]])</f>
        <v>Computer Peripherals</v>
      </c>
      <c r="K1835" s="14">
        <v>6</v>
      </c>
      <c r="L1835" s="15">
        <v>39.979999999999997</v>
      </c>
      <c r="M1835" s="15">
        <f t="shared" si="84"/>
        <v>239.88</v>
      </c>
      <c r="N1835" s="9">
        <v>0.05</v>
      </c>
      <c r="O1835" s="20">
        <v>0.05</v>
      </c>
      <c r="P1835" s="20" t="str">
        <f>IF(Table13[[#This Row],[Discount]]=0,"No Discount",IF(Table13[[#This Row],[Discount]]&lt;=0.05,"Low",IF(Table13[[#This Row],[Discount]]&lt;=0.1,"Medium","High")))</f>
        <v>Low</v>
      </c>
      <c r="Q1835" s="15">
        <f t="shared" si="85"/>
        <v>11.994</v>
      </c>
      <c r="R1835" s="15">
        <f t="shared" si="86"/>
        <v>227.886</v>
      </c>
      <c r="S1835" s="15" t="str">
        <f>IF(Table13[[#This Row],[Total Sales After Discount (Main Total Sales)]]&gt;=1000,"High Order","Low Order")</f>
        <v>Low Order</v>
      </c>
      <c r="T1835" s="9" t="s">
        <v>98</v>
      </c>
      <c r="U1835" s="9" t="s">
        <v>104</v>
      </c>
      <c r="V1835" s="16" t="str">
        <f ca="1">PROPER(Table13[[#This Row],[Region]])</f>
        <v>West</v>
      </c>
      <c r="W1835" s="9" t="s">
        <v>682</v>
      </c>
      <c r="X1835" s="9" t="s">
        <v>1044</v>
      </c>
      <c r="Y1835" s="9" t="s">
        <v>32</v>
      </c>
      <c r="Z1835" s="9" t="str">
        <f>TEXT(Table13[[#This Row],[Order Date]],"mmm")</f>
        <v>Mar</v>
      </c>
      <c r="AA1835" s="1" t="str">
        <f>TEXT(Table13[[#This Row],[Order Date]],"yyyy")</f>
        <v>2015</v>
      </c>
      <c r="AB1835" s="1" t="str">
        <f>TEXT(Table13[[#This Row],[Order Date]],"mmm yyyy")</f>
        <v>Mar 2015</v>
      </c>
      <c r="AC1835" s="1" t="str">
        <f>TEXT(Table13[[#This Row],[Order Date]],"dddd")</f>
        <v>Monday</v>
      </c>
    </row>
    <row r="1836" spans="1:29" ht="14.5">
      <c r="A1836" s="9">
        <v>3206</v>
      </c>
      <c r="B1836" s="9" t="str">
        <f>VLOOKUP(Table13[[#This Row],[Customer ID]],'Customer Lookup'!A:B,2,0)</f>
        <v>Dana Rankin</v>
      </c>
      <c r="C1836" s="9">
        <v>87934</v>
      </c>
      <c r="D1836" s="12">
        <v>42145</v>
      </c>
      <c r="E1836" s="12">
        <v>42147</v>
      </c>
      <c r="F1836" s="24">
        <f>Table13[[#This Row],[Ship Date]]-Table13[[#This Row],[Order Date]]</f>
        <v>2</v>
      </c>
      <c r="G1836" s="18" t="str">
        <f>IF(Table13[[#This Row],[Shipping Delay (No of Days From Order to Delivery)]]&lt;=2,"Fast Delivery","Standard Delivery")</f>
        <v>Fast Delivery</v>
      </c>
      <c r="H1836" s="8" t="s">
        <v>2232</v>
      </c>
      <c r="I1836" s="13" t="str">
        <f ca="1">TRIM(Table13[[#This Row],[Product Category]])</f>
        <v>Office Supplies</v>
      </c>
      <c r="J1836" s="13" t="str">
        <f ca="1">PROPER(Table13[[#This Row],[Product Sub-Category]])</f>
        <v>Chairs &amp; Chairmats</v>
      </c>
      <c r="K1836" s="14">
        <v>7</v>
      </c>
      <c r="L1836" s="15">
        <v>218.08</v>
      </c>
      <c r="M1836" s="15">
        <f t="shared" si="84"/>
        <v>1526.5600000000002</v>
      </c>
      <c r="N1836" s="9">
        <v>0.1</v>
      </c>
      <c r="O1836" s="21">
        <v>0.1</v>
      </c>
      <c r="P1836" s="21" t="str">
        <f>IF(Table13[[#This Row],[Discount]]=0,"No Discount",IF(Table13[[#This Row],[Discount]]&lt;=0.05,"Low",IF(Table13[[#This Row],[Discount]]&lt;=0.1,"Medium","High")))</f>
        <v>Medium</v>
      </c>
      <c r="Q1836" s="15">
        <f t="shared" si="85"/>
        <v>152.65600000000003</v>
      </c>
      <c r="R1836" s="15">
        <f t="shared" si="86"/>
        <v>1373.9040000000002</v>
      </c>
      <c r="S1836" s="15" t="str">
        <f>IF(Table13[[#This Row],[Total Sales After Discount (Main Total Sales)]]&gt;=1000,"High Order","Low Order")</f>
        <v>High Order</v>
      </c>
      <c r="T1836" s="9" t="s">
        <v>31</v>
      </c>
      <c r="U1836" s="9" t="s">
        <v>104</v>
      </c>
      <c r="V1836" s="16" t="str">
        <f ca="1">PROPER(Table13[[#This Row],[Region]])</f>
        <v>West</v>
      </c>
      <c r="W1836" s="9" t="s">
        <v>682</v>
      </c>
      <c r="X1836" s="9" t="s">
        <v>1044</v>
      </c>
      <c r="Y1836" s="9" t="s">
        <v>22</v>
      </c>
      <c r="Z1836" s="9" t="str">
        <f>TEXT(Table13[[#This Row],[Order Date]],"mmm")</f>
        <v>May</v>
      </c>
      <c r="AA1836" s="1" t="str">
        <f>TEXT(Table13[[#This Row],[Order Date]],"yyyy")</f>
        <v>2015</v>
      </c>
      <c r="AB1836" s="1" t="str">
        <f>TEXT(Table13[[#This Row],[Order Date]],"mmm yyyy")</f>
        <v>May 2015</v>
      </c>
      <c r="AC1836" s="1" t="str">
        <f>TEXT(Table13[[#This Row],[Order Date]],"dddd")</f>
        <v>Thursday</v>
      </c>
    </row>
    <row r="1837" spans="1:29" ht="14.5">
      <c r="A1837" s="9">
        <v>3206</v>
      </c>
      <c r="B1837" s="9" t="str">
        <f>VLOOKUP(Table13[[#This Row],[Customer ID]],'Customer Lookup'!A:B,2,0)</f>
        <v>Dana Rankin</v>
      </c>
      <c r="C1837" s="9">
        <v>87935</v>
      </c>
      <c r="D1837" s="12">
        <v>42152</v>
      </c>
      <c r="E1837" s="12">
        <v>42153</v>
      </c>
      <c r="F1837" s="24">
        <f>Table13[[#This Row],[Ship Date]]-Table13[[#This Row],[Order Date]]</f>
        <v>1</v>
      </c>
      <c r="G1837" s="18" t="str">
        <f>IF(Table13[[#This Row],[Shipping Delay (No of Days From Order to Delivery)]]&lt;=2,"Fast Delivery","Standard Delivery")</f>
        <v>Fast Delivery</v>
      </c>
      <c r="H1837" s="9" t="s">
        <v>83</v>
      </c>
      <c r="I1837" s="13" t="str">
        <f ca="1">TRIM(Table13[[#This Row],[Product Category]])</f>
        <v>Technology</v>
      </c>
      <c r="J1837" s="13" t="str">
        <f ca="1">PROPER(Table13[[#This Row],[Product Sub-Category]])</f>
        <v>Paper</v>
      </c>
      <c r="K1837" s="14">
        <v>23</v>
      </c>
      <c r="L1837" s="15">
        <v>35.44</v>
      </c>
      <c r="M1837" s="15">
        <f t="shared" si="84"/>
        <v>815.11999999999989</v>
      </c>
      <c r="N1837" s="9">
        <v>0.05</v>
      </c>
      <c r="O1837" s="20">
        <v>0.05</v>
      </c>
      <c r="P1837" s="20" t="str">
        <f>IF(Table13[[#This Row],[Discount]]=0,"No Discount",IF(Table13[[#This Row],[Discount]]&lt;=0.05,"Low",IF(Table13[[#This Row],[Discount]]&lt;=0.1,"Medium","High")))</f>
        <v>Low</v>
      </c>
      <c r="Q1837" s="15">
        <f t="shared" si="85"/>
        <v>40.756</v>
      </c>
      <c r="R1837" s="15">
        <f t="shared" si="86"/>
        <v>774.36399999999992</v>
      </c>
      <c r="S1837" s="15" t="str">
        <f>IF(Table13[[#This Row],[Total Sales After Discount (Main Total Sales)]]&gt;=1000,"High Order","Low Order")</f>
        <v>Low Order</v>
      </c>
      <c r="T1837" s="9" t="s">
        <v>31</v>
      </c>
      <c r="U1837" s="9" t="s">
        <v>104</v>
      </c>
      <c r="V1837" s="16" t="str">
        <f ca="1">PROPER(Table13[[#This Row],[Region]])</f>
        <v>West</v>
      </c>
      <c r="W1837" s="9" t="s">
        <v>682</v>
      </c>
      <c r="X1837" s="9" t="s">
        <v>1044</v>
      </c>
      <c r="Y1837" s="9" t="s">
        <v>32</v>
      </c>
      <c r="Z1837" s="9" t="str">
        <f>TEXT(Table13[[#This Row],[Order Date]],"mmm")</f>
        <v>May</v>
      </c>
      <c r="AA1837" s="1" t="str">
        <f>TEXT(Table13[[#This Row],[Order Date]],"yyyy")</f>
        <v>2015</v>
      </c>
      <c r="AB1837" s="1" t="str">
        <f>TEXT(Table13[[#This Row],[Order Date]],"mmm yyyy")</f>
        <v>May 2015</v>
      </c>
      <c r="AC1837" s="1" t="str">
        <f>TEXT(Table13[[#This Row],[Order Date]],"dddd")</f>
        <v>Thursday</v>
      </c>
    </row>
    <row r="1838" spans="1:29" ht="14.5">
      <c r="A1838" s="9">
        <v>3209</v>
      </c>
      <c r="B1838" s="9" t="str">
        <f>VLOOKUP(Table13[[#This Row],[Customer ID]],'Customer Lookup'!A:B,2,0)</f>
        <v>Elsie Floyd</v>
      </c>
      <c r="C1838" s="9">
        <v>90739</v>
      </c>
      <c r="D1838" s="12">
        <v>42183</v>
      </c>
      <c r="E1838" s="12">
        <v>42184</v>
      </c>
      <c r="F1838" s="24">
        <f>Table13[[#This Row],[Ship Date]]-Table13[[#This Row],[Order Date]]</f>
        <v>1</v>
      </c>
      <c r="G1838" s="18" t="str">
        <f>IF(Table13[[#This Row],[Shipping Delay (No of Days From Order to Delivery)]]&lt;=2,"Fast Delivery","Standard Delivery")</f>
        <v>Fast Delivery</v>
      </c>
      <c r="H1838" s="8" t="s">
        <v>144</v>
      </c>
      <c r="I1838" s="13" t="str">
        <f ca="1">TRIM(Table13[[#This Row],[Product Category]])</f>
        <v>Office Supplies</v>
      </c>
      <c r="J1838" s="13" t="str">
        <f ca="1">PROPER(Table13[[#This Row],[Product Sub-Category]])</f>
        <v>Computer Peripherals</v>
      </c>
      <c r="K1838" s="14">
        <v>8</v>
      </c>
      <c r="L1838" s="15">
        <v>4.9800000000000004</v>
      </c>
      <c r="M1838" s="15">
        <f t="shared" si="84"/>
        <v>39.840000000000003</v>
      </c>
      <c r="N1838" s="9">
        <v>0.05</v>
      </c>
      <c r="O1838" s="21">
        <v>0.05</v>
      </c>
      <c r="P1838" s="21" t="str">
        <f>IF(Table13[[#This Row],[Discount]]=0,"No Discount",IF(Table13[[#This Row],[Discount]]&lt;=0.05,"Low",IF(Table13[[#This Row],[Discount]]&lt;=0.1,"Medium","High")))</f>
        <v>Low</v>
      </c>
      <c r="Q1838" s="15">
        <f t="shared" si="85"/>
        <v>1.9920000000000002</v>
      </c>
      <c r="R1838" s="15">
        <f t="shared" si="86"/>
        <v>37.848000000000006</v>
      </c>
      <c r="S1838" s="15" t="str">
        <f>IF(Table13[[#This Row],[Total Sales After Discount (Main Total Sales)]]&gt;=1000,"High Order","Low Order")</f>
        <v>Low Order</v>
      </c>
      <c r="T1838" s="9" t="s">
        <v>41</v>
      </c>
      <c r="U1838" s="9" t="s">
        <v>81</v>
      </c>
      <c r="V1838" s="16" t="str">
        <f ca="1">PROPER(Table13[[#This Row],[Region]])</f>
        <v>Central</v>
      </c>
      <c r="W1838" s="9" t="s">
        <v>37</v>
      </c>
      <c r="X1838" s="9" t="s">
        <v>1045</v>
      </c>
      <c r="Y1838" s="9" t="s">
        <v>22</v>
      </c>
      <c r="Z1838" s="9" t="str">
        <f>TEXT(Table13[[#This Row],[Order Date]],"mmm")</f>
        <v>Jun</v>
      </c>
      <c r="AA1838" s="1" t="str">
        <f>TEXT(Table13[[#This Row],[Order Date]],"yyyy")</f>
        <v>2015</v>
      </c>
      <c r="AB1838" s="1" t="str">
        <f>TEXT(Table13[[#This Row],[Order Date]],"mmm yyyy")</f>
        <v>Jun 2015</v>
      </c>
      <c r="AC1838" s="1" t="str">
        <f>TEXT(Table13[[#This Row],[Order Date]],"dddd")</f>
        <v>Sunday</v>
      </c>
    </row>
    <row r="1839" spans="1:29" ht="14.5">
      <c r="A1839" s="9">
        <v>3211</v>
      </c>
      <c r="B1839" s="9" t="str">
        <f>VLOOKUP(Table13[[#This Row],[Customer ID]],'Customer Lookup'!A:B,2,0)</f>
        <v>Jonathan Crabtree</v>
      </c>
      <c r="C1839" s="9">
        <v>91522</v>
      </c>
      <c r="D1839" s="12">
        <v>42050</v>
      </c>
      <c r="E1839" s="12">
        <v>42051</v>
      </c>
      <c r="F1839" s="24">
        <f>Table13[[#This Row],[Ship Date]]-Table13[[#This Row],[Order Date]]</f>
        <v>1</v>
      </c>
      <c r="G1839" s="18" t="str">
        <f>IF(Table13[[#This Row],[Shipping Delay (No of Days From Order to Delivery)]]&lt;=2,"Fast Delivery","Standard Delivery")</f>
        <v>Fast Delivery</v>
      </c>
      <c r="H1839" s="9" t="s">
        <v>116</v>
      </c>
      <c r="I1839" s="13" t="str">
        <f ca="1">TRIM(Table13[[#This Row],[Product Category]])</f>
        <v>Technology</v>
      </c>
      <c r="J1839" s="13" t="str">
        <f ca="1">PROPER(Table13[[#This Row],[Product Sub-Category]])</f>
        <v>Labels</v>
      </c>
      <c r="K1839" s="14">
        <v>12</v>
      </c>
      <c r="L1839" s="15">
        <v>7.31</v>
      </c>
      <c r="M1839" s="15">
        <f t="shared" si="84"/>
        <v>87.72</v>
      </c>
      <c r="N1839" s="9">
        <v>0.05</v>
      </c>
      <c r="O1839" s="20">
        <v>0.05</v>
      </c>
      <c r="P1839" s="20" t="str">
        <f>IF(Table13[[#This Row],[Discount]]=0,"No Discount",IF(Table13[[#This Row],[Discount]]&lt;=0.05,"Low",IF(Table13[[#This Row],[Discount]]&lt;=0.1,"Medium","High")))</f>
        <v>Low</v>
      </c>
      <c r="Q1839" s="15">
        <f t="shared" si="85"/>
        <v>4.3860000000000001</v>
      </c>
      <c r="R1839" s="15">
        <f t="shared" si="86"/>
        <v>83.334000000000003</v>
      </c>
      <c r="S1839" s="15" t="str">
        <f>IF(Table13[[#This Row],[Total Sales After Discount (Main Total Sales)]]&gt;=1000,"High Order","Low Order")</f>
        <v>Low Order</v>
      </c>
      <c r="T1839" s="9" t="s">
        <v>21</v>
      </c>
      <c r="U1839" s="9" t="s">
        <v>81</v>
      </c>
      <c r="V1839" s="16" t="str">
        <f ca="1">PROPER(Table13[[#This Row],[Region]])</f>
        <v>Central</v>
      </c>
      <c r="W1839" s="9" t="s">
        <v>142</v>
      </c>
      <c r="X1839" s="9" t="s">
        <v>1046</v>
      </c>
      <c r="Y1839" s="9" t="s">
        <v>32</v>
      </c>
      <c r="Z1839" s="9" t="str">
        <f>TEXT(Table13[[#This Row],[Order Date]],"mmm")</f>
        <v>Feb</v>
      </c>
      <c r="AA1839" s="1" t="str">
        <f>TEXT(Table13[[#This Row],[Order Date]],"yyyy")</f>
        <v>2015</v>
      </c>
      <c r="AB1839" s="1" t="str">
        <f>TEXT(Table13[[#This Row],[Order Date]],"mmm yyyy")</f>
        <v>Feb 2015</v>
      </c>
      <c r="AC1839" s="1" t="str">
        <f>TEXT(Table13[[#This Row],[Order Date]],"dddd")</f>
        <v>Sunday</v>
      </c>
    </row>
    <row r="1840" spans="1:29" ht="14.5">
      <c r="A1840" s="9">
        <v>3211</v>
      </c>
      <c r="B1840" s="9" t="str">
        <f>VLOOKUP(Table13[[#This Row],[Customer ID]],'Customer Lookup'!A:B,2,0)</f>
        <v>Jonathan Crabtree</v>
      </c>
      <c r="C1840" s="9">
        <v>91522</v>
      </c>
      <c r="D1840" s="12">
        <v>42050</v>
      </c>
      <c r="E1840" s="12">
        <v>42051</v>
      </c>
      <c r="F1840" s="24">
        <f>Table13[[#This Row],[Ship Date]]-Table13[[#This Row],[Order Date]]</f>
        <v>1</v>
      </c>
      <c r="G1840" s="18" t="str">
        <f>IF(Table13[[#This Row],[Shipping Delay (No of Days From Order to Delivery)]]&lt;=2,"Fast Delivery","Standard Delivery")</f>
        <v>Fast Delivery</v>
      </c>
      <c r="H1840" s="8" t="s">
        <v>2235</v>
      </c>
      <c r="I1840" s="13" t="str">
        <f ca="1">TRIM(Table13[[#This Row],[Product Category]])</f>
        <v>Office Supplies</v>
      </c>
      <c r="J1840" s="13" t="str">
        <f ca="1">PROPER(Table13[[#This Row],[Product Sub-Category]])</f>
        <v>Telephones And Communication</v>
      </c>
      <c r="K1840" s="14">
        <v>23</v>
      </c>
      <c r="L1840" s="15">
        <v>20.99</v>
      </c>
      <c r="M1840" s="15">
        <f t="shared" si="84"/>
        <v>482.77</v>
      </c>
      <c r="N1840" s="9">
        <v>0.05</v>
      </c>
      <c r="O1840" s="21">
        <v>0.05</v>
      </c>
      <c r="P1840" s="21" t="str">
        <f>IF(Table13[[#This Row],[Discount]]=0,"No Discount",IF(Table13[[#This Row],[Discount]]&lt;=0.05,"Low",IF(Table13[[#This Row],[Discount]]&lt;=0.1,"Medium","High")))</f>
        <v>Low</v>
      </c>
      <c r="Q1840" s="15">
        <f t="shared" si="85"/>
        <v>24.138500000000001</v>
      </c>
      <c r="R1840" s="15">
        <f t="shared" si="86"/>
        <v>458.63149999999996</v>
      </c>
      <c r="S1840" s="15" t="str">
        <f>IF(Table13[[#This Row],[Total Sales After Discount (Main Total Sales)]]&gt;=1000,"High Order","Low Order")</f>
        <v>Low Order</v>
      </c>
      <c r="T1840" s="9" t="s">
        <v>21</v>
      </c>
      <c r="U1840" s="9" t="s">
        <v>81</v>
      </c>
      <c r="V1840" s="16" t="str">
        <f ca="1">PROPER(Table13[[#This Row],[Region]])</f>
        <v>South</v>
      </c>
      <c r="W1840" s="9" t="s">
        <v>142</v>
      </c>
      <c r="X1840" s="9" t="s">
        <v>1046</v>
      </c>
      <c r="Y1840" s="9" t="s">
        <v>32</v>
      </c>
      <c r="Z1840" s="9" t="str">
        <f>TEXT(Table13[[#This Row],[Order Date]],"mmm")</f>
        <v>Feb</v>
      </c>
      <c r="AA1840" s="1" t="str">
        <f>TEXT(Table13[[#This Row],[Order Date]],"yyyy")</f>
        <v>2015</v>
      </c>
      <c r="AB1840" s="1" t="str">
        <f>TEXT(Table13[[#This Row],[Order Date]],"mmm yyyy")</f>
        <v>Feb 2015</v>
      </c>
      <c r="AC1840" s="1" t="str">
        <f>TEXT(Table13[[#This Row],[Order Date]],"dddd")</f>
        <v>Sunday</v>
      </c>
    </row>
    <row r="1841" spans="1:29" ht="14.5">
      <c r="A1841" s="9">
        <v>3221</v>
      </c>
      <c r="B1841" s="9" t="str">
        <f>VLOOKUP(Table13[[#This Row],[Customer ID]],'Customer Lookup'!A:B,2,0)</f>
        <v>Sean Pugh</v>
      </c>
      <c r="C1841" s="9">
        <v>90815</v>
      </c>
      <c r="D1841" s="12">
        <v>42106</v>
      </c>
      <c r="E1841" s="12">
        <v>42107</v>
      </c>
      <c r="F1841" s="24">
        <f>Table13[[#This Row],[Ship Date]]-Table13[[#This Row],[Order Date]]</f>
        <v>1</v>
      </c>
      <c r="G1841" s="18" t="str">
        <f>IF(Table13[[#This Row],[Shipping Delay (No of Days From Order to Delivery)]]&lt;=2,"Fast Delivery","Standard Delivery")</f>
        <v>Fast Delivery</v>
      </c>
      <c r="H1841" s="9" t="s">
        <v>2231</v>
      </c>
      <c r="I1841" s="13" t="str">
        <f ca="1">TRIM(Table13[[#This Row],[Product Category]])</f>
        <v>Technology</v>
      </c>
      <c r="J1841" s="13" t="str">
        <f ca="1">PROPER(Table13[[#This Row],[Product Sub-Category]])</f>
        <v>Pens &amp; Art Supplies</v>
      </c>
      <c r="K1841" s="14">
        <v>7</v>
      </c>
      <c r="L1841" s="15">
        <v>6.68</v>
      </c>
      <c r="M1841" s="15">
        <f t="shared" si="84"/>
        <v>46.76</v>
      </c>
      <c r="N1841" s="9">
        <v>0.05</v>
      </c>
      <c r="O1841" s="20">
        <v>0.05</v>
      </c>
      <c r="P1841" s="20" t="str">
        <f>IF(Table13[[#This Row],[Discount]]=0,"No Discount",IF(Table13[[#This Row],[Discount]]&lt;=0.05,"Low",IF(Table13[[#This Row],[Discount]]&lt;=0.1,"Medium","High")))</f>
        <v>Low</v>
      </c>
      <c r="Q1841" s="15">
        <f t="shared" si="85"/>
        <v>2.3380000000000001</v>
      </c>
      <c r="R1841" s="15">
        <f t="shared" si="86"/>
        <v>44.421999999999997</v>
      </c>
      <c r="S1841" s="15" t="str">
        <f>IF(Table13[[#This Row],[Total Sales After Discount (Main Total Sales)]]&gt;=1000,"High Order","Low Order")</f>
        <v>Low Order</v>
      </c>
      <c r="T1841" s="9" t="s">
        <v>31</v>
      </c>
      <c r="U1841" s="9" t="s">
        <v>81</v>
      </c>
      <c r="V1841" s="16" t="str">
        <f ca="1">PROPER(Table13[[#This Row],[Region]])</f>
        <v>South</v>
      </c>
      <c r="W1841" s="9" t="s">
        <v>242</v>
      </c>
      <c r="X1841" s="9" t="s">
        <v>1047</v>
      </c>
      <c r="Y1841" s="9" t="s">
        <v>32</v>
      </c>
      <c r="Z1841" s="9" t="str">
        <f>TEXT(Table13[[#This Row],[Order Date]],"mmm")</f>
        <v>Apr</v>
      </c>
      <c r="AA1841" s="1" t="str">
        <f>TEXT(Table13[[#This Row],[Order Date]],"yyyy")</f>
        <v>2015</v>
      </c>
      <c r="AB1841" s="1" t="str">
        <f>TEXT(Table13[[#This Row],[Order Date]],"mmm yyyy")</f>
        <v>Apr 2015</v>
      </c>
      <c r="AC1841" s="1" t="str">
        <f>TEXT(Table13[[#This Row],[Order Date]],"dddd")</f>
        <v>Sunday</v>
      </c>
    </row>
    <row r="1842" spans="1:29" ht="14.5">
      <c r="A1842" s="9">
        <v>3222</v>
      </c>
      <c r="B1842" s="9" t="str">
        <f>VLOOKUP(Table13[[#This Row],[Customer ID]],'Customer Lookup'!A:B,2,0)</f>
        <v>Diane Lu</v>
      </c>
      <c r="C1842" s="9">
        <v>90814</v>
      </c>
      <c r="D1842" s="12">
        <v>42082</v>
      </c>
      <c r="E1842" s="12">
        <v>42082</v>
      </c>
      <c r="F1842" s="24">
        <f>Table13[[#This Row],[Ship Date]]-Table13[[#This Row],[Order Date]]</f>
        <v>0</v>
      </c>
      <c r="G1842" s="18" t="str">
        <f>IF(Table13[[#This Row],[Shipping Delay (No of Days From Order to Delivery)]]&lt;=2,"Fast Delivery","Standard Delivery")</f>
        <v>Fast Delivery</v>
      </c>
      <c r="H1842" s="8" t="s">
        <v>144</v>
      </c>
      <c r="I1842" s="13" t="str">
        <f ca="1">TRIM(Table13[[#This Row],[Product Category]])</f>
        <v>Technology</v>
      </c>
      <c r="J1842" s="13" t="str">
        <f ca="1">PROPER(Table13[[#This Row],[Product Sub-Category]])</f>
        <v>Computer Peripherals</v>
      </c>
      <c r="K1842" s="14">
        <v>8</v>
      </c>
      <c r="L1842" s="15">
        <v>39.479999999999997</v>
      </c>
      <c r="M1842" s="15">
        <f t="shared" si="84"/>
        <v>315.83999999999997</v>
      </c>
      <c r="N1842" s="9">
        <v>0.05</v>
      </c>
      <c r="O1842" s="21">
        <v>0.05</v>
      </c>
      <c r="P1842" s="21" t="str">
        <f>IF(Table13[[#This Row],[Discount]]=0,"No Discount",IF(Table13[[#This Row],[Discount]]&lt;=0.05,"Low",IF(Table13[[#This Row],[Discount]]&lt;=0.1,"Medium","High")))</f>
        <v>Low</v>
      </c>
      <c r="Q1842" s="15">
        <f t="shared" si="85"/>
        <v>15.792</v>
      </c>
      <c r="R1842" s="15">
        <f t="shared" si="86"/>
        <v>300.048</v>
      </c>
      <c r="S1842" s="15" t="str">
        <f>IF(Table13[[#This Row],[Total Sales After Discount (Main Total Sales)]]&gt;=1000,"High Order","Low Order")</f>
        <v>Low Order</v>
      </c>
      <c r="T1842" s="9" t="s">
        <v>21</v>
      </c>
      <c r="U1842" s="9" t="s">
        <v>81</v>
      </c>
      <c r="V1842" s="16" t="str">
        <f ca="1">PROPER(Table13[[#This Row],[Region]])</f>
        <v>South</v>
      </c>
      <c r="W1842" s="9" t="s">
        <v>242</v>
      </c>
      <c r="X1842" s="9" t="s">
        <v>1048</v>
      </c>
      <c r="Y1842" s="9" t="s">
        <v>22</v>
      </c>
      <c r="Z1842" s="9" t="str">
        <f>TEXT(Table13[[#This Row],[Order Date]],"mmm")</f>
        <v>Mar</v>
      </c>
      <c r="AA1842" s="1" t="str">
        <f>TEXT(Table13[[#This Row],[Order Date]],"yyyy")</f>
        <v>2015</v>
      </c>
      <c r="AB1842" s="1" t="str">
        <f>TEXT(Table13[[#This Row],[Order Date]],"mmm yyyy")</f>
        <v>Mar 2015</v>
      </c>
      <c r="AC1842" s="1" t="str">
        <f>TEXT(Table13[[#This Row],[Order Date]],"dddd")</f>
        <v>Thursday</v>
      </c>
    </row>
    <row r="1843" spans="1:29" ht="14.5">
      <c r="A1843" s="9">
        <v>3222</v>
      </c>
      <c r="B1843" s="9" t="str">
        <f>VLOOKUP(Table13[[#This Row],[Customer ID]],'Customer Lookup'!A:B,2,0)</f>
        <v>Diane Lu</v>
      </c>
      <c r="C1843" s="9">
        <v>90814</v>
      </c>
      <c r="D1843" s="12">
        <v>42082</v>
      </c>
      <c r="E1843" s="12">
        <v>42083</v>
      </c>
      <c r="F1843" s="24">
        <f>Table13[[#This Row],[Ship Date]]-Table13[[#This Row],[Order Date]]</f>
        <v>1</v>
      </c>
      <c r="G1843" s="18" t="str">
        <f>IF(Table13[[#This Row],[Shipping Delay (No of Days From Order to Delivery)]]&lt;=2,"Fast Delivery","Standard Delivery")</f>
        <v>Fast Delivery</v>
      </c>
      <c r="H1843" s="9" t="s">
        <v>144</v>
      </c>
      <c r="I1843" s="13" t="str">
        <f ca="1">TRIM(Table13[[#This Row],[Product Category]])</f>
        <v>Furniture</v>
      </c>
      <c r="J1843" s="13" t="str">
        <f ca="1">PROPER(Table13[[#This Row],[Product Sub-Category]])</f>
        <v>Computer Peripherals</v>
      </c>
      <c r="K1843" s="14">
        <v>17</v>
      </c>
      <c r="L1843" s="15">
        <v>8.1199999999999992</v>
      </c>
      <c r="M1843" s="15">
        <f t="shared" si="84"/>
        <v>138.04</v>
      </c>
      <c r="N1843" s="9">
        <v>0.05</v>
      </c>
      <c r="O1843" s="20">
        <v>0.05</v>
      </c>
      <c r="P1843" s="20" t="str">
        <f>IF(Table13[[#This Row],[Discount]]=0,"No Discount",IF(Table13[[#This Row],[Discount]]&lt;=0.05,"Low",IF(Table13[[#This Row],[Discount]]&lt;=0.1,"Medium","High")))</f>
        <v>Low</v>
      </c>
      <c r="Q1843" s="15">
        <f t="shared" si="85"/>
        <v>6.9020000000000001</v>
      </c>
      <c r="R1843" s="15">
        <f t="shared" si="86"/>
        <v>131.13800000000001</v>
      </c>
      <c r="S1843" s="15" t="str">
        <f>IF(Table13[[#This Row],[Total Sales After Discount (Main Total Sales)]]&gt;=1000,"High Order","Low Order")</f>
        <v>Low Order</v>
      </c>
      <c r="T1843" s="9" t="s">
        <v>21</v>
      </c>
      <c r="U1843" s="9" t="s">
        <v>81</v>
      </c>
      <c r="V1843" s="16" t="str">
        <f ca="1">PROPER(Table13[[#This Row],[Region]])</f>
        <v>South</v>
      </c>
      <c r="W1843" s="9" t="s">
        <v>242</v>
      </c>
      <c r="X1843" s="9" t="s">
        <v>1048</v>
      </c>
      <c r="Y1843" s="9" t="s">
        <v>32</v>
      </c>
      <c r="Z1843" s="9" t="str">
        <f>TEXT(Table13[[#This Row],[Order Date]],"mmm")</f>
        <v>Mar</v>
      </c>
      <c r="AA1843" s="1" t="str">
        <f>TEXT(Table13[[#This Row],[Order Date]],"yyyy")</f>
        <v>2015</v>
      </c>
      <c r="AB1843" s="1" t="str">
        <f>TEXT(Table13[[#This Row],[Order Date]],"mmm yyyy")</f>
        <v>Mar 2015</v>
      </c>
      <c r="AC1843" s="1" t="str">
        <f>TEXT(Table13[[#This Row],[Order Date]],"dddd")</f>
        <v>Thursday</v>
      </c>
    </row>
    <row r="1844" spans="1:29" ht="14.5">
      <c r="A1844" s="9">
        <v>3224</v>
      </c>
      <c r="B1844" s="9" t="str">
        <f>VLOOKUP(Table13[[#This Row],[Customer ID]],'Customer Lookup'!A:B,2,0)</f>
        <v>Claudia White</v>
      </c>
      <c r="C1844" s="9">
        <v>86508</v>
      </c>
      <c r="D1844" s="12">
        <v>42095</v>
      </c>
      <c r="E1844" s="12">
        <v>42096</v>
      </c>
      <c r="F1844" s="24">
        <f>Table13[[#This Row],[Ship Date]]-Table13[[#This Row],[Order Date]]</f>
        <v>1</v>
      </c>
      <c r="G1844" s="18" t="str">
        <f>IF(Table13[[#This Row],[Shipping Delay (No of Days From Order to Delivery)]]&lt;=2,"Fast Delivery","Standard Delivery")</f>
        <v>Fast Delivery</v>
      </c>
      <c r="H1844" s="8" t="s">
        <v>2232</v>
      </c>
      <c r="I1844" s="13" t="str">
        <f ca="1">TRIM(Table13[[#This Row],[Product Category]])</f>
        <v>Office Supplies</v>
      </c>
      <c r="J1844" s="13" t="str">
        <f ca="1">PROPER(Table13[[#This Row],[Product Sub-Category]])</f>
        <v>Chairs &amp; Chairmats</v>
      </c>
      <c r="K1844" s="14">
        <v>2</v>
      </c>
      <c r="L1844" s="15">
        <v>60.98</v>
      </c>
      <c r="M1844" s="15">
        <f t="shared" si="84"/>
        <v>121.96</v>
      </c>
      <c r="N1844" s="9">
        <v>0.05</v>
      </c>
      <c r="O1844" s="21">
        <v>0.05</v>
      </c>
      <c r="P1844" s="21" t="str">
        <f>IF(Table13[[#This Row],[Discount]]=0,"No Discount",IF(Table13[[#This Row],[Discount]]&lt;=0.05,"Low",IF(Table13[[#This Row],[Discount]]&lt;=0.1,"Medium","High")))</f>
        <v>Low</v>
      </c>
      <c r="Q1844" s="15">
        <f t="shared" si="85"/>
        <v>6.0979999999999999</v>
      </c>
      <c r="R1844" s="15">
        <f t="shared" si="86"/>
        <v>115.86199999999999</v>
      </c>
      <c r="S1844" s="15" t="str">
        <f>IF(Table13[[#This Row],[Total Sales After Discount (Main Total Sales)]]&gt;=1000,"High Order","Low Order")</f>
        <v>Low Order</v>
      </c>
      <c r="T1844" s="9" t="s">
        <v>41</v>
      </c>
      <c r="U1844" s="9" t="s">
        <v>51</v>
      </c>
      <c r="V1844" s="16" t="str">
        <f ca="1">PROPER(Table13[[#This Row],[Region]])</f>
        <v>South</v>
      </c>
      <c r="W1844" s="9" t="s">
        <v>184</v>
      </c>
      <c r="X1844" s="9" t="s">
        <v>1049</v>
      </c>
      <c r="Y1844" s="9" t="s">
        <v>22</v>
      </c>
      <c r="Z1844" s="9" t="str">
        <f>TEXT(Table13[[#This Row],[Order Date]],"mmm")</f>
        <v>Apr</v>
      </c>
      <c r="AA1844" s="1" t="str">
        <f>TEXT(Table13[[#This Row],[Order Date]],"yyyy")</f>
        <v>2015</v>
      </c>
      <c r="AB1844" s="1" t="str">
        <f>TEXT(Table13[[#This Row],[Order Date]],"mmm yyyy")</f>
        <v>Apr 2015</v>
      </c>
      <c r="AC1844" s="1" t="str">
        <f>TEXT(Table13[[#This Row],[Order Date]],"dddd")</f>
        <v>Wednesday</v>
      </c>
    </row>
    <row r="1845" spans="1:29" ht="14.5">
      <c r="A1845" s="9">
        <v>3225</v>
      </c>
      <c r="B1845" s="9" t="str">
        <f>VLOOKUP(Table13[[#This Row],[Customer ID]],'Customer Lookup'!A:B,2,0)</f>
        <v>Robyn Crawford</v>
      </c>
      <c r="C1845" s="9">
        <v>86507</v>
      </c>
      <c r="D1845" s="12">
        <v>42018</v>
      </c>
      <c r="E1845" s="12">
        <v>42018</v>
      </c>
      <c r="F1845" s="24">
        <f>Table13[[#This Row],[Ship Date]]-Table13[[#This Row],[Order Date]]</f>
        <v>0</v>
      </c>
      <c r="G1845" s="18" t="str">
        <f>IF(Table13[[#This Row],[Shipping Delay (No of Days From Order to Delivery)]]&lt;=2,"Fast Delivery","Standard Delivery")</f>
        <v>Fast Delivery</v>
      </c>
      <c r="H1845" s="9" t="s">
        <v>196</v>
      </c>
      <c r="I1845" s="13" t="str">
        <f ca="1">TRIM(Table13[[#This Row],[Product Category]])</f>
        <v>Office Supplies</v>
      </c>
      <c r="J1845" s="13" t="str">
        <f ca="1">PROPER(Table13[[#This Row],[Product Sub-Category]])</f>
        <v>Appliances</v>
      </c>
      <c r="K1845" s="14">
        <v>4</v>
      </c>
      <c r="L1845" s="15">
        <v>208.16</v>
      </c>
      <c r="M1845" s="15">
        <f t="shared" si="84"/>
        <v>832.64</v>
      </c>
      <c r="N1845" s="9">
        <v>0.1</v>
      </c>
      <c r="O1845" s="20">
        <v>0.1</v>
      </c>
      <c r="P1845" s="20" t="str">
        <f>IF(Table13[[#This Row],[Discount]]=0,"No Discount",IF(Table13[[#This Row],[Discount]]&lt;=0.05,"Low",IF(Table13[[#This Row],[Discount]]&lt;=0.1,"Medium","High")))</f>
        <v>Medium</v>
      </c>
      <c r="Q1845" s="15">
        <f t="shared" si="85"/>
        <v>83.26400000000001</v>
      </c>
      <c r="R1845" s="15">
        <f t="shared" si="86"/>
        <v>749.37599999999998</v>
      </c>
      <c r="S1845" s="15" t="str">
        <f>IF(Table13[[#This Row],[Total Sales After Discount (Main Total Sales)]]&gt;=1000,"High Order","Low Order")</f>
        <v>Low Order</v>
      </c>
      <c r="T1845" s="9" t="s">
        <v>31</v>
      </c>
      <c r="U1845" s="9" t="s">
        <v>51</v>
      </c>
      <c r="V1845" s="16" t="str">
        <f ca="1">PROPER(Table13[[#This Row],[Region]])</f>
        <v>South</v>
      </c>
      <c r="W1845" s="9" t="s">
        <v>184</v>
      </c>
      <c r="X1845" s="9" t="s">
        <v>1050</v>
      </c>
      <c r="Y1845" s="9" t="s">
        <v>22</v>
      </c>
      <c r="Z1845" s="9" t="str">
        <f>TEXT(Table13[[#This Row],[Order Date]],"mmm")</f>
        <v>Jan</v>
      </c>
      <c r="AA1845" s="1" t="str">
        <f>TEXT(Table13[[#This Row],[Order Date]],"yyyy")</f>
        <v>2015</v>
      </c>
      <c r="AB1845" s="1" t="str">
        <f>TEXT(Table13[[#This Row],[Order Date]],"mmm yyyy")</f>
        <v>Jan 2015</v>
      </c>
      <c r="AC1845" s="1" t="str">
        <f>TEXT(Table13[[#This Row],[Order Date]],"dddd")</f>
        <v>Wednesday</v>
      </c>
    </row>
    <row r="1846" spans="1:29" ht="14.5">
      <c r="A1846" s="9">
        <v>3226</v>
      </c>
      <c r="B1846" s="9" t="str">
        <f>VLOOKUP(Table13[[#This Row],[Customer ID]],'Customer Lookup'!A:B,2,0)</f>
        <v>Arthur Gold</v>
      </c>
      <c r="C1846" s="9">
        <v>86507</v>
      </c>
      <c r="D1846" s="12">
        <v>42018</v>
      </c>
      <c r="E1846" s="12">
        <v>42019</v>
      </c>
      <c r="F1846" s="24">
        <f>Table13[[#This Row],[Ship Date]]-Table13[[#This Row],[Order Date]]</f>
        <v>1</v>
      </c>
      <c r="G1846" s="18" t="str">
        <f>IF(Table13[[#This Row],[Shipping Delay (No of Days From Order to Delivery)]]&lt;=2,"Fast Delivery","Standard Delivery")</f>
        <v>Fast Delivery</v>
      </c>
      <c r="H1846" s="8" t="s">
        <v>61</v>
      </c>
      <c r="I1846" s="13" t="str">
        <f ca="1">TRIM(Table13[[#This Row],[Product Category]])</f>
        <v>Furniture</v>
      </c>
      <c r="J1846" s="13" t="str">
        <f ca="1">PROPER(Table13[[#This Row],[Product Sub-Category]])</f>
        <v>Envelopes</v>
      </c>
      <c r="K1846" s="14">
        <v>2</v>
      </c>
      <c r="L1846" s="15">
        <v>90.48</v>
      </c>
      <c r="M1846" s="15">
        <f t="shared" si="84"/>
        <v>180.96</v>
      </c>
      <c r="N1846" s="9">
        <v>0.05</v>
      </c>
      <c r="O1846" s="21">
        <v>0.05</v>
      </c>
      <c r="P1846" s="21" t="str">
        <f>IF(Table13[[#This Row],[Discount]]=0,"No Discount",IF(Table13[[#This Row],[Discount]]&lt;=0.05,"Low",IF(Table13[[#This Row],[Discount]]&lt;=0.1,"Medium","High")))</f>
        <v>Low</v>
      </c>
      <c r="Q1846" s="15">
        <f t="shared" si="85"/>
        <v>9.048</v>
      </c>
      <c r="R1846" s="15">
        <f t="shared" si="86"/>
        <v>171.91200000000001</v>
      </c>
      <c r="S1846" s="15" t="str">
        <f>IF(Table13[[#This Row],[Total Sales After Discount (Main Total Sales)]]&gt;=1000,"High Order","Low Order")</f>
        <v>Low Order</v>
      </c>
      <c r="T1846" s="9" t="s">
        <v>31</v>
      </c>
      <c r="U1846" s="9" t="s">
        <v>51</v>
      </c>
      <c r="V1846" s="16" t="str">
        <f ca="1">PROPER(Table13[[#This Row],[Region]])</f>
        <v>South</v>
      </c>
      <c r="W1846" s="9" t="s">
        <v>184</v>
      </c>
      <c r="X1846" s="9" t="s">
        <v>1051</v>
      </c>
      <c r="Y1846" s="9" t="s">
        <v>32</v>
      </c>
      <c r="Z1846" s="9" t="str">
        <f>TEXT(Table13[[#This Row],[Order Date]],"mmm")</f>
        <v>Jan</v>
      </c>
      <c r="AA1846" s="1" t="str">
        <f>TEXT(Table13[[#This Row],[Order Date]],"yyyy")</f>
        <v>2015</v>
      </c>
      <c r="AB1846" s="1" t="str">
        <f>TEXT(Table13[[#This Row],[Order Date]],"mmm yyyy")</f>
        <v>Jan 2015</v>
      </c>
      <c r="AC1846" s="1" t="str">
        <f>TEXT(Table13[[#This Row],[Order Date]],"dddd")</f>
        <v>Wednesday</v>
      </c>
    </row>
    <row r="1847" spans="1:29" ht="14.5">
      <c r="A1847" s="9">
        <v>3226</v>
      </c>
      <c r="B1847" s="9" t="str">
        <f>VLOOKUP(Table13[[#This Row],[Customer ID]],'Customer Lookup'!A:B,2,0)</f>
        <v>Arthur Gold</v>
      </c>
      <c r="C1847" s="9">
        <v>86507</v>
      </c>
      <c r="D1847" s="12">
        <v>42018</v>
      </c>
      <c r="E1847" s="12">
        <v>42020</v>
      </c>
      <c r="F1847" s="24">
        <f>Table13[[#This Row],[Ship Date]]-Table13[[#This Row],[Order Date]]</f>
        <v>2</v>
      </c>
      <c r="G1847" s="18" t="str">
        <f>IF(Table13[[#This Row],[Shipping Delay (No of Days From Order to Delivery)]]&lt;=2,"Fast Delivery","Standard Delivery")</f>
        <v>Fast Delivery</v>
      </c>
      <c r="H1847" s="9" t="s">
        <v>2233</v>
      </c>
      <c r="I1847" s="13" t="str">
        <f ca="1">TRIM(Table13[[#This Row],[Product Category]])</f>
        <v>Office Supplies</v>
      </c>
      <c r="J1847" s="13" t="str">
        <f ca="1">PROPER(Table13[[#This Row],[Product Sub-Category]])</f>
        <v>Office Furnishings</v>
      </c>
      <c r="K1847" s="14">
        <v>1</v>
      </c>
      <c r="L1847" s="15">
        <v>9.48</v>
      </c>
      <c r="M1847" s="15">
        <f t="shared" si="84"/>
        <v>9.48</v>
      </c>
      <c r="N1847" s="9">
        <v>0.05</v>
      </c>
      <c r="O1847" s="20">
        <v>0.05</v>
      </c>
      <c r="P1847" s="20" t="str">
        <f>IF(Table13[[#This Row],[Discount]]=0,"No Discount",IF(Table13[[#This Row],[Discount]]&lt;=0.05,"Low",IF(Table13[[#This Row],[Discount]]&lt;=0.1,"Medium","High")))</f>
        <v>Low</v>
      </c>
      <c r="Q1847" s="15">
        <f t="shared" si="85"/>
        <v>0.47400000000000003</v>
      </c>
      <c r="R1847" s="15">
        <f t="shared" si="86"/>
        <v>9.0060000000000002</v>
      </c>
      <c r="S1847" s="15" t="str">
        <f>IF(Table13[[#This Row],[Total Sales After Discount (Main Total Sales)]]&gt;=1000,"High Order","Low Order")</f>
        <v>Low Order</v>
      </c>
      <c r="T1847" s="9" t="s">
        <v>31</v>
      </c>
      <c r="U1847" s="9" t="s">
        <v>51</v>
      </c>
      <c r="V1847" s="16" t="str">
        <f ca="1">PROPER(Table13[[#This Row],[Region]])</f>
        <v>South</v>
      </c>
      <c r="W1847" s="9" t="s">
        <v>184</v>
      </c>
      <c r="X1847" s="9" t="s">
        <v>1051</v>
      </c>
      <c r="Y1847" s="9" t="s">
        <v>22</v>
      </c>
      <c r="Z1847" s="9" t="str">
        <f>TEXT(Table13[[#This Row],[Order Date]],"mmm")</f>
        <v>Jan</v>
      </c>
      <c r="AA1847" s="1" t="str">
        <f>TEXT(Table13[[#This Row],[Order Date]],"yyyy")</f>
        <v>2015</v>
      </c>
      <c r="AB1847" s="1" t="str">
        <f>TEXT(Table13[[#This Row],[Order Date]],"mmm yyyy")</f>
        <v>Jan 2015</v>
      </c>
      <c r="AC1847" s="1" t="str">
        <f>TEXT(Table13[[#This Row],[Order Date]],"dddd")</f>
        <v>Wednesday</v>
      </c>
    </row>
    <row r="1848" spans="1:29" ht="14.5">
      <c r="A1848" s="9">
        <v>3226</v>
      </c>
      <c r="B1848" s="9" t="str">
        <f>VLOOKUP(Table13[[#This Row],[Customer ID]],'Customer Lookup'!A:B,2,0)</f>
        <v>Arthur Gold</v>
      </c>
      <c r="C1848" s="9">
        <v>86507</v>
      </c>
      <c r="D1848" s="12">
        <v>42018</v>
      </c>
      <c r="E1848" s="12">
        <v>42019</v>
      </c>
      <c r="F1848" s="24">
        <f>Table13[[#This Row],[Ship Date]]-Table13[[#This Row],[Order Date]]</f>
        <v>1</v>
      </c>
      <c r="G1848" s="18" t="str">
        <f>IF(Table13[[#This Row],[Shipping Delay (No of Days From Order to Delivery)]]&lt;=2,"Fast Delivery","Standard Delivery")</f>
        <v>Fast Delivery</v>
      </c>
      <c r="H1848" s="8" t="s">
        <v>2231</v>
      </c>
      <c r="I1848" s="13" t="str">
        <f ca="1">TRIM(Table13[[#This Row],[Product Category]])</f>
        <v>Technology</v>
      </c>
      <c r="J1848" s="13" t="str">
        <f ca="1">PROPER(Table13[[#This Row],[Product Sub-Category]])</f>
        <v>Pens &amp; Art Supplies</v>
      </c>
      <c r="K1848" s="14">
        <v>4</v>
      </c>
      <c r="L1848" s="15">
        <v>4.28</v>
      </c>
      <c r="M1848" s="15">
        <f t="shared" si="84"/>
        <v>17.12</v>
      </c>
      <c r="N1848" s="9">
        <v>0.05</v>
      </c>
      <c r="O1848" s="21">
        <v>0.05</v>
      </c>
      <c r="P1848" s="21" t="str">
        <f>IF(Table13[[#This Row],[Discount]]=0,"No Discount",IF(Table13[[#This Row],[Discount]]&lt;=0.05,"Low",IF(Table13[[#This Row],[Discount]]&lt;=0.1,"Medium","High")))</f>
        <v>Low</v>
      </c>
      <c r="Q1848" s="15">
        <f t="shared" si="85"/>
        <v>0.85600000000000009</v>
      </c>
      <c r="R1848" s="15">
        <f t="shared" si="86"/>
        <v>16.263999999999999</v>
      </c>
      <c r="S1848" s="15" t="str">
        <f>IF(Table13[[#This Row],[Total Sales After Discount (Main Total Sales)]]&gt;=1000,"High Order","Low Order")</f>
        <v>Low Order</v>
      </c>
      <c r="T1848" s="9" t="s">
        <v>31</v>
      </c>
      <c r="U1848" s="9" t="s">
        <v>51</v>
      </c>
      <c r="V1848" s="16" t="str">
        <f ca="1">PROPER(Table13[[#This Row],[Region]])</f>
        <v>South</v>
      </c>
      <c r="W1848" s="9" t="s">
        <v>184</v>
      </c>
      <c r="X1848" s="9" t="s">
        <v>1051</v>
      </c>
      <c r="Y1848" s="9" t="s">
        <v>32</v>
      </c>
      <c r="Z1848" s="9" t="str">
        <f>TEXT(Table13[[#This Row],[Order Date]],"mmm")</f>
        <v>Jan</v>
      </c>
      <c r="AA1848" s="1" t="str">
        <f>TEXT(Table13[[#This Row],[Order Date]],"yyyy")</f>
        <v>2015</v>
      </c>
      <c r="AB1848" s="1" t="str">
        <f>TEXT(Table13[[#This Row],[Order Date]],"mmm yyyy")</f>
        <v>Jan 2015</v>
      </c>
      <c r="AC1848" s="1" t="str">
        <f>TEXT(Table13[[#This Row],[Order Date]],"dddd")</f>
        <v>Wednesday</v>
      </c>
    </row>
    <row r="1849" spans="1:29" ht="14.5">
      <c r="A1849" s="9">
        <v>3226</v>
      </c>
      <c r="B1849" s="9" t="str">
        <f>VLOOKUP(Table13[[#This Row],[Customer ID]],'Customer Lookup'!A:B,2,0)</f>
        <v>Arthur Gold</v>
      </c>
      <c r="C1849" s="9">
        <v>86509</v>
      </c>
      <c r="D1849" s="12">
        <v>42183</v>
      </c>
      <c r="E1849" s="12">
        <v>42185</v>
      </c>
      <c r="F1849" s="24">
        <f>Table13[[#This Row],[Ship Date]]-Table13[[#This Row],[Order Date]]</f>
        <v>2</v>
      </c>
      <c r="G1849" s="18" t="str">
        <f>IF(Table13[[#This Row],[Shipping Delay (No of Days From Order to Delivery)]]&lt;=2,"Fast Delivery","Standard Delivery")</f>
        <v>Fast Delivery</v>
      </c>
      <c r="H1849" s="9" t="s">
        <v>144</v>
      </c>
      <c r="I1849" s="13" t="str">
        <f ca="1">TRIM(Table13[[#This Row],[Product Category]])</f>
        <v>Office Supplies</v>
      </c>
      <c r="J1849" s="13" t="str">
        <f ca="1">PROPER(Table13[[#This Row],[Product Sub-Category]])</f>
        <v>Computer Peripherals</v>
      </c>
      <c r="K1849" s="14">
        <v>12</v>
      </c>
      <c r="L1849" s="15">
        <v>22.24</v>
      </c>
      <c r="M1849" s="15">
        <f t="shared" si="84"/>
        <v>266.88</v>
      </c>
      <c r="N1849" s="9">
        <v>0.05</v>
      </c>
      <c r="O1849" s="20">
        <v>0.05</v>
      </c>
      <c r="P1849" s="20" t="str">
        <f>IF(Table13[[#This Row],[Discount]]=0,"No Discount",IF(Table13[[#This Row],[Discount]]&lt;=0.05,"Low",IF(Table13[[#This Row],[Discount]]&lt;=0.1,"Medium","High")))</f>
        <v>Low</v>
      </c>
      <c r="Q1849" s="15">
        <f t="shared" si="85"/>
        <v>13.344000000000001</v>
      </c>
      <c r="R1849" s="15">
        <f t="shared" si="86"/>
        <v>253.536</v>
      </c>
      <c r="S1849" s="15" t="str">
        <f>IF(Table13[[#This Row],[Total Sales After Discount (Main Total Sales)]]&gt;=1000,"High Order","Low Order")</f>
        <v>Low Order</v>
      </c>
      <c r="T1849" s="9" t="s">
        <v>50</v>
      </c>
      <c r="U1849" s="9" t="s">
        <v>51</v>
      </c>
      <c r="V1849" s="16" t="str">
        <f ca="1">PROPER(Table13[[#This Row],[Region]])</f>
        <v>Central</v>
      </c>
      <c r="W1849" s="9" t="s">
        <v>184</v>
      </c>
      <c r="X1849" s="9" t="s">
        <v>1051</v>
      </c>
      <c r="Y1849" s="9" t="s">
        <v>32</v>
      </c>
      <c r="Z1849" s="9" t="str">
        <f>TEXT(Table13[[#This Row],[Order Date]],"mmm")</f>
        <v>Jun</v>
      </c>
      <c r="AA1849" s="1" t="str">
        <f>TEXT(Table13[[#This Row],[Order Date]],"yyyy")</f>
        <v>2015</v>
      </c>
      <c r="AB1849" s="1" t="str">
        <f>TEXT(Table13[[#This Row],[Order Date]],"mmm yyyy")</f>
        <v>Jun 2015</v>
      </c>
      <c r="AC1849" s="1" t="str">
        <f>TEXT(Table13[[#This Row],[Order Date]],"dddd")</f>
        <v>Sunday</v>
      </c>
    </row>
    <row r="1850" spans="1:29" ht="14.5">
      <c r="A1850" s="9">
        <v>3229</v>
      </c>
      <c r="B1850" s="9" t="str">
        <f>VLOOKUP(Table13[[#This Row],[Customer ID]],'Customer Lookup'!A:B,2,0)</f>
        <v>Sharon Kessler</v>
      </c>
      <c r="C1850" s="9">
        <v>87435</v>
      </c>
      <c r="D1850" s="12">
        <v>42025</v>
      </c>
      <c r="E1850" s="12">
        <v>42026</v>
      </c>
      <c r="F1850" s="24">
        <f>Table13[[#This Row],[Ship Date]]-Table13[[#This Row],[Order Date]]</f>
        <v>1</v>
      </c>
      <c r="G1850" s="18" t="str">
        <f>IF(Table13[[#This Row],[Shipping Delay (No of Days From Order to Delivery)]]&lt;=2,"Fast Delivery","Standard Delivery")</f>
        <v>Fast Delivery</v>
      </c>
      <c r="H1850" s="8" t="s">
        <v>2237</v>
      </c>
      <c r="I1850" s="13" t="str">
        <f ca="1">TRIM(Table13[[#This Row],[Product Category]])</f>
        <v>Technology</v>
      </c>
      <c r="J1850" s="13" t="str">
        <f ca="1">PROPER(Table13[[#This Row],[Product Sub-Category]])</f>
        <v>Binders And Binder Accessories</v>
      </c>
      <c r="K1850" s="14">
        <v>15</v>
      </c>
      <c r="L1850" s="15">
        <v>24.95</v>
      </c>
      <c r="M1850" s="15">
        <f t="shared" si="84"/>
        <v>374.25</v>
      </c>
      <c r="N1850" s="9">
        <v>0.05</v>
      </c>
      <c r="O1850" s="21">
        <v>0.05</v>
      </c>
      <c r="P1850" s="21" t="str">
        <f>IF(Table13[[#This Row],[Discount]]=0,"No Discount",IF(Table13[[#This Row],[Discount]]&lt;=0.05,"Low",IF(Table13[[#This Row],[Discount]]&lt;=0.1,"Medium","High")))</f>
        <v>Low</v>
      </c>
      <c r="Q1850" s="15">
        <f t="shared" si="85"/>
        <v>18.712500000000002</v>
      </c>
      <c r="R1850" s="15">
        <f t="shared" si="86"/>
        <v>355.53750000000002</v>
      </c>
      <c r="S1850" s="15" t="str">
        <f>IF(Table13[[#This Row],[Total Sales After Discount (Main Total Sales)]]&gt;=1000,"High Order","Low Order")</f>
        <v>Low Order</v>
      </c>
      <c r="T1850" s="9" t="s">
        <v>31</v>
      </c>
      <c r="U1850" s="9" t="s">
        <v>51</v>
      </c>
      <c r="V1850" s="16" t="str">
        <f ca="1">PROPER(Table13[[#This Row],[Region]])</f>
        <v>Central</v>
      </c>
      <c r="W1850" s="9" t="s">
        <v>718</v>
      </c>
      <c r="X1850" s="9" t="s">
        <v>1052</v>
      </c>
      <c r="Y1850" s="9" t="s">
        <v>32</v>
      </c>
      <c r="Z1850" s="9" t="str">
        <f>TEXT(Table13[[#This Row],[Order Date]],"mmm")</f>
        <v>Jan</v>
      </c>
      <c r="AA1850" s="1" t="str">
        <f>TEXT(Table13[[#This Row],[Order Date]],"yyyy")</f>
        <v>2015</v>
      </c>
      <c r="AB1850" s="1" t="str">
        <f>TEXT(Table13[[#This Row],[Order Date]],"mmm yyyy")</f>
        <v>Jan 2015</v>
      </c>
      <c r="AC1850" s="1" t="str">
        <f>TEXT(Table13[[#This Row],[Order Date]],"dddd")</f>
        <v>Wednesday</v>
      </c>
    </row>
    <row r="1851" spans="1:29" ht="14.5">
      <c r="A1851" s="9">
        <v>3230</v>
      </c>
      <c r="B1851" s="9" t="str">
        <f>VLOOKUP(Table13[[#This Row],[Customer ID]],'Customer Lookup'!A:B,2,0)</f>
        <v>Monica Stuart</v>
      </c>
      <c r="C1851" s="9">
        <v>87435</v>
      </c>
      <c r="D1851" s="12">
        <v>42025</v>
      </c>
      <c r="E1851" s="12">
        <v>42027</v>
      </c>
      <c r="F1851" s="24">
        <f>Table13[[#This Row],[Ship Date]]-Table13[[#This Row],[Order Date]]</f>
        <v>2</v>
      </c>
      <c r="G1851" s="18" t="str">
        <f>IF(Table13[[#This Row],[Shipping Delay (No of Days From Order to Delivery)]]&lt;=2,"Fast Delivery","Standard Delivery")</f>
        <v>Fast Delivery</v>
      </c>
      <c r="H1851" s="9" t="s">
        <v>144</v>
      </c>
      <c r="I1851" s="13" t="str">
        <f ca="1">TRIM(Table13[[#This Row],[Product Category]])</f>
        <v>Office Supplies</v>
      </c>
      <c r="J1851" s="13" t="str">
        <f ca="1">PROPER(Table13[[#This Row],[Product Sub-Category]])</f>
        <v>Computer Peripherals</v>
      </c>
      <c r="K1851" s="14">
        <v>9</v>
      </c>
      <c r="L1851" s="15">
        <v>15.98</v>
      </c>
      <c r="M1851" s="15">
        <f t="shared" si="84"/>
        <v>143.82</v>
      </c>
      <c r="N1851" s="9">
        <v>0.05</v>
      </c>
      <c r="O1851" s="20">
        <v>0.05</v>
      </c>
      <c r="P1851" s="20" t="str">
        <f>IF(Table13[[#This Row],[Discount]]=0,"No Discount",IF(Table13[[#This Row],[Discount]]&lt;=0.05,"Low",IF(Table13[[#This Row],[Discount]]&lt;=0.1,"Medium","High")))</f>
        <v>Low</v>
      </c>
      <c r="Q1851" s="15">
        <f t="shared" si="85"/>
        <v>7.1909999999999998</v>
      </c>
      <c r="R1851" s="15">
        <f t="shared" si="86"/>
        <v>136.62899999999999</v>
      </c>
      <c r="S1851" s="15" t="str">
        <f>IF(Table13[[#This Row],[Total Sales After Discount (Main Total Sales)]]&gt;=1000,"High Order","Low Order")</f>
        <v>Low Order</v>
      </c>
      <c r="T1851" s="9" t="s">
        <v>31</v>
      </c>
      <c r="U1851" s="9" t="s">
        <v>51</v>
      </c>
      <c r="V1851" s="16" t="str">
        <f ca="1">PROPER(Table13[[#This Row],[Region]])</f>
        <v>Central</v>
      </c>
      <c r="W1851" s="9" t="s">
        <v>718</v>
      </c>
      <c r="X1851" s="9" t="s">
        <v>1053</v>
      </c>
      <c r="Y1851" s="9" t="s">
        <v>32</v>
      </c>
      <c r="Z1851" s="9" t="str">
        <f>TEXT(Table13[[#This Row],[Order Date]],"mmm")</f>
        <v>Jan</v>
      </c>
      <c r="AA1851" s="1" t="str">
        <f>TEXT(Table13[[#This Row],[Order Date]],"yyyy")</f>
        <v>2015</v>
      </c>
      <c r="AB1851" s="1" t="str">
        <f>TEXT(Table13[[#This Row],[Order Date]],"mmm yyyy")</f>
        <v>Jan 2015</v>
      </c>
      <c r="AC1851" s="1" t="str">
        <f>TEXT(Table13[[#This Row],[Order Date]],"dddd")</f>
        <v>Wednesday</v>
      </c>
    </row>
    <row r="1852" spans="1:29" ht="14.5">
      <c r="A1852" s="9">
        <v>3230</v>
      </c>
      <c r="B1852" s="9" t="str">
        <f>VLOOKUP(Table13[[#This Row],[Customer ID]],'Customer Lookup'!A:B,2,0)</f>
        <v>Monica Stuart</v>
      </c>
      <c r="C1852" s="9">
        <v>87436</v>
      </c>
      <c r="D1852" s="12">
        <v>42168</v>
      </c>
      <c r="E1852" s="12">
        <v>42168</v>
      </c>
      <c r="F1852" s="24">
        <f>Table13[[#This Row],[Ship Date]]-Table13[[#This Row],[Order Date]]</f>
        <v>0</v>
      </c>
      <c r="G1852" s="18" t="str">
        <f>IF(Table13[[#This Row],[Shipping Delay (No of Days From Order to Delivery)]]&lt;=2,"Fast Delivery","Standard Delivery")</f>
        <v>Fast Delivery</v>
      </c>
      <c r="H1852" s="8" t="s">
        <v>2237</v>
      </c>
      <c r="I1852" s="13" t="str">
        <f ca="1">TRIM(Table13[[#This Row],[Product Category]])</f>
        <v>Office Supplies</v>
      </c>
      <c r="J1852" s="13" t="str">
        <f ca="1">PROPER(Table13[[#This Row],[Product Sub-Category]])</f>
        <v>Binders And Binder Accessories</v>
      </c>
      <c r="K1852" s="14">
        <v>10</v>
      </c>
      <c r="L1852" s="15">
        <v>4.91</v>
      </c>
      <c r="M1852" s="15">
        <f t="shared" si="84"/>
        <v>49.1</v>
      </c>
      <c r="N1852" s="9">
        <v>0.05</v>
      </c>
      <c r="O1852" s="21">
        <v>0.05</v>
      </c>
      <c r="P1852" s="21" t="str">
        <f>IF(Table13[[#This Row],[Discount]]=0,"No Discount",IF(Table13[[#This Row],[Discount]]&lt;=0.05,"Low",IF(Table13[[#This Row],[Discount]]&lt;=0.1,"Medium","High")))</f>
        <v>Low</v>
      </c>
      <c r="Q1852" s="15">
        <f t="shared" si="85"/>
        <v>2.4550000000000001</v>
      </c>
      <c r="R1852" s="15">
        <f t="shared" si="86"/>
        <v>46.645000000000003</v>
      </c>
      <c r="S1852" s="15" t="str">
        <f>IF(Table13[[#This Row],[Total Sales After Discount (Main Total Sales)]]&gt;=1000,"High Order","Low Order")</f>
        <v>Low Order</v>
      </c>
      <c r="T1852" s="9" t="s">
        <v>41</v>
      </c>
      <c r="U1852" s="9" t="s">
        <v>51</v>
      </c>
      <c r="V1852" s="16" t="str">
        <f ca="1">PROPER(Table13[[#This Row],[Region]])</f>
        <v>Central</v>
      </c>
      <c r="W1852" s="9" t="s">
        <v>718</v>
      </c>
      <c r="X1852" s="9" t="s">
        <v>1053</v>
      </c>
      <c r="Y1852" s="9" t="s">
        <v>22</v>
      </c>
      <c r="Z1852" s="9" t="str">
        <f>TEXT(Table13[[#This Row],[Order Date]],"mmm")</f>
        <v>Jun</v>
      </c>
      <c r="AA1852" s="1" t="str">
        <f>TEXT(Table13[[#This Row],[Order Date]],"yyyy")</f>
        <v>2015</v>
      </c>
      <c r="AB1852" s="1" t="str">
        <f>TEXT(Table13[[#This Row],[Order Date]],"mmm yyyy")</f>
        <v>Jun 2015</v>
      </c>
      <c r="AC1852" s="1" t="str">
        <f>TEXT(Table13[[#This Row],[Order Date]],"dddd")</f>
        <v>Saturday</v>
      </c>
    </row>
    <row r="1853" spans="1:29" ht="14.5">
      <c r="A1853" s="9">
        <v>3230</v>
      </c>
      <c r="B1853" s="9" t="str">
        <f>VLOOKUP(Table13[[#This Row],[Customer ID]],'Customer Lookup'!A:B,2,0)</f>
        <v>Monica Stuart</v>
      </c>
      <c r="C1853" s="9">
        <v>87436</v>
      </c>
      <c r="D1853" s="12">
        <v>42168</v>
      </c>
      <c r="E1853" s="12">
        <v>42169</v>
      </c>
      <c r="F1853" s="24">
        <f>Table13[[#This Row],[Ship Date]]-Table13[[#This Row],[Order Date]]</f>
        <v>1</v>
      </c>
      <c r="G1853" s="18" t="str">
        <f>IF(Table13[[#This Row],[Shipping Delay (No of Days From Order to Delivery)]]&lt;=2,"Fast Delivery","Standard Delivery")</f>
        <v>Fast Delivery</v>
      </c>
      <c r="H1853" s="9" t="s">
        <v>83</v>
      </c>
      <c r="I1853" s="13" t="str">
        <f ca="1">TRIM(Table13[[#This Row],[Product Category]])</f>
        <v>Technology</v>
      </c>
      <c r="J1853" s="13" t="str">
        <f ca="1">PROPER(Table13[[#This Row],[Product Sub-Category]])</f>
        <v>Paper</v>
      </c>
      <c r="K1853" s="14">
        <v>21</v>
      </c>
      <c r="L1853" s="15">
        <v>48.94</v>
      </c>
      <c r="M1853" s="15">
        <f t="shared" si="84"/>
        <v>1027.74</v>
      </c>
      <c r="N1853" s="9">
        <v>0.05</v>
      </c>
      <c r="O1853" s="20">
        <v>0.05</v>
      </c>
      <c r="P1853" s="20" t="str">
        <f>IF(Table13[[#This Row],[Discount]]=0,"No Discount",IF(Table13[[#This Row],[Discount]]&lt;=0.05,"Low",IF(Table13[[#This Row],[Discount]]&lt;=0.1,"Medium","High")))</f>
        <v>Low</v>
      </c>
      <c r="Q1853" s="15">
        <f t="shared" si="85"/>
        <v>51.387</v>
      </c>
      <c r="R1853" s="15">
        <f t="shared" si="86"/>
        <v>976.35300000000007</v>
      </c>
      <c r="S1853" s="15" t="str">
        <f>IF(Table13[[#This Row],[Total Sales After Discount (Main Total Sales)]]&gt;=1000,"High Order","Low Order")</f>
        <v>Low Order</v>
      </c>
      <c r="T1853" s="9" t="s">
        <v>41</v>
      </c>
      <c r="U1853" s="9" t="s">
        <v>51</v>
      </c>
      <c r="V1853" s="16" t="str">
        <f ca="1">PROPER(Table13[[#This Row],[Region]])</f>
        <v>West</v>
      </c>
      <c r="W1853" s="9" t="s">
        <v>718</v>
      </c>
      <c r="X1853" s="9" t="s">
        <v>1053</v>
      </c>
      <c r="Y1853" s="9" t="s">
        <v>22</v>
      </c>
      <c r="Z1853" s="9" t="str">
        <f>TEXT(Table13[[#This Row],[Order Date]],"mmm")</f>
        <v>Jun</v>
      </c>
      <c r="AA1853" s="1" t="str">
        <f>TEXT(Table13[[#This Row],[Order Date]],"yyyy")</f>
        <v>2015</v>
      </c>
      <c r="AB1853" s="1" t="str">
        <f>TEXT(Table13[[#This Row],[Order Date]],"mmm yyyy")</f>
        <v>Jun 2015</v>
      </c>
      <c r="AC1853" s="1" t="str">
        <f>TEXT(Table13[[#This Row],[Order Date]],"dddd")</f>
        <v>Saturday</v>
      </c>
    </row>
    <row r="1854" spans="1:29" ht="14.5">
      <c r="A1854" s="9">
        <v>3238</v>
      </c>
      <c r="B1854" s="9" t="str">
        <f>VLOOKUP(Table13[[#This Row],[Customer ID]],'Customer Lookup'!A:B,2,0)</f>
        <v>Kathleen P Bloom</v>
      </c>
      <c r="C1854" s="9">
        <v>89564</v>
      </c>
      <c r="D1854" s="12">
        <v>42159</v>
      </c>
      <c r="E1854" s="12">
        <v>42161</v>
      </c>
      <c r="F1854" s="24">
        <f>Table13[[#This Row],[Ship Date]]-Table13[[#This Row],[Order Date]]</f>
        <v>2</v>
      </c>
      <c r="G1854" s="18" t="str">
        <f>IF(Table13[[#This Row],[Shipping Delay (No of Days From Order to Delivery)]]&lt;=2,"Fast Delivery","Standard Delivery")</f>
        <v>Fast Delivery</v>
      </c>
      <c r="H1854" s="8" t="s">
        <v>2235</v>
      </c>
      <c r="I1854" s="13" t="str">
        <f ca="1">TRIM(Table13[[#This Row],[Product Category]])</f>
        <v>Technology</v>
      </c>
      <c r="J1854" s="13" t="str">
        <f ca="1">PROPER(Table13[[#This Row],[Product Sub-Category]])</f>
        <v>Telephones And Communication</v>
      </c>
      <c r="K1854" s="14">
        <v>5</v>
      </c>
      <c r="L1854" s="15">
        <v>115.99</v>
      </c>
      <c r="M1854" s="15">
        <f t="shared" si="84"/>
        <v>579.94999999999993</v>
      </c>
      <c r="N1854" s="9">
        <v>0.1</v>
      </c>
      <c r="O1854" s="21">
        <v>0.1</v>
      </c>
      <c r="P1854" s="21" t="str">
        <f>IF(Table13[[#This Row],[Discount]]=0,"No Discount",IF(Table13[[#This Row],[Discount]]&lt;=0.05,"Low",IF(Table13[[#This Row],[Discount]]&lt;=0.1,"Medium","High")))</f>
        <v>Medium</v>
      </c>
      <c r="Q1854" s="15">
        <f t="shared" si="85"/>
        <v>57.994999999999997</v>
      </c>
      <c r="R1854" s="15">
        <f t="shared" si="86"/>
        <v>521.95499999999993</v>
      </c>
      <c r="S1854" s="15" t="str">
        <f>IF(Table13[[#This Row],[Total Sales After Discount (Main Total Sales)]]&gt;=1000,"High Order","Low Order")</f>
        <v>Low Order</v>
      </c>
      <c r="T1854" s="9" t="s">
        <v>98</v>
      </c>
      <c r="U1854" s="9" t="s">
        <v>81</v>
      </c>
      <c r="V1854" s="16" t="str">
        <f ca="1">PROPER(Table13[[#This Row],[Region]])</f>
        <v>East</v>
      </c>
      <c r="W1854" s="9" t="s">
        <v>90</v>
      </c>
      <c r="X1854" s="9" t="s">
        <v>1054</v>
      </c>
      <c r="Y1854" s="9" t="s">
        <v>32</v>
      </c>
      <c r="Z1854" s="9" t="str">
        <f>TEXT(Table13[[#This Row],[Order Date]],"mmm")</f>
        <v>Jun</v>
      </c>
      <c r="AA1854" s="1" t="str">
        <f>TEXT(Table13[[#This Row],[Order Date]],"yyyy")</f>
        <v>2015</v>
      </c>
      <c r="AB1854" s="1" t="str">
        <f>TEXT(Table13[[#This Row],[Order Date]],"mmm yyyy")</f>
        <v>Jun 2015</v>
      </c>
      <c r="AC1854" s="1" t="str">
        <f>TEXT(Table13[[#This Row],[Order Date]],"dddd")</f>
        <v>Thursday</v>
      </c>
    </row>
    <row r="1855" spans="1:29" ht="14.5">
      <c r="A1855" s="9">
        <v>3243</v>
      </c>
      <c r="B1855" s="9" t="str">
        <f>VLOOKUP(Table13[[#This Row],[Customer ID]],'Customer Lookup'!A:B,2,0)</f>
        <v>Marlene Phillips</v>
      </c>
      <c r="C1855" s="9">
        <v>88329</v>
      </c>
      <c r="D1855" s="12">
        <v>42165</v>
      </c>
      <c r="E1855" s="12">
        <v>42165</v>
      </c>
      <c r="F1855" s="24">
        <f>Table13[[#This Row],[Ship Date]]-Table13[[#This Row],[Order Date]]</f>
        <v>0</v>
      </c>
      <c r="G1855" s="18" t="str">
        <f>IF(Table13[[#This Row],[Shipping Delay (No of Days From Order to Delivery)]]&lt;=2,"Fast Delivery","Standard Delivery")</f>
        <v>Fast Delivery</v>
      </c>
      <c r="H1855" s="9" t="s">
        <v>144</v>
      </c>
      <c r="I1855" s="13" t="str">
        <f ca="1">TRIM(Table13[[#This Row],[Product Category]])</f>
        <v>Office Supplies</v>
      </c>
      <c r="J1855" s="13" t="str">
        <f ca="1">PROPER(Table13[[#This Row],[Product Sub-Category]])</f>
        <v>Computer Peripherals</v>
      </c>
      <c r="K1855" s="14">
        <v>3</v>
      </c>
      <c r="L1855" s="15">
        <v>7.28</v>
      </c>
      <c r="M1855" s="15">
        <f t="shared" si="84"/>
        <v>21.84</v>
      </c>
      <c r="N1855" s="9">
        <v>0.05</v>
      </c>
      <c r="O1855" s="20">
        <v>0.05</v>
      </c>
      <c r="P1855" s="20" t="str">
        <f>IF(Table13[[#This Row],[Discount]]=0,"No Discount",IF(Table13[[#This Row],[Discount]]&lt;=0.05,"Low",IF(Table13[[#This Row],[Discount]]&lt;=0.1,"Medium","High")))</f>
        <v>Low</v>
      </c>
      <c r="Q1855" s="15">
        <f t="shared" si="85"/>
        <v>1.0920000000000001</v>
      </c>
      <c r="R1855" s="15">
        <f t="shared" si="86"/>
        <v>20.748000000000001</v>
      </c>
      <c r="S1855" s="15" t="str">
        <f>IF(Table13[[#This Row],[Total Sales After Discount (Main Total Sales)]]&gt;=1000,"High Order","Low Order")</f>
        <v>Low Order</v>
      </c>
      <c r="T1855" s="9" t="s">
        <v>21</v>
      </c>
      <c r="U1855" s="9" t="s">
        <v>51</v>
      </c>
      <c r="V1855" s="16" t="str">
        <f ca="1">PROPER(Table13[[#This Row],[Region]])</f>
        <v>East</v>
      </c>
      <c r="W1855" s="9" t="s">
        <v>171</v>
      </c>
      <c r="X1855" s="9" t="s">
        <v>439</v>
      </c>
      <c r="Y1855" s="9" t="s">
        <v>32</v>
      </c>
      <c r="Z1855" s="9" t="str">
        <f>TEXT(Table13[[#This Row],[Order Date]],"mmm")</f>
        <v>Jun</v>
      </c>
      <c r="AA1855" s="1" t="str">
        <f>TEXT(Table13[[#This Row],[Order Date]],"yyyy")</f>
        <v>2015</v>
      </c>
      <c r="AB1855" s="1" t="str">
        <f>TEXT(Table13[[#This Row],[Order Date]],"mmm yyyy")</f>
        <v>Jun 2015</v>
      </c>
      <c r="AC1855" s="1" t="str">
        <f>TEXT(Table13[[#This Row],[Order Date]],"dddd")</f>
        <v>Wednesday</v>
      </c>
    </row>
    <row r="1856" spans="1:29" ht="14.5">
      <c r="A1856" s="9">
        <v>3246</v>
      </c>
      <c r="B1856" s="9" t="str">
        <f>VLOOKUP(Table13[[#This Row],[Customer ID]],'Customer Lookup'!A:B,2,0)</f>
        <v>Wanda Harris</v>
      </c>
      <c r="C1856" s="9">
        <v>88330</v>
      </c>
      <c r="D1856" s="12">
        <v>42095</v>
      </c>
      <c r="E1856" s="12">
        <v>42095</v>
      </c>
      <c r="F1856" s="24">
        <f>Table13[[#This Row],[Ship Date]]-Table13[[#This Row],[Order Date]]</f>
        <v>0</v>
      </c>
      <c r="G1856" s="18" t="str">
        <f>IF(Table13[[#This Row],[Shipping Delay (No of Days From Order to Delivery)]]&lt;=2,"Fast Delivery","Standard Delivery")</f>
        <v>Fast Delivery</v>
      </c>
      <c r="H1856" s="8" t="s">
        <v>83</v>
      </c>
      <c r="I1856" s="13" t="str">
        <f ca="1">TRIM(Table13[[#This Row],[Product Category]])</f>
        <v>Office Supplies</v>
      </c>
      <c r="J1856" s="13" t="str">
        <f ca="1">PROPER(Table13[[#This Row],[Product Sub-Category]])</f>
        <v>Paper</v>
      </c>
      <c r="K1856" s="14">
        <v>4</v>
      </c>
      <c r="L1856" s="15">
        <v>5.18</v>
      </c>
      <c r="M1856" s="15">
        <f t="shared" si="84"/>
        <v>20.72</v>
      </c>
      <c r="N1856" s="9">
        <v>0.05</v>
      </c>
      <c r="O1856" s="21">
        <v>0.05</v>
      </c>
      <c r="P1856" s="21" t="str">
        <f>IF(Table13[[#This Row],[Discount]]=0,"No Discount",IF(Table13[[#This Row],[Discount]]&lt;=0.05,"Low",IF(Table13[[#This Row],[Discount]]&lt;=0.1,"Medium","High")))</f>
        <v>Low</v>
      </c>
      <c r="Q1856" s="15">
        <f t="shared" si="85"/>
        <v>1.036</v>
      </c>
      <c r="R1856" s="15">
        <f t="shared" si="86"/>
        <v>19.683999999999997</v>
      </c>
      <c r="S1856" s="15" t="str">
        <f>IF(Table13[[#This Row],[Total Sales After Discount (Main Total Sales)]]&gt;=1000,"High Order","Low Order")</f>
        <v>Low Order</v>
      </c>
      <c r="T1856" s="9" t="s">
        <v>98</v>
      </c>
      <c r="U1856" s="9" t="s">
        <v>51</v>
      </c>
      <c r="V1856" s="16" t="str">
        <f ca="1">PROPER(Table13[[#This Row],[Region]])</f>
        <v>South</v>
      </c>
      <c r="W1856" s="9" t="s">
        <v>155</v>
      </c>
      <c r="X1856" s="9" t="s">
        <v>1055</v>
      </c>
      <c r="Y1856" s="9" t="s">
        <v>32</v>
      </c>
      <c r="Z1856" s="9" t="str">
        <f>TEXT(Table13[[#This Row],[Order Date]],"mmm")</f>
        <v>Apr</v>
      </c>
      <c r="AA1856" s="1" t="str">
        <f>TEXT(Table13[[#This Row],[Order Date]],"yyyy")</f>
        <v>2015</v>
      </c>
      <c r="AB1856" s="1" t="str">
        <f>TEXT(Table13[[#This Row],[Order Date]],"mmm yyyy")</f>
        <v>Apr 2015</v>
      </c>
      <c r="AC1856" s="1" t="str">
        <f>TEXT(Table13[[#This Row],[Order Date]],"dddd")</f>
        <v>Wednesday</v>
      </c>
    </row>
    <row r="1857" spans="1:29" ht="14.5">
      <c r="A1857" s="9">
        <v>3248</v>
      </c>
      <c r="B1857" s="9" t="str">
        <f>VLOOKUP(Table13[[#This Row],[Customer ID]],'Customer Lookup'!A:B,2,0)</f>
        <v>Earl Donnelly</v>
      </c>
      <c r="C1857" s="9">
        <v>87297</v>
      </c>
      <c r="D1857" s="12">
        <v>42131</v>
      </c>
      <c r="E1857" s="12">
        <v>42132</v>
      </c>
      <c r="F1857" s="24">
        <f>Table13[[#This Row],[Ship Date]]-Table13[[#This Row],[Order Date]]</f>
        <v>1</v>
      </c>
      <c r="G1857" s="18" t="str">
        <f>IF(Table13[[#This Row],[Shipping Delay (No of Days From Order to Delivery)]]&lt;=2,"Fast Delivery","Standard Delivery")</f>
        <v>Fast Delivery</v>
      </c>
      <c r="H1857" s="9" t="s">
        <v>2237</v>
      </c>
      <c r="I1857" s="13" t="str">
        <f ca="1">TRIM(Table13[[#This Row],[Product Category]])</f>
        <v>Office Supplies</v>
      </c>
      <c r="J1857" s="13" t="str">
        <f ca="1">PROPER(Table13[[#This Row],[Product Sub-Category]])</f>
        <v>Binders And Binder Accessories</v>
      </c>
      <c r="K1857" s="14">
        <v>17</v>
      </c>
      <c r="L1857" s="15">
        <v>2.78</v>
      </c>
      <c r="M1857" s="15">
        <f t="shared" si="84"/>
        <v>47.26</v>
      </c>
      <c r="N1857" s="9">
        <v>0.05</v>
      </c>
      <c r="O1857" s="20">
        <v>0.05</v>
      </c>
      <c r="P1857" s="20" t="str">
        <f>IF(Table13[[#This Row],[Discount]]=0,"No Discount",IF(Table13[[#This Row],[Discount]]&lt;=0.05,"Low",IF(Table13[[#This Row],[Discount]]&lt;=0.1,"Medium","High")))</f>
        <v>Low</v>
      </c>
      <c r="Q1857" s="15">
        <f t="shared" si="85"/>
        <v>2.363</v>
      </c>
      <c r="R1857" s="15">
        <f t="shared" si="86"/>
        <v>44.896999999999998</v>
      </c>
      <c r="S1857" s="15" t="str">
        <f>IF(Table13[[#This Row],[Total Sales After Discount (Main Total Sales)]]&gt;=1000,"High Order","Low Order")</f>
        <v>Low Order</v>
      </c>
      <c r="T1857" s="9" t="s">
        <v>21</v>
      </c>
      <c r="U1857" s="9" t="s">
        <v>51</v>
      </c>
      <c r="V1857" s="16" t="str">
        <f ca="1">PROPER(Table13[[#This Row],[Region]])</f>
        <v>East</v>
      </c>
      <c r="W1857" s="9" t="s">
        <v>138</v>
      </c>
      <c r="X1857" s="9" t="s">
        <v>1056</v>
      </c>
      <c r="Y1857" s="9" t="s">
        <v>32</v>
      </c>
      <c r="Z1857" s="9" t="str">
        <f>TEXT(Table13[[#This Row],[Order Date]],"mmm")</f>
        <v>May</v>
      </c>
      <c r="AA1857" s="1" t="str">
        <f>TEXT(Table13[[#This Row],[Order Date]],"yyyy")</f>
        <v>2015</v>
      </c>
      <c r="AB1857" s="1" t="str">
        <f>TEXT(Table13[[#This Row],[Order Date]],"mmm yyyy")</f>
        <v>May 2015</v>
      </c>
      <c r="AC1857" s="1" t="str">
        <f>TEXT(Table13[[#This Row],[Order Date]],"dddd")</f>
        <v>Thursday</v>
      </c>
    </row>
    <row r="1858" spans="1:29" ht="14.5">
      <c r="A1858" s="9">
        <v>3249</v>
      </c>
      <c r="B1858" s="9" t="str">
        <f>VLOOKUP(Table13[[#This Row],[Customer ID]],'Customer Lookup'!A:B,2,0)</f>
        <v>Nicole Goldstein</v>
      </c>
      <c r="C1858" s="9">
        <v>87298</v>
      </c>
      <c r="D1858" s="12">
        <v>42147</v>
      </c>
      <c r="E1858" s="12">
        <v>42148</v>
      </c>
      <c r="F1858" s="24">
        <f>Table13[[#This Row],[Ship Date]]-Table13[[#This Row],[Order Date]]</f>
        <v>1</v>
      </c>
      <c r="G1858" s="18" t="str">
        <f>IF(Table13[[#This Row],[Shipping Delay (No of Days From Order to Delivery)]]&lt;=2,"Fast Delivery","Standard Delivery")</f>
        <v>Fast Delivery</v>
      </c>
      <c r="H1858" s="8" t="s">
        <v>2237</v>
      </c>
      <c r="I1858" s="13" t="str">
        <f ca="1">TRIM(Table13[[#This Row],[Product Category]])</f>
        <v>Office Supplies</v>
      </c>
      <c r="J1858" s="13" t="str">
        <f ca="1">PROPER(Table13[[#This Row],[Product Sub-Category]])</f>
        <v>Binders And Binder Accessories</v>
      </c>
      <c r="K1858" s="14">
        <v>16</v>
      </c>
      <c r="L1858" s="15">
        <v>42.8</v>
      </c>
      <c r="M1858" s="15">
        <f t="shared" ref="M1858:M1921" si="87">L1858*K1858</f>
        <v>684.8</v>
      </c>
      <c r="N1858" s="9">
        <v>0.05</v>
      </c>
      <c r="O1858" s="21">
        <v>0.05</v>
      </c>
      <c r="P1858" s="21" t="str">
        <f>IF(Table13[[#This Row],[Discount]]=0,"No Discount",IF(Table13[[#This Row],[Discount]]&lt;=0.05,"Low",IF(Table13[[#This Row],[Discount]]&lt;=0.1,"Medium","High")))</f>
        <v>Low</v>
      </c>
      <c r="Q1858" s="15">
        <f t="shared" ref="Q1858:Q1921" si="88">N1858*M1858</f>
        <v>34.24</v>
      </c>
      <c r="R1858" s="15">
        <f t="shared" ref="R1858:R1921" si="89">M1858-Q1858</f>
        <v>650.55999999999995</v>
      </c>
      <c r="S1858" s="15" t="str">
        <f>IF(Table13[[#This Row],[Total Sales After Discount (Main Total Sales)]]&gt;=1000,"High Order","Low Order")</f>
        <v>Low Order</v>
      </c>
      <c r="T1858" s="9" t="s">
        <v>21</v>
      </c>
      <c r="U1858" s="9" t="s">
        <v>81</v>
      </c>
      <c r="V1858" s="16" t="str">
        <f ca="1">PROPER(Table13[[#This Row],[Region]])</f>
        <v>East</v>
      </c>
      <c r="W1858" s="9" t="s">
        <v>268</v>
      </c>
      <c r="X1858" s="9" t="s">
        <v>1057</v>
      </c>
      <c r="Y1858" s="9" t="s">
        <v>32</v>
      </c>
      <c r="Z1858" s="9" t="str">
        <f>TEXT(Table13[[#This Row],[Order Date]],"mmm")</f>
        <v>May</v>
      </c>
      <c r="AA1858" s="1" t="str">
        <f>TEXT(Table13[[#This Row],[Order Date]],"yyyy")</f>
        <v>2015</v>
      </c>
      <c r="AB1858" s="1" t="str">
        <f>TEXT(Table13[[#This Row],[Order Date]],"mmm yyyy")</f>
        <v>May 2015</v>
      </c>
      <c r="AC1858" s="1" t="str">
        <f>TEXT(Table13[[#This Row],[Order Date]],"dddd")</f>
        <v>Saturday</v>
      </c>
    </row>
    <row r="1859" spans="1:29" ht="14.5">
      <c r="A1859" s="9">
        <v>3251</v>
      </c>
      <c r="B1859" s="9" t="str">
        <f>VLOOKUP(Table13[[#This Row],[Customer ID]],'Customer Lookup'!A:B,2,0)</f>
        <v>Peter Brooks</v>
      </c>
      <c r="C1859" s="9">
        <v>39076</v>
      </c>
      <c r="D1859" s="12">
        <v>42166</v>
      </c>
      <c r="E1859" s="12">
        <v>42167</v>
      </c>
      <c r="F1859" s="24">
        <f>Table13[[#This Row],[Ship Date]]-Table13[[#This Row],[Order Date]]</f>
        <v>1</v>
      </c>
      <c r="G1859" s="18" t="str">
        <f>IF(Table13[[#This Row],[Shipping Delay (No of Days From Order to Delivery)]]&lt;=2,"Fast Delivery","Standard Delivery")</f>
        <v>Fast Delivery</v>
      </c>
      <c r="H1859" s="9" t="s">
        <v>83</v>
      </c>
      <c r="I1859" s="13" t="str">
        <f ca="1">TRIM(Table13[[#This Row],[Product Category]])</f>
        <v>Office Supplies</v>
      </c>
      <c r="J1859" s="13" t="str">
        <f ca="1">PROPER(Table13[[#This Row],[Product Sub-Category]])</f>
        <v>Paper</v>
      </c>
      <c r="K1859" s="14">
        <v>76</v>
      </c>
      <c r="L1859" s="15">
        <v>5.28</v>
      </c>
      <c r="M1859" s="15">
        <f t="shared" si="87"/>
        <v>401.28000000000003</v>
      </c>
      <c r="N1859" s="9">
        <v>0.05</v>
      </c>
      <c r="O1859" s="20">
        <v>0.05</v>
      </c>
      <c r="P1859" s="20" t="str">
        <f>IF(Table13[[#This Row],[Discount]]=0,"No Discount",IF(Table13[[#This Row],[Discount]]&lt;=0.05,"Low",IF(Table13[[#This Row],[Discount]]&lt;=0.1,"Medium","High")))</f>
        <v>Low</v>
      </c>
      <c r="Q1859" s="15">
        <f t="shared" si="88"/>
        <v>20.064000000000004</v>
      </c>
      <c r="R1859" s="15">
        <f t="shared" si="89"/>
        <v>381.21600000000001</v>
      </c>
      <c r="S1859" s="15" t="str">
        <f>IF(Table13[[#This Row],[Total Sales After Discount (Main Total Sales)]]&gt;=1000,"High Order","Low Order")</f>
        <v>Low Order</v>
      </c>
      <c r="T1859" s="9" t="s">
        <v>41</v>
      </c>
      <c r="U1859" s="9" t="s">
        <v>81</v>
      </c>
      <c r="V1859" s="16" t="str">
        <f ca="1">PROPER(Table13[[#This Row],[Region]])</f>
        <v>East</v>
      </c>
      <c r="W1859" s="9" t="s">
        <v>62</v>
      </c>
      <c r="X1859" s="9" t="s">
        <v>79</v>
      </c>
      <c r="Y1859" s="9" t="s">
        <v>32</v>
      </c>
      <c r="Z1859" s="9" t="str">
        <f>TEXT(Table13[[#This Row],[Order Date]],"mmm")</f>
        <v>Jun</v>
      </c>
      <c r="AA1859" s="1" t="str">
        <f>TEXT(Table13[[#This Row],[Order Date]],"yyyy")</f>
        <v>2015</v>
      </c>
      <c r="AB1859" s="1" t="str">
        <f>TEXT(Table13[[#This Row],[Order Date]],"mmm yyyy")</f>
        <v>Jun 2015</v>
      </c>
      <c r="AC1859" s="1" t="str">
        <f>TEXT(Table13[[#This Row],[Order Date]],"dddd")</f>
        <v>Thursday</v>
      </c>
    </row>
    <row r="1860" spans="1:29" ht="14.5">
      <c r="A1860" s="9">
        <v>3252</v>
      </c>
      <c r="B1860" s="9" t="str">
        <f>VLOOKUP(Table13[[#This Row],[Customer ID]],'Customer Lookup'!A:B,2,0)</f>
        <v>Milton Harrell</v>
      </c>
      <c r="C1860" s="9">
        <v>87296</v>
      </c>
      <c r="D1860" s="12">
        <v>42093</v>
      </c>
      <c r="E1860" s="12">
        <v>42095</v>
      </c>
      <c r="F1860" s="24">
        <f>Table13[[#This Row],[Ship Date]]-Table13[[#This Row],[Order Date]]</f>
        <v>2</v>
      </c>
      <c r="G1860" s="18" t="str">
        <f>IF(Table13[[#This Row],[Shipping Delay (No of Days From Order to Delivery)]]&lt;=2,"Fast Delivery","Standard Delivery")</f>
        <v>Fast Delivery</v>
      </c>
      <c r="H1860" s="8" t="s">
        <v>83</v>
      </c>
      <c r="I1860" s="13" t="str">
        <f ca="1">TRIM(Table13[[#This Row],[Product Category]])</f>
        <v>Office Supplies</v>
      </c>
      <c r="J1860" s="13" t="str">
        <f ca="1">PROPER(Table13[[#This Row],[Product Sub-Category]])</f>
        <v>Paper</v>
      </c>
      <c r="K1860" s="14">
        <v>1</v>
      </c>
      <c r="L1860" s="15">
        <v>11.34</v>
      </c>
      <c r="M1860" s="15">
        <f t="shared" si="87"/>
        <v>11.34</v>
      </c>
      <c r="N1860" s="9">
        <v>0.05</v>
      </c>
      <c r="O1860" s="21">
        <v>0.05</v>
      </c>
      <c r="P1860" s="21" t="str">
        <f>IF(Table13[[#This Row],[Discount]]=0,"No Discount",IF(Table13[[#This Row],[Discount]]&lt;=0.05,"Low",IF(Table13[[#This Row],[Discount]]&lt;=0.1,"Medium","High")))</f>
        <v>Low</v>
      </c>
      <c r="Q1860" s="15">
        <f t="shared" si="88"/>
        <v>0.56700000000000006</v>
      </c>
      <c r="R1860" s="15">
        <f t="shared" si="89"/>
        <v>10.773</v>
      </c>
      <c r="S1860" s="15" t="str">
        <f>IF(Table13[[#This Row],[Total Sales After Discount (Main Total Sales)]]&gt;=1000,"High Order","Low Order")</f>
        <v>Low Order</v>
      </c>
      <c r="T1860" s="9" t="s">
        <v>41</v>
      </c>
      <c r="U1860" s="9" t="s">
        <v>51</v>
      </c>
      <c r="V1860" s="16" t="str">
        <f ca="1">PROPER(Table13[[#This Row],[Region]])</f>
        <v>East</v>
      </c>
      <c r="W1860" s="9" t="s">
        <v>62</v>
      </c>
      <c r="X1860" s="9" t="s">
        <v>1058</v>
      </c>
      <c r="Y1860" s="9" t="s">
        <v>32</v>
      </c>
      <c r="Z1860" s="9" t="str">
        <f>TEXT(Table13[[#This Row],[Order Date]],"mmm")</f>
        <v>Mar</v>
      </c>
      <c r="AA1860" s="1" t="str">
        <f>TEXT(Table13[[#This Row],[Order Date]],"yyyy")</f>
        <v>2015</v>
      </c>
      <c r="AB1860" s="1" t="str">
        <f>TEXT(Table13[[#This Row],[Order Date]],"mmm yyyy")</f>
        <v>Mar 2015</v>
      </c>
      <c r="AC1860" s="1" t="str">
        <f>TEXT(Table13[[#This Row],[Order Date]],"dddd")</f>
        <v>Monday</v>
      </c>
    </row>
    <row r="1861" spans="1:29" ht="14.5">
      <c r="A1861" s="9">
        <v>3252</v>
      </c>
      <c r="B1861" s="9" t="str">
        <f>VLOOKUP(Table13[[#This Row],[Customer ID]],'Customer Lookup'!A:B,2,0)</f>
        <v>Milton Harrell</v>
      </c>
      <c r="C1861" s="9">
        <v>87299</v>
      </c>
      <c r="D1861" s="12">
        <v>42166</v>
      </c>
      <c r="E1861" s="12">
        <v>42167</v>
      </c>
      <c r="F1861" s="24">
        <f>Table13[[#This Row],[Ship Date]]-Table13[[#This Row],[Order Date]]</f>
        <v>1</v>
      </c>
      <c r="G1861" s="18" t="str">
        <f>IF(Table13[[#This Row],[Shipping Delay (No of Days From Order to Delivery)]]&lt;=2,"Fast Delivery","Standard Delivery")</f>
        <v>Fast Delivery</v>
      </c>
      <c r="H1861" s="9" t="s">
        <v>83</v>
      </c>
      <c r="I1861" s="13" t="str">
        <f ca="1">TRIM(Table13[[#This Row],[Product Category]])</f>
        <v>Technology</v>
      </c>
      <c r="J1861" s="13" t="str">
        <f ca="1">PROPER(Table13[[#This Row],[Product Sub-Category]])</f>
        <v>Paper</v>
      </c>
      <c r="K1861" s="14">
        <v>19</v>
      </c>
      <c r="L1861" s="15">
        <v>5.28</v>
      </c>
      <c r="M1861" s="15">
        <f t="shared" si="87"/>
        <v>100.32000000000001</v>
      </c>
      <c r="N1861" s="9">
        <v>0.05</v>
      </c>
      <c r="O1861" s="20">
        <v>0.05</v>
      </c>
      <c r="P1861" s="20" t="str">
        <f>IF(Table13[[#This Row],[Discount]]=0,"No Discount",IF(Table13[[#This Row],[Discount]]&lt;=0.05,"Low",IF(Table13[[#This Row],[Discount]]&lt;=0.1,"Medium","High")))</f>
        <v>Low</v>
      </c>
      <c r="Q1861" s="15">
        <f t="shared" si="88"/>
        <v>5.0160000000000009</v>
      </c>
      <c r="R1861" s="15">
        <f t="shared" si="89"/>
        <v>95.304000000000002</v>
      </c>
      <c r="S1861" s="15" t="str">
        <f>IF(Table13[[#This Row],[Total Sales After Discount (Main Total Sales)]]&gt;=1000,"High Order","Low Order")</f>
        <v>Low Order</v>
      </c>
      <c r="T1861" s="9" t="s">
        <v>41</v>
      </c>
      <c r="U1861" s="9" t="s">
        <v>81</v>
      </c>
      <c r="V1861" s="16" t="str">
        <f ca="1">PROPER(Table13[[#This Row],[Region]])</f>
        <v>South</v>
      </c>
      <c r="W1861" s="9" t="s">
        <v>62</v>
      </c>
      <c r="X1861" s="9" t="s">
        <v>1058</v>
      </c>
      <c r="Y1861" s="9" t="s">
        <v>32</v>
      </c>
      <c r="Z1861" s="9" t="str">
        <f>TEXT(Table13[[#This Row],[Order Date]],"mmm")</f>
        <v>Jun</v>
      </c>
      <c r="AA1861" s="1" t="str">
        <f>TEXT(Table13[[#This Row],[Order Date]],"yyyy")</f>
        <v>2015</v>
      </c>
      <c r="AB1861" s="1" t="str">
        <f>TEXT(Table13[[#This Row],[Order Date]],"mmm yyyy")</f>
        <v>Jun 2015</v>
      </c>
      <c r="AC1861" s="1" t="str">
        <f>TEXT(Table13[[#This Row],[Order Date]],"dddd")</f>
        <v>Thursday</v>
      </c>
    </row>
    <row r="1862" spans="1:29" ht="14.5">
      <c r="A1862" s="9">
        <v>3255</v>
      </c>
      <c r="B1862" s="9" t="str">
        <f>VLOOKUP(Table13[[#This Row],[Customer ID]],'Customer Lookup'!A:B,2,0)</f>
        <v>Maureen Whitley</v>
      </c>
      <c r="C1862" s="9">
        <v>90488</v>
      </c>
      <c r="D1862" s="12">
        <v>42053</v>
      </c>
      <c r="E1862" s="12">
        <v>42055</v>
      </c>
      <c r="F1862" s="24">
        <f>Table13[[#This Row],[Ship Date]]-Table13[[#This Row],[Order Date]]</f>
        <v>2</v>
      </c>
      <c r="G1862" s="18" t="str">
        <f>IF(Table13[[#This Row],[Shipping Delay (No of Days From Order to Delivery)]]&lt;=2,"Fast Delivery","Standard Delivery")</f>
        <v>Fast Delivery</v>
      </c>
      <c r="H1862" s="8" t="s">
        <v>144</v>
      </c>
      <c r="I1862" s="13" t="str">
        <f ca="1">TRIM(Table13[[#This Row],[Product Category]])</f>
        <v>Furniture</v>
      </c>
      <c r="J1862" s="13" t="str">
        <f ca="1">PROPER(Table13[[#This Row],[Product Sub-Category]])</f>
        <v>Computer Peripherals</v>
      </c>
      <c r="K1862" s="14">
        <v>2</v>
      </c>
      <c r="L1862" s="15">
        <v>47.98</v>
      </c>
      <c r="M1862" s="15">
        <f t="shared" si="87"/>
        <v>95.96</v>
      </c>
      <c r="N1862" s="9">
        <v>0.05</v>
      </c>
      <c r="O1862" s="21">
        <v>0.05</v>
      </c>
      <c r="P1862" s="21" t="str">
        <f>IF(Table13[[#This Row],[Discount]]=0,"No Discount",IF(Table13[[#This Row],[Discount]]&lt;=0.05,"Low",IF(Table13[[#This Row],[Discount]]&lt;=0.1,"Medium","High")))</f>
        <v>Low</v>
      </c>
      <c r="Q1862" s="15">
        <f t="shared" si="88"/>
        <v>4.798</v>
      </c>
      <c r="R1862" s="15">
        <f t="shared" si="89"/>
        <v>91.161999999999992</v>
      </c>
      <c r="S1862" s="15" t="str">
        <f>IF(Table13[[#This Row],[Total Sales After Discount (Main Total Sales)]]&gt;=1000,"High Order","Low Order")</f>
        <v>Low Order</v>
      </c>
      <c r="T1862" s="9" t="s">
        <v>41</v>
      </c>
      <c r="U1862" s="9" t="s">
        <v>42</v>
      </c>
      <c r="V1862" s="16" t="str">
        <f ca="1">PROPER(Table13[[#This Row],[Region]])</f>
        <v>West</v>
      </c>
      <c r="W1862" s="9" t="s">
        <v>242</v>
      </c>
      <c r="X1862" s="9" t="s">
        <v>1059</v>
      </c>
      <c r="Y1862" s="9" t="s">
        <v>32</v>
      </c>
      <c r="Z1862" s="9" t="str">
        <f>TEXT(Table13[[#This Row],[Order Date]],"mmm")</f>
        <v>Feb</v>
      </c>
      <c r="AA1862" s="1" t="str">
        <f>TEXT(Table13[[#This Row],[Order Date]],"yyyy")</f>
        <v>2015</v>
      </c>
      <c r="AB1862" s="1" t="str">
        <f>TEXT(Table13[[#This Row],[Order Date]],"mmm yyyy")</f>
        <v>Feb 2015</v>
      </c>
      <c r="AC1862" s="1" t="str">
        <f>TEXT(Table13[[#This Row],[Order Date]],"dddd")</f>
        <v>Wednesday</v>
      </c>
    </row>
    <row r="1863" spans="1:29" ht="14.5">
      <c r="A1863" s="9">
        <v>3257</v>
      </c>
      <c r="B1863" s="9" t="str">
        <f>VLOOKUP(Table13[[#This Row],[Customer ID]],'Customer Lookup'!A:B,2,0)</f>
        <v>Sharon Marcus</v>
      </c>
      <c r="C1863" s="9">
        <v>88825</v>
      </c>
      <c r="D1863" s="12">
        <v>42150</v>
      </c>
      <c r="E1863" s="12">
        <v>42151</v>
      </c>
      <c r="F1863" s="24">
        <f>Table13[[#This Row],[Ship Date]]-Table13[[#This Row],[Order Date]]</f>
        <v>1</v>
      </c>
      <c r="G1863" s="18" t="str">
        <f>IF(Table13[[#This Row],[Shipping Delay (No of Days From Order to Delivery)]]&lt;=2,"Fast Delivery","Standard Delivery")</f>
        <v>Fast Delivery</v>
      </c>
      <c r="H1863" s="9" t="s">
        <v>123</v>
      </c>
      <c r="I1863" s="13" t="str">
        <f ca="1">TRIM(Table13[[#This Row],[Product Category]])</f>
        <v>Furniture</v>
      </c>
      <c r="J1863" s="13" t="str">
        <f ca="1">PROPER(Table13[[#This Row],[Product Sub-Category]])</f>
        <v>Tables</v>
      </c>
      <c r="K1863" s="14">
        <v>15</v>
      </c>
      <c r="L1863" s="15">
        <v>349.45</v>
      </c>
      <c r="M1863" s="15">
        <f t="shared" si="87"/>
        <v>5241.75</v>
      </c>
      <c r="N1863" s="9">
        <v>0.1</v>
      </c>
      <c r="O1863" s="20">
        <v>0.1</v>
      </c>
      <c r="P1863" s="20" t="str">
        <f>IF(Table13[[#This Row],[Discount]]=0,"No Discount",IF(Table13[[#This Row],[Discount]]&lt;=0.05,"Low",IF(Table13[[#This Row],[Discount]]&lt;=0.1,"Medium","High")))</f>
        <v>Medium</v>
      </c>
      <c r="Q1863" s="15">
        <f t="shared" si="88"/>
        <v>524.17500000000007</v>
      </c>
      <c r="R1863" s="15">
        <f t="shared" si="89"/>
        <v>4717.5749999999998</v>
      </c>
      <c r="S1863" s="15" t="str">
        <f>IF(Table13[[#This Row],[Total Sales After Discount (Main Total Sales)]]&gt;=1000,"High Order","Low Order")</f>
        <v>High Order</v>
      </c>
      <c r="T1863" s="9" t="s">
        <v>31</v>
      </c>
      <c r="U1863" s="9" t="s">
        <v>104</v>
      </c>
      <c r="V1863" s="16" t="str">
        <f ca="1">PROPER(Table13[[#This Row],[Region]])</f>
        <v>West</v>
      </c>
      <c r="W1863" s="9" t="s">
        <v>29</v>
      </c>
      <c r="X1863" s="9" t="s">
        <v>1060</v>
      </c>
      <c r="Y1863" s="9" t="s">
        <v>22</v>
      </c>
      <c r="Z1863" s="9" t="str">
        <f>TEXT(Table13[[#This Row],[Order Date]],"mmm")</f>
        <v>May</v>
      </c>
      <c r="AA1863" s="1" t="str">
        <f>TEXT(Table13[[#This Row],[Order Date]],"yyyy")</f>
        <v>2015</v>
      </c>
      <c r="AB1863" s="1" t="str">
        <f>TEXT(Table13[[#This Row],[Order Date]],"mmm yyyy")</f>
        <v>May 2015</v>
      </c>
      <c r="AC1863" s="1" t="str">
        <f>TEXT(Table13[[#This Row],[Order Date]],"dddd")</f>
        <v>Tuesday</v>
      </c>
    </row>
    <row r="1864" spans="1:29" ht="14.5">
      <c r="A1864" s="9">
        <v>3257</v>
      </c>
      <c r="B1864" s="9" t="str">
        <f>VLOOKUP(Table13[[#This Row],[Customer ID]],'Customer Lookup'!A:B,2,0)</f>
        <v>Sharon Marcus</v>
      </c>
      <c r="C1864" s="9">
        <v>88826</v>
      </c>
      <c r="D1864" s="12">
        <v>42137</v>
      </c>
      <c r="E1864" s="12">
        <v>42139</v>
      </c>
      <c r="F1864" s="24">
        <f>Table13[[#This Row],[Ship Date]]-Table13[[#This Row],[Order Date]]</f>
        <v>2</v>
      </c>
      <c r="G1864" s="18" t="str">
        <f>IF(Table13[[#This Row],[Shipping Delay (No of Days From Order to Delivery)]]&lt;=2,"Fast Delivery","Standard Delivery")</f>
        <v>Fast Delivery</v>
      </c>
      <c r="H1864" s="8" t="s">
        <v>2233</v>
      </c>
      <c r="I1864" s="13" t="str">
        <f ca="1">TRIM(Table13[[#This Row],[Product Category]])</f>
        <v>Technology</v>
      </c>
      <c r="J1864" s="13" t="str">
        <f ca="1">PROPER(Table13[[#This Row],[Product Sub-Category]])</f>
        <v>Office Furnishings</v>
      </c>
      <c r="K1864" s="14">
        <v>26</v>
      </c>
      <c r="L1864" s="15">
        <v>25.38</v>
      </c>
      <c r="M1864" s="15">
        <f t="shared" si="87"/>
        <v>659.88</v>
      </c>
      <c r="N1864" s="9">
        <v>0.05</v>
      </c>
      <c r="O1864" s="21">
        <v>0.05</v>
      </c>
      <c r="P1864" s="21" t="str">
        <f>IF(Table13[[#This Row],[Discount]]=0,"No Discount",IF(Table13[[#This Row],[Discount]]&lt;=0.05,"Low",IF(Table13[[#This Row],[Discount]]&lt;=0.1,"Medium","High")))</f>
        <v>Low</v>
      </c>
      <c r="Q1864" s="15">
        <f t="shared" si="88"/>
        <v>32.994</v>
      </c>
      <c r="R1864" s="15">
        <f t="shared" si="89"/>
        <v>626.88599999999997</v>
      </c>
      <c r="S1864" s="15" t="str">
        <f>IF(Table13[[#This Row],[Total Sales After Discount (Main Total Sales)]]&gt;=1000,"High Order","Low Order")</f>
        <v>Low Order</v>
      </c>
      <c r="T1864" s="9" t="s">
        <v>50</v>
      </c>
      <c r="U1864" s="9" t="s">
        <v>104</v>
      </c>
      <c r="V1864" s="16" t="str">
        <f ca="1">PROPER(Table13[[#This Row],[Region]])</f>
        <v>West</v>
      </c>
      <c r="W1864" s="9" t="s">
        <v>29</v>
      </c>
      <c r="X1864" s="9" t="s">
        <v>1060</v>
      </c>
      <c r="Y1864" s="9" t="s">
        <v>32</v>
      </c>
      <c r="Z1864" s="9" t="str">
        <f>TEXT(Table13[[#This Row],[Order Date]],"mmm")</f>
        <v>May</v>
      </c>
      <c r="AA1864" s="1" t="str">
        <f>TEXT(Table13[[#This Row],[Order Date]],"yyyy")</f>
        <v>2015</v>
      </c>
      <c r="AB1864" s="1" t="str">
        <f>TEXT(Table13[[#This Row],[Order Date]],"mmm yyyy")</f>
        <v>May 2015</v>
      </c>
      <c r="AC1864" s="1" t="str">
        <f>TEXT(Table13[[#This Row],[Order Date]],"dddd")</f>
        <v>Wednesday</v>
      </c>
    </row>
    <row r="1865" spans="1:29" ht="14.5">
      <c r="A1865" s="9">
        <v>3258</v>
      </c>
      <c r="B1865" s="9" t="str">
        <f>VLOOKUP(Table13[[#This Row],[Customer ID]],'Customer Lookup'!A:B,2,0)</f>
        <v>Gretchen Best Wilkins</v>
      </c>
      <c r="C1865" s="9">
        <v>88824</v>
      </c>
      <c r="D1865" s="12">
        <v>42084</v>
      </c>
      <c r="E1865" s="12">
        <v>42086</v>
      </c>
      <c r="F1865" s="24">
        <f>Table13[[#This Row],[Ship Date]]-Table13[[#This Row],[Order Date]]</f>
        <v>2</v>
      </c>
      <c r="G1865" s="18" t="str">
        <f>IF(Table13[[#This Row],[Shipping Delay (No of Days From Order to Delivery)]]&lt;=2,"Fast Delivery","Standard Delivery")</f>
        <v>Fast Delivery</v>
      </c>
      <c r="H1865" s="9" t="s">
        <v>144</v>
      </c>
      <c r="I1865" s="13" t="str">
        <f ca="1">TRIM(Table13[[#This Row],[Product Category]])</f>
        <v>Furniture</v>
      </c>
      <c r="J1865" s="13" t="str">
        <f ca="1">PROPER(Table13[[#This Row],[Product Sub-Category]])</f>
        <v>Computer Peripherals</v>
      </c>
      <c r="K1865" s="14">
        <v>11</v>
      </c>
      <c r="L1865" s="15">
        <v>55.94</v>
      </c>
      <c r="M1865" s="15">
        <f t="shared" si="87"/>
        <v>615.33999999999992</v>
      </c>
      <c r="N1865" s="9">
        <v>0.05</v>
      </c>
      <c r="O1865" s="20">
        <v>0.05</v>
      </c>
      <c r="P1865" s="20" t="str">
        <f>IF(Table13[[#This Row],[Discount]]=0,"No Discount",IF(Table13[[#This Row],[Discount]]&lt;=0.05,"Low",IF(Table13[[#This Row],[Discount]]&lt;=0.1,"Medium","High")))</f>
        <v>Low</v>
      </c>
      <c r="Q1865" s="15">
        <f t="shared" si="88"/>
        <v>30.766999999999996</v>
      </c>
      <c r="R1865" s="15">
        <f t="shared" si="89"/>
        <v>584.57299999999987</v>
      </c>
      <c r="S1865" s="15" t="str">
        <f>IF(Table13[[#This Row],[Total Sales After Discount (Main Total Sales)]]&gt;=1000,"High Order","Low Order")</f>
        <v>Low Order</v>
      </c>
      <c r="T1865" s="9" t="s">
        <v>31</v>
      </c>
      <c r="U1865" s="9" t="s">
        <v>104</v>
      </c>
      <c r="V1865" s="16" t="str">
        <f ca="1">PROPER(Table13[[#This Row],[Region]])</f>
        <v>Central</v>
      </c>
      <c r="W1865" s="9" t="s">
        <v>29</v>
      </c>
      <c r="X1865" s="9" t="s">
        <v>1061</v>
      </c>
      <c r="Y1865" s="9" t="s">
        <v>32</v>
      </c>
      <c r="Z1865" s="9" t="str">
        <f>TEXT(Table13[[#This Row],[Order Date]],"mmm")</f>
        <v>Mar</v>
      </c>
      <c r="AA1865" s="1" t="str">
        <f>TEXT(Table13[[#This Row],[Order Date]],"yyyy")</f>
        <v>2015</v>
      </c>
      <c r="AB1865" s="1" t="str">
        <f>TEXT(Table13[[#This Row],[Order Date]],"mmm yyyy")</f>
        <v>Mar 2015</v>
      </c>
      <c r="AC1865" s="1" t="str">
        <f>TEXT(Table13[[#This Row],[Order Date]],"dddd")</f>
        <v>Saturday</v>
      </c>
    </row>
    <row r="1866" spans="1:29" ht="14.5">
      <c r="A1866" s="9">
        <v>3261</v>
      </c>
      <c r="B1866" s="9" t="str">
        <f>VLOOKUP(Table13[[#This Row],[Customer ID]],'Customer Lookup'!A:B,2,0)</f>
        <v>Steven Long</v>
      </c>
      <c r="C1866" s="9">
        <v>90296</v>
      </c>
      <c r="D1866" s="12">
        <v>42180</v>
      </c>
      <c r="E1866" s="12">
        <v>42181</v>
      </c>
      <c r="F1866" s="24">
        <f>Table13[[#This Row],[Ship Date]]-Table13[[#This Row],[Order Date]]</f>
        <v>1</v>
      </c>
      <c r="G1866" s="18" t="str">
        <f>IF(Table13[[#This Row],[Shipping Delay (No of Days From Order to Delivery)]]&lt;=2,"Fast Delivery","Standard Delivery")</f>
        <v>Fast Delivery</v>
      </c>
      <c r="H1866" s="8" t="s">
        <v>2233</v>
      </c>
      <c r="I1866" s="13" t="str">
        <f ca="1">TRIM(Table13[[#This Row],[Product Category]])</f>
        <v>Office Supplies</v>
      </c>
      <c r="J1866" s="13" t="str">
        <f ca="1">PROPER(Table13[[#This Row],[Product Sub-Category]])</f>
        <v>Office Furnishings</v>
      </c>
      <c r="K1866" s="14">
        <v>10</v>
      </c>
      <c r="L1866" s="15">
        <v>105.34</v>
      </c>
      <c r="M1866" s="15">
        <f t="shared" si="87"/>
        <v>1053.4000000000001</v>
      </c>
      <c r="N1866" s="9">
        <v>0.1</v>
      </c>
      <c r="O1866" s="21">
        <v>0.1</v>
      </c>
      <c r="P1866" s="21" t="str">
        <f>IF(Table13[[#This Row],[Discount]]=0,"No Discount",IF(Table13[[#This Row],[Discount]]&lt;=0.05,"Low",IF(Table13[[#This Row],[Discount]]&lt;=0.1,"Medium","High")))</f>
        <v>Medium</v>
      </c>
      <c r="Q1866" s="15">
        <f t="shared" si="88"/>
        <v>105.34000000000002</v>
      </c>
      <c r="R1866" s="15">
        <f t="shared" si="89"/>
        <v>948.06000000000006</v>
      </c>
      <c r="S1866" s="15" t="str">
        <f>IF(Table13[[#This Row],[Total Sales After Discount (Main Total Sales)]]&gt;=1000,"High Order","Low Order")</f>
        <v>Low Order</v>
      </c>
      <c r="T1866" s="9" t="s">
        <v>31</v>
      </c>
      <c r="U1866" s="9" t="s">
        <v>104</v>
      </c>
      <c r="V1866" s="16" t="str">
        <f ca="1">PROPER(Table13[[#This Row],[Region]])</f>
        <v>West</v>
      </c>
      <c r="W1866" s="9" t="s">
        <v>215</v>
      </c>
      <c r="X1866" s="9" t="s">
        <v>1062</v>
      </c>
      <c r="Y1866" s="9" t="s">
        <v>22</v>
      </c>
      <c r="Z1866" s="9" t="str">
        <f>TEXT(Table13[[#This Row],[Order Date]],"mmm")</f>
        <v>Jun</v>
      </c>
      <c r="AA1866" s="1" t="str">
        <f>TEXT(Table13[[#This Row],[Order Date]],"yyyy")</f>
        <v>2015</v>
      </c>
      <c r="AB1866" s="1" t="str">
        <f>TEXT(Table13[[#This Row],[Order Date]],"mmm yyyy")</f>
        <v>Jun 2015</v>
      </c>
      <c r="AC1866" s="1" t="str">
        <f>TEXT(Table13[[#This Row],[Order Date]],"dddd")</f>
        <v>Thursday</v>
      </c>
    </row>
    <row r="1867" spans="1:29" ht="14.5">
      <c r="A1867" s="9">
        <v>3264</v>
      </c>
      <c r="B1867" s="9" t="str">
        <f>VLOOKUP(Table13[[#This Row],[Customer ID]],'Customer Lookup'!A:B,2,0)</f>
        <v>Becky Puckett</v>
      </c>
      <c r="C1867" s="9">
        <v>89835</v>
      </c>
      <c r="D1867" s="12">
        <v>42143</v>
      </c>
      <c r="E1867" s="12">
        <v>42145</v>
      </c>
      <c r="F1867" s="24">
        <f>Table13[[#This Row],[Ship Date]]-Table13[[#This Row],[Order Date]]</f>
        <v>2</v>
      </c>
      <c r="G1867" s="18" t="str">
        <f>IF(Table13[[#This Row],[Shipping Delay (No of Days From Order to Delivery)]]&lt;=2,"Fast Delivery","Standard Delivery")</f>
        <v>Fast Delivery</v>
      </c>
      <c r="H1867" s="9" t="s">
        <v>83</v>
      </c>
      <c r="I1867" s="13" t="str">
        <f ca="1">TRIM(Table13[[#This Row],[Product Category]])</f>
        <v>Furniture</v>
      </c>
      <c r="J1867" s="13" t="str">
        <f ca="1">PROPER(Table13[[#This Row],[Product Sub-Category]])</f>
        <v>Paper</v>
      </c>
      <c r="K1867" s="14">
        <v>5</v>
      </c>
      <c r="L1867" s="15">
        <v>9.99</v>
      </c>
      <c r="M1867" s="15">
        <f t="shared" si="87"/>
        <v>49.95</v>
      </c>
      <c r="N1867" s="9">
        <v>0.05</v>
      </c>
      <c r="O1867" s="20">
        <v>0.05</v>
      </c>
      <c r="P1867" s="20" t="str">
        <f>IF(Table13[[#This Row],[Discount]]=0,"No Discount",IF(Table13[[#This Row],[Discount]]&lt;=0.05,"Low",IF(Table13[[#This Row],[Discount]]&lt;=0.1,"Medium","High")))</f>
        <v>Low</v>
      </c>
      <c r="Q1867" s="15">
        <f t="shared" si="88"/>
        <v>2.4975000000000005</v>
      </c>
      <c r="R1867" s="15">
        <f t="shared" si="89"/>
        <v>47.452500000000001</v>
      </c>
      <c r="S1867" s="15" t="str">
        <f>IF(Table13[[#This Row],[Total Sales After Discount (Main Total Sales)]]&gt;=1000,"High Order","Low Order")</f>
        <v>Low Order</v>
      </c>
      <c r="T1867" s="9" t="s">
        <v>50</v>
      </c>
      <c r="U1867" s="9" t="s">
        <v>81</v>
      </c>
      <c r="V1867" s="16" t="str">
        <f ca="1">PROPER(Table13[[#This Row],[Region]])</f>
        <v>East</v>
      </c>
      <c r="W1867" s="9" t="s">
        <v>37</v>
      </c>
      <c r="X1867" s="9" t="s">
        <v>1063</v>
      </c>
      <c r="Y1867" s="9" t="s">
        <v>32</v>
      </c>
      <c r="Z1867" s="9" t="str">
        <f>TEXT(Table13[[#This Row],[Order Date]],"mmm")</f>
        <v>May</v>
      </c>
      <c r="AA1867" s="1" t="str">
        <f>TEXT(Table13[[#This Row],[Order Date]],"yyyy")</f>
        <v>2015</v>
      </c>
      <c r="AB1867" s="1" t="str">
        <f>TEXT(Table13[[#This Row],[Order Date]],"mmm yyyy")</f>
        <v>May 2015</v>
      </c>
      <c r="AC1867" s="1" t="str">
        <f>TEXT(Table13[[#This Row],[Order Date]],"dddd")</f>
        <v>Tuesday</v>
      </c>
    </row>
    <row r="1868" spans="1:29" ht="14.5">
      <c r="A1868" s="9">
        <v>3266</v>
      </c>
      <c r="B1868" s="9" t="str">
        <f>VLOOKUP(Table13[[#This Row],[Customer ID]],'Customer Lookup'!A:B,2,0)</f>
        <v>Edgar Kumar</v>
      </c>
      <c r="C1868" s="9">
        <v>89836</v>
      </c>
      <c r="D1868" s="12">
        <v>42032</v>
      </c>
      <c r="E1868" s="12">
        <v>42033</v>
      </c>
      <c r="F1868" s="24">
        <f>Table13[[#This Row],[Ship Date]]-Table13[[#This Row],[Order Date]]</f>
        <v>1</v>
      </c>
      <c r="G1868" s="18" t="str">
        <f>IF(Table13[[#This Row],[Shipping Delay (No of Days From Order to Delivery)]]&lt;=2,"Fast Delivery","Standard Delivery")</f>
        <v>Fast Delivery</v>
      </c>
      <c r="H1868" s="8" t="s">
        <v>2232</v>
      </c>
      <c r="I1868" s="13" t="str">
        <f ca="1">TRIM(Table13[[#This Row],[Product Category]])</f>
        <v>Office Supplies</v>
      </c>
      <c r="J1868" s="13" t="str">
        <f ca="1">PROPER(Table13[[#This Row],[Product Sub-Category]])</f>
        <v>Chairs &amp; Chairmats</v>
      </c>
      <c r="K1868" s="14">
        <v>14</v>
      </c>
      <c r="L1868" s="15">
        <v>122.99</v>
      </c>
      <c r="M1868" s="15">
        <f t="shared" si="87"/>
        <v>1721.86</v>
      </c>
      <c r="N1868" s="9">
        <v>0.1</v>
      </c>
      <c r="O1868" s="21">
        <v>0.1</v>
      </c>
      <c r="P1868" s="21" t="str">
        <f>IF(Table13[[#This Row],[Discount]]=0,"No Discount",IF(Table13[[#This Row],[Discount]]&lt;=0.05,"Low",IF(Table13[[#This Row],[Discount]]&lt;=0.1,"Medium","High")))</f>
        <v>Medium</v>
      </c>
      <c r="Q1868" s="15">
        <f t="shared" si="88"/>
        <v>172.18600000000001</v>
      </c>
      <c r="R1868" s="15">
        <f t="shared" si="89"/>
        <v>1549.674</v>
      </c>
      <c r="S1868" s="15" t="str">
        <f>IF(Table13[[#This Row],[Total Sales After Discount (Main Total Sales)]]&gt;=1000,"High Order","Low Order")</f>
        <v>High Order</v>
      </c>
      <c r="T1868" s="9" t="s">
        <v>41</v>
      </c>
      <c r="U1868" s="9" t="s">
        <v>81</v>
      </c>
      <c r="V1868" s="16" t="str">
        <f ca="1">PROPER(Table13[[#This Row],[Region]])</f>
        <v>East</v>
      </c>
      <c r="W1868" s="9" t="s">
        <v>147</v>
      </c>
      <c r="X1868" s="9" t="s">
        <v>276</v>
      </c>
      <c r="Y1868" s="9" t="s">
        <v>22</v>
      </c>
      <c r="Z1868" s="9" t="str">
        <f>TEXT(Table13[[#This Row],[Order Date]],"mmm")</f>
        <v>Jan</v>
      </c>
      <c r="AA1868" s="1" t="str">
        <f>TEXT(Table13[[#This Row],[Order Date]],"yyyy")</f>
        <v>2015</v>
      </c>
      <c r="AB1868" s="1" t="str">
        <f>TEXT(Table13[[#This Row],[Order Date]],"mmm yyyy")</f>
        <v>Jan 2015</v>
      </c>
      <c r="AC1868" s="1" t="str">
        <f>TEXT(Table13[[#This Row],[Order Date]],"dddd")</f>
        <v>Wednesday</v>
      </c>
    </row>
    <row r="1869" spans="1:29" ht="14.5">
      <c r="A1869" s="9">
        <v>3269</v>
      </c>
      <c r="B1869" s="9" t="str">
        <f>VLOOKUP(Table13[[#This Row],[Customer ID]],'Customer Lookup'!A:B,2,0)</f>
        <v>Billie Stern</v>
      </c>
      <c r="C1869" s="9">
        <v>89836</v>
      </c>
      <c r="D1869" s="12">
        <v>42032</v>
      </c>
      <c r="E1869" s="12">
        <v>42034</v>
      </c>
      <c r="F1869" s="24">
        <f>Table13[[#This Row],[Ship Date]]-Table13[[#This Row],[Order Date]]</f>
        <v>2</v>
      </c>
      <c r="G1869" s="18" t="str">
        <f>IF(Table13[[#This Row],[Shipping Delay (No of Days From Order to Delivery)]]&lt;=2,"Fast Delivery","Standard Delivery")</f>
        <v>Fast Delivery</v>
      </c>
      <c r="H1869" s="9" t="s">
        <v>196</v>
      </c>
      <c r="I1869" s="13" t="str">
        <f ca="1">TRIM(Table13[[#This Row],[Product Category]])</f>
        <v>Office Supplies</v>
      </c>
      <c r="J1869" s="13" t="str">
        <f ca="1">PROPER(Table13[[#This Row],[Product Sub-Category]])</f>
        <v>Appliances</v>
      </c>
      <c r="K1869" s="14">
        <v>12</v>
      </c>
      <c r="L1869" s="15">
        <v>60.97</v>
      </c>
      <c r="M1869" s="15">
        <f t="shared" si="87"/>
        <v>731.64</v>
      </c>
      <c r="N1869" s="9">
        <v>0.05</v>
      </c>
      <c r="O1869" s="20">
        <v>0.05</v>
      </c>
      <c r="P1869" s="20" t="str">
        <f>IF(Table13[[#This Row],[Discount]]=0,"No Discount",IF(Table13[[#This Row],[Discount]]&lt;=0.05,"Low",IF(Table13[[#This Row],[Discount]]&lt;=0.1,"Medium","High")))</f>
        <v>Low</v>
      </c>
      <c r="Q1869" s="15">
        <f t="shared" si="88"/>
        <v>36.582000000000001</v>
      </c>
      <c r="R1869" s="15">
        <f t="shared" si="89"/>
        <v>695.05799999999999</v>
      </c>
      <c r="S1869" s="15" t="str">
        <f>IF(Table13[[#This Row],[Total Sales After Discount (Main Total Sales)]]&gt;=1000,"High Order","Low Order")</f>
        <v>Low Order</v>
      </c>
      <c r="T1869" s="9" t="s">
        <v>41</v>
      </c>
      <c r="U1869" s="9" t="s">
        <v>81</v>
      </c>
      <c r="V1869" s="16" t="str">
        <f ca="1">PROPER(Table13[[#This Row],[Region]])</f>
        <v>West</v>
      </c>
      <c r="W1869" s="9" t="s">
        <v>46</v>
      </c>
      <c r="X1869" s="9" t="s">
        <v>1064</v>
      </c>
      <c r="Y1869" s="9" t="s">
        <v>22</v>
      </c>
      <c r="Z1869" s="9" t="str">
        <f>TEXT(Table13[[#This Row],[Order Date]],"mmm")</f>
        <v>Jan</v>
      </c>
      <c r="AA1869" s="1" t="str">
        <f>TEXT(Table13[[#This Row],[Order Date]],"yyyy")</f>
        <v>2015</v>
      </c>
      <c r="AB1869" s="1" t="str">
        <f>TEXT(Table13[[#This Row],[Order Date]],"mmm yyyy")</f>
        <v>Jan 2015</v>
      </c>
      <c r="AC1869" s="1" t="str">
        <f>TEXT(Table13[[#This Row],[Order Date]],"dddd")</f>
        <v>Wednesday</v>
      </c>
    </row>
    <row r="1870" spans="1:29" ht="14.5">
      <c r="A1870" s="9">
        <v>3275</v>
      </c>
      <c r="B1870" s="9" t="str">
        <f>VLOOKUP(Table13[[#This Row],[Customer ID]],'Customer Lookup'!A:B,2,0)</f>
        <v>Tamara Dickinson</v>
      </c>
      <c r="C1870" s="9">
        <v>86233</v>
      </c>
      <c r="D1870" s="12">
        <v>42084</v>
      </c>
      <c r="E1870" s="12">
        <v>42086</v>
      </c>
      <c r="F1870" s="24">
        <f>Table13[[#This Row],[Ship Date]]-Table13[[#This Row],[Order Date]]</f>
        <v>2</v>
      </c>
      <c r="G1870" s="18" t="str">
        <f>IF(Table13[[#This Row],[Shipping Delay (No of Days From Order to Delivery)]]&lt;=2,"Fast Delivery","Standard Delivery")</f>
        <v>Fast Delivery</v>
      </c>
      <c r="H1870" s="8" t="s">
        <v>2238</v>
      </c>
      <c r="I1870" s="13" t="str">
        <f ca="1">TRIM(Table13[[#This Row],[Product Category]])</f>
        <v>Technology</v>
      </c>
      <c r="J1870" s="13" t="str">
        <f ca="1">PROPER(Table13[[#This Row],[Product Sub-Category]])</f>
        <v>Storage &amp; Organization</v>
      </c>
      <c r="K1870" s="14">
        <v>9</v>
      </c>
      <c r="L1870" s="15">
        <v>13.48</v>
      </c>
      <c r="M1870" s="15">
        <f t="shared" si="87"/>
        <v>121.32000000000001</v>
      </c>
      <c r="N1870" s="9">
        <v>0.05</v>
      </c>
      <c r="O1870" s="21">
        <v>0.05</v>
      </c>
      <c r="P1870" s="21" t="str">
        <f>IF(Table13[[#This Row],[Discount]]=0,"No Discount",IF(Table13[[#This Row],[Discount]]&lt;=0.05,"Low",IF(Table13[[#This Row],[Discount]]&lt;=0.1,"Medium","High")))</f>
        <v>Low</v>
      </c>
      <c r="Q1870" s="15">
        <f t="shared" si="88"/>
        <v>6.0660000000000007</v>
      </c>
      <c r="R1870" s="15">
        <f t="shared" si="89"/>
        <v>115.254</v>
      </c>
      <c r="S1870" s="15" t="str">
        <f>IF(Table13[[#This Row],[Total Sales After Discount (Main Total Sales)]]&gt;=1000,"High Order","Low Order")</f>
        <v>Low Order</v>
      </c>
      <c r="T1870" s="9" t="s">
        <v>98</v>
      </c>
      <c r="U1870" s="9" t="s">
        <v>42</v>
      </c>
      <c r="V1870" s="16" t="str">
        <f ca="1">PROPER(Table13[[#This Row],[Region]])</f>
        <v>West</v>
      </c>
      <c r="W1870" s="9" t="s">
        <v>29</v>
      </c>
      <c r="X1870" s="9" t="s">
        <v>747</v>
      </c>
      <c r="Y1870" s="9" t="s">
        <v>32</v>
      </c>
      <c r="Z1870" s="9" t="str">
        <f>TEXT(Table13[[#This Row],[Order Date]],"mmm")</f>
        <v>Mar</v>
      </c>
      <c r="AA1870" s="1" t="str">
        <f>TEXT(Table13[[#This Row],[Order Date]],"yyyy")</f>
        <v>2015</v>
      </c>
      <c r="AB1870" s="1" t="str">
        <f>TEXT(Table13[[#This Row],[Order Date]],"mmm yyyy")</f>
        <v>Mar 2015</v>
      </c>
      <c r="AC1870" s="1" t="str">
        <f>TEXT(Table13[[#This Row],[Order Date]],"dddd")</f>
        <v>Saturday</v>
      </c>
    </row>
    <row r="1871" spans="1:29" ht="14.5">
      <c r="A1871" s="9">
        <v>3275</v>
      </c>
      <c r="B1871" s="9" t="str">
        <f>VLOOKUP(Table13[[#This Row],[Customer ID]],'Customer Lookup'!A:B,2,0)</f>
        <v>Tamara Dickinson</v>
      </c>
      <c r="C1871" s="9">
        <v>86234</v>
      </c>
      <c r="D1871" s="12">
        <v>42005</v>
      </c>
      <c r="E1871" s="12">
        <v>42009</v>
      </c>
      <c r="F1871" s="24">
        <f>Table13[[#This Row],[Ship Date]]-Table13[[#This Row],[Order Date]]</f>
        <v>4</v>
      </c>
      <c r="G1871" s="18" t="str">
        <f>IF(Table13[[#This Row],[Shipping Delay (No of Days From Order to Delivery)]]&lt;=2,"Fast Delivery","Standard Delivery")</f>
        <v>Standard Delivery</v>
      </c>
      <c r="H1871" s="9" t="s">
        <v>2242</v>
      </c>
      <c r="I1871" s="13" t="str">
        <f ca="1">TRIM(Table13[[#This Row],[Product Category]])</f>
        <v>Office Supplies</v>
      </c>
      <c r="J1871" s="13" t="str">
        <f ca="1">PROPER(Table13[[#This Row],[Product Sub-Category]])</f>
        <v>Copiers And Fax</v>
      </c>
      <c r="K1871" s="14">
        <v>12</v>
      </c>
      <c r="L1871" s="15">
        <v>449.99</v>
      </c>
      <c r="M1871" s="15">
        <f t="shared" si="87"/>
        <v>5399.88</v>
      </c>
      <c r="N1871" s="9">
        <v>0.1</v>
      </c>
      <c r="O1871" s="20">
        <v>0.1</v>
      </c>
      <c r="P1871" s="20" t="str">
        <f>IF(Table13[[#This Row],[Discount]]=0,"No Discount",IF(Table13[[#This Row],[Discount]]&lt;=0.05,"Low",IF(Table13[[#This Row],[Discount]]&lt;=0.1,"Medium","High")))</f>
        <v>Medium</v>
      </c>
      <c r="Q1871" s="15">
        <f t="shared" si="88"/>
        <v>539.98800000000006</v>
      </c>
      <c r="R1871" s="15">
        <f t="shared" si="89"/>
        <v>4859.8919999999998</v>
      </c>
      <c r="S1871" s="15" t="str">
        <f>IF(Table13[[#This Row],[Total Sales After Discount (Main Total Sales)]]&gt;=1000,"High Order","Low Order")</f>
        <v>High Order</v>
      </c>
      <c r="T1871" s="9" t="s">
        <v>98</v>
      </c>
      <c r="U1871" s="9" t="s">
        <v>51</v>
      </c>
      <c r="V1871" s="16" t="str">
        <f ca="1">PROPER(Table13[[#This Row],[Region]])</f>
        <v>West</v>
      </c>
      <c r="W1871" s="9" t="s">
        <v>29</v>
      </c>
      <c r="X1871" s="9" t="s">
        <v>747</v>
      </c>
      <c r="Y1871" s="9" t="s">
        <v>32</v>
      </c>
      <c r="Z1871" s="9" t="str">
        <f>TEXT(Table13[[#This Row],[Order Date]],"mmm")</f>
        <v>Jan</v>
      </c>
      <c r="AA1871" s="1" t="str">
        <f>TEXT(Table13[[#This Row],[Order Date]],"yyyy")</f>
        <v>2015</v>
      </c>
      <c r="AB1871" s="1" t="str">
        <f>TEXT(Table13[[#This Row],[Order Date]],"mmm yyyy")</f>
        <v>Jan 2015</v>
      </c>
      <c r="AC1871" s="1" t="str">
        <f>TEXT(Table13[[#This Row],[Order Date]],"dddd")</f>
        <v>Thursday</v>
      </c>
    </row>
    <row r="1872" spans="1:29" ht="14.5">
      <c r="A1872" s="9">
        <v>3275</v>
      </c>
      <c r="B1872" s="9" t="str">
        <f>VLOOKUP(Table13[[#This Row],[Customer ID]],'Customer Lookup'!A:B,2,0)</f>
        <v>Tamara Dickinson</v>
      </c>
      <c r="C1872" s="9">
        <v>86234</v>
      </c>
      <c r="D1872" s="12">
        <v>42005</v>
      </c>
      <c r="E1872" s="12">
        <v>42014</v>
      </c>
      <c r="F1872" s="24">
        <f>Table13[[#This Row],[Ship Date]]-Table13[[#This Row],[Order Date]]</f>
        <v>9</v>
      </c>
      <c r="G1872" s="18" t="str">
        <f>IF(Table13[[#This Row],[Shipping Delay (No of Days From Order to Delivery)]]&lt;=2,"Fast Delivery","Standard Delivery")</f>
        <v>Standard Delivery</v>
      </c>
      <c r="H1872" s="8" t="s">
        <v>2231</v>
      </c>
      <c r="I1872" s="13" t="str">
        <f ca="1">TRIM(Table13[[#This Row],[Product Category]])</f>
        <v>Office Supplies</v>
      </c>
      <c r="J1872" s="13" t="str">
        <f ca="1">PROPER(Table13[[#This Row],[Product Sub-Category]])</f>
        <v>Pens &amp; Art Supplies</v>
      </c>
      <c r="K1872" s="14">
        <v>6</v>
      </c>
      <c r="L1872" s="15">
        <v>5.84</v>
      </c>
      <c r="M1872" s="15">
        <f t="shared" si="87"/>
        <v>35.04</v>
      </c>
      <c r="N1872" s="9">
        <v>0.05</v>
      </c>
      <c r="O1872" s="21">
        <v>0.05</v>
      </c>
      <c r="P1872" s="21" t="str">
        <f>IF(Table13[[#This Row],[Discount]]=0,"No Discount",IF(Table13[[#This Row],[Discount]]&lt;=0.05,"Low",IF(Table13[[#This Row],[Discount]]&lt;=0.1,"Medium","High")))</f>
        <v>Low</v>
      </c>
      <c r="Q1872" s="15">
        <f t="shared" si="88"/>
        <v>1.752</v>
      </c>
      <c r="R1872" s="15">
        <f t="shared" si="89"/>
        <v>33.287999999999997</v>
      </c>
      <c r="S1872" s="15" t="str">
        <f>IF(Table13[[#This Row],[Total Sales After Discount (Main Total Sales)]]&gt;=1000,"High Order","Low Order")</f>
        <v>Low Order</v>
      </c>
      <c r="T1872" s="9" t="s">
        <v>98</v>
      </c>
      <c r="U1872" s="9" t="s">
        <v>51</v>
      </c>
      <c r="V1872" s="16" t="str">
        <f ca="1">PROPER(Table13[[#This Row],[Region]])</f>
        <v>South</v>
      </c>
      <c r="W1872" s="9" t="s">
        <v>29</v>
      </c>
      <c r="X1872" s="9" t="s">
        <v>747</v>
      </c>
      <c r="Y1872" s="9" t="s">
        <v>32</v>
      </c>
      <c r="Z1872" s="9" t="str">
        <f>TEXT(Table13[[#This Row],[Order Date]],"mmm")</f>
        <v>Jan</v>
      </c>
      <c r="AA1872" s="1" t="str">
        <f>TEXT(Table13[[#This Row],[Order Date]],"yyyy")</f>
        <v>2015</v>
      </c>
      <c r="AB1872" s="1" t="str">
        <f>TEXT(Table13[[#This Row],[Order Date]],"mmm yyyy")</f>
        <v>Jan 2015</v>
      </c>
      <c r="AC1872" s="1" t="str">
        <f>TEXT(Table13[[#This Row],[Order Date]],"dddd")</f>
        <v>Thursday</v>
      </c>
    </row>
    <row r="1873" spans="1:29" ht="14.5">
      <c r="A1873" s="9">
        <v>3279</v>
      </c>
      <c r="B1873" s="9" t="str">
        <f>VLOOKUP(Table13[[#This Row],[Customer ID]],'Customer Lookup'!A:B,2,0)</f>
        <v>Ricky Allred</v>
      </c>
      <c r="C1873" s="9">
        <v>90766</v>
      </c>
      <c r="D1873" s="12">
        <v>42100</v>
      </c>
      <c r="E1873" s="12">
        <v>42102</v>
      </c>
      <c r="F1873" s="24">
        <f>Table13[[#This Row],[Ship Date]]-Table13[[#This Row],[Order Date]]</f>
        <v>2</v>
      </c>
      <c r="G1873" s="18" t="str">
        <f>IF(Table13[[#This Row],[Shipping Delay (No of Days From Order to Delivery)]]&lt;=2,"Fast Delivery","Standard Delivery")</f>
        <v>Fast Delivery</v>
      </c>
      <c r="H1873" s="9" t="s">
        <v>2238</v>
      </c>
      <c r="I1873" s="13" t="str">
        <f ca="1">TRIM(Table13[[#This Row],[Product Category]])</f>
        <v>Office Supplies</v>
      </c>
      <c r="J1873" s="13" t="str">
        <f ca="1">PROPER(Table13[[#This Row],[Product Sub-Category]])</f>
        <v>Storage &amp; Organization</v>
      </c>
      <c r="K1873" s="14">
        <v>4</v>
      </c>
      <c r="L1873" s="15">
        <v>89.83</v>
      </c>
      <c r="M1873" s="15">
        <f t="shared" si="87"/>
        <v>359.32</v>
      </c>
      <c r="N1873" s="9">
        <v>0.05</v>
      </c>
      <c r="O1873" s="20">
        <v>0.05</v>
      </c>
      <c r="P1873" s="20" t="str">
        <f>IF(Table13[[#This Row],[Discount]]=0,"No Discount",IF(Table13[[#This Row],[Discount]]&lt;=0.05,"Low",IF(Table13[[#This Row],[Discount]]&lt;=0.1,"Medium","High")))</f>
        <v>Low</v>
      </c>
      <c r="Q1873" s="15">
        <f t="shared" si="88"/>
        <v>17.966000000000001</v>
      </c>
      <c r="R1873" s="15">
        <f t="shared" si="89"/>
        <v>341.35399999999998</v>
      </c>
      <c r="S1873" s="15" t="str">
        <f>IF(Table13[[#This Row],[Total Sales After Discount (Main Total Sales)]]&gt;=1000,"High Order","Low Order")</f>
        <v>Low Order</v>
      </c>
      <c r="T1873" s="9" t="s">
        <v>21</v>
      </c>
      <c r="U1873" s="9" t="s">
        <v>42</v>
      </c>
      <c r="V1873" s="16" t="str">
        <f ca="1">PROPER(Table13[[#This Row],[Region]])</f>
        <v>South</v>
      </c>
      <c r="W1873" s="9" t="s">
        <v>443</v>
      </c>
      <c r="X1873" s="9" t="s">
        <v>953</v>
      </c>
      <c r="Y1873" s="9" t="s">
        <v>32</v>
      </c>
      <c r="Z1873" s="9" t="str">
        <f>TEXT(Table13[[#This Row],[Order Date]],"mmm")</f>
        <v>Apr</v>
      </c>
      <c r="AA1873" s="1" t="str">
        <f>TEXT(Table13[[#This Row],[Order Date]],"yyyy")</f>
        <v>2015</v>
      </c>
      <c r="AB1873" s="1" t="str">
        <f>TEXT(Table13[[#This Row],[Order Date]],"mmm yyyy")</f>
        <v>Apr 2015</v>
      </c>
      <c r="AC1873" s="1" t="str">
        <f>TEXT(Table13[[#This Row],[Order Date]],"dddd")</f>
        <v>Monday</v>
      </c>
    </row>
    <row r="1874" spans="1:29" ht="14.5">
      <c r="A1874" s="9">
        <v>3279</v>
      </c>
      <c r="B1874" s="9" t="str">
        <f>VLOOKUP(Table13[[#This Row],[Customer ID]],'Customer Lookup'!A:B,2,0)</f>
        <v>Ricky Allred</v>
      </c>
      <c r="C1874" s="9">
        <v>90766</v>
      </c>
      <c r="D1874" s="12">
        <v>42100</v>
      </c>
      <c r="E1874" s="12">
        <v>42102</v>
      </c>
      <c r="F1874" s="24">
        <f>Table13[[#This Row],[Ship Date]]-Table13[[#This Row],[Order Date]]</f>
        <v>2</v>
      </c>
      <c r="G1874" s="18" t="str">
        <f>IF(Table13[[#This Row],[Shipping Delay (No of Days From Order to Delivery)]]&lt;=2,"Fast Delivery","Standard Delivery")</f>
        <v>Fast Delivery</v>
      </c>
      <c r="H1874" s="8" t="s">
        <v>2238</v>
      </c>
      <c r="I1874" s="13" t="str">
        <f ca="1">TRIM(Table13[[#This Row],[Product Category]])</f>
        <v>Technology</v>
      </c>
      <c r="J1874" s="13" t="str">
        <f ca="1">PROPER(Table13[[#This Row],[Product Sub-Category]])</f>
        <v>Storage &amp; Organization</v>
      </c>
      <c r="K1874" s="14">
        <v>12</v>
      </c>
      <c r="L1874" s="15">
        <v>13.43</v>
      </c>
      <c r="M1874" s="15">
        <f t="shared" si="87"/>
        <v>161.16</v>
      </c>
      <c r="N1874" s="9">
        <v>0.05</v>
      </c>
      <c r="O1874" s="21">
        <v>0.05</v>
      </c>
      <c r="P1874" s="21" t="str">
        <f>IF(Table13[[#This Row],[Discount]]=0,"No Discount",IF(Table13[[#This Row],[Discount]]&lt;=0.05,"Low",IF(Table13[[#This Row],[Discount]]&lt;=0.1,"Medium","High")))</f>
        <v>Low</v>
      </c>
      <c r="Q1874" s="15">
        <f t="shared" si="88"/>
        <v>8.0579999999999998</v>
      </c>
      <c r="R1874" s="15">
        <f t="shared" si="89"/>
        <v>153.102</v>
      </c>
      <c r="S1874" s="15" t="str">
        <f>IF(Table13[[#This Row],[Total Sales After Discount (Main Total Sales)]]&gt;=1000,"High Order","Low Order")</f>
        <v>Low Order</v>
      </c>
      <c r="T1874" s="9" t="s">
        <v>21</v>
      </c>
      <c r="U1874" s="9" t="s">
        <v>42</v>
      </c>
      <c r="V1874" s="16" t="str">
        <f ca="1">PROPER(Table13[[#This Row],[Region]])</f>
        <v>South</v>
      </c>
      <c r="W1874" s="9" t="s">
        <v>443</v>
      </c>
      <c r="X1874" s="9" t="s">
        <v>953</v>
      </c>
      <c r="Y1874" s="9" t="s">
        <v>32</v>
      </c>
      <c r="Z1874" s="9" t="str">
        <f>TEXT(Table13[[#This Row],[Order Date]],"mmm")</f>
        <v>Apr</v>
      </c>
      <c r="AA1874" s="1" t="str">
        <f>TEXT(Table13[[#This Row],[Order Date]],"yyyy")</f>
        <v>2015</v>
      </c>
      <c r="AB1874" s="1" t="str">
        <f>TEXT(Table13[[#This Row],[Order Date]],"mmm yyyy")</f>
        <v>Apr 2015</v>
      </c>
      <c r="AC1874" s="1" t="str">
        <f>TEXT(Table13[[#This Row],[Order Date]],"dddd")</f>
        <v>Monday</v>
      </c>
    </row>
    <row r="1875" spans="1:29" ht="14.5">
      <c r="A1875" s="9">
        <v>3279</v>
      </c>
      <c r="B1875" s="9" t="str">
        <f>VLOOKUP(Table13[[#This Row],[Customer ID]],'Customer Lookup'!A:B,2,0)</f>
        <v>Ricky Allred</v>
      </c>
      <c r="C1875" s="9">
        <v>90766</v>
      </c>
      <c r="D1875" s="12">
        <v>42100</v>
      </c>
      <c r="E1875" s="12">
        <v>42100</v>
      </c>
      <c r="F1875" s="24">
        <f>Table13[[#This Row],[Ship Date]]-Table13[[#This Row],[Order Date]]</f>
        <v>0</v>
      </c>
      <c r="G1875" s="18" t="str">
        <f>IF(Table13[[#This Row],[Shipping Delay (No of Days From Order to Delivery)]]&lt;=2,"Fast Delivery","Standard Delivery")</f>
        <v>Fast Delivery</v>
      </c>
      <c r="H1875" s="9" t="s">
        <v>2235</v>
      </c>
      <c r="I1875" s="13" t="str">
        <f ca="1">TRIM(Table13[[#This Row],[Product Category]])</f>
        <v>Technology</v>
      </c>
      <c r="J1875" s="13" t="str">
        <f ca="1">PROPER(Table13[[#This Row],[Product Sub-Category]])</f>
        <v>Telephones And Communication</v>
      </c>
      <c r="K1875" s="14">
        <v>11</v>
      </c>
      <c r="L1875" s="15">
        <v>125.99</v>
      </c>
      <c r="M1875" s="15">
        <f t="shared" si="87"/>
        <v>1385.8899999999999</v>
      </c>
      <c r="N1875" s="9">
        <v>0.1</v>
      </c>
      <c r="O1875" s="20">
        <v>0.1</v>
      </c>
      <c r="P1875" s="20" t="str">
        <f>IF(Table13[[#This Row],[Discount]]=0,"No Discount",IF(Table13[[#This Row],[Discount]]&lt;=0.05,"Low",IF(Table13[[#This Row],[Discount]]&lt;=0.1,"Medium","High")))</f>
        <v>Medium</v>
      </c>
      <c r="Q1875" s="15">
        <f t="shared" si="88"/>
        <v>138.589</v>
      </c>
      <c r="R1875" s="15">
        <f t="shared" si="89"/>
        <v>1247.3009999999999</v>
      </c>
      <c r="S1875" s="15" t="str">
        <f>IF(Table13[[#This Row],[Total Sales After Discount (Main Total Sales)]]&gt;=1000,"High Order","Low Order")</f>
        <v>High Order</v>
      </c>
      <c r="T1875" s="9" t="s">
        <v>21</v>
      </c>
      <c r="U1875" s="9" t="s">
        <v>42</v>
      </c>
      <c r="V1875" s="16" t="str">
        <f ca="1">PROPER(Table13[[#This Row],[Region]])</f>
        <v>South</v>
      </c>
      <c r="W1875" s="9" t="s">
        <v>443</v>
      </c>
      <c r="X1875" s="9" t="s">
        <v>953</v>
      </c>
      <c r="Y1875" s="9" t="s">
        <v>32</v>
      </c>
      <c r="Z1875" s="9" t="str">
        <f>TEXT(Table13[[#This Row],[Order Date]],"mmm")</f>
        <v>Apr</v>
      </c>
      <c r="AA1875" s="1" t="str">
        <f>TEXT(Table13[[#This Row],[Order Date]],"yyyy")</f>
        <v>2015</v>
      </c>
      <c r="AB1875" s="1" t="str">
        <f>TEXT(Table13[[#This Row],[Order Date]],"mmm yyyy")</f>
        <v>Apr 2015</v>
      </c>
      <c r="AC1875" s="1" t="str">
        <f>TEXT(Table13[[#This Row],[Order Date]],"dddd")</f>
        <v>Monday</v>
      </c>
    </row>
    <row r="1876" spans="1:29" ht="14.5">
      <c r="A1876" s="9">
        <v>3279</v>
      </c>
      <c r="B1876" s="9" t="str">
        <f>VLOOKUP(Table13[[#This Row],[Customer ID]],'Customer Lookup'!A:B,2,0)</f>
        <v>Ricky Allred</v>
      </c>
      <c r="C1876" s="9">
        <v>90767</v>
      </c>
      <c r="D1876" s="12">
        <v>42077</v>
      </c>
      <c r="E1876" s="12">
        <v>42079</v>
      </c>
      <c r="F1876" s="24">
        <f>Table13[[#This Row],[Ship Date]]-Table13[[#This Row],[Order Date]]</f>
        <v>2</v>
      </c>
      <c r="G1876" s="18" t="str">
        <f>IF(Table13[[#This Row],[Shipping Delay (No of Days From Order to Delivery)]]&lt;=2,"Fast Delivery","Standard Delivery")</f>
        <v>Fast Delivery</v>
      </c>
      <c r="H1876" s="8" t="s">
        <v>2235</v>
      </c>
      <c r="I1876" s="13" t="str">
        <f ca="1">TRIM(Table13[[#This Row],[Product Category]])</f>
        <v>Office Supplies</v>
      </c>
      <c r="J1876" s="13" t="str">
        <f ca="1">PROPER(Table13[[#This Row],[Product Sub-Category]])</f>
        <v>Telephones And Communication</v>
      </c>
      <c r="K1876" s="14">
        <v>3</v>
      </c>
      <c r="L1876" s="15">
        <v>45.99</v>
      </c>
      <c r="M1876" s="15">
        <f t="shared" si="87"/>
        <v>137.97</v>
      </c>
      <c r="N1876" s="9">
        <v>0.05</v>
      </c>
      <c r="O1876" s="21">
        <v>0.05</v>
      </c>
      <c r="P1876" s="21" t="str">
        <f>IF(Table13[[#This Row],[Discount]]=0,"No Discount",IF(Table13[[#This Row],[Discount]]&lt;=0.05,"Low",IF(Table13[[#This Row],[Discount]]&lt;=0.1,"Medium","High")))</f>
        <v>Low</v>
      </c>
      <c r="Q1876" s="15">
        <f t="shared" si="88"/>
        <v>6.8985000000000003</v>
      </c>
      <c r="R1876" s="15">
        <f t="shared" si="89"/>
        <v>131.07149999999999</v>
      </c>
      <c r="S1876" s="15" t="str">
        <f>IF(Table13[[#This Row],[Total Sales After Discount (Main Total Sales)]]&gt;=1000,"High Order","Low Order")</f>
        <v>Low Order</v>
      </c>
      <c r="T1876" s="9" t="s">
        <v>50</v>
      </c>
      <c r="U1876" s="9" t="s">
        <v>42</v>
      </c>
      <c r="V1876" s="16" t="str">
        <f ca="1">PROPER(Table13[[#This Row],[Region]])</f>
        <v>South</v>
      </c>
      <c r="W1876" s="9" t="s">
        <v>443</v>
      </c>
      <c r="X1876" s="9" t="s">
        <v>953</v>
      </c>
      <c r="Y1876" s="9" t="s">
        <v>32</v>
      </c>
      <c r="Z1876" s="9" t="str">
        <f>TEXT(Table13[[#This Row],[Order Date]],"mmm")</f>
        <v>Mar</v>
      </c>
      <c r="AA1876" s="1" t="str">
        <f>TEXT(Table13[[#This Row],[Order Date]],"yyyy")</f>
        <v>2015</v>
      </c>
      <c r="AB1876" s="1" t="str">
        <f>TEXT(Table13[[#This Row],[Order Date]],"mmm yyyy")</f>
        <v>Mar 2015</v>
      </c>
      <c r="AC1876" s="1" t="str">
        <f>TEXT(Table13[[#This Row],[Order Date]],"dddd")</f>
        <v>Saturday</v>
      </c>
    </row>
    <row r="1877" spans="1:29" ht="14.5">
      <c r="A1877" s="9">
        <v>3283</v>
      </c>
      <c r="B1877" s="9" t="str">
        <f>VLOOKUP(Table13[[#This Row],[Customer ID]],'Customer Lookup'!A:B,2,0)</f>
        <v>William Woodard</v>
      </c>
      <c r="C1877" s="9">
        <v>90752</v>
      </c>
      <c r="D1877" s="12">
        <v>42115</v>
      </c>
      <c r="E1877" s="12">
        <v>42115</v>
      </c>
      <c r="F1877" s="24">
        <f>Table13[[#This Row],[Ship Date]]-Table13[[#This Row],[Order Date]]</f>
        <v>0</v>
      </c>
      <c r="G1877" s="18" t="str">
        <f>IF(Table13[[#This Row],[Shipping Delay (No of Days From Order to Delivery)]]&lt;=2,"Fast Delivery","Standard Delivery")</f>
        <v>Fast Delivery</v>
      </c>
      <c r="H1877" s="9" t="s">
        <v>196</v>
      </c>
      <c r="I1877" s="13" t="str">
        <f ca="1">TRIM(Table13[[#This Row],[Product Category]])</f>
        <v>Technology</v>
      </c>
      <c r="J1877" s="13" t="str">
        <f ca="1">PROPER(Table13[[#This Row],[Product Sub-Category]])</f>
        <v>Appliances</v>
      </c>
      <c r="K1877" s="14">
        <v>5</v>
      </c>
      <c r="L1877" s="15">
        <v>363.25</v>
      </c>
      <c r="M1877" s="15">
        <f t="shared" si="87"/>
        <v>1816.25</v>
      </c>
      <c r="N1877" s="9">
        <v>0.1</v>
      </c>
      <c r="O1877" s="20">
        <v>0.1</v>
      </c>
      <c r="P1877" s="20" t="str">
        <f>IF(Table13[[#This Row],[Discount]]=0,"No Discount",IF(Table13[[#This Row],[Discount]]&lt;=0.05,"Low",IF(Table13[[#This Row],[Discount]]&lt;=0.1,"Medium","High")))</f>
        <v>Medium</v>
      </c>
      <c r="Q1877" s="15">
        <f t="shared" si="88"/>
        <v>181.625</v>
      </c>
      <c r="R1877" s="15">
        <f t="shared" si="89"/>
        <v>1634.625</v>
      </c>
      <c r="S1877" s="15" t="str">
        <f>IF(Table13[[#This Row],[Total Sales After Discount (Main Total Sales)]]&gt;=1000,"High Order","Low Order")</f>
        <v>High Order</v>
      </c>
      <c r="T1877" s="9" t="s">
        <v>41</v>
      </c>
      <c r="U1877" s="9" t="s">
        <v>81</v>
      </c>
      <c r="V1877" s="16" t="str">
        <f ca="1">PROPER(Table13[[#This Row],[Region]])</f>
        <v>South</v>
      </c>
      <c r="W1877" s="9" t="s">
        <v>242</v>
      </c>
      <c r="X1877" s="9" t="s">
        <v>1065</v>
      </c>
      <c r="Y1877" s="9" t="s">
        <v>22</v>
      </c>
      <c r="Z1877" s="9" t="str">
        <f>TEXT(Table13[[#This Row],[Order Date]],"mmm")</f>
        <v>Apr</v>
      </c>
      <c r="AA1877" s="1" t="str">
        <f>TEXT(Table13[[#This Row],[Order Date]],"yyyy")</f>
        <v>2015</v>
      </c>
      <c r="AB1877" s="1" t="str">
        <f>TEXT(Table13[[#This Row],[Order Date]],"mmm yyyy")</f>
        <v>Apr 2015</v>
      </c>
      <c r="AC1877" s="1" t="str">
        <f>TEXT(Table13[[#This Row],[Order Date]],"dddd")</f>
        <v>Tuesday</v>
      </c>
    </row>
    <row r="1878" spans="1:29" ht="14.5">
      <c r="A1878" s="9">
        <v>3283</v>
      </c>
      <c r="B1878" s="9" t="str">
        <f>VLOOKUP(Table13[[#This Row],[Customer ID]],'Customer Lookup'!A:B,2,0)</f>
        <v>William Woodard</v>
      </c>
      <c r="C1878" s="9">
        <v>90753</v>
      </c>
      <c r="D1878" s="12">
        <v>42134</v>
      </c>
      <c r="E1878" s="12">
        <v>42135</v>
      </c>
      <c r="F1878" s="24">
        <f>Table13[[#This Row],[Ship Date]]-Table13[[#This Row],[Order Date]]</f>
        <v>1</v>
      </c>
      <c r="G1878" s="18" t="str">
        <f>IF(Table13[[#This Row],[Shipping Delay (No of Days From Order to Delivery)]]&lt;=2,"Fast Delivery","Standard Delivery")</f>
        <v>Fast Delivery</v>
      </c>
      <c r="H1878" s="8" t="s">
        <v>144</v>
      </c>
      <c r="I1878" s="13" t="str">
        <f ca="1">TRIM(Table13[[#This Row],[Product Category]])</f>
        <v>Furniture</v>
      </c>
      <c r="J1878" s="13" t="str">
        <f ca="1">PROPER(Table13[[#This Row],[Product Sub-Category]])</f>
        <v>Computer Peripherals</v>
      </c>
      <c r="K1878" s="14">
        <v>31</v>
      </c>
      <c r="L1878" s="15">
        <v>17.48</v>
      </c>
      <c r="M1878" s="15">
        <f t="shared" si="87"/>
        <v>541.88</v>
      </c>
      <c r="N1878" s="9">
        <v>0.05</v>
      </c>
      <c r="O1878" s="21">
        <v>0.05</v>
      </c>
      <c r="P1878" s="21" t="str">
        <f>IF(Table13[[#This Row],[Discount]]=0,"No Discount",IF(Table13[[#This Row],[Discount]]&lt;=0.05,"Low",IF(Table13[[#This Row],[Discount]]&lt;=0.1,"Medium","High")))</f>
        <v>Low</v>
      </c>
      <c r="Q1878" s="15">
        <f t="shared" si="88"/>
        <v>27.094000000000001</v>
      </c>
      <c r="R1878" s="15">
        <f t="shared" si="89"/>
        <v>514.78599999999994</v>
      </c>
      <c r="S1878" s="15" t="str">
        <f>IF(Table13[[#This Row],[Total Sales After Discount (Main Total Sales)]]&gt;=1000,"High Order","Low Order")</f>
        <v>Low Order</v>
      </c>
      <c r="T1878" s="9" t="s">
        <v>21</v>
      </c>
      <c r="U1878" s="9" t="s">
        <v>81</v>
      </c>
      <c r="V1878" s="16" t="str">
        <f ca="1">PROPER(Table13[[#This Row],[Region]])</f>
        <v>South</v>
      </c>
      <c r="W1878" s="9" t="s">
        <v>242</v>
      </c>
      <c r="X1878" s="9" t="s">
        <v>1065</v>
      </c>
      <c r="Y1878" s="9" t="s">
        <v>32</v>
      </c>
      <c r="Z1878" s="9" t="str">
        <f>TEXT(Table13[[#This Row],[Order Date]],"mmm")</f>
        <v>May</v>
      </c>
      <c r="AA1878" s="1" t="str">
        <f>TEXT(Table13[[#This Row],[Order Date]],"yyyy")</f>
        <v>2015</v>
      </c>
      <c r="AB1878" s="1" t="str">
        <f>TEXT(Table13[[#This Row],[Order Date]],"mmm yyyy")</f>
        <v>May 2015</v>
      </c>
      <c r="AC1878" s="1" t="str">
        <f>TEXT(Table13[[#This Row],[Order Date]],"dddd")</f>
        <v>Sunday</v>
      </c>
    </row>
    <row r="1879" spans="1:29" ht="14.5">
      <c r="A1879" s="9">
        <v>3284</v>
      </c>
      <c r="B1879" s="9" t="str">
        <f>VLOOKUP(Table13[[#This Row],[Customer ID]],'Customer Lookup'!A:B,2,0)</f>
        <v>Michael Shaffer</v>
      </c>
      <c r="C1879" s="9">
        <v>90751</v>
      </c>
      <c r="D1879" s="12">
        <v>42055</v>
      </c>
      <c r="E1879" s="12">
        <v>42057</v>
      </c>
      <c r="F1879" s="24">
        <f>Table13[[#This Row],[Ship Date]]-Table13[[#This Row],[Order Date]]</f>
        <v>2</v>
      </c>
      <c r="G1879" s="18" t="str">
        <f>IF(Table13[[#This Row],[Shipping Delay (No of Days From Order to Delivery)]]&lt;=2,"Fast Delivery","Standard Delivery")</f>
        <v>Fast Delivery</v>
      </c>
      <c r="H1879" s="9" t="s">
        <v>2233</v>
      </c>
      <c r="I1879" s="13" t="str">
        <f ca="1">TRIM(Table13[[#This Row],[Product Category]])</f>
        <v>Technology</v>
      </c>
      <c r="J1879" s="13" t="str">
        <f ca="1">PROPER(Table13[[#This Row],[Product Sub-Category]])</f>
        <v>Office Furnishings</v>
      </c>
      <c r="K1879" s="14">
        <v>6</v>
      </c>
      <c r="L1879" s="15">
        <v>19.23</v>
      </c>
      <c r="M1879" s="15">
        <f t="shared" si="87"/>
        <v>115.38</v>
      </c>
      <c r="N1879" s="9">
        <v>0.05</v>
      </c>
      <c r="O1879" s="20">
        <v>0.05</v>
      </c>
      <c r="P1879" s="20" t="str">
        <f>IF(Table13[[#This Row],[Discount]]=0,"No Discount",IF(Table13[[#This Row],[Discount]]&lt;=0.05,"Low",IF(Table13[[#This Row],[Discount]]&lt;=0.1,"Medium","High")))</f>
        <v>Low</v>
      </c>
      <c r="Q1879" s="15">
        <f t="shared" si="88"/>
        <v>5.7690000000000001</v>
      </c>
      <c r="R1879" s="15">
        <f t="shared" si="89"/>
        <v>109.61099999999999</v>
      </c>
      <c r="S1879" s="15" t="str">
        <f>IF(Table13[[#This Row],[Total Sales After Discount (Main Total Sales)]]&gt;=1000,"High Order","Low Order")</f>
        <v>Low Order</v>
      </c>
      <c r="T1879" s="9" t="s">
        <v>21</v>
      </c>
      <c r="U1879" s="9" t="s">
        <v>81</v>
      </c>
      <c r="V1879" s="16" t="str">
        <f ca="1">PROPER(Table13[[#This Row],[Region]])</f>
        <v>South</v>
      </c>
      <c r="W1879" s="9" t="s">
        <v>242</v>
      </c>
      <c r="X1879" s="9" t="s">
        <v>1066</v>
      </c>
      <c r="Y1879" s="9" t="s">
        <v>22</v>
      </c>
      <c r="Z1879" s="9" t="str">
        <f>TEXT(Table13[[#This Row],[Order Date]],"mmm")</f>
        <v>Feb</v>
      </c>
      <c r="AA1879" s="1" t="str">
        <f>TEXT(Table13[[#This Row],[Order Date]],"yyyy")</f>
        <v>2015</v>
      </c>
      <c r="AB1879" s="1" t="str">
        <f>TEXT(Table13[[#This Row],[Order Date]],"mmm yyyy")</f>
        <v>Feb 2015</v>
      </c>
      <c r="AC1879" s="1" t="str">
        <f>TEXT(Table13[[#This Row],[Order Date]],"dddd")</f>
        <v>Friday</v>
      </c>
    </row>
    <row r="1880" spans="1:29" ht="14.5">
      <c r="A1880" s="9">
        <v>3285</v>
      </c>
      <c r="B1880" s="9" t="str">
        <f>VLOOKUP(Table13[[#This Row],[Customer ID]],'Customer Lookup'!A:B,2,0)</f>
        <v>Ricky Garner</v>
      </c>
      <c r="C1880" s="9">
        <v>90750</v>
      </c>
      <c r="D1880" s="12">
        <v>42010</v>
      </c>
      <c r="E1880" s="12">
        <v>42011</v>
      </c>
      <c r="F1880" s="24">
        <f>Table13[[#This Row],[Ship Date]]-Table13[[#This Row],[Order Date]]</f>
        <v>1</v>
      </c>
      <c r="G1880" s="18" t="str">
        <f>IF(Table13[[#This Row],[Shipping Delay (No of Days From Order to Delivery)]]&lt;=2,"Fast Delivery","Standard Delivery")</f>
        <v>Fast Delivery</v>
      </c>
      <c r="H1880" s="8" t="s">
        <v>144</v>
      </c>
      <c r="I1880" s="13" t="str">
        <f ca="1">TRIM(Table13[[#This Row],[Product Category]])</f>
        <v>Office Supplies</v>
      </c>
      <c r="J1880" s="13" t="str">
        <f ca="1">PROPER(Table13[[#This Row],[Product Sub-Category]])</f>
        <v>Computer Peripherals</v>
      </c>
      <c r="K1880" s="14">
        <v>7</v>
      </c>
      <c r="L1880" s="15">
        <v>1.7</v>
      </c>
      <c r="M1880" s="15">
        <f t="shared" si="87"/>
        <v>11.9</v>
      </c>
      <c r="N1880" s="9">
        <v>0.05</v>
      </c>
      <c r="O1880" s="21">
        <v>0.05</v>
      </c>
      <c r="P1880" s="21" t="str">
        <f>IF(Table13[[#This Row],[Discount]]=0,"No Discount",IF(Table13[[#This Row],[Discount]]&lt;=0.05,"Low",IF(Table13[[#This Row],[Discount]]&lt;=0.1,"Medium","High")))</f>
        <v>Low</v>
      </c>
      <c r="Q1880" s="15">
        <f t="shared" si="88"/>
        <v>0.59500000000000008</v>
      </c>
      <c r="R1880" s="15">
        <f t="shared" si="89"/>
        <v>11.305</v>
      </c>
      <c r="S1880" s="15" t="str">
        <f>IF(Table13[[#This Row],[Total Sales After Discount (Main Total Sales)]]&gt;=1000,"High Order","Low Order")</f>
        <v>Low Order</v>
      </c>
      <c r="T1880" s="9" t="s">
        <v>31</v>
      </c>
      <c r="U1880" s="9" t="s">
        <v>104</v>
      </c>
      <c r="V1880" s="16" t="str">
        <f ca="1">PROPER(Table13[[#This Row],[Region]])</f>
        <v>South</v>
      </c>
      <c r="W1880" s="9" t="s">
        <v>117</v>
      </c>
      <c r="X1880" s="9" t="s">
        <v>1067</v>
      </c>
      <c r="Y1880" s="9" t="s">
        <v>32</v>
      </c>
      <c r="Z1880" s="9" t="str">
        <f>TEXT(Table13[[#This Row],[Order Date]],"mmm")</f>
        <v>Jan</v>
      </c>
      <c r="AA1880" s="1" t="str">
        <f>TEXT(Table13[[#This Row],[Order Date]],"yyyy")</f>
        <v>2015</v>
      </c>
      <c r="AB1880" s="1" t="str">
        <f>TEXT(Table13[[#This Row],[Order Date]],"mmm yyyy")</f>
        <v>Jan 2015</v>
      </c>
      <c r="AC1880" s="1" t="str">
        <f>TEXT(Table13[[#This Row],[Order Date]],"dddd")</f>
        <v>Tuesday</v>
      </c>
    </row>
    <row r="1881" spans="1:29" ht="14.5">
      <c r="A1881" s="9">
        <v>3285</v>
      </c>
      <c r="B1881" s="9" t="str">
        <f>VLOOKUP(Table13[[#This Row],[Customer ID]],'Customer Lookup'!A:B,2,0)</f>
        <v>Ricky Garner</v>
      </c>
      <c r="C1881" s="9">
        <v>90750</v>
      </c>
      <c r="D1881" s="12">
        <v>42010</v>
      </c>
      <c r="E1881" s="12">
        <v>42012</v>
      </c>
      <c r="F1881" s="24">
        <f>Table13[[#This Row],[Ship Date]]-Table13[[#This Row],[Order Date]]</f>
        <v>2</v>
      </c>
      <c r="G1881" s="18" t="str">
        <f>IF(Table13[[#This Row],[Shipping Delay (No of Days From Order to Delivery)]]&lt;=2,"Fast Delivery","Standard Delivery")</f>
        <v>Fast Delivery</v>
      </c>
      <c r="H1881" s="9" t="s">
        <v>83</v>
      </c>
      <c r="I1881" s="13" t="str">
        <f ca="1">TRIM(Table13[[#This Row],[Product Category]])</f>
        <v>Office Supplies</v>
      </c>
      <c r="J1881" s="13" t="str">
        <f ca="1">PROPER(Table13[[#This Row],[Product Sub-Category]])</f>
        <v>Paper</v>
      </c>
      <c r="K1881" s="14">
        <v>9</v>
      </c>
      <c r="L1881" s="15">
        <v>30.98</v>
      </c>
      <c r="M1881" s="15">
        <f t="shared" si="87"/>
        <v>278.82</v>
      </c>
      <c r="N1881" s="9">
        <v>0.05</v>
      </c>
      <c r="O1881" s="20">
        <v>0.05</v>
      </c>
      <c r="P1881" s="20" t="str">
        <f>IF(Table13[[#This Row],[Discount]]=0,"No Discount",IF(Table13[[#This Row],[Discount]]&lt;=0.05,"Low",IF(Table13[[#This Row],[Discount]]&lt;=0.1,"Medium","High")))</f>
        <v>Low</v>
      </c>
      <c r="Q1881" s="15">
        <f t="shared" si="88"/>
        <v>13.941000000000001</v>
      </c>
      <c r="R1881" s="15">
        <f t="shared" si="89"/>
        <v>264.87900000000002</v>
      </c>
      <c r="S1881" s="15" t="str">
        <f>IF(Table13[[#This Row],[Total Sales After Discount (Main Total Sales)]]&gt;=1000,"High Order","Low Order")</f>
        <v>Low Order</v>
      </c>
      <c r="T1881" s="9" t="s">
        <v>31</v>
      </c>
      <c r="U1881" s="9" t="s">
        <v>104</v>
      </c>
      <c r="V1881" s="16" t="str">
        <f ca="1">PROPER(Table13[[#This Row],[Region]])</f>
        <v>West</v>
      </c>
      <c r="W1881" s="9" t="s">
        <v>117</v>
      </c>
      <c r="X1881" s="9" t="s">
        <v>1067</v>
      </c>
      <c r="Y1881" s="9" t="s">
        <v>32</v>
      </c>
      <c r="Z1881" s="9" t="str">
        <f>TEXT(Table13[[#This Row],[Order Date]],"mmm")</f>
        <v>Jan</v>
      </c>
      <c r="AA1881" s="1" t="str">
        <f>TEXT(Table13[[#This Row],[Order Date]],"yyyy")</f>
        <v>2015</v>
      </c>
      <c r="AB1881" s="1" t="str">
        <f>TEXT(Table13[[#This Row],[Order Date]],"mmm yyyy")</f>
        <v>Jan 2015</v>
      </c>
      <c r="AC1881" s="1" t="str">
        <f>TEXT(Table13[[#This Row],[Order Date]],"dddd")</f>
        <v>Tuesday</v>
      </c>
    </row>
    <row r="1882" spans="1:29" ht="14.5">
      <c r="A1882" s="9">
        <v>3287</v>
      </c>
      <c r="B1882" s="9" t="str">
        <f>VLOOKUP(Table13[[#This Row],[Customer ID]],'Customer Lookup'!A:B,2,0)</f>
        <v>Mary Norman</v>
      </c>
      <c r="C1882" s="9">
        <v>89897</v>
      </c>
      <c r="D1882" s="12">
        <v>42149</v>
      </c>
      <c r="E1882" s="12">
        <v>42151</v>
      </c>
      <c r="F1882" s="24">
        <f>Table13[[#This Row],[Ship Date]]-Table13[[#This Row],[Order Date]]</f>
        <v>2</v>
      </c>
      <c r="G1882" s="18" t="str">
        <f>IF(Table13[[#This Row],[Shipping Delay (No of Days From Order to Delivery)]]&lt;=2,"Fast Delivery","Standard Delivery")</f>
        <v>Fast Delivery</v>
      </c>
      <c r="H1882" s="8" t="s">
        <v>2237</v>
      </c>
      <c r="I1882" s="13" t="str">
        <f ca="1">TRIM(Table13[[#This Row],[Product Category]])</f>
        <v>Office Supplies</v>
      </c>
      <c r="J1882" s="13" t="str">
        <f ca="1">PROPER(Table13[[#This Row],[Product Sub-Category]])</f>
        <v>Binders And Binder Accessories</v>
      </c>
      <c r="K1882" s="14">
        <v>17</v>
      </c>
      <c r="L1882" s="15">
        <v>30.56</v>
      </c>
      <c r="M1882" s="15">
        <f t="shared" si="87"/>
        <v>519.52</v>
      </c>
      <c r="N1882" s="9">
        <v>0.05</v>
      </c>
      <c r="O1882" s="21">
        <v>0.05</v>
      </c>
      <c r="P1882" s="21" t="str">
        <f>IF(Table13[[#This Row],[Discount]]=0,"No Discount",IF(Table13[[#This Row],[Discount]]&lt;=0.05,"Low",IF(Table13[[#This Row],[Discount]]&lt;=0.1,"Medium","High")))</f>
        <v>Low</v>
      </c>
      <c r="Q1882" s="15">
        <f t="shared" si="88"/>
        <v>25.975999999999999</v>
      </c>
      <c r="R1882" s="15">
        <f t="shared" si="89"/>
        <v>493.54399999999998</v>
      </c>
      <c r="S1882" s="15" t="str">
        <f>IF(Table13[[#This Row],[Total Sales After Discount (Main Total Sales)]]&gt;=1000,"High Order","Low Order")</f>
        <v>Low Order</v>
      </c>
      <c r="T1882" s="9" t="s">
        <v>98</v>
      </c>
      <c r="U1882" s="9" t="s">
        <v>51</v>
      </c>
      <c r="V1882" s="16" t="str">
        <f ca="1">PROPER(Table13[[#This Row],[Region]])</f>
        <v>South</v>
      </c>
      <c r="W1882" s="9" t="s">
        <v>37</v>
      </c>
      <c r="X1882" s="9" t="s">
        <v>1068</v>
      </c>
      <c r="Y1882" s="9" t="s">
        <v>32</v>
      </c>
      <c r="Z1882" s="9" t="str">
        <f>TEXT(Table13[[#This Row],[Order Date]],"mmm")</f>
        <v>May</v>
      </c>
      <c r="AA1882" s="1" t="str">
        <f>TEXT(Table13[[#This Row],[Order Date]],"yyyy")</f>
        <v>2015</v>
      </c>
      <c r="AB1882" s="1" t="str">
        <f>TEXT(Table13[[#This Row],[Order Date]],"mmm yyyy")</f>
        <v>May 2015</v>
      </c>
      <c r="AC1882" s="1" t="str">
        <f>TEXT(Table13[[#This Row],[Order Date]],"dddd")</f>
        <v>Monday</v>
      </c>
    </row>
    <row r="1883" spans="1:29" ht="14.5">
      <c r="A1883" s="9">
        <v>3303</v>
      </c>
      <c r="B1883" s="9" t="str">
        <f>VLOOKUP(Table13[[#This Row],[Customer ID]],'Customer Lookup'!A:B,2,0)</f>
        <v>Carole Creech</v>
      </c>
      <c r="C1883" s="9">
        <v>87795</v>
      </c>
      <c r="D1883" s="12">
        <v>42011</v>
      </c>
      <c r="E1883" s="12">
        <v>42016</v>
      </c>
      <c r="F1883" s="24">
        <f>Table13[[#This Row],[Ship Date]]-Table13[[#This Row],[Order Date]]</f>
        <v>5</v>
      </c>
      <c r="G1883" s="18" t="str">
        <f>IF(Table13[[#This Row],[Shipping Delay (No of Days From Order to Delivery)]]&lt;=2,"Fast Delivery","Standard Delivery")</f>
        <v>Standard Delivery</v>
      </c>
      <c r="H1883" s="9" t="s">
        <v>2238</v>
      </c>
      <c r="I1883" s="13" t="str">
        <f ca="1">TRIM(Table13[[#This Row],[Product Category]])</f>
        <v>Office Supplies</v>
      </c>
      <c r="J1883" s="13" t="str">
        <f ca="1">PROPER(Table13[[#This Row],[Product Sub-Category]])</f>
        <v>Storage &amp; Organization</v>
      </c>
      <c r="K1883" s="14">
        <v>6</v>
      </c>
      <c r="L1883" s="15">
        <v>33.89</v>
      </c>
      <c r="M1883" s="15">
        <f t="shared" si="87"/>
        <v>203.34</v>
      </c>
      <c r="N1883" s="9">
        <v>0.05</v>
      </c>
      <c r="O1883" s="20">
        <v>0.05</v>
      </c>
      <c r="P1883" s="20" t="str">
        <f>IF(Table13[[#This Row],[Discount]]=0,"No Discount",IF(Table13[[#This Row],[Discount]]&lt;=0.05,"Low",IF(Table13[[#This Row],[Discount]]&lt;=0.1,"Medium","High")))</f>
        <v>Low</v>
      </c>
      <c r="Q1883" s="15">
        <f t="shared" si="88"/>
        <v>10.167000000000002</v>
      </c>
      <c r="R1883" s="15">
        <f t="shared" si="89"/>
        <v>193.173</v>
      </c>
      <c r="S1883" s="15" t="str">
        <f>IF(Table13[[#This Row],[Total Sales After Discount (Main Total Sales)]]&gt;=1000,"High Order","Low Order")</f>
        <v>Low Order</v>
      </c>
      <c r="T1883" s="9" t="s">
        <v>98</v>
      </c>
      <c r="U1883" s="9" t="s">
        <v>42</v>
      </c>
      <c r="V1883" s="16" t="str">
        <f ca="1">PROPER(Table13[[#This Row],[Region]])</f>
        <v>East</v>
      </c>
      <c r="W1883" s="9" t="s">
        <v>242</v>
      </c>
      <c r="X1883" s="9" t="s">
        <v>1069</v>
      </c>
      <c r="Y1883" s="9" t="s">
        <v>32</v>
      </c>
      <c r="Z1883" s="9" t="str">
        <f>TEXT(Table13[[#This Row],[Order Date]],"mmm")</f>
        <v>Jan</v>
      </c>
      <c r="AA1883" s="1" t="str">
        <f>TEXT(Table13[[#This Row],[Order Date]],"yyyy")</f>
        <v>2015</v>
      </c>
      <c r="AB1883" s="1" t="str">
        <f>TEXT(Table13[[#This Row],[Order Date]],"mmm yyyy")</f>
        <v>Jan 2015</v>
      </c>
      <c r="AC1883" s="1" t="str">
        <f>TEXT(Table13[[#This Row],[Order Date]],"dddd")</f>
        <v>Wednesday</v>
      </c>
    </row>
    <row r="1884" spans="1:29" ht="14.5">
      <c r="A1884" s="9">
        <v>3306</v>
      </c>
      <c r="B1884" s="9" t="str">
        <f>VLOOKUP(Table13[[#This Row],[Customer ID]],'Customer Lookup'!A:B,2,0)</f>
        <v>Claire Warren</v>
      </c>
      <c r="C1884" s="9">
        <v>90461</v>
      </c>
      <c r="D1884" s="12">
        <v>42095</v>
      </c>
      <c r="E1884" s="12">
        <v>42097</v>
      </c>
      <c r="F1884" s="24">
        <f>Table13[[#This Row],[Ship Date]]-Table13[[#This Row],[Order Date]]</f>
        <v>2</v>
      </c>
      <c r="G1884" s="18" t="str">
        <f>IF(Table13[[#This Row],[Shipping Delay (No of Days From Order to Delivery)]]&lt;=2,"Fast Delivery","Standard Delivery")</f>
        <v>Fast Delivery</v>
      </c>
      <c r="H1884" s="8" t="s">
        <v>196</v>
      </c>
      <c r="I1884" s="13" t="str">
        <f ca="1">TRIM(Table13[[#This Row],[Product Category]])</f>
        <v>Office Supplies</v>
      </c>
      <c r="J1884" s="13" t="str">
        <f ca="1">PROPER(Table13[[#This Row],[Product Sub-Category]])</f>
        <v>Appliances</v>
      </c>
      <c r="K1884" s="14">
        <v>1</v>
      </c>
      <c r="L1884" s="15">
        <v>11.33</v>
      </c>
      <c r="M1884" s="15">
        <f t="shared" si="87"/>
        <v>11.33</v>
      </c>
      <c r="N1884" s="9">
        <v>0.05</v>
      </c>
      <c r="O1884" s="21">
        <v>0.05</v>
      </c>
      <c r="P1884" s="21" t="str">
        <f>IF(Table13[[#This Row],[Discount]]=0,"No Discount",IF(Table13[[#This Row],[Discount]]&lt;=0.05,"Low",IF(Table13[[#This Row],[Discount]]&lt;=0.1,"Medium","High")))</f>
        <v>Low</v>
      </c>
      <c r="Q1884" s="15">
        <f t="shared" si="88"/>
        <v>0.5665</v>
      </c>
      <c r="R1884" s="15">
        <f t="shared" si="89"/>
        <v>10.763500000000001</v>
      </c>
      <c r="S1884" s="15" t="str">
        <f>IF(Table13[[#This Row],[Total Sales After Discount (Main Total Sales)]]&gt;=1000,"High Order","Low Order")</f>
        <v>Low Order</v>
      </c>
      <c r="T1884" s="9" t="s">
        <v>50</v>
      </c>
      <c r="U1884" s="9" t="s">
        <v>51</v>
      </c>
      <c r="V1884" s="16" t="str">
        <f ca="1">PROPER(Table13[[#This Row],[Region]])</f>
        <v>East</v>
      </c>
      <c r="W1884" s="9" t="s">
        <v>171</v>
      </c>
      <c r="X1884" s="9" t="s">
        <v>1070</v>
      </c>
      <c r="Y1884" s="9" t="s">
        <v>32</v>
      </c>
      <c r="Z1884" s="9" t="str">
        <f>TEXT(Table13[[#This Row],[Order Date]],"mmm")</f>
        <v>Apr</v>
      </c>
      <c r="AA1884" s="1" t="str">
        <f>TEXT(Table13[[#This Row],[Order Date]],"yyyy")</f>
        <v>2015</v>
      </c>
      <c r="AB1884" s="1" t="str">
        <f>TEXT(Table13[[#This Row],[Order Date]],"mmm yyyy")</f>
        <v>Apr 2015</v>
      </c>
      <c r="AC1884" s="1" t="str">
        <f>TEXT(Table13[[#This Row],[Order Date]],"dddd")</f>
        <v>Wednesday</v>
      </c>
    </row>
    <row r="1885" spans="1:29" ht="14.5">
      <c r="A1885" s="9">
        <v>3307</v>
      </c>
      <c r="B1885" s="9" t="str">
        <f>VLOOKUP(Table13[[#This Row],[Customer ID]],'Customer Lookup'!A:B,2,0)</f>
        <v>Edwin Blackburn</v>
      </c>
      <c r="C1885" s="9">
        <v>90462</v>
      </c>
      <c r="D1885" s="12">
        <v>42030</v>
      </c>
      <c r="E1885" s="12">
        <v>42037</v>
      </c>
      <c r="F1885" s="24">
        <f>Table13[[#This Row],[Ship Date]]-Table13[[#This Row],[Order Date]]</f>
        <v>7</v>
      </c>
      <c r="G1885" s="18" t="str">
        <f>IF(Table13[[#This Row],[Shipping Delay (No of Days From Order to Delivery)]]&lt;=2,"Fast Delivery","Standard Delivery")</f>
        <v>Standard Delivery</v>
      </c>
      <c r="H1885" s="9" t="s">
        <v>2238</v>
      </c>
      <c r="I1885" s="13" t="str">
        <f ca="1">TRIM(Table13[[#This Row],[Product Category]])</f>
        <v>Furniture</v>
      </c>
      <c r="J1885" s="13" t="str">
        <f ca="1">PROPER(Table13[[#This Row],[Product Sub-Category]])</f>
        <v>Storage &amp; Organization</v>
      </c>
      <c r="K1885" s="14">
        <v>5</v>
      </c>
      <c r="L1885" s="15">
        <v>16.739999999999998</v>
      </c>
      <c r="M1885" s="15">
        <f t="shared" si="87"/>
        <v>83.699999999999989</v>
      </c>
      <c r="N1885" s="9">
        <v>0.05</v>
      </c>
      <c r="O1885" s="20">
        <v>0.05</v>
      </c>
      <c r="P1885" s="20" t="str">
        <f>IF(Table13[[#This Row],[Discount]]=0,"No Discount",IF(Table13[[#This Row],[Discount]]&lt;=0.05,"Low",IF(Table13[[#This Row],[Discount]]&lt;=0.1,"Medium","High")))</f>
        <v>Low</v>
      </c>
      <c r="Q1885" s="15">
        <f t="shared" si="88"/>
        <v>4.1849999999999996</v>
      </c>
      <c r="R1885" s="15">
        <f t="shared" si="89"/>
        <v>79.514999999999986</v>
      </c>
      <c r="S1885" s="15" t="str">
        <f>IF(Table13[[#This Row],[Total Sales After Discount (Main Total Sales)]]&gt;=1000,"High Order","Low Order")</f>
        <v>Low Order</v>
      </c>
      <c r="T1885" s="9" t="s">
        <v>98</v>
      </c>
      <c r="U1885" s="9" t="s">
        <v>51</v>
      </c>
      <c r="V1885" s="16" t="str">
        <f ca="1">PROPER(Table13[[#This Row],[Region]])</f>
        <v>East</v>
      </c>
      <c r="W1885" s="9" t="s">
        <v>152</v>
      </c>
      <c r="X1885" s="9" t="s">
        <v>1071</v>
      </c>
      <c r="Y1885" s="9" t="s">
        <v>32</v>
      </c>
      <c r="Z1885" s="9" t="str">
        <f>TEXT(Table13[[#This Row],[Order Date]],"mmm")</f>
        <v>Jan</v>
      </c>
      <c r="AA1885" s="1" t="str">
        <f>TEXT(Table13[[#This Row],[Order Date]],"yyyy")</f>
        <v>2015</v>
      </c>
      <c r="AB1885" s="1" t="str">
        <f>TEXT(Table13[[#This Row],[Order Date]],"mmm yyyy")</f>
        <v>Jan 2015</v>
      </c>
      <c r="AC1885" s="1" t="str">
        <f>TEXT(Table13[[#This Row],[Order Date]],"dddd")</f>
        <v>Monday</v>
      </c>
    </row>
    <row r="1886" spans="1:29" ht="14.5">
      <c r="A1886" s="9">
        <v>3309</v>
      </c>
      <c r="B1886" s="9" t="str">
        <f>VLOOKUP(Table13[[#This Row],[Customer ID]],'Customer Lookup'!A:B,2,0)</f>
        <v>Edwin Chung</v>
      </c>
      <c r="C1886" s="9">
        <v>90460</v>
      </c>
      <c r="D1886" s="12">
        <v>42087</v>
      </c>
      <c r="E1886" s="12">
        <v>42089</v>
      </c>
      <c r="F1886" s="24">
        <f>Table13[[#This Row],[Ship Date]]-Table13[[#This Row],[Order Date]]</f>
        <v>2</v>
      </c>
      <c r="G1886" s="18" t="str">
        <f>IF(Table13[[#This Row],[Shipping Delay (No of Days From Order to Delivery)]]&lt;=2,"Fast Delivery","Standard Delivery")</f>
        <v>Fast Delivery</v>
      </c>
      <c r="H1886" s="8" t="s">
        <v>2233</v>
      </c>
      <c r="I1886" s="13" t="str">
        <f ca="1">TRIM(Table13[[#This Row],[Product Category]])</f>
        <v>Office Supplies</v>
      </c>
      <c r="J1886" s="13" t="str">
        <f ca="1">PROPER(Table13[[#This Row],[Product Sub-Category]])</f>
        <v>Office Furnishings</v>
      </c>
      <c r="K1886" s="14">
        <v>4</v>
      </c>
      <c r="L1886" s="15">
        <v>6.64</v>
      </c>
      <c r="M1886" s="15">
        <f t="shared" si="87"/>
        <v>26.56</v>
      </c>
      <c r="N1886" s="9">
        <v>0.05</v>
      </c>
      <c r="O1886" s="21">
        <v>0.05</v>
      </c>
      <c r="P1886" s="21" t="str">
        <f>IF(Table13[[#This Row],[Discount]]=0,"No Discount",IF(Table13[[#This Row],[Discount]]&lt;=0.05,"Low",IF(Table13[[#This Row],[Discount]]&lt;=0.1,"Medium","High")))</f>
        <v>Low</v>
      </c>
      <c r="Q1886" s="15">
        <f t="shared" si="88"/>
        <v>1.3280000000000001</v>
      </c>
      <c r="R1886" s="15">
        <f t="shared" si="89"/>
        <v>25.231999999999999</v>
      </c>
      <c r="S1886" s="15" t="str">
        <f>IF(Table13[[#This Row],[Total Sales After Discount (Main Total Sales)]]&gt;=1000,"High Order","Low Order")</f>
        <v>Low Order</v>
      </c>
      <c r="T1886" s="9" t="s">
        <v>41</v>
      </c>
      <c r="U1886" s="9" t="s">
        <v>51</v>
      </c>
      <c r="V1886" s="16" t="str">
        <f ca="1">PROPER(Table13[[#This Row],[Region]])</f>
        <v>East</v>
      </c>
      <c r="W1886" s="9" t="s">
        <v>152</v>
      </c>
      <c r="X1886" s="9" t="s">
        <v>1072</v>
      </c>
      <c r="Y1886" s="9" t="s">
        <v>32</v>
      </c>
      <c r="Z1886" s="9" t="str">
        <f>TEXT(Table13[[#This Row],[Order Date]],"mmm")</f>
        <v>Mar</v>
      </c>
      <c r="AA1886" s="1" t="str">
        <f>TEXT(Table13[[#This Row],[Order Date]],"yyyy")</f>
        <v>2015</v>
      </c>
      <c r="AB1886" s="1" t="str">
        <f>TEXT(Table13[[#This Row],[Order Date]],"mmm yyyy")</f>
        <v>Mar 2015</v>
      </c>
      <c r="AC1886" s="1" t="str">
        <f>TEXT(Table13[[#This Row],[Order Date]],"dddd")</f>
        <v>Tuesday</v>
      </c>
    </row>
    <row r="1887" spans="1:29" ht="14.5">
      <c r="A1887" s="9">
        <v>3310</v>
      </c>
      <c r="B1887" s="9" t="str">
        <f>VLOOKUP(Table13[[#This Row],[Customer ID]],'Customer Lookup'!A:B,2,0)</f>
        <v>Tiffany Grossman Hardin</v>
      </c>
      <c r="C1887" s="9">
        <v>90460</v>
      </c>
      <c r="D1887" s="12">
        <v>42087</v>
      </c>
      <c r="E1887" s="12">
        <v>42088</v>
      </c>
      <c r="F1887" s="24">
        <f>Table13[[#This Row],[Ship Date]]-Table13[[#This Row],[Order Date]]</f>
        <v>1</v>
      </c>
      <c r="G1887" s="18" t="str">
        <f>IF(Table13[[#This Row],[Shipping Delay (No of Days From Order to Delivery)]]&lt;=2,"Fast Delivery","Standard Delivery")</f>
        <v>Fast Delivery</v>
      </c>
      <c r="H1887" s="9" t="s">
        <v>61</v>
      </c>
      <c r="I1887" s="13" t="str">
        <f ca="1">TRIM(Table13[[#This Row],[Product Category]])</f>
        <v>Office Supplies</v>
      </c>
      <c r="J1887" s="13" t="str">
        <f ca="1">PROPER(Table13[[#This Row],[Product Sub-Category]])</f>
        <v>Envelopes</v>
      </c>
      <c r="K1887" s="14">
        <v>4</v>
      </c>
      <c r="L1887" s="15">
        <v>90.48</v>
      </c>
      <c r="M1887" s="15">
        <f t="shared" si="87"/>
        <v>361.92</v>
      </c>
      <c r="N1887" s="9">
        <v>0.05</v>
      </c>
      <c r="O1887" s="20">
        <v>0.05</v>
      </c>
      <c r="P1887" s="20" t="str">
        <f>IF(Table13[[#This Row],[Discount]]=0,"No Discount",IF(Table13[[#This Row],[Discount]]&lt;=0.05,"Low",IF(Table13[[#This Row],[Discount]]&lt;=0.1,"Medium","High")))</f>
        <v>Low</v>
      </c>
      <c r="Q1887" s="15">
        <f t="shared" si="88"/>
        <v>18.096</v>
      </c>
      <c r="R1887" s="15">
        <f t="shared" si="89"/>
        <v>343.82400000000001</v>
      </c>
      <c r="S1887" s="15" t="str">
        <f>IF(Table13[[#This Row],[Total Sales After Discount (Main Total Sales)]]&gt;=1000,"High Order","Low Order")</f>
        <v>Low Order</v>
      </c>
      <c r="T1887" s="9" t="s">
        <v>41</v>
      </c>
      <c r="U1887" s="9" t="s">
        <v>51</v>
      </c>
      <c r="V1887" s="16" t="str">
        <f ca="1">PROPER(Table13[[#This Row],[Region]])</f>
        <v>East</v>
      </c>
      <c r="W1887" s="9" t="s">
        <v>152</v>
      </c>
      <c r="X1887" s="9" t="s">
        <v>1073</v>
      </c>
      <c r="Y1887" s="9" t="s">
        <v>32</v>
      </c>
      <c r="Z1887" s="9" t="str">
        <f>TEXT(Table13[[#This Row],[Order Date]],"mmm")</f>
        <v>Mar</v>
      </c>
      <c r="AA1887" s="1" t="str">
        <f>TEXT(Table13[[#This Row],[Order Date]],"yyyy")</f>
        <v>2015</v>
      </c>
      <c r="AB1887" s="1" t="str">
        <f>TEXT(Table13[[#This Row],[Order Date]],"mmm yyyy")</f>
        <v>Mar 2015</v>
      </c>
      <c r="AC1887" s="1" t="str">
        <f>TEXT(Table13[[#This Row],[Order Date]],"dddd")</f>
        <v>Tuesday</v>
      </c>
    </row>
    <row r="1888" spans="1:29" ht="14.5">
      <c r="A1888" s="9">
        <v>3311</v>
      </c>
      <c r="B1888" s="9" t="str">
        <f>VLOOKUP(Table13[[#This Row],[Customer ID]],'Customer Lookup'!A:B,2,0)</f>
        <v>Jackie Flynn</v>
      </c>
      <c r="C1888" s="9">
        <v>90462</v>
      </c>
      <c r="D1888" s="12">
        <v>42030</v>
      </c>
      <c r="E1888" s="12">
        <v>42035</v>
      </c>
      <c r="F1888" s="24">
        <f>Table13[[#This Row],[Ship Date]]-Table13[[#This Row],[Order Date]]</f>
        <v>5</v>
      </c>
      <c r="G1888" s="18" t="str">
        <f>IF(Table13[[#This Row],[Shipping Delay (No of Days From Order to Delivery)]]&lt;=2,"Fast Delivery","Standard Delivery")</f>
        <v>Standard Delivery</v>
      </c>
      <c r="H1888" s="8" t="s">
        <v>83</v>
      </c>
      <c r="I1888" s="13" t="str">
        <f ca="1">TRIM(Table13[[#This Row],[Product Category]])</f>
        <v>Furniture</v>
      </c>
      <c r="J1888" s="13" t="str">
        <f ca="1">PROPER(Table13[[#This Row],[Product Sub-Category]])</f>
        <v>Paper</v>
      </c>
      <c r="K1888" s="14">
        <v>9</v>
      </c>
      <c r="L1888" s="15">
        <v>6.45</v>
      </c>
      <c r="M1888" s="15">
        <f t="shared" si="87"/>
        <v>58.050000000000004</v>
      </c>
      <c r="N1888" s="9">
        <v>0.05</v>
      </c>
      <c r="O1888" s="21">
        <v>0.05</v>
      </c>
      <c r="P1888" s="21" t="str">
        <f>IF(Table13[[#This Row],[Discount]]=0,"No Discount",IF(Table13[[#This Row],[Discount]]&lt;=0.05,"Low",IF(Table13[[#This Row],[Discount]]&lt;=0.1,"Medium","High")))</f>
        <v>Low</v>
      </c>
      <c r="Q1888" s="15">
        <f t="shared" si="88"/>
        <v>2.9025000000000003</v>
      </c>
      <c r="R1888" s="15">
        <f t="shared" si="89"/>
        <v>55.147500000000001</v>
      </c>
      <c r="S1888" s="15" t="str">
        <f>IF(Table13[[#This Row],[Total Sales After Discount (Main Total Sales)]]&gt;=1000,"High Order","Low Order")</f>
        <v>Low Order</v>
      </c>
      <c r="T1888" s="9" t="s">
        <v>98</v>
      </c>
      <c r="U1888" s="9" t="s">
        <v>51</v>
      </c>
      <c r="V1888" s="16" t="str">
        <f ca="1">PROPER(Table13[[#This Row],[Region]])</f>
        <v>East</v>
      </c>
      <c r="W1888" s="9" t="s">
        <v>152</v>
      </c>
      <c r="X1888" s="9" t="s">
        <v>913</v>
      </c>
      <c r="Y1888" s="9" t="s">
        <v>32</v>
      </c>
      <c r="Z1888" s="9" t="str">
        <f>TEXT(Table13[[#This Row],[Order Date]],"mmm")</f>
        <v>Jan</v>
      </c>
      <c r="AA1888" s="1" t="str">
        <f>TEXT(Table13[[#This Row],[Order Date]],"yyyy")</f>
        <v>2015</v>
      </c>
      <c r="AB1888" s="1" t="str">
        <f>TEXT(Table13[[#This Row],[Order Date]],"mmm yyyy")</f>
        <v>Jan 2015</v>
      </c>
      <c r="AC1888" s="1" t="str">
        <f>TEXT(Table13[[#This Row],[Order Date]],"dddd")</f>
        <v>Monday</v>
      </c>
    </row>
    <row r="1889" spans="1:29" ht="14.5">
      <c r="A1889" s="9">
        <v>3314</v>
      </c>
      <c r="B1889" s="9" t="str">
        <f>VLOOKUP(Table13[[#This Row],[Customer ID]],'Customer Lookup'!A:B,2,0)</f>
        <v>Billy Hale</v>
      </c>
      <c r="C1889" s="9">
        <v>90462</v>
      </c>
      <c r="D1889" s="12">
        <v>42030</v>
      </c>
      <c r="E1889" s="12">
        <v>42034</v>
      </c>
      <c r="F1889" s="24">
        <f>Table13[[#This Row],[Ship Date]]-Table13[[#This Row],[Order Date]]</f>
        <v>4</v>
      </c>
      <c r="G1889" s="18" t="str">
        <f>IF(Table13[[#This Row],[Shipping Delay (No of Days From Order to Delivery)]]&lt;=2,"Fast Delivery","Standard Delivery")</f>
        <v>Standard Delivery</v>
      </c>
      <c r="H1889" s="9" t="s">
        <v>2232</v>
      </c>
      <c r="I1889" s="13" t="str">
        <f ca="1">TRIM(Table13[[#This Row],[Product Category]])</f>
        <v>Office Supplies</v>
      </c>
      <c r="J1889" s="13" t="str">
        <f ca="1">PROPER(Table13[[#This Row],[Product Sub-Category]])</f>
        <v>Chairs &amp; Chairmats</v>
      </c>
      <c r="K1889" s="14">
        <v>4</v>
      </c>
      <c r="L1889" s="15">
        <v>122.99</v>
      </c>
      <c r="M1889" s="15">
        <f t="shared" si="87"/>
        <v>491.96</v>
      </c>
      <c r="N1889" s="9">
        <v>0.1</v>
      </c>
      <c r="O1889" s="20">
        <v>0.1</v>
      </c>
      <c r="P1889" s="20" t="str">
        <f>IF(Table13[[#This Row],[Discount]]=0,"No Discount",IF(Table13[[#This Row],[Discount]]&lt;=0.05,"Low",IF(Table13[[#This Row],[Discount]]&lt;=0.1,"Medium","High")))</f>
        <v>Medium</v>
      </c>
      <c r="Q1889" s="15">
        <f t="shared" si="88"/>
        <v>49.195999999999998</v>
      </c>
      <c r="R1889" s="15">
        <f t="shared" si="89"/>
        <v>442.76400000000001</v>
      </c>
      <c r="S1889" s="15" t="str">
        <f>IF(Table13[[#This Row],[Total Sales After Discount (Main Total Sales)]]&gt;=1000,"High Order","Low Order")</f>
        <v>Low Order</v>
      </c>
      <c r="T1889" s="9" t="s">
        <v>98</v>
      </c>
      <c r="U1889" s="9" t="s">
        <v>51</v>
      </c>
      <c r="V1889" s="16" t="str">
        <f ca="1">PROPER(Table13[[#This Row],[Region]])</f>
        <v>South</v>
      </c>
      <c r="W1889" s="9" t="s">
        <v>46</v>
      </c>
      <c r="X1889" s="9" t="s">
        <v>203</v>
      </c>
      <c r="Y1889" s="9" t="s">
        <v>22</v>
      </c>
      <c r="Z1889" s="9" t="str">
        <f>TEXT(Table13[[#This Row],[Order Date]],"mmm")</f>
        <v>Jan</v>
      </c>
      <c r="AA1889" s="1" t="str">
        <f>TEXT(Table13[[#This Row],[Order Date]],"yyyy")</f>
        <v>2015</v>
      </c>
      <c r="AB1889" s="1" t="str">
        <f>TEXT(Table13[[#This Row],[Order Date]],"mmm yyyy")</f>
        <v>Jan 2015</v>
      </c>
      <c r="AC1889" s="1" t="str">
        <f>TEXT(Table13[[#This Row],[Order Date]],"dddd")</f>
        <v>Monday</v>
      </c>
    </row>
    <row r="1890" spans="1:29" ht="14.5">
      <c r="A1890" s="9">
        <v>3319</v>
      </c>
      <c r="B1890" s="9" t="str">
        <f>VLOOKUP(Table13[[#This Row],[Customer ID]],'Customer Lookup'!A:B,2,0)</f>
        <v>Marlene Davidson</v>
      </c>
      <c r="C1890" s="9">
        <v>90104</v>
      </c>
      <c r="D1890" s="12">
        <v>42145</v>
      </c>
      <c r="E1890" s="12">
        <v>42145</v>
      </c>
      <c r="F1890" s="24">
        <f>Table13[[#This Row],[Ship Date]]-Table13[[#This Row],[Order Date]]</f>
        <v>0</v>
      </c>
      <c r="G1890" s="18" t="str">
        <f>IF(Table13[[#This Row],[Shipping Delay (No of Days From Order to Delivery)]]&lt;=2,"Fast Delivery","Standard Delivery")</f>
        <v>Fast Delivery</v>
      </c>
      <c r="H1890" s="8" t="s">
        <v>2237</v>
      </c>
      <c r="I1890" s="13" t="str">
        <f ca="1">TRIM(Table13[[#This Row],[Product Category]])</f>
        <v>Office Supplies</v>
      </c>
      <c r="J1890" s="13" t="str">
        <f ca="1">PROPER(Table13[[#This Row],[Product Sub-Category]])</f>
        <v>Binders And Binder Accessories</v>
      </c>
      <c r="K1890" s="14">
        <v>20</v>
      </c>
      <c r="L1890" s="15">
        <v>20.98</v>
      </c>
      <c r="M1890" s="15">
        <f t="shared" si="87"/>
        <v>419.6</v>
      </c>
      <c r="N1890" s="9">
        <v>0.05</v>
      </c>
      <c r="O1890" s="21">
        <v>0.05</v>
      </c>
      <c r="P1890" s="21" t="str">
        <f>IF(Table13[[#This Row],[Discount]]=0,"No Discount",IF(Table13[[#This Row],[Discount]]&lt;=0.05,"Low",IF(Table13[[#This Row],[Discount]]&lt;=0.1,"Medium","High")))</f>
        <v>Low</v>
      </c>
      <c r="Q1890" s="15">
        <f t="shared" si="88"/>
        <v>20.980000000000004</v>
      </c>
      <c r="R1890" s="15">
        <f t="shared" si="89"/>
        <v>398.62</v>
      </c>
      <c r="S1890" s="15" t="str">
        <f>IF(Table13[[#This Row],[Total Sales After Discount (Main Total Sales)]]&gt;=1000,"High Order","Low Order")</f>
        <v>Low Order</v>
      </c>
      <c r="T1890" s="9" t="s">
        <v>98</v>
      </c>
      <c r="U1890" s="9" t="s">
        <v>51</v>
      </c>
      <c r="V1890" s="16" t="str">
        <f ca="1">PROPER(Table13[[#This Row],[Region]])</f>
        <v>South</v>
      </c>
      <c r="W1890" s="9" t="s">
        <v>184</v>
      </c>
      <c r="X1890" s="9" t="s">
        <v>1051</v>
      </c>
      <c r="Y1890" s="9" t="s">
        <v>32</v>
      </c>
      <c r="Z1890" s="9" t="str">
        <f>TEXT(Table13[[#This Row],[Order Date]],"mmm")</f>
        <v>May</v>
      </c>
      <c r="AA1890" s="1" t="str">
        <f>TEXT(Table13[[#This Row],[Order Date]],"yyyy")</f>
        <v>2015</v>
      </c>
      <c r="AB1890" s="1" t="str">
        <f>TEXT(Table13[[#This Row],[Order Date]],"mmm yyyy")</f>
        <v>May 2015</v>
      </c>
      <c r="AC1890" s="1" t="str">
        <f>TEXT(Table13[[#This Row],[Order Date]],"dddd")</f>
        <v>Thursday</v>
      </c>
    </row>
    <row r="1891" spans="1:29" ht="14.5">
      <c r="A1891" s="9">
        <v>3320</v>
      </c>
      <c r="B1891" s="9" t="str">
        <f>VLOOKUP(Table13[[#This Row],[Customer ID]],'Customer Lookup'!A:B,2,0)</f>
        <v>Alicia Maynard</v>
      </c>
      <c r="C1891" s="9">
        <v>90103</v>
      </c>
      <c r="D1891" s="12">
        <v>42121</v>
      </c>
      <c r="E1891" s="12">
        <v>42122</v>
      </c>
      <c r="F1891" s="24">
        <f>Table13[[#This Row],[Ship Date]]-Table13[[#This Row],[Order Date]]</f>
        <v>1</v>
      </c>
      <c r="G1891" s="18" t="str">
        <f>IF(Table13[[#This Row],[Shipping Delay (No of Days From Order to Delivery)]]&lt;=2,"Fast Delivery","Standard Delivery")</f>
        <v>Fast Delivery</v>
      </c>
      <c r="H1891" s="9" t="s">
        <v>2231</v>
      </c>
      <c r="I1891" s="13" t="str">
        <f ca="1">TRIM(Table13[[#This Row],[Product Category]])</f>
        <v>Office Supplies</v>
      </c>
      <c r="J1891" s="13" t="str">
        <f ca="1">PROPER(Table13[[#This Row],[Product Sub-Category]])</f>
        <v>Pens &amp; Art Supplies</v>
      </c>
      <c r="K1891" s="14">
        <v>18</v>
      </c>
      <c r="L1891" s="15">
        <v>3.28</v>
      </c>
      <c r="M1891" s="15">
        <f t="shared" si="87"/>
        <v>59.04</v>
      </c>
      <c r="N1891" s="9">
        <v>0.05</v>
      </c>
      <c r="O1891" s="20">
        <v>0.05</v>
      </c>
      <c r="P1891" s="20" t="str">
        <f>IF(Table13[[#This Row],[Discount]]=0,"No Discount",IF(Table13[[#This Row],[Discount]]&lt;=0.05,"Low",IF(Table13[[#This Row],[Discount]]&lt;=0.1,"Medium","High")))</f>
        <v>Low</v>
      </c>
      <c r="Q1891" s="15">
        <f t="shared" si="88"/>
        <v>2.952</v>
      </c>
      <c r="R1891" s="15">
        <f t="shared" si="89"/>
        <v>56.088000000000001</v>
      </c>
      <c r="S1891" s="15" t="str">
        <f>IF(Table13[[#This Row],[Total Sales After Discount (Main Total Sales)]]&gt;=1000,"High Order","Low Order")</f>
        <v>Low Order</v>
      </c>
      <c r="T1891" s="9" t="s">
        <v>31</v>
      </c>
      <c r="U1891" s="9" t="s">
        <v>51</v>
      </c>
      <c r="V1891" s="16" t="str">
        <f ca="1">PROPER(Table13[[#This Row],[Region]])</f>
        <v>South</v>
      </c>
      <c r="W1891" s="9" t="s">
        <v>184</v>
      </c>
      <c r="X1891" s="9" t="s">
        <v>650</v>
      </c>
      <c r="Y1891" s="9" t="s">
        <v>32</v>
      </c>
      <c r="Z1891" s="9" t="str">
        <f>TEXT(Table13[[#This Row],[Order Date]],"mmm")</f>
        <v>Apr</v>
      </c>
      <c r="AA1891" s="1" t="str">
        <f>TEXT(Table13[[#This Row],[Order Date]],"yyyy")</f>
        <v>2015</v>
      </c>
      <c r="AB1891" s="1" t="str">
        <f>TEXT(Table13[[#This Row],[Order Date]],"mmm yyyy")</f>
        <v>Apr 2015</v>
      </c>
      <c r="AC1891" s="1" t="str">
        <f>TEXT(Table13[[#This Row],[Order Date]],"dddd")</f>
        <v>Monday</v>
      </c>
    </row>
    <row r="1892" spans="1:29" ht="14.5">
      <c r="A1892" s="9">
        <v>3320</v>
      </c>
      <c r="B1892" s="9" t="str">
        <f>VLOOKUP(Table13[[#This Row],[Customer ID]],'Customer Lookup'!A:B,2,0)</f>
        <v>Alicia Maynard</v>
      </c>
      <c r="C1892" s="9">
        <v>90103</v>
      </c>
      <c r="D1892" s="12">
        <v>42121</v>
      </c>
      <c r="E1892" s="12">
        <v>42123</v>
      </c>
      <c r="F1892" s="24">
        <f>Table13[[#This Row],[Ship Date]]-Table13[[#This Row],[Order Date]]</f>
        <v>2</v>
      </c>
      <c r="G1892" s="18" t="str">
        <f>IF(Table13[[#This Row],[Shipping Delay (No of Days From Order to Delivery)]]&lt;=2,"Fast Delivery","Standard Delivery")</f>
        <v>Fast Delivery</v>
      </c>
      <c r="H1892" s="8" t="s">
        <v>2231</v>
      </c>
      <c r="I1892" s="13" t="str">
        <f ca="1">TRIM(Table13[[#This Row],[Product Category]])</f>
        <v>Office Supplies</v>
      </c>
      <c r="J1892" s="13" t="str">
        <f ca="1">PROPER(Table13[[#This Row],[Product Sub-Category]])</f>
        <v>Pens &amp; Art Supplies</v>
      </c>
      <c r="K1892" s="14">
        <v>22</v>
      </c>
      <c r="L1892" s="15">
        <v>40.97</v>
      </c>
      <c r="M1892" s="15">
        <f t="shared" si="87"/>
        <v>901.33999999999992</v>
      </c>
      <c r="N1892" s="9">
        <v>0.05</v>
      </c>
      <c r="O1892" s="21">
        <v>0.05</v>
      </c>
      <c r="P1892" s="21" t="str">
        <f>IF(Table13[[#This Row],[Discount]]=0,"No Discount",IF(Table13[[#This Row],[Discount]]&lt;=0.05,"Low",IF(Table13[[#This Row],[Discount]]&lt;=0.1,"Medium","High")))</f>
        <v>Low</v>
      </c>
      <c r="Q1892" s="15">
        <f t="shared" si="88"/>
        <v>45.067</v>
      </c>
      <c r="R1892" s="15">
        <f t="shared" si="89"/>
        <v>856.27299999999991</v>
      </c>
      <c r="S1892" s="15" t="str">
        <f>IF(Table13[[#This Row],[Total Sales After Discount (Main Total Sales)]]&gt;=1000,"High Order","Low Order")</f>
        <v>Low Order</v>
      </c>
      <c r="T1892" s="9" t="s">
        <v>31</v>
      </c>
      <c r="U1892" s="9" t="s">
        <v>51</v>
      </c>
      <c r="V1892" s="16" t="str">
        <f ca="1">PROPER(Table13[[#This Row],[Region]])</f>
        <v>West</v>
      </c>
      <c r="W1892" s="9" t="s">
        <v>184</v>
      </c>
      <c r="X1892" s="9" t="s">
        <v>650</v>
      </c>
      <c r="Y1892" s="9" t="s">
        <v>22</v>
      </c>
      <c r="Z1892" s="9" t="str">
        <f>TEXT(Table13[[#This Row],[Order Date]],"mmm")</f>
        <v>Apr</v>
      </c>
      <c r="AA1892" s="1" t="str">
        <f>TEXT(Table13[[#This Row],[Order Date]],"yyyy")</f>
        <v>2015</v>
      </c>
      <c r="AB1892" s="1" t="str">
        <f>TEXT(Table13[[#This Row],[Order Date]],"mmm yyyy")</f>
        <v>Apr 2015</v>
      </c>
      <c r="AC1892" s="1" t="str">
        <f>TEXT(Table13[[#This Row],[Order Date]],"dddd")</f>
        <v>Monday</v>
      </c>
    </row>
    <row r="1893" spans="1:29" ht="14.5">
      <c r="A1893" s="9">
        <v>3324</v>
      </c>
      <c r="B1893" s="9" t="str">
        <f>VLOOKUP(Table13[[#This Row],[Customer ID]],'Customer Lookup'!A:B,2,0)</f>
        <v>Leslie Jacobson</v>
      </c>
      <c r="C1893" s="9">
        <v>90985</v>
      </c>
      <c r="D1893" s="12">
        <v>42047</v>
      </c>
      <c r="E1893" s="12">
        <v>42050</v>
      </c>
      <c r="F1893" s="24">
        <f>Table13[[#This Row],[Ship Date]]-Table13[[#This Row],[Order Date]]</f>
        <v>3</v>
      </c>
      <c r="G1893" s="18" t="str">
        <f>IF(Table13[[#This Row],[Shipping Delay (No of Days From Order to Delivery)]]&lt;=2,"Fast Delivery","Standard Delivery")</f>
        <v>Standard Delivery</v>
      </c>
      <c r="H1893" s="9" t="s">
        <v>83</v>
      </c>
      <c r="I1893" s="13" t="str">
        <f ca="1">TRIM(Table13[[#This Row],[Product Category]])</f>
        <v>Office Supplies</v>
      </c>
      <c r="J1893" s="13" t="str">
        <f ca="1">PROPER(Table13[[#This Row],[Product Sub-Category]])</f>
        <v>Paper</v>
      </c>
      <c r="K1893" s="14">
        <v>9</v>
      </c>
      <c r="L1893" s="15">
        <v>6.48</v>
      </c>
      <c r="M1893" s="15">
        <f t="shared" si="87"/>
        <v>58.320000000000007</v>
      </c>
      <c r="N1893" s="9">
        <v>0.05</v>
      </c>
      <c r="O1893" s="20">
        <v>0.05</v>
      </c>
      <c r="P1893" s="20" t="str">
        <f>IF(Table13[[#This Row],[Discount]]=0,"No Discount",IF(Table13[[#This Row],[Discount]]&lt;=0.05,"Low",IF(Table13[[#This Row],[Discount]]&lt;=0.1,"Medium","High")))</f>
        <v>Low</v>
      </c>
      <c r="Q1893" s="15">
        <f t="shared" si="88"/>
        <v>2.9160000000000004</v>
      </c>
      <c r="R1893" s="15">
        <f t="shared" si="89"/>
        <v>55.404000000000011</v>
      </c>
      <c r="S1893" s="15" t="str">
        <f>IF(Table13[[#This Row],[Total Sales After Discount (Main Total Sales)]]&gt;=1000,"High Order","Low Order")</f>
        <v>Low Order</v>
      </c>
      <c r="T1893" s="9" t="s">
        <v>50</v>
      </c>
      <c r="U1893" s="9" t="s">
        <v>104</v>
      </c>
      <c r="V1893" s="16" t="str">
        <f ca="1">PROPER(Table13[[#This Row],[Region]])</f>
        <v>West</v>
      </c>
      <c r="W1893" s="9" t="s">
        <v>250</v>
      </c>
      <c r="X1893" s="9" t="s">
        <v>1074</v>
      </c>
      <c r="Y1893" s="9" t="s">
        <v>32</v>
      </c>
      <c r="Z1893" s="9" t="str">
        <f>TEXT(Table13[[#This Row],[Order Date]],"mmm")</f>
        <v>Feb</v>
      </c>
      <c r="AA1893" s="1" t="str">
        <f>TEXT(Table13[[#This Row],[Order Date]],"yyyy")</f>
        <v>2015</v>
      </c>
      <c r="AB1893" s="1" t="str">
        <f>TEXT(Table13[[#This Row],[Order Date]],"mmm yyyy")</f>
        <v>Feb 2015</v>
      </c>
      <c r="AC1893" s="1" t="str">
        <f>TEXT(Table13[[#This Row],[Order Date]],"dddd")</f>
        <v>Thursday</v>
      </c>
    </row>
    <row r="1894" spans="1:29" ht="14.5">
      <c r="A1894" s="9">
        <v>3325</v>
      </c>
      <c r="B1894" s="9" t="str">
        <f>VLOOKUP(Table13[[#This Row],[Customer ID]],'Customer Lookup'!A:B,2,0)</f>
        <v>Diane Barr</v>
      </c>
      <c r="C1894" s="9">
        <v>90986</v>
      </c>
      <c r="D1894" s="12">
        <v>42179</v>
      </c>
      <c r="E1894" s="12">
        <v>42181</v>
      </c>
      <c r="F1894" s="24">
        <f>Table13[[#This Row],[Ship Date]]-Table13[[#This Row],[Order Date]]</f>
        <v>2</v>
      </c>
      <c r="G1894" s="18" t="str">
        <f>IF(Table13[[#This Row],[Shipping Delay (No of Days From Order to Delivery)]]&lt;=2,"Fast Delivery","Standard Delivery")</f>
        <v>Fast Delivery</v>
      </c>
      <c r="H1894" s="8" t="s">
        <v>61</v>
      </c>
      <c r="I1894" s="13" t="str">
        <f ca="1">TRIM(Table13[[#This Row],[Product Category]])</f>
        <v>Office Supplies</v>
      </c>
      <c r="J1894" s="13" t="str">
        <f ca="1">PROPER(Table13[[#This Row],[Product Sub-Category]])</f>
        <v>Envelopes</v>
      </c>
      <c r="K1894" s="14">
        <v>14</v>
      </c>
      <c r="L1894" s="15">
        <v>8.74</v>
      </c>
      <c r="M1894" s="15">
        <f t="shared" si="87"/>
        <v>122.36</v>
      </c>
      <c r="N1894" s="9">
        <v>0.05</v>
      </c>
      <c r="O1894" s="21">
        <v>0.05</v>
      </c>
      <c r="P1894" s="21" t="str">
        <f>IF(Table13[[#This Row],[Discount]]=0,"No Discount",IF(Table13[[#This Row],[Discount]]&lt;=0.05,"Low",IF(Table13[[#This Row],[Discount]]&lt;=0.1,"Medium","High")))</f>
        <v>Low</v>
      </c>
      <c r="Q1894" s="15">
        <f t="shared" si="88"/>
        <v>6.1180000000000003</v>
      </c>
      <c r="R1894" s="15">
        <f t="shared" si="89"/>
        <v>116.242</v>
      </c>
      <c r="S1894" s="15" t="str">
        <f>IF(Table13[[#This Row],[Total Sales After Discount (Main Total Sales)]]&gt;=1000,"High Order","Low Order")</f>
        <v>Low Order</v>
      </c>
      <c r="T1894" s="9" t="s">
        <v>98</v>
      </c>
      <c r="U1894" s="9" t="s">
        <v>104</v>
      </c>
      <c r="V1894" s="16" t="str">
        <f ca="1">PROPER(Table13[[#This Row],[Region]])</f>
        <v>West</v>
      </c>
      <c r="W1894" s="9" t="s">
        <v>90</v>
      </c>
      <c r="X1894" s="9" t="s">
        <v>574</v>
      </c>
      <c r="Y1894" s="9" t="s">
        <v>32</v>
      </c>
      <c r="Z1894" s="9" t="str">
        <f>TEXT(Table13[[#This Row],[Order Date]],"mmm")</f>
        <v>Jun</v>
      </c>
      <c r="AA1894" s="1" t="str">
        <f>TEXT(Table13[[#This Row],[Order Date]],"yyyy")</f>
        <v>2015</v>
      </c>
      <c r="AB1894" s="1" t="str">
        <f>TEXT(Table13[[#This Row],[Order Date]],"mmm yyyy")</f>
        <v>Jun 2015</v>
      </c>
      <c r="AC1894" s="1" t="str">
        <f>TEXT(Table13[[#This Row],[Order Date]],"dddd")</f>
        <v>Wednesday</v>
      </c>
    </row>
    <row r="1895" spans="1:29" ht="14.5">
      <c r="A1895" s="9">
        <v>3325</v>
      </c>
      <c r="B1895" s="9" t="str">
        <f>VLOOKUP(Table13[[#This Row],[Customer ID]],'Customer Lookup'!A:B,2,0)</f>
        <v>Diane Barr</v>
      </c>
      <c r="C1895" s="9">
        <v>90987</v>
      </c>
      <c r="D1895" s="12">
        <v>42118</v>
      </c>
      <c r="E1895" s="12">
        <v>42120</v>
      </c>
      <c r="F1895" s="24">
        <f>Table13[[#This Row],[Ship Date]]-Table13[[#This Row],[Order Date]]</f>
        <v>2</v>
      </c>
      <c r="G1895" s="18" t="str">
        <f>IF(Table13[[#This Row],[Shipping Delay (No of Days From Order to Delivery)]]&lt;=2,"Fast Delivery","Standard Delivery")</f>
        <v>Fast Delivery</v>
      </c>
      <c r="H1895" s="9" t="s">
        <v>2231</v>
      </c>
      <c r="I1895" s="13" t="str">
        <f ca="1">TRIM(Table13[[#This Row],[Product Category]])</f>
        <v>Furniture</v>
      </c>
      <c r="J1895" s="13" t="str">
        <f ca="1">PROPER(Table13[[#This Row],[Product Sub-Category]])</f>
        <v>Pens &amp; Art Supplies</v>
      </c>
      <c r="K1895" s="14">
        <v>23</v>
      </c>
      <c r="L1895" s="15">
        <v>5.58</v>
      </c>
      <c r="M1895" s="15">
        <f t="shared" si="87"/>
        <v>128.34</v>
      </c>
      <c r="N1895" s="9">
        <v>0.05</v>
      </c>
      <c r="O1895" s="20">
        <v>0.05</v>
      </c>
      <c r="P1895" s="20" t="str">
        <f>IF(Table13[[#This Row],[Discount]]=0,"No Discount",IF(Table13[[#This Row],[Discount]]&lt;=0.05,"Low",IF(Table13[[#This Row],[Discount]]&lt;=0.1,"Medium","High")))</f>
        <v>Low</v>
      </c>
      <c r="Q1895" s="15">
        <f t="shared" si="88"/>
        <v>6.4170000000000007</v>
      </c>
      <c r="R1895" s="15">
        <f t="shared" si="89"/>
        <v>121.923</v>
      </c>
      <c r="S1895" s="15" t="str">
        <f>IF(Table13[[#This Row],[Total Sales After Discount (Main Total Sales)]]&gt;=1000,"High Order","Low Order")</f>
        <v>Low Order</v>
      </c>
      <c r="T1895" s="9" t="s">
        <v>41</v>
      </c>
      <c r="U1895" s="9" t="s">
        <v>104</v>
      </c>
      <c r="V1895" s="16" t="str">
        <f ca="1">PROPER(Table13[[#This Row],[Region]])</f>
        <v>Central</v>
      </c>
      <c r="W1895" s="9" t="s">
        <v>90</v>
      </c>
      <c r="X1895" s="9" t="s">
        <v>574</v>
      </c>
      <c r="Y1895" s="9" t="s">
        <v>32</v>
      </c>
      <c r="Z1895" s="9" t="str">
        <f>TEXT(Table13[[#This Row],[Order Date]],"mmm")</f>
        <v>Apr</v>
      </c>
      <c r="AA1895" s="1" t="str">
        <f>TEXT(Table13[[#This Row],[Order Date]],"yyyy")</f>
        <v>2015</v>
      </c>
      <c r="AB1895" s="1" t="str">
        <f>TEXT(Table13[[#This Row],[Order Date]],"mmm yyyy")</f>
        <v>Apr 2015</v>
      </c>
      <c r="AC1895" s="1" t="str">
        <f>TEXT(Table13[[#This Row],[Order Date]],"dddd")</f>
        <v>Friday</v>
      </c>
    </row>
    <row r="1896" spans="1:29" ht="14.5">
      <c r="A1896" s="9">
        <v>3327</v>
      </c>
      <c r="B1896" s="9" t="str">
        <f>VLOOKUP(Table13[[#This Row],[Customer ID]],'Customer Lookup'!A:B,2,0)</f>
        <v>Bob Gibson</v>
      </c>
      <c r="C1896" s="9">
        <v>87272</v>
      </c>
      <c r="D1896" s="12">
        <v>42069</v>
      </c>
      <c r="E1896" s="12">
        <v>42071</v>
      </c>
      <c r="F1896" s="24">
        <f>Table13[[#This Row],[Ship Date]]-Table13[[#This Row],[Order Date]]</f>
        <v>2</v>
      </c>
      <c r="G1896" s="18" t="str">
        <f>IF(Table13[[#This Row],[Shipping Delay (No of Days From Order to Delivery)]]&lt;=2,"Fast Delivery","Standard Delivery")</f>
        <v>Fast Delivery</v>
      </c>
      <c r="H1896" s="8" t="s">
        <v>2232</v>
      </c>
      <c r="I1896" s="13" t="str">
        <f ca="1">TRIM(Table13[[#This Row],[Product Category]])</f>
        <v>Office Supplies</v>
      </c>
      <c r="J1896" s="13" t="str">
        <f ca="1">PROPER(Table13[[#This Row],[Product Sub-Category]])</f>
        <v>Chairs &amp; Chairmats</v>
      </c>
      <c r="K1896" s="14">
        <v>3</v>
      </c>
      <c r="L1896" s="15">
        <v>113.98</v>
      </c>
      <c r="M1896" s="15">
        <f t="shared" si="87"/>
        <v>341.94</v>
      </c>
      <c r="N1896" s="9">
        <v>0.1</v>
      </c>
      <c r="O1896" s="21">
        <v>0.1</v>
      </c>
      <c r="P1896" s="21" t="str">
        <f>IF(Table13[[#This Row],[Discount]]=0,"No Discount",IF(Table13[[#This Row],[Discount]]&lt;=0.05,"Low",IF(Table13[[#This Row],[Discount]]&lt;=0.1,"Medium","High")))</f>
        <v>Medium</v>
      </c>
      <c r="Q1896" s="15">
        <f t="shared" si="88"/>
        <v>34.194000000000003</v>
      </c>
      <c r="R1896" s="15">
        <f t="shared" si="89"/>
        <v>307.74599999999998</v>
      </c>
      <c r="S1896" s="15" t="str">
        <f>IF(Table13[[#This Row],[Total Sales After Discount (Main Total Sales)]]&gt;=1000,"High Order","Low Order")</f>
        <v>Low Order</v>
      </c>
      <c r="T1896" s="9" t="s">
        <v>31</v>
      </c>
      <c r="U1896" s="9" t="s">
        <v>51</v>
      </c>
      <c r="V1896" s="16" t="str">
        <f ca="1">PROPER(Table13[[#This Row],[Region]])</f>
        <v>Central</v>
      </c>
      <c r="W1896" s="9" t="s">
        <v>215</v>
      </c>
      <c r="X1896" s="9" t="s">
        <v>995</v>
      </c>
      <c r="Y1896" s="9" t="s">
        <v>22</v>
      </c>
      <c r="Z1896" s="9" t="str">
        <f>TEXT(Table13[[#This Row],[Order Date]],"mmm")</f>
        <v>Mar</v>
      </c>
      <c r="AA1896" s="1" t="str">
        <f>TEXT(Table13[[#This Row],[Order Date]],"yyyy")</f>
        <v>2015</v>
      </c>
      <c r="AB1896" s="1" t="str">
        <f>TEXT(Table13[[#This Row],[Order Date]],"mmm yyyy")</f>
        <v>Mar 2015</v>
      </c>
      <c r="AC1896" s="1" t="str">
        <f>TEXT(Table13[[#This Row],[Order Date]],"dddd")</f>
        <v>Friday</v>
      </c>
    </row>
    <row r="1897" spans="1:29" ht="14.5">
      <c r="A1897" s="9">
        <v>3327</v>
      </c>
      <c r="B1897" s="9" t="str">
        <f>VLOOKUP(Table13[[#This Row],[Customer ID]],'Customer Lookup'!A:B,2,0)</f>
        <v>Bob Gibson</v>
      </c>
      <c r="C1897" s="9">
        <v>87272</v>
      </c>
      <c r="D1897" s="12">
        <v>42069</v>
      </c>
      <c r="E1897" s="12">
        <v>42071</v>
      </c>
      <c r="F1897" s="24">
        <f>Table13[[#This Row],[Ship Date]]-Table13[[#This Row],[Order Date]]</f>
        <v>2</v>
      </c>
      <c r="G1897" s="18" t="str">
        <f>IF(Table13[[#This Row],[Shipping Delay (No of Days From Order to Delivery)]]&lt;=2,"Fast Delivery","Standard Delivery")</f>
        <v>Fast Delivery</v>
      </c>
      <c r="H1897" s="9" t="s">
        <v>83</v>
      </c>
      <c r="I1897" s="13" t="str">
        <f ca="1">TRIM(Table13[[#This Row],[Product Category]])</f>
        <v>Office Supplies</v>
      </c>
      <c r="J1897" s="13" t="str">
        <f ca="1">PROPER(Table13[[#This Row],[Product Sub-Category]])</f>
        <v>Paper</v>
      </c>
      <c r="K1897" s="14">
        <v>4</v>
      </c>
      <c r="L1897" s="15">
        <v>6.48</v>
      </c>
      <c r="M1897" s="15">
        <f t="shared" si="87"/>
        <v>25.92</v>
      </c>
      <c r="N1897" s="9">
        <v>0.05</v>
      </c>
      <c r="O1897" s="20">
        <v>0.05</v>
      </c>
      <c r="P1897" s="20" t="str">
        <f>IF(Table13[[#This Row],[Discount]]=0,"No Discount",IF(Table13[[#This Row],[Discount]]&lt;=0.05,"Low",IF(Table13[[#This Row],[Discount]]&lt;=0.1,"Medium","High")))</f>
        <v>Low</v>
      </c>
      <c r="Q1897" s="15">
        <f t="shared" si="88"/>
        <v>1.2960000000000003</v>
      </c>
      <c r="R1897" s="15">
        <f t="shared" si="89"/>
        <v>24.624000000000002</v>
      </c>
      <c r="S1897" s="15" t="str">
        <f>IF(Table13[[#This Row],[Total Sales After Discount (Main Total Sales)]]&gt;=1000,"High Order","Low Order")</f>
        <v>Low Order</v>
      </c>
      <c r="T1897" s="9" t="s">
        <v>31</v>
      </c>
      <c r="U1897" s="9" t="s">
        <v>51</v>
      </c>
      <c r="V1897" s="16" t="str">
        <f ca="1">PROPER(Table13[[#This Row],[Region]])</f>
        <v>South</v>
      </c>
      <c r="W1897" s="9" t="s">
        <v>215</v>
      </c>
      <c r="X1897" s="9" t="s">
        <v>995</v>
      </c>
      <c r="Y1897" s="9" t="s">
        <v>32</v>
      </c>
      <c r="Z1897" s="9" t="str">
        <f>TEXT(Table13[[#This Row],[Order Date]],"mmm")</f>
        <v>Mar</v>
      </c>
      <c r="AA1897" s="1" t="str">
        <f>TEXT(Table13[[#This Row],[Order Date]],"yyyy")</f>
        <v>2015</v>
      </c>
      <c r="AB1897" s="1" t="str">
        <f>TEXT(Table13[[#This Row],[Order Date]],"mmm yyyy")</f>
        <v>Mar 2015</v>
      </c>
      <c r="AC1897" s="1" t="str">
        <f>TEXT(Table13[[#This Row],[Order Date]],"dddd")</f>
        <v>Friday</v>
      </c>
    </row>
    <row r="1898" spans="1:29" ht="14.5">
      <c r="A1898" s="9">
        <v>3331</v>
      </c>
      <c r="B1898" s="9" t="str">
        <f>VLOOKUP(Table13[[#This Row],[Customer ID]],'Customer Lookup'!A:B,2,0)</f>
        <v>Elisabeth Shaw</v>
      </c>
      <c r="C1898" s="9">
        <v>86283</v>
      </c>
      <c r="D1898" s="12">
        <v>42009</v>
      </c>
      <c r="E1898" s="12">
        <v>42010</v>
      </c>
      <c r="F1898" s="24">
        <f>Table13[[#This Row],[Ship Date]]-Table13[[#This Row],[Order Date]]</f>
        <v>1</v>
      </c>
      <c r="G1898" s="18" t="str">
        <f>IF(Table13[[#This Row],[Shipping Delay (No of Days From Order to Delivery)]]&lt;=2,"Fast Delivery","Standard Delivery")</f>
        <v>Fast Delivery</v>
      </c>
      <c r="H1898" s="8" t="s">
        <v>2238</v>
      </c>
      <c r="I1898" s="13" t="str">
        <f ca="1">TRIM(Table13[[#This Row],[Product Category]])</f>
        <v>Office Supplies</v>
      </c>
      <c r="J1898" s="13" t="str">
        <f ca="1">PROPER(Table13[[#This Row],[Product Sub-Category]])</f>
        <v>Storage &amp; Organization</v>
      </c>
      <c r="K1898" s="14">
        <v>11</v>
      </c>
      <c r="L1898" s="15">
        <v>5.98</v>
      </c>
      <c r="M1898" s="15">
        <f t="shared" si="87"/>
        <v>65.78</v>
      </c>
      <c r="N1898" s="9">
        <v>0.05</v>
      </c>
      <c r="O1898" s="21">
        <v>0.05</v>
      </c>
      <c r="P1898" s="21" t="str">
        <f>IF(Table13[[#This Row],[Discount]]=0,"No Discount",IF(Table13[[#This Row],[Discount]]&lt;=0.05,"Low",IF(Table13[[#This Row],[Discount]]&lt;=0.1,"Medium","High")))</f>
        <v>Low</v>
      </c>
      <c r="Q1898" s="15">
        <f t="shared" si="88"/>
        <v>3.2890000000000001</v>
      </c>
      <c r="R1898" s="15">
        <f t="shared" si="89"/>
        <v>62.491</v>
      </c>
      <c r="S1898" s="15" t="str">
        <f>IF(Table13[[#This Row],[Total Sales After Discount (Main Total Sales)]]&gt;=1000,"High Order","Low Order")</f>
        <v>Low Order</v>
      </c>
      <c r="T1898" s="9" t="s">
        <v>50</v>
      </c>
      <c r="U1898" s="9" t="s">
        <v>81</v>
      </c>
      <c r="V1898" s="16" t="str">
        <f ca="1">PROPER(Table13[[#This Row],[Region]])</f>
        <v>South</v>
      </c>
      <c r="W1898" s="9" t="s">
        <v>242</v>
      </c>
      <c r="X1898" s="9" t="s">
        <v>1075</v>
      </c>
      <c r="Y1898" s="9" t="s">
        <v>32</v>
      </c>
      <c r="Z1898" s="9" t="str">
        <f>TEXT(Table13[[#This Row],[Order Date]],"mmm")</f>
        <v>Jan</v>
      </c>
      <c r="AA1898" s="1" t="str">
        <f>TEXT(Table13[[#This Row],[Order Date]],"yyyy")</f>
        <v>2015</v>
      </c>
      <c r="AB1898" s="1" t="str">
        <f>TEXT(Table13[[#This Row],[Order Date]],"mmm yyyy")</f>
        <v>Jan 2015</v>
      </c>
      <c r="AC1898" s="1" t="str">
        <f>TEXT(Table13[[#This Row],[Order Date]],"dddd")</f>
        <v>Monday</v>
      </c>
    </row>
    <row r="1899" spans="1:29" ht="14.5">
      <c r="A1899" s="9">
        <v>3331</v>
      </c>
      <c r="B1899" s="9" t="str">
        <f>VLOOKUP(Table13[[#This Row],[Customer ID]],'Customer Lookup'!A:B,2,0)</f>
        <v>Elisabeth Shaw</v>
      </c>
      <c r="C1899" s="9">
        <v>86284</v>
      </c>
      <c r="D1899" s="12">
        <v>42013</v>
      </c>
      <c r="E1899" s="12">
        <v>42013</v>
      </c>
      <c r="F1899" s="24">
        <f>Table13[[#This Row],[Ship Date]]-Table13[[#This Row],[Order Date]]</f>
        <v>0</v>
      </c>
      <c r="G1899" s="18" t="str">
        <f>IF(Table13[[#This Row],[Shipping Delay (No of Days From Order to Delivery)]]&lt;=2,"Fast Delivery","Standard Delivery")</f>
        <v>Fast Delivery</v>
      </c>
      <c r="H1899" s="9" t="s">
        <v>83</v>
      </c>
      <c r="I1899" s="13" t="str">
        <f ca="1">TRIM(Table13[[#This Row],[Product Category]])</f>
        <v>Office Supplies</v>
      </c>
      <c r="J1899" s="13" t="str">
        <f ca="1">PROPER(Table13[[#This Row],[Product Sub-Category]])</f>
        <v>Paper</v>
      </c>
      <c r="K1899" s="14">
        <v>12</v>
      </c>
      <c r="L1899" s="15">
        <v>4</v>
      </c>
      <c r="M1899" s="15">
        <f t="shared" si="87"/>
        <v>48</v>
      </c>
      <c r="N1899" s="9">
        <v>0.05</v>
      </c>
      <c r="O1899" s="20">
        <v>0.05</v>
      </c>
      <c r="P1899" s="20" t="str">
        <f>IF(Table13[[#This Row],[Discount]]=0,"No Discount",IF(Table13[[#This Row],[Discount]]&lt;=0.05,"Low",IF(Table13[[#This Row],[Discount]]&lt;=0.1,"Medium","High")))</f>
        <v>Low</v>
      </c>
      <c r="Q1899" s="15">
        <f t="shared" si="88"/>
        <v>2.4000000000000004</v>
      </c>
      <c r="R1899" s="15">
        <f t="shared" si="89"/>
        <v>45.6</v>
      </c>
      <c r="S1899" s="15" t="str">
        <f>IF(Table13[[#This Row],[Total Sales After Discount (Main Total Sales)]]&gt;=1000,"High Order","Low Order")</f>
        <v>Low Order</v>
      </c>
      <c r="T1899" s="9" t="s">
        <v>31</v>
      </c>
      <c r="U1899" s="9" t="s">
        <v>81</v>
      </c>
      <c r="V1899" s="16" t="str">
        <f ca="1">PROPER(Table13[[#This Row],[Region]])</f>
        <v>South</v>
      </c>
      <c r="W1899" s="9" t="s">
        <v>242</v>
      </c>
      <c r="X1899" s="9" t="s">
        <v>1075</v>
      </c>
      <c r="Y1899" s="9" t="s">
        <v>32</v>
      </c>
      <c r="Z1899" s="9" t="str">
        <f>TEXT(Table13[[#This Row],[Order Date]],"mmm")</f>
        <v>Jan</v>
      </c>
      <c r="AA1899" s="1" t="str">
        <f>TEXT(Table13[[#This Row],[Order Date]],"yyyy")</f>
        <v>2015</v>
      </c>
      <c r="AB1899" s="1" t="str">
        <f>TEXT(Table13[[#This Row],[Order Date]],"mmm yyyy")</f>
        <v>Jan 2015</v>
      </c>
      <c r="AC1899" s="1" t="str">
        <f>TEXT(Table13[[#This Row],[Order Date]],"dddd")</f>
        <v>Friday</v>
      </c>
    </row>
    <row r="1900" spans="1:29" ht="14.5">
      <c r="A1900" s="9">
        <v>3338</v>
      </c>
      <c r="B1900" s="9" t="str">
        <f>VLOOKUP(Table13[[#This Row],[Customer ID]],'Customer Lookup'!A:B,2,0)</f>
        <v>Constance Robertson</v>
      </c>
      <c r="C1900" s="9">
        <v>85979</v>
      </c>
      <c r="D1900" s="12">
        <v>42131</v>
      </c>
      <c r="E1900" s="12">
        <v>42131</v>
      </c>
      <c r="F1900" s="24">
        <f>Table13[[#This Row],[Ship Date]]-Table13[[#This Row],[Order Date]]</f>
        <v>0</v>
      </c>
      <c r="G1900" s="18" t="str">
        <f>IF(Table13[[#This Row],[Shipping Delay (No of Days From Order to Delivery)]]&lt;=2,"Fast Delivery","Standard Delivery")</f>
        <v>Fast Delivery</v>
      </c>
      <c r="H1900" s="8" t="s">
        <v>83</v>
      </c>
      <c r="I1900" s="13" t="str">
        <f ca="1">TRIM(Table13[[#This Row],[Product Category]])</f>
        <v>Office Supplies</v>
      </c>
      <c r="J1900" s="13" t="str">
        <f ca="1">PROPER(Table13[[#This Row],[Product Sub-Category]])</f>
        <v>Paper</v>
      </c>
      <c r="K1900" s="14">
        <v>7</v>
      </c>
      <c r="L1900" s="15">
        <v>6.48</v>
      </c>
      <c r="M1900" s="15">
        <f t="shared" si="87"/>
        <v>45.36</v>
      </c>
      <c r="N1900" s="9">
        <v>0.05</v>
      </c>
      <c r="O1900" s="21">
        <v>0.05</v>
      </c>
      <c r="P1900" s="21" t="str">
        <f>IF(Table13[[#This Row],[Discount]]=0,"No Discount",IF(Table13[[#This Row],[Discount]]&lt;=0.05,"Low",IF(Table13[[#This Row],[Discount]]&lt;=0.1,"Medium","High")))</f>
        <v>Low</v>
      </c>
      <c r="Q1900" s="15">
        <f t="shared" si="88"/>
        <v>2.2680000000000002</v>
      </c>
      <c r="R1900" s="15">
        <f t="shared" si="89"/>
        <v>43.091999999999999</v>
      </c>
      <c r="S1900" s="15" t="str">
        <f>IF(Table13[[#This Row],[Total Sales After Discount (Main Total Sales)]]&gt;=1000,"High Order","Low Order")</f>
        <v>Low Order</v>
      </c>
      <c r="T1900" s="9" t="s">
        <v>21</v>
      </c>
      <c r="U1900" s="9" t="s">
        <v>104</v>
      </c>
      <c r="V1900" s="16" t="str">
        <f ca="1">PROPER(Table13[[#This Row],[Region]])</f>
        <v>South</v>
      </c>
      <c r="W1900" s="9" t="s">
        <v>242</v>
      </c>
      <c r="X1900" s="9" t="s">
        <v>1076</v>
      </c>
      <c r="Y1900" s="9" t="s">
        <v>32</v>
      </c>
      <c r="Z1900" s="9" t="str">
        <f>TEXT(Table13[[#This Row],[Order Date]],"mmm")</f>
        <v>May</v>
      </c>
      <c r="AA1900" s="1" t="str">
        <f>TEXT(Table13[[#This Row],[Order Date]],"yyyy")</f>
        <v>2015</v>
      </c>
      <c r="AB1900" s="1" t="str">
        <f>TEXT(Table13[[#This Row],[Order Date]],"mmm yyyy")</f>
        <v>May 2015</v>
      </c>
      <c r="AC1900" s="1" t="str">
        <f>TEXT(Table13[[#This Row],[Order Date]],"dddd")</f>
        <v>Thursday</v>
      </c>
    </row>
    <row r="1901" spans="1:29" ht="14.5">
      <c r="A1901" s="9">
        <v>3339</v>
      </c>
      <c r="B1901" s="9" t="str">
        <f>VLOOKUP(Table13[[#This Row],[Customer ID]],'Customer Lookup'!A:B,2,0)</f>
        <v>Lester Copeland</v>
      </c>
      <c r="C1901" s="9">
        <v>85981</v>
      </c>
      <c r="D1901" s="12">
        <v>42169</v>
      </c>
      <c r="E1901" s="12">
        <v>42170</v>
      </c>
      <c r="F1901" s="24">
        <f>Table13[[#This Row],[Ship Date]]-Table13[[#This Row],[Order Date]]</f>
        <v>1</v>
      </c>
      <c r="G1901" s="18" t="str">
        <f>IF(Table13[[#This Row],[Shipping Delay (No of Days From Order to Delivery)]]&lt;=2,"Fast Delivery","Standard Delivery")</f>
        <v>Fast Delivery</v>
      </c>
      <c r="H1901" s="9" t="s">
        <v>116</v>
      </c>
      <c r="I1901" s="13" t="str">
        <f ca="1">TRIM(Table13[[#This Row],[Product Category]])</f>
        <v>Office Supplies</v>
      </c>
      <c r="J1901" s="13" t="str">
        <f ca="1">PROPER(Table13[[#This Row],[Product Sub-Category]])</f>
        <v>Labels</v>
      </c>
      <c r="K1901" s="14">
        <v>7</v>
      </c>
      <c r="L1901" s="15">
        <v>2.61</v>
      </c>
      <c r="M1901" s="15">
        <f t="shared" si="87"/>
        <v>18.27</v>
      </c>
      <c r="N1901" s="9">
        <v>0.05</v>
      </c>
      <c r="O1901" s="20">
        <v>0.05</v>
      </c>
      <c r="P1901" s="20" t="str">
        <f>IF(Table13[[#This Row],[Discount]]=0,"No Discount",IF(Table13[[#This Row],[Discount]]&lt;=0.05,"Low",IF(Table13[[#This Row],[Discount]]&lt;=0.1,"Medium","High")))</f>
        <v>Low</v>
      </c>
      <c r="Q1901" s="15">
        <f t="shared" si="88"/>
        <v>0.91349999999999998</v>
      </c>
      <c r="R1901" s="15">
        <f t="shared" si="89"/>
        <v>17.3565</v>
      </c>
      <c r="S1901" s="15" t="str">
        <f>IF(Table13[[#This Row],[Total Sales After Discount (Main Total Sales)]]&gt;=1000,"High Order","Low Order")</f>
        <v>Low Order</v>
      </c>
      <c r="T1901" s="9" t="s">
        <v>21</v>
      </c>
      <c r="U1901" s="9" t="s">
        <v>104</v>
      </c>
      <c r="V1901" s="16" t="str">
        <f ca="1">PROPER(Table13[[#This Row],[Region]])</f>
        <v>South</v>
      </c>
      <c r="W1901" s="9" t="s">
        <v>242</v>
      </c>
      <c r="X1901" s="9" t="s">
        <v>1077</v>
      </c>
      <c r="Y1901" s="9" t="s">
        <v>32</v>
      </c>
      <c r="Z1901" s="9" t="str">
        <f>TEXT(Table13[[#This Row],[Order Date]],"mmm")</f>
        <v>Jun</v>
      </c>
      <c r="AA1901" s="1" t="str">
        <f>TEXT(Table13[[#This Row],[Order Date]],"yyyy")</f>
        <v>2015</v>
      </c>
      <c r="AB1901" s="1" t="str">
        <f>TEXT(Table13[[#This Row],[Order Date]],"mmm yyyy")</f>
        <v>Jun 2015</v>
      </c>
      <c r="AC1901" s="1" t="str">
        <f>TEXT(Table13[[#This Row],[Order Date]],"dddd")</f>
        <v>Sunday</v>
      </c>
    </row>
    <row r="1902" spans="1:29" ht="14.5">
      <c r="A1902" s="9">
        <v>3339</v>
      </c>
      <c r="B1902" s="9" t="str">
        <f>VLOOKUP(Table13[[#This Row],[Customer ID]],'Customer Lookup'!A:B,2,0)</f>
        <v>Lester Copeland</v>
      </c>
      <c r="C1902" s="9">
        <v>85981</v>
      </c>
      <c r="D1902" s="12">
        <v>42169</v>
      </c>
      <c r="E1902" s="12">
        <v>42170</v>
      </c>
      <c r="F1902" s="24">
        <f>Table13[[#This Row],[Ship Date]]-Table13[[#This Row],[Order Date]]</f>
        <v>1</v>
      </c>
      <c r="G1902" s="18" t="str">
        <f>IF(Table13[[#This Row],[Shipping Delay (No of Days From Order to Delivery)]]&lt;=2,"Fast Delivery","Standard Delivery")</f>
        <v>Fast Delivery</v>
      </c>
      <c r="H1902" s="8" t="s">
        <v>2231</v>
      </c>
      <c r="I1902" s="13" t="str">
        <f ca="1">TRIM(Table13[[#This Row],[Product Category]])</f>
        <v>Technology</v>
      </c>
      <c r="J1902" s="13" t="str">
        <f ca="1">PROPER(Table13[[#This Row],[Product Sub-Category]])</f>
        <v>Pens &amp; Art Supplies</v>
      </c>
      <c r="K1902" s="14">
        <v>16</v>
      </c>
      <c r="L1902" s="15">
        <v>11.66</v>
      </c>
      <c r="M1902" s="15">
        <f t="shared" si="87"/>
        <v>186.56</v>
      </c>
      <c r="N1902" s="9">
        <v>0.05</v>
      </c>
      <c r="O1902" s="21">
        <v>0.05</v>
      </c>
      <c r="P1902" s="21" t="str">
        <f>IF(Table13[[#This Row],[Discount]]=0,"No Discount",IF(Table13[[#This Row],[Discount]]&lt;=0.05,"Low",IF(Table13[[#This Row],[Discount]]&lt;=0.1,"Medium","High")))</f>
        <v>Low</v>
      </c>
      <c r="Q1902" s="15">
        <f t="shared" si="88"/>
        <v>9.3280000000000012</v>
      </c>
      <c r="R1902" s="15">
        <f t="shared" si="89"/>
        <v>177.232</v>
      </c>
      <c r="S1902" s="15" t="str">
        <f>IF(Table13[[#This Row],[Total Sales After Discount (Main Total Sales)]]&gt;=1000,"High Order","Low Order")</f>
        <v>Low Order</v>
      </c>
      <c r="T1902" s="9" t="s">
        <v>21</v>
      </c>
      <c r="U1902" s="9" t="s">
        <v>104</v>
      </c>
      <c r="V1902" s="16" t="str">
        <f ca="1">PROPER(Table13[[#This Row],[Region]])</f>
        <v>West</v>
      </c>
      <c r="W1902" s="9" t="s">
        <v>242</v>
      </c>
      <c r="X1902" s="9" t="s">
        <v>1077</v>
      </c>
      <c r="Y1902" s="9" t="s">
        <v>32</v>
      </c>
      <c r="Z1902" s="9" t="str">
        <f>TEXT(Table13[[#This Row],[Order Date]],"mmm")</f>
        <v>Jun</v>
      </c>
      <c r="AA1902" s="1" t="str">
        <f>TEXT(Table13[[#This Row],[Order Date]],"yyyy")</f>
        <v>2015</v>
      </c>
      <c r="AB1902" s="1" t="str">
        <f>TEXT(Table13[[#This Row],[Order Date]],"mmm yyyy")</f>
        <v>Jun 2015</v>
      </c>
      <c r="AC1902" s="1" t="str">
        <f>TEXT(Table13[[#This Row],[Order Date]],"dddd")</f>
        <v>Sunday</v>
      </c>
    </row>
    <row r="1903" spans="1:29" ht="14.5">
      <c r="A1903" s="9">
        <v>3340</v>
      </c>
      <c r="B1903" s="9" t="str">
        <f>VLOOKUP(Table13[[#This Row],[Customer ID]],'Customer Lookup'!A:B,2,0)</f>
        <v>Phillip Blum</v>
      </c>
      <c r="C1903" s="9">
        <v>85980</v>
      </c>
      <c r="D1903" s="12">
        <v>42017</v>
      </c>
      <c r="E1903" s="12">
        <v>42018</v>
      </c>
      <c r="F1903" s="24">
        <f>Table13[[#This Row],[Ship Date]]-Table13[[#This Row],[Order Date]]</f>
        <v>1</v>
      </c>
      <c r="G1903" s="18" t="str">
        <f>IF(Table13[[#This Row],[Shipping Delay (No of Days From Order to Delivery)]]&lt;=2,"Fast Delivery","Standard Delivery")</f>
        <v>Fast Delivery</v>
      </c>
      <c r="H1903" s="9" t="s">
        <v>2235</v>
      </c>
      <c r="I1903" s="13" t="str">
        <f ca="1">TRIM(Table13[[#This Row],[Product Category]])</f>
        <v>Furniture</v>
      </c>
      <c r="J1903" s="13" t="str">
        <f ca="1">PROPER(Table13[[#This Row],[Product Sub-Category]])</f>
        <v>Telephones And Communication</v>
      </c>
      <c r="K1903" s="14">
        <v>14</v>
      </c>
      <c r="L1903" s="15">
        <v>125.99</v>
      </c>
      <c r="M1903" s="15">
        <f t="shared" si="87"/>
        <v>1763.86</v>
      </c>
      <c r="N1903" s="9">
        <v>0.1</v>
      </c>
      <c r="O1903" s="20">
        <v>0.1</v>
      </c>
      <c r="P1903" s="20" t="str">
        <f>IF(Table13[[#This Row],[Discount]]=0,"No Discount",IF(Table13[[#This Row],[Discount]]&lt;=0.05,"Low",IF(Table13[[#This Row],[Discount]]&lt;=0.1,"Medium","High")))</f>
        <v>Medium</v>
      </c>
      <c r="Q1903" s="15">
        <f t="shared" si="88"/>
        <v>176.386</v>
      </c>
      <c r="R1903" s="15">
        <f t="shared" si="89"/>
        <v>1587.4739999999999</v>
      </c>
      <c r="S1903" s="15" t="str">
        <f>IF(Table13[[#This Row],[Total Sales After Discount (Main Total Sales)]]&gt;=1000,"High Order","Low Order")</f>
        <v>High Order</v>
      </c>
      <c r="T1903" s="9" t="s">
        <v>50</v>
      </c>
      <c r="U1903" s="9" t="s">
        <v>104</v>
      </c>
      <c r="V1903" s="16" t="str">
        <f ca="1">PROPER(Table13[[#This Row],[Region]])</f>
        <v>East</v>
      </c>
      <c r="W1903" s="9" t="s">
        <v>90</v>
      </c>
      <c r="X1903" s="9" t="s">
        <v>1078</v>
      </c>
      <c r="Y1903" s="9" t="s">
        <v>32</v>
      </c>
      <c r="Z1903" s="9" t="str">
        <f>TEXT(Table13[[#This Row],[Order Date]],"mmm")</f>
        <v>Jan</v>
      </c>
      <c r="AA1903" s="1" t="str">
        <f>TEXT(Table13[[#This Row],[Order Date]],"yyyy")</f>
        <v>2015</v>
      </c>
      <c r="AB1903" s="1" t="str">
        <f>TEXT(Table13[[#This Row],[Order Date]],"mmm yyyy")</f>
        <v>Jan 2015</v>
      </c>
      <c r="AC1903" s="1" t="str">
        <f>TEXT(Table13[[#This Row],[Order Date]],"dddd")</f>
        <v>Tuesday</v>
      </c>
    </row>
    <row r="1904" spans="1:29" ht="14.5">
      <c r="A1904" s="9">
        <v>3342</v>
      </c>
      <c r="B1904" s="9" t="str">
        <f>VLOOKUP(Table13[[#This Row],[Customer ID]],'Customer Lookup'!A:B,2,0)</f>
        <v>Paul Tate</v>
      </c>
      <c r="C1904" s="9">
        <v>21572</v>
      </c>
      <c r="D1904" s="12">
        <v>42048</v>
      </c>
      <c r="E1904" s="12">
        <v>42050</v>
      </c>
      <c r="F1904" s="24">
        <f>Table13[[#This Row],[Ship Date]]-Table13[[#This Row],[Order Date]]</f>
        <v>2</v>
      </c>
      <c r="G1904" s="18" t="str">
        <f>IF(Table13[[#This Row],[Shipping Delay (No of Days From Order to Delivery)]]&lt;=2,"Fast Delivery","Standard Delivery")</f>
        <v>Fast Delivery</v>
      </c>
      <c r="H1904" s="8" t="s">
        <v>2233</v>
      </c>
      <c r="I1904" s="13" t="str">
        <f ca="1">TRIM(Table13[[#This Row],[Product Category]])</f>
        <v>Furniture</v>
      </c>
      <c r="J1904" s="13" t="str">
        <f ca="1">PROPER(Table13[[#This Row],[Product Sub-Category]])</f>
        <v>Office Furnishings</v>
      </c>
      <c r="K1904" s="14">
        <v>42</v>
      </c>
      <c r="L1904" s="15">
        <v>194.3</v>
      </c>
      <c r="M1904" s="15">
        <f t="shared" si="87"/>
        <v>8160.6</v>
      </c>
      <c r="N1904" s="9">
        <v>0.1</v>
      </c>
      <c r="O1904" s="21">
        <v>0.1</v>
      </c>
      <c r="P1904" s="21" t="str">
        <f>IF(Table13[[#This Row],[Discount]]=0,"No Discount",IF(Table13[[#This Row],[Discount]]&lt;=0.05,"Low",IF(Table13[[#This Row],[Discount]]&lt;=0.1,"Medium","High")))</f>
        <v>Medium</v>
      </c>
      <c r="Q1904" s="15">
        <f t="shared" si="88"/>
        <v>816.06000000000006</v>
      </c>
      <c r="R1904" s="15">
        <f t="shared" si="89"/>
        <v>7344.54</v>
      </c>
      <c r="S1904" s="15" t="str">
        <f>IF(Table13[[#This Row],[Total Sales After Discount (Main Total Sales)]]&gt;=1000,"High Order","Low Order")</f>
        <v>High Order</v>
      </c>
      <c r="T1904" s="9" t="s">
        <v>41</v>
      </c>
      <c r="U1904" s="9" t="s">
        <v>42</v>
      </c>
      <c r="V1904" s="16" t="str">
        <f ca="1">PROPER(Table13[[#This Row],[Region]])</f>
        <v>Central</v>
      </c>
      <c r="W1904" s="9" t="s">
        <v>466</v>
      </c>
      <c r="X1904" s="9" t="s">
        <v>29</v>
      </c>
      <c r="Y1904" s="9" t="s">
        <v>32</v>
      </c>
      <c r="Z1904" s="9" t="str">
        <f>TEXT(Table13[[#This Row],[Order Date]],"mmm")</f>
        <v>Feb</v>
      </c>
      <c r="AA1904" s="1" t="str">
        <f>TEXT(Table13[[#This Row],[Order Date]],"yyyy")</f>
        <v>2015</v>
      </c>
      <c r="AB1904" s="1" t="str">
        <f>TEXT(Table13[[#This Row],[Order Date]],"mmm yyyy")</f>
        <v>Feb 2015</v>
      </c>
      <c r="AC1904" s="1" t="str">
        <f>TEXT(Table13[[#This Row],[Order Date]],"dddd")</f>
        <v>Friday</v>
      </c>
    </row>
    <row r="1905" spans="1:29" ht="14.5">
      <c r="A1905" s="9">
        <v>3344</v>
      </c>
      <c r="B1905" s="9" t="str">
        <f>VLOOKUP(Table13[[#This Row],[Customer ID]],'Customer Lookup'!A:B,2,0)</f>
        <v>Jim Hinson</v>
      </c>
      <c r="C1905" s="9">
        <v>89928</v>
      </c>
      <c r="D1905" s="12">
        <v>42048</v>
      </c>
      <c r="E1905" s="12">
        <v>42050</v>
      </c>
      <c r="F1905" s="24">
        <f>Table13[[#This Row],[Ship Date]]-Table13[[#This Row],[Order Date]]</f>
        <v>2</v>
      </c>
      <c r="G1905" s="18" t="str">
        <f>IF(Table13[[#This Row],[Shipping Delay (No of Days From Order to Delivery)]]&lt;=2,"Fast Delivery","Standard Delivery")</f>
        <v>Fast Delivery</v>
      </c>
      <c r="H1905" s="9" t="s">
        <v>2233</v>
      </c>
      <c r="I1905" s="13" t="str">
        <f ca="1">TRIM(Table13[[#This Row],[Product Category]])</f>
        <v>Office Supplies</v>
      </c>
      <c r="J1905" s="13" t="str">
        <f ca="1">PROPER(Table13[[#This Row],[Product Sub-Category]])</f>
        <v>Office Furnishings</v>
      </c>
      <c r="K1905" s="14">
        <v>11</v>
      </c>
      <c r="L1905" s="15">
        <v>194.3</v>
      </c>
      <c r="M1905" s="15">
        <f t="shared" si="87"/>
        <v>2137.3000000000002</v>
      </c>
      <c r="N1905" s="9">
        <v>0.1</v>
      </c>
      <c r="O1905" s="20">
        <v>0.1</v>
      </c>
      <c r="P1905" s="20" t="str">
        <f>IF(Table13[[#This Row],[Discount]]=0,"No Discount",IF(Table13[[#This Row],[Discount]]&lt;=0.05,"Low",IF(Table13[[#This Row],[Discount]]&lt;=0.1,"Medium","High")))</f>
        <v>Medium</v>
      </c>
      <c r="Q1905" s="15">
        <f t="shared" si="88"/>
        <v>213.73000000000002</v>
      </c>
      <c r="R1905" s="15">
        <f t="shared" si="89"/>
        <v>1923.5700000000002</v>
      </c>
      <c r="S1905" s="15" t="str">
        <f>IF(Table13[[#This Row],[Total Sales After Discount (Main Total Sales)]]&gt;=1000,"High Order","Low Order")</f>
        <v>High Order</v>
      </c>
      <c r="T1905" s="9" t="s">
        <v>41</v>
      </c>
      <c r="U1905" s="9" t="s">
        <v>42</v>
      </c>
      <c r="V1905" s="16" t="str">
        <f ca="1">PROPER(Table13[[#This Row],[Region]])</f>
        <v>South</v>
      </c>
      <c r="W1905" s="9" t="s">
        <v>215</v>
      </c>
      <c r="X1905" s="9" t="s">
        <v>1079</v>
      </c>
      <c r="Y1905" s="9" t="s">
        <v>32</v>
      </c>
      <c r="Z1905" s="9" t="str">
        <f>TEXT(Table13[[#This Row],[Order Date]],"mmm")</f>
        <v>Feb</v>
      </c>
      <c r="AA1905" s="1" t="str">
        <f>TEXT(Table13[[#This Row],[Order Date]],"yyyy")</f>
        <v>2015</v>
      </c>
      <c r="AB1905" s="1" t="str">
        <f>TEXT(Table13[[#This Row],[Order Date]],"mmm yyyy")</f>
        <v>Feb 2015</v>
      </c>
      <c r="AC1905" s="1" t="str">
        <f>TEXT(Table13[[#This Row],[Order Date]],"dddd")</f>
        <v>Friday</v>
      </c>
    </row>
    <row r="1906" spans="1:29" ht="14.5">
      <c r="A1906" s="9">
        <v>3347</v>
      </c>
      <c r="B1906" s="9" t="str">
        <f>VLOOKUP(Table13[[#This Row],[Customer ID]],'Customer Lookup'!A:B,2,0)</f>
        <v>Carrie McIntosh</v>
      </c>
      <c r="C1906" s="9">
        <v>89355</v>
      </c>
      <c r="D1906" s="12">
        <v>42010</v>
      </c>
      <c r="E1906" s="12">
        <v>42012</v>
      </c>
      <c r="F1906" s="24">
        <f>Table13[[#This Row],[Ship Date]]-Table13[[#This Row],[Order Date]]</f>
        <v>2</v>
      </c>
      <c r="G1906" s="18" t="str">
        <f>IF(Table13[[#This Row],[Shipping Delay (No of Days From Order to Delivery)]]&lt;=2,"Fast Delivery","Standard Delivery")</f>
        <v>Fast Delivery</v>
      </c>
      <c r="H1906" s="8" t="s">
        <v>2237</v>
      </c>
      <c r="I1906" s="13" t="str">
        <f ca="1">TRIM(Table13[[#This Row],[Product Category]])</f>
        <v>Furniture</v>
      </c>
      <c r="J1906" s="13" t="str">
        <f ca="1">PROPER(Table13[[#This Row],[Product Sub-Category]])</f>
        <v>Binders And Binder Accessories</v>
      </c>
      <c r="K1906" s="14">
        <v>1</v>
      </c>
      <c r="L1906" s="15">
        <v>7.68</v>
      </c>
      <c r="M1906" s="15">
        <f t="shared" si="87"/>
        <v>7.68</v>
      </c>
      <c r="N1906" s="9">
        <v>0.05</v>
      </c>
      <c r="O1906" s="21">
        <v>0.05</v>
      </c>
      <c r="P1906" s="21" t="str">
        <f>IF(Table13[[#This Row],[Discount]]=0,"No Discount",IF(Table13[[#This Row],[Discount]]&lt;=0.05,"Low",IF(Table13[[#This Row],[Discount]]&lt;=0.1,"Medium","High")))</f>
        <v>Low</v>
      </c>
      <c r="Q1906" s="15">
        <f t="shared" si="88"/>
        <v>0.38400000000000001</v>
      </c>
      <c r="R1906" s="15">
        <f t="shared" si="89"/>
        <v>7.2959999999999994</v>
      </c>
      <c r="S1906" s="15" t="str">
        <f>IF(Table13[[#This Row],[Total Sales After Discount (Main Total Sales)]]&gt;=1000,"High Order","Low Order")</f>
        <v>Low Order</v>
      </c>
      <c r="T1906" s="9" t="s">
        <v>50</v>
      </c>
      <c r="U1906" s="9" t="s">
        <v>104</v>
      </c>
      <c r="V1906" s="16" t="str">
        <f ca="1">PROPER(Table13[[#This Row],[Region]])</f>
        <v>South</v>
      </c>
      <c r="W1906" s="9" t="s">
        <v>242</v>
      </c>
      <c r="X1906" s="9" t="s">
        <v>1080</v>
      </c>
      <c r="Y1906" s="9" t="s">
        <v>22</v>
      </c>
      <c r="Z1906" s="9" t="str">
        <f>TEXT(Table13[[#This Row],[Order Date]],"mmm")</f>
        <v>Jan</v>
      </c>
      <c r="AA1906" s="1" t="str">
        <f>TEXT(Table13[[#This Row],[Order Date]],"yyyy")</f>
        <v>2015</v>
      </c>
      <c r="AB1906" s="1" t="str">
        <f>TEXT(Table13[[#This Row],[Order Date]],"mmm yyyy")</f>
        <v>Jan 2015</v>
      </c>
      <c r="AC1906" s="1" t="str">
        <f>TEXT(Table13[[#This Row],[Order Date]],"dddd")</f>
        <v>Tuesday</v>
      </c>
    </row>
    <row r="1907" spans="1:29" ht="14.5">
      <c r="A1907" s="9">
        <v>3347</v>
      </c>
      <c r="B1907" s="9" t="str">
        <f>VLOOKUP(Table13[[#This Row],[Customer ID]],'Customer Lookup'!A:B,2,0)</f>
        <v>Carrie McIntosh</v>
      </c>
      <c r="C1907" s="9">
        <v>89355</v>
      </c>
      <c r="D1907" s="12">
        <v>42010</v>
      </c>
      <c r="E1907" s="12">
        <v>42012</v>
      </c>
      <c r="F1907" s="24">
        <f>Table13[[#This Row],[Ship Date]]-Table13[[#This Row],[Order Date]]</f>
        <v>2</v>
      </c>
      <c r="G1907" s="18" t="str">
        <f>IF(Table13[[#This Row],[Shipping Delay (No of Days From Order to Delivery)]]&lt;=2,"Fast Delivery","Standard Delivery")</f>
        <v>Fast Delivery</v>
      </c>
      <c r="H1907" s="9" t="s">
        <v>2233</v>
      </c>
      <c r="I1907" s="13" t="str">
        <f ca="1">TRIM(Table13[[#This Row],[Product Category]])</f>
        <v>Technology</v>
      </c>
      <c r="J1907" s="13" t="str">
        <f ca="1">PROPER(Table13[[#This Row],[Product Sub-Category]])</f>
        <v>Office Furnishings</v>
      </c>
      <c r="K1907" s="14">
        <v>5</v>
      </c>
      <c r="L1907" s="15">
        <v>6.64</v>
      </c>
      <c r="M1907" s="15">
        <f t="shared" si="87"/>
        <v>33.199999999999996</v>
      </c>
      <c r="N1907" s="9">
        <v>0.05</v>
      </c>
      <c r="O1907" s="20">
        <v>0.05</v>
      </c>
      <c r="P1907" s="20" t="str">
        <f>IF(Table13[[#This Row],[Discount]]=0,"No Discount",IF(Table13[[#This Row],[Discount]]&lt;=0.05,"Low",IF(Table13[[#This Row],[Discount]]&lt;=0.1,"Medium","High")))</f>
        <v>Low</v>
      </c>
      <c r="Q1907" s="15">
        <f t="shared" si="88"/>
        <v>1.66</v>
      </c>
      <c r="R1907" s="15">
        <f t="shared" si="89"/>
        <v>31.539999999999996</v>
      </c>
      <c r="S1907" s="15" t="str">
        <f>IF(Table13[[#This Row],[Total Sales After Discount (Main Total Sales)]]&gt;=1000,"High Order","Low Order")</f>
        <v>Low Order</v>
      </c>
      <c r="T1907" s="9" t="s">
        <v>50</v>
      </c>
      <c r="U1907" s="9" t="s">
        <v>104</v>
      </c>
      <c r="V1907" s="16" t="str">
        <f ca="1">PROPER(Table13[[#This Row],[Region]])</f>
        <v>South</v>
      </c>
      <c r="W1907" s="9" t="s">
        <v>242</v>
      </c>
      <c r="X1907" s="9" t="s">
        <v>1080</v>
      </c>
      <c r="Y1907" s="9" t="s">
        <v>22</v>
      </c>
      <c r="Z1907" s="9" t="str">
        <f>TEXT(Table13[[#This Row],[Order Date]],"mmm")</f>
        <v>Jan</v>
      </c>
      <c r="AA1907" s="1" t="str">
        <f>TEXT(Table13[[#This Row],[Order Date]],"yyyy")</f>
        <v>2015</v>
      </c>
      <c r="AB1907" s="1" t="str">
        <f>TEXT(Table13[[#This Row],[Order Date]],"mmm yyyy")</f>
        <v>Jan 2015</v>
      </c>
      <c r="AC1907" s="1" t="str">
        <f>TEXT(Table13[[#This Row],[Order Date]],"dddd")</f>
        <v>Tuesday</v>
      </c>
    </row>
    <row r="1908" spans="1:29" ht="14.5">
      <c r="A1908" s="9">
        <v>3347</v>
      </c>
      <c r="B1908" s="9" t="str">
        <f>VLOOKUP(Table13[[#This Row],[Customer ID]],'Customer Lookup'!A:B,2,0)</f>
        <v>Carrie McIntosh</v>
      </c>
      <c r="C1908" s="9">
        <v>89356</v>
      </c>
      <c r="D1908" s="12">
        <v>42031</v>
      </c>
      <c r="E1908" s="12">
        <v>42033</v>
      </c>
      <c r="F1908" s="24">
        <f>Table13[[#This Row],[Ship Date]]-Table13[[#This Row],[Order Date]]</f>
        <v>2</v>
      </c>
      <c r="G1908" s="18" t="str">
        <f>IF(Table13[[#This Row],[Shipping Delay (No of Days From Order to Delivery)]]&lt;=2,"Fast Delivery","Standard Delivery")</f>
        <v>Fast Delivery</v>
      </c>
      <c r="H1908" s="8" t="s">
        <v>2235</v>
      </c>
      <c r="I1908" s="13" t="str">
        <f ca="1">TRIM(Table13[[#This Row],[Product Category]])</f>
        <v>Technology</v>
      </c>
      <c r="J1908" s="13" t="str">
        <f ca="1">PROPER(Table13[[#This Row],[Product Sub-Category]])</f>
        <v>Telephones And Communication</v>
      </c>
      <c r="K1908" s="14">
        <v>1</v>
      </c>
      <c r="L1908" s="15">
        <v>110.99</v>
      </c>
      <c r="M1908" s="15">
        <f t="shared" si="87"/>
        <v>110.99</v>
      </c>
      <c r="N1908" s="9">
        <v>0.1</v>
      </c>
      <c r="O1908" s="21">
        <v>0.1</v>
      </c>
      <c r="P1908" s="21" t="str">
        <f>IF(Table13[[#This Row],[Discount]]=0,"No Discount",IF(Table13[[#This Row],[Discount]]&lt;=0.05,"Low",IF(Table13[[#This Row],[Discount]]&lt;=0.1,"Medium","High")))</f>
        <v>Medium</v>
      </c>
      <c r="Q1908" s="15">
        <f t="shared" si="88"/>
        <v>11.099</v>
      </c>
      <c r="R1908" s="15">
        <f t="shared" si="89"/>
        <v>99.890999999999991</v>
      </c>
      <c r="S1908" s="15" t="str">
        <f>IF(Table13[[#This Row],[Total Sales After Discount (Main Total Sales)]]&gt;=1000,"High Order","Low Order")</f>
        <v>Low Order</v>
      </c>
      <c r="T1908" s="9" t="s">
        <v>50</v>
      </c>
      <c r="U1908" s="9" t="s">
        <v>104</v>
      </c>
      <c r="V1908" s="16" t="str">
        <f ca="1">PROPER(Table13[[#This Row],[Region]])</f>
        <v>West</v>
      </c>
      <c r="W1908" s="9" t="s">
        <v>242</v>
      </c>
      <c r="X1908" s="9" t="s">
        <v>1080</v>
      </c>
      <c r="Y1908" s="9" t="s">
        <v>32</v>
      </c>
      <c r="Z1908" s="9" t="str">
        <f>TEXT(Table13[[#This Row],[Order Date]],"mmm")</f>
        <v>Jan</v>
      </c>
      <c r="AA1908" s="1" t="str">
        <f>TEXT(Table13[[#This Row],[Order Date]],"yyyy")</f>
        <v>2015</v>
      </c>
      <c r="AB1908" s="1" t="str">
        <f>TEXT(Table13[[#This Row],[Order Date]],"mmm yyyy")</f>
        <v>Jan 2015</v>
      </c>
      <c r="AC1908" s="1" t="str">
        <f>TEXT(Table13[[#This Row],[Order Date]],"dddd")</f>
        <v>Tuesday</v>
      </c>
    </row>
    <row r="1909" spans="1:29" ht="14.5">
      <c r="A1909" s="9">
        <v>3350</v>
      </c>
      <c r="B1909" s="9" t="str">
        <f>VLOOKUP(Table13[[#This Row],[Customer ID]],'Customer Lookup'!A:B,2,0)</f>
        <v>Amy York</v>
      </c>
      <c r="C1909" s="9">
        <v>91296</v>
      </c>
      <c r="D1909" s="12">
        <v>42027</v>
      </c>
      <c r="E1909" s="12">
        <v>42029</v>
      </c>
      <c r="F1909" s="24">
        <f>Table13[[#This Row],[Ship Date]]-Table13[[#This Row],[Order Date]]</f>
        <v>2</v>
      </c>
      <c r="G1909" s="18" t="str">
        <f>IF(Table13[[#This Row],[Shipping Delay (No of Days From Order to Delivery)]]&lt;=2,"Fast Delivery","Standard Delivery")</f>
        <v>Fast Delivery</v>
      </c>
      <c r="H1909" s="9" t="s">
        <v>144</v>
      </c>
      <c r="I1909" s="13" t="str">
        <f ca="1">TRIM(Table13[[#This Row],[Product Category]])</f>
        <v>Office Supplies</v>
      </c>
      <c r="J1909" s="13" t="str">
        <f ca="1">PROPER(Table13[[#This Row],[Product Sub-Category]])</f>
        <v>Computer Peripherals</v>
      </c>
      <c r="K1909" s="14">
        <v>5</v>
      </c>
      <c r="L1909" s="15">
        <v>73.98</v>
      </c>
      <c r="M1909" s="15">
        <f t="shared" si="87"/>
        <v>369.90000000000003</v>
      </c>
      <c r="N1909" s="9">
        <v>0.05</v>
      </c>
      <c r="O1909" s="20">
        <v>0.05</v>
      </c>
      <c r="P1909" s="20" t="str">
        <f>IF(Table13[[#This Row],[Discount]]=0,"No Discount",IF(Table13[[#This Row],[Discount]]&lt;=0.05,"Low",IF(Table13[[#This Row],[Discount]]&lt;=0.1,"Medium","High")))</f>
        <v>Low</v>
      </c>
      <c r="Q1909" s="15">
        <f t="shared" si="88"/>
        <v>18.495000000000001</v>
      </c>
      <c r="R1909" s="15">
        <f t="shared" si="89"/>
        <v>351.40500000000003</v>
      </c>
      <c r="S1909" s="15" t="str">
        <f>IF(Table13[[#This Row],[Total Sales After Discount (Main Total Sales)]]&gt;=1000,"High Order","Low Order")</f>
        <v>Low Order</v>
      </c>
      <c r="T1909" s="9" t="s">
        <v>50</v>
      </c>
      <c r="U1909" s="9" t="s">
        <v>51</v>
      </c>
      <c r="V1909" s="16" t="str">
        <f ca="1">PROPER(Table13[[#This Row],[Region]])</f>
        <v>West</v>
      </c>
      <c r="W1909" s="9" t="s">
        <v>29</v>
      </c>
      <c r="X1909" s="9" t="s">
        <v>1081</v>
      </c>
      <c r="Y1909" s="9" t="s">
        <v>32</v>
      </c>
      <c r="Z1909" s="9" t="str">
        <f>TEXT(Table13[[#This Row],[Order Date]],"mmm")</f>
        <v>Jan</v>
      </c>
      <c r="AA1909" s="1" t="str">
        <f>TEXT(Table13[[#This Row],[Order Date]],"yyyy")</f>
        <v>2015</v>
      </c>
      <c r="AB1909" s="1" t="str">
        <f>TEXT(Table13[[#This Row],[Order Date]],"mmm yyyy")</f>
        <v>Jan 2015</v>
      </c>
      <c r="AC1909" s="1" t="str">
        <f>TEXT(Table13[[#This Row],[Order Date]],"dddd")</f>
        <v>Friday</v>
      </c>
    </row>
    <row r="1910" spans="1:29" ht="14.5">
      <c r="A1910" s="9">
        <v>3351</v>
      </c>
      <c r="B1910" s="9" t="str">
        <f>VLOOKUP(Table13[[#This Row],[Customer ID]],'Customer Lookup'!A:B,2,0)</f>
        <v>Nathan Wyatt</v>
      </c>
      <c r="C1910" s="9">
        <v>91297</v>
      </c>
      <c r="D1910" s="12">
        <v>42039</v>
      </c>
      <c r="E1910" s="12">
        <v>42041</v>
      </c>
      <c r="F1910" s="24">
        <f>Table13[[#This Row],[Ship Date]]-Table13[[#This Row],[Order Date]]</f>
        <v>2</v>
      </c>
      <c r="G1910" s="18" t="str">
        <f>IF(Table13[[#This Row],[Shipping Delay (No of Days From Order to Delivery)]]&lt;=2,"Fast Delivery","Standard Delivery")</f>
        <v>Fast Delivery</v>
      </c>
      <c r="H1910" s="8" t="s">
        <v>196</v>
      </c>
      <c r="I1910" s="13" t="str">
        <f ca="1">TRIM(Table13[[#This Row],[Product Category]])</f>
        <v>Office Supplies</v>
      </c>
      <c r="J1910" s="13" t="str">
        <f ca="1">PROPER(Table13[[#This Row],[Product Sub-Category]])</f>
        <v>Appliances</v>
      </c>
      <c r="K1910" s="14">
        <v>17</v>
      </c>
      <c r="L1910" s="15">
        <v>10.89</v>
      </c>
      <c r="M1910" s="15">
        <f t="shared" si="87"/>
        <v>185.13</v>
      </c>
      <c r="N1910" s="9">
        <v>0.05</v>
      </c>
      <c r="O1910" s="21">
        <v>0.05</v>
      </c>
      <c r="P1910" s="21" t="str">
        <f>IF(Table13[[#This Row],[Discount]]=0,"No Discount",IF(Table13[[#This Row],[Discount]]&lt;=0.05,"Low",IF(Table13[[#This Row],[Discount]]&lt;=0.1,"Medium","High")))</f>
        <v>Low</v>
      </c>
      <c r="Q1910" s="15">
        <f t="shared" si="88"/>
        <v>9.2565000000000008</v>
      </c>
      <c r="R1910" s="15">
        <f t="shared" si="89"/>
        <v>175.87350000000001</v>
      </c>
      <c r="S1910" s="15" t="str">
        <f>IF(Table13[[#This Row],[Total Sales After Discount (Main Total Sales)]]&gt;=1000,"High Order","Low Order")</f>
        <v>Low Order</v>
      </c>
      <c r="T1910" s="9" t="s">
        <v>41</v>
      </c>
      <c r="U1910" s="9" t="s">
        <v>51</v>
      </c>
      <c r="V1910" s="16" t="str">
        <f ca="1">PROPER(Table13[[#This Row],[Region]])</f>
        <v>West</v>
      </c>
      <c r="W1910" s="9" t="s">
        <v>29</v>
      </c>
      <c r="X1910" s="9" t="s">
        <v>1082</v>
      </c>
      <c r="Y1910" s="9" t="s">
        <v>32</v>
      </c>
      <c r="Z1910" s="9" t="str">
        <f>TEXT(Table13[[#This Row],[Order Date]],"mmm")</f>
        <v>Feb</v>
      </c>
      <c r="AA1910" s="1" t="str">
        <f>TEXT(Table13[[#This Row],[Order Date]],"yyyy")</f>
        <v>2015</v>
      </c>
      <c r="AB1910" s="1" t="str">
        <f>TEXT(Table13[[#This Row],[Order Date]],"mmm yyyy")</f>
        <v>Feb 2015</v>
      </c>
      <c r="AC1910" s="1" t="str">
        <f>TEXT(Table13[[#This Row],[Order Date]],"dddd")</f>
        <v>Wednesday</v>
      </c>
    </row>
    <row r="1911" spans="1:29" ht="14.5">
      <c r="A1911" s="9">
        <v>3351</v>
      </c>
      <c r="B1911" s="9" t="str">
        <f>VLOOKUP(Table13[[#This Row],[Customer ID]],'Customer Lookup'!A:B,2,0)</f>
        <v>Nathan Wyatt</v>
      </c>
      <c r="C1911" s="9">
        <v>91298</v>
      </c>
      <c r="D1911" s="12">
        <v>42042</v>
      </c>
      <c r="E1911" s="12">
        <v>42044</v>
      </c>
      <c r="F1911" s="24">
        <f>Table13[[#This Row],[Ship Date]]-Table13[[#This Row],[Order Date]]</f>
        <v>2</v>
      </c>
      <c r="G1911" s="18" t="str">
        <f>IF(Table13[[#This Row],[Shipping Delay (No of Days From Order to Delivery)]]&lt;=2,"Fast Delivery","Standard Delivery")</f>
        <v>Fast Delivery</v>
      </c>
      <c r="H1911" s="9" t="s">
        <v>2231</v>
      </c>
      <c r="I1911" s="13" t="str">
        <f ca="1">TRIM(Table13[[#This Row],[Product Category]])</f>
        <v>Office Supplies</v>
      </c>
      <c r="J1911" s="13" t="str">
        <f ca="1">PROPER(Table13[[#This Row],[Product Sub-Category]])</f>
        <v>Pens &amp; Art Supplies</v>
      </c>
      <c r="K1911" s="14">
        <v>12</v>
      </c>
      <c r="L1911" s="15">
        <v>6.7</v>
      </c>
      <c r="M1911" s="15">
        <f t="shared" si="87"/>
        <v>80.400000000000006</v>
      </c>
      <c r="N1911" s="9">
        <v>0.05</v>
      </c>
      <c r="O1911" s="20">
        <v>0.05</v>
      </c>
      <c r="P1911" s="20" t="str">
        <f>IF(Table13[[#This Row],[Discount]]=0,"No Discount",IF(Table13[[#This Row],[Discount]]&lt;=0.05,"Low",IF(Table13[[#This Row],[Discount]]&lt;=0.1,"Medium","High")))</f>
        <v>Low</v>
      </c>
      <c r="Q1911" s="15">
        <f t="shared" si="88"/>
        <v>4.0200000000000005</v>
      </c>
      <c r="R1911" s="15">
        <f t="shared" si="89"/>
        <v>76.38000000000001</v>
      </c>
      <c r="S1911" s="15" t="str">
        <f>IF(Table13[[#This Row],[Total Sales After Discount (Main Total Sales)]]&gt;=1000,"High Order","Low Order")</f>
        <v>Low Order</v>
      </c>
      <c r="T1911" s="9" t="s">
        <v>21</v>
      </c>
      <c r="U1911" s="9" t="s">
        <v>51</v>
      </c>
      <c r="V1911" s="16" t="str">
        <f ca="1">PROPER(Table13[[#This Row],[Region]])</f>
        <v>West</v>
      </c>
      <c r="W1911" s="9" t="s">
        <v>29</v>
      </c>
      <c r="X1911" s="9" t="s">
        <v>1082</v>
      </c>
      <c r="Y1911" s="9" t="s">
        <v>22</v>
      </c>
      <c r="Z1911" s="9" t="str">
        <f>TEXT(Table13[[#This Row],[Order Date]],"mmm")</f>
        <v>Feb</v>
      </c>
      <c r="AA1911" s="1" t="str">
        <f>TEXT(Table13[[#This Row],[Order Date]],"yyyy")</f>
        <v>2015</v>
      </c>
      <c r="AB1911" s="1" t="str">
        <f>TEXT(Table13[[#This Row],[Order Date]],"mmm yyyy")</f>
        <v>Feb 2015</v>
      </c>
      <c r="AC1911" s="1" t="str">
        <f>TEXT(Table13[[#This Row],[Order Date]],"dddd")</f>
        <v>Saturday</v>
      </c>
    </row>
    <row r="1912" spans="1:29" ht="14.5">
      <c r="A1912" s="9">
        <v>3354</v>
      </c>
      <c r="B1912" s="9" t="str">
        <f>VLOOKUP(Table13[[#This Row],[Customer ID]],'Customer Lookup'!A:B,2,0)</f>
        <v>Sara Faulkner</v>
      </c>
      <c r="C1912" s="9">
        <v>88589</v>
      </c>
      <c r="D1912" s="12">
        <v>42140</v>
      </c>
      <c r="E1912" s="12">
        <v>42141</v>
      </c>
      <c r="F1912" s="24">
        <f>Table13[[#This Row],[Ship Date]]-Table13[[#This Row],[Order Date]]</f>
        <v>1</v>
      </c>
      <c r="G1912" s="18" t="str">
        <f>IF(Table13[[#This Row],[Shipping Delay (No of Days From Order to Delivery)]]&lt;=2,"Fast Delivery","Standard Delivery")</f>
        <v>Fast Delivery</v>
      </c>
      <c r="H1912" s="8" t="s">
        <v>2237</v>
      </c>
      <c r="I1912" s="13" t="str">
        <f ca="1">TRIM(Table13[[#This Row],[Product Category]])</f>
        <v>Office Supplies</v>
      </c>
      <c r="J1912" s="13" t="str">
        <f ca="1">PROPER(Table13[[#This Row],[Product Sub-Category]])</f>
        <v>Binders And Binder Accessories</v>
      </c>
      <c r="K1912" s="14">
        <v>7</v>
      </c>
      <c r="L1912" s="15">
        <v>28.53</v>
      </c>
      <c r="M1912" s="15">
        <f t="shared" si="87"/>
        <v>199.71</v>
      </c>
      <c r="N1912" s="9">
        <v>0.05</v>
      </c>
      <c r="O1912" s="21">
        <v>0.05</v>
      </c>
      <c r="P1912" s="21" t="str">
        <f>IF(Table13[[#This Row],[Discount]]=0,"No Discount",IF(Table13[[#This Row],[Discount]]&lt;=0.05,"Low",IF(Table13[[#This Row],[Discount]]&lt;=0.1,"Medium","High")))</f>
        <v>Low</v>
      </c>
      <c r="Q1912" s="15">
        <f t="shared" si="88"/>
        <v>9.9855000000000018</v>
      </c>
      <c r="R1912" s="15">
        <f t="shared" si="89"/>
        <v>189.72450000000001</v>
      </c>
      <c r="S1912" s="15" t="str">
        <f>IF(Table13[[#This Row],[Total Sales After Discount (Main Total Sales)]]&gt;=1000,"High Order","Low Order")</f>
        <v>Low Order</v>
      </c>
      <c r="T1912" s="9" t="s">
        <v>21</v>
      </c>
      <c r="U1912" s="9" t="s">
        <v>81</v>
      </c>
      <c r="V1912" s="16" t="str">
        <f ca="1">PROPER(Table13[[#This Row],[Region]])</f>
        <v>West</v>
      </c>
      <c r="W1912" s="9" t="s">
        <v>37</v>
      </c>
      <c r="X1912" s="9" t="s">
        <v>1083</v>
      </c>
      <c r="Y1912" s="9" t="s">
        <v>32</v>
      </c>
      <c r="Z1912" s="9" t="str">
        <f>TEXT(Table13[[#This Row],[Order Date]],"mmm")</f>
        <v>May</v>
      </c>
      <c r="AA1912" s="1" t="str">
        <f>TEXT(Table13[[#This Row],[Order Date]],"yyyy")</f>
        <v>2015</v>
      </c>
      <c r="AB1912" s="1" t="str">
        <f>TEXT(Table13[[#This Row],[Order Date]],"mmm yyyy")</f>
        <v>May 2015</v>
      </c>
      <c r="AC1912" s="1" t="str">
        <f>TEXT(Table13[[#This Row],[Order Date]],"dddd")</f>
        <v>Saturday</v>
      </c>
    </row>
    <row r="1913" spans="1:29" ht="14.5">
      <c r="A1913" s="9">
        <v>3354</v>
      </c>
      <c r="B1913" s="9" t="str">
        <f>VLOOKUP(Table13[[#This Row],[Customer ID]],'Customer Lookup'!A:B,2,0)</f>
        <v>Sara Faulkner</v>
      </c>
      <c r="C1913" s="9">
        <v>88589</v>
      </c>
      <c r="D1913" s="12">
        <v>42140</v>
      </c>
      <c r="E1913" s="12">
        <v>42142</v>
      </c>
      <c r="F1913" s="24">
        <f>Table13[[#This Row],[Ship Date]]-Table13[[#This Row],[Order Date]]</f>
        <v>2</v>
      </c>
      <c r="G1913" s="18" t="str">
        <f>IF(Table13[[#This Row],[Shipping Delay (No of Days From Order to Delivery)]]&lt;=2,"Fast Delivery","Standard Delivery")</f>
        <v>Fast Delivery</v>
      </c>
      <c r="H1913" s="9" t="s">
        <v>83</v>
      </c>
      <c r="I1913" s="13" t="str">
        <f ca="1">TRIM(Table13[[#This Row],[Product Category]])</f>
        <v>Office Supplies</v>
      </c>
      <c r="J1913" s="13" t="str">
        <f ca="1">PROPER(Table13[[#This Row],[Product Sub-Category]])</f>
        <v>Paper</v>
      </c>
      <c r="K1913" s="14">
        <v>6</v>
      </c>
      <c r="L1913" s="15">
        <v>5.98</v>
      </c>
      <c r="M1913" s="15">
        <f t="shared" si="87"/>
        <v>35.880000000000003</v>
      </c>
      <c r="N1913" s="9">
        <v>0.05</v>
      </c>
      <c r="O1913" s="20">
        <v>0.05</v>
      </c>
      <c r="P1913" s="20" t="str">
        <f>IF(Table13[[#This Row],[Discount]]=0,"No Discount",IF(Table13[[#This Row],[Discount]]&lt;=0.05,"Low",IF(Table13[[#This Row],[Discount]]&lt;=0.1,"Medium","High")))</f>
        <v>Low</v>
      </c>
      <c r="Q1913" s="15">
        <f t="shared" si="88"/>
        <v>1.7940000000000003</v>
      </c>
      <c r="R1913" s="15">
        <f t="shared" si="89"/>
        <v>34.086000000000006</v>
      </c>
      <c r="S1913" s="15" t="str">
        <f>IF(Table13[[#This Row],[Total Sales After Discount (Main Total Sales)]]&gt;=1000,"High Order","Low Order")</f>
        <v>Low Order</v>
      </c>
      <c r="T1913" s="9" t="s">
        <v>21</v>
      </c>
      <c r="U1913" s="9" t="s">
        <v>81</v>
      </c>
      <c r="V1913" s="16" t="str">
        <f ca="1">PROPER(Table13[[#This Row],[Region]])</f>
        <v>West</v>
      </c>
      <c r="W1913" s="9" t="s">
        <v>37</v>
      </c>
      <c r="X1913" s="9" t="s">
        <v>1083</v>
      </c>
      <c r="Y1913" s="9" t="s">
        <v>32</v>
      </c>
      <c r="Z1913" s="9" t="str">
        <f>TEXT(Table13[[#This Row],[Order Date]],"mmm")</f>
        <v>May</v>
      </c>
      <c r="AA1913" s="1" t="str">
        <f>TEXT(Table13[[#This Row],[Order Date]],"yyyy")</f>
        <v>2015</v>
      </c>
      <c r="AB1913" s="1" t="str">
        <f>TEXT(Table13[[#This Row],[Order Date]],"mmm yyyy")</f>
        <v>May 2015</v>
      </c>
      <c r="AC1913" s="1" t="str">
        <f>TEXT(Table13[[#This Row],[Order Date]],"dddd")</f>
        <v>Saturday</v>
      </c>
    </row>
    <row r="1914" spans="1:29" ht="14.5">
      <c r="A1914" s="9">
        <v>3354</v>
      </c>
      <c r="B1914" s="9" t="str">
        <f>VLOOKUP(Table13[[#This Row],[Customer ID]],'Customer Lookup'!A:B,2,0)</f>
        <v>Sara Faulkner</v>
      </c>
      <c r="C1914" s="9">
        <v>88590</v>
      </c>
      <c r="D1914" s="12">
        <v>42090</v>
      </c>
      <c r="E1914" s="12">
        <v>42092</v>
      </c>
      <c r="F1914" s="24">
        <f>Table13[[#This Row],[Ship Date]]-Table13[[#This Row],[Order Date]]</f>
        <v>2</v>
      </c>
      <c r="G1914" s="18" t="str">
        <f>IF(Table13[[#This Row],[Shipping Delay (No of Days From Order to Delivery)]]&lt;=2,"Fast Delivery","Standard Delivery")</f>
        <v>Fast Delivery</v>
      </c>
      <c r="H1914" s="8" t="s">
        <v>116</v>
      </c>
      <c r="I1914" s="13" t="str">
        <f ca="1">TRIM(Table13[[#This Row],[Product Category]])</f>
        <v>Office Supplies</v>
      </c>
      <c r="J1914" s="13" t="str">
        <f ca="1">PROPER(Table13[[#This Row],[Product Sub-Category]])</f>
        <v>Labels</v>
      </c>
      <c r="K1914" s="14">
        <v>19</v>
      </c>
      <c r="L1914" s="15">
        <v>3.69</v>
      </c>
      <c r="M1914" s="15">
        <f t="shared" si="87"/>
        <v>70.11</v>
      </c>
      <c r="N1914" s="9">
        <v>0.05</v>
      </c>
      <c r="O1914" s="21">
        <v>0.05</v>
      </c>
      <c r="P1914" s="21" t="str">
        <f>IF(Table13[[#This Row],[Discount]]=0,"No Discount",IF(Table13[[#This Row],[Discount]]&lt;=0.05,"Low",IF(Table13[[#This Row],[Discount]]&lt;=0.1,"Medium","High")))</f>
        <v>Low</v>
      </c>
      <c r="Q1914" s="15">
        <f t="shared" si="88"/>
        <v>3.5055000000000001</v>
      </c>
      <c r="R1914" s="15">
        <f t="shared" si="89"/>
        <v>66.604500000000002</v>
      </c>
      <c r="S1914" s="15" t="str">
        <f>IF(Table13[[#This Row],[Total Sales After Discount (Main Total Sales)]]&gt;=1000,"High Order","Low Order")</f>
        <v>Low Order</v>
      </c>
      <c r="T1914" s="9" t="s">
        <v>31</v>
      </c>
      <c r="U1914" s="9" t="s">
        <v>81</v>
      </c>
      <c r="V1914" s="16" t="str">
        <f ca="1">PROPER(Table13[[#This Row],[Region]])</f>
        <v>West</v>
      </c>
      <c r="W1914" s="9" t="s">
        <v>37</v>
      </c>
      <c r="X1914" s="9" t="s">
        <v>1083</v>
      </c>
      <c r="Y1914" s="9" t="s">
        <v>32</v>
      </c>
      <c r="Z1914" s="9" t="str">
        <f>TEXT(Table13[[#This Row],[Order Date]],"mmm")</f>
        <v>Mar</v>
      </c>
      <c r="AA1914" s="1" t="str">
        <f>TEXT(Table13[[#This Row],[Order Date]],"yyyy")</f>
        <v>2015</v>
      </c>
      <c r="AB1914" s="1" t="str">
        <f>TEXT(Table13[[#This Row],[Order Date]],"mmm yyyy")</f>
        <v>Mar 2015</v>
      </c>
      <c r="AC1914" s="1" t="str">
        <f>TEXT(Table13[[#This Row],[Order Date]],"dddd")</f>
        <v>Friday</v>
      </c>
    </row>
    <row r="1915" spans="1:29" ht="14.5">
      <c r="A1915" s="9">
        <v>3355</v>
      </c>
      <c r="B1915" s="9" t="str">
        <f>VLOOKUP(Table13[[#This Row],[Customer ID]],'Customer Lookup'!A:B,2,0)</f>
        <v>Glenda Simon</v>
      </c>
      <c r="C1915" s="9">
        <v>88587</v>
      </c>
      <c r="D1915" s="12">
        <v>42063</v>
      </c>
      <c r="E1915" s="12">
        <v>42072</v>
      </c>
      <c r="F1915" s="24">
        <f>Table13[[#This Row],[Ship Date]]-Table13[[#This Row],[Order Date]]</f>
        <v>9</v>
      </c>
      <c r="G1915" s="18" t="str">
        <f>IF(Table13[[#This Row],[Shipping Delay (No of Days From Order to Delivery)]]&lt;=2,"Fast Delivery","Standard Delivery")</f>
        <v>Standard Delivery</v>
      </c>
      <c r="H1915" s="9" t="s">
        <v>2237</v>
      </c>
      <c r="I1915" s="13" t="str">
        <f ca="1">TRIM(Table13[[#This Row],[Product Category]])</f>
        <v>Technology</v>
      </c>
      <c r="J1915" s="13" t="str">
        <f ca="1">PROPER(Table13[[#This Row],[Product Sub-Category]])</f>
        <v>Binders And Binder Accessories</v>
      </c>
      <c r="K1915" s="14">
        <v>5</v>
      </c>
      <c r="L1915" s="15">
        <v>120.98</v>
      </c>
      <c r="M1915" s="15">
        <f t="shared" si="87"/>
        <v>604.9</v>
      </c>
      <c r="N1915" s="9">
        <v>0.1</v>
      </c>
      <c r="O1915" s="20">
        <v>0.1</v>
      </c>
      <c r="P1915" s="20" t="str">
        <f>IF(Table13[[#This Row],[Discount]]=0,"No Discount",IF(Table13[[#This Row],[Discount]]&lt;=0.05,"Low",IF(Table13[[#This Row],[Discount]]&lt;=0.1,"Medium","High")))</f>
        <v>Medium</v>
      </c>
      <c r="Q1915" s="15">
        <f t="shared" si="88"/>
        <v>60.49</v>
      </c>
      <c r="R1915" s="15">
        <f t="shared" si="89"/>
        <v>544.41</v>
      </c>
      <c r="S1915" s="15" t="str">
        <f>IF(Table13[[#This Row],[Total Sales After Discount (Main Total Sales)]]&gt;=1000,"High Order","Low Order")</f>
        <v>Low Order</v>
      </c>
      <c r="T1915" s="9" t="s">
        <v>98</v>
      </c>
      <c r="U1915" s="9" t="s">
        <v>81</v>
      </c>
      <c r="V1915" s="16" t="str">
        <f ca="1">PROPER(Table13[[#This Row],[Region]])</f>
        <v>West</v>
      </c>
      <c r="W1915" s="9" t="s">
        <v>37</v>
      </c>
      <c r="X1915" s="9" t="s">
        <v>1084</v>
      </c>
      <c r="Y1915" s="9" t="s">
        <v>32</v>
      </c>
      <c r="Z1915" s="9" t="str">
        <f>TEXT(Table13[[#This Row],[Order Date]],"mmm")</f>
        <v>Feb</v>
      </c>
      <c r="AA1915" s="1" t="str">
        <f>TEXT(Table13[[#This Row],[Order Date]],"yyyy")</f>
        <v>2015</v>
      </c>
      <c r="AB1915" s="1" t="str">
        <f>TEXT(Table13[[#This Row],[Order Date]],"mmm yyyy")</f>
        <v>Feb 2015</v>
      </c>
      <c r="AC1915" s="1" t="str">
        <f>TEXT(Table13[[#This Row],[Order Date]],"dddd")</f>
        <v>Saturday</v>
      </c>
    </row>
    <row r="1916" spans="1:29" ht="14.5">
      <c r="A1916" s="9">
        <v>3355</v>
      </c>
      <c r="B1916" s="9" t="str">
        <f>VLOOKUP(Table13[[#This Row],[Customer ID]],'Customer Lookup'!A:B,2,0)</f>
        <v>Glenda Simon</v>
      </c>
      <c r="C1916" s="9">
        <v>88587</v>
      </c>
      <c r="D1916" s="12">
        <v>42063</v>
      </c>
      <c r="E1916" s="12">
        <v>42067</v>
      </c>
      <c r="F1916" s="24">
        <f>Table13[[#This Row],[Ship Date]]-Table13[[#This Row],[Order Date]]</f>
        <v>4</v>
      </c>
      <c r="G1916" s="18" t="str">
        <f>IF(Table13[[#This Row],[Shipping Delay (No of Days From Order to Delivery)]]&lt;=2,"Fast Delivery","Standard Delivery")</f>
        <v>Standard Delivery</v>
      </c>
      <c r="H1916" s="8" t="s">
        <v>144</v>
      </c>
      <c r="I1916" s="13" t="str">
        <f ca="1">TRIM(Table13[[#This Row],[Product Category]])</f>
        <v>Technology</v>
      </c>
      <c r="J1916" s="13" t="str">
        <f ca="1">PROPER(Table13[[#This Row],[Product Sub-Category]])</f>
        <v>Computer Peripherals</v>
      </c>
      <c r="K1916" s="14">
        <v>6</v>
      </c>
      <c r="L1916" s="15">
        <v>8.32</v>
      </c>
      <c r="M1916" s="15">
        <f t="shared" si="87"/>
        <v>49.92</v>
      </c>
      <c r="N1916" s="9">
        <v>0.05</v>
      </c>
      <c r="O1916" s="21">
        <v>0.05</v>
      </c>
      <c r="P1916" s="21" t="str">
        <f>IF(Table13[[#This Row],[Discount]]=0,"No Discount",IF(Table13[[#This Row],[Discount]]&lt;=0.05,"Low",IF(Table13[[#This Row],[Discount]]&lt;=0.1,"Medium","High")))</f>
        <v>Low</v>
      </c>
      <c r="Q1916" s="15">
        <f t="shared" si="88"/>
        <v>2.4960000000000004</v>
      </c>
      <c r="R1916" s="15">
        <f t="shared" si="89"/>
        <v>47.423999999999999</v>
      </c>
      <c r="S1916" s="15" t="str">
        <f>IF(Table13[[#This Row],[Total Sales After Discount (Main Total Sales)]]&gt;=1000,"High Order","Low Order")</f>
        <v>Low Order</v>
      </c>
      <c r="T1916" s="9" t="s">
        <v>98</v>
      </c>
      <c r="U1916" s="9" t="s">
        <v>81</v>
      </c>
      <c r="V1916" s="16" t="str">
        <f ca="1">PROPER(Table13[[#This Row],[Region]])</f>
        <v>West</v>
      </c>
      <c r="W1916" s="9" t="s">
        <v>37</v>
      </c>
      <c r="X1916" s="9" t="s">
        <v>1084</v>
      </c>
      <c r="Y1916" s="9" t="s">
        <v>22</v>
      </c>
      <c r="Z1916" s="9" t="str">
        <f>TEXT(Table13[[#This Row],[Order Date]],"mmm")</f>
        <v>Feb</v>
      </c>
      <c r="AA1916" s="1" t="str">
        <f>TEXT(Table13[[#This Row],[Order Date]],"yyyy")</f>
        <v>2015</v>
      </c>
      <c r="AB1916" s="1" t="str">
        <f>TEXT(Table13[[#This Row],[Order Date]],"mmm yyyy")</f>
        <v>Feb 2015</v>
      </c>
      <c r="AC1916" s="1" t="str">
        <f>TEXT(Table13[[#This Row],[Order Date]],"dddd")</f>
        <v>Saturday</v>
      </c>
    </row>
    <row r="1917" spans="1:29" ht="14.5">
      <c r="A1917" s="9">
        <v>3355</v>
      </c>
      <c r="B1917" s="9" t="str">
        <f>VLOOKUP(Table13[[#This Row],[Customer ID]],'Customer Lookup'!A:B,2,0)</f>
        <v>Glenda Simon</v>
      </c>
      <c r="C1917" s="9">
        <v>88587</v>
      </c>
      <c r="D1917" s="12">
        <v>42063</v>
      </c>
      <c r="E1917" s="12">
        <v>42063</v>
      </c>
      <c r="F1917" s="24">
        <f>Table13[[#This Row],[Ship Date]]-Table13[[#This Row],[Order Date]]</f>
        <v>0</v>
      </c>
      <c r="G1917" s="18" t="str">
        <f>IF(Table13[[#This Row],[Shipping Delay (No of Days From Order to Delivery)]]&lt;=2,"Fast Delivery","Standard Delivery")</f>
        <v>Fast Delivery</v>
      </c>
      <c r="H1917" s="9" t="s">
        <v>2235</v>
      </c>
      <c r="I1917" s="13" t="str">
        <f ca="1">TRIM(Table13[[#This Row],[Product Category]])</f>
        <v>Office Supplies</v>
      </c>
      <c r="J1917" s="13" t="str">
        <f ca="1">PROPER(Table13[[#This Row],[Product Sub-Category]])</f>
        <v>Telephones And Communication</v>
      </c>
      <c r="K1917" s="14">
        <v>7</v>
      </c>
      <c r="L1917" s="15">
        <v>125.99</v>
      </c>
      <c r="M1917" s="15">
        <f t="shared" si="87"/>
        <v>881.93</v>
      </c>
      <c r="N1917" s="9">
        <v>0.1</v>
      </c>
      <c r="O1917" s="20">
        <v>0.1</v>
      </c>
      <c r="P1917" s="20" t="str">
        <f>IF(Table13[[#This Row],[Discount]]=0,"No Discount",IF(Table13[[#This Row],[Discount]]&lt;=0.05,"Low",IF(Table13[[#This Row],[Discount]]&lt;=0.1,"Medium","High")))</f>
        <v>Medium</v>
      </c>
      <c r="Q1917" s="15">
        <f t="shared" si="88"/>
        <v>88.192999999999998</v>
      </c>
      <c r="R1917" s="15">
        <f t="shared" si="89"/>
        <v>793.73699999999997</v>
      </c>
      <c r="S1917" s="15" t="str">
        <f>IF(Table13[[#This Row],[Total Sales After Discount (Main Total Sales)]]&gt;=1000,"High Order","Low Order")</f>
        <v>Low Order</v>
      </c>
      <c r="T1917" s="9" t="s">
        <v>98</v>
      </c>
      <c r="U1917" s="9" t="s">
        <v>81</v>
      </c>
      <c r="V1917" s="16" t="str">
        <f ca="1">PROPER(Table13[[#This Row],[Region]])</f>
        <v>West</v>
      </c>
      <c r="W1917" s="9" t="s">
        <v>37</v>
      </c>
      <c r="X1917" s="9" t="s">
        <v>1084</v>
      </c>
      <c r="Y1917" s="9" t="s">
        <v>32</v>
      </c>
      <c r="Z1917" s="9" t="str">
        <f>TEXT(Table13[[#This Row],[Order Date]],"mmm")</f>
        <v>Feb</v>
      </c>
      <c r="AA1917" s="1" t="str">
        <f>TEXT(Table13[[#This Row],[Order Date]],"yyyy")</f>
        <v>2015</v>
      </c>
      <c r="AB1917" s="1" t="str">
        <f>TEXT(Table13[[#This Row],[Order Date]],"mmm yyyy")</f>
        <v>Feb 2015</v>
      </c>
      <c r="AC1917" s="1" t="str">
        <f>TEXT(Table13[[#This Row],[Order Date]],"dddd")</f>
        <v>Saturday</v>
      </c>
    </row>
    <row r="1918" spans="1:29" ht="14.5">
      <c r="A1918" s="9">
        <v>3356</v>
      </c>
      <c r="B1918" s="9" t="str">
        <f>VLOOKUP(Table13[[#This Row],[Customer ID]],'Customer Lookup'!A:B,2,0)</f>
        <v>Richard Tan</v>
      </c>
      <c r="C1918" s="9">
        <v>88588</v>
      </c>
      <c r="D1918" s="12">
        <v>42128</v>
      </c>
      <c r="E1918" s="12">
        <v>42130</v>
      </c>
      <c r="F1918" s="24">
        <f>Table13[[#This Row],[Ship Date]]-Table13[[#This Row],[Order Date]]</f>
        <v>2</v>
      </c>
      <c r="G1918" s="18" t="str">
        <f>IF(Table13[[#This Row],[Shipping Delay (No of Days From Order to Delivery)]]&lt;=2,"Fast Delivery","Standard Delivery")</f>
        <v>Fast Delivery</v>
      </c>
      <c r="H1918" s="8" t="s">
        <v>2237</v>
      </c>
      <c r="I1918" s="13" t="str">
        <f ca="1">TRIM(Table13[[#This Row],[Product Category]])</f>
        <v>Furniture</v>
      </c>
      <c r="J1918" s="13" t="str">
        <f ca="1">PROPER(Table13[[#This Row],[Product Sub-Category]])</f>
        <v>Binders And Binder Accessories</v>
      </c>
      <c r="K1918" s="14">
        <v>13</v>
      </c>
      <c r="L1918" s="15">
        <v>5.34</v>
      </c>
      <c r="M1918" s="15">
        <f t="shared" si="87"/>
        <v>69.42</v>
      </c>
      <c r="N1918" s="9">
        <v>0.05</v>
      </c>
      <c r="O1918" s="21">
        <v>0.05</v>
      </c>
      <c r="P1918" s="21" t="str">
        <f>IF(Table13[[#This Row],[Discount]]=0,"No Discount",IF(Table13[[#This Row],[Discount]]&lt;=0.05,"Low",IF(Table13[[#This Row],[Discount]]&lt;=0.1,"Medium","High")))</f>
        <v>Low</v>
      </c>
      <c r="Q1918" s="15">
        <f t="shared" si="88"/>
        <v>3.4710000000000001</v>
      </c>
      <c r="R1918" s="15">
        <f t="shared" si="89"/>
        <v>65.948999999999998</v>
      </c>
      <c r="S1918" s="15" t="str">
        <f>IF(Table13[[#This Row],[Total Sales After Discount (Main Total Sales)]]&gt;=1000,"High Order","Low Order")</f>
        <v>Low Order</v>
      </c>
      <c r="T1918" s="9" t="s">
        <v>50</v>
      </c>
      <c r="U1918" s="9" t="s">
        <v>81</v>
      </c>
      <c r="V1918" s="16" t="str">
        <f ca="1">PROPER(Table13[[#This Row],[Region]])</f>
        <v>West</v>
      </c>
      <c r="W1918" s="9" t="s">
        <v>682</v>
      </c>
      <c r="X1918" s="9" t="s">
        <v>1085</v>
      </c>
      <c r="Y1918" s="9" t="s">
        <v>32</v>
      </c>
      <c r="Z1918" s="9" t="str">
        <f>TEXT(Table13[[#This Row],[Order Date]],"mmm")</f>
        <v>May</v>
      </c>
      <c r="AA1918" s="1" t="str">
        <f>TEXT(Table13[[#This Row],[Order Date]],"yyyy")</f>
        <v>2015</v>
      </c>
      <c r="AB1918" s="1" t="str">
        <f>TEXT(Table13[[#This Row],[Order Date]],"mmm yyyy")</f>
        <v>May 2015</v>
      </c>
      <c r="AC1918" s="1" t="str">
        <f>TEXT(Table13[[#This Row],[Order Date]],"dddd")</f>
        <v>Monday</v>
      </c>
    </row>
    <row r="1919" spans="1:29" ht="14.5">
      <c r="A1919" s="9">
        <v>3356</v>
      </c>
      <c r="B1919" s="9" t="str">
        <f>VLOOKUP(Table13[[#This Row],[Customer ID]],'Customer Lookup'!A:B,2,0)</f>
        <v>Richard Tan</v>
      </c>
      <c r="C1919" s="9">
        <v>88588</v>
      </c>
      <c r="D1919" s="12">
        <v>42128</v>
      </c>
      <c r="E1919" s="12">
        <v>42129</v>
      </c>
      <c r="F1919" s="24">
        <f>Table13[[#This Row],[Ship Date]]-Table13[[#This Row],[Order Date]]</f>
        <v>1</v>
      </c>
      <c r="G1919" s="18" t="str">
        <f>IF(Table13[[#This Row],[Shipping Delay (No of Days From Order to Delivery)]]&lt;=2,"Fast Delivery","Standard Delivery")</f>
        <v>Fast Delivery</v>
      </c>
      <c r="H1919" s="9" t="s">
        <v>2232</v>
      </c>
      <c r="I1919" s="13" t="str">
        <f ca="1">TRIM(Table13[[#This Row],[Product Category]])</f>
        <v>Technology</v>
      </c>
      <c r="J1919" s="13" t="str">
        <f ca="1">PROPER(Table13[[#This Row],[Product Sub-Category]])</f>
        <v>Chairs &amp; Chairmats</v>
      </c>
      <c r="K1919" s="14">
        <v>18</v>
      </c>
      <c r="L1919" s="15">
        <v>160.97999999999999</v>
      </c>
      <c r="M1919" s="15">
        <f t="shared" si="87"/>
        <v>2897.64</v>
      </c>
      <c r="N1919" s="9">
        <v>0.1</v>
      </c>
      <c r="O1919" s="20">
        <v>0.1</v>
      </c>
      <c r="P1919" s="20" t="str">
        <f>IF(Table13[[#This Row],[Discount]]=0,"No Discount",IF(Table13[[#This Row],[Discount]]&lt;=0.05,"Low",IF(Table13[[#This Row],[Discount]]&lt;=0.1,"Medium","High")))</f>
        <v>Medium</v>
      </c>
      <c r="Q1919" s="15">
        <f t="shared" si="88"/>
        <v>289.76400000000001</v>
      </c>
      <c r="R1919" s="15">
        <f t="shared" si="89"/>
        <v>2607.8759999999997</v>
      </c>
      <c r="S1919" s="15" t="str">
        <f>IF(Table13[[#This Row],[Total Sales After Discount (Main Total Sales)]]&gt;=1000,"High Order","Low Order")</f>
        <v>High Order</v>
      </c>
      <c r="T1919" s="9" t="s">
        <v>50</v>
      </c>
      <c r="U1919" s="9" t="s">
        <v>81</v>
      </c>
      <c r="V1919" s="16" t="str">
        <f ca="1">PROPER(Table13[[#This Row],[Region]])</f>
        <v>West</v>
      </c>
      <c r="W1919" s="9" t="s">
        <v>682</v>
      </c>
      <c r="X1919" s="9" t="s">
        <v>1085</v>
      </c>
      <c r="Y1919" s="9" t="s">
        <v>22</v>
      </c>
      <c r="Z1919" s="9" t="str">
        <f>TEXT(Table13[[#This Row],[Order Date]],"mmm")</f>
        <v>May</v>
      </c>
      <c r="AA1919" s="1" t="str">
        <f>TEXT(Table13[[#This Row],[Order Date]],"yyyy")</f>
        <v>2015</v>
      </c>
      <c r="AB1919" s="1" t="str">
        <f>TEXT(Table13[[#This Row],[Order Date]],"mmm yyyy")</f>
        <v>May 2015</v>
      </c>
      <c r="AC1919" s="1" t="str">
        <f>TEXT(Table13[[#This Row],[Order Date]],"dddd")</f>
        <v>Monday</v>
      </c>
    </row>
    <row r="1920" spans="1:29" ht="14.5">
      <c r="A1920" s="9">
        <v>3356</v>
      </c>
      <c r="B1920" s="9" t="str">
        <f>VLOOKUP(Table13[[#This Row],[Customer ID]],'Customer Lookup'!A:B,2,0)</f>
        <v>Richard Tan</v>
      </c>
      <c r="C1920" s="9">
        <v>88588</v>
      </c>
      <c r="D1920" s="12">
        <v>42128</v>
      </c>
      <c r="E1920" s="12">
        <v>42128</v>
      </c>
      <c r="F1920" s="24">
        <f>Table13[[#This Row],[Ship Date]]-Table13[[#This Row],[Order Date]]</f>
        <v>0</v>
      </c>
      <c r="G1920" s="18" t="str">
        <f>IF(Table13[[#This Row],[Shipping Delay (No of Days From Order to Delivery)]]&lt;=2,"Fast Delivery","Standard Delivery")</f>
        <v>Fast Delivery</v>
      </c>
      <c r="H1920" s="8" t="s">
        <v>2235</v>
      </c>
      <c r="I1920" s="13" t="str">
        <f ca="1">TRIM(Table13[[#This Row],[Product Category]])</f>
        <v>Office Supplies</v>
      </c>
      <c r="J1920" s="13" t="str">
        <f ca="1">PROPER(Table13[[#This Row],[Product Sub-Category]])</f>
        <v>Telephones And Communication</v>
      </c>
      <c r="K1920" s="14">
        <v>15</v>
      </c>
      <c r="L1920" s="15">
        <v>65.989999999999995</v>
      </c>
      <c r="M1920" s="15">
        <f t="shared" si="87"/>
        <v>989.84999999999991</v>
      </c>
      <c r="N1920" s="9">
        <v>0.05</v>
      </c>
      <c r="O1920" s="21">
        <v>0.05</v>
      </c>
      <c r="P1920" s="21" t="str">
        <f>IF(Table13[[#This Row],[Discount]]=0,"No Discount",IF(Table13[[#This Row],[Discount]]&lt;=0.05,"Low",IF(Table13[[#This Row],[Discount]]&lt;=0.1,"Medium","High")))</f>
        <v>Low</v>
      </c>
      <c r="Q1920" s="15">
        <f t="shared" si="88"/>
        <v>49.4925</v>
      </c>
      <c r="R1920" s="15">
        <f t="shared" si="89"/>
        <v>940.35749999999996</v>
      </c>
      <c r="S1920" s="15" t="str">
        <f>IF(Table13[[#This Row],[Total Sales After Discount (Main Total Sales)]]&gt;=1000,"High Order","Low Order")</f>
        <v>Low Order</v>
      </c>
      <c r="T1920" s="9" t="s">
        <v>50</v>
      </c>
      <c r="U1920" s="9" t="s">
        <v>81</v>
      </c>
      <c r="V1920" s="16" t="str">
        <f ca="1">PROPER(Table13[[#This Row],[Region]])</f>
        <v>Central</v>
      </c>
      <c r="W1920" s="9" t="s">
        <v>682</v>
      </c>
      <c r="X1920" s="9" t="s">
        <v>1085</v>
      </c>
      <c r="Y1920" s="9" t="s">
        <v>22</v>
      </c>
      <c r="Z1920" s="9" t="str">
        <f>TEXT(Table13[[#This Row],[Order Date]],"mmm")</f>
        <v>May</v>
      </c>
      <c r="AA1920" s="1" t="str">
        <f>TEXT(Table13[[#This Row],[Order Date]],"yyyy")</f>
        <v>2015</v>
      </c>
      <c r="AB1920" s="1" t="str">
        <f>TEXT(Table13[[#This Row],[Order Date]],"mmm yyyy")</f>
        <v>May 2015</v>
      </c>
      <c r="AC1920" s="1" t="str">
        <f>TEXT(Table13[[#This Row],[Order Date]],"dddd")</f>
        <v>Monday</v>
      </c>
    </row>
    <row r="1921" spans="1:29" ht="14.5">
      <c r="A1921" s="9">
        <v>3359</v>
      </c>
      <c r="B1921" s="9" t="str">
        <f>VLOOKUP(Table13[[#This Row],[Customer ID]],'Customer Lookup'!A:B,2,0)</f>
        <v>Jeffrey Cheng</v>
      </c>
      <c r="C1921" s="9">
        <v>91437</v>
      </c>
      <c r="D1921" s="12">
        <v>42122</v>
      </c>
      <c r="E1921" s="12">
        <v>42124</v>
      </c>
      <c r="F1921" s="24">
        <f>Table13[[#This Row],[Ship Date]]-Table13[[#This Row],[Order Date]]</f>
        <v>2</v>
      </c>
      <c r="G1921" s="18" t="str">
        <f>IF(Table13[[#This Row],[Shipping Delay (No of Days From Order to Delivery)]]&lt;=2,"Fast Delivery","Standard Delivery")</f>
        <v>Fast Delivery</v>
      </c>
      <c r="H1921" s="9" t="s">
        <v>2237</v>
      </c>
      <c r="I1921" s="13" t="str">
        <f ca="1">TRIM(Table13[[#This Row],[Product Category]])</f>
        <v>Office Supplies</v>
      </c>
      <c r="J1921" s="13" t="str">
        <f ca="1">PROPER(Table13[[#This Row],[Product Sub-Category]])</f>
        <v>Binders And Binder Accessories</v>
      </c>
      <c r="K1921" s="14">
        <v>6</v>
      </c>
      <c r="L1921" s="15">
        <v>28.53</v>
      </c>
      <c r="M1921" s="15">
        <f t="shared" si="87"/>
        <v>171.18</v>
      </c>
      <c r="N1921" s="9">
        <v>0.05</v>
      </c>
      <c r="O1921" s="20">
        <v>0.05</v>
      </c>
      <c r="P1921" s="20" t="str">
        <f>IF(Table13[[#This Row],[Discount]]=0,"No Discount",IF(Table13[[#This Row],[Discount]]&lt;=0.05,"Low",IF(Table13[[#This Row],[Discount]]&lt;=0.1,"Medium","High")))</f>
        <v>Low</v>
      </c>
      <c r="Q1921" s="15">
        <f t="shared" si="88"/>
        <v>8.5590000000000011</v>
      </c>
      <c r="R1921" s="15">
        <f t="shared" si="89"/>
        <v>162.62100000000001</v>
      </c>
      <c r="S1921" s="15" t="str">
        <f>IF(Table13[[#This Row],[Total Sales After Discount (Main Total Sales)]]&gt;=1000,"High Order","Low Order")</f>
        <v>Low Order</v>
      </c>
      <c r="T1921" s="9" t="s">
        <v>21</v>
      </c>
      <c r="U1921" s="9" t="s">
        <v>42</v>
      </c>
      <c r="V1921" s="16" t="str">
        <f ca="1">PROPER(Table13[[#This Row],[Region]])</f>
        <v>Central</v>
      </c>
      <c r="W1921" s="9" t="s">
        <v>718</v>
      </c>
      <c r="X1921" s="9" t="s">
        <v>1086</v>
      </c>
      <c r="Y1921" s="9" t="s">
        <v>32</v>
      </c>
      <c r="Z1921" s="9" t="str">
        <f>TEXT(Table13[[#This Row],[Order Date]],"mmm")</f>
        <v>Apr</v>
      </c>
      <c r="AA1921" s="1" t="str">
        <f>TEXT(Table13[[#This Row],[Order Date]],"yyyy")</f>
        <v>2015</v>
      </c>
      <c r="AB1921" s="1" t="str">
        <f>TEXT(Table13[[#This Row],[Order Date]],"mmm yyyy")</f>
        <v>Apr 2015</v>
      </c>
      <c r="AC1921" s="1" t="str">
        <f>TEXT(Table13[[#This Row],[Order Date]],"dddd")</f>
        <v>Tuesday</v>
      </c>
    </row>
    <row r="1922" spans="1:29" ht="14.5">
      <c r="A1922" s="9">
        <v>3360</v>
      </c>
      <c r="B1922" s="9" t="str">
        <f>VLOOKUP(Table13[[#This Row],[Customer ID]],'Customer Lookup'!A:B,2,0)</f>
        <v>Daniel Huff</v>
      </c>
      <c r="C1922" s="9">
        <v>91435</v>
      </c>
      <c r="D1922" s="12">
        <v>42083</v>
      </c>
      <c r="E1922" s="12">
        <v>42085</v>
      </c>
      <c r="F1922" s="24">
        <f>Table13[[#This Row],[Ship Date]]-Table13[[#This Row],[Order Date]]</f>
        <v>2</v>
      </c>
      <c r="G1922" s="18" t="str">
        <f>IF(Table13[[#This Row],[Shipping Delay (No of Days From Order to Delivery)]]&lt;=2,"Fast Delivery","Standard Delivery")</f>
        <v>Fast Delivery</v>
      </c>
      <c r="H1922" s="8" t="s">
        <v>83</v>
      </c>
      <c r="I1922" s="13" t="str">
        <f ca="1">TRIM(Table13[[#This Row],[Product Category]])</f>
        <v>Furniture</v>
      </c>
      <c r="J1922" s="13" t="str">
        <f ca="1">PROPER(Table13[[#This Row],[Product Sub-Category]])</f>
        <v>Paper</v>
      </c>
      <c r="K1922" s="14">
        <v>3</v>
      </c>
      <c r="L1922" s="15">
        <v>9.11</v>
      </c>
      <c r="M1922" s="15">
        <f t="shared" ref="M1922:M1955" si="90">L1922*K1922</f>
        <v>27.33</v>
      </c>
      <c r="N1922" s="9">
        <v>0.05</v>
      </c>
      <c r="O1922" s="21">
        <v>0.05</v>
      </c>
      <c r="P1922" s="21" t="str">
        <f>IF(Table13[[#This Row],[Discount]]=0,"No Discount",IF(Table13[[#This Row],[Discount]]&lt;=0.05,"Low",IF(Table13[[#This Row],[Discount]]&lt;=0.1,"Medium","High")))</f>
        <v>Low</v>
      </c>
      <c r="Q1922" s="15">
        <f t="shared" ref="Q1922:Q1955" si="91">N1922*M1922</f>
        <v>1.3665</v>
      </c>
      <c r="R1922" s="15">
        <f t="shared" ref="R1922:R1985" si="92">M1922-Q1922</f>
        <v>25.9635</v>
      </c>
      <c r="S1922" s="15" t="str">
        <f>IF(Table13[[#This Row],[Total Sales After Discount (Main Total Sales)]]&gt;=1000,"High Order","Low Order")</f>
        <v>Low Order</v>
      </c>
      <c r="T1922" s="9" t="s">
        <v>31</v>
      </c>
      <c r="U1922" s="9" t="s">
        <v>42</v>
      </c>
      <c r="V1922" s="16" t="str">
        <f ca="1">PROPER(Table13[[#This Row],[Region]])</f>
        <v>Central</v>
      </c>
      <c r="W1922" s="9" t="s">
        <v>718</v>
      </c>
      <c r="X1922" s="9" t="s">
        <v>1087</v>
      </c>
      <c r="Y1922" s="9" t="s">
        <v>32</v>
      </c>
      <c r="Z1922" s="9" t="str">
        <f>TEXT(Table13[[#This Row],[Order Date]],"mmm")</f>
        <v>Mar</v>
      </c>
      <c r="AA1922" s="1" t="str">
        <f>TEXT(Table13[[#This Row],[Order Date]],"yyyy")</f>
        <v>2015</v>
      </c>
      <c r="AB1922" s="1" t="str">
        <f>TEXT(Table13[[#This Row],[Order Date]],"mmm yyyy")</f>
        <v>Mar 2015</v>
      </c>
      <c r="AC1922" s="1" t="str">
        <f>TEXT(Table13[[#This Row],[Order Date]],"dddd")</f>
        <v>Friday</v>
      </c>
    </row>
    <row r="1923" spans="1:29" ht="14.5">
      <c r="A1923" s="9">
        <v>3361</v>
      </c>
      <c r="B1923" s="9" t="str">
        <f>VLOOKUP(Table13[[#This Row],[Customer ID]],'Customer Lookup'!A:B,2,0)</f>
        <v>Oscar Kenney</v>
      </c>
      <c r="C1923" s="9">
        <v>91435</v>
      </c>
      <c r="D1923" s="12">
        <v>42083</v>
      </c>
      <c r="E1923" s="12">
        <v>42085</v>
      </c>
      <c r="F1923" s="24">
        <f>Table13[[#This Row],[Ship Date]]-Table13[[#This Row],[Order Date]]</f>
        <v>2</v>
      </c>
      <c r="G1923" s="18" t="str">
        <f>IF(Table13[[#This Row],[Shipping Delay (No of Days From Order to Delivery)]]&lt;=2,"Fast Delivery","Standard Delivery")</f>
        <v>Fast Delivery</v>
      </c>
      <c r="H1923" s="9" t="s">
        <v>2233</v>
      </c>
      <c r="I1923" s="13" t="str">
        <f ca="1">TRIM(Table13[[#This Row],[Product Category]])</f>
        <v>Furniture</v>
      </c>
      <c r="J1923" s="13" t="str">
        <f ca="1">PROPER(Table13[[#This Row],[Product Sub-Category]])</f>
        <v>Office Furnishings</v>
      </c>
      <c r="K1923" s="14">
        <v>8</v>
      </c>
      <c r="L1923" s="15">
        <v>12.64</v>
      </c>
      <c r="M1923" s="15">
        <f t="shared" si="90"/>
        <v>101.12</v>
      </c>
      <c r="N1923" s="9">
        <v>0.05</v>
      </c>
      <c r="O1923" s="20">
        <v>0.05</v>
      </c>
      <c r="P1923" s="20" t="str">
        <f>IF(Table13[[#This Row],[Discount]]=0,"No Discount",IF(Table13[[#This Row],[Discount]]&lt;=0.05,"Low",IF(Table13[[#This Row],[Discount]]&lt;=0.1,"Medium","High")))</f>
        <v>Low</v>
      </c>
      <c r="Q1923" s="15">
        <f t="shared" si="91"/>
        <v>5.0560000000000009</v>
      </c>
      <c r="R1923" s="15">
        <f t="shared" si="92"/>
        <v>96.064000000000007</v>
      </c>
      <c r="S1923" s="15" t="str">
        <f>IF(Table13[[#This Row],[Total Sales After Discount (Main Total Sales)]]&gt;=1000,"High Order","Low Order")</f>
        <v>Low Order</v>
      </c>
      <c r="T1923" s="9" t="s">
        <v>31</v>
      </c>
      <c r="U1923" s="9" t="s">
        <v>42</v>
      </c>
      <c r="V1923" s="16" t="str">
        <f ca="1">PROPER(Table13[[#This Row],[Region]])</f>
        <v>Central</v>
      </c>
      <c r="W1923" s="9" t="s">
        <v>718</v>
      </c>
      <c r="X1923" s="9" t="s">
        <v>1088</v>
      </c>
      <c r="Y1923" s="9" t="s">
        <v>32</v>
      </c>
      <c r="Z1923" s="9" t="str">
        <f>TEXT(Table13[[#This Row],[Order Date]],"mmm")</f>
        <v>Mar</v>
      </c>
      <c r="AA1923" s="1" t="str">
        <f>TEXT(Table13[[#This Row],[Order Date]],"yyyy")</f>
        <v>2015</v>
      </c>
      <c r="AB1923" s="1" t="str">
        <f>TEXT(Table13[[#This Row],[Order Date]],"mmm yyyy")</f>
        <v>Mar 2015</v>
      </c>
      <c r="AC1923" s="1" t="str">
        <f>TEXT(Table13[[#This Row],[Order Date]],"dddd")</f>
        <v>Friday</v>
      </c>
    </row>
    <row r="1924" spans="1:29" ht="14.5">
      <c r="A1924" s="9">
        <v>3361</v>
      </c>
      <c r="B1924" s="9" t="str">
        <f>VLOOKUP(Table13[[#This Row],[Customer ID]],'Customer Lookup'!A:B,2,0)</f>
        <v>Oscar Kenney</v>
      </c>
      <c r="C1924" s="9">
        <v>91436</v>
      </c>
      <c r="D1924" s="12">
        <v>42030</v>
      </c>
      <c r="E1924" s="12">
        <v>42030</v>
      </c>
      <c r="F1924" s="24">
        <f>Table13[[#This Row],[Ship Date]]-Table13[[#This Row],[Order Date]]</f>
        <v>0</v>
      </c>
      <c r="G1924" s="18" t="str">
        <f>IF(Table13[[#This Row],[Shipping Delay (No of Days From Order to Delivery)]]&lt;=2,"Fast Delivery","Standard Delivery")</f>
        <v>Fast Delivery</v>
      </c>
      <c r="H1924" s="8" t="s">
        <v>2233</v>
      </c>
      <c r="I1924" s="13" t="str">
        <f ca="1">TRIM(Table13[[#This Row],[Product Category]])</f>
        <v>Office Supplies</v>
      </c>
      <c r="J1924" s="13" t="str">
        <f ca="1">PROPER(Table13[[#This Row],[Product Sub-Category]])</f>
        <v>Office Furnishings</v>
      </c>
      <c r="K1924" s="14">
        <v>15</v>
      </c>
      <c r="L1924" s="15">
        <v>7.96</v>
      </c>
      <c r="M1924" s="15">
        <f t="shared" si="90"/>
        <v>119.4</v>
      </c>
      <c r="N1924" s="9">
        <v>0.05</v>
      </c>
      <c r="O1924" s="21">
        <v>0.05</v>
      </c>
      <c r="P1924" s="21" t="str">
        <f>IF(Table13[[#This Row],[Discount]]=0,"No Discount",IF(Table13[[#This Row],[Discount]]&lt;=0.05,"Low",IF(Table13[[#This Row],[Discount]]&lt;=0.1,"Medium","High")))</f>
        <v>Low</v>
      </c>
      <c r="Q1924" s="15">
        <f t="shared" si="91"/>
        <v>5.9700000000000006</v>
      </c>
      <c r="R1924" s="15">
        <f t="shared" si="92"/>
        <v>113.43</v>
      </c>
      <c r="S1924" s="15" t="str">
        <f>IF(Table13[[#This Row],[Total Sales After Discount (Main Total Sales)]]&gt;=1000,"High Order","Low Order")</f>
        <v>Low Order</v>
      </c>
      <c r="T1924" s="9" t="s">
        <v>50</v>
      </c>
      <c r="U1924" s="9" t="s">
        <v>42</v>
      </c>
      <c r="V1924" s="16" t="str">
        <f ca="1">PROPER(Table13[[#This Row],[Region]])</f>
        <v>Central</v>
      </c>
      <c r="W1924" s="9" t="s">
        <v>718</v>
      </c>
      <c r="X1924" s="9" t="s">
        <v>1088</v>
      </c>
      <c r="Y1924" s="9" t="s">
        <v>32</v>
      </c>
      <c r="Z1924" s="9" t="str">
        <f>TEXT(Table13[[#This Row],[Order Date]],"mmm")</f>
        <v>Jan</v>
      </c>
      <c r="AA1924" s="1" t="str">
        <f>TEXT(Table13[[#This Row],[Order Date]],"yyyy")</f>
        <v>2015</v>
      </c>
      <c r="AB1924" s="1" t="str">
        <f>TEXT(Table13[[#This Row],[Order Date]],"mmm yyyy")</f>
        <v>Jan 2015</v>
      </c>
      <c r="AC1924" s="1" t="str">
        <f>TEXT(Table13[[#This Row],[Order Date]],"dddd")</f>
        <v>Monday</v>
      </c>
    </row>
    <row r="1925" spans="1:29" ht="14.5">
      <c r="A1925" s="9">
        <v>3361</v>
      </c>
      <c r="B1925" s="9" t="str">
        <f>VLOOKUP(Table13[[#This Row],[Customer ID]],'Customer Lookup'!A:B,2,0)</f>
        <v>Oscar Kenney</v>
      </c>
      <c r="C1925" s="9">
        <v>91438</v>
      </c>
      <c r="D1925" s="12">
        <v>42164</v>
      </c>
      <c r="E1925" s="12">
        <v>42166</v>
      </c>
      <c r="F1925" s="24">
        <f>Table13[[#This Row],[Ship Date]]-Table13[[#This Row],[Order Date]]</f>
        <v>2</v>
      </c>
      <c r="G1925" s="18" t="str">
        <f>IF(Table13[[#This Row],[Shipping Delay (No of Days From Order to Delivery)]]&lt;=2,"Fast Delivery","Standard Delivery")</f>
        <v>Fast Delivery</v>
      </c>
      <c r="H1925" s="9" t="s">
        <v>2237</v>
      </c>
      <c r="I1925" s="13" t="str">
        <f ca="1">TRIM(Table13[[#This Row],[Product Category]])</f>
        <v>Technology</v>
      </c>
      <c r="J1925" s="13" t="str">
        <f ca="1">PROPER(Table13[[#This Row],[Product Sub-Category]])</f>
        <v>Binders And Binder Accessories</v>
      </c>
      <c r="K1925" s="14">
        <v>19</v>
      </c>
      <c r="L1925" s="15">
        <v>4.9800000000000004</v>
      </c>
      <c r="M1925" s="15">
        <f t="shared" si="90"/>
        <v>94.62</v>
      </c>
      <c r="N1925" s="9">
        <v>0.05</v>
      </c>
      <c r="O1925" s="20">
        <v>0.05</v>
      </c>
      <c r="P1925" s="20" t="str">
        <f>IF(Table13[[#This Row],[Discount]]=0,"No Discount",IF(Table13[[#This Row],[Discount]]&lt;=0.05,"Low",IF(Table13[[#This Row],[Discount]]&lt;=0.1,"Medium","High")))</f>
        <v>Low</v>
      </c>
      <c r="Q1925" s="15">
        <f t="shared" si="91"/>
        <v>4.7310000000000008</v>
      </c>
      <c r="R1925" s="15">
        <f t="shared" si="92"/>
        <v>89.88900000000001</v>
      </c>
      <c r="S1925" s="15" t="str">
        <f>IF(Table13[[#This Row],[Total Sales After Discount (Main Total Sales)]]&gt;=1000,"High Order","Low Order")</f>
        <v>Low Order</v>
      </c>
      <c r="T1925" s="9" t="s">
        <v>50</v>
      </c>
      <c r="U1925" s="9" t="s">
        <v>42</v>
      </c>
      <c r="V1925" s="16" t="str">
        <f ca="1">PROPER(Table13[[#This Row],[Region]])</f>
        <v>East</v>
      </c>
      <c r="W1925" s="9" t="s">
        <v>718</v>
      </c>
      <c r="X1925" s="9" t="s">
        <v>1088</v>
      </c>
      <c r="Y1925" s="9" t="s">
        <v>32</v>
      </c>
      <c r="Z1925" s="9" t="str">
        <f>TEXT(Table13[[#This Row],[Order Date]],"mmm")</f>
        <v>Jun</v>
      </c>
      <c r="AA1925" s="1" t="str">
        <f>TEXT(Table13[[#This Row],[Order Date]],"yyyy")</f>
        <v>2015</v>
      </c>
      <c r="AB1925" s="1" t="str">
        <f>TEXT(Table13[[#This Row],[Order Date]],"mmm yyyy")</f>
        <v>Jun 2015</v>
      </c>
      <c r="AC1925" s="1" t="str">
        <f>TEXT(Table13[[#This Row],[Order Date]],"dddd")</f>
        <v>Tuesday</v>
      </c>
    </row>
    <row r="1926" spans="1:29" ht="14.5">
      <c r="A1926" s="9">
        <v>3366</v>
      </c>
      <c r="B1926" s="9" t="str">
        <f>VLOOKUP(Table13[[#This Row],[Customer ID]],'Customer Lookup'!A:B,2,0)</f>
        <v>Dana Boyle</v>
      </c>
      <c r="C1926" s="9">
        <v>90501</v>
      </c>
      <c r="D1926" s="12">
        <v>42148</v>
      </c>
      <c r="E1926" s="12">
        <v>42153</v>
      </c>
      <c r="F1926" s="24">
        <f>Table13[[#This Row],[Ship Date]]-Table13[[#This Row],[Order Date]]</f>
        <v>5</v>
      </c>
      <c r="G1926" s="18" t="str">
        <f>IF(Table13[[#This Row],[Shipping Delay (No of Days From Order to Delivery)]]&lt;=2,"Fast Delivery","Standard Delivery")</f>
        <v>Standard Delivery</v>
      </c>
      <c r="H1926" s="8" t="s">
        <v>74</v>
      </c>
      <c r="I1926" s="13" t="str">
        <f ca="1">TRIM(Table13[[#This Row],[Product Category]])</f>
        <v>Office Supplies</v>
      </c>
      <c r="J1926" s="13" t="str">
        <f ca="1">PROPER(Table13[[#This Row],[Product Sub-Category]])</f>
        <v>Office Machines</v>
      </c>
      <c r="K1926" s="14">
        <v>11</v>
      </c>
      <c r="L1926" s="15">
        <v>80.97</v>
      </c>
      <c r="M1926" s="15">
        <f t="shared" si="90"/>
        <v>890.67</v>
      </c>
      <c r="N1926" s="9">
        <v>0.05</v>
      </c>
      <c r="O1926" s="21">
        <v>0.05</v>
      </c>
      <c r="P1926" s="21" t="str">
        <f>IF(Table13[[#This Row],[Discount]]=0,"No Discount",IF(Table13[[#This Row],[Discount]]&lt;=0.05,"Low",IF(Table13[[#This Row],[Discount]]&lt;=0.1,"Medium","High")))</f>
        <v>Low</v>
      </c>
      <c r="Q1926" s="15">
        <f t="shared" si="91"/>
        <v>44.533500000000004</v>
      </c>
      <c r="R1926" s="15">
        <f t="shared" si="92"/>
        <v>846.13649999999996</v>
      </c>
      <c r="S1926" s="15" t="str">
        <f>IF(Table13[[#This Row],[Total Sales After Discount (Main Total Sales)]]&gt;=1000,"High Order","Low Order")</f>
        <v>Low Order</v>
      </c>
      <c r="T1926" s="9" t="s">
        <v>98</v>
      </c>
      <c r="U1926" s="9" t="s">
        <v>42</v>
      </c>
      <c r="V1926" s="16" t="str">
        <f ca="1">PROPER(Table13[[#This Row],[Region]])</f>
        <v>East</v>
      </c>
      <c r="W1926" s="9" t="s">
        <v>124</v>
      </c>
      <c r="X1926" s="9" t="s">
        <v>221</v>
      </c>
      <c r="Y1926" s="9" t="s">
        <v>22</v>
      </c>
      <c r="Z1926" s="9" t="str">
        <f>TEXT(Table13[[#This Row],[Order Date]],"mmm")</f>
        <v>May</v>
      </c>
      <c r="AA1926" s="1" t="str">
        <f>TEXT(Table13[[#This Row],[Order Date]],"yyyy")</f>
        <v>2015</v>
      </c>
      <c r="AB1926" s="1" t="str">
        <f>TEXT(Table13[[#This Row],[Order Date]],"mmm yyyy")</f>
        <v>May 2015</v>
      </c>
      <c r="AC1926" s="1" t="str">
        <f>TEXT(Table13[[#This Row],[Order Date]],"dddd")</f>
        <v>Sunday</v>
      </c>
    </row>
    <row r="1927" spans="1:29" ht="14.5">
      <c r="A1927" s="9">
        <v>3366</v>
      </c>
      <c r="B1927" s="9" t="str">
        <f>VLOOKUP(Table13[[#This Row],[Customer ID]],'Customer Lookup'!A:B,2,0)</f>
        <v>Dana Boyle</v>
      </c>
      <c r="C1927" s="9">
        <v>90501</v>
      </c>
      <c r="D1927" s="12">
        <v>42148</v>
      </c>
      <c r="E1927" s="12">
        <v>42152</v>
      </c>
      <c r="F1927" s="24">
        <f>Table13[[#This Row],[Ship Date]]-Table13[[#This Row],[Order Date]]</f>
        <v>4</v>
      </c>
      <c r="G1927" s="18" t="str">
        <f>IF(Table13[[#This Row],[Shipping Delay (No of Days From Order to Delivery)]]&lt;=2,"Fast Delivery","Standard Delivery")</f>
        <v>Standard Delivery</v>
      </c>
      <c r="H1927" s="9" t="s">
        <v>83</v>
      </c>
      <c r="I1927" s="13" t="str">
        <f ca="1">TRIM(Table13[[#This Row],[Product Category]])</f>
        <v>Technology</v>
      </c>
      <c r="J1927" s="13" t="str">
        <f ca="1">PROPER(Table13[[#This Row],[Product Sub-Category]])</f>
        <v>Paper</v>
      </c>
      <c r="K1927" s="14">
        <v>8</v>
      </c>
      <c r="L1927" s="15">
        <v>6.48</v>
      </c>
      <c r="M1927" s="15">
        <f t="shared" si="90"/>
        <v>51.84</v>
      </c>
      <c r="N1927" s="9">
        <v>0.05</v>
      </c>
      <c r="O1927" s="20">
        <v>0.05</v>
      </c>
      <c r="P1927" s="20" t="str">
        <f>IF(Table13[[#This Row],[Discount]]=0,"No Discount",IF(Table13[[#This Row],[Discount]]&lt;=0.05,"Low",IF(Table13[[#This Row],[Discount]]&lt;=0.1,"Medium","High")))</f>
        <v>Low</v>
      </c>
      <c r="Q1927" s="15">
        <f t="shared" si="91"/>
        <v>2.5920000000000005</v>
      </c>
      <c r="R1927" s="15">
        <f t="shared" si="92"/>
        <v>49.248000000000005</v>
      </c>
      <c r="S1927" s="15" t="str">
        <f>IF(Table13[[#This Row],[Total Sales After Discount (Main Total Sales)]]&gt;=1000,"High Order","Low Order")</f>
        <v>Low Order</v>
      </c>
      <c r="T1927" s="9" t="s">
        <v>98</v>
      </c>
      <c r="U1927" s="9" t="s">
        <v>42</v>
      </c>
      <c r="V1927" s="16" t="str">
        <f ca="1">PROPER(Table13[[#This Row],[Region]])</f>
        <v>East</v>
      </c>
      <c r="W1927" s="9" t="s">
        <v>124</v>
      </c>
      <c r="X1927" s="9" t="s">
        <v>221</v>
      </c>
      <c r="Y1927" s="9" t="s">
        <v>32</v>
      </c>
      <c r="Z1927" s="9" t="str">
        <f>TEXT(Table13[[#This Row],[Order Date]],"mmm")</f>
        <v>May</v>
      </c>
      <c r="AA1927" s="1" t="str">
        <f>TEXT(Table13[[#This Row],[Order Date]],"yyyy")</f>
        <v>2015</v>
      </c>
      <c r="AB1927" s="1" t="str">
        <f>TEXT(Table13[[#This Row],[Order Date]],"mmm yyyy")</f>
        <v>May 2015</v>
      </c>
      <c r="AC1927" s="1" t="str">
        <f>TEXT(Table13[[#This Row],[Order Date]],"dddd")</f>
        <v>Sunday</v>
      </c>
    </row>
    <row r="1928" spans="1:29" ht="14.5">
      <c r="A1928" s="9">
        <v>3367</v>
      </c>
      <c r="B1928" s="9" t="str">
        <f>VLOOKUP(Table13[[#This Row],[Customer ID]],'Customer Lookup'!A:B,2,0)</f>
        <v>Renee McKenzie</v>
      </c>
      <c r="C1928" s="9">
        <v>90502</v>
      </c>
      <c r="D1928" s="12">
        <v>42126</v>
      </c>
      <c r="E1928" s="12">
        <v>42127</v>
      </c>
      <c r="F1928" s="24">
        <f>Table13[[#This Row],[Ship Date]]-Table13[[#This Row],[Order Date]]</f>
        <v>1</v>
      </c>
      <c r="G1928" s="18" t="str">
        <f>IF(Table13[[#This Row],[Shipping Delay (No of Days From Order to Delivery)]]&lt;=2,"Fast Delivery","Standard Delivery")</f>
        <v>Fast Delivery</v>
      </c>
      <c r="H1928" s="8" t="s">
        <v>144</v>
      </c>
      <c r="I1928" s="13" t="str">
        <f ca="1">TRIM(Table13[[#This Row],[Product Category]])</f>
        <v>Office Supplies</v>
      </c>
      <c r="J1928" s="13" t="str">
        <f ca="1">PROPER(Table13[[#This Row],[Product Sub-Category]])</f>
        <v>Computer Peripherals</v>
      </c>
      <c r="K1928" s="14">
        <v>26</v>
      </c>
      <c r="L1928" s="15">
        <v>30.97</v>
      </c>
      <c r="M1928" s="15">
        <f t="shared" si="90"/>
        <v>805.22</v>
      </c>
      <c r="N1928" s="9">
        <v>0.05</v>
      </c>
      <c r="O1928" s="21">
        <v>0.05</v>
      </c>
      <c r="P1928" s="21" t="str">
        <f>IF(Table13[[#This Row],[Discount]]=0,"No Discount",IF(Table13[[#This Row],[Discount]]&lt;=0.05,"Low",IF(Table13[[#This Row],[Discount]]&lt;=0.1,"Medium","High")))</f>
        <v>Low</v>
      </c>
      <c r="Q1928" s="15">
        <f t="shared" si="91"/>
        <v>40.261000000000003</v>
      </c>
      <c r="R1928" s="15">
        <f t="shared" si="92"/>
        <v>764.95900000000006</v>
      </c>
      <c r="S1928" s="15" t="str">
        <f>IF(Table13[[#This Row],[Total Sales After Discount (Main Total Sales)]]&gt;=1000,"High Order","Low Order")</f>
        <v>Low Order</v>
      </c>
      <c r="T1928" s="9" t="s">
        <v>41</v>
      </c>
      <c r="U1928" s="9" t="s">
        <v>42</v>
      </c>
      <c r="V1928" s="16" t="str">
        <f ca="1">PROPER(Table13[[#This Row],[Region]])</f>
        <v>East</v>
      </c>
      <c r="W1928" s="9" t="s">
        <v>124</v>
      </c>
      <c r="X1928" s="9" t="s">
        <v>1089</v>
      </c>
      <c r="Y1928" s="9" t="s">
        <v>32</v>
      </c>
      <c r="Z1928" s="9" t="str">
        <f>TEXT(Table13[[#This Row],[Order Date]],"mmm")</f>
        <v>May</v>
      </c>
      <c r="AA1928" s="1" t="str">
        <f>TEXT(Table13[[#This Row],[Order Date]],"yyyy")</f>
        <v>2015</v>
      </c>
      <c r="AB1928" s="1" t="str">
        <f>TEXT(Table13[[#This Row],[Order Date]],"mmm yyyy")</f>
        <v>May 2015</v>
      </c>
      <c r="AC1928" s="1" t="str">
        <f>TEXT(Table13[[#This Row],[Order Date]],"dddd")</f>
        <v>Saturday</v>
      </c>
    </row>
    <row r="1929" spans="1:29" ht="14.5">
      <c r="A1929" s="9">
        <v>3367</v>
      </c>
      <c r="B1929" s="9" t="str">
        <f>VLOOKUP(Table13[[#This Row],[Customer ID]],'Customer Lookup'!A:B,2,0)</f>
        <v>Renee McKenzie</v>
      </c>
      <c r="C1929" s="9">
        <v>90502</v>
      </c>
      <c r="D1929" s="12">
        <v>42126</v>
      </c>
      <c r="E1929" s="12">
        <v>42128</v>
      </c>
      <c r="F1929" s="24">
        <f>Table13[[#This Row],[Ship Date]]-Table13[[#This Row],[Order Date]]</f>
        <v>2</v>
      </c>
      <c r="G1929" s="18" t="str">
        <f>IF(Table13[[#This Row],[Shipping Delay (No of Days From Order to Delivery)]]&lt;=2,"Fast Delivery","Standard Delivery")</f>
        <v>Fast Delivery</v>
      </c>
      <c r="H1929" s="9" t="s">
        <v>116</v>
      </c>
      <c r="I1929" s="13" t="str">
        <f ca="1">TRIM(Table13[[#This Row],[Product Category]])</f>
        <v>Office Supplies</v>
      </c>
      <c r="J1929" s="13" t="str">
        <f ca="1">PROPER(Table13[[#This Row],[Product Sub-Category]])</f>
        <v>Labels</v>
      </c>
      <c r="K1929" s="14">
        <v>18</v>
      </c>
      <c r="L1929" s="15">
        <v>4.13</v>
      </c>
      <c r="M1929" s="15">
        <f t="shared" si="90"/>
        <v>74.34</v>
      </c>
      <c r="N1929" s="9">
        <v>0.05</v>
      </c>
      <c r="O1929" s="20">
        <v>0.05</v>
      </c>
      <c r="P1929" s="20" t="str">
        <f>IF(Table13[[#This Row],[Discount]]=0,"No Discount",IF(Table13[[#This Row],[Discount]]&lt;=0.05,"Low",IF(Table13[[#This Row],[Discount]]&lt;=0.1,"Medium","High")))</f>
        <v>Low</v>
      </c>
      <c r="Q1929" s="15">
        <f t="shared" si="91"/>
        <v>3.7170000000000005</v>
      </c>
      <c r="R1929" s="15">
        <f t="shared" si="92"/>
        <v>70.623000000000005</v>
      </c>
      <c r="S1929" s="15" t="str">
        <f>IF(Table13[[#This Row],[Total Sales After Discount (Main Total Sales)]]&gt;=1000,"High Order","Low Order")</f>
        <v>Low Order</v>
      </c>
      <c r="T1929" s="9" t="s">
        <v>41</v>
      </c>
      <c r="U1929" s="9" t="s">
        <v>42</v>
      </c>
      <c r="V1929" s="16" t="str">
        <f ca="1">PROPER(Table13[[#This Row],[Region]])</f>
        <v>East</v>
      </c>
      <c r="W1929" s="9" t="s">
        <v>124</v>
      </c>
      <c r="X1929" s="9" t="s">
        <v>1089</v>
      </c>
      <c r="Y1929" s="9" t="s">
        <v>22</v>
      </c>
      <c r="Z1929" s="9" t="str">
        <f>TEXT(Table13[[#This Row],[Order Date]],"mmm")</f>
        <v>May</v>
      </c>
      <c r="AA1929" s="1" t="str">
        <f>TEXT(Table13[[#This Row],[Order Date]],"yyyy")</f>
        <v>2015</v>
      </c>
      <c r="AB1929" s="1" t="str">
        <f>TEXT(Table13[[#This Row],[Order Date]],"mmm yyyy")</f>
        <v>May 2015</v>
      </c>
      <c r="AC1929" s="1" t="str">
        <f>TEXT(Table13[[#This Row],[Order Date]],"dddd")</f>
        <v>Saturday</v>
      </c>
    </row>
    <row r="1930" spans="1:29" ht="14.5">
      <c r="A1930" s="9">
        <v>3369</v>
      </c>
      <c r="B1930" s="9" t="str">
        <f>VLOOKUP(Table13[[#This Row],[Customer ID]],'Customer Lookup'!A:B,2,0)</f>
        <v>Stacy Byrne</v>
      </c>
      <c r="C1930" s="9">
        <v>90500</v>
      </c>
      <c r="D1930" s="12">
        <v>42047</v>
      </c>
      <c r="E1930" s="12">
        <v>42048</v>
      </c>
      <c r="F1930" s="24">
        <f>Table13[[#This Row],[Ship Date]]-Table13[[#This Row],[Order Date]]</f>
        <v>1</v>
      </c>
      <c r="G1930" s="18" t="str">
        <f>IF(Table13[[#This Row],[Shipping Delay (No of Days From Order to Delivery)]]&lt;=2,"Fast Delivery","Standard Delivery")</f>
        <v>Fast Delivery</v>
      </c>
      <c r="H1930" s="8" t="s">
        <v>2237</v>
      </c>
      <c r="I1930" s="13" t="str">
        <f ca="1">TRIM(Table13[[#This Row],[Product Category]])</f>
        <v>Furniture</v>
      </c>
      <c r="J1930" s="13" t="str">
        <f ca="1">PROPER(Table13[[#This Row],[Product Sub-Category]])</f>
        <v>Binders And Binder Accessories</v>
      </c>
      <c r="K1930" s="14">
        <v>4</v>
      </c>
      <c r="L1930" s="15">
        <v>7.1</v>
      </c>
      <c r="M1930" s="15">
        <f t="shared" si="90"/>
        <v>28.4</v>
      </c>
      <c r="N1930" s="9">
        <v>0.05</v>
      </c>
      <c r="O1930" s="21">
        <v>0.05</v>
      </c>
      <c r="P1930" s="21" t="str">
        <f>IF(Table13[[#This Row],[Discount]]=0,"No Discount",IF(Table13[[#This Row],[Discount]]&lt;=0.05,"Low",IF(Table13[[#This Row],[Discount]]&lt;=0.1,"Medium","High")))</f>
        <v>Low</v>
      </c>
      <c r="Q1930" s="15">
        <f t="shared" si="91"/>
        <v>1.42</v>
      </c>
      <c r="R1930" s="15">
        <f t="shared" si="92"/>
        <v>26.979999999999997</v>
      </c>
      <c r="S1930" s="15" t="str">
        <f>IF(Table13[[#This Row],[Total Sales After Discount (Main Total Sales)]]&gt;=1000,"High Order","Low Order")</f>
        <v>Low Order</v>
      </c>
      <c r="T1930" s="9" t="s">
        <v>50</v>
      </c>
      <c r="U1930" s="9" t="s">
        <v>42</v>
      </c>
      <c r="V1930" s="16" t="str">
        <f ca="1">PROPER(Table13[[#This Row],[Region]])</f>
        <v>East</v>
      </c>
      <c r="W1930" s="9" t="s">
        <v>124</v>
      </c>
      <c r="X1930" s="9" t="s">
        <v>609</v>
      </c>
      <c r="Y1930" s="9" t="s">
        <v>32</v>
      </c>
      <c r="Z1930" s="9" t="str">
        <f>TEXT(Table13[[#This Row],[Order Date]],"mmm")</f>
        <v>Feb</v>
      </c>
      <c r="AA1930" s="1" t="str">
        <f>TEXT(Table13[[#This Row],[Order Date]],"yyyy")</f>
        <v>2015</v>
      </c>
      <c r="AB1930" s="1" t="str">
        <f>TEXT(Table13[[#This Row],[Order Date]],"mmm yyyy")</f>
        <v>Feb 2015</v>
      </c>
      <c r="AC1930" s="1" t="str">
        <f>TEXT(Table13[[#This Row],[Order Date]],"dddd")</f>
        <v>Thursday</v>
      </c>
    </row>
    <row r="1931" spans="1:29" ht="14.5">
      <c r="A1931" s="9">
        <v>3374</v>
      </c>
      <c r="B1931" s="9" t="str">
        <f>VLOOKUP(Table13[[#This Row],[Customer ID]],'Customer Lookup'!A:B,2,0)</f>
        <v>Jamie Ward</v>
      </c>
      <c r="C1931" s="9">
        <v>87473</v>
      </c>
      <c r="D1931" s="12">
        <v>42157</v>
      </c>
      <c r="E1931" s="12">
        <v>42159</v>
      </c>
      <c r="F1931" s="24">
        <f>Table13[[#This Row],[Ship Date]]-Table13[[#This Row],[Order Date]]</f>
        <v>2</v>
      </c>
      <c r="G1931" s="18" t="str">
        <f>IF(Table13[[#This Row],[Shipping Delay (No of Days From Order to Delivery)]]&lt;=2,"Fast Delivery","Standard Delivery")</f>
        <v>Fast Delivery</v>
      </c>
      <c r="H1931" s="9" t="s">
        <v>123</v>
      </c>
      <c r="I1931" s="13" t="str">
        <f ca="1">TRIM(Table13[[#This Row],[Product Category]])</f>
        <v>Technology</v>
      </c>
      <c r="J1931" s="13" t="str">
        <f ca="1">PROPER(Table13[[#This Row],[Product Sub-Category]])</f>
        <v>Tables</v>
      </c>
      <c r="K1931" s="14">
        <v>8</v>
      </c>
      <c r="L1931" s="15">
        <v>179.29</v>
      </c>
      <c r="M1931" s="15">
        <f t="shared" si="90"/>
        <v>1434.32</v>
      </c>
      <c r="N1931" s="9">
        <v>0.1</v>
      </c>
      <c r="O1931" s="20">
        <v>0.1</v>
      </c>
      <c r="P1931" s="20" t="str">
        <f>IF(Table13[[#This Row],[Discount]]=0,"No Discount",IF(Table13[[#This Row],[Discount]]&lt;=0.05,"Low",IF(Table13[[#This Row],[Discount]]&lt;=0.1,"Medium","High")))</f>
        <v>Medium</v>
      </c>
      <c r="Q1931" s="15">
        <f t="shared" si="91"/>
        <v>143.43199999999999</v>
      </c>
      <c r="R1931" s="15">
        <f t="shared" si="92"/>
        <v>1290.8879999999999</v>
      </c>
      <c r="S1931" s="15" t="str">
        <f>IF(Table13[[#This Row],[Total Sales After Discount (Main Total Sales)]]&gt;=1000,"High Order","Low Order")</f>
        <v>High Order</v>
      </c>
      <c r="T1931" s="9" t="s">
        <v>50</v>
      </c>
      <c r="U1931" s="9" t="s">
        <v>81</v>
      </c>
      <c r="V1931" s="16" t="str">
        <f ca="1">PROPER(Table13[[#This Row],[Region]])</f>
        <v>East</v>
      </c>
      <c r="W1931" s="9" t="s">
        <v>268</v>
      </c>
      <c r="X1931" s="9" t="s">
        <v>1090</v>
      </c>
      <c r="Y1931" s="9" t="s">
        <v>22</v>
      </c>
      <c r="Z1931" s="9" t="str">
        <f>TEXT(Table13[[#This Row],[Order Date]],"mmm")</f>
        <v>Jun</v>
      </c>
      <c r="AA1931" s="1" t="str">
        <f>TEXT(Table13[[#This Row],[Order Date]],"yyyy")</f>
        <v>2015</v>
      </c>
      <c r="AB1931" s="1" t="str">
        <f>TEXT(Table13[[#This Row],[Order Date]],"mmm yyyy")</f>
        <v>Jun 2015</v>
      </c>
      <c r="AC1931" s="1" t="str">
        <f>TEXT(Table13[[#This Row],[Order Date]],"dddd")</f>
        <v>Tuesday</v>
      </c>
    </row>
    <row r="1932" spans="1:29" ht="14.5">
      <c r="A1932" s="9">
        <v>3374</v>
      </c>
      <c r="B1932" s="9" t="str">
        <f>VLOOKUP(Table13[[#This Row],[Customer ID]],'Customer Lookup'!A:B,2,0)</f>
        <v>Jamie Ward</v>
      </c>
      <c r="C1932" s="9">
        <v>87474</v>
      </c>
      <c r="D1932" s="12">
        <v>42184</v>
      </c>
      <c r="E1932" s="12">
        <v>42185</v>
      </c>
      <c r="F1932" s="24">
        <f>Table13[[#This Row],[Ship Date]]-Table13[[#This Row],[Order Date]]</f>
        <v>1</v>
      </c>
      <c r="G1932" s="18" t="str">
        <f>IF(Table13[[#This Row],[Shipping Delay (No of Days From Order to Delivery)]]&lt;=2,"Fast Delivery","Standard Delivery")</f>
        <v>Fast Delivery</v>
      </c>
      <c r="H1932" s="8" t="s">
        <v>144</v>
      </c>
      <c r="I1932" s="13" t="str">
        <f ca="1">TRIM(Table13[[#This Row],[Product Category]])</f>
        <v>Office Supplies</v>
      </c>
      <c r="J1932" s="13" t="str">
        <f ca="1">PROPER(Table13[[#This Row],[Product Sub-Category]])</f>
        <v>Computer Peripherals</v>
      </c>
      <c r="K1932" s="14">
        <v>8</v>
      </c>
      <c r="L1932" s="15">
        <v>73.98</v>
      </c>
      <c r="M1932" s="15">
        <f t="shared" si="90"/>
        <v>591.84</v>
      </c>
      <c r="N1932" s="9">
        <v>0.05</v>
      </c>
      <c r="O1932" s="21">
        <v>0.05</v>
      </c>
      <c r="P1932" s="21" t="str">
        <f>IF(Table13[[#This Row],[Discount]]=0,"No Discount",IF(Table13[[#This Row],[Discount]]&lt;=0.05,"Low",IF(Table13[[#This Row],[Discount]]&lt;=0.1,"Medium","High")))</f>
        <v>Low</v>
      </c>
      <c r="Q1932" s="15">
        <f t="shared" si="91"/>
        <v>29.592000000000002</v>
      </c>
      <c r="R1932" s="15">
        <f t="shared" si="92"/>
        <v>562.24800000000005</v>
      </c>
      <c r="S1932" s="15" t="str">
        <f>IF(Table13[[#This Row],[Total Sales After Discount (Main Total Sales)]]&gt;=1000,"High Order","Low Order")</f>
        <v>Low Order</v>
      </c>
      <c r="T1932" s="9" t="s">
        <v>21</v>
      </c>
      <c r="U1932" s="9" t="s">
        <v>42</v>
      </c>
      <c r="V1932" s="16" t="str">
        <f ca="1">PROPER(Table13[[#This Row],[Region]])</f>
        <v>East</v>
      </c>
      <c r="W1932" s="9" t="s">
        <v>268</v>
      </c>
      <c r="X1932" s="9" t="s">
        <v>1090</v>
      </c>
      <c r="Y1932" s="9" t="s">
        <v>32</v>
      </c>
      <c r="Z1932" s="9" t="str">
        <f>TEXT(Table13[[#This Row],[Order Date]],"mmm")</f>
        <v>Jun</v>
      </c>
      <c r="AA1932" s="1" t="str">
        <f>TEXT(Table13[[#This Row],[Order Date]],"yyyy")</f>
        <v>2015</v>
      </c>
      <c r="AB1932" s="1" t="str">
        <f>TEXT(Table13[[#This Row],[Order Date]],"mmm yyyy")</f>
        <v>Jun 2015</v>
      </c>
      <c r="AC1932" s="1" t="str">
        <f>TEXT(Table13[[#This Row],[Order Date]],"dddd")</f>
        <v>Monday</v>
      </c>
    </row>
    <row r="1933" spans="1:29" ht="14.5">
      <c r="A1933" s="9">
        <v>3374</v>
      </c>
      <c r="B1933" s="9" t="str">
        <f>VLOOKUP(Table13[[#This Row],[Customer ID]],'Customer Lookup'!A:B,2,0)</f>
        <v>Jamie Ward</v>
      </c>
      <c r="C1933" s="9">
        <v>87474</v>
      </c>
      <c r="D1933" s="12">
        <v>42184</v>
      </c>
      <c r="E1933" s="12">
        <v>42186</v>
      </c>
      <c r="F1933" s="24">
        <f>Table13[[#This Row],[Ship Date]]-Table13[[#This Row],[Order Date]]</f>
        <v>2</v>
      </c>
      <c r="G1933" s="18" t="str">
        <f>IF(Table13[[#This Row],[Shipping Delay (No of Days From Order to Delivery)]]&lt;=2,"Fast Delivery","Standard Delivery")</f>
        <v>Fast Delivery</v>
      </c>
      <c r="H1933" s="9" t="s">
        <v>83</v>
      </c>
      <c r="I1933" s="13" t="str">
        <f ca="1">TRIM(Table13[[#This Row],[Product Category]])</f>
        <v>Office Supplies</v>
      </c>
      <c r="J1933" s="13" t="str">
        <f ca="1">PROPER(Table13[[#This Row],[Product Sub-Category]])</f>
        <v>Paper</v>
      </c>
      <c r="K1933" s="14">
        <v>5</v>
      </c>
      <c r="L1933" s="15">
        <v>5.98</v>
      </c>
      <c r="M1933" s="15">
        <f t="shared" si="90"/>
        <v>29.900000000000002</v>
      </c>
      <c r="N1933" s="9">
        <v>0.05</v>
      </c>
      <c r="O1933" s="20">
        <v>0.05</v>
      </c>
      <c r="P1933" s="20" t="str">
        <f>IF(Table13[[#This Row],[Discount]]=0,"No Discount",IF(Table13[[#This Row],[Discount]]&lt;=0.05,"Low",IF(Table13[[#This Row],[Discount]]&lt;=0.1,"Medium","High")))</f>
        <v>Low</v>
      </c>
      <c r="Q1933" s="15">
        <f t="shared" si="91"/>
        <v>1.4950000000000001</v>
      </c>
      <c r="R1933" s="15">
        <f t="shared" si="92"/>
        <v>28.405000000000001</v>
      </c>
      <c r="S1933" s="15" t="str">
        <f>IF(Table13[[#This Row],[Total Sales After Discount (Main Total Sales)]]&gt;=1000,"High Order","Low Order")</f>
        <v>Low Order</v>
      </c>
      <c r="T1933" s="9" t="s">
        <v>21</v>
      </c>
      <c r="U1933" s="9" t="s">
        <v>42</v>
      </c>
      <c r="V1933" s="16" t="str">
        <f ca="1">PROPER(Table13[[#This Row],[Region]])</f>
        <v>East</v>
      </c>
      <c r="W1933" s="9" t="s">
        <v>268</v>
      </c>
      <c r="X1933" s="9" t="s">
        <v>1090</v>
      </c>
      <c r="Y1933" s="9" t="s">
        <v>32</v>
      </c>
      <c r="Z1933" s="9" t="str">
        <f>TEXT(Table13[[#This Row],[Order Date]],"mmm")</f>
        <v>Jun</v>
      </c>
      <c r="AA1933" s="1" t="str">
        <f>TEXT(Table13[[#This Row],[Order Date]],"yyyy")</f>
        <v>2015</v>
      </c>
      <c r="AB1933" s="1" t="str">
        <f>TEXT(Table13[[#This Row],[Order Date]],"mmm yyyy")</f>
        <v>Jun 2015</v>
      </c>
      <c r="AC1933" s="1" t="str">
        <f>TEXT(Table13[[#This Row],[Order Date]],"dddd")</f>
        <v>Monday</v>
      </c>
    </row>
    <row r="1934" spans="1:29" ht="14.5">
      <c r="A1934" s="9">
        <v>3374</v>
      </c>
      <c r="B1934" s="9" t="str">
        <f>VLOOKUP(Table13[[#This Row],[Customer ID]],'Customer Lookup'!A:B,2,0)</f>
        <v>Jamie Ward</v>
      </c>
      <c r="C1934" s="9">
        <v>87474</v>
      </c>
      <c r="D1934" s="12">
        <v>42184</v>
      </c>
      <c r="E1934" s="12">
        <v>42186</v>
      </c>
      <c r="F1934" s="24">
        <f>Table13[[#This Row],[Ship Date]]-Table13[[#This Row],[Order Date]]</f>
        <v>2</v>
      </c>
      <c r="G1934" s="18" t="str">
        <f>IF(Table13[[#This Row],[Shipping Delay (No of Days From Order to Delivery)]]&lt;=2,"Fast Delivery","Standard Delivery")</f>
        <v>Fast Delivery</v>
      </c>
      <c r="H1934" s="8" t="s">
        <v>2231</v>
      </c>
      <c r="I1934" s="13" t="str">
        <f ca="1">TRIM(Table13[[#This Row],[Product Category]])</f>
        <v>Office Supplies</v>
      </c>
      <c r="J1934" s="13" t="str">
        <f ca="1">PROPER(Table13[[#This Row],[Product Sub-Category]])</f>
        <v>Pens &amp; Art Supplies</v>
      </c>
      <c r="K1934" s="14">
        <v>9</v>
      </c>
      <c r="L1934" s="15">
        <v>3.57</v>
      </c>
      <c r="M1934" s="15">
        <f t="shared" si="90"/>
        <v>32.129999999999995</v>
      </c>
      <c r="N1934" s="9">
        <v>0.05</v>
      </c>
      <c r="O1934" s="21">
        <v>0.05</v>
      </c>
      <c r="P1934" s="21" t="str">
        <f>IF(Table13[[#This Row],[Discount]]=0,"No Discount",IF(Table13[[#This Row],[Discount]]&lt;=0.05,"Low",IF(Table13[[#This Row],[Discount]]&lt;=0.1,"Medium","High")))</f>
        <v>Low</v>
      </c>
      <c r="Q1934" s="15">
        <f t="shared" si="91"/>
        <v>1.6064999999999998</v>
      </c>
      <c r="R1934" s="15">
        <f t="shared" si="92"/>
        <v>30.523499999999995</v>
      </c>
      <c r="S1934" s="15" t="str">
        <f>IF(Table13[[#This Row],[Total Sales After Discount (Main Total Sales)]]&gt;=1000,"High Order","Low Order")</f>
        <v>Low Order</v>
      </c>
      <c r="T1934" s="9" t="s">
        <v>21</v>
      </c>
      <c r="U1934" s="9" t="s">
        <v>42</v>
      </c>
      <c r="V1934" s="16" t="str">
        <f ca="1">PROPER(Table13[[#This Row],[Region]])</f>
        <v>South</v>
      </c>
      <c r="W1934" s="9" t="s">
        <v>268</v>
      </c>
      <c r="X1934" s="9" t="s">
        <v>1090</v>
      </c>
      <c r="Y1934" s="9" t="s">
        <v>32</v>
      </c>
      <c r="Z1934" s="9" t="str">
        <f>TEXT(Table13[[#This Row],[Order Date]],"mmm")</f>
        <v>Jun</v>
      </c>
      <c r="AA1934" s="1" t="str">
        <f>TEXT(Table13[[#This Row],[Order Date]],"yyyy")</f>
        <v>2015</v>
      </c>
      <c r="AB1934" s="1" t="str">
        <f>TEXT(Table13[[#This Row],[Order Date]],"mmm yyyy")</f>
        <v>Jun 2015</v>
      </c>
      <c r="AC1934" s="1" t="str">
        <f>TEXT(Table13[[#This Row],[Order Date]],"dddd")</f>
        <v>Monday</v>
      </c>
    </row>
    <row r="1935" spans="1:29" ht="14.5">
      <c r="A1935" s="9">
        <v>3379</v>
      </c>
      <c r="B1935" s="9" t="str">
        <f>VLOOKUP(Table13[[#This Row],[Customer ID]],'Customer Lookup'!A:B,2,0)</f>
        <v>Annette McIntyre</v>
      </c>
      <c r="C1935" s="9">
        <v>88837</v>
      </c>
      <c r="D1935" s="12">
        <v>42089</v>
      </c>
      <c r="E1935" s="12">
        <v>42092</v>
      </c>
      <c r="F1935" s="24">
        <f>Table13[[#This Row],[Ship Date]]-Table13[[#This Row],[Order Date]]</f>
        <v>3</v>
      </c>
      <c r="G1935" s="18" t="str">
        <f>IF(Table13[[#This Row],[Shipping Delay (No of Days From Order to Delivery)]]&lt;=2,"Fast Delivery","Standard Delivery")</f>
        <v>Standard Delivery</v>
      </c>
      <c r="H1935" s="9" t="s">
        <v>83</v>
      </c>
      <c r="I1935" s="13" t="str">
        <f ca="1">TRIM(Table13[[#This Row],[Product Category]])</f>
        <v>Office Supplies</v>
      </c>
      <c r="J1935" s="13" t="str">
        <f ca="1">PROPER(Table13[[#This Row],[Product Sub-Category]])</f>
        <v>Paper</v>
      </c>
      <c r="K1935" s="14">
        <v>12</v>
      </c>
      <c r="L1935" s="15">
        <v>19.98</v>
      </c>
      <c r="M1935" s="15">
        <f t="shared" si="90"/>
        <v>239.76</v>
      </c>
      <c r="N1935" s="9">
        <v>0.05</v>
      </c>
      <c r="O1935" s="20">
        <v>0.05</v>
      </c>
      <c r="P1935" s="20" t="str">
        <f>IF(Table13[[#This Row],[Discount]]=0,"No Discount",IF(Table13[[#This Row],[Discount]]&lt;=0.05,"Low",IF(Table13[[#This Row],[Discount]]&lt;=0.1,"Medium","High")))</f>
        <v>Low</v>
      </c>
      <c r="Q1935" s="15">
        <f t="shared" si="91"/>
        <v>11.988</v>
      </c>
      <c r="R1935" s="15">
        <f t="shared" si="92"/>
        <v>227.77199999999999</v>
      </c>
      <c r="S1935" s="15" t="str">
        <f>IF(Table13[[#This Row],[Total Sales After Discount (Main Total Sales)]]&gt;=1000,"High Order","Low Order")</f>
        <v>Low Order</v>
      </c>
      <c r="T1935" s="9" t="s">
        <v>41</v>
      </c>
      <c r="U1935" s="9" t="s">
        <v>81</v>
      </c>
      <c r="V1935" s="16" t="str">
        <f ca="1">PROPER(Table13[[#This Row],[Region]])</f>
        <v>South</v>
      </c>
      <c r="W1935" s="9" t="s">
        <v>254</v>
      </c>
      <c r="X1935" s="9" t="s">
        <v>1091</v>
      </c>
      <c r="Y1935" s="9" t="s">
        <v>22</v>
      </c>
      <c r="Z1935" s="9" t="str">
        <f>TEXT(Table13[[#This Row],[Order Date]],"mmm")</f>
        <v>Mar</v>
      </c>
      <c r="AA1935" s="1" t="str">
        <f>TEXT(Table13[[#This Row],[Order Date]],"yyyy")</f>
        <v>2015</v>
      </c>
      <c r="AB1935" s="1" t="str">
        <f>TEXT(Table13[[#This Row],[Order Date]],"mmm yyyy")</f>
        <v>Mar 2015</v>
      </c>
      <c r="AC1935" s="1" t="str">
        <f>TEXT(Table13[[#This Row],[Order Date]],"dddd")</f>
        <v>Thursday</v>
      </c>
    </row>
    <row r="1936" spans="1:29" ht="14.5">
      <c r="A1936" s="9">
        <v>3379</v>
      </c>
      <c r="B1936" s="9" t="str">
        <f>VLOOKUP(Table13[[#This Row],[Customer ID]],'Customer Lookup'!A:B,2,0)</f>
        <v>Annette McIntyre</v>
      </c>
      <c r="C1936" s="9">
        <v>88839</v>
      </c>
      <c r="D1936" s="12">
        <v>42119</v>
      </c>
      <c r="E1936" s="12">
        <v>42120</v>
      </c>
      <c r="F1936" s="24">
        <f>Table13[[#This Row],[Ship Date]]-Table13[[#This Row],[Order Date]]</f>
        <v>1</v>
      </c>
      <c r="G1936" s="18" t="str">
        <f>IF(Table13[[#This Row],[Shipping Delay (No of Days From Order to Delivery)]]&lt;=2,"Fast Delivery","Standard Delivery")</f>
        <v>Fast Delivery</v>
      </c>
      <c r="H1936" s="8" t="s">
        <v>2240</v>
      </c>
      <c r="I1936" s="13" t="str">
        <f ca="1">TRIM(Table13[[#This Row],[Product Category]])</f>
        <v>Office Supplies</v>
      </c>
      <c r="J1936" s="13" t="str">
        <f ca="1">PROPER(Table13[[#This Row],[Product Sub-Category]])</f>
        <v>Scissors, Rulers And Trimmers</v>
      </c>
      <c r="K1936" s="14">
        <v>18</v>
      </c>
      <c r="L1936" s="15">
        <v>3.14</v>
      </c>
      <c r="M1936" s="15">
        <f t="shared" si="90"/>
        <v>56.52</v>
      </c>
      <c r="N1936" s="9">
        <v>0.05</v>
      </c>
      <c r="O1936" s="21">
        <v>0.05</v>
      </c>
      <c r="P1936" s="21" t="str">
        <f>IF(Table13[[#This Row],[Discount]]=0,"No Discount",IF(Table13[[#This Row],[Discount]]&lt;=0.05,"Low",IF(Table13[[#This Row],[Discount]]&lt;=0.1,"Medium","High")))</f>
        <v>Low</v>
      </c>
      <c r="Q1936" s="15">
        <f t="shared" si="91"/>
        <v>2.8260000000000005</v>
      </c>
      <c r="R1936" s="15">
        <f t="shared" si="92"/>
        <v>53.694000000000003</v>
      </c>
      <c r="S1936" s="15" t="str">
        <f>IF(Table13[[#This Row],[Total Sales After Discount (Main Total Sales)]]&gt;=1000,"High Order","Low Order")</f>
        <v>Low Order</v>
      </c>
      <c r="T1936" s="9" t="s">
        <v>41</v>
      </c>
      <c r="U1936" s="9" t="s">
        <v>42</v>
      </c>
      <c r="V1936" s="16" t="str">
        <f ca="1">PROPER(Table13[[#This Row],[Region]])</f>
        <v>South</v>
      </c>
      <c r="W1936" s="9" t="s">
        <v>254</v>
      </c>
      <c r="X1936" s="9" t="s">
        <v>1091</v>
      </c>
      <c r="Y1936" s="9" t="s">
        <v>22</v>
      </c>
      <c r="Z1936" s="9" t="str">
        <f>TEXT(Table13[[#This Row],[Order Date]],"mmm")</f>
        <v>Apr</v>
      </c>
      <c r="AA1936" s="1" t="str">
        <f>TEXT(Table13[[#This Row],[Order Date]],"yyyy")</f>
        <v>2015</v>
      </c>
      <c r="AB1936" s="1" t="str">
        <f>TEXT(Table13[[#This Row],[Order Date]],"mmm yyyy")</f>
        <v>Apr 2015</v>
      </c>
      <c r="AC1936" s="1" t="str">
        <f>TEXT(Table13[[#This Row],[Order Date]],"dddd")</f>
        <v>Saturday</v>
      </c>
    </row>
    <row r="1937" spans="1:29" ht="14.5">
      <c r="A1937" s="9">
        <v>3380</v>
      </c>
      <c r="B1937" s="9" t="str">
        <f>VLOOKUP(Table13[[#This Row],[Customer ID]],'Customer Lookup'!A:B,2,0)</f>
        <v>Eva Decker</v>
      </c>
      <c r="C1937" s="9">
        <v>88838</v>
      </c>
      <c r="D1937" s="12">
        <v>42114</v>
      </c>
      <c r="E1937" s="12">
        <v>42116</v>
      </c>
      <c r="F1937" s="24">
        <f>Table13[[#This Row],[Ship Date]]-Table13[[#This Row],[Order Date]]</f>
        <v>2</v>
      </c>
      <c r="G1937" s="18" t="str">
        <f>IF(Table13[[#This Row],[Shipping Delay (No of Days From Order to Delivery)]]&lt;=2,"Fast Delivery","Standard Delivery")</f>
        <v>Fast Delivery</v>
      </c>
      <c r="H1937" s="9" t="s">
        <v>2237</v>
      </c>
      <c r="I1937" s="13" t="str">
        <f ca="1">TRIM(Table13[[#This Row],[Product Category]])</f>
        <v>Furniture</v>
      </c>
      <c r="J1937" s="13" t="str">
        <f ca="1">PROPER(Table13[[#This Row],[Product Sub-Category]])</f>
        <v>Binders And Binder Accessories</v>
      </c>
      <c r="K1937" s="14">
        <v>18</v>
      </c>
      <c r="L1937" s="15">
        <v>315.98</v>
      </c>
      <c r="M1937" s="15">
        <f t="shared" si="90"/>
        <v>5687.64</v>
      </c>
      <c r="N1937" s="9">
        <v>0.1</v>
      </c>
      <c r="O1937" s="20">
        <v>0.1</v>
      </c>
      <c r="P1937" s="20" t="str">
        <f>IF(Table13[[#This Row],[Discount]]=0,"No Discount",IF(Table13[[#This Row],[Discount]]&lt;=0.05,"Low",IF(Table13[[#This Row],[Discount]]&lt;=0.1,"Medium","High")))</f>
        <v>Medium</v>
      </c>
      <c r="Q1937" s="15">
        <f t="shared" si="91"/>
        <v>568.76400000000001</v>
      </c>
      <c r="R1937" s="15">
        <f t="shared" si="92"/>
        <v>5118.8760000000002</v>
      </c>
      <c r="S1937" s="15" t="str">
        <f>IF(Table13[[#This Row],[Total Sales After Discount (Main Total Sales)]]&gt;=1000,"High Order","Low Order")</f>
        <v>High Order</v>
      </c>
      <c r="T1937" s="9" t="s">
        <v>41</v>
      </c>
      <c r="U1937" s="9" t="s">
        <v>42</v>
      </c>
      <c r="V1937" s="16" t="str">
        <f ca="1">PROPER(Table13[[#This Row],[Region]])</f>
        <v>South</v>
      </c>
      <c r="W1937" s="9" t="s">
        <v>254</v>
      </c>
      <c r="X1937" s="9" t="s">
        <v>1092</v>
      </c>
      <c r="Y1937" s="9" t="s">
        <v>32</v>
      </c>
      <c r="Z1937" s="9" t="str">
        <f>TEXT(Table13[[#This Row],[Order Date]],"mmm")</f>
        <v>Apr</v>
      </c>
      <c r="AA1937" s="1" t="str">
        <f>TEXT(Table13[[#This Row],[Order Date]],"yyyy")</f>
        <v>2015</v>
      </c>
      <c r="AB1937" s="1" t="str">
        <f>TEXT(Table13[[#This Row],[Order Date]],"mmm yyyy")</f>
        <v>Apr 2015</v>
      </c>
      <c r="AC1937" s="1" t="str">
        <f>TEXT(Table13[[#This Row],[Order Date]],"dddd")</f>
        <v>Monday</v>
      </c>
    </row>
    <row r="1938" spans="1:29" ht="14.5">
      <c r="A1938" s="9">
        <v>3380</v>
      </c>
      <c r="B1938" s="9" t="str">
        <f>VLOOKUP(Table13[[#This Row],[Customer ID]],'Customer Lookup'!A:B,2,0)</f>
        <v>Eva Decker</v>
      </c>
      <c r="C1938" s="9">
        <v>88838</v>
      </c>
      <c r="D1938" s="12">
        <v>42114</v>
      </c>
      <c r="E1938" s="12">
        <v>42115</v>
      </c>
      <c r="F1938" s="24">
        <f>Table13[[#This Row],[Ship Date]]-Table13[[#This Row],[Order Date]]</f>
        <v>1</v>
      </c>
      <c r="G1938" s="18" t="str">
        <f>IF(Table13[[#This Row],[Shipping Delay (No of Days From Order to Delivery)]]&lt;=2,"Fast Delivery","Standard Delivery")</f>
        <v>Fast Delivery</v>
      </c>
      <c r="H1938" s="8" t="s">
        <v>2232</v>
      </c>
      <c r="I1938" s="13" t="str">
        <f ca="1">TRIM(Table13[[#This Row],[Product Category]])</f>
        <v>Furniture</v>
      </c>
      <c r="J1938" s="13" t="str">
        <f ca="1">PROPER(Table13[[#This Row],[Product Sub-Category]])</f>
        <v>Chairs &amp; Chairmats</v>
      </c>
      <c r="K1938" s="14">
        <v>11</v>
      </c>
      <c r="L1938" s="15">
        <v>276.2</v>
      </c>
      <c r="M1938" s="15">
        <f t="shared" si="90"/>
        <v>3038.2</v>
      </c>
      <c r="N1938" s="9">
        <v>0.1</v>
      </c>
      <c r="O1938" s="21">
        <v>0.1</v>
      </c>
      <c r="P1938" s="21" t="str">
        <f>IF(Table13[[#This Row],[Discount]]=0,"No Discount",IF(Table13[[#This Row],[Discount]]&lt;=0.05,"Low",IF(Table13[[#This Row],[Discount]]&lt;=0.1,"Medium","High")))</f>
        <v>Medium</v>
      </c>
      <c r="Q1938" s="15">
        <f t="shared" si="91"/>
        <v>303.82</v>
      </c>
      <c r="R1938" s="15">
        <f t="shared" si="92"/>
        <v>2734.3799999999997</v>
      </c>
      <c r="S1938" s="15" t="str">
        <f>IF(Table13[[#This Row],[Total Sales After Discount (Main Total Sales)]]&gt;=1000,"High Order","Low Order")</f>
        <v>High Order</v>
      </c>
      <c r="T1938" s="9" t="s">
        <v>41</v>
      </c>
      <c r="U1938" s="9" t="s">
        <v>42</v>
      </c>
      <c r="V1938" s="16" t="str">
        <f ca="1">PROPER(Table13[[#This Row],[Region]])</f>
        <v>South</v>
      </c>
      <c r="W1938" s="9" t="s">
        <v>254</v>
      </c>
      <c r="X1938" s="9" t="s">
        <v>1092</v>
      </c>
      <c r="Y1938" s="9" t="s">
        <v>32</v>
      </c>
      <c r="Z1938" s="9" t="str">
        <f>TEXT(Table13[[#This Row],[Order Date]],"mmm")</f>
        <v>Apr</v>
      </c>
      <c r="AA1938" s="1" t="str">
        <f>TEXT(Table13[[#This Row],[Order Date]],"yyyy")</f>
        <v>2015</v>
      </c>
      <c r="AB1938" s="1" t="str">
        <f>TEXT(Table13[[#This Row],[Order Date]],"mmm yyyy")</f>
        <v>Apr 2015</v>
      </c>
      <c r="AC1938" s="1" t="str">
        <f>TEXT(Table13[[#This Row],[Order Date]],"dddd")</f>
        <v>Monday</v>
      </c>
    </row>
    <row r="1939" spans="1:29" ht="14.5">
      <c r="A1939" s="9">
        <v>3380</v>
      </c>
      <c r="B1939" s="9" t="str">
        <f>VLOOKUP(Table13[[#This Row],[Customer ID]],'Customer Lookup'!A:B,2,0)</f>
        <v>Eva Decker</v>
      </c>
      <c r="C1939" s="9">
        <v>88838</v>
      </c>
      <c r="D1939" s="12">
        <v>42114</v>
      </c>
      <c r="E1939" s="12">
        <v>42115</v>
      </c>
      <c r="F1939" s="24">
        <f>Table13[[#This Row],[Ship Date]]-Table13[[#This Row],[Order Date]]</f>
        <v>1</v>
      </c>
      <c r="G1939" s="18" t="str">
        <f>IF(Table13[[#This Row],[Shipping Delay (No of Days From Order to Delivery)]]&lt;=2,"Fast Delivery","Standard Delivery")</f>
        <v>Fast Delivery</v>
      </c>
      <c r="H1939" s="9" t="s">
        <v>2233</v>
      </c>
      <c r="I1939" s="13" t="str">
        <f ca="1">TRIM(Table13[[#This Row],[Product Category]])</f>
        <v>Office Supplies</v>
      </c>
      <c r="J1939" s="13" t="str">
        <f ca="1">PROPER(Table13[[#This Row],[Product Sub-Category]])</f>
        <v>Office Furnishings</v>
      </c>
      <c r="K1939" s="14">
        <v>8</v>
      </c>
      <c r="L1939" s="15">
        <v>63.94</v>
      </c>
      <c r="M1939" s="15">
        <f t="shared" si="90"/>
        <v>511.52</v>
      </c>
      <c r="N1939" s="9">
        <v>0.05</v>
      </c>
      <c r="O1939" s="20">
        <v>0.05</v>
      </c>
      <c r="P1939" s="20" t="str">
        <f>IF(Table13[[#This Row],[Discount]]=0,"No Discount",IF(Table13[[#This Row],[Discount]]&lt;=0.05,"Low",IF(Table13[[#This Row],[Discount]]&lt;=0.1,"Medium","High")))</f>
        <v>Low</v>
      </c>
      <c r="Q1939" s="15">
        <f t="shared" si="91"/>
        <v>25.576000000000001</v>
      </c>
      <c r="R1939" s="15">
        <f t="shared" si="92"/>
        <v>485.94399999999996</v>
      </c>
      <c r="S1939" s="15" t="str">
        <f>IF(Table13[[#This Row],[Total Sales After Discount (Main Total Sales)]]&gt;=1000,"High Order","Low Order")</f>
        <v>Low Order</v>
      </c>
      <c r="T1939" s="9" t="s">
        <v>41</v>
      </c>
      <c r="U1939" s="9" t="s">
        <v>42</v>
      </c>
      <c r="V1939" s="16" t="str">
        <f ca="1">PROPER(Table13[[#This Row],[Region]])</f>
        <v>South</v>
      </c>
      <c r="W1939" s="9" t="s">
        <v>254</v>
      </c>
      <c r="X1939" s="9" t="s">
        <v>1092</v>
      </c>
      <c r="Y1939" s="9" t="s">
        <v>32</v>
      </c>
      <c r="Z1939" s="9" t="str">
        <f>TEXT(Table13[[#This Row],[Order Date]],"mmm")</f>
        <v>Apr</v>
      </c>
      <c r="AA1939" s="1" t="str">
        <f>TEXT(Table13[[#This Row],[Order Date]],"yyyy")</f>
        <v>2015</v>
      </c>
      <c r="AB1939" s="1" t="str">
        <f>TEXT(Table13[[#This Row],[Order Date]],"mmm yyyy")</f>
        <v>Apr 2015</v>
      </c>
      <c r="AC1939" s="1" t="str">
        <f>TEXT(Table13[[#This Row],[Order Date]],"dddd")</f>
        <v>Monday</v>
      </c>
    </row>
    <row r="1940" spans="1:29" ht="14.5">
      <c r="A1940" s="9">
        <v>3381</v>
      </c>
      <c r="B1940" s="9" t="str">
        <f>VLOOKUP(Table13[[#This Row],[Customer ID]],'Customer Lookup'!A:B,2,0)</f>
        <v>Christopher Norton Patterson</v>
      </c>
      <c r="C1940" s="9">
        <v>88836</v>
      </c>
      <c r="D1940" s="12">
        <v>42086</v>
      </c>
      <c r="E1940" s="12">
        <v>42088</v>
      </c>
      <c r="F1940" s="24">
        <f>Table13[[#This Row],[Ship Date]]-Table13[[#This Row],[Order Date]]</f>
        <v>2</v>
      </c>
      <c r="G1940" s="18" t="str">
        <f>IF(Table13[[#This Row],[Shipping Delay (No of Days From Order to Delivery)]]&lt;=2,"Fast Delivery","Standard Delivery")</f>
        <v>Fast Delivery</v>
      </c>
      <c r="H1940" s="8" t="s">
        <v>2231</v>
      </c>
      <c r="I1940" s="13" t="str">
        <f ca="1">TRIM(Table13[[#This Row],[Product Category]])</f>
        <v>Office Supplies</v>
      </c>
      <c r="J1940" s="13" t="str">
        <f ca="1">PROPER(Table13[[#This Row],[Product Sub-Category]])</f>
        <v>Pens &amp; Art Supplies</v>
      </c>
      <c r="K1940" s="14">
        <v>2</v>
      </c>
      <c r="L1940" s="15">
        <v>11.97</v>
      </c>
      <c r="M1940" s="15">
        <f t="shared" si="90"/>
        <v>23.94</v>
      </c>
      <c r="N1940" s="9">
        <v>0.05</v>
      </c>
      <c r="O1940" s="21">
        <v>0.05</v>
      </c>
      <c r="P1940" s="21" t="str">
        <f>IF(Table13[[#This Row],[Discount]]=0,"No Discount",IF(Table13[[#This Row],[Discount]]&lt;=0.05,"Low",IF(Table13[[#This Row],[Discount]]&lt;=0.1,"Medium","High")))</f>
        <v>Low</v>
      </c>
      <c r="Q1940" s="15">
        <f t="shared" si="91"/>
        <v>1.1970000000000001</v>
      </c>
      <c r="R1940" s="15">
        <f t="shared" si="92"/>
        <v>22.743000000000002</v>
      </c>
      <c r="S1940" s="15" t="str">
        <f>IF(Table13[[#This Row],[Total Sales After Discount (Main Total Sales)]]&gt;=1000,"High Order","Low Order")</f>
        <v>Low Order</v>
      </c>
      <c r="T1940" s="9" t="s">
        <v>31</v>
      </c>
      <c r="U1940" s="9" t="s">
        <v>81</v>
      </c>
      <c r="V1940" s="16" t="str">
        <f ca="1">PROPER(Table13[[#This Row],[Region]])</f>
        <v>South</v>
      </c>
      <c r="W1940" s="9" t="s">
        <v>254</v>
      </c>
      <c r="X1940" s="9" t="s">
        <v>1093</v>
      </c>
      <c r="Y1940" s="9" t="s">
        <v>32</v>
      </c>
      <c r="Z1940" s="9" t="str">
        <f>TEXT(Table13[[#This Row],[Order Date]],"mmm")</f>
        <v>Mar</v>
      </c>
      <c r="AA1940" s="1" t="str">
        <f>TEXT(Table13[[#This Row],[Order Date]],"yyyy")</f>
        <v>2015</v>
      </c>
      <c r="AB1940" s="1" t="str">
        <f>TEXT(Table13[[#This Row],[Order Date]],"mmm yyyy")</f>
        <v>Mar 2015</v>
      </c>
      <c r="AC1940" s="1" t="str">
        <f>TEXT(Table13[[#This Row],[Order Date]],"dddd")</f>
        <v>Monday</v>
      </c>
    </row>
    <row r="1941" spans="1:29" ht="14.5">
      <c r="A1941" s="9">
        <v>3381</v>
      </c>
      <c r="B1941" s="9" t="str">
        <f>VLOOKUP(Table13[[#This Row],[Customer ID]],'Customer Lookup'!A:B,2,0)</f>
        <v>Christopher Norton Patterson</v>
      </c>
      <c r="C1941" s="9">
        <v>88840</v>
      </c>
      <c r="D1941" s="12">
        <v>42123</v>
      </c>
      <c r="E1941" s="12">
        <v>42123</v>
      </c>
      <c r="F1941" s="24">
        <f>Table13[[#This Row],[Ship Date]]-Table13[[#This Row],[Order Date]]</f>
        <v>0</v>
      </c>
      <c r="G1941" s="18" t="str">
        <f>IF(Table13[[#This Row],[Shipping Delay (No of Days From Order to Delivery)]]&lt;=2,"Fast Delivery","Standard Delivery")</f>
        <v>Fast Delivery</v>
      </c>
      <c r="H1941" s="9" t="s">
        <v>2237</v>
      </c>
      <c r="I1941" s="13" t="str">
        <f ca="1">TRIM(Table13[[#This Row],[Product Category]])</f>
        <v>Office Supplies</v>
      </c>
      <c r="J1941" s="13" t="str">
        <f ca="1">PROPER(Table13[[#This Row],[Product Sub-Category]])</f>
        <v>Binders And Binder Accessories</v>
      </c>
      <c r="K1941" s="14">
        <v>18</v>
      </c>
      <c r="L1941" s="15">
        <v>28.53</v>
      </c>
      <c r="M1941" s="15">
        <f t="shared" si="90"/>
        <v>513.54</v>
      </c>
      <c r="N1941" s="9">
        <v>0.05</v>
      </c>
      <c r="O1941" s="20">
        <v>0.05</v>
      </c>
      <c r="P1941" s="20" t="str">
        <f>IF(Table13[[#This Row],[Discount]]=0,"No Discount",IF(Table13[[#This Row],[Discount]]&lt;=0.05,"Low",IF(Table13[[#This Row],[Discount]]&lt;=0.1,"Medium","High")))</f>
        <v>Low</v>
      </c>
      <c r="Q1941" s="15">
        <f t="shared" si="91"/>
        <v>25.677</v>
      </c>
      <c r="R1941" s="15">
        <f t="shared" si="92"/>
        <v>487.86299999999994</v>
      </c>
      <c r="S1941" s="15" t="str">
        <f>IF(Table13[[#This Row],[Total Sales After Discount (Main Total Sales)]]&gt;=1000,"High Order","Low Order")</f>
        <v>Low Order</v>
      </c>
      <c r="T1941" s="9" t="s">
        <v>50</v>
      </c>
      <c r="U1941" s="9" t="s">
        <v>42</v>
      </c>
      <c r="V1941" s="16" t="str">
        <f ca="1">PROPER(Table13[[#This Row],[Region]])</f>
        <v>East</v>
      </c>
      <c r="W1941" s="9" t="s">
        <v>254</v>
      </c>
      <c r="X1941" s="9" t="s">
        <v>1093</v>
      </c>
      <c r="Y1941" s="9" t="s">
        <v>32</v>
      </c>
      <c r="Z1941" s="9" t="str">
        <f>TEXT(Table13[[#This Row],[Order Date]],"mmm")</f>
        <v>Apr</v>
      </c>
      <c r="AA1941" s="1" t="str">
        <f>TEXT(Table13[[#This Row],[Order Date]],"yyyy")</f>
        <v>2015</v>
      </c>
      <c r="AB1941" s="1" t="str">
        <f>TEXT(Table13[[#This Row],[Order Date]],"mmm yyyy")</f>
        <v>Apr 2015</v>
      </c>
      <c r="AC1941" s="1" t="str">
        <f>TEXT(Table13[[#This Row],[Order Date]],"dddd")</f>
        <v>Wednesday</v>
      </c>
    </row>
    <row r="1942" spans="1:29" ht="14.5">
      <c r="A1942" s="9">
        <v>3385</v>
      </c>
      <c r="B1942" s="9" t="str">
        <f>VLOOKUP(Table13[[#This Row],[Customer ID]],'Customer Lookup'!A:B,2,0)</f>
        <v>Daniel Richmond</v>
      </c>
      <c r="C1942" s="9">
        <v>88745</v>
      </c>
      <c r="D1942" s="12">
        <v>42020</v>
      </c>
      <c r="E1942" s="12">
        <v>42020</v>
      </c>
      <c r="F1942" s="24">
        <f>Table13[[#This Row],[Ship Date]]-Table13[[#This Row],[Order Date]]</f>
        <v>0</v>
      </c>
      <c r="G1942" s="18" t="str">
        <f>IF(Table13[[#This Row],[Shipping Delay (No of Days From Order to Delivery)]]&lt;=2,"Fast Delivery","Standard Delivery")</f>
        <v>Fast Delivery</v>
      </c>
      <c r="H1942" s="8" t="s">
        <v>2231</v>
      </c>
      <c r="I1942" s="13" t="str">
        <f ca="1">TRIM(Table13[[#This Row],[Product Category]])</f>
        <v>Technology</v>
      </c>
      <c r="J1942" s="13" t="str">
        <f ca="1">PROPER(Table13[[#This Row],[Product Sub-Category]])</f>
        <v>Pens &amp; Art Supplies</v>
      </c>
      <c r="K1942" s="14">
        <v>5</v>
      </c>
      <c r="L1942" s="15">
        <v>2.98</v>
      </c>
      <c r="M1942" s="15">
        <f t="shared" si="90"/>
        <v>14.9</v>
      </c>
      <c r="N1942" s="9">
        <v>0.05</v>
      </c>
      <c r="O1942" s="21">
        <v>0.05</v>
      </c>
      <c r="P1942" s="21" t="str">
        <f>IF(Table13[[#This Row],[Discount]]=0,"No Discount",IF(Table13[[#This Row],[Discount]]&lt;=0.05,"Low",IF(Table13[[#This Row],[Discount]]&lt;=0.1,"Medium","High")))</f>
        <v>Low</v>
      </c>
      <c r="Q1942" s="15">
        <f t="shared" si="91"/>
        <v>0.74500000000000011</v>
      </c>
      <c r="R1942" s="15">
        <f t="shared" si="92"/>
        <v>14.155000000000001</v>
      </c>
      <c r="S1942" s="15" t="str">
        <f>IF(Table13[[#This Row],[Total Sales After Discount (Main Total Sales)]]&gt;=1000,"High Order","Low Order")</f>
        <v>Low Order</v>
      </c>
      <c r="T1942" s="9" t="s">
        <v>98</v>
      </c>
      <c r="U1942" s="9" t="s">
        <v>81</v>
      </c>
      <c r="V1942" s="16" t="str">
        <f ca="1">PROPER(Table13[[#This Row],[Region]])</f>
        <v>East</v>
      </c>
      <c r="W1942" s="9" t="s">
        <v>124</v>
      </c>
      <c r="X1942" s="9" t="s">
        <v>1094</v>
      </c>
      <c r="Y1942" s="9" t="s">
        <v>22</v>
      </c>
      <c r="Z1942" s="9" t="str">
        <f>TEXT(Table13[[#This Row],[Order Date]],"mmm")</f>
        <v>Jan</v>
      </c>
      <c r="AA1942" s="1" t="str">
        <f>TEXT(Table13[[#This Row],[Order Date]],"yyyy")</f>
        <v>2015</v>
      </c>
      <c r="AB1942" s="1" t="str">
        <f>TEXT(Table13[[#This Row],[Order Date]],"mmm yyyy")</f>
        <v>Jan 2015</v>
      </c>
      <c r="AC1942" s="1" t="str">
        <f>TEXT(Table13[[#This Row],[Order Date]],"dddd")</f>
        <v>Friday</v>
      </c>
    </row>
    <row r="1943" spans="1:29" ht="14.5">
      <c r="A1943" s="9">
        <v>3385</v>
      </c>
      <c r="B1943" s="9" t="str">
        <f>VLOOKUP(Table13[[#This Row],[Customer ID]],'Customer Lookup'!A:B,2,0)</f>
        <v>Daniel Richmond</v>
      </c>
      <c r="C1943" s="9">
        <v>88745</v>
      </c>
      <c r="D1943" s="12">
        <v>42020</v>
      </c>
      <c r="E1943" s="12">
        <v>42025</v>
      </c>
      <c r="F1943" s="24">
        <f>Table13[[#This Row],[Ship Date]]-Table13[[#This Row],[Order Date]]</f>
        <v>5</v>
      </c>
      <c r="G1943" s="18" t="str">
        <f>IF(Table13[[#This Row],[Shipping Delay (No of Days From Order to Delivery)]]&lt;=2,"Fast Delivery","Standard Delivery")</f>
        <v>Standard Delivery</v>
      </c>
      <c r="H1943" s="9" t="s">
        <v>2235</v>
      </c>
      <c r="I1943" s="13" t="str">
        <f ca="1">TRIM(Table13[[#This Row],[Product Category]])</f>
        <v>Office Supplies</v>
      </c>
      <c r="J1943" s="13" t="str">
        <f ca="1">PROPER(Table13[[#This Row],[Product Sub-Category]])</f>
        <v>Telephones And Communication</v>
      </c>
      <c r="K1943" s="14">
        <v>6</v>
      </c>
      <c r="L1943" s="15">
        <v>125.99</v>
      </c>
      <c r="M1943" s="15">
        <f t="shared" si="90"/>
        <v>755.93999999999994</v>
      </c>
      <c r="N1943" s="9">
        <v>0.1</v>
      </c>
      <c r="O1943" s="20">
        <v>0.1</v>
      </c>
      <c r="P1943" s="20" t="str">
        <f>IF(Table13[[#This Row],[Discount]]=0,"No Discount",IF(Table13[[#This Row],[Discount]]&lt;=0.05,"Low",IF(Table13[[#This Row],[Discount]]&lt;=0.1,"Medium","High")))</f>
        <v>Medium</v>
      </c>
      <c r="Q1943" s="15">
        <f t="shared" si="91"/>
        <v>75.593999999999994</v>
      </c>
      <c r="R1943" s="15">
        <f t="shared" si="92"/>
        <v>680.346</v>
      </c>
      <c r="S1943" s="15" t="str">
        <f>IF(Table13[[#This Row],[Total Sales After Discount (Main Total Sales)]]&gt;=1000,"High Order","Low Order")</f>
        <v>Low Order</v>
      </c>
      <c r="T1943" s="9" t="s">
        <v>98</v>
      </c>
      <c r="U1943" s="9" t="s">
        <v>81</v>
      </c>
      <c r="V1943" s="16" t="str">
        <f ca="1">PROPER(Table13[[#This Row],[Region]])</f>
        <v>East</v>
      </c>
      <c r="W1943" s="9" t="s">
        <v>124</v>
      </c>
      <c r="X1943" s="9" t="s">
        <v>1094</v>
      </c>
      <c r="Y1943" s="9" t="s">
        <v>32</v>
      </c>
      <c r="Z1943" s="9" t="str">
        <f>TEXT(Table13[[#This Row],[Order Date]],"mmm")</f>
        <v>Jan</v>
      </c>
      <c r="AA1943" s="1" t="str">
        <f>TEXT(Table13[[#This Row],[Order Date]],"yyyy")</f>
        <v>2015</v>
      </c>
      <c r="AB1943" s="1" t="str">
        <f>TEXT(Table13[[#This Row],[Order Date]],"mmm yyyy")</f>
        <v>Jan 2015</v>
      </c>
      <c r="AC1943" s="1" t="str">
        <f>TEXT(Table13[[#This Row],[Order Date]],"dddd")</f>
        <v>Friday</v>
      </c>
    </row>
    <row r="1944" spans="1:29" ht="14.5">
      <c r="A1944" s="9">
        <v>3386</v>
      </c>
      <c r="B1944" s="9" t="str">
        <f>VLOOKUP(Table13[[#This Row],[Customer ID]],'Customer Lookup'!A:B,2,0)</f>
        <v>Carmen Elmore</v>
      </c>
      <c r="C1944" s="9">
        <v>88746</v>
      </c>
      <c r="D1944" s="12">
        <v>42127</v>
      </c>
      <c r="E1944" s="12">
        <v>42129</v>
      </c>
      <c r="F1944" s="24">
        <f>Table13[[#This Row],[Ship Date]]-Table13[[#This Row],[Order Date]]</f>
        <v>2</v>
      </c>
      <c r="G1944" s="18" t="str">
        <f>IF(Table13[[#This Row],[Shipping Delay (No of Days From Order to Delivery)]]&lt;=2,"Fast Delivery","Standard Delivery")</f>
        <v>Fast Delivery</v>
      </c>
      <c r="H1944" s="8" t="s">
        <v>116</v>
      </c>
      <c r="I1944" s="13" t="str">
        <f ca="1">TRIM(Table13[[#This Row],[Product Category]])</f>
        <v>Furniture</v>
      </c>
      <c r="J1944" s="13" t="str">
        <f ca="1">PROPER(Table13[[#This Row],[Product Sub-Category]])</f>
        <v>Labels</v>
      </c>
      <c r="K1944" s="14">
        <v>10</v>
      </c>
      <c r="L1944" s="15">
        <v>2.61</v>
      </c>
      <c r="M1944" s="15">
        <f t="shared" si="90"/>
        <v>26.099999999999998</v>
      </c>
      <c r="N1944" s="9">
        <v>0.05</v>
      </c>
      <c r="O1944" s="21">
        <v>0.05</v>
      </c>
      <c r="P1944" s="21" t="str">
        <f>IF(Table13[[#This Row],[Discount]]=0,"No Discount",IF(Table13[[#This Row],[Discount]]&lt;=0.05,"Low",IF(Table13[[#This Row],[Discount]]&lt;=0.1,"Medium","High")))</f>
        <v>Low</v>
      </c>
      <c r="Q1944" s="15">
        <f t="shared" si="91"/>
        <v>1.3049999999999999</v>
      </c>
      <c r="R1944" s="15">
        <f t="shared" si="92"/>
        <v>24.794999999999998</v>
      </c>
      <c r="S1944" s="15" t="str">
        <f>IF(Table13[[#This Row],[Total Sales After Discount (Main Total Sales)]]&gt;=1000,"High Order","Low Order")</f>
        <v>Low Order</v>
      </c>
      <c r="T1944" s="9" t="s">
        <v>41</v>
      </c>
      <c r="U1944" s="9" t="s">
        <v>81</v>
      </c>
      <c r="V1944" s="16" t="str">
        <f ca="1">PROPER(Table13[[#This Row],[Region]])</f>
        <v>East</v>
      </c>
      <c r="W1944" s="9" t="s">
        <v>124</v>
      </c>
      <c r="X1944" s="9" t="s">
        <v>348</v>
      </c>
      <c r="Y1944" s="9" t="s">
        <v>32</v>
      </c>
      <c r="Z1944" s="9" t="str">
        <f>TEXT(Table13[[#This Row],[Order Date]],"mmm")</f>
        <v>May</v>
      </c>
      <c r="AA1944" s="1" t="str">
        <f>TEXT(Table13[[#This Row],[Order Date]],"yyyy")</f>
        <v>2015</v>
      </c>
      <c r="AB1944" s="1" t="str">
        <f>TEXT(Table13[[#This Row],[Order Date]],"mmm yyyy")</f>
        <v>May 2015</v>
      </c>
      <c r="AC1944" s="1" t="str">
        <f>TEXT(Table13[[#This Row],[Order Date]],"dddd")</f>
        <v>Sunday</v>
      </c>
    </row>
    <row r="1945" spans="1:29" ht="14.5">
      <c r="A1945" s="9">
        <v>3386</v>
      </c>
      <c r="B1945" s="9" t="str">
        <f>VLOOKUP(Table13[[#This Row],[Customer ID]],'Customer Lookup'!A:B,2,0)</f>
        <v>Carmen Elmore</v>
      </c>
      <c r="C1945" s="9">
        <v>88746</v>
      </c>
      <c r="D1945" s="12">
        <v>42127</v>
      </c>
      <c r="E1945" s="12">
        <v>42130</v>
      </c>
      <c r="F1945" s="24">
        <f>Table13[[#This Row],[Ship Date]]-Table13[[#This Row],[Order Date]]</f>
        <v>3</v>
      </c>
      <c r="G1945" s="18" t="str">
        <f>IF(Table13[[#This Row],[Shipping Delay (No of Days From Order to Delivery)]]&lt;=2,"Fast Delivery","Standard Delivery")</f>
        <v>Standard Delivery</v>
      </c>
      <c r="H1945" s="9" t="s">
        <v>2233</v>
      </c>
      <c r="I1945" s="13" t="str">
        <f ca="1">TRIM(Table13[[#This Row],[Product Category]])</f>
        <v>Office Supplies</v>
      </c>
      <c r="J1945" s="13" t="str">
        <f ca="1">PROPER(Table13[[#This Row],[Product Sub-Category]])</f>
        <v>Office Furnishings</v>
      </c>
      <c r="K1945" s="14">
        <v>35</v>
      </c>
      <c r="L1945" s="15">
        <v>25.38</v>
      </c>
      <c r="M1945" s="15">
        <f t="shared" si="90"/>
        <v>888.3</v>
      </c>
      <c r="N1945" s="9">
        <v>0.05</v>
      </c>
      <c r="O1945" s="20">
        <v>0.05</v>
      </c>
      <c r="P1945" s="20" t="str">
        <f>IF(Table13[[#This Row],[Discount]]=0,"No Discount",IF(Table13[[#This Row],[Discount]]&lt;=0.05,"Low",IF(Table13[[#This Row],[Discount]]&lt;=0.1,"Medium","High")))</f>
        <v>Low</v>
      </c>
      <c r="Q1945" s="15">
        <f t="shared" si="91"/>
        <v>44.414999999999999</v>
      </c>
      <c r="R1945" s="15">
        <f t="shared" si="92"/>
        <v>843.88499999999999</v>
      </c>
      <c r="S1945" s="15" t="str">
        <f>IF(Table13[[#This Row],[Total Sales After Discount (Main Total Sales)]]&gt;=1000,"High Order","Low Order")</f>
        <v>Low Order</v>
      </c>
      <c r="T1945" s="9" t="s">
        <v>41</v>
      </c>
      <c r="U1945" s="9" t="s">
        <v>81</v>
      </c>
      <c r="V1945" s="16" t="str">
        <f ca="1">PROPER(Table13[[#This Row],[Region]])</f>
        <v>West</v>
      </c>
      <c r="W1945" s="9" t="s">
        <v>124</v>
      </c>
      <c r="X1945" s="9" t="s">
        <v>348</v>
      </c>
      <c r="Y1945" s="9" t="s">
        <v>22</v>
      </c>
      <c r="Z1945" s="9" t="str">
        <f>TEXT(Table13[[#This Row],[Order Date]],"mmm")</f>
        <v>May</v>
      </c>
      <c r="AA1945" s="1" t="str">
        <f>TEXT(Table13[[#This Row],[Order Date]],"yyyy")</f>
        <v>2015</v>
      </c>
      <c r="AB1945" s="1" t="str">
        <f>TEXT(Table13[[#This Row],[Order Date]],"mmm yyyy")</f>
        <v>May 2015</v>
      </c>
      <c r="AC1945" s="1" t="str">
        <f>TEXT(Table13[[#This Row],[Order Date]],"dddd")</f>
        <v>Sunday</v>
      </c>
    </row>
    <row r="1946" spans="1:29" ht="14.5">
      <c r="A1946" s="9">
        <v>3388</v>
      </c>
      <c r="B1946" s="9" t="str">
        <f>VLOOKUP(Table13[[#This Row],[Customer ID]],'Customer Lookup'!A:B,2,0)</f>
        <v>Aaron Shaffer</v>
      </c>
      <c r="C1946" s="9">
        <v>90154</v>
      </c>
      <c r="D1946" s="12">
        <v>42135</v>
      </c>
      <c r="E1946" s="12">
        <v>42136</v>
      </c>
      <c r="F1946" s="24">
        <f>Table13[[#This Row],[Ship Date]]-Table13[[#This Row],[Order Date]]</f>
        <v>1</v>
      </c>
      <c r="G1946" s="18" t="str">
        <f>IF(Table13[[#This Row],[Shipping Delay (No of Days From Order to Delivery)]]&lt;=2,"Fast Delivery","Standard Delivery")</f>
        <v>Fast Delivery</v>
      </c>
      <c r="H1946" s="8" t="s">
        <v>2238</v>
      </c>
      <c r="I1946" s="13" t="str">
        <f ca="1">TRIM(Table13[[#This Row],[Product Category]])</f>
        <v>Technology</v>
      </c>
      <c r="J1946" s="13" t="str">
        <f ca="1">PROPER(Table13[[#This Row],[Product Sub-Category]])</f>
        <v>Storage &amp; Organization</v>
      </c>
      <c r="K1946" s="14">
        <v>9</v>
      </c>
      <c r="L1946" s="15">
        <v>95.99</v>
      </c>
      <c r="M1946" s="15">
        <f t="shared" si="90"/>
        <v>863.91</v>
      </c>
      <c r="N1946" s="9">
        <v>0.05</v>
      </c>
      <c r="O1946" s="21">
        <v>0.05</v>
      </c>
      <c r="P1946" s="21" t="str">
        <f>IF(Table13[[#This Row],[Discount]]=0,"No Discount",IF(Table13[[#This Row],[Discount]]&lt;=0.05,"Low",IF(Table13[[#This Row],[Discount]]&lt;=0.1,"Medium","High")))</f>
        <v>Low</v>
      </c>
      <c r="Q1946" s="15">
        <f t="shared" si="91"/>
        <v>43.195500000000003</v>
      </c>
      <c r="R1946" s="15">
        <f t="shared" si="92"/>
        <v>820.71449999999993</v>
      </c>
      <c r="S1946" s="15" t="str">
        <f>IF(Table13[[#This Row],[Total Sales After Discount (Main Total Sales)]]&gt;=1000,"High Order","Low Order")</f>
        <v>Low Order</v>
      </c>
      <c r="T1946" s="9" t="s">
        <v>31</v>
      </c>
      <c r="U1946" s="9" t="s">
        <v>81</v>
      </c>
      <c r="V1946" s="16" t="str">
        <f ca="1">PROPER(Table13[[#This Row],[Region]])</f>
        <v>West</v>
      </c>
      <c r="W1946" s="9" t="s">
        <v>37</v>
      </c>
      <c r="X1946" s="9" t="s">
        <v>258</v>
      </c>
      <c r="Y1946" s="9" t="s">
        <v>32</v>
      </c>
      <c r="Z1946" s="9" t="str">
        <f>TEXT(Table13[[#This Row],[Order Date]],"mmm")</f>
        <v>May</v>
      </c>
      <c r="AA1946" s="1" t="str">
        <f>TEXT(Table13[[#This Row],[Order Date]],"yyyy")</f>
        <v>2015</v>
      </c>
      <c r="AB1946" s="1" t="str">
        <f>TEXT(Table13[[#This Row],[Order Date]],"mmm yyyy")</f>
        <v>May 2015</v>
      </c>
      <c r="AC1946" s="1" t="str">
        <f>TEXT(Table13[[#This Row],[Order Date]],"dddd")</f>
        <v>Monday</v>
      </c>
    </row>
    <row r="1947" spans="1:29" ht="14.5">
      <c r="A1947" s="9">
        <v>3393</v>
      </c>
      <c r="B1947" s="9" t="str">
        <f>VLOOKUP(Table13[[#This Row],[Customer ID]],'Customer Lookup'!A:B,2,0)</f>
        <v>Irene Murphy</v>
      </c>
      <c r="C1947" s="9">
        <v>87908</v>
      </c>
      <c r="D1947" s="12">
        <v>42123</v>
      </c>
      <c r="E1947" s="12">
        <v>42124</v>
      </c>
      <c r="F1947" s="24">
        <f>Table13[[#This Row],[Ship Date]]-Table13[[#This Row],[Order Date]]</f>
        <v>1</v>
      </c>
      <c r="G1947" s="18" t="str">
        <f>IF(Table13[[#This Row],[Shipping Delay (No of Days From Order to Delivery)]]&lt;=2,"Fast Delivery","Standard Delivery")</f>
        <v>Fast Delivery</v>
      </c>
      <c r="H1947" s="9" t="s">
        <v>2235</v>
      </c>
      <c r="I1947" s="13" t="str">
        <f ca="1">TRIM(Table13[[#This Row],[Product Category]])</f>
        <v>Office Supplies</v>
      </c>
      <c r="J1947" s="13" t="str">
        <f ca="1">PROPER(Table13[[#This Row],[Product Sub-Category]])</f>
        <v>Telephones And Communication</v>
      </c>
      <c r="K1947" s="14">
        <v>7</v>
      </c>
      <c r="L1947" s="15">
        <v>125.99</v>
      </c>
      <c r="M1947" s="15">
        <f t="shared" si="90"/>
        <v>881.93</v>
      </c>
      <c r="N1947" s="9">
        <v>0.1</v>
      </c>
      <c r="O1947" s="20">
        <v>0.1</v>
      </c>
      <c r="P1947" s="20" t="str">
        <f>IF(Table13[[#This Row],[Discount]]=0,"No Discount",IF(Table13[[#This Row],[Discount]]&lt;=0.05,"Low",IF(Table13[[#This Row],[Discount]]&lt;=0.1,"Medium","High")))</f>
        <v>Medium</v>
      </c>
      <c r="Q1947" s="15">
        <f t="shared" si="91"/>
        <v>88.192999999999998</v>
      </c>
      <c r="R1947" s="15">
        <f t="shared" si="92"/>
        <v>793.73699999999997</v>
      </c>
      <c r="S1947" s="15" t="str">
        <f>IF(Table13[[#This Row],[Total Sales After Discount (Main Total Sales)]]&gt;=1000,"High Order","Low Order")</f>
        <v>Low Order</v>
      </c>
      <c r="T1947" s="9" t="s">
        <v>50</v>
      </c>
      <c r="U1947" s="9" t="s">
        <v>104</v>
      </c>
      <c r="V1947" s="16" t="str">
        <f ca="1">PROPER(Table13[[#This Row],[Region]])</f>
        <v>West</v>
      </c>
      <c r="W1947" s="9" t="s">
        <v>29</v>
      </c>
      <c r="X1947" s="9" t="s">
        <v>1095</v>
      </c>
      <c r="Y1947" s="9" t="s">
        <v>32</v>
      </c>
      <c r="Z1947" s="9" t="str">
        <f>TEXT(Table13[[#This Row],[Order Date]],"mmm")</f>
        <v>Apr</v>
      </c>
      <c r="AA1947" s="1" t="str">
        <f>TEXT(Table13[[#This Row],[Order Date]],"yyyy")</f>
        <v>2015</v>
      </c>
      <c r="AB1947" s="1" t="str">
        <f>TEXT(Table13[[#This Row],[Order Date]],"mmm yyyy")</f>
        <v>Apr 2015</v>
      </c>
      <c r="AC1947" s="1" t="str">
        <f>TEXT(Table13[[#This Row],[Order Date]],"dddd")</f>
        <v>Wednesday</v>
      </c>
    </row>
    <row r="1948" spans="1:29" ht="14.5">
      <c r="A1948" s="9">
        <v>3393</v>
      </c>
      <c r="B1948" s="9" t="str">
        <f>VLOOKUP(Table13[[#This Row],[Customer ID]],'Customer Lookup'!A:B,2,0)</f>
        <v>Irene Murphy</v>
      </c>
      <c r="C1948" s="9">
        <v>87909</v>
      </c>
      <c r="D1948" s="12">
        <v>42049</v>
      </c>
      <c r="E1948" s="12">
        <v>42050</v>
      </c>
      <c r="F1948" s="24">
        <f>Table13[[#This Row],[Ship Date]]-Table13[[#This Row],[Order Date]]</f>
        <v>1</v>
      </c>
      <c r="G1948" s="18" t="str">
        <f>IF(Table13[[#This Row],[Shipping Delay (No of Days From Order to Delivery)]]&lt;=2,"Fast Delivery","Standard Delivery")</f>
        <v>Fast Delivery</v>
      </c>
      <c r="H1948" s="8" t="s">
        <v>61</v>
      </c>
      <c r="I1948" s="13" t="str">
        <f ca="1">TRIM(Table13[[#This Row],[Product Category]])</f>
        <v>Office Supplies</v>
      </c>
      <c r="J1948" s="13" t="str">
        <f ca="1">PROPER(Table13[[#This Row],[Product Sub-Category]])</f>
        <v>Envelopes</v>
      </c>
      <c r="K1948" s="14">
        <v>19</v>
      </c>
      <c r="L1948" s="15">
        <v>4.4800000000000004</v>
      </c>
      <c r="M1948" s="15">
        <f t="shared" si="90"/>
        <v>85.12</v>
      </c>
      <c r="N1948" s="9">
        <v>0.05</v>
      </c>
      <c r="O1948" s="21">
        <v>0.05</v>
      </c>
      <c r="P1948" s="21" t="str">
        <f>IF(Table13[[#This Row],[Discount]]=0,"No Discount",IF(Table13[[#This Row],[Discount]]&lt;=0.05,"Low",IF(Table13[[#This Row],[Discount]]&lt;=0.1,"Medium","High")))</f>
        <v>Low</v>
      </c>
      <c r="Q1948" s="15">
        <f t="shared" si="91"/>
        <v>4.2560000000000002</v>
      </c>
      <c r="R1948" s="15">
        <f t="shared" si="92"/>
        <v>80.864000000000004</v>
      </c>
      <c r="S1948" s="15" t="str">
        <f>IF(Table13[[#This Row],[Total Sales After Discount (Main Total Sales)]]&gt;=1000,"High Order","Low Order")</f>
        <v>Low Order</v>
      </c>
      <c r="T1948" s="9" t="s">
        <v>41</v>
      </c>
      <c r="U1948" s="9" t="s">
        <v>104</v>
      </c>
      <c r="V1948" s="16" t="str">
        <f ca="1">PROPER(Table13[[#This Row],[Region]])</f>
        <v>Central</v>
      </c>
      <c r="W1948" s="9" t="s">
        <v>29</v>
      </c>
      <c r="X1948" s="9" t="s">
        <v>1095</v>
      </c>
      <c r="Y1948" s="9" t="s">
        <v>32</v>
      </c>
      <c r="Z1948" s="9" t="str">
        <f>TEXT(Table13[[#This Row],[Order Date]],"mmm")</f>
        <v>Feb</v>
      </c>
      <c r="AA1948" s="1" t="str">
        <f>TEXT(Table13[[#This Row],[Order Date]],"yyyy")</f>
        <v>2015</v>
      </c>
      <c r="AB1948" s="1" t="str">
        <f>TEXT(Table13[[#This Row],[Order Date]],"mmm yyyy")</f>
        <v>Feb 2015</v>
      </c>
      <c r="AC1948" s="1" t="str">
        <f>TEXT(Table13[[#This Row],[Order Date]],"dddd")</f>
        <v>Saturday</v>
      </c>
    </row>
    <row r="1949" spans="1:29" ht="14.5">
      <c r="A1949" s="9">
        <v>3397</v>
      </c>
      <c r="B1949" s="9" t="str">
        <f>VLOOKUP(Table13[[#This Row],[Customer ID]],'Customer Lookup'!A:B,2,0)</f>
        <v>Andrea Shaw</v>
      </c>
      <c r="C1949" s="9">
        <v>87535</v>
      </c>
      <c r="D1949" s="12">
        <v>42162</v>
      </c>
      <c r="E1949" s="12">
        <v>42164</v>
      </c>
      <c r="F1949" s="24">
        <f>Table13[[#This Row],[Ship Date]]-Table13[[#This Row],[Order Date]]</f>
        <v>2</v>
      </c>
      <c r="G1949" s="18" t="str">
        <f>IF(Table13[[#This Row],[Shipping Delay (No of Days From Order to Delivery)]]&lt;=2,"Fast Delivery","Standard Delivery")</f>
        <v>Fast Delivery</v>
      </c>
      <c r="H1949" s="9" t="s">
        <v>2237</v>
      </c>
      <c r="I1949" s="13" t="str">
        <f ca="1">TRIM(Table13[[#This Row],[Product Category]])</f>
        <v>Office Supplies</v>
      </c>
      <c r="J1949" s="13" t="str">
        <f ca="1">PROPER(Table13[[#This Row],[Product Sub-Category]])</f>
        <v>Binders And Binder Accessories</v>
      </c>
      <c r="K1949" s="14">
        <v>7</v>
      </c>
      <c r="L1949" s="15">
        <v>1270.99</v>
      </c>
      <c r="M1949" s="15">
        <f t="shared" si="90"/>
        <v>8896.93</v>
      </c>
      <c r="N1949" s="9">
        <v>0.15</v>
      </c>
      <c r="O1949" s="20">
        <v>0.15</v>
      </c>
      <c r="P1949" s="20" t="str">
        <f>IF(Table13[[#This Row],[Discount]]=0,"No Discount",IF(Table13[[#This Row],[Discount]]&lt;=0.05,"Low",IF(Table13[[#This Row],[Discount]]&lt;=0.1,"Medium","High")))</f>
        <v>High</v>
      </c>
      <c r="Q1949" s="15">
        <f t="shared" si="91"/>
        <v>1334.5395000000001</v>
      </c>
      <c r="R1949" s="15">
        <f t="shared" si="92"/>
        <v>7562.3905000000004</v>
      </c>
      <c r="S1949" s="15" t="str">
        <f>IF(Table13[[#This Row],[Total Sales After Discount (Main Total Sales)]]&gt;=1000,"High Order","Low Order")</f>
        <v>High Order</v>
      </c>
      <c r="T1949" s="9" t="s">
        <v>98</v>
      </c>
      <c r="U1949" s="9" t="s">
        <v>51</v>
      </c>
      <c r="V1949" s="16" t="str">
        <f ca="1">PROPER(Table13[[#This Row],[Region]])</f>
        <v>Central</v>
      </c>
      <c r="W1949" s="9" t="s">
        <v>142</v>
      </c>
      <c r="X1949" s="9" t="s">
        <v>564</v>
      </c>
      <c r="Y1949" s="9" t="s">
        <v>32</v>
      </c>
      <c r="Z1949" s="9" t="str">
        <f>TEXT(Table13[[#This Row],[Order Date]],"mmm")</f>
        <v>Jun</v>
      </c>
      <c r="AA1949" s="1" t="str">
        <f>TEXT(Table13[[#This Row],[Order Date]],"yyyy")</f>
        <v>2015</v>
      </c>
      <c r="AB1949" s="1" t="str">
        <f>TEXT(Table13[[#This Row],[Order Date]],"mmm yyyy")</f>
        <v>Jun 2015</v>
      </c>
      <c r="AC1949" s="1" t="str">
        <f>TEXT(Table13[[#This Row],[Order Date]],"dddd")</f>
        <v>Sunday</v>
      </c>
    </row>
    <row r="1950" spans="1:29" ht="14.5">
      <c r="A1950" s="9">
        <v>3397</v>
      </c>
      <c r="B1950" s="9" t="str">
        <f>VLOOKUP(Table13[[#This Row],[Customer ID]],'Customer Lookup'!A:B,2,0)</f>
        <v>Andrea Shaw</v>
      </c>
      <c r="C1950" s="9">
        <v>87536</v>
      </c>
      <c r="D1950" s="12">
        <v>42074</v>
      </c>
      <c r="E1950" s="12">
        <v>42075</v>
      </c>
      <c r="F1950" s="24">
        <f>Table13[[#This Row],[Ship Date]]-Table13[[#This Row],[Order Date]]</f>
        <v>1</v>
      </c>
      <c r="G1950" s="18" t="str">
        <f>IF(Table13[[#This Row],[Shipping Delay (No of Days From Order to Delivery)]]&lt;=2,"Fast Delivery","Standard Delivery")</f>
        <v>Fast Delivery</v>
      </c>
      <c r="H1950" s="8" t="s">
        <v>2238</v>
      </c>
      <c r="I1950" s="13" t="str">
        <f ca="1">TRIM(Table13[[#This Row],[Product Category]])</f>
        <v>Technology</v>
      </c>
      <c r="J1950" s="13" t="str">
        <f ca="1">PROPER(Table13[[#This Row],[Product Sub-Category]])</f>
        <v>Storage &amp; Organization</v>
      </c>
      <c r="K1950" s="14">
        <v>18</v>
      </c>
      <c r="L1950" s="15">
        <v>10.9</v>
      </c>
      <c r="M1950" s="15">
        <f t="shared" si="90"/>
        <v>196.20000000000002</v>
      </c>
      <c r="N1950" s="9">
        <v>0.05</v>
      </c>
      <c r="O1950" s="21">
        <v>0.05</v>
      </c>
      <c r="P1950" s="21" t="str">
        <f>IF(Table13[[#This Row],[Discount]]=0,"No Discount",IF(Table13[[#This Row],[Discount]]&lt;=0.05,"Low",IF(Table13[[#This Row],[Discount]]&lt;=0.1,"Medium","High")))</f>
        <v>Low</v>
      </c>
      <c r="Q1950" s="15">
        <f t="shared" si="91"/>
        <v>9.8100000000000023</v>
      </c>
      <c r="R1950" s="15">
        <f t="shared" si="92"/>
        <v>186.39000000000001</v>
      </c>
      <c r="S1950" s="15" t="str">
        <f>IF(Table13[[#This Row],[Total Sales After Discount (Main Total Sales)]]&gt;=1000,"High Order","Low Order")</f>
        <v>Low Order</v>
      </c>
      <c r="T1950" s="9" t="s">
        <v>21</v>
      </c>
      <c r="U1950" s="9" t="s">
        <v>51</v>
      </c>
      <c r="V1950" s="16" t="str">
        <f ca="1">PROPER(Table13[[#This Row],[Region]])</f>
        <v>Central</v>
      </c>
      <c r="W1950" s="9" t="s">
        <v>142</v>
      </c>
      <c r="X1950" s="9" t="s">
        <v>564</v>
      </c>
      <c r="Y1950" s="9" t="s">
        <v>32</v>
      </c>
      <c r="Z1950" s="9" t="str">
        <f>TEXT(Table13[[#This Row],[Order Date]],"mmm")</f>
        <v>Mar</v>
      </c>
      <c r="AA1950" s="1" t="str">
        <f>TEXT(Table13[[#This Row],[Order Date]],"yyyy")</f>
        <v>2015</v>
      </c>
      <c r="AB1950" s="1" t="str">
        <f>TEXT(Table13[[#This Row],[Order Date]],"mmm yyyy")</f>
        <v>Mar 2015</v>
      </c>
      <c r="AC1950" s="1" t="str">
        <f>TEXT(Table13[[#This Row],[Order Date]],"dddd")</f>
        <v>Wednesday</v>
      </c>
    </row>
    <row r="1951" spans="1:29" ht="14.5">
      <c r="A1951" s="9">
        <v>3397</v>
      </c>
      <c r="B1951" s="9" t="str">
        <f>VLOOKUP(Table13[[#This Row],[Customer ID]],'Customer Lookup'!A:B,2,0)</f>
        <v>Andrea Shaw</v>
      </c>
      <c r="C1951" s="9">
        <v>87536</v>
      </c>
      <c r="D1951" s="12">
        <v>42074</v>
      </c>
      <c r="E1951" s="12">
        <v>42075</v>
      </c>
      <c r="F1951" s="24">
        <f>Table13[[#This Row],[Ship Date]]-Table13[[#This Row],[Order Date]]</f>
        <v>1</v>
      </c>
      <c r="G1951" s="18" t="str">
        <f>IF(Table13[[#This Row],[Shipping Delay (No of Days From Order to Delivery)]]&lt;=2,"Fast Delivery","Standard Delivery")</f>
        <v>Fast Delivery</v>
      </c>
      <c r="H1951" s="9" t="s">
        <v>2235</v>
      </c>
      <c r="I1951" s="13" t="str">
        <f ca="1">TRIM(Table13[[#This Row],[Product Category]])</f>
        <v>Office Supplies</v>
      </c>
      <c r="J1951" s="13" t="str">
        <f ca="1">PROPER(Table13[[#This Row],[Product Sub-Category]])</f>
        <v>Telephones And Communication</v>
      </c>
      <c r="K1951" s="14">
        <v>22</v>
      </c>
      <c r="L1951" s="15">
        <v>7.99</v>
      </c>
      <c r="M1951" s="15">
        <f t="shared" si="90"/>
        <v>175.78</v>
      </c>
      <c r="N1951" s="9">
        <v>0.05</v>
      </c>
      <c r="O1951" s="20">
        <v>0.05</v>
      </c>
      <c r="P1951" s="20" t="str">
        <f>IF(Table13[[#This Row],[Discount]]=0,"No Discount",IF(Table13[[#This Row],[Discount]]&lt;=0.05,"Low",IF(Table13[[#This Row],[Discount]]&lt;=0.1,"Medium","High")))</f>
        <v>Low</v>
      </c>
      <c r="Q1951" s="15">
        <f t="shared" si="91"/>
        <v>8.7889999999999997</v>
      </c>
      <c r="R1951" s="15">
        <f t="shared" si="92"/>
        <v>166.99100000000001</v>
      </c>
      <c r="S1951" s="15" t="str">
        <f>IF(Table13[[#This Row],[Total Sales After Discount (Main Total Sales)]]&gt;=1000,"High Order","Low Order")</f>
        <v>Low Order</v>
      </c>
      <c r="T1951" s="9" t="s">
        <v>21</v>
      </c>
      <c r="U1951" s="9" t="s">
        <v>51</v>
      </c>
      <c r="V1951" s="16" t="str">
        <f ca="1">PROPER(Table13[[#This Row],[Region]])</f>
        <v>Central</v>
      </c>
      <c r="W1951" s="9" t="s">
        <v>142</v>
      </c>
      <c r="X1951" s="9" t="s">
        <v>564</v>
      </c>
      <c r="Y1951" s="9" t="s">
        <v>32</v>
      </c>
      <c r="Z1951" s="9" t="str">
        <f>TEXT(Table13[[#This Row],[Order Date]],"mmm")</f>
        <v>Mar</v>
      </c>
      <c r="AA1951" s="1" t="str">
        <f>TEXT(Table13[[#This Row],[Order Date]],"yyyy")</f>
        <v>2015</v>
      </c>
      <c r="AB1951" s="1" t="str">
        <f>TEXT(Table13[[#This Row],[Order Date]],"mmm yyyy")</f>
        <v>Mar 2015</v>
      </c>
      <c r="AC1951" s="1" t="str">
        <f>TEXT(Table13[[#This Row],[Order Date]],"dddd")</f>
        <v>Wednesday</v>
      </c>
    </row>
    <row r="1952" spans="1:29" ht="14.5">
      <c r="A1952" s="9">
        <v>3399</v>
      </c>
      <c r="B1952" s="9" t="str">
        <f>VLOOKUP(Table13[[#This Row],[Customer ID]],'Customer Lookup'!A:B,2,0)</f>
        <v>Marvin Reid</v>
      </c>
      <c r="C1952" s="9">
        <v>87534</v>
      </c>
      <c r="D1952" s="12">
        <v>42092</v>
      </c>
      <c r="E1952" s="12">
        <v>42094</v>
      </c>
      <c r="F1952" s="24">
        <f>Table13[[#This Row],[Ship Date]]-Table13[[#This Row],[Order Date]]</f>
        <v>2</v>
      </c>
      <c r="G1952" s="18" t="str">
        <f>IF(Table13[[#This Row],[Shipping Delay (No of Days From Order to Delivery)]]&lt;=2,"Fast Delivery","Standard Delivery")</f>
        <v>Fast Delivery</v>
      </c>
      <c r="H1952" s="8" t="s">
        <v>2231</v>
      </c>
      <c r="I1952" s="13" t="str">
        <f ca="1">TRIM(Table13[[#This Row],[Product Category]])</f>
        <v>Furniture</v>
      </c>
      <c r="J1952" s="13" t="str">
        <f ca="1">PROPER(Table13[[#This Row],[Product Sub-Category]])</f>
        <v>Pens &amp; Art Supplies</v>
      </c>
      <c r="K1952" s="14">
        <v>5</v>
      </c>
      <c r="L1952" s="15">
        <v>11.97</v>
      </c>
      <c r="M1952" s="15">
        <f t="shared" si="90"/>
        <v>59.85</v>
      </c>
      <c r="N1952" s="9">
        <v>0.05</v>
      </c>
      <c r="O1952" s="21">
        <v>0.05</v>
      </c>
      <c r="P1952" s="21" t="str">
        <f>IF(Table13[[#This Row],[Discount]]=0,"No Discount",IF(Table13[[#This Row],[Discount]]&lt;=0.05,"Low",IF(Table13[[#This Row],[Discount]]&lt;=0.1,"Medium","High")))</f>
        <v>Low</v>
      </c>
      <c r="Q1952" s="15">
        <f t="shared" si="91"/>
        <v>2.9925000000000002</v>
      </c>
      <c r="R1952" s="15">
        <f t="shared" si="92"/>
        <v>56.857500000000002</v>
      </c>
      <c r="S1952" s="15" t="str">
        <f>IF(Table13[[#This Row],[Total Sales After Discount (Main Total Sales)]]&gt;=1000,"High Order","Low Order")</f>
        <v>Low Order</v>
      </c>
      <c r="T1952" s="9" t="s">
        <v>31</v>
      </c>
      <c r="U1952" s="9" t="s">
        <v>51</v>
      </c>
      <c r="V1952" s="16" t="str">
        <f ca="1">PROPER(Table13[[#This Row],[Region]])</f>
        <v>East</v>
      </c>
      <c r="W1952" s="9" t="s">
        <v>142</v>
      </c>
      <c r="X1952" s="9" t="s">
        <v>612</v>
      </c>
      <c r="Y1952" s="9" t="s">
        <v>32</v>
      </c>
      <c r="Z1952" s="9" t="str">
        <f>TEXT(Table13[[#This Row],[Order Date]],"mmm")</f>
        <v>Mar</v>
      </c>
      <c r="AA1952" s="1" t="str">
        <f>TEXT(Table13[[#This Row],[Order Date]],"yyyy")</f>
        <v>2015</v>
      </c>
      <c r="AB1952" s="1" t="str">
        <f>TEXT(Table13[[#This Row],[Order Date]],"mmm yyyy")</f>
        <v>Mar 2015</v>
      </c>
      <c r="AC1952" s="1" t="str">
        <f>TEXT(Table13[[#This Row],[Order Date]],"dddd")</f>
        <v>Sunday</v>
      </c>
    </row>
    <row r="1953" spans="1:29" ht="14.5">
      <c r="A1953" s="9">
        <v>3400</v>
      </c>
      <c r="B1953" s="9" t="str">
        <f>VLOOKUP(Table13[[#This Row],[Customer ID]],'Customer Lookup'!A:B,2,0)</f>
        <v>Florence Gold</v>
      </c>
      <c r="C1953" s="9">
        <v>87537</v>
      </c>
      <c r="D1953" s="12">
        <v>42098</v>
      </c>
      <c r="E1953" s="12">
        <v>42098</v>
      </c>
      <c r="F1953" s="24">
        <f>Table13[[#This Row],[Ship Date]]-Table13[[#This Row],[Order Date]]</f>
        <v>0</v>
      </c>
      <c r="G1953" s="18" t="str">
        <f>IF(Table13[[#This Row],[Shipping Delay (No of Days From Order to Delivery)]]&lt;=2,"Fast Delivery","Standard Delivery")</f>
        <v>Fast Delivery</v>
      </c>
      <c r="H1953" s="9" t="s">
        <v>2233</v>
      </c>
      <c r="I1953" s="13" t="str">
        <f ca="1">TRIM(Table13[[#This Row],[Product Category]])</f>
        <v>Furniture</v>
      </c>
      <c r="J1953" s="13" t="str">
        <f ca="1">PROPER(Table13[[#This Row],[Product Sub-Category]])</f>
        <v>Office Furnishings</v>
      </c>
      <c r="K1953" s="14">
        <v>15</v>
      </c>
      <c r="L1953" s="15">
        <v>9.3800000000000008</v>
      </c>
      <c r="M1953" s="15">
        <f t="shared" si="90"/>
        <v>140.70000000000002</v>
      </c>
      <c r="N1953" s="9">
        <v>0.05</v>
      </c>
      <c r="O1953" s="20">
        <v>0.05</v>
      </c>
      <c r="P1953" s="20" t="str">
        <f>IF(Table13[[#This Row],[Discount]]=0,"No Discount",IF(Table13[[#This Row],[Discount]]&lt;=0.05,"Low",IF(Table13[[#This Row],[Discount]]&lt;=0.1,"Medium","High")))</f>
        <v>Low</v>
      </c>
      <c r="Q1953" s="15">
        <f t="shared" si="91"/>
        <v>7.035000000000001</v>
      </c>
      <c r="R1953" s="15">
        <f t="shared" si="92"/>
        <v>133.66500000000002</v>
      </c>
      <c r="S1953" s="15" t="str">
        <f>IF(Table13[[#This Row],[Total Sales After Discount (Main Total Sales)]]&gt;=1000,"High Order","Low Order")</f>
        <v>Low Order</v>
      </c>
      <c r="T1953" s="9" t="s">
        <v>50</v>
      </c>
      <c r="U1953" s="9" t="s">
        <v>51</v>
      </c>
      <c r="V1953" s="16" t="str">
        <f ca="1">PROPER(Table13[[#This Row],[Region]])</f>
        <v>West</v>
      </c>
      <c r="W1953" s="9" t="s">
        <v>356</v>
      </c>
      <c r="X1953" s="9" t="s">
        <v>1096</v>
      </c>
      <c r="Y1953" s="9" t="s">
        <v>22</v>
      </c>
      <c r="Z1953" s="9" t="str">
        <f>TEXT(Table13[[#This Row],[Order Date]],"mmm")</f>
        <v>Apr</v>
      </c>
      <c r="AA1953" s="1" t="str">
        <f>TEXT(Table13[[#This Row],[Order Date]],"yyyy")</f>
        <v>2015</v>
      </c>
      <c r="AB1953" s="1" t="str">
        <f>TEXT(Table13[[#This Row],[Order Date]],"mmm yyyy")</f>
        <v>Apr 2015</v>
      </c>
      <c r="AC1953" s="1" t="str">
        <f>TEXT(Table13[[#This Row],[Order Date]],"dddd")</f>
        <v>Saturday</v>
      </c>
    </row>
    <row r="1954" spans="1:29" ht="14.5">
      <c r="A1954" s="9">
        <v>3403</v>
      </c>
      <c r="B1954" s="9" t="str">
        <f>VLOOKUP(Table13[[#This Row],[Customer ID]],'Customer Lookup'!A:B,2,0)</f>
        <v>Tammy Buckley</v>
      </c>
      <c r="C1954" s="9">
        <v>87530</v>
      </c>
      <c r="D1954" s="12">
        <v>42043</v>
      </c>
      <c r="E1954" s="12">
        <v>42046</v>
      </c>
      <c r="F1954" s="24">
        <f>Table13[[#This Row],[Ship Date]]-Table13[[#This Row],[Order Date]]</f>
        <v>3</v>
      </c>
      <c r="G1954" s="18" t="str">
        <f>IF(Table13[[#This Row],[Shipping Delay (No of Days From Order to Delivery)]]&lt;=2,"Fast Delivery","Standard Delivery")</f>
        <v>Standard Delivery</v>
      </c>
      <c r="H1954" s="8" t="s">
        <v>2233</v>
      </c>
      <c r="I1954" s="9" t="s">
        <v>34</v>
      </c>
      <c r="J1954" s="13" t="str">
        <f ca="1">PROPER(Table13[[#This Row],[Product Sub-Category]])</f>
        <v>Office Furnishings</v>
      </c>
      <c r="K1954" s="14">
        <v>5</v>
      </c>
      <c r="L1954" s="15">
        <v>105.98</v>
      </c>
      <c r="M1954" s="15">
        <f t="shared" si="90"/>
        <v>529.9</v>
      </c>
      <c r="N1954" s="9">
        <v>0.1</v>
      </c>
      <c r="O1954" s="21">
        <v>0.1</v>
      </c>
      <c r="P1954" s="21" t="str">
        <f>IF(Table13[[#This Row],[Discount]]=0,"No Discount",IF(Table13[[#This Row],[Discount]]&lt;=0.05,"Low",IF(Table13[[#This Row],[Discount]]&lt;=0.1,"Medium","High")))</f>
        <v>Medium</v>
      </c>
      <c r="Q1954" s="15">
        <f t="shared" si="91"/>
        <v>52.99</v>
      </c>
      <c r="R1954" s="15">
        <f t="shared" si="92"/>
        <v>476.90999999999997</v>
      </c>
      <c r="S1954" s="15" t="str">
        <f>IF(Table13[[#This Row],[Total Sales After Discount (Main Total Sales)]]&gt;=1000,"High Order","Low Order")</f>
        <v>Low Order</v>
      </c>
      <c r="T1954" s="9" t="s">
        <v>21</v>
      </c>
      <c r="U1954" s="9" t="s">
        <v>104</v>
      </c>
      <c r="V1954" s="16" t="str">
        <f ca="1">PROPER(Table13[[#This Row],[Region]])</f>
        <v>West</v>
      </c>
      <c r="W1954" s="9" t="s">
        <v>836</v>
      </c>
      <c r="X1954" s="9" t="s">
        <v>1098</v>
      </c>
      <c r="Y1954" s="9" t="s">
        <v>22</v>
      </c>
      <c r="Z1954" s="9" t="str">
        <f>TEXT(Table13[[#This Row],[Order Date]],"mmm")</f>
        <v>Feb</v>
      </c>
      <c r="AA1954" s="1" t="str">
        <f>TEXT(Table13[[#This Row],[Order Date]],"yyyy")</f>
        <v>2015</v>
      </c>
      <c r="AB1954" s="1" t="str">
        <f>TEXT(Table13[[#This Row],[Order Date]],"mmm yyyy")</f>
        <v>Feb 2015</v>
      </c>
      <c r="AC1954" s="1" t="str">
        <f>TEXT(Table13[[#This Row],[Order Date]],"dddd")</f>
        <v>Sunday</v>
      </c>
    </row>
    <row r="1955" spans="1:29" ht="14.5">
      <c r="A1955" s="4"/>
      <c r="B1955" s="4"/>
      <c r="C1955" s="4"/>
      <c r="D1955" s="5"/>
      <c r="E1955" s="5"/>
      <c r="F1955" s="24"/>
      <c r="G1955" s="18"/>
      <c r="H1955" s="5"/>
      <c r="I1955" s="4"/>
      <c r="J1955" s="6"/>
      <c r="K1955" s="4"/>
      <c r="L1955" s="4"/>
      <c r="M1955" s="17"/>
      <c r="N1955" s="4"/>
      <c r="O1955" s="4"/>
      <c r="P1955" s="29"/>
      <c r="Q1955" s="17"/>
      <c r="R1955" s="17"/>
      <c r="S1955" s="17"/>
      <c r="T1955" s="4"/>
      <c r="U1955" s="4"/>
      <c r="V1955" s="7"/>
      <c r="W1955" s="4"/>
      <c r="X1955" s="4"/>
      <c r="Y1955" s="4"/>
      <c r="Z1955" s="4"/>
      <c r="AA1955" s="1"/>
      <c r="AB1955" s="1"/>
      <c r="AC1955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</sheetPr>
  <dimension ref="A1:B1953"/>
  <sheetViews>
    <sheetView workbookViewId="0">
      <selection activeCell="D25" sqref="D25"/>
    </sheetView>
  </sheetViews>
  <sheetFormatPr defaultRowHeight="14"/>
  <cols>
    <col min="1" max="1" width="11.75" bestFit="1" customWidth="1"/>
    <col min="2" max="2" width="27.25" bestFit="1" customWidth="1"/>
  </cols>
  <sheetData>
    <row r="1" spans="1:2">
      <c r="A1" s="3" t="s">
        <v>4</v>
      </c>
      <c r="B1" s="3" t="s">
        <v>5</v>
      </c>
    </row>
    <row r="2" spans="1:2">
      <c r="A2">
        <v>3</v>
      </c>
      <c r="B2" t="s">
        <v>1099</v>
      </c>
    </row>
    <row r="3" spans="1:2">
      <c r="A3">
        <v>5</v>
      </c>
      <c r="B3" t="s">
        <v>1100</v>
      </c>
    </row>
    <row r="4" spans="1:2">
      <c r="A4">
        <v>11</v>
      </c>
      <c r="B4" t="s">
        <v>1101</v>
      </c>
    </row>
    <row r="5" spans="1:2">
      <c r="A5">
        <v>14</v>
      </c>
      <c r="B5" t="s">
        <v>1102</v>
      </c>
    </row>
    <row r="6" spans="1:2">
      <c r="A6">
        <v>14</v>
      </c>
      <c r="B6" t="s">
        <v>1102</v>
      </c>
    </row>
    <row r="7" spans="1:2">
      <c r="A7">
        <v>14</v>
      </c>
      <c r="B7" t="s">
        <v>1102</v>
      </c>
    </row>
    <row r="8" spans="1:2">
      <c r="A8">
        <v>14</v>
      </c>
      <c r="B8" t="s">
        <v>1102</v>
      </c>
    </row>
    <row r="9" spans="1:2">
      <c r="A9">
        <v>15</v>
      </c>
      <c r="B9" t="s">
        <v>1103</v>
      </c>
    </row>
    <row r="10" spans="1:2">
      <c r="A10">
        <v>15</v>
      </c>
      <c r="B10" t="s">
        <v>1103</v>
      </c>
    </row>
    <row r="11" spans="1:2">
      <c r="A11">
        <v>16</v>
      </c>
      <c r="B11" t="s">
        <v>1104</v>
      </c>
    </row>
    <row r="12" spans="1:2">
      <c r="A12">
        <v>16</v>
      </c>
      <c r="B12" t="s">
        <v>1104</v>
      </c>
    </row>
    <row r="13" spans="1:2">
      <c r="A13">
        <v>18</v>
      </c>
      <c r="B13" t="s">
        <v>1105</v>
      </c>
    </row>
    <row r="14" spans="1:2">
      <c r="A14">
        <v>19</v>
      </c>
      <c r="B14" t="s">
        <v>1106</v>
      </c>
    </row>
    <row r="15" spans="1:2">
      <c r="A15">
        <v>21</v>
      </c>
      <c r="B15" t="s">
        <v>1107</v>
      </c>
    </row>
    <row r="16" spans="1:2">
      <c r="A16">
        <v>21</v>
      </c>
      <c r="B16" t="s">
        <v>1107</v>
      </c>
    </row>
    <row r="17" spans="1:2">
      <c r="A17">
        <v>21</v>
      </c>
      <c r="B17" t="s">
        <v>1107</v>
      </c>
    </row>
    <row r="18" spans="1:2">
      <c r="A18">
        <v>24</v>
      </c>
      <c r="B18" t="s">
        <v>1108</v>
      </c>
    </row>
    <row r="19" spans="1:2">
      <c r="A19">
        <v>24</v>
      </c>
      <c r="B19" t="s">
        <v>1108</v>
      </c>
    </row>
    <row r="20" spans="1:2">
      <c r="A20">
        <v>27</v>
      </c>
      <c r="B20" t="s">
        <v>1109</v>
      </c>
    </row>
    <row r="21" spans="1:2">
      <c r="A21">
        <v>32</v>
      </c>
      <c r="B21" t="s">
        <v>1110</v>
      </c>
    </row>
    <row r="22" spans="1:2">
      <c r="A22">
        <v>32</v>
      </c>
      <c r="B22" t="s">
        <v>1110</v>
      </c>
    </row>
    <row r="23" spans="1:2">
      <c r="A23">
        <v>32</v>
      </c>
      <c r="B23" t="s">
        <v>1110</v>
      </c>
    </row>
    <row r="24" spans="1:2">
      <c r="A24">
        <v>32</v>
      </c>
      <c r="B24" t="s">
        <v>1110</v>
      </c>
    </row>
    <row r="25" spans="1:2">
      <c r="A25">
        <v>33</v>
      </c>
      <c r="B25" t="s">
        <v>1111</v>
      </c>
    </row>
    <row r="26" spans="1:2">
      <c r="A26">
        <v>33</v>
      </c>
      <c r="B26" t="s">
        <v>1111</v>
      </c>
    </row>
    <row r="27" spans="1:2">
      <c r="A27">
        <v>43</v>
      </c>
      <c r="B27" t="s">
        <v>1112</v>
      </c>
    </row>
    <row r="28" spans="1:2">
      <c r="A28">
        <v>52</v>
      </c>
      <c r="B28" t="s">
        <v>1113</v>
      </c>
    </row>
    <row r="29" spans="1:2">
      <c r="A29">
        <v>53</v>
      </c>
      <c r="B29" t="s">
        <v>1114</v>
      </c>
    </row>
    <row r="30" spans="1:2">
      <c r="A30">
        <v>53</v>
      </c>
      <c r="B30" t="s">
        <v>1114</v>
      </c>
    </row>
    <row r="31" spans="1:2">
      <c r="A31">
        <v>56</v>
      </c>
      <c r="B31" t="s">
        <v>1115</v>
      </c>
    </row>
    <row r="32" spans="1:2">
      <c r="A32">
        <v>56</v>
      </c>
      <c r="B32" t="s">
        <v>1115</v>
      </c>
    </row>
    <row r="33" spans="1:2">
      <c r="A33">
        <v>62</v>
      </c>
      <c r="B33" t="s">
        <v>1116</v>
      </c>
    </row>
    <row r="34" spans="1:2">
      <c r="A34">
        <v>62</v>
      </c>
      <c r="B34" t="s">
        <v>1116</v>
      </c>
    </row>
    <row r="35" spans="1:2">
      <c r="A35">
        <v>64</v>
      </c>
      <c r="B35" t="s">
        <v>1117</v>
      </c>
    </row>
    <row r="36" spans="1:2">
      <c r="A36">
        <v>64</v>
      </c>
      <c r="B36" t="s">
        <v>1117</v>
      </c>
    </row>
    <row r="37" spans="1:2">
      <c r="A37">
        <v>67</v>
      </c>
      <c r="B37" t="s">
        <v>1118</v>
      </c>
    </row>
    <row r="38" spans="1:2">
      <c r="A38">
        <v>68</v>
      </c>
      <c r="B38" t="s">
        <v>1119</v>
      </c>
    </row>
    <row r="39" spans="1:2">
      <c r="A39">
        <v>68</v>
      </c>
      <c r="B39" t="s">
        <v>1119</v>
      </c>
    </row>
    <row r="40" spans="1:2">
      <c r="A40">
        <v>68</v>
      </c>
      <c r="B40" t="s">
        <v>1119</v>
      </c>
    </row>
    <row r="41" spans="1:2">
      <c r="A41">
        <v>68</v>
      </c>
      <c r="B41" t="s">
        <v>1119</v>
      </c>
    </row>
    <row r="42" spans="1:2">
      <c r="A42">
        <v>70</v>
      </c>
      <c r="B42" t="s">
        <v>1120</v>
      </c>
    </row>
    <row r="43" spans="1:2">
      <c r="A43">
        <v>83</v>
      </c>
      <c r="B43" t="s">
        <v>1121</v>
      </c>
    </row>
    <row r="44" spans="1:2">
      <c r="A44">
        <v>84</v>
      </c>
      <c r="B44" t="s">
        <v>1122</v>
      </c>
    </row>
    <row r="45" spans="1:2">
      <c r="A45">
        <v>84</v>
      </c>
      <c r="B45" t="s">
        <v>1122</v>
      </c>
    </row>
    <row r="46" spans="1:2">
      <c r="A46">
        <v>87</v>
      </c>
      <c r="B46" t="s">
        <v>1123</v>
      </c>
    </row>
    <row r="47" spans="1:2">
      <c r="A47">
        <v>87</v>
      </c>
      <c r="B47" t="s">
        <v>1123</v>
      </c>
    </row>
    <row r="48" spans="1:2">
      <c r="A48">
        <v>87</v>
      </c>
      <c r="B48" t="s">
        <v>1123</v>
      </c>
    </row>
    <row r="49" spans="1:2">
      <c r="A49">
        <v>91</v>
      </c>
      <c r="B49" t="s">
        <v>1124</v>
      </c>
    </row>
    <row r="50" spans="1:2">
      <c r="A50">
        <v>91</v>
      </c>
      <c r="B50" t="s">
        <v>1124</v>
      </c>
    </row>
    <row r="51" spans="1:2">
      <c r="A51">
        <v>91</v>
      </c>
      <c r="B51" t="s">
        <v>1124</v>
      </c>
    </row>
    <row r="52" spans="1:2">
      <c r="A52">
        <v>92</v>
      </c>
      <c r="B52" t="s">
        <v>1125</v>
      </c>
    </row>
    <row r="53" spans="1:2">
      <c r="A53">
        <v>92</v>
      </c>
      <c r="B53" t="s">
        <v>1125</v>
      </c>
    </row>
    <row r="54" spans="1:2">
      <c r="A54">
        <v>92</v>
      </c>
      <c r="B54" t="s">
        <v>1125</v>
      </c>
    </row>
    <row r="55" spans="1:2">
      <c r="A55">
        <v>94</v>
      </c>
      <c r="B55" t="s">
        <v>1126</v>
      </c>
    </row>
    <row r="56" spans="1:2">
      <c r="A56">
        <v>94</v>
      </c>
      <c r="B56" t="s">
        <v>1126</v>
      </c>
    </row>
    <row r="57" spans="1:2">
      <c r="A57">
        <v>97</v>
      </c>
      <c r="B57" t="s">
        <v>1127</v>
      </c>
    </row>
    <row r="58" spans="1:2">
      <c r="A58">
        <v>97</v>
      </c>
      <c r="B58" t="s">
        <v>1127</v>
      </c>
    </row>
    <row r="59" spans="1:2">
      <c r="A59">
        <v>101</v>
      </c>
      <c r="B59" t="s">
        <v>1128</v>
      </c>
    </row>
    <row r="60" spans="1:2">
      <c r="A60">
        <v>102</v>
      </c>
      <c r="B60" t="s">
        <v>1129</v>
      </c>
    </row>
    <row r="61" spans="1:2">
      <c r="A61">
        <v>102</v>
      </c>
      <c r="B61" t="s">
        <v>1129</v>
      </c>
    </row>
    <row r="62" spans="1:2">
      <c r="A62">
        <v>102</v>
      </c>
      <c r="B62" t="s">
        <v>1129</v>
      </c>
    </row>
    <row r="63" spans="1:2">
      <c r="A63">
        <v>107</v>
      </c>
      <c r="B63" t="s">
        <v>1130</v>
      </c>
    </row>
    <row r="64" spans="1:2">
      <c r="A64">
        <v>109</v>
      </c>
      <c r="B64" t="s">
        <v>1131</v>
      </c>
    </row>
    <row r="65" spans="1:2">
      <c r="A65">
        <v>114</v>
      </c>
      <c r="B65" t="s">
        <v>1132</v>
      </c>
    </row>
    <row r="66" spans="1:2">
      <c r="A66">
        <v>114</v>
      </c>
      <c r="B66" t="s">
        <v>1132</v>
      </c>
    </row>
    <row r="67" spans="1:2">
      <c r="A67">
        <v>114</v>
      </c>
      <c r="B67" t="s">
        <v>1132</v>
      </c>
    </row>
    <row r="68" spans="1:2">
      <c r="A68">
        <v>115</v>
      </c>
      <c r="B68" t="s">
        <v>1133</v>
      </c>
    </row>
    <row r="69" spans="1:2">
      <c r="A69">
        <v>117</v>
      </c>
      <c r="B69" t="s">
        <v>1134</v>
      </c>
    </row>
    <row r="70" spans="1:2">
      <c r="A70">
        <v>117</v>
      </c>
      <c r="B70" t="s">
        <v>1134</v>
      </c>
    </row>
    <row r="71" spans="1:2">
      <c r="A71">
        <v>117</v>
      </c>
      <c r="B71" t="s">
        <v>1134</v>
      </c>
    </row>
    <row r="72" spans="1:2">
      <c r="A72">
        <v>117</v>
      </c>
      <c r="B72" t="s">
        <v>1134</v>
      </c>
    </row>
    <row r="73" spans="1:2">
      <c r="A73">
        <v>120</v>
      </c>
      <c r="B73" t="s">
        <v>1135</v>
      </c>
    </row>
    <row r="74" spans="1:2">
      <c r="A74">
        <v>120</v>
      </c>
      <c r="B74" t="s">
        <v>1135</v>
      </c>
    </row>
    <row r="75" spans="1:2">
      <c r="A75">
        <v>123</v>
      </c>
      <c r="B75" t="s">
        <v>1136</v>
      </c>
    </row>
    <row r="76" spans="1:2">
      <c r="A76">
        <v>129</v>
      </c>
      <c r="B76" t="s">
        <v>1137</v>
      </c>
    </row>
    <row r="77" spans="1:2">
      <c r="A77">
        <v>129</v>
      </c>
      <c r="B77" t="s">
        <v>1137</v>
      </c>
    </row>
    <row r="78" spans="1:2">
      <c r="A78">
        <v>136</v>
      </c>
      <c r="B78" t="s">
        <v>1138</v>
      </c>
    </row>
    <row r="79" spans="1:2">
      <c r="A79">
        <v>136</v>
      </c>
      <c r="B79" t="s">
        <v>1138</v>
      </c>
    </row>
    <row r="80" spans="1:2">
      <c r="A80">
        <v>142</v>
      </c>
      <c r="B80" t="s">
        <v>1139</v>
      </c>
    </row>
    <row r="81" spans="1:2">
      <c r="A81">
        <v>144</v>
      </c>
      <c r="B81" t="s">
        <v>1140</v>
      </c>
    </row>
    <row r="82" spans="1:2">
      <c r="A82">
        <v>145</v>
      </c>
      <c r="B82" t="s">
        <v>1141</v>
      </c>
    </row>
    <row r="83" spans="1:2">
      <c r="A83">
        <v>145</v>
      </c>
      <c r="B83" t="s">
        <v>1141</v>
      </c>
    </row>
    <row r="84" spans="1:2">
      <c r="A84">
        <v>146</v>
      </c>
      <c r="B84" t="s">
        <v>1142</v>
      </c>
    </row>
    <row r="85" spans="1:2">
      <c r="A85">
        <v>146</v>
      </c>
      <c r="B85" t="s">
        <v>1142</v>
      </c>
    </row>
    <row r="86" spans="1:2">
      <c r="A86">
        <v>151</v>
      </c>
      <c r="B86" t="s">
        <v>1143</v>
      </c>
    </row>
    <row r="87" spans="1:2">
      <c r="A87">
        <v>151</v>
      </c>
      <c r="B87" t="s">
        <v>1143</v>
      </c>
    </row>
    <row r="88" spans="1:2">
      <c r="A88">
        <v>152</v>
      </c>
      <c r="B88" t="s">
        <v>1144</v>
      </c>
    </row>
    <row r="89" spans="1:2">
      <c r="A89">
        <v>152</v>
      </c>
      <c r="B89" t="s">
        <v>1144</v>
      </c>
    </row>
    <row r="90" spans="1:2">
      <c r="A90">
        <v>152</v>
      </c>
      <c r="B90" t="s">
        <v>1144</v>
      </c>
    </row>
    <row r="91" spans="1:2">
      <c r="A91">
        <v>152</v>
      </c>
      <c r="B91" t="s">
        <v>1144</v>
      </c>
    </row>
    <row r="92" spans="1:2">
      <c r="A92">
        <v>156</v>
      </c>
      <c r="B92" t="s">
        <v>1145</v>
      </c>
    </row>
    <row r="93" spans="1:2">
      <c r="A93">
        <v>156</v>
      </c>
      <c r="B93" t="s">
        <v>1145</v>
      </c>
    </row>
    <row r="94" spans="1:2">
      <c r="A94">
        <v>164</v>
      </c>
      <c r="B94" t="s">
        <v>1146</v>
      </c>
    </row>
    <row r="95" spans="1:2">
      <c r="A95">
        <v>164</v>
      </c>
      <c r="B95" t="s">
        <v>1146</v>
      </c>
    </row>
    <row r="96" spans="1:2">
      <c r="A96">
        <v>166</v>
      </c>
      <c r="B96" t="s">
        <v>1147</v>
      </c>
    </row>
    <row r="97" spans="1:2">
      <c r="A97">
        <v>169</v>
      </c>
      <c r="B97" t="s">
        <v>1148</v>
      </c>
    </row>
    <row r="98" spans="1:2">
      <c r="A98">
        <v>169</v>
      </c>
      <c r="B98" t="s">
        <v>1148</v>
      </c>
    </row>
    <row r="99" spans="1:2">
      <c r="A99">
        <v>169</v>
      </c>
      <c r="B99" t="s">
        <v>1148</v>
      </c>
    </row>
    <row r="100" spans="1:2">
      <c r="A100">
        <v>171</v>
      </c>
      <c r="B100" t="s">
        <v>1149</v>
      </c>
    </row>
    <row r="101" spans="1:2">
      <c r="A101">
        <v>181</v>
      </c>
      <c r="B101" t="s">
        <v>1150</v>
      </c>
    </row>
    <row r="102" spans="1:2">
      <c r="A102">
        <v>181</v>
      </c>
      <c r="B102" t="s">
        <v>1150</v>
      </c>
    </row>
    <row r="103" spans="1:2">
      <c r="A103">
        <v>184</v>
      </c>
      <c r="B103" t="s">
        <v>1151</v>
      </c>
    </row>
    <row r="104" spans="1:2">
      <c r="A104">
        <v>188</v>
      </c>
      <c r="B104" t="s">
        <v>1152</v>
      </c>
    </row>
    <row r="105" spans="1:2">
      <c r="A105">
        <v>188</v>
      </c>
      <c r="B105" t="s">
        <v>1152</v>
      </c>
    </row>
    <row r="106" spans="1:2">
      <c r="A106">
        <v>190</v>
      </c>
      <c r="B106" t="s">
        <v>1153</v>
      </c>
    </row>
    <row r="107" spans="1:2">
      <c r="A107">
        <v>191</v>
      </c>
      <c r="B107" t="s">
        <v>1154</v>
      </c>
    </row>
    <row r="108" spans="1:2">
      <c r="A108">
        <v>191</v>
      </c>
      <c r="B108" t="s">
        <v>1154</v>
      </c>
    </row>
    <row r="109" spans="1:2">
      <c r="A109">
        <v>191</v>
      </c>
      <c r="B109" t="s">
        <v>1154</v>
      </c>
    </row>
    <row r="110" spans="1:2">
      <c r="A110">
        <v>191</v>
      </c>
      <c r="B110" t="s">
        <v>1154</v>
      </c>
    </row>
    <row r="111" spans="1:2">
      <c r="A111">
        <v>193</v>
      </c>
      <c r="B111" t="s">
        <v>1155</v>
      </c>
    </row>
    <row r="112" spans="1:2">
      <c r="A112">
        <v>193</v>
      </c>
      <c r="B112" t="s">
        <v>1155</v>
      </c>
    </row>
    <row r="113" spans="1:2">
      <c r="A113">
        <v>194</v>
      </c>
      <c r="B113" t="s">
        <v>1156</v>
      </c>
    </row>
    <row r="114" spans="1:2">
      <c r="A114">
        <v>194</v>
      </c>
      <c r="B114" t="s">
        <v>1156</v>
      </c>
    </row>
    <row r="115" spans="1:2">
      <c r="A115">
        <v>197</v>
      </c>
      <c r="B115" t="s">
        <v>1157</v>
      </c>
    </row>
    <row r="116" spans="1:2">
      <c r="A116">
        <v>198</v>
      </c>
      <c r="B116" t="s">
        <v>1158</v>
      </c>
    </row>
    <row r="117" spans="1:2">
      <c r="A117">
        <v>202</v>
      </c>
      <c r="B117" t="s">
        <v>1159</v>
      </c>
    </row>
    <row r="118" spans="1:2">
      <c r="A118">
        <v>202</v>
      </c>
      <c r="B118" t="s">
        <v>1159</v>
      </c>
    </row>
    <row r="119" spans="1:2">
      <c r="A119">
        <v>210</v>
      </c>
      <c r="B119" t="s">
        <v>1160</v>
      </c>
    </row>
    <row r="120" spans="1:2">
      <c r="A120">
        <v>210</v>
      </c>
      <c r="B120" t="s">
        <v>1160</v>
      </c>
    </row>
    <row r="121" spans="1:2">
      <c r="A121">
        <v>210</v>
      </c>
      <c r="B121" t="s">
        <v>1160</v>
      </c>
    </row>
    <row r="122" spans="1:2">
      <c r="A122">
        <v>210</v>
      </c>
      <c r="B122" t="s">
        <v>1160</v>
      </c>
    </row>
    <row r="123" spans="1:2">
      <c r="A123">
        <v>211</v>
      </c>
      <c r="B123" t="s">
        <v>1161</v>
      </c>
    </row>
    <row r="124" spans="1:2">
      <c r="A124">
        <v>211</v>
      </c>
      <c r="B124" t="s">
        <v>1161</v>
      </c>
    </row>
    <row r="125" spans="1:2">
      <c r="A125">
        <v>211</v>
      </c>
      <c r="B125" t="s">
        <v>1161</v>
      </c>
    </row>
    <row r="126" spans="1:2">
      <c r="A126">
        <v>218</v>
      </c>
      <c r="B126" t="s">
        <v>1162</v>
      </c>
    </row>
    <row r="127" spans="1:2">
      <c r="A127">
        <v>228</v>
      </c>
      <c r="B127" t="s">
        <v>1163</v>
      </c>
    </row>
    <row r="128" spans="1:2">
      <c r="A128">
        <v>233</v>
      </c>
      <c r="B128" t="s">
        <v>1164</v>
      </c>
    </row>
    <row r="129" spans="1:2">
      <c r="A129">
        <v>233</v>
      </c>
      <c r="B129" t="s">
        <v>1164</v>
      </c>
    </row>
    <row r="130" spans="1:2">
      <c r="A130">
        <v>234</v>
      </c>
      <c r="B130" t="s">
        <v>1165</v>
      </c>
    </row>
    <row r="131" spans="1:2">
      <c r="A131">
        <v>234</v>
      </c>
      <c r="B131" t="s">
        <v>1165</v>
      </c>
    </row>
    <row r="132" spans="1:2">
      <c r="A132">
        <v>234</v>
      </c>
      <c r="B132" t="s">
        <v>1165</v>
      </c>
    </row>
    <row r="133" spans="1:2">
      <c r="A133">
        <v>234</v>
      </c>
      <c r="B133" t="s">
        <v>1165</v>
      </c>
    </row>
    <row r="134" spans="1:2">
      <c r="A134">
        <v>236</v>
      </c>
      <c r="B134" t="s">
        <v>1166</v>
      </c>
    </row>
    <row r="135" spans="1:2">
      <c r="A135">
        <v>240</v>
      </c>
      <c r="B135" t="s">
        <v>1167</v>
      </c>
    </row>
    <row r="136" spans="1:2">
      <c r="A136">
        <v>241</v>
      </c>
      <c r="B136" t="s">
        <v>1168</v>
      </c>
    </row>
    <row r="137" spans="1:2">
      <c r="A137">
        <v>241</v>
      </c>
      <c r="B137" t="s">
        <v>1168</v>
      </c>
    </row>
    <row r="138" spans="1:2">
      <c r="A138">
        <v>241</v>
      </c>
      <c r="B138" t="s">
        <v>1168</v>
      </c>
    </row>
    <row r="139" spans="1:2">
      <c r="A139">
        <v>247</v>
      </c>
      <c r="B139" t="s">
        <v>1169</v>
      </c>
    </row>
    <row r="140" spans="1:2">
      <c r="A140">
        <v>247</v>
      </c>
      <c r="B140" t="s">
        <v>1169</v>
      </c>
    </row>
    <row r="141" spans="1:2">
      <c r="A141">
        <v>247</v>
      </c>
      <c r="B141" t="s">
        <v>1169</v>
      </c>
    </row>
    <row r="142" spans="1:2">
      <c r="A142">
        <v>250</v>
      </c>
      <c r="B142" t="s">
        <v>1170</v>
      </c>
    </row>
    <row r="143" spans="1:2">
      <c r="A143">
        <v>250</v>
      </c>
      <c r="B143" t="s">
        <v>1170</v>
      </c>
    </row>
    <row r="144" spans="1:2">
      <c r="A144">
        <v>254</v>
      </c>
      <c r="B144" t="s">
        <v>1171</v>
      </c>
    </row>
    <row r="145" spans="1:2">
      <c r="A145">
        <v>256</v>
      </c>
      <c r="B145" t="s">
        <v>1172</v>
      </c>
    </row>
    <row r="146" spans="1:2">
      <c r="A146">
        <v>258</v>
      </c>
      <c r="B146" t="s">
        <v>1173</v>
      </c>
    </row>
    <row r="147" spans="1:2">
      <c r="A147">
        <v>259</v>
      </c>
      <c r="B147" t="s">
        <v>1174</v>
      </c>
    </row>
    <row r="148" spans="1:2">
      <c r="A148">
        <v>263</v>
      </c>
      <c r="B148" t="s">
        <v>1175</v>
      </c>
    </row>
    <row r="149" spans="1:2">
      <c r="A149">
        <v>266</v>
      </c>
      <c r="B149" t="s">
        <v>1176</v>
      </c>
    </row>
    <row r="150" spans="1:2">
      <c r="A150">
        <v>266</v>
      </c>
      <c r="B150" t="s">
        <v>1176</v>
      </c>
    </row>
    <row r="151" spans="1:2">
      <c r="A151">
        <v>266</v>
      </c>
      <c r="B151" t="s">
        <v>1176</v>
      </c>
    </row>
    <row r="152" spans="1:2">
      <c r="A152">
        <v>268</v>
      </c>
      <c r="B152" t="s">
        <v>1177</v>
      </c>
    </row>
    <row r="153" spans="1:2">
      <c r="A153">
        <v>268</v>
      </c>
      <c r="B153" t="s">
        <v>1177</v>
      </c>
    </row>
    <row r="154" spans="1:2">
      <c r="A154">
        <v>269</v>
      </c>
      <c r="B154" t="s">
        <v>1178</v>
      </c>
    </row>
    <row r="155" spans="1:2">
      <c r="A155">
        <v>269</v>
      </c>
      <c r="B155" t="s">
        <v>1178</v>
      </c>
    </row>
    <row r="156" spans="1:2">
      <c r="A156">
        <v>269</v>
      </c>
      <c r="B156" t="s">
        <v>1178</v>
      </c>
    </row>
    <row r="157" spans="1:2">
      <c r="A157">
        <v>271</v>
      </c>
      <c r="B157" t="s">
        <v>1179</v>
      </c>
    </row>
    <row r="158" spans="1:2">
      <c r="A158">
        <v>272</v>
      </c>
      <c r="B158" t="s">
        <v>1180</v>
      </c>
    </row>
    <row r="159" spans="1:2">
      <c r="A159">
        <v>272</v>
      </c>
      <c r="B159" t="s">
        <v>1180</v>
      </c>
    </row>
    <row r="160" spans="1:2">
      <c r="A160">
        <v>272</v>
      </c>
      <c r="B160" t="s">
        <v>1180</v>
      </c>
    </row>
    <row r="161" spans="1:2">
      <c r="A161">
        <v>272</v>
      </c>
      <c r="B161" t="s">
        <v>1180</v>
      </c>
    </row>
    <row r="162" spans="1:2">
      <c r="A162">
        <v>275</v>
      </c>
      <c r="B162" t="s">
        <v>1181</v>
      </c>
    </row>
    <row r="163" spans="1:2">
      <c r="A163">
        <v>276</v>
      </c>
      <c r="B163" t="s">
        <v>1182</v>
      </c>
    </row>
    <row r="164" spans="1:2">
      <c r="A164">
        <v>282</v>
      </c>
      <c r="B164" t="s">
        <v>1183</v>
      </c>
    </row>
    <row r="165" spans="1:2">
      <c r="A165">
        <v>283</v>
      </c>
      <c r="B165" t="s">
        <v>1184</v>
      </c>
    </row>
    <row r="166" spans="1:2">
      <c r="A166">
        <v>286</v>
      </c>
      <c r="B166" t="s">
        <v>1185</v>
      </c>
    </row>
    <row r="167" spans="1:2">
      <c r="A167">
        <v>286</v>
      </c>
      <c r="B167" t="s">
        <v>1185</v>
      </c>
    </row>
    <row r="168" spans="1:2">
      <c r="A168">
        <v>288</v>
      </c>
      <c r="B168" t="s">
        <v>1186</v>
      </c>
    </row>
    <row r="169" spans="1:2">
      <c r="A169">
        <v>288</v>
      </c>
      <c r="B169" t="s">
        <v>1186</v>
      </c>
    </row>
    <row r="170" spans="1:2">
      <c r="A170">
        <v>290</v>
      </c>
      <c r="B170" t="s">
        <v>1187</v>
      </c>
    </row>
    <row r="171" spans="1:2">
      <c r="A171">
        <v>306</v>
      </c>
      <c r="B171" t="s">
        <v>1188</v>
      </c>
    </row>
    <row r="172" spans="1:2">
      <c r="A172">
        <v>306</v>
      </c>
      <c r="B172" t="s">
        <v>1188</v>
      </c>
    </row>
    <row r="173" spans="1:2">
      <c r="A173">
        <v>308</v>
      </c>
      <c r="B173" t="s">
        <v>1189</v>
      </c>
    </row>
    <row r="174" spans="1:2">
      <c r="A174">
        <v>314</v>
      </c>
      <c r="B174" t="s">
        <v>1190</v>
      </c>
    </row>
    <row r="175" spans="1:2">
      <c r="A175">
        <v>315</v>
      </c>
      <c r="B175" t="s">
        <v>1191</v>
      </c>
    </row>
    <row r="176" spans="1:2">
      <c r="A176">
        <v>317</v>
      </c>
      <c r="B176" t="s">
        <v>1192</v>
      </c>
    </row>
    <row r="177" spans="1:2">
      <c r="A177">
        <v>317</v>
      </c>
      <c r="B177" t="s">
        <v>1192</v>
      </c>
    </row>
    <row r="178" spans="1:2">
      <c r="A178">
        <v>317</v>
      </c>
      <c r="B178" t="s">
        <v>1192</v>
      </c>
    </row>
    <row r="179" spans="1:2">
      <c r="A179">
        <v>321</v>
      </c>
      <c r="B179" t="s">
        <v>1193</v>
      </c>
    </row>
    <row r="180" spans="1:2">
      <c r="A180">
        <v>326</v>
      </c>
      <c r="B180" t="s">
        <v>1194</v>
      </c>
    </row>
    <row r="181" spans="1:2">
      <c r="A181">
        <v>329</v>
      </c>
      <c r="B181" t="s">
        <v>1195</v>
      </c>
    </row>
    <row r="182" spans="1:2">
      <c r="A182">
        <v>331</v>
      </c>
      <c r="B182" t="s">
        <v>1196</v>
      </c>
    </row>
    <row r="183" spans="1:2">
      <c r="A183">
        <v>335</v>
      </c>
      <c r="B183" t="s">
        <v>1197</v>
      </c>
    </row>
    <row r="184" spans="1:2">
      <c r="A184">
        <v>335</v>
      </c>
      <c r="B184" t="s">
        <v>1197</v>
      </c>
    </row>
    <row r="185" spans="1:2">
      <c r="A185">
        <v>339</v>
      </c>
      <c r="B185" t="s">
        <v>1198</v>
      </c>
    </row>
    <row r="186" spans="1:2">
      <c r="A186">
        <v>339</v>
      </c>
      <c r="B186" t="s">
        <v>1198</v>
      </c>
    </row>
    <row r="187" spans="1:2">
      <c r="A187">
        <v>342</v>
      </c>
      <c r="B187" t="s">
        <v>1199</v>
      </c>
    </row>
    <row r="188" spans="1:2">
      <c r="A188">
        <v>343</v>
      </c>
      <c r="B188" t="s">
        <v>1200</v>
      </c>
    </row>
    <row r="189" spans="1:2">
      <c r="A189">
        <v>344</v>
      </c>
      <c r="B189" t="s">
        <v>1201</v>
      </c>
    </row>
    <row r="190" spans="1:2">
      <c r="A190">
        <v>349</v>
      </c>
      <c r="B190" t="s">
        <v>1202</v>
      </c>
    </row>
    <row r="191" spans="1:2">
      <c r="A191">
        <v>349</v>
      </c>
      <c r="B191" t="s">
        <v>1202</v>
      </c>
    </row>
    <row r="192" spans="1:2">
      <c r="A192">
        <v>351</v>
      </c>
      <c r="B192" t="s">
        <v>1203</v>
      </c>
    </row>
    <row r="193" spans="1:2">
      <c r="A193">
        <v>351</v>
      </c>
      <c r="B193" t="s">
        <v>1203</v>
      </c>
    </row>
    <row r="194" spans="1:2">
      <c r="A194">
        <v>353</v>
      </c>
      <c r="B194" t="s">
        <v>1204</v>
      </c>
    </row>
    <row r="195" spans="1:2">
      <c r="A195">
        <v>353</v>
      </c>
      <c r="B195" t="s">
        <v>1204</v>
      </c>
    </row>
    <row r="196" spans="1:2">
      <c r="A196">
        <v>357</v>
      </c>
      <c r="B196" t="s">
        <v>1205</v>
      </c>
    </row>
    <row r="197" spans="1:2">
      <c r="A197">
        <v>358</v>
      </c>
      <c r="B197" t="s">
        <v>1206</v>
      </c>
    </row>
    <row r="198" spans="1:2">
      <c r="A198">
        <v>366</v>
      </c>
      <c r="B198" t="s">
        <v>1207</v>
      </c>
    </row>
    <row r="199" spans="1:2">
      <c r="A199">
        <v>369</v>
      </c>
      <c r="B199" t="s">
        <v>1208</v>
      </c>
    </row>
    <row r="200" spans="1:2">
      <c r="A200">
        <v>370</v>
      </c>
      <c r="B200" t="s">
        <v>1209</v>
      </c>
    </row>
    <row r="201" spans="1:2">
      <c r="A201">
        <v>371</v>
      </c>
      <c r="B201" t="s">
        <v>1210</v>
      </c>
    </row>
    <row r="202" spans="1:2">
      <c r="A202">
        <v>373</v>
      </c>
      <c r="B202" t="s">
        <v>1211</v>
      </c>
    </row>
    <row r="203" spans="1:2">
      <c r="A203">
        <v>373</v>
      </c>
      <c r="B203" t="s">
        <v>1211</v>
      </c>
    </row>
    <row r="204" spans="1:2">
      <c r="A204">
        <v>373</v>
      </c>
      <c r="B204" t="s">
        <v>1211</v>
      </c>
    </row>
    <row r="205" spans="1:2">
      <c r="A205">
        <v>375</v>
      </c>
      <c r="B205" t="s">
        <v>1212</v>
      </c>
    </row>
    <row r="206" spans="1:2">
      <c r="A206">
        <v>375</v>
      </c>
      <c r="B206" t="s">
        <v>1212</v>
      </c>
    </row>
    <row r="207" spans="1:2">
      <c r="A207">
        <v>377</v>
      </c>
      <c r="B207" t="s">
        <v>1213</v>
      </c>
    </row>
    <row r="208" spans="1:2">
      <c r="A208">
        <v>381</v>
      </c>
      <c r="B208" t="s">
        <v>1214</v>
      </c>
    </row>
    <row r="209" spans="1:2">
      <c r="A209">
        <v>383</v>
      </c>
      <c r="B209" t="s">
        <v>1215</v>
      </c>
    </row>
    <row r="210" spans="1:2">
      <c r="A210">
        <v>383</v>
      </c>
      <c r="B210" t="s">
        <v>1215</v>
      </c>
    </row>
    <row r="211" spans="1:2">
      <c r="A211">
        <v>387</v>
      </c>
      <c r="B211" t="s">
        <v>1216</v>
      </c>
    </row>
    <row r="212" spans="1:2">
      <c r="A212">
        <v>388</v>
      </c>
      <c r="B212" t="s">
        <v>1217</v>
      </c>
    </row>
    <row r="213" spans="1:2">
      <c r="A213">
        <v>388</v>
      </c>
      <c r="B213" t="s">
        <v>1217</v>
      </c>
    </row>
    <row r="214" spans="1:2">
      <c r="A214">
        <v>389</v>
      </c>
      <c r="B214" t="s">
        <v>1218</v>
      </c>
    </row>
    <row r="215" spans="1:2">
      <c r="A215">
        <v>392</v>
      </c>
      <c r="B215" t="s">
        <v>1219</v>
      </c>
    </row>
    <row r="216" spans="1:2">
      <c r="A216">
        <v>392</v>
      </c>
      <c r="B216" t="s">
        <v>1219</v>
      </c>
    </row>
    <row r="217" spans="1:2">
      <c r="A217">
        <v>393</v>
      </c>
      <c r="B217" t="s">
        <v>1220</v>
      </c>
    </row>
    <row r="218" spans="1:2">
      <c r="A218">
        <v>395</v>
      </c>
      <c r="B218" t="s">
        <v>1221</v>
      </c>
    </row>
    <row r="219" spans="1:2">
      <c r="A219">
        <v>395</v>
      </c>
      <c r="B219" t="s">
        <v>1221</v>
      </c>
    </row>
    <row r="220" spans="1:2">
      <c r="A220">
        <v>397</v>
      </c>
      <c r="B220" t="s">
        <v>1222</v>
      </c>
    </row>
    <row r="221" spans="1:2">
      <c r="A221">
        <v>398</v>
      </c>
      <c r="B221" t="s">
        <v>1223</v>
      </c>
    </row>
    <row r="222" spans="1:2">
      <c r="A222">
        <v>406</v>
      </c>
      <c r="B222" t="s">
        <v>1224</v>
      </c>
    </row>
    <row r="223" spans="1:2">
      <c r="A223">
        <v>408</v>
      </c>
      <c r="B223" t="s">
        <v>1225</v>
      </c>
    </row>
    <row r="224" spans="1:2">
      <c r="A224">
        <v>411</v>
      </c>
      <c r="B224" t="s">
        <v>1226</v>
      </c>
    </row>
    <row r="225" spans="1:2">
      <c r="A225">
        <v>421</v>
      </c>
      <c r="B225" t="s">
        <v>1227</v>
      </c>
    </row>
    <row r="226" spans="1:2">
      <c r="A226">
        <v>428</v>
      </c>
      <c r="B226" t="s">
        <v>1228</v>
      </c>
    </row>
    <row r="227" spans="1:2">
      <c r="A227">
        <v>428</v>
      </c>
      <c r="B227" t="s">
        <v>1228</v>
      </c>
    </row>
    <row r="228" spans="1:2">
      <c r="A228">
        <v>428</v>
      </c>
      <c r="B228" t="s">
        <v>1228</v>
      </c>
    </row>
    <row r="229" spans="1:2">
      <c r="A229">
        <v>437</v>
      </c>
      <c r="B229" t="s">
        <v>1229</v>
      </c>
    </row>
    <row r="230" spans="1:2">
      <c r="A230">
        <v>444</v>
      </c>
      <c r="B230" t="s">
        <v>1230</v>
      </c>
    </row>
    <row r="231" spans="1:2">
      <c r="A231">
        <v>445</v>
      </c>
      <c r="B231" t="s">
        <v>1231</v>
      </c>
    </row>
    <row r="232" spans="1:2">
      <c r="A232">
        <v>445</v>
      </c>
      <c r="B232" t="s">
        <v>1231</v>
      </c>
    </row>
    <row r="233" spans="1:2">
      <c r="A233">
        <v>445</v>
      </c>
      <c r="B233" t="s">
        <v>1231</v>
      </c>
    </row>
    <row r="234" spans="1:2">
      <c r="A234">
        <v>447</v>
      </c>
      <c r="B234" t="s">
        <v>1232</v>
      </c>
    </row>
    <row r="235" spans="1:2">
      <c r="A235">
        <v>447</v>
      </c>
      <c r="B235" t="s">
        <v>1232</v>
      </c>
    </row>
    <row r="236" spans="1:2">
      <c r="A236">
        <v>451</v>
      </c>
      <c r="B236" t="s">
        <v>1233</v>
      </c>
    </row>
    <row r="237" spans="1:2">
      <c r="A237">
        <v>451</v>
      </c>
      <c r="B237" t="s">
        <v>1233</v>
      </c>
    </row>
    <row r="238" spans="1:2">
      <c r="A238">
        <v>451</v>
      </c>
      <c r="B238" t="s">
        <v>1233</v>
      </c>
    </row>
    <row r="239" spans="1:2">
      <c r="A239">
        <v>451</v>
      </c>
      <c r="B239" t="s">
        <v>1233</v>
      </c>
    </row>
    <row r="240" spans="1:2">
      <c r="A240">
        <v>452</v>
      </c>
      <c r="B240" t="s">
        <v>1234</v>
      </c>
    </row>
    <row r="241" spans="1:2">
      <c r="A241">
        <v>453</v>
      </c>
      <c r="B241" t="s">
        <v>1235</v>
      </c>
    </row>
    <row r="242" spans="1:2">
      <c r="A242">
        <v>460</v>
      </c>
      <c r="B242" t="s">
        <v>1236</v>
      </c>
    </row>
    <row r="243" spans="1:2">
      <c r="A243">
        <v>463</v>
      </c>
      <c r="B243" t="s">
        <v>1237</v>
      </c>
    </row>
    <row r="244" spans="1:2">
      <c r="A244">
        <v>466</v>
      </c>
      <c r="B244" t="s">
        <v>1238</v>
      </c>
    </row>
    <row r="245" spans="1:2">
      <c r="A245">
        <v>467</v>
      </c>
      <c r="B245" t="s">
        <v>1239</v>
      </c>
    </row>
    <row r="246" spans="1:2">
      <c r="A246">
        <v>468</v>
      </c>
      <c r="B246" t="s">
        <v>1240</v>
      </c>
    </row>
    <row r="247" spans="1:2">
      <c r="A247">
        <v>469</v>
      </c>
      <c r="B247" t="s">
        <v>1241</v>
      </c>
    </row>
    <row r="248" spans="1:2">
      <c r="A248">
        <v>470</v>
      </c>
      <c r="B248" t="s">
        <v>1242</v>
      </c>
    </row>
    <row r="249" spans="1:2">
      <c r="A249">
        <v>471</v>
      </c>
      <c r="B249" t="s">
        <v>1243</v>
      </c>
    </row>
    <row r="250" spans="1:2">
      <c r="A250">
        <v>472</v>
      </c>
      <c r="B250" t="s">
        <v>1244</v>
      </c>
    </row>
    <row r="251" spans="1:2">
      <c r="A251">
        <v>483</v>
      </c>
      <c r="B251" t="s">
        <v>1245</v>
      </c>
    </row>
    <row r="252" spans="1:2">
      <c r="A252">
        <v>483</v>
      </c>
      <c r="B252" t="s">
        <v>1245</v>
      </c>
    </row>
    <row r="253" spans="1:2">
      <c r="A253">
        <v>483</v>
      </c>
      <c r="B253" t="s">
        <v>1245</v>
      </c>
    </row>
    <row r="254" spans="1:2">
      <c r="A254">
        <v>485</v>
      </c>
      <c r="B254" t="s">
        <v>1246</v>
      </c>
    </row>
    <row r="255" spans="1:2">
      <c r="A255">
        <v>487</v>
      </c>
      <c r="B255" t="s">
        <v>1247</v>
      </c>
    </row>
    <row r="256" spans="1:2">
      <c r="A256">
        <v>488</v>
      </c>
      <c r="B256" t="s">
        <v>1248</v>
      </c>
    </row>
    <row r="257" spans="1:2">
      <c r="A257">
        <v>489</v>
      </c>
      <c r="B257" t="s">
        <v>1249</v>
      </c>
    </row>
    <row r="258" spans="1:2">
      <c r="A258">
        <v>491</v>
      </c>
      <c r="B258" t="s">
        <v>1250</v>
      </c>
    </row>
    <row r="259" spans="1:2">
      <c r="A259">
        <v>491</v>
      </c>
      <c r="B259" t="s">
        <v>1250</v>
      </c>
    </row>
    <row r="260" spans="1:2">
      <c r="A260">
        <v>491</v>
      </c>
      <c r="B260" t="s">
        <v>1250</v>
      </c>
    </row>
    <row r="261" spans="1:2">
      <c r="A261">
        <v>491</v>
      </c>
      <c r="B261" t="s">
        <v>1250</v>
      </c>
    </row>
    <row r="262" spans="1:2">
      <c r="A262">
        <v>493</v>
      </c>
      <c r="B262" t="s">
        <v>1251</v>
      </c>
    </row>
    <row r="263" spans="1:2">
      <c r="A263">
        <v>493</v>
      </c>
      <c r="B263" t="s">
        <v>1251</v>
      </c>
    </row>
    <row r="264" spans="1:2">
      <c r="A264">
        <v>494</v>
      </c>
      <c r="B264" t="s">
        <v>1252</v>
      </c>
    </row>
    <row r="265" spans="1:2">
      <c r="A265">
        <v>494</v>
      </c>
      <c r="B265" t="s">
        <v>1252</v>
      </c>
    </row>
    <row r="266" spans="1:2">
      <c r="A266">
        <v>494</v>
      </c>
      <c r="B266" t="s">
        <v>1252</v>
      </c>
    </row>
    <row r="267" spans="1:2">
      <c r="A267">
        <v>494</v>
      </c>
      <c r="B267" t="s">
        <v>1252</v>
      </c>
    </row>
    <row r="268" spans="1:2">
      <c r="A268">
        <v>494</v>
      </c>
      <c r="B268" t="s">
        <v>1252</v>
      </c>
    </row>
    <row r="269" spans="1:2">
      <c r="A269">
        <v>497</v>
      </c>
      <c r="B269" t="s">
        <v>1253</v>
      </c>
    </row>
    <row r="270" spans="1:2">
      <c r="A270">
        <v>507</v>
      </c>
      <c r="B270" t="s">
        <v>1254</v>
      </c>
    </row>
    <row r="271" spans="1:2">
      <c r="A271">
        <v>507</v>
      </c>
      <c r="B271" t="s">
        <v>1254</v>
      </c>
    </row>
    <row r="272" spans="1:2">
      <c r="A272">
        <v>508</v>
      </c>
      <c r="B272" t="s">
        <v>1255</v>
      </c>
    </row>
    <row r="273" spans="1:2">
      <c r="A273">
        <v>508</v>
      </c>
      <c r="B273" t="s">
        <v>1255</v>
      </c>
    </row>
    <row r="274" spans="1:2">
      <c r="A274">
        <v>510</v>
      </c>
      <c r="B274" t="s">
        <v>1256</v>
      </c>
    </row>
    <row r="275" spans="1:2">
      <c r="A275">
        <v>510</v>
      </c>
      <c r="B275" t="s">
        <v>1256</v>
      </c>
    </row>
    <row r="276" spans="1:2">
      <c r="A276">
        <v>518</v>
      </c>
      <c r="B276" t="s">
        <v>1257</v>
      </c>
    </row>
    <row r="277" spans="1:2">
      <c r="A277">
        <v>522</v>
      </c>
      <c r="B277" t="s">
        <v>1258</v>
      </c>
    </row>
    <row r="278" spans="1:2">
      <c r="A278">
        <v>522</v>
      </c>
      <c r="B278" t="s">
        <v>1258</v>
      </c>
    </row>
    <row r="279" spans="1:2">
      <c r="A279">
        <v>522</v>
      </c>
      <c r="B279" t="s">
        <v>1258</v>
      </c>
    </row>
    <row r="280" spans="1:2">
      <c r="A280">
        <v>524</v>
      </c>
      <c r="B280" t="s">
        <v>1259</v>
      </c>
    </row>
    <row r="281" spans="1:2">
      <c r="A281">
        <v>524</v>
      </c>
      <c r="B281" t="s">
        <v>1259</v>
      </c>
    </row>
    <row r="282" spans="1:2">
      <c r="A282">
        <v>526</v>
      </c>
      <c r="B282" t="s">
        <v>1260</v>
      </c>
    </row>
    <row r="283" spans="1:2">
      <c r="A283">
        <v>526</v>
      </c>
      <c r="B283" t="s">
        <v>1260</v>
      </c>
    </row>
    <row r="284" spans="1:2">
      <c r="A284">
        <v>526</v>
      </c>
      <c r="B284" t="s">
        <v>1260</v>
      </c>
    </row>
    <row r="285" spans="1:2">
      <c r="A285">
        <v>535</v>
      </c>
      <c r="B285" t="s">
        <v>1261</v>
      </c>
    </row>
    <row r="286" spans="1:2">
      <c r="A286">
        <v>539</v>
      </c>
      <c r="B286" t="s">
        <v>1262</v>
      </c>
    </row>
    <row r="287" spans="1:2">
      <c r="A287">
        <v>540</v>
      </c>
      <c r="B287" t="s">
        <v>1263</v>
      </c>
    </row>
    <row r="288" spans="1:2">
      <c r="A288">
        <v>540</v>
      </c>
      <c r="B288" t="s">
        <v>1263</v>
      </c>
    </row>
    <row r="289" spans="1:2">
      <c r="A289">
        <v>547</v>
      </c>
      <c r="B289" t="s">
        <v>1264</v>
      </c>
    </row>
    <row r="290" spans="1:2">
      <c r="A290">
        <v>549</v>
      </c>
      <c r="B290" t="s">
        <v>1265</v>
      </c>
    </row>
    <row r="291" spans="1:2">
      <c r="A291">
        <v>550</v>
      </c>
      <c r="B291" t="s">
        <v>1266</v>
      </c>
    </row>
    <row r="292" spans="1:2">
      <c r="A292">
        <v>550</v>
      </c>
      <c r="B292" t="s">
        <v>1266</v>
      </c>
    </row>
    <row r="293" spans="1:2">
      <c r="A293">
        <v>550</v>
      </c>
      <c r="B293" t="s">
        <v>1266</v>
      </c>
    </row>
    <row r="294" spans="1:2">
      <c r="A294">
        <v>550</v>
      </c>
      <c r="B294" t="s">
        <v>1266</v>
      </c>
    </row>
    <row r="295" spans="1:2">
      <c r="A295">
        <v>551</v>
      </c>
      <c r="B295" t="s">
        <v>1267</v>
      </c>
    </row>
    <row r="296" spans="1:2">
      <c r="A296">
        <v>553</v>
      </c>
      <c r="B296" t="s">
        <v>1268</v>
      </c>
    </row>
    <row r="297" spans="1:2">
      <c r="A297">
        <v>553</v>
      </c>
      <c r="B297" t="s">
        <v>1268</v>
      </c>
    </row>
    <row r="298" spans="1:2">
      <c r="A298">
        <v>553</v>
      </c>
      <c r="B298" t="s">
        <v>1268</v>
      </c>
    </row>
    <row r="299" spans="1:2">
      <c r="A299">
        <v>553</v>
      </c>
      <c r="B299" t="s">
        <v>1268</v>
      </c>
    </row>
    <row r="300" spans="1:2">
      <c r="A300">
        <v>555</v>
      </c>
      <c r="B300" t="s">
        <v>1269</v>
      </c>
    </row>
    <row r="301" spans="1:2">
      <c r="A301">
        <v>555</v>
      </c>
      <c r="B301" t="s">
        <v>1269</v>
      </c>
    </row>
    <row r="302" spans="1:2">
      <c r="A302">
        <v>555</v>
      </c>
      <c r="B302" t="s">
        <v>1269</v>
      </c>
    </row>
    <row r="303" spans="1:2">
      <c r="A303">
        <v>556</v>
      </c>
      <c r="B303" t="s">
        <v>1270</v>
      </c>
    </row>
    <row r="304" spans="1:2">
      <c r="A304">
        <v>556</v>
      </c>
      <c r="B304" t="s">
        <v>1270</v>
      </c>
    </row>
    <row r="305" spans="1:2">
      <c r="A305">
        <v>568</v>
      </c>
      <c r="B305" t="s">
        <v>1271</v>
      </c>
    </row>
    <row r="306" spans="1:2">
      <c r="A306">
        <v>568</v>
      </c>
      <c r="B306" t="s">
        <v>1271</v>
      </c>
    </row>
    <row r="307" spans="1:2">
      <c r="A307">
        <v>568</v>
      </c>
      <c r="B307" t="s">
        <v>1271</v>
      </c>
    </row>
    <row r="308" spans="1:2">
      <c r="A308">
        <v>570</v>
      </c>
      <c r="B308" t="s">
        <v>1272</v>
      </c>
    </row>
    <row r="309" spans="1:2">
      <c r="A309">
        <v>573</v>
      </c>
      <c r="B309" t="s">
        <v>1273</v>
      </c>
    </row>
    <row r="310" spans="1:2">
      <c r="A310">
        <v>573</v>
      </c>
      <c r="B310" t="s">
        <v>1273</v>
      </c>
    </row>
    <row r="311" spans="1:2">
      <c r="A311">
        <v>576</v>
      </c>
      <c r="B311" t="s">
        <v>1274</v>
      </c>
    </row>
    <row r="312" spans="1:2">
      <c r="A312">
        <v>578</v>
      </c>
      <c r="B312" t="s">
        <v>1275</v>
      </c>
    </row>
    <row r="313" spans="1:2">
      <c r="A313">
        <v>579</v>
      </c>
      <c r="B313" t="s">
        <v>1276</v>
      </c>
    </row>
    <row r="314" spans="1:2">
      <c r="A314">
        <v>580</v>
      </c>
      <c r="B314" t="s">
        <v>1277</v>
      </c>
    </row>
    <row r="315" spans="1:2">
      <c r="A315">
        <v>584</v>
      </c>
      <c r="B315" t="s">
        <v>1278</v>
      </c>
    </row>
    <row r="316" spans="1:2">
      <c r="A316">
        <v>585</v>
      </c>
      <c r="B316" t="s">
        <v>1279</v>
      </c>
    </row>
    <row r="317" spans="1:2">
      <c r="A317">
        <v>592</v>
      </c>
      <c r="B317" t="s">
        <v>1280</v>
      </c>
    </row>
    <row r="318" spans="1:2">
      <c r="A318">
        <v>593</v>
      </c>
      <c r="B318" t="s">
        <v>1281</v>
      </c>
    </row>
    <row r="319" spans="1:2">
      <c r="A319">
        <v>594</v>
      </c>
      <c r="B319" t="s">
        <v>1282</v>
      </c>
    </row>
    <row r="320" spans="1:2">
      <c r="A320">
        <v>594</v>
      </c>
      <c r="B320" t="s">
        <v>1282</v>
      </c>
    </row>
    <row r="321" spans="1:2">
      <c r="A321">
        <v>594</v>
      </c>
      <c r="B321" t="s">
        <v>1282</v>
      </c>
    </row>
    <row r="322" spans="1:2">
      <c r="A322">
        <v>596</v>
      </c>
      <c r="B322" t="s">
        <v>1283</v>
      </c>
    </row>
    <row r="323" spans="1:2">
      <c r="A323">
        <v>596</v>
      </c>
      <c r="B323" t="s">
        <v>1283</v>
      </c>
    </row>
    <row r="324" spans="1:2">
      <c r="A324">
        <v>596</v>
      </c>
      <c r="B324" t="s">
        <v>1283</v>
      </c>
    </row>
    <row r="325" spans="1:2">
      <c r="A325">
        <v>597</v>
      </c>
      <c r="B325" t="s">
        <v>1284</v>
      </c>
    </row>
    <row r="326" spans="1:2">
      <c r="A326">
        <v>600</v>
      </c>
      <c r="B326" t="s">
        <v>1285</v>
      </c>
    </row>
    <row r="327" spans="1:2">
      <c r="A327">
        <v>603</v>
      </c>
      <c r="B327" t="s">
        <v>1286</v>
      </c>
    </row>
    <row r="328" spans="1:2">
      <c r="A328">
        <v>604</v>
      </c>
      <c r="B328" t="s">
        <v>1287</v>
      </c>
    </row>
    <row r="329" spans="1:2">
      <c r="A329">
        <v>604</v>
      </c>
      <c r="B329" t="s">
        <v>1287</v>
      </c>
    </row>
    <row r="330" spans="1:2">
      <c r="A330">
        <v>605</v>
      </c>
      <c r="B330" t="s">
        <v>1288</v>
      </c>
    </row>
    <row r="331" spans="1:2">
      <c r="A331">
        <v>617</v>
      </c>
      <c r="B331" t="s">
        <v>1289</v>
      </c>
    </row>
    <row r="332" spans="1:2">
      <c r="A332">
        <v>617</v>
      </c>
      <c r="B332" t="s">
        <v>1289</v>
      </c>
    </row>
    <row r="333" spans="1:2">
      <c r="A333">
        <v>618</v>
      </c>
      <c r="B333" t="s">
        <v>1290</v>
      </c>
    </row>
    <row r="334" spans="1:2">
      <c r="A334">
        <v>618</v>
      </c>
      <c r="B334" t="s">
        <v>1290</v>
      </c>
    </row>
    <row r="335" spans="1:2">
      <c r="A335">
        <v>618</v>
      </c>
      <c r="B335" t="s">
        <v>1290</v>
      </c>
    </row>
    <row r="336" spans="1:2">
      <c r="A336">
        <v>619</v>
      </c>
      <c r="B336" t="s">
        <v>1291</v>
      </c>
    </row>
    <row r="337" spans="1:2">
      <c r="A337">
        <v>621</v>
      </c>
      <c r="B337" t="s">
        <v>1292</v>
      </c>
    </row>
    <row r="338" spans="1:2">
      <c r="A338">
        <v>622</v>
      </c>
      <c r="B338" t="s">
        <v>1293</v>
      </c>
    </row>
    <row r="339" spans="1:2">
      <c r="A339">
        <v>623</v>
      </c>
      <c r="B339" t="s">
        <v>1294</v>
      </c>
    </row>
    <row r="340" spans="1:2">
      <c r="A340">
        <v>624</v>
      </c>
      <c r="B340" t="s">
        <v>1295</v>
      </c>
    </row>
    <row r="341" spans="1:2">
      <c r="A341">
        <v>627</v>
      </c>
      <c r="B341" t="s">
        <v>1296</v>
      </c>
    </row>
    <row r="342" spans="1:2">
      <c r="A342">
        <v>635</v>
      </c>
      <c r="B342" t="s">
        <v>1297</v>
      </c>
    </row>
    <row r="343" spans="1:2">
      <c r="A343">
        <v>635</v>
      </c>
      <c r="B343" t="s">
        <v>1297</v>
      </c>
    </row>
    <row r="344" spans="1:2">
      <c r="A344">
        <v>637</v>
      </c>
      <c r="B344" t="s">
        <v>1298</v>
      </c>
    </row>
    <row r="345" spans="1:2">
      <c r="A345">
        <v>638</v>
      </c>
      <c r="B345" t="s">
        <v>1299</v>
      </c>
    </row>
    <row r="346" spans="1:2">
      <c r="A346">
        <v>638</v>
      </c>
      <c r="B346" t="s">
        <v>1299</v>
      </c>
    </row>
    <row r="347" spans="1:2">
      <c r="A347">
        <v>639</v>
      </c>
      <c r="B347" t="s">
        <v>1300</v>
      </c>
    </row>
    <row r="348" spans="1:2">
      <c r="A348">
        <v>640</v>
      </c>
      <c r="B348" t="s">
        <v>1301</v>
      </c>
    </row>
    <row r="349" spans="1:2">
      <c r="A349">
        <v>640</v>
      </c>
      <c r="B349" t="s">
        <v>1301</v>
      </c>
    </row>
    <row r="350" spans="1:2">
      <c r="A350">
        <v>640</v>
      </c>
      <c r="B350" t="s">
        <v>1301</v>
      </c>
    </row>
    <row r="351" spans="1:2">
      <c r="A351">
        <v>640</v>
      </c>
      <c r="B351" t="s">
        <v>1301</v>
      </c>
    </row>
    <row r="352" spans="1:2">
      <c r="A352">
        <v>646</v>
      </c>
      <c r="B352" t="s">
        <v>1302</v>
      </c>
    </row>
    <row r="353" spans="1:2">
      <c r="A353">
        <v>648</v>
      </c>
      <c r="B353" t="s">
        <v>1303</v>
      </c>
    </row>
    <row r="354" spans="1:2">
      <c r="A354">
        <v>649</v>
      </c>
      <c r="B354" t="s">
        <v>1304</v>
      </c>
    </row>
    <row r="355" spans="1:2">
      <c r="A355">
        <v>651</v>
      </c>
      <c r="B355" t="s">
        <v>1305</v>
      </c>
    </row>
    <row r="356" spans="1:2">
      <c r="A356">
        <v>651</v>
      </c>
      <c r="B356" t="s">
        <v>1305</v>
      </c>
    </row>
    <row r="357" spans="1:2">
      <c r="A357">
        <v>651</v>
      </c>
      <c r="B357" t="s">
        <v>1305</v>
      </c>
    </row>
    <row r="358" spans="1:2">
      <c r="A358">
        <v>651</v>
      </c>
      <c r="B358" t="s">
        <v>1305</v>
      </c>
    </row>
    <row r="359" spans="1:2">
      <c r="A359">
        <v>653</v>
      </c>
      <c r="B359" t="s">
        <v>1306</v>
      </c>
    </row>
    <row r="360" spans="1:2">
      <c r="A360">
        <v>657</v>
      </c>
      <c r="B360" t="s">
        <v>1307</v>
      </c>
    </row>
    <row r="361" spans="1:2">
      <c r="A361">
        <v>659</v>
      </c>
      <c r="B361" t="s">
        <v>1308</v>
      </c>
    </row>
    <row r="362" spans="1:2">
      <c r="A362">
        <v>663</v>
      </c>
      <c r="B362" t="s">
        <v>1309</v>
      </c>
    </row>
    <row r="363" spans="1:2">
      <c r="A363">
        <v>665</v>
      </c>
      <c r="B363" t="s">
        <v>1310</v>
      </c>
    </row>
    <row r="364" spans="1:2">
      <c r="A364">
        <v>665</v>
      </c>
      <c r="B364" t="s">
        <v>1310</v>
      </c>
    </row>
    <row r="365" spans="1:2">
      <c r="A365">
        <v>666</v>
      </c>
      <c r="B365" t="s">
        <v>1311</v>
      </c>
    </row>
    <row r="366" spans="1:2">
      <c r="A366">
        <v>667</v>
      </c>
      <c r="B366" t="s">
        <v>1312</v>
      </c>
    </row>
    <row r="367" spans="1:2">
      <c r="A367">
        <v>667</v>
      </c>
      <c r="B367" t="s">
        <v>1312</v>
      </c>
    </row>
    <row r="368" spans="1:2">
      <c r="A368">
        <v>669</v>
      </c>
      <c r="B368" t="s">
        <v>1313</v>
      </c>
    </row>
    <row r="369" spans="1:2">
      <c r="A369">
        <v>669</v>
      </c>
      <c r="B369" t="s">
        <v>1313</v>
      </c>
    </row>
    <row r="370" spans="1:2">
      <c r="A370">
        <v>670</v>
      </c>
      <c r="B370" t="s">
        <v>1314</v>
      </c>
    </row>
    <row r="371" spans="1:2">
      <c r="A371">
        <v>672</v>
      </c>
      <c r="B371" t="s">
        <v>1315</v>
      </c>
    </row>
    <row r="372" spans="1:2">
      <c r="A372">
        <v>672</v>
      </c>
      <c r="B372" t="s">
        <v>1315</v>
      </c>
    </row>
    <row r="373" spans="1:2">
      <c r="A373">
        <v>674</v>
      </c>
      <c r="B373" t="s">
        <v>1316</v>
      </c>
    </row>
    <row r="374" spans="1:2">
      <c r="A374">
        <v>678</v>
      </c>
      <c r="B374" t="s">
        <v>1317</v>
      </c>
    </row>
    <row r="375" spans="1:2">
      <c r="A375">
        <v>679</v>
      </c>
      <c r="B375" t="s">
        <v>1318</v>
      </c>
    </row>
    <row r="376" spans="1:2">
      <c r="A376">
        <v>679</v>
      </c>
      <c r="B376" t="s">
        <v>1318</v>
      </c>
    </row>
    <row r="377" spans="1:2">
      <c r="A377">
        <v>680</v>
      </c>
      <c r="B377" t="s">
        <v>1319</v>
      </c>
    </row>
    <row r="378" spans="1:2">
      <c r="A378">
        <v>683</v>
      </c>
      <c r="B378" t="s">
        <v>1320</v>
      </c>
    </row>
    <row r="379" spans="1:2">
      <c r="A379">
        <v>688</v>
      </c>
      <c r="B379" t="s">
        <v>1321</v>
      </c>
    </row>
    <row r="380" spans="1:2">
      <c r="A380">
        <v>688</v>
      </c>
      <c r="B380" t="s">
        <v>1321</v>
      </c>
    </row>
    <row r="381" spans="1:2">
      <c r="A381">
        <v>689</v>
      </c>
      <c r="B381" t="s">
        <v>1322</v>
      </c>
    </row>
    <row r="382" spans="1:2">
      <c r="A382">
        <v>691</v>
      </c>
      <c r="B382" t="s">
        <v>1323</v>
      </c>
    </row>
    <row r="383" spans="1:2">
      <c r="A383">
        <v>693</v>
      </c>
      <c r="B383" t="s">
        <v>1324</v>
      </c>
    </row>
    <row r="384" spans="1:2">
      <c r="A384">
        <v>693</v>
      </c>
      <c r="B384" t="s">
        <v>1324</v>
      </c>
    </row>
    <row r="385" spans="1:2">
      <c r="A385">
        <v>693</v>
      </c>
      <c r="B385" t="s">
        <v>1324</v>
      </c>
    </row>
    <row r="386" spans="1:2">
      <c r="A386">
        <v>693</v>
      </c>
      <c r="B386" t="s">
        <v>1324</v>
      </c>
    </row>
    <row r="387" spans="1:2">
      <c r="A387">
        <v>693</v>
      </c>
      <c r="B387" t="s">
        <v>1324</v>
      </c>
    </row>
    <row r="388" spans="1:2">
      <c r="A388">
        <v>696</v>
      </c>
      <c r="B388" t="s">
        <v>1325</v>
      </c>
    </row>
    <row r="389" spans="1:2">
      <c r="A389">
        <v>696</v>
      </c>
      <c r="B389" t="s">
        <v>1325</v>
      </c>
    </row>
    <row r="390" spans="1:2">
      <c r="A390">
        <v>696</v>
      </c>
      <c r="B390" t="s">
        <v>1325</v>
      </c>
    </row>
    <row r="391" spans="1:2">
      <c r="A391">
        <v>697</v>
      </c>
      <c r="B391" t="s">
        <v>1326</v>
      </c>
    </row>
    <row r="392" spans="1:2">
      <c r="A392">
        <v>697</v>
      </c>
      <c r="B392" t="s">
        <v>1326</v>
      </c>
    </row>
    <row r="393" spans="1:2">
      <c r="A393">
        <v>698</v>
      </c>
      <c r="B393" t="s">
        <v>1327</v>
      </c>
    </row>
    <row r="394" spans="1:2">
      <c r="A394">
        <v>698</v>
      </c>
      <c r="B394" t="s">
        <v>1327</v>
      </c>
    </row>
    <row r="395" spans="1:2">
      <c r="A395">
        <v>698</v>
      </c>
      <c r="B395" t="s">
        <v>1327</v>
      </c>
    </row>
    <row r="396" spans="1:2">
      <c r="A396">
        <v>698</v>
      </c>
      <c r="B396" t="s">
        <v>1327</v>
      </c>
    </row>
    <row r="397" spans="1:2">
      <c r="A397">
        <v>698</v>
      </c>
      <c r="B397" t="s">
        <v>1327</v>
      </c>
    </row>
    <row r="398" spans="1:2">
      <c r="A398">
        <v>699</v>
      </c>
      <c r="B398" t="s">
        <v>1328</v>
      </c>
    </row>
    <row r="399" spans="1:2">
      <c r="A399">
        <v>699</v>
      </c>
      <c r="B399" t="s">
        <v>1328</v>
      </c>
    </row>
    <row r="400" spans="1:2">
      <c r="A400">
        <v>699</v>
      </c>
      <c r="B400" t="s">
        <v>1328</v>
      </c>
    </row>
    <row r="401" spans="1:2">
      <c r="A401">
        <v>699</v>
      </c>
      <c r="B401" t="s">
        <v>1328</v>
      </c>
    </row>
    <row r="402" spans="1:2">
      <c r="A402">
        <v>699</v>
      </c>
      <c r="B402" t="s">
        <v>1328</v>
      </c>
    </row>
    <row r="403" spans="1:2">
      <c r="A403">
        <v>699</v>
      </c>
      <c r="B403" t="s">
        <v>1328</v>
      </c>
    </row>
    <row r="404" spans="1:2">
      <c r="A404">
        <v>699</v>
      </c>
      <c r="B404" t="s">
        <v>1328</v>
      </c>
    </row>
    <row r="405" spans="1:2">
      <c r="A405">
        <v>699</v>
      </c>
      <c r="B405" t="s">
        <v>1328</v>
      </c>
    </row>
    <row r="406" spans="1:2">
      <c r="A406">
        <v>699</v>
      </c>
      <c r="B406" t="s">
        <v>1328</v>
      </c>
    </row>
    <row r="407" spans="1:2">
      <c r="A407">
        <v>700</v>
      </c>
      <c r="B407" t="s">
        <v>1329</v>
      </c>
    </row>
    <row r="408" spans="1:2">
      <c r="A408">
        <v>702</v>
      </c>
      <c r="B408" t="s">
        <v>1330</v>
      </c>
    </row>
    <row r="409" spans="1:2">
      <c r="A409">
        <v>702</v>
      </c>
      <c r="B409" t="s">
        <v>1330</v>
      </c>
    </row>
    <row r="410" spans="1:2">
      <c r="A410">
        <v>702</v>
      </c>
      <c r="B410" t="s">
        <v>1330</v>
      </c>
    </row>
    <row r="411" spans="1:2">
      <c r="A411">
        <v>702</v>
      </c>
      <c r="B411" t="s">
        <v>1330</v>
      </c>
    </row>
    <row r="412" spans="1:2">
      <c r="A412">
        <v>711</v>
      </c>
      <c r="B412" t="s">
        <v>1331</v>
      </c>
    </row>
    <row r="413" spans="1:2">
      <c r="A413">
        <v>719</v>
      </c>
      <c r="B413" t="s">
        <v>1332</v>
      </c>
    </row>
    <row r="414" spans="1:2">
      <c r="A414">
        <v>719</v>
      </c>
      <c r="B414" t="s">
        <v>1332</v>
      </c>
    </row>
    <row r="415" spans="1:2">
      <c r="A415">
        <v>721</v>
      </c>
      <c r="B415" t="s">
        <v>1333</v>
      </c>
    </row>
    <row r="416" spans="1:2">
      <c r="A416">
        <v>721</v>
      </c>
      <c r="B416" t="s">
        <v>1333</v>
      </c>
    </row>
    <row r="417" spans="1:2">
      <c r="A417">
        <v>721</v>
      </c>
      <c r="B417" t="s">
        <v>1333</v>
      </c>
    </row>
    <row r="418" spans="1:2">
      <c r="A418">
        <v>724</v>
      </c>
      <c r="B418" t="s">
        <v>1334</v>
      </c>
    </row>
    <row r="419" spans="1:2">
      <c r="A419">
        <v>727</v>
      </c>
      <c r="B419" t="s">
        <v>1335</v>
      </c>
    </row>
    <row r="420" spans="1:2">
      <c r="A420">
        <v>731</v>
      </c>
      <c r="B420" t="s">
        <v>1336</v>
      </c>
    </row>
    <row r="421" spans="1:2">
      <c r="A421">
        <v>736</v>
      </c>
      <c r="B421" t="s">
        <v>1337</v>
      </c>
    </row>
    <row r="422" spans="1:2">
      <c r="A422">
        <v>737</v>
      </c>
      <c r="B422" t="s">
        <v>1338</v>
      </c>
    </row>
    <row r="423" spans="1:2">
      <c r="A423">
        <v>738</v>
      </c>
      <c r="B423" t="s">
        <v>1339</v>
      </c>
    </row>
    <row r="424" spans="1:2">
      <c r="A424">
        <v>741</v>
      </c>
      <c r="B424" t="s">
        <v>1340</v>
      </c>
    </row>
    <row r="425" spans="1:2">
      <c r="A425">
        <v>744</v>
      </c>
      <c r="B425" t="s">
        <v>1341</v>
      </c>
    </row>
    <row r="426" spans="1:2">
      <c r="A426">
        <v>744</v>
      </c>
      <c r="B426" t="s">
        <v>1341</v>
      </c>
    </row>
    <row r="427" spans="1:2">
      <c r="A427">
        <v>744</v>
      </c>
      <c r="B427" t="s">
        <v>1341</v>
      </c>
    </row>
    <row r="428" spans="1:2">
      <c r="A428">
        <v>744</v>
      </c>
      <c r="B428" t="s">
        <v>1341</v>
      </c>
    </row>
    <row r="429" spans="1:2">
      <c r="A429">
        <v>745</v>
      </c>
      <c r="B429" t="s">
        <v>1342</v>
      </c>
    </row>
    <row r="430" spans="1:2">
      <c r="A430">
        <v>750</v>
      </c>
      <c r="B430" t="s">
        <v>1343</v>
      </c>
    </row>
    <row r="431" spans="1:2">
      <c r="A431">
        <v>751</v>
      </c>
      <c r="B431" t="s">
        <v>1344</v>
      </c>
    </row>
    <row r="432" spans="1:2">
      <c r="A432">
        <v>753</v>
      </c>
      <c r="B432" t="s">
        <v>1345</v>
      </c>
    </row>
    <row r="433" spans="1:2">
      <c r="A433">
        <v>753</v>
      </c>
      <c r="B433" t="s">
        <v>1345</v>
      </c>
    </row>
    <row r="434" spans="1:2">
      <c r="A434">
        <v>754</v>
      </c>
      <c r="B434" t="s">
        <v>1346</v>
      </c>
    </row>
    <row r="435" spans="1:2">
      <c r="A435">
        <v>754</v>
      </c>
      <c r="B435" t="s">
        <v>1346</v>
      </c>
    </row>
    <row r="436" spans="1:2">
      <c r="A436">
        <v>757</v>
      </c>
      <c r="B436" t="s">
        <v>1347</v>
      </c>
    </row>
    <row r="437" spans="1:2">
      <c r="A437">
        <v>759</v>
      </c>
      <c r="B437" t="s">
        <v>1348</v>
      </c>
    </row>
    <row r="438" spans="1:2">
      <c r="A438">
        <v>762</v>
      </c>
      <c r="B438" t="s">
        <v>1349</v>
      </c>
    </row>
    <row r="439" spans="1:2">
      <c r="A439">
        <v>767</v>
      </c>
      <c r="B439" t="s">
        <v>1350</v>
      </c>
    </row>
    <row r="440" spans="1:2">
      <c r="A440">
        <v>770</v>
      </c>
      <c r="B440" t="s">
        <v>1351</v>
      </c>
    </row>
    <row r="441" spans="1:2">
      <c r="A441">
        <v>771</v>
      </c>
      <c r="B441" t="s">
        <v>1352</v>
      </c>
    </row>
    <row r="442" spans="1:2">
      <c r="A442">
        <v>771</v>
      </c>
      <c r="B442" t="s">
        <v>1352</v>
      </c>
    </row>
    <row r="443" spans="1:2">
      <c r="A443">
        <v>772</v>
      </c>
      <c r="B443" t="s">
        <v>1353</v>
      </c>
    </row>
    <row r="444" spans="1:2">
      <c r="A444">
        <v>772</v>
      </c>
      <c r="B444" t="s">
        <v>1353</v>
      </c>
    </row>
    <row r="445" spans="1:2">
      <c r="A445">
        <v>772</v>
      </c>
      <c r="B445" t="s">
        <v>1353</v>
      </c>
    </row>
    <row r="446" spans="1:2">
      <c r="A446">
        <v>772</v>
      </c>
      <c r="B446" t="s">
        <v>1353</v>
      </c>
    </row>
    <row r="447" spans="1:2">
      <c r="A447">
        <v>782</v>
      </c>
      <c r="B447" t="s">
        <v>1354</v>
      </c>
    </row>
    <row r="448" spans="1:2">
      <c r="A448">
        <v>783</v>
      </c>
      <c r="B448" t="s">
        <v>1355</v>
      </c>
    </row>
    <row r="449" spans="1:2">
      <c r="A449">
        <v>786</v>
      </c>
      <c r="B449" t="s">
        <v>1356</v>
      </c>
    </row>
    <row r="450" spans="1:2">
      <c r="A450">
        <v>792</v>
      </c>
      <c r="B450" t="s">
        <v>1357</v>
      </c>
    </row>
    <row r="451" spans="1:2">
      <c r="A451">
        <v>796</v>
      </c>
      <c r="B451" t="s">
        <v>1358</v>
      </c>
    </row>
    <row r="452" spans="1:2">
      <c r="A452">
        <v>796</v>
      </c>
      <c r="B452" t="s">
        <v>1358</v>
      </c>
    </row>
    <row r="453" spans="1:2">
      <c r="A453">
        <v>797</v>
      </c>
      <c r="B453" t="s">
        <v>1359</v>
      </c>
    </row>
    <row r="454" spans="1:2">
      <c r="A454">
        <v>797</v>
      </c>
      <c r="B454" t="s">
        <v>1359</v>
      </c>
    </row>
    <row r="455" spans="1:2">
      <c r="A455">
        <v>797</v>
      </c>
      <c r="B455" t="s">
        <v>1359</v>
      </c>
    </row>
    <row r="456" spans="1:2">
      <c r="A456">
        <v>799</v>
      </c>
      <c r="B456" t="s">
        <v>1360</v>
      </c>
    </row>
    <row r="457" spans="1:2">
      <c r="A457">
        <v>799</v>
      </c>
      <c r="B457" t="s">
        <v>1360</v>
      </c>
    </row>
    <row r="458" spans="1:2">
      <c r="A458">
        <v>799</v>
      </c>
      <c r="B458" t="s">
        <v>1360</v>
      </c>
    </row>
    <row r="459" spans="1:2">
      <c r="A459">
        <v>800</v>
      </c>
      <c r="B459" t="s">
        <v>1361</v>
      </c>
    </row>
    <row r="460" spans="1:2">
      <c r="A460">
        <v>800</v>
      </c>
      <c r="B460" t="s">
        <v>1361</v>
      </c>
    </row>
    <row r="461" spans="1:2">
      <c r="A461">
        <v>803</v>
      </c>
      <c r="B461" t="s">
        <v>1362</v>
      </c>
    </row>
    <row r="462" spans="1:2">
      <c r="A462">
        <v>806</v>
      </c>
      <c r="B462" t="s">
        <v>1363</v>
      </c>
    </row>
    <row r="463" spans="1:2">
      <c r="A463">
        <v>820</v>
      </c>
      <c r="B463" t="s">
        <v>1364</v>
      </c>
    </row>
    <row r="464" spans="1:2">
      <c r="A464">
        <v>823</v>
      </c>
      <c r="B464" t="s">
        <v>1365</v>
      </c>
    </row>
    <row r="465" spans="1:2">
      <c r="A465">
        <v>824</v>
      </c>
      <c r="B465" t="s">
        <v>1366</v>
      </c>
    </row>
    <row r="466" spans="1:2">
      <c r="A466">
        <v>825</v>
      </c>
      <c r="B466" t="s">
        <v>1367</v>
      </c>
    </row>
    <row r="467" spans="1:2">
      <c r="A467">
        <v>827</v>
      </c>
      <c r="B467" t="s">
        <v>1368</v>
      </c>
    </row>
    <row r="468" spans="1:2">
      <c r="A468">
        <v>829</v>
      </c>
      <c r="B468" t="s">
        <v>1369</v>
      </c>
    </row>
    <row r="469" spans="1:2">
      <c r="A469">
        <v>830</v>
      </c>
      <c r="B469" t="s">
        <v>1370</v>
      </c>
    </row>
    <row r="470" spans="1:2">
      <c r="A470">
        <v>833</v>
      </c>
      <c r="B470" t="s">
        <v>1371</v>
      </c>
    </row>
    <row r="471" spans="1:2">
      <c r="A471">
        <v>850</v>
      </c>
      <c r="B471" t="s">
        <v>1372</v>
      </c>
    </row>
    <row r="472" spans="1:2">
      <c r="A472">
        <v>851</v>
      </c>
      <c r="B472" t="s">
        <v>1373</v>
      </c>
    </row>
    <row r="473" spans="1:2">
      <c r="A473">
        <v>851</v>
      </c>
      <c r="B473" t="s">
        <v>1373</v>
      </c>
    </row>
    <row r="474" spans="1:2">
      <c r="A474">
        <v>851</v>
      </c>
      <c r="B474" t="s">
        <v>1373</v>
      </c>
    </row>
    <row r="475" spans="1:2">
      <c r="A475">
        <v>851</v>
      </c>
      <c r="B475" t="s">
        <v>1373</v>
      </c>
    </row>
    <row r="476" spans="1:2">
      <c r="A476">
        <v>853</v>
      </c>
      <c r="B476" t="s">
        <v>1374</v>
      </c>
    </row>
    <row r="477" spans="1:2">
      <c r="A477">
        <v>854</v>
      </c>
      <c r="B477" t="s">
        <v>1375</v>
      </c>
    </row>
    <row r="478" spans="1:2">
      <c r="A478">
        <v>855</v>
      </c>
      <c r="B478" t="s">
        <v>1376</v>
      </c>
    </row>
    <row r="479" spans="1:2">
      <c r="A479">
        <v>858</v>
      </c>
      <c r="B479" t="s">
        <v>1377</v>
      </c>
    </row>
    <row r="480" spans="1:2">
      <c r="A480">
        <v>865</v>
      </c>
      <c r="B480" t="s">
        <v>1378</v>
      </c>
    </row>
    <row r="481" spans="1:2">
      <c r="A481">
        <v>865</v>
      </c>
      <c r="B481" t="s">
        <v>1378</v>
      </c>
    </row>
    <row r="482" spans="1:2">
      <c r="A482">
        <v>868</v>
      </c>
      <c r="B482" t="s">
        <v>1379</v>
      </c>
    </row>
    <row r="483" spans="1:2">
      <c r="A483">
        <v>868</v>
      </c>
      <c r="B483" t="s">
        <v>1379</v>
      </c>
    </row>
    <row r="484" spans="1:2">
      <c r="A484">
        <v>868</v>
      </c>
      <c r="B484" t="s">
        <v>1379</v>
      </c>
    </row>
    <row r="485" spans="1:2">
      <c r="A485">
        <v>868</v>
      </c>
      <c r="B485" t="s">
        <v>1379</v>
      </c>
    </row>
    <row r="486" spans="1:2">
      <c r="A486">
        <v>871</v>
      </c>
      <c r="B486" t="s">
        <v>1380</v>
      </c>
    </row>
    <row r="487" spans="1:2">
      <c r="A487">
        <v>871</v>
      </c>
      <c r="B487" t="s">
        <v>1380</v>
      </c>
    </row>
    <row r="488" spans="1:2">
      <c r="A488">
        <v>871</v>
      </c>
      <c r="B488" t="s">
        <v>1380</v>
      </c>
    </row>
    <row r="489" spans="1:2">
      <c r="A489">
        <v>875</v>
      </c>
      <c r="B489" t="s">
        <v>1381</v>
      </c>
    </row>
    <row r="490" spans="1:2">
      <c r="A490">
        <v>875</v>
      </c>
      <c r="B490" t="s">
        <v>1381</v>
      </c>
    </row>
    <row r="491" spans="1:2">
      <c r="A491">
        <v>880</v>
      </c>
      <c r="B491" t="s">
        <v>1382</v>
      </c>
    </row>
    <row r="492" spans="1:2">
      <c r="A492">
        <v>880</v>
      </c>
      <c r="B492" t="s">
        <v>1382</v>
      </c>
    </row>
    <row r="493" spans="1:2">
      <c r="A493">
        <v>885</v>
      </c>
      <c r="B493" t="s">
        <v>1383</v>
      </c>
    </row>
    <row r="494" spans="1:2">
      <c r="A494">
        <v>890</v>
      </c>
      <c r="B494" t="s">
        <v>1384</v>
      </c>
    </row>
    <row r="495" spans="1:2">
      <c r="A495">
        <v>890</v>
      </c>
      <c r="B495" t="s">
        <v>1384</v>
      </c>
    </row>
    <row r="496" spans="1:2">
      <c r="A496">
        <v>894</v>
      </c>
      <c r="B496" t="s">
        <v>1385</v>
      </c>
    </row>
    <row r="497" spans="1:2">
      <c r="A497">
        <v>894</v>
      </c>
      <c r="B497" t="s">
        <v>1385</v>
      </c>
    </row>
    <row r="498" spans="1:2">
      <c r="A498">
        <v>894</v>
      </c>
      <c r="B498" t="s">
        <v>1385</v>
      </c>
    </row>
    <row r="499" spans="1:2">
      <c r="A499">
        <v>896</v>
      </c>
      <c r="B499" t="s">
        <v>1386</v>
      </c>
    </row>
    <row r="500" spans="1:2">
      <c r="A500">
        <v>896</v>
      </c>
      <c r="B500" t="s">
        <v>1386</v>
      </c>
    </row>
    <row r="501" spans="1:2">
      <c r="A501">
        <v>896</v>
      </c>
      <c r="B501" t="s">
        <v>1386</v>
      </c>
    </row>
    <row r="502" spans="1:2">
      <c r="A502">
        <v>898</v>
      </c>
      <c r="B502" t="s">
        <v>1387</v>
      </c>
    </row>
    <row r="503" spans="1:2">
      <c r="A503">
        <v>898</v>
      </c>
      <c r="B503" t="s">
        <v>1387</v>
      </c>
    </row>
    <row r="504" spans="1:2">
      <c r="A504">
        <v>898</v>
      </c>
      <c r="B504" t="s">
        <v>1387</v>
      </c>
    </row>
    <row r="505" spans="1:2">
      <c r="A505">
        <v>898</v>
      </c>
      <c r="B505" t="s">
        <v>1387</v>
      </c>
    </row>
    <row r="506" spans="1:2">
      <c r="A506">
        <v>899</v>
      </c>
      <c r="B506" t="s">
        <v>1388</v>
      </c>
    </row>
    <row r="507" spans="1:2">
      <c r="A507">
        <v>899</v>
      </c>
      <c r="B507" t="s">
        <v>1388</v>
      </c>
    </row>
    <row r="508" spans="1:2">
      <c r="A508">
        <v>899</v>
      </c>
      <c r="B508" t="s">
        <v>1388</v>
      </c>
    </row>
    <row r="509" spans="1:2">
      <c r="A509">
        <v>899</v>
      </c>
      <c r="B509" t="s">
        <v>1388</v>
      </c>
    </row>
    <row r="510" spans="1:2">
      <c r="A510">
        <v>903</v>
      </c>
      <c r="B510" t="s">
        <v>1389</v>
      </c>
    </row>
    <row r="511" spans="1:2">
      <c r="A511">
        <v>907</v>
      </c>
      <c r="B511" t="s">
        <v>1390</v>
      </c>
    </row>
    <row r="512" spans="1:2">
      <c r="A512">
        <v>907</v>
      </c>
      <c r="B512" t="s">
        <v>1390</v>
      </c>
    </row>
    <row r="513" spans="1:2">
      <c r="A513">
        <v>910</v>
      </c>
      <c r="B513" t="s">
        <v>1391</v>
      </c>
    </row>
    <row r="514" spans="1:2">
      <c r="A514">
        <v>911</v>
      </c>
      <c r="B514" t="s">
        <v>1392</v>
      </c>
    </row>
    <row r="515" spans="1:2">
      <c r="A515">
        <v>911</v>
      </c>
      <c r="B515" t="s">
        <v>1392</v>
      </c>
    </row>
    <row r="516" spans="1:2">
      <c r="A516">
        <v>911</v>
      </c>
      <c r="B516" t="s">
        <v>1392</v>
      </c>
    </row>
    <row r="517" spans="1:2">
      <c r="A517">
        <v>915</v>
      </c>
      <c r="B517" t="s">
        <v>1393</v>
      </c>
    </row>
    <row r="518" spans="1:2">
      <c r="A518">
        <v>916</v>
      </c>
      <c r="B518" t="s">
        <v>1394</v>
      </c>
    </row>
    <row r="519" spans="1:2">
      <c r="A519">
        <v>918</v>
      </c>
      <c r="B519" t="s">
        <v>1395</v>
      </c>
    </row>
    <row r="520" spans="1:2">
      <c r="A520">
        <v>918</v>
      </c>
      <c r="B520" t="s">
        <v>1395</v>
      </c>
    </row>
    <row r="521" spans="1:2">
      <c r="A521">
        <v>919</v>
      </c>
      <c r="B521" t="s">
        <v>1396</v>
      </c>
    </row>
    <row r="522" spans="1:2">
      <c r="A522">
        <v>920</v>
      </c>
      <c r="B522" t="s">
        <v>1397</v>
      </c>
    </row>
    <row r="523" spans="1:2">
      <c r="A523">
        <v>920</v>
      </c>
      <c r="B523" t="s">
        <v>1397</v>
      </c>
    </row>
    <row r="524" spans="1:2">
      <c r="A524">
        <v>922</v>
      </c>
      <c r="B524" t="s">
        <v>1398</v>
      </c>
    </row>
    <row r="525" spans="1:2">
      <c r="A525">
        <v>925</v>
      </c>
      <c r="B525" t="s">
        <v>1399</v>
      </c>
    </row>
    <row r="526" spans="1:2">
      <c r="A526">
        <v>929</v>
      </c>
      <c r="B526" t="s">
        <v>1400</v>
      </c>
    </row>
    <row r="527" spans="1:2">
      <c r="A527">
        <v>936</v>
      </c>
      <c r="B527" t="s">
        <v>1401</v>
      </c>
    </row>
    <row r="528" spans="1:2">
      <c r="A528">
        <v>936</v>
      </c>
      <c r="B528" t="s">
        <v>1401</v>
      </c>
    </row>
    <row r="529" spans="1:2">
      <c r="A529">
        <v>937</v>
      </c>
      <c r="B529" t="s">
        <v>1402</v>
      </c>
    </row>
    <row r="530" spans="1:2">
      <c r="A530">
        <v>940</v>
      </c>
      <c r="B530" t="s">
        <v>1403</v>
      </c>
    </row>
    <row r="531" spans="1:2">
      <c r="A531">
        <v>945</v>
      </c>
      <c r="B531" t="s">
        <v>1404</v>
      </c>
    </row>
    <row r="532" spans="1:2">
      <c r="A532">
        <v>946</v>
      </c>
      <c r="B532" t="s">
        <v>1405</v>
      </c>
    </row>
    <row r="533" spans="1:2">
      <c r="A533">
        <v>947</v>
      </c>
      <c r="B533" t="s">
        <v>1406</v>
      </c>
    </row>
    <row r="534" spans="1:2">
      <c r="A534">
        <v>949</v>
      </c>
      <c r="B534" t="s">
        <v>1407</v>
      </c>
    </row>
    <row r="535" spans="1:2">
      <c r="A535">
        <v>949</v>
      </c>
      <c r="B535" t="s">
        <v>1407</v>
      </c>
    </row>
    <row r="536" spans="1:2">
      <c r="A536">
        <v>950</v>
      </c>
      <c r="B536" t="s">
        <v>1408</v>
      </c>
    </row>
    <row r="537" spans="1:2">
      <c r="A537">
        <v>950</v>
      </c>
      <c r="B537" t="s">
        <v>1408</v>
      </c>
    </row>
    <row r="538" spans="1:2">
      <c r="A538">
        <v>950</v>
      </c>
      <c r="B538" t="s">
        <v>1408</v>
      </c>
    </row>
    <row r="539" spans="1:2">
      <c r="A539">
        <v>950</v>
      </c>
      <c r="B539" t="s">
        <v>1408</v>
      </c>
    </row>
    <row r="540" spans="1:2">
      <c r="A540">
        <v>954</v>
      </c>
      <c r="B540" t="s">
        <v>1409</v>
      </c>
    </row>
    <row r="541" spans="1:2">
      <c r="A541">
        <v>954</v>
      </c>
      <c r="B541" t="s">
        <v>1409</v>
      </c>
    </row>
    <row r="542" spans="1:2">
      <c r="A542">
        <v>959</v>
      </c>
      <c r="B542" t="s">
        <v>1410</v>
      </c>
    </row>
    <row r="543" spans="1:2">
      <c r="A543">
        <v>960</v>
      </c>
      <c r="B543" t="s">
        <v>1411</v>
      </c>
    </row>
    <row r="544" spans="1:2">
      <c r="A544">
        <v>961</v>
      </c>
      <c r="B544" t="s">
        <v>1412</v>
      </c>
    </row>
    <row r="545" spans="1:2">
      <c r="A545">
        <v>962</v>
      </c>
      <c r="B545" t="s">
        <v>1413</v>
      </c>
    </row>
    <row r="546" spans="1:2">
      <c r="A546">
        <v>970</v>
      </c>
      <c r="B546" t="s">
        <v>1414</v>
      </c>
    </row>
    <row r="547" spans="1:2">
      <c r="A547">
        <v>972</v>
      </c>
      <c r="B547" t="s">
        <v>1415</v>
      </c>
    </row>
    <row r="548" spans="1:2">
      <c r="A548">
        <v>972</v>
      </c>
      <c r="B548" t="s">
        <v>1415</v>
      </c>
    </row>
    <row r="549" spans="1:2">
      <c r="A549">
        <v>975</v>
      </c>
      <c r="B549" t="s">
        <v>1416</v>
      </c>
    </row>
    <row r="550" spans="1:2">
      <c r="A550">
        <v>980</v>
      </c>
      <c r="B550" t="s">
        <v>1417</v>
      </c>
    </row>
    <row r="551" spans="1:2">
      <c r="A551">
        <v>983</v>
      </c>
      <c r="B551" t="s">
        <v>1418</v>
      </c>
    </row>
    <row r="552" spans="1:2">
      <c r="A552">
        <v>993</v>
      </c>
      <c r="B552" t="s">
        <v>1419</v>
      </c>
    </row>
    <row r="553" spans="1:2">
      <c r="A553">
        <v>994</v>
      </c>
      <c r="B553" t="s">
        <v>1420</v>
      </c>
    </row>
    <row r="554" spans="1:2">
      <c r="A554">
        <v>995</v>
      </c>
      <c r="B554" t="s">
        <v>1421</v>
      </c>
    </row>
    <row r="555" spans="1:2">
      <c r="A555">
        <v>997</v>
      </c>
      <c r="B555" t="s">
        <v>1422</v>
      </c>
    </row>
    <row r="556" spans="1:2">
      <c r="A556">
        <v>999</v>
      </c>
      <c r="B556" t="s">
        <v>1423</v>
      </c>
    </row>
    <row r="557" spans="1:2">
      <c r="A557">
        <v>1000</v>
      </c>
      <c r="B557" t="s">
        <v>1424</v>
      </c>
    </row>
    <row r="558" spans="1:2">
      <c r="A558">
        <v>1005</v>
      </c>
      <c r="B558" t="s">
        <v>1425</v>
      </c>
    </row>
    <row r="559" spans="1:2">
      <c r="A559">
        <v>1005</v>
      </c>
      <c r="B559" t="s">
        <v>1425</v>
      </c>
    </row>
    <row r="560" spans="1:2">
      <c r="A560">
        <v>1008</v>
      </c>
      <c r="B560" t="s">
        <v>1426</v>
      </c>
    </row>
    <row r="561" spans="1:2">
      <c r="A561">
        <v>1009</v>
      </c>
      <c r="B561" t="s">
        <v>1427</v>
      </c>
    </row>
    <row r="562" spans="1:2">
      <c r="A562">
        <v>1014</v>
      </c>
      <c r="B562" t="s">
        <v>1428</v>
      </c>
    </row>
    <row r="563" spans="1:2">
      <c r="A563">
        <v>1014</v>
      </c>
      <c r="B563" t="s">
        <v>1428</v>
      </c>
    </row>
    <row r="564" spans="1:2">
      <c r="A564">
        <v>1014</v>
      </c>
      <c r="B564" t="s">
        <v>1428</v>
      </c>
    </row>
    <row r="565" spans="1:2">
      <c r="A565">
        <v>1014</v>
      </c>
      <c r="B565" t="s">
        <v>1428</v>
      </c>
    </row>
    <row r="566" spans="1:2">
      <c r="A566">
        <v>1015</v>
      </c>
      <c r="B566" t="s">
        <v>1429</v>
      </c>
    </row>
    <row r="567" spans="1:2">
      <c r="A567">
        <v>1016</v>
      </c>
      <c r="B567" t="s">
        <v>1430</v>
      </c>
    </row>
    <row r="568" spans="1:2">
      <c r="A568">
        <v>1018</v>
      </c>
      <c r="B568" t="s">
        <v>1431</v>
      </c>
    </row>
    <row r="569" spans="1:2">
      <c r="A569">
        <v>1018</v>
      </c>
      <c r="B569" t="s">
        <v>1431</v>
      </c>
    </row>
    <row r="570" spans="1:2">
      <c r="A570">
        <v>1020</v>
      </c>
      <c r="B570" t="s">
        <v>1432</v>
      </c>
    </row>
    <row r="571" spans="1:2">
      <c r="A571">
        <v>1020</v>
      </c>
      <c r="B571" t="s">
        <v>1432</v>
      </c>
    </row>
    <row r="572" spans="1:2">
      <c r="A572">
        <v>1020</v>
      </c>
      <c r="B572" t="s">
        <v>1432</v>
      </c>
    </row>
    <row r="573" spans="1:2">
      <c r="A573">
        <v>1023</v>
      </c>
      <c r="B573" t="s">
        <v>1433</v>
      </c>
    </row>
    <row r="574" spans="1:2">
      <c r="A574">
        <v>1023</v>
      </c>
      <c r="B574" t="s">
        <v>1433</v>
      </c>
    </row>
    <row r="575" spans="1:2">
      <c r="A575">
        <v>1026</v>
      </c>
      <c r="B575" t="s">
        <v>1434</v>
      </c>
    </row>
    <row r="576" spans="1:2">
      <c r="A576">
        <v>1026</v>
      </c>
      <c r="B576" t="s">
        <v>1434</v>
      </c>
    </row>
    <row r="577" spans="1:2">
      <c r="A577">
        <v>1026</v>
      </c>
      <c r="B577" t="s">
        <v>1434</v>
      </c>
    </row>
    <row r="578" spans="1:2">
      <c r="A578">
        <v>1027</v>
      </c>
      <c r="B578" t="s">
        <v>1435</v>
      </c>
    </row>
    <row r="579" spans="1:2">
      <c r="A579">
        <v>1027</v>
      </c>
      <c r="B579" t="s">
        <v>1435</v>
      </c>
    </row>
    <row r="580" spans="1:2">
      <c r="A580">
        <v>1028</v>
      </c>
      <c r="B580" t="s">
        <v>1436</v>
      </c>
    </row>
    <row r="581" spans="1:2">
      <c r="A581">
        <v>1028</v>
      </c>
      <c r="B581" t="s">
        <v>1436</v>
      </c>
    </row>
    <row r="582" spans="1:2">
      <c r="A582">
        <v>1035</v>
      </c>
      <c r="B582" t="s">
        <v>1437</v>
      </c>
    </row>
    <row r="583" spans="1:2">
      <c r="A583">
        <v>1036</v>
      </c>
      <c r="B583" t="s">
        <v>1438</v>
      </c>
    </row>
    <row r="584" spans="1:2">
      <c r="A584">
        <v>1038</v>
      </c>
      <c r="B584" t="s">
        <v>1439</v>
      </c>
    </row>
    <row r="585" spans="1:2">
      <c r="A585">
        <v>1041</v>
      </c>
      <c r="B585" t="s">
        <v>1440</v>
      </c>
    </row>
    <row r="586" spans="1:2">
      <c r="A586">
        <v>1041</v>
      </c>
      <c r="B586" t="s">
        <v>1440</v>
      </c>
    </row>
    <row r="587" spans="1:2">
      <c r="A587">
        <v>1042</v>
      </c>
      <c r="B587" t="s">
        <v>1441</v>
      </c>
    </row>
    <row r="588" spans="1:2">
      <c r="A588">
        <v>1044</v>
      </c>
      <c r="B588" t="s">
        <v>1442</v>
      </c>
    </row>
    <row r="589" spans="1:2">
      <c r="A589">
        <v>1044</v>
      </c>
      <c r="B589" t="s">
        <v>1442</v>
      </c>
    </row>
    <row r="590" spans="1:2">
      <c r="A590">
        <v>1044</v>
      </c>
      <c r="B590" t="s">
        <v>1442</v>
      </c>
    </row>
    <row r="591" spans="1:2">
      <c r="A591">
        <v>1047</v>
      </c>
      <c r="B591" t="s">
        <v>1443</v>
      </c>
    </row>
    <row r="592" spans="1:2">
      <c r="A592">
        <v>1054</v>
      </c>
      <c r="B592" t="s">
        <v>1444</v>
      </c>
    </row>
    <row r="593" spans="1:2">
      <c r="A593">
        <v>1054</v>
      </c>
      <c r="B593" t="s">
        <v>1444</v>
      </c>
    </row>
    <row r="594" spans="1:2">
      <c r="A594">
        <v>1054</v>
      </c>
      <c r="B594" t="s">
        <v>1444</v>
      </c>
    </row>
    <row r="595" spans="1:2">
      <c r="A595">
        <v>1060</v>
      </c>
      <c r="B595" t="s">
        <v>1445</v>
      </c>
    </row>
    <row r="596" spans="1:2">
      <c r="A596">
        <v>1060</v>
      </c>
      <c r="B596" t="s">
        <v>1445</v>
      </c>
    </row>
    <row r="597" spans="1:2">
      <c r="A597">
        <v>1062</v>
      </c>
      <c r="B597" t="s">
        <v>1446</v>
      </c>
    </row>
    <row r="598" spans="1:2">
      <c r="A598">
        <v>1062</v>
      </c>
      <c r="B598" t="s">
        <v>1446</v>
      </c>
    </row>
    <row r="599" spans="1:2">
      <c r="A599">
        <v>1062</v>
      </c>
      <c r="B599" t="s">
        <v>1446</v>
      </c>
    </row>
    <row r="600" spans="1:2">
      <c r="A600">
        <v>1065</v>
      </c>
      <c r="B600" t="s">
        <v>1447</v>
      </c>
    </row>
    <row r="601" spans="1:2">
      <c r="A601">
        <v>1068</v>
      </c>
      <c r="B601" t="s">
        <v>1448</v>
      </c>
    </row>
    <row r="602" spans="1:2">
      <c r="A602">
        <v>1069</v>
      </c>
      <c r="B602" t="s">
        <v>1449</v>
      </c>
    </row>
    <row r="603" spans="1:2">
      <c r="A603">
        <v>1072</v>
      </c>
      <c r="B603" t="s">
        <v>1450</v>
      </c>
    </row>
    <row r="604" spans="1:2">
      <c r="A604">
        <v>1075</v>
      </c>
      <c r="B604" t="s">
        <v>1451</v>
      </c>
    </row>
    <row r="605" spans="1:2">
      <c r="A605">
        <v>1080</v>
      </c>
      <c r="B605" t="s">
        <v>1452</v>
      </c>
    </row>
    <row r="606" spans="1:2">
      <c r="A606">
        <v>1083</v>
      </c>
      <c r="B606" t="s">
        <v>1453</v>
      </c>
    </row>
    <row r="607" spans="1:2">
      <c r="A607">
        <v>1085</v>
      </c>
      <c r="B607" t="s">
        <v>1454</v>
      </c>
    </row>
    <row r="608" spans="1:2">
      <c r="A608">
        <v>1085</v>
      </c>
      <c r="B608" t="s">
        <v>1454</v>
      </c>
    </row>
    <row r="609" spans="1:2">
      <c r="A609">
        <v>1085</v>
      </c>
      <c r="B609" t="s">
        <v>1454</v>
      </c>
    </row>
    <row r="610" spans="1:2">
      <c r="A610">
        <v>1085</v>
      </c>
      <c r="B610" t="s">
        <v>1454</v>
      </c>
    </row>
    <row r="611" spans="1:2">
      <c r="A611">
        <v>1086</v>
      </c>
      <c r="B611" t="s">
        <v>1455</v>
      </c>
    </row>
    <row r="612" spans="1:2">
      <c r="A612">
        <v>1101</v>
      </c>
      <c r="B612" t="s">
        <v>1456</v>
      </c>
    </row>
    <row r="613" spans="1:2">
      <c r="A613">
        <v>1103</v>
      </c>
      <c r="B613" t="s">
        <v>1457</v>
      </c>
    </row>
    <row r="614" spans="1:2">
      <c r="A614">
        <v>1104</v>
      </c>
      <c r="B614" t="s">
        <v>1458</v>
      </c>
    </row>
    <row r="615" spans="1:2">
      <c r="A615">
        <v>1106</v>
      </c>
      <c r="B615" t="s">
        <v>1459</v>
      </c>
    </row>
    <row r="616" spans="1:2">
      <c r="A616">
        <v>1106</v>
      </c>
      <c r="B616" t="s">
        <v>1459</v>
      </c>
    </row>
    <row r="617" spans="1:2">
      <c r="A617">
        <v>1106</v>
      </c>
      <c r="B617" t="s">
        <v>1459</v>
      </c>
    </row>
    <row r="618" spans="1:2">
      <c r="A618">
        <v>1107</v>
      </c>
      <c r="B618" t="s">
        <v>1460</v>
      </c>
    </row>
    <row r="619" spans="1:2">
      <c r="A619">
        <v>1108</v>
      </c>
      <c r="B619" t="s">
        <v>1461</v>
      </c>
    </row>
    <row r="620" spans="1:2">
      <c r="A620">
        <v>1108</v>
      </c>
      <c r="B620" t="s">
        <v>1461</v>
      </c>
    </row>
    <row r="621" spans="1:2">
      <c r="A621">
        <v>1108</v>
      </c>
      <c r="B621" t="s">
        <v>1461</v>
      </c>
    </row>
    <row r="622" spans="1:2">
      <c r="A622">
        <v>1109</v>
      </c>
      <c r="B622" t="s">
        <v>1462</v>
      </c>
    </row>
    <row r="623" spans="1:2">
      <c r="A623">
        <v>1112</v>
      </c>
      <c r="B623" t="s">
        <v>1463</v>
      </c>
    </row>
    <row r="624" spans="1:2">
      <c r="A624">
        <v>1112</v>
      </c>
      <c r="B624" t="s">
        <v>1463</v>
      </c>
    </row>
    <row r="625" spans="1:2">
      <c r="A625">
        <v>1113</v>
      </c>
      <c r="B625" t="s">
        <v>1464</v>
      </c>
    </row>
    <row r="626" spans="1:2">
      <c r="A626">
        <v>1113</v>
      </c>
      <c r="B626" t="s">
        <v>1464</v>
      </c>
    </row>
    <row r="627" spans="1:2">
      <c r="A627">
        <v>1117</v>
      </c>
      <c r="B627" t="s">
        <v>1465</v>
      </c>
    </row>
    <row r="628" spans="1:2">
      <c r="A628">
        <v>1121</v>
      </c>
      <c r="B628" t="s">
        <v>1466</v>
      </c>
    </row>
    <row r="629" spans="1:2">
      <c r="A629">
        <v>1121</v>
      </c>
      <c r="B629" t="s">
        <v>1466</v>
      </c>
    </row>
    <row r="630" spans="1:2">
      <c r="A630">
        <v>1123</v>
      </c>
      <c r="B630" t="s">
        <v>1467</v>
      </c>
    </row>
    <row r="631" spans="1:2">
      <c r="A631">
        <v>1123</v>
      </c>
      <c r="B631" t="s">
        <v>1467</v>
      </c>
    </row>
    <row r="632" spans="1:2">
      <c r="A632">
        <v>1124</v>
      </c>
      <c r="B632" t="s">
        <v>1468</v>
      </c>
    </row>
    <row r="633" spans="1:2">
      <c r="A633">
        <v>1127</v>
      </c>
      <c r="B633" t="s">
        <v>1469</v>
      </c>
    </row>
    <row r="634" spans="1:2">
      <c r="A634">
        <v>1127</v>
      </c>
      <c r="B634" t="s">
        <v>1469</v>
      </c>
    </row>
    <row r="635" spans="1:2">
      <c r="A635">
        <v>1128</v>
      </c>
      <c r="B635" t="s">
        <v>1470</v>
      </c>
    </row>
    <row r="636" spans="1:2">
      <c r="A636">
        <v>1129</v>
      </c>
      <c r="B636" t="s">
        <v>1471</v>
      </c>
    </row>
    <row r="637" spans="1:2">
      <c r="A637">
        <v>1129</v>
      </c>
      <c r="B637" t="s">
        <v>1471</v>
      </c>
    </row>
    <row r="638" spans="1:2">
      <c r="A638">
        <v>1129</v>
      </c>
      <c r="B638" t="s">
        <v>1471</v>
      </c>
    </row>
    <row r="639" spans="1:2">
      <c r="A639">
        <v>1129</v>
      </c>
      <c r="B639" t="s">
        <v>1471</v>
      </c>
    </row>
    <row r="640" spans="1:2">
      <c r="A640">
        <v>1129</v>
      </c>
      <c r="B640" t="s">
        <v>1471</v>
      </c>
    </row>
    <row r="641" spans="1:2">
      <c r="A641">
        <v>1129</v>
      </c>
      <c r="B641" t="s">
        <v>1471</v>
      </c>
    </row>
    <row r="642" spans="1:2">
      <c r="A642">
        <v>1131</v>
      </c>
      <c r="B642" t="s">
        <v>1472</v>
      </c>
    </row>
    <row r="643" spans="1:2">
      <c r="A643">
        <v>1132</v>
      </c>
      <c r="B643" t="s">
        <v>1473</v>
      </c>
    </row>
    <row r="644" spans="1:2">
      <c r="A644">
        <v>1132</v>
      </c>
      <c r="B644" t="s">
        <v>1473</v>
      </c>
    </row>
    <row r="645" spans="1:2">
      <c r="A645">
        <v>1132</v>
      </c>
      <c r="B645" t="s">
        <v>1473</v>
      </c>
    </row>
    <row r="646" spans="1:2">
      <c r="A646">
        <v>1132</v>
      </c>
      <c r="B646" t="s">
        <v>1473</v>
      </c>
    </row>
    <row r="647" spans="1:2">
      <c r="A647">
        <v>1133</v>
      </c>
      <c r="B647" t="s">
        <v>1474</v>
      </c>
    </row>
    <row r="648" spans="1:2">
      <c r="A648">
        <v>1136</v>
      </c>
      <c r="B648" t="s">
        <v>1475</v>
      </c>
    </row>
    <row r="649" spans="1:2">
      <c r="A649">
        <v>1138</v>
      </c>
      <c r="B649" t="s">
        <v>1476</v>
      </c>
    </row>
    <row r="650" spans="1:2">
      <c r="A650">
        <v>1142</v>
      </c>
      <c r="B650" t="s">
        <v>1477</v>
      </c>
    </row>
    <row r="651" spans="1:2">
      <c r="A651">
        <v>1142</v>
      </c>
      <c r="B651" t="s">
        <v>1477</v>
      </c>
    </row>
    <row r="652" spans="1:2">
      <c r="A652">
        <v>1151</v>
      </c>
      <c r="B652" t="s">
        <v>1478</v>
      </c>
    </row>
    <row r="653" spans="1:2">
      <c r="A653">
        <v>1155</v>
      </c>
      <c r="B653" t="s">
        <v>1479</v>
      </c>
    </row>
    <row r="654" spans="1:2">
      <c r="A654">
        <v>1155</v>
      </c>
      <c r="B654" t="s">
        <v>1479</v>
      </c>
    </row>
    <row r="655" spans="1:2">
      <c r="A655">
        <v>1156</v>
      </c>
      <c r="B655" t="s">
        <v>1480</v>
      </c>
    </row>
    <row r="656" spans="1:2">
      <c r="A656">
        <v>1159</v>
      </c>
      <c r="B656" t="s">
        <v>1481</v>
      </c>
    </row>
    <row r="657" spans="1:2">
      <c r="A657">
        <v>1170</v>
      </c>
      <c r="B657" t="s">
        <v>1482</v>
      </c>
    </row>
    <row r="658" spans="1:2">
      <c r="A658">
        <v>1170</v>
      </c>
      <c r="B658" t="s">
        <v>1482</v>
      </c>
    </row>
    <row r="659" spans="1:2">
      <c r="A659">
        <v>1178</v>
      </c>
      <c r="B659" t="s">
        <v>1483</v>
      </c>
    </row>
    <row r="660" spans="1:2">
      <c r="A660">
        <v>1178</v>
      </c>
      <c r="B660" t="s">
        <v>1483</v>
      </c>
    </row>
    <row r="661" spans="1:2">
      <c r="A661">
        <v>1178</v>
      </c>
      <c r="B661" t="s">
        <v>1483</v>
      </c>
    </row>
    <row r="662" spans="1:2">
      <c r="A662">
        <v>1178</v>
      </c>
      <c r="B662" t="s">
        <v>1483</v>
      </c>
    </row>
    <row r="663" spans="1:2">
      <c r="A663">
        <v>1182</v>
      </c>
      <c r="B663" t="s">
        <v>1484</v>
      </c>
    </row>
    <row r="664" spans="1:2">
      <c r="A664">
        <v>1183</v>
      </c>
      <c r="B664" t="s">
        <v>1485</v>
      </c>
    </row>
    <row r="665" spans="1:2">
      <c r="A665">
        <v>1185</v>
      </c>
      <c r="B665" t="s">
        <v>1486</v>
      </c>
    </row>
    <row r="666" spans="1:2">
      <c r="A666">
        <v>1185</v>
      </c>
      <c r="B666" t="s">
        <v>1486</v>
      </c>
    </row>
    <row r="667" spans="1:2">
      <c r="A667">
        <v>1186</v>
      </c>
      <c r="B667" t="s">
        <v>1487</v>
      </c>
    </row>
    <row r="668" spans="1:2">
      <c r="A668">
        <v>1189</v>
      </c>
      <c r="B668" t="s">
        <v>1488</v>
      </c>
    </row>
    <row r="669" spans="1:2">
      <c r="A669">
        <v>1189</v>
      </c>
      <c r="B669" t="s">
        <v>1488</v>
      </c>
    </row>
    <row r="670" spans="1:2">
      <c r="A670">
        <v>1189</v>
      </c>
      <c r="B670" t="s">
        <v>1488</v>
      </c>
    </row>
    <row r="671" spans="1:2">
      <c r="A671">
        <v>1191</v>
      </c>
      <c r="B671" t="s">
        <v>1489</v>
      </c>
    </row>
    <row r="672" spans="1:2">
      <c r="A672">
        <v>1193</v>
      </c>
      <c r="B672" t="s">
        <v>1490</v>
      </c>
    </row>
    <row r="673" spans="1:2">
      <c r="A673">
        <v>1193</v>
      </c>
      <c r="B673" t="s">
        <v>1490</v>
      </c>
    </row>
    <row r="674" spans="1:2">
      <c r="A674">
        <v>1193</v>
      </c>
      <c r="B674" t="s">
        <v>1490</v>
      </c>
    </row>
    <row r="675" spans="1:2">
      <c r="A675">
        <v>1193</v>
      </c>
      <c r="B675" t="s">
        <v>1490</v>
      </c>
    </row>
    <row r="676" spans="1:2">
      <c r="A676">
        <v>1193</v>
      </c>
      <c r="B676" t="s">
        <v>1490</v>
      </c>
    </row>
    <row r="677" spans="1:2">
      <c r="A677">
        <v>1193</v>
      </c>
      <c r="B677" t="s">
        <v>1490</v>
      </c>
    </row>
    <row r="678" spans="1:2">
      <c r="A678">
        <v>1193</v>
      </c>
      <c r="B678" t="s">
        <v>1490</v>
      </c>
    </row>
    <row r="679" spans="1:2">
      <c r="A679">
        <v>1194</v>
      </c>
      <c r="B679" t="s">
        <v>1491</v>
      </c>
    </row>
    <row r="680" spans="1:2">
      <c r="A680">
        <v>1197</v>
      </c>
      <c r="B680" t="s">
        <v>1492</v>
      </c>
    </row>
    <row r="681" spans="1:2">
      <c r="A681">
        <v>1199</v>
      </c>
      <c r="B681" t="s">
        <v>1493</v>
      </c>
    </row>
    <row r="682" spans="1:2">
      <c r="A682">
        <v>1200</v>
      </c>
      <c r="B682" t="s">
        <v>1494</v>
      </c>
    </row>
    <row r="683" spans="1:2">
      <c r="A683">
        <v>1202</v>
      </c>
      <c r="B683" t="s">
        <v>1495</v>
      </c>
    </row>
    <row r="684" spans="1:2">
      <c r="A684">
        <v>1203</v>
      </c>
      <c r="B684" t="s">
        <v>1496</v>
      </c>
    </row>
    <row r="685" spans="1:2">
      <c r="A685">
        <v>1211</v>
      </c>
      <c r="B685" t="s">
        <v>1497</v>
      </c>
    </row>
    <row r="686" spans="1:2">
      <c r="A686">
        <v>1212</v>
      </c>
      <c r="B686" t="s">
        <v>1498</v>
      </c>
    </row>
    <row r="687" spans="1:2">
      <c r="A687">
        <v>1212</v>
      </c>
      <c r="B687" t="s">
        <v>1498</v>
      </c>
    </row>
    <row r="688" spans="1:2">
      <c r="A688">
        <v>1213</v>
      </c>
      <c r="B688" t="s">
        <v>1499</v>
      </c>
    </row>
    <row r="689" spans="1:2">
      <c r="A689">
        <v>1213</v>
      </c>
      <c r="B689" t="s">
        <v>1499</v>
      </c>
    </row>
    <row r="690" spans="1:2">
      <c r="A690">
        <v>1213</v>
      </c>
      <c r="B690" t="s">
        <v>1499</v>
      </c>
    </row>
    <row r="691" spans="1:2">
      <c r="A691">
        <v>1217</v>
      </c>
      <c r="B691" t="s">
        <v>1500</v>
      </c>
    </row>
    <row r="692" spans="1:2">
      <c r="A692">
        <v>1226</v>
      </c>
      <c r="B692" t="s">
        <v>1501</v>
      </c>
    </row>
    <row r="693" spans="1:2">
      <c r="A693">
        <v>1227</v>
      </c>
      <c r="B693" t="s">
        <v>1502</v>
      </c>
    </row>
    <row r="694" spans="1:2">
      <c r="A694">
        <v>1228</v>
      </c>
      <c r="B694" t="s">
        <v>1503</v>
      </c>
    </row>
    <row r="695" spans="1:2">
      <c r="A695">
        <v>1228</v>
      </c>
      <c r="B695" t="s">
        <v>1503</v>
      </c>
    </row>
    <row r="696" spans="1:2">
      <c r="A696">
        <v>1228</v>
      </c>
      <c r="B696" t="s">
        <v>1503</v>
      </c>
    </row>
    <row r="697" spans="1:2">
      <c r="A697">
        <v>1229</v>
      </c>
      <c r="B697" t="s">
        <v>1504</v>
      </c>
    </row>
    <row r="698" spans="1:2">
      <c r="A698">
        <v>1233</v>
      </c>
      <c r="B698" t="s">
        <v>1505</v>
      </c>
    </row>
    <row r="699" spans="1:2">
      <c r="A699">
        <v>1233</v>
      </c>
      <c r="B699" t="s">
        <v>1505</v>
      </c>
    </row>
    <row r="700" spans="1:2">
      <c r="A700">
        <v>1233</v>
      </c>
      <c r="B700" t="s">
        <v>1505</v>
      </c>
    </row>
    <row r="701" spans="1:2">
      <c r="A701">
        <v>1233</v>
      </c>
      <c r="B701" t="s">
        <v>1505</v>
      </c>
    </row>
    <row r="702" spans="1:2">
      <c r="A702">
        <v>1237</v>
      </c>
      <c r="B702" t="s">
        <v>1506</v>
      </c>
    </row>
    <row r="703" spans="1:2">
      <c r="A703">
        <v>1237</v>
      </c>
      <c r="B703" t="s">
        <v>1506</v>
      </c>
    </row>
    <row r="704" spans="1:2">
      <c r="A704">
        <v>1237</v>
      </c>
      <c r="B704" t="s">
        <v>1506</v>
      </c>
    </row>
    <row r="705" spans="1:2">
      <c r="A705">
        <v>1237</v>
      </c>
      <c r="B705" t="s">
        <v>1506</v>
      </c>
    </row>
    <row r="706" spans="1:2">
      <c r="A706">
        <v>1238</v>
      </c>
      <c r="B706" t="s">
        <v>1507</v>
      </c>
    </row>
    <row r="707" spans="1:2">
      <c r="A707">
        <v>1241</v>
      </c>
      <c r="B707" t="s">
        <v>1508</v>
      </c>
    </row>
    <row r="708" spans="1:2">
      <c r="A708">
        <v>1241</v>
      </c>
      <c r="B708" t="s">
        <v>1508</v>
      </c>
    </row>
    <row r="709" spans="1:2">
      <c r="A709">
        <v>1246</v>
      </c>
      <c r="B709" t="s">
        <v>1509</v>
      </c>
    </row>
    <row r="710" spans="1:2">
      <c r="A710">
        <v>1246</v>
      </c>
      <c r="B710" t="s">
        <v>1509</v>
      </c>
    </row>
    <row r="711" spans="1:2">
      <c r="A711">
        <v>1246</v>
      </c>
      <c r="B711" t="s">
        <v>1509</v>
      </c>
    </row>
    <row r="712" spans="1:2">
      <c r="A712">
        <v>1247</v>
      </c>
      <c r="B712" t="s">
        <v>1510</v>
      </c>
    </row>
    <row r="713" spans="1:2">
      <c r="A713">
        <v>1247</v>
      </c>
      <c r="B713" t="s">
        <v>1510</v>
      </c>
    </row>
    <row r="714" spans="1:2">
      <c r="A714">
        <v>1250</v>
      </c>
      <c r="B714" t="s">
        <v>1511</v>
      </c>
    </row>
    <row r="715" spans="1:2">
      <c r="A715">
        <v>1250</v>
      </c>
      <c r="B715" t="s">
        <v>1511</v>
      </c>
    </row>
    <row r="716" spans="1:2">
      <c r="A716">
        <v>1250</v>
      </c>
      <c r="B716" t="s">
        <v>1511</v>
      </c>
    </row>
    <row r="717" spans="1:2">
      <c r="A717">
        <v>1253</v>
      </c>
      <c r="B717" t="s">
        <v>1512</v>
      </c>
    </row>
    <row r="718" spans="1:2">
      <c r="A718">
        <v>1253</v>
      </c>
      <c r="B718" t="s">
        <v>1512</v>
      </c>
    </row>
    <row r="719" spans="1:2">
      <c r="A719">
        <v>1253</v>
      </c>
      <c r="B719" t="s">
        <v>1512</v>
      </c>
    </row>
    <row r="720" spans="1:2">
      <c r="A720">
        <v>1254</v>
      </c>
      <c r="B720" t="s">
        <v>1513</v>
      </c>
    </row>
    <row r="721" spans="1:2">
      <c r="A721">
        <v>1254</v>
      </c>
      <c r="B721" t="s">
        <v>1513</v>
      </c>
    </row>
    <row r="722" spans="1:2">
      <c r="A722">
        <v>1254</v>
      </c>
      <c r="B722" t="s">
        <v>1513</v>
      </c>
    </row>
    <row r="723" spans="1:2">
      <c r="A723">
        <v>1257</v>
      </c>
      <c r="B723" t="s">
        <v>1514</v>
      </c>
    </row>
    <row r="724" spans="1:2">
      <c r="A724">
        <v>1257</v>
      </c>
      <c r="B724" t="s">
        <v>1514</v>
      </c>
    </row>
    <row r="725" spans="1:2">
      <c r="A725">
        <v>1259</v>
      </c>
      <c r="B725" t="s">
        <v>1515</v>
      </c>
    </row>
    <row r="726" spans="1:2">
      <c r="A726">
        <v>1261</v>
      </c>
      <c r="B726" t="s">
        <v>1516</v>
      </c>
    </row>
    <row r="727" spans="1:2">
      <c r="A727">
        <v>1265</v>
      </c>
      <c r="B727" t="s">
        <v>1517</v>
      </c>
    </row>
    <row r="728" spans="1:2">
      <c r="A728">
        <v>1267</v>
      </c>
      <c r="B728" t="s">
        <v>1518</v>
      </c>
    </row>
    <row r="729" spans="1:2">
      <c r="A729">
        <v>1267</v>
      </c>
      <c r="B729" t="s">
        <v>1518</v>
      </c>
    </row>
    <row r="730" spans="1:2">
      <c r="A730">
        <v>1267</v>
      </c>
      <c r="B730" t="s">
        <v>1518</v>
      </c>
    </row>
    <row r="731" spans="1:2">
      <c r="A731">
        <v>1271</v>
      </c>
      <c r="B731" t="s">
        <v>1519</v>
      </c>
    </row>
    <row r="732" spans="1:2">
      <c r="A732">
        <v>1271</v>
      </c>
      <c r="B732" t="s">
        <v>1519</v>
      </c>
    </row>
    <row r="733" spans="1:2">
      <c r="A733">
        <v>1279</v>
      </c>
      <c r="B733" t="s">
        <v>1520</v>
      </c>
    </row>
    <row r="734" spans="1:2">
      <c r="A734">
        <v>1279</v>
      </c>
      <c r="B734" t="s">
        <v>1520</v>
      </c>
    </row>
    <row r="735" spans="1:2">
      <c r="A735">
        <v>1280</v>
      </c>
      <c r="B735" t="s">
        <v>1521</v>
      </c>
    </row>
    <row r="736" spans="1:2">
      <c r="A736">
        <v>1281</v>
      </c>
      <c r="B736" t="s">
        <v>1522</v>
      </c>
    </row>
    <row r="737" spans="1:2">
      <c r="A737">
        <v>1281</v>
      </c>
      <c r="B737" t="s">
        <v>1522</v>
      </c>
    </row>
    <row r="738" spans="1:2">
      <c r="A738">
        <v>1282</v>
      </c>
      <c r="B738" t="s">
        <v>1523</v>
      </c>
    </row>
    <row r="739" spans="1:2">
      <c r="A739">
        <v>1282</v>
      </c>
      <c r="B739" t="s">
        <v>1523</v>
      </c>
    </row>
    <row r="740" spans="1:2">
      <c r="A740">
        <v>1298</v>
      </c>
      <c r="B740" t="s">
        <v>1524</v>
      </c>
    </row>
    <row r="741" spans="1:2">
      <c r="A741">
        <v>1298</v>
      </c>
      <c r="B741" t="s">
        <v>1524</v>
      </c>
    </row>
    <row r="742" spans="1:2">
      <c r="A742">
        <v>1303</v>
      </c>
      <c r="B742" t="s">
        <v>1525</v>
      </c>
    </row>
    <row r="743" spans="1:2">
      <c r="A743">
        <v>1303</v>
      </c>
      <c r="B743" t="s">
        <v>1525</v>
      </c>
    </row>
    <row r="744" spans="1:2">
      <c r="A744">
        <v>1304</v>
      </c>
      <c r="B744" t="s">
        <v>1526</v>
      </c>
    </row>
    <row r="745" spans="1:2">
      <c r="A745">
        <v>1305</v>
      </c>
      <c r="B745" t="s">
        <v>1527</v>
      </c>
    </row>
    <row r="746" spans="1:2">
      <c r="A746">
        <v>1307</v>
      </c>
      <c r="B746" t="s">
        <v>1528</v>
      </c>
    </row>
    <row r="747" spans="1:2">
      <c r="A747">
        <v>1314</v>
      </c>
      <c r="B747" t="s">
        <v>1529</v>
      </c>
    </row>
    <row r="748" spans="1:2">
      <c r="A748">
        <v>1314</v>
      </c>
      <c r="B748" t="s">
        <v>1529</v>
      </c>
    </row>
    <row r="749" spans="1:2">
      <c r="A749">
        <v>1314</v>
      </c>
      <c r="B749" t="s">
        <v>1529</v>
      </c>
    </row>
    <row r="750" spans="1:2">
      <c r="A750">
        <v>1314</v>
      </c>
      <c r="B750" t="s">
        <v>1529</v>
      </c>
    </row>
    <row r="751" spans="1:2">
      <c r="A751">
        <v>1315</v>
      </c>
      <c r="B751" t="s">
        <v>1530</v>
      </c>
    </row>
    <row r="752" spans="1:2">
      <c r="A752">
        <v>1316</v>
      </c>
      <c r="B752" t="s">
        <v>1531</v>
      </c>
    </row>
    <row r="753" spans="1:2">
      <c r="A753">
        <v>1316</v>
      </c>
      <c r="B753" t="s">
        <v>1531</v>
      </c>
    </row>
    <row r="754" spans="1:2">
      <c r="A754">
        <v>1316</v>
      </c>
      <c r="B754" t="s">
        <v>1531</v>
      </c>
    </row>
    <row r="755" spans="1:2">
      <c r="A755">
        <v>1316</v>
      </c>
      <c r="B755" t="s">
        <v>1531</v>
      </c>
    </row>
    <row r="756" spans="1:2">
      <c r="A756">
        <v>1338</v>
      </c>
      <c r="B756" t="s">
        <v>1532</v>
      </c>
    </row>
    <row r="757" spans="1:2">
      <c r="A757">
        <v>1340</v>
      </c>
      <c r="B757" t="s">
        <v>1533</v>
      </c>
    </row>
    <row r="758" spans="1:2">
      <c r="A758">
        <v>1340</v>
      </c>
      <c r="B758" t="s">
        <v>1533</v>
      </c>
    </row>
    <row r="759" spans="1:2">
      <c r="A759">
        <v>1340</v>
      </c>
      <c r="B759" t="s">
        <v>1533</v>
      </c>
    </row>
    <row r="760" spans="1:2">
      <c r="A760">
        <v>1340</v>
      </c>
      <c r="B760" t="s">
        <v>1533</v>
      </c>
    </row>
    <row r="761" spans="1:2">
      <c r="A761">
        <v>1341</v>
      </c>
      <c r="B761" t="s">
        <v>1534</v>
      </c>
    </row>
    <row r="762" spans="1:2">
      <c r="A762">
        <v>1341</v>
      </c>
      <c r="B762" t="s">
        <v>1534</v>
      </c>
    </row>
    <row r="763" spans="1:2">
      <c r="A763">
        <v>1341</v>
      </c>
      <c r="B763" t="s">
        <v>1534</v>
      </c>
    </row>
    <row r="764" spans="1:2">
      <c r="A764">
        <v>1347</v>
      </c>
      <c r="B764" t="s">
        <v>1535</v>
      </c>
    </row>
    <row r="765" spans="1:2">
      <c r="A765">
        <v>1350</v>
      </c>
      <c r="B765" t="s">
        <v>1536</v>
      </c>
    </row>
    <row r="766" spans="1:2">
      <c r="A766">
        <v>1351</v>
      </c>
      <c r="B766" t="s">
        <v>1537</v>
      </c>
    </row>
    <row r="767" spans="1:2">
      <c r="A767">
        <v>1352</v>
      </c>
      <c r="B767" t="s">
        <v>1538</v>
      </c>
    </row>
    <row r="768" spans="1:2">
      <c r="A768">
        <v>1354</v>
      </c>
      <c r="B768" t="s">
        <v>1539</v>
      </c>
    </row>
    <row r="769" spans="1:2">
      <c r="A769">
        <v>1354</v>
      </c>
      <c r="B769" t="s">
        <v>1539</v>
      </c>
    </row>
    <row r="770" spans="1:2">
      <c r="A770">
        <v>1357</v>
      </c>
      <c r="B770" t="s">
        <v>1540</v>
      </c>
    </row>
    <row r="771" spans="1:2">
      <c r="A771">
        <v>1357</v>
      </c>
      <c r="B771" t="s">
        <v>1540</v>
      </c>
    </row>
    <row r="772" spans="1:2">
      <c r="A772">
        <v>1360</v>
      </c>
      <c r="B772" t="s">
        <v>1541</v>
      </c>
    </row>
    <row r="773" spans="1:2">
      <c r="A773">
        <v>1361</v>
      </c>
      <c r="B773" t="s">
        <v>1542</v>
      </c>
    </row>
    <row r="774" spans="1:2">
      <c r="A774">
        <v>1361</v>
      </c>
      <c r="B774" t="s">
        <v>1542</v>
      </c>
    </row>
    <row r="775" spans="1:2">
      <c r="A775">
        <v>1361</v>
      </c>
      <c r="B775" t="s">
        <v>1542</v>
      </c>
    </row>
    <row r="776" spans="1:2">
      <c r="A776">
        <v>1363</v>
      </c>
      <c r="B776" t="s">
        <v>1543</v>
      </c>
    </row>
    <row r="777" spans="1:2">
      <c r="A777">
        <v>1363</v>
      </c>
      <c r="B777" t="s">
        <v>1543</v>
      </c>
    </row>
    <row r="778" spans="1:2">
      <c r="A778">
        <v>1364</v>
      </c>
      <c r="B778" t="s">
        <v>1544</v>
      </c>
    </row>
    <row r="779" spans="1:2">
      <c r="A779">
        <v>1367</v>
      </c>
      <c r="B779" t="s">
        <v>1545</v>
      </c>
    </row>
    <row r="780" spans="1:2">
      <c r="A780">
        <v>1368</v>
      </c>
      <c r="B780" t="s">
        <v>1546</v>
      </c>
    </row>
    <row r="781" spans="1:2">
      <c r="A781">
        <v>1369</v>
      </c>
      <c r="B781" t="s">
        <v>1547</v>
      </c>
    </row>
    <row r="782" spans="1:2">
      <c r="A782">
        <v>1374</v>
      </c>
      <c r="B782" t="s">
        <v>1548</v>
      </c>
    </row>
    <row r="783" spans="1:2">
      <c r="A783">
        <v>1380</v>
      </c>
      <c r="B783" t="s">
        <v>1549</v>
      </c>
    </row>
    <row r="784" spans="1:2">
      <c r="A784">
        <v>1383</v>
      </c>
      <c r="B784" t="s">
        <v>1550</v>
      </c>
    </row>
    <row r="785" spans="1:2">
      <c r="A785">
        <v>1384</v>
      </c>
      <c r="B785" t="s">
        <v>1551</v>
      </c>
    </row>
    <row r="786" spans="1:2">
      <c r="A786">
        <v>1384</v>
      </c>
      <c r="B786" t="s">
        <v>1551</v>
      </c>
    </row>
    <row r="787" spans="1:2">
      <c r="A787">
        <v>1389</v>
      </c>
      <c r="B787" t="s">
        <v>1552</v>
      </c>
    </row>
    <row r="788" spans="1:2">
      <c r="A788">
        <v>1389</v>
      </c>
      <c r="B788" t="s">
        <v>1552</v>
      </c>
    </row>
    <row r="789" spans="1:2">
      <c r="A789">
        <v>1389</v>
      </c>
      <c r="B789" t="s">
        <v>1552</v>
      </c>
    </row>
    <row r="790" spans="1:2">
      <c r="A790">
        <v>1390</v>
      </c>
      <c r="B790" t="s">
        <v>1553</v>
      </c>
    </row>
    <row r="791" spans="1:2">
      <c r="A791">
        <v>1390</v>
      </c>
      <c r="B791" t="s">
        <v>1553</v>
      </c>
    </row>
    <row r="792" spans="1:2">
      <c r="A792">
        <v>1391</v>
      </c>
      <c r="B792" t="s">
        <v>1554</v>
      </c>
    </row>
    <row r="793" spans="1:2">
      <c r="A793">
        <v>1391</v>
      </c>
      <c r="B793" t="s">
        <v>1554</v>
      </c>
    </row>
    <row r="794" spans="1:2">
      <c r="A794">
        <v>1402</v>
      </c>
      <c r="B794" t="s">
        <v>1555</v>
      </c>
    </row>
    <row r="795" spans="1:2">
      <c r="A795">
        <v>1402</v>
      </c>
      <c r="B795" t="s">
        <v>1555</v>
      </c>
    </row>
    <row r="796" spans="1:2">
      <c r="A796">
        <v>1405</v>
      </c>
      <c r="B796" t="s">
        <v>1556</v>
      </c>
    </row>
    <row r="797" spans="1:2">
      <c r="A797">
        <v>1405</v>
      </c>
      <c r="B797" t="s">
        <v>1556</v>
      </c>
    </row>
    <row r="798" spans="1:2">
      <c r="A798">
        <v>1410</v>
      </c>
      <c r="B798" t="s">
        <v>1557</v>
      </c>
    </row>
    <row r="799" spans="1:2">
      <c r="A799">
        <v>1412</v>
      </c>
      <c r="B799" t="s">
        <v>1558</v>
      </c>
    </row>
    <row r="800" spans="1:2">
      <c r="A800">
        <v>1413</v>
      </c>
      <c r="B800" t="s">
        <v>1559</v>
      </c>
    </row>
    <row r="801" spans="1:2">
      <c r="A801">
        <v>1413</v>
      </c>
      <c r="B801" t="s">
        <v>1559</v>
      </c>
    </row>
    <row r="802" spans="1:2">
      <c r="A802">
        <v>1416</v>
      </c>
      <c r="B802" t="s">
        <v>1560</v>
      </c>
    </row>
    <row r="803" spans="1:2">
      <c r="A803">
        <v>1416</v>
      </c>
      <c r="B803" t="s">
        <v>1560</v>
      </c>
    </row>
    <row r="804" spans="1:2">
      <c r="A804">
        <v>1418</v>
      </c>
      <c r="B804" t="s">
        <v>1561</v>
      </c>
    </row>
    <row r="805" spans="1:2">
      <c r="A805">
        <v>1419</v>
      </c>
      <c r="B805" t="s">
        <v>1562</v>
      </c>
    </row>
    <row r="806" spans="1:2">
      <c r="A806">
        <v>1424</v>
      </c>
      <c r="B806" t="s">
        <v>1563</v>
      </c>
    </row>
    <row r="807" spans="1:2">
      <c r="A807">
        <v>1424</v>
      </c>
      <c r="B807" t="s">
        <v>1563</v>
      </c>
    </row>
    <row r="808" spans="1:2">
      <c r="A808">
        <v>1424</v>
      </c>
      <c r="B808" t="s">
        <v>1563</v>
      </c>
    </row>
    <row r="809" spans="1:2">
      <c r="A809">
        <v>1424</v>
      </c>
      <c r="B809" t="s">
        <v>1563</v>
      </c>
    </row>
    <row r="810" spans="1:2">
      <c r="A810">
        <v>1425</v>
      </c>
      <c r="B810" t="s">
        <v>1564</v>
      </c>
    </row>
    <row r="811" spans="1:2">
      <c r="A811">
        <v>1427</v>
      </c>
      <c r="B811" t="s">
        <v>1565</v>
      </c>
    </row>
    <row r="812" spans="1:2">
      <c r="A812">
        <v>1432</v>
      </c>
      <c r="B812" t="s">
        <v>1566</v>
      </c>
    </row>
    <row r="813" spans="1:2">
      <c r="A813">
        <v>1432</v>
      </c>
      <c r="B813" t="s">
        <v>1566</v>
      </c>
    </row>
    <row r="814" spans="1:2">
      <c r="A814">
        <v>1433</v>
      </c>
      <c r="B814" t="s">
        <v>1567</v>
      </c>
    </row>
    <row r="815" spans="1:2">
      <c r="A815">
        <v>1433</v>
      </c>
      <c r="B815" t="s">
        <v>1567</v>
      </c>
    </row>
    <row r="816" spans="1:2">
      <c r="A816">
        <v>1433</v>
      </c>
      <c r="B816" t="s">
        <v>1567</v>
      </c>
    </row>
    <row r="817" spans="1:2">
      <c r="A817">
        <v>1438</v>
      </c>
      <c r="B817" t="s">
        <v>1568</v>
      </c>
    </row>
    <row r="818" spans="1:2">
      <c r="A818">
        <v>1439</v>
      </c>
      <c r="B818" t="s">
        <v>1569</v>
      </c>
    </row>
    <row r="819" spans="1:2">
      <c r="A819">
        <v>1442</v>
      </c>
      <c r="B819" t="s">
        <v>1570</v>
      </c>
    </row>
    <row r="820" spans="1:2">
      <c r="A820">
        <v>1442</v>
      </c>
      <c r="B820" t="s">
        <v>1570</v>
      </c>
    </row>
    <row r="821" spans="1:2">
      <c r="A821">
        <v>1442</v>
      </c>
      <c r="B821" t="s">
        <v>1570</v>
      </c>
    </row>
    <row r="822" spans="1:2">
      <c r="A822">
        <v>1450</v>
      </c>
      <c r="B822" t="s">
        <v>1571</v>
      </c>
    </row>
    <row r="823" spans="1:2">
      <c r="A823">
        <v>1459</v>
      </c>
      <c r="B823" t="s">
        <v>1572</v>
      </c>
    </row>
    <row r="824" spans="1:2">
      <c r="A824">
        <v>1461</v>
      </c>
      <c r="B824" t="s">
        <v>1573</v>
      </c>
    </row>
    <row r="825" spans="1:2">
      <c r="A825">
        <v>1466</v>
      </c>
      <c r="B825" t="s">
        <v>1574</v>
      </c>
    </row>
    <row r="826" spans="1:2">
      <c r="A826">
        <v>1466</v>
      </c>
      <c r="B826" t="s">
        <v>1574</v>
      </c>
    </row>
    <row r="827" spans="1:2">
      <c r="A827">
        <v>1469</v>
      </c>
      <c r="B827" t="s">
        <v>1575</v>
      </c>
    </row>
    <row r="828" spans="1:2">
      <c r="A828">
        <v>1469</v>
      </c>
      <c r="B828" t="s">
        <v>1575</v>
      </c>
    </row>
    <row r="829" spans="1:2">
      <c r="A829">
        <v>1471</v>
      </c>
      <c r="B829" t="s">
        <v>1576</v>
      </c>
    </row>
    <row r="830" spans="1:2">
      <c r="A830">
        <v>1472</v>
      </c>
      <c r="B830" t="s">
        <v>1577</v>
      </c>
    </row>
    <row r="831" spans="1:2">
      <c r="A831">
        <v>1472</v>
      </c>
      <c r="B831" t="s">
        <v>1577</v>
      </c>
    </row>
    <row r="832" spans="1:2">
      <c r="A832">
        <v>1473</v>
      </c>
      <c r="B832" t="s">
        <v>1578</v>
      </c>
    </row>
    <row r="833" spans="1:2">
      <c r="A833">
        <v>1481</v>
      </c>
      <c r="B833" t="s">
        <v>1579</v>
      </c>
    </row>
    <row r="834" spans="1:2">
      <c r="A834">
        <v>1482</v>
      </c>
      <c r="B834" t="s">
        <v>1580</v>
      </c>
    </row>
    <row r="835" spans="1:2">
      <c r="A835">
        <v>1482</v>
      </c>
      <c r="B835" t="s">
        <v>1580</v>
      </c>
    </row>
    <row r="836" spans="1:2">
      <c r="A836">
        <v>1484</v>
      </c>
      <c r="B836" t="s">
        <v>1581</v>
      </c>
    </row>
    <row r="837" spans="1:2">
      <c r="A837">
        <v>1484</v>
      </c>
      <c r="B837" t="s">
        <v>1581</v>
      </c>
    </row>
    <row r="838" spans="1:2">
      <c r="A838">
        <v>1484</v>
      </c>
      <c r="B838" t="s">
        <v>1581</v>
      </c>
    </row>
    <row r="839" spans="1:2">
      <c r="A839">
        <v>1485</v>
      </c>
      <c r="B839" t="s">
        <v>1582</v>
      </c>
    </row>
    <row r="840" spans="1:2">
      <c r="A840">
        <v>1485</v>
      </c>
      <c r="B840" t="s">
        <v>1582</v>
      </c>
    </row>
    <row r="841" spans="1:2">
      <c r="A841">
        <v>1485</v>
      </c>
      <c r="B841" t="s">
        <v>1582</v>
      </c>
    </row>
    <row r="842" spans="1:2">
      <c r="A842">
        <v>1492</v>
      </c>
      <c r="B842" t="s">
        <v>1583</v>
      </c>
    </row>
    <row r="843" spans="1:2">
      <c r="A843">
        <v>1494</v>
      </c>
      <c r="B843" t="s">
        <v>1584</v>
      </c>
    </row>
    <row r="844" spans="1:2">
      <c r="A844">
        <v>1494</v>
      </c>
      <c r="B844" t="s">
        <v>1584</v>
      </c>
    </row>
    <row r="845" spans="1:2">
      <c r="A845">
        <v>1497</v>
      </c>
      <c r="B845" t="s">
        <v>1585</v>
      </c>
    </row>
    <row r="846" spans="1:2">
      <c r="A846">
        <v>1497</v>
      </c>
      <c r="B846" t="s">
        <v>1585</v>
      </c>
    </row>
    <row r="847" spans="1:2">
      <c r="A847">
        <v>1499</v>
      </c>
      <c r="B847" t="s">
        <v>1586</v>
      </c>
    </row>
    <row r="848" spans="1:2">
      <c r="A848">
        <v>1499</v>
      </c>
      <c r="B848" t="s">
        <v>1586</v>
      </c>
    </row>
    <row r="849" spans="1:2">
      <c r="A849">
        <v>1499</v>
      </c>
      <c r="B849" t="s">
        <v>1586</v>
      </c>
    </row>
    <row r="850" spans="1:2">
      <c r="A850">
        <v>1502</v>
      </c>
      <c r="B850" t="s">
        <v>1587</v>
      </c>
    </row>
    <row r="851" spans="1:2">
      <c r="A851">
        <v>1502</v>
      </c>
      <c r="B851" t="s">
        <v>1587</v>
      </c>
    </row>
    <row r="852" spans="1:2">
      <c r="A852">
        <v>1502</v>
      </c>
      <c r="B852" t="s">
        <v>1587</v>
      </c>
    </row>
    <row r="853" spans="1:2">
      <c r="A853">
        <v>1505</v>
      </c>
      <c r="B853" t="s">
        <v>1588</v>
      </c>
    </row>
    <row r="854" spans="1:2">
      <c r="A854">
        <v>1511</v>
      </c>
      <c r="B854" t="s">
        <v>1589</v>
      </c>
    </row>
    <row r="855" spans="1:2">
      <c r="A855">
        <v>1519</v>
      </c>
      <c r="B855" t="s">
        <v>1590</v>
      </c>
    </row>
    <row r="856" spans="1:2">
      <c r="A856">
        <v>1522</v>
      </c>
      <c r="B856" t="s">
        <v>1591</v>
      </c>
    </row>
    <row r="857" spans="1:2">
      <c r="A857">
        <v>1526</v>
      </c>
      <c r="B857" t="s">
        <v>1592</v>
      </c>
    </row>
    <row r="858" spans="1:2">
      <c r="A858">
        <v>1527</v>
      </c>
      <c r="B858" t="s">
        <v>1593</v>
      </c>
    </row>
    <row r="859" spans="1:2">
      <c r="A859">
        <v>1527</v>
      </c>
      <c r="B859" t="s">
        <v>1593</v>
      </c>
    </row>
    <row r="860" spans="1:2">
      <c r="A860">
        <v>1527</v>
      </c>
      <c r="B860" t="s">
        <v>1593</v>
      </c>
    </row>
    <row r="861" spans="1:2">
      <c r="A861">
        <v>1528</v>
      </c>
      <c r="B861" t="s">
        <v>1594</v>
      </c>
    </row>
    <row r="862" spans="1:2">
      <c r="A862">
        <v>1531</v>
      </c>
      <c r="B862" t="s">
        <v>1595</v>
      </c>
    </row>
    <row r="863" spans="1:2">
      <c r="A863">
        <v>1533</v>
      </c>
      <c r="B863" t="s">
        <v>1596</v>
      </c>
    </row>
    <row r="864" spans="1:2">
      <c r="A864">
        <v>1533</v>
      </c>
      <c r="B864" t="s">
        <v>1596</v>
      </c>
    </row>
    <row r="865" spans="1:2">
      <c r="A865">
        <v>1548</v>
      </c>
      <c r="B865" t="s">
        <v>1597</v>
      </c>
    </row>
    <row r="866" spans="1:2">
      <c r="A866">
        <v>1551</v>
      </c>
      <c r="B866" t="s">
        <v>1598</v>
      </c>
    </row>
    <row r="867" spans="1:2">
      <c r="A867">
        <v>1552</v>
      </c>
      <c r="B867" t="s">
        <v>1599</v>
      </c>
    </row>
    <row r="868" spans="1:2">
      <c r="A868">
        <v>1553</v>
      </c>
      <c r="B868" t="s">
        <v>1600</v>
      </c>
    </row>
    <row r="869" spans="1:2">
      <c r="A869">
        <v>1554</v>
      </c>
      <c r="B869" t="s">
        <v>1601</v>
      </c>
    </row>
    <row r="870" spans="1:2">
      <c r="A870">
        <v>1554</v>
      </c>
      <c r="B870" t="s">
        <v>1601</v>
      </c>
    </row>
    <row r="871" spans="1:2">
      <c r="A871">
        <v>1556</v>
      </c>
      <c r="B871" t="s">
        <v>1602</v>
      </c>
    </row>
    <row r="872" spans="1:2">
      <c r="A872">
        <v>1556</v>
      </c>
      <c r="B872" t="s">
        <v>1602</v>
      </c>
    </row>
    <row r="873" spans="1:2">
      <c r="A873">
        <v>1557</v>
      </c>
      <c r="B873" t="s">
        <v>1603</v>
      </c>
    </row>
    <row r="874" spans="1:2">
      <c r="A874">
        <v>1557</v>
      </c>
      <c r="B874" t="s">
        <v>1603</v>
      </c>
    </row>
    <row r="875" spans="1:2">
      <c r="A875">
        <v>1559</v>
      </c>
      <c r="B875" t="s">
        <v>1604</v>
      </c>
    </row>
    <row r="876" spans="1:2">
      <c r="A876">
        <v>1561</v>
      </c>
      <c r="B876" t="s">
        <v>1605</v>
      </c>
    </row>
    <row r="877" spans="1:2">
      <c r="A877">
        <v>1561</v>
      </c>
      <c r="B877" t="s">
        <v>1605</v>
      </c>
    </row>
    <row r="878" spans="1:2">
      <c r="A878">
        <v>1574</v>
      </c>
      <c r="B878" t="s">
        <v>1606</v>
      </c>
    </row>
    <row r="879" spans="1:2">
      <c r="A879">
        <v>1580</v>
      </c>
      <c r="B879" t="s">
        <v>1607</v>
      </c>
    </row>
    <row r="880" spans="1:2">
      <c r="A880">
        <v>1590</v>
      </c>
      <c r="B880" t="s">
        <v>1608</v>
      </c>
    </row>
    <row r="881" spans="1:2">
      <c r="A881">
        <v>1593</v>
      </c>
      <c r="B881" t="s">
        <v>1609</v>
      </c>
    </row>
    <row r="882" spans="1:2">
      <c r="A882">
        <v>1595</v>
      </c>
      <c r="B882" t="s">
        <v>1610</v>
      </c>
    </row>
    <row r="883" spans="1:2">
      <c r="A883">
        <v>1595</v>
      </c>
      <c r="B883" t="s">
        <v>1610</v>
      </c>
    </row>
    <row r="884" spans="1:2">
      <c r="A884">
        <v>1595</v>
      </c>
      <c r="B884" t="s">
        <v>1610</v>
      </c>
    </row>
    <row r="885" spans="1:2">
      <c r="A885">
        <v>1602</v>
      </c>
      <c r="B885" t="s">
        <v>1611</v>
      </c>
    </row>
    <row r="886" spans="1:2">
      <c r="A886">
        <v>1603</v>
      </c>
      <c r="B886" t="s">
        <v>1612</v>
      </c>
    </row>
    <row r="887" spans="1:2">
      <c r="A887">
        <v>1603</v>
      </c>
      <c r="B887" t="s">
        <v>1612</v>
      </c>
    </row>
    <row r="888" spans="1:2">
      <c r="A888">
        <v>1606</v>
      </c>
      <c r="B888" t="s">
        <v>1613</v>
      </c>
    </row>
    <row r="889" spans="1:2">
      <c r="A889">
        <v>1606</v>
      </c>
      <c r="B889" t="s">
        <v>1613</v>
      </c>
    </row>
    <row r="890" spans="1:2">
      <c r="A890">
        <v>1606</v>
      </c>
      <c r="B890" t="s">
        <v>1613</v>
      </c>
    </row>
    <row r="891" spans="1:2">
      <c r="A891">
        <v>1607</v>
      </c>
      <c r="B891" t="s">
        <v>1614</v>
      </c>
    </row>
    <row r="892" spans="1:2">
      <c r="A892">
        <v>1607</v>
      </c>
      <c r="B892" t="s">
        <v>1614</v>
      </c>
    </row>
    <row r="893" spans="1:2">
      <c r="A893">
        <v>1609</v>
      </c>
      <c r="B893" t="s">
        <v>1615</v>
      </c>
    </row>
    <row r="894" spans="1:2">
      <c r="A894">
        <v>1609</v>
      </c>
      <c r="B894" t="s">
        <v>1615</v>
      </c>
    </row>
    <row r="895" spans="1:2">
      <c r="A895">
        <v>1614</v>
      </c>
      <c r="B895" t="s">
        <v>1616</v>
      </c>
    </row>
    <row r="896" spans="1:2">
      <c r="A896">
        <v>1618</v>
      </c>
      <c r="B896" t="s">
        <v>1617</v>
      </c>
    </row>
    <row r="897" spans="1:2">
      <c r="A897">
        <v>1620</v>
      </c>
      <c r="B897" t="s">
        <v>1618</v>
      </c>
    </row>
    <row r="898" spans="1:2">
      <c r="A898">
        <v>1623</v>
      </c>
      <c r="B898" t="s">
        <v>1619</v>
      </c>
    </row>
    <row r="899" spans="1:2">
      <c r="A899">
        <v>1623</v>
      </c>
      <c r="B899" t="s">
        <v>1619</v>
      </c>
    </row>
    <row r="900" spans="1:2">
      <c r="A900">
        <v>1623</v>
      </c>
      <c r="B900" t="s">
        <v>1619</v>
      </c>
    </row>
    <row r="901" spans="1:2">
      <c r="A901">
        <v>1625</v>
      </c>
      <c r="B901" t="s">
        <v>1620</v>
      </c>
    </row>
    <row r="902" spans="1:2">
      <c r="A902">
        <v>1625</v>
      </c>
      <c r="B902" t="s">
        <v>1620</v>
      </c>
    </row>
    <row r="903" spans="1:2">
      <c r="A903">
        <v>1625</v>
      </c>
      <c r="B903" t="s">
        <v>1620</v>
      </c>
    </row>
    <row r="904" spans="1:2">
      <c r="A904">
        <v>1625</v>
      </c>
      <c r="B904" t="s">
        <v>1620</v>
      </c>
    </row>
    <row r="905" spans="1:2">
      <c r="A905">
        <v>1627</v>
      </c>
      <c r="B905" t="s">
        <v>1621</v>
      </c>
    </row>
    <row r="906" spans="1:2">
      <c r="A906">
        <v>1632</v>
      </c>
      <c r="B906" t="s">
        <v>1622</v>
      </c>
    </row>
    <row r="907" spans="1:2">
      <c r="A907">
        <v>1632</v>
      </c>
      <c r="B907" t="s">
        <v>1622</v>
      </c>
    </row>
    <row r="908" spans="1:2">
      <c r="A908">
        <v>1633</v>
      </c>
      <c r="B908" t="s">
        <v>1623</v>
      </c>
    </row>
    <row r="909" spans="1:2">
      <c r="A909">
        <v>1634</v>
      </c>
      <c r="B909" t="s">
        <v>1624</v>
      </c>
    </row>
    <row r="910" spans="1:2">
      <c r="A910">
        <v>1636</v>
      </c>
      <c r="B910" t="s">
        <v>1625</v>
      </c>
    </row>
    <row r="911" spans="1:2">
      <c r="A911">
        <v>1636</v>
      </c>
      <c r="B911" t="s">
        <v>1625</v>
      </c>
    </row>
    <row r="912" spans="1:2">
      <c r="A912">
        <v>1636</v>
      </c>
      <c r="B912" t="s">
        <v>1625</v>
      </c>
    </row>
    <row r="913" spans="1:2">
      <c r="A913">
        <v>1639</v>
      </c>
      <c r="B913" t="s">
        <v>1626</v>
      </c>
    </row>
    <row r="914" spans="1:2">
      <c r="A914">
        <v>1644</v>
      </c>
      <c r="B914" t="s">
        <v>1627</v>
      </c>
    </row>
    <row r="915" spans="1:2">
      <c r="A915">
        <v>1646</v>
      </c>
      <c r="B915" t="s">
        <v>1628</v>
      </c>
    </row>
    <row r="916" spans="1:2">
      <c r="A916">
        <v>1648</v>
      </c>
      <c r="B916" t="s">
        <v>1629</v>
      </c>
    </row>
    <row r="917" spans="1:2">
      <c r="A917">
        <v>1648</v>
      </c>
      <c r="B917" t="s">
        <v>1629</v>
      </c>
    </row>
    <row r="918" spans="1:2">
      <c r="A918">
        <v>1649</v>
      </c>
      <c r="B918" t="s">
        <v>1630</v>
      </c>
    </row>
    <row r="919" spans="1:2">
      <c r="A919">
        <v>1650</v>
      </c>
      <c r="B919" t="s">
        <v>1631</v>
      </c>
    </row>
    <row r="920" spans="1:2">
      <c r="A920">
        <v>1650</v>
      </c>
      <c r="B920" t="s">
        <v>1631</v>
      </c>
    </row>
    <row r="921" spans="1:2">
      <c r="A921">
        <v>1650</v>
      </c>
      <c r="B921" t="s">
        <v>1631</v>
      </c>
    </row>
    <row r="922" spans="1:2">
      <c r="A922">
        <v>1653</v>
      </c>
      <c r="B922" t="s">
        <v>1632</v>
      </c>
    </row>
    <row r="923" spans="1:2">
      <c r="A923">
        <v>1653</v>
      </c>
      <c r="B923" t="s">
        <v>1632</v>
      </c>
    </row>
    <row r="924" spans="1:2">
      <c r="A924">
        <v>1665</v>
      </c>
      <c r="B924" t="s">
        <v>1633</v>
      </c>
    </row>
    <row r="925" spans="1:2">
      <c r="A925">
        <v>1670</v>
      </c>
      <c r="B925" t="s">
        <v>1634</v>
      </c>
    </row>
    <row r="926" spans="1:2">
      <c r="A926">
        <v>1670</v>
      </c>
      <c r="B926" t="s">
        <v>1634</v>
      </c>
    </row>
    <row r="927" spans="1:2">
      <c r="A927">
        <v>1671</v>
      </c>
      <c r="B927" t="s">
        <v>1635</v>
      </c>
    </row>
    <row r="928" spans="1:2">
      <c r="A928">
        <v>1671</v>
      </c>
      <c r="B928" t="s">
        <v>1635</v>
      </c>
    </row>
    <row r="929" spans="1:2">
      <c r="A929">
        <v>1672</v>
      </c>
      <c r="B929" t="s">
        <v>1636</v>
      </c>
    </row>
    <row r="930" spans="1:2">
      <c r="A930">
        <v>1672</v>
      </c>
      <c r="B930" t="s">
        <v>1636</v>
      </c>
    </row>
    <row r="931" spans="1:2">
      <c r="A931">
        <v>1679</v>
      </c>
      <c r="B931" t="s">
        <v>1637</v>
      </c>
    </row>
    <row r="932" spans="1:2">
      <c r="A932">
        <v>1680</v>
      </c>
      <c r="B932" t="s">
        <v>1638</v>
      </c>
    </row>
    <row r="933" spans="1:2">
      <c r="A933">
        <v>1680</v>
      </c>
      <c r="B933" t="s">
        <v>1638</v>
      </c>
    </row>
    <row r="934" spans="1:2">
      <c r="A934">
        <v>1682</v>
      </c>
      <c r="B934" t="s">
        <v>1639</v>
      </c>
    </row>
    <row r="935" spans="1:2">
      <c r="A935">
        <v>1682</v>
      </c>
      <c r="B935" t="s">
        <v>1639</v>
      </c>
    </row>
    <row r="936" spans="1:2">
      <c r="A936">
        <v>1683</v>
      </c>
      <c r="B936" t="s">
        <v>1640</v>
      </c>
    </row>
    <row r="937" spans="1:2">
      <c r="A937">
        <v>1683</v>
      </c>
      <c r="B937" t="s">
        <v>1640</v>
      </c>
    </row>
    <row r="938" spans="1:2">
      <c r="A938">
        <v>1686</v>
      </c>
      <c r="B938" t="s">
        <v>1641</v>
      </c>
    </row>
    <row r="939" spans="1:2">
      <c r="A939">
        <v>1689</v>
      </c>
      <c r="B939" t="s">
        <v>1642</v>
      </c>
    </row>
    <row r="940" spans="1:2">
      <c r="A940">
        <v>1690</v>
      </c>
      <c r="B940" t="s">
        <v>1643</v>
      </c>
    </row>
    <row r="941" spans="1:2">
      <c r="A941">
        <v>1690</v>
      </c>
      <c r="B941" t="s">
        <v>1643</v>
      </c>
    </row>
    <row r="942" spans="1:2">
      <c r="A942">
        <v>1692</v>
      </c>
      <c r="B942" t="s">
        <v>1644</v>
      </c>
    </row>
    <row r="943" spans="1:2">
      <c r="A943">
        <v>1693</v>
      </c>
      <c r="B943" t="s">
        <v>1645</v>
      </c>
    </row>
    <row r="944" spans="1:2">
      <c r="A944">
        <v>1693</v>
      </c>
      <c r="B944" t="s">
        <v>1645</v>
      </c>
    </row>
    <row r="945" spans="1:2">
      <c r="A945">
        <v>1697</v>
      </c>
      <c r="B945" t="s">
        <v>1646</v>
      </c>
    </row>
    <row r="946" spans="1:2">
      <c r="A946">
        <v>1699</v>
      </c>
      <c r="B946" t="s">
        <v>1647</v>
      </c>
    </row>
    <row r="947" spans="1:2">
      <c r="A947">
        <v>1699</v>
      </c>
      <c r="B947" t="s">
        <v>1647</v>
      </c>
    </row>
    <row r="948" spans="1:2">
      <c r="A948">
        <v>1702</v>
      </c>
      <c r="B948" t="s">
        <v>1648</v>
      </c>
    </row>
    <row r="949" spans="1:2">
      <c r="A949">
        <v>1702</v>
      </c>
      <c r="B949" t="s">
        <v>1648</v>
      </c>
    </row>
    <row r="950" spans="1:2">
      <c r="A950">
        <v>1708</v>
      </c>
      <c r="B950" t="s">
        <v>1649</v>
      </c>
    </row>
    <row r="951" spans="1:2">
      <c r="A951">
        <v>1708</v>
      </c>
      <c r="B951" t="s">
        <v>1649</v>
      </c>
    </row>
    <row r="952" spans="1:2">
      <c r="A952">
        <v>1709</v>
      </c>
      <c r="B952" t="s">
        <v>1650</v>
      </c>
    </row>
    <row r="953" spans="1:2">
      <c r="A953">
        <v>1709</v>
      </c>
      <c r="B953" t="s">
        <v>1650</v>
      </c>
    </row>
    <row r="954" spans="1:2">
      <c r="A954">
        <v>1711</v>
      </c>
      <c r="B954" t="s">
        <v>1651</v>
      </c>
    </row>
    <row r="955" spans="1:2">
      <c r="A955">
        <v>1712</v>
      </c>
      <c r="B955" t="s">
        <v>1652</v>
      </c>
    </row>
    <row r="956" spans="1:2">
      <c r="A956">
        <v>1713</v>
      </c>
      <c r="B956" t="s">
        <v>1653</v>
      </c>
    </row>
    <row r="957" spans="1:2">
      <c r="A957">
        <v>1718</v>
      </c>
      <c r="B957" t="s">
        <v>1654</v>
      </c>
    </row>
    <row r="958" spans="1:2">
      <c r="A958">
        <v>1719</v>
      </c>
      <c r="B958" t="s">
        <v>1655</v>
      </c>
    </row>
    <row r="959" spans="1:2">
      <c r="A959">
        <v>1721</v>
      </c>
      <c r="B959" t="s">
        <v>1656</v>
      </c>
    </row>
    <row r="960" spans="1:2">
      <c r="A960">
        <v>1723</v>
      </c>
      <c r="B960" t="s">
        <v>1657</v>
      </c>
    </row>
    <row r="961" spans="1:2">
      <c r="A961">
        <v>1723</v>
      </c>
      <c r="B961" t="s">
        <v>1657</v>
      </c>
    </row>
    <row r="962" spans="1:2">
      <c r="A962">
        <v>1723</v>
      </c>
      <c r="B962" t="s">
        <v>1657</v>
      </c>
    </row>
    <row r="963" spans="1:2">
      <c r="A963">
        <v>1723</v>
      </c>
      <c r="B963" t="s">
        <v>1657</v>
      </c>
    </row>
    <row r="964" spans="1:2">
      <c r="A964">
        <v>1725</v>
      </c>
      <c r="B964" t="s">
        <v>1658</v>
      </c>
    </row>
    <row r="965" spans="1:2">
      <c r="A965">
        <v>1727</v>
      </c>
      <c r="B965" t="s">
        <v>1659</v>
      </c>
    </row>
    <row r="966" spans="1:2">
      <c r="A966">
        <v>1728</v>
      </c>
      <c r="B966" t="s">
        <v>1660</v>
      </c>
    </row>
    <row r="967" spans="1:2">
      <c r="A967">
        <v>1730</v>
      </c>
      <c r="B967" t="s">
        <v>1661</v>
      </c>
    </row>
    <row r="968" spans="1:2">
      <c r="A968">
        <v>1733</v>
      </c>
      <c r="B968" t="s">
        <v>1662</v>
      </c>
    </row>
    <row r="969" spans="1:2">
      <c r="A969">
        <v>1733</v>
      </c>
      <c r="B969" t="s">
        <v>1662</v>
      </c>
    </row>
    <row r="970" spans="1:2">
      <c r="A970">
        <v>1733</v>
      </c>
      <c r="B970" t="s">
        <v>1662</v>
      </c>
    </row>
    <row r="971" spans="1:2">
      <c r="A971">
        <v>1734</v>
      </c>
      <c r="B971" t="s">
        <v>1663</v>
      </c>
    </row>
    <row r="972" spans="1:2">
      <c r="A972">
        <v>1734</v>
      </c>
      <c r="B972" t="s">
        <v>1663</v>
      </c>
    </row>
    <row r="973" spans="1:2">
      <c r="A973">
        <v>1734</v>
      </c>
      <c r="B973" t="s">
        <v>1663</v>
      </c>
    </row>
    <row r="974" spans="1:2">
      <c r="A974">
        <v>1735</v>
      </c>
      <c r="B974" t="s">
        <v>1664</v>
      </c>
    </row>
    <row r="975" spans="1:2">
      <c r="A975">
        <v>1737</v>
      </c>
      <c r="B975" t="s">
        <v>1665</v>
      </c>
    </row>
    <row r="976" spans="1:2">
      <c r="A976">
        <v>1737</v>
      </c>
      <c r="B976" t="s">
        <v>1665</v>
      </c>
    </row>
    <row r="977" spans="1:2">
      <c r="A977">
        <v>1738</v>
      </c>
      <c r="B977" t="s">
        <v>1666</v>
      </c>
    </row>
    <row r="978" spans="1:2">
      <c r="A978">
        <v>1738</v>
      </c>
      <c r="B978" t="s">
        <v>1666</v>
      </c>
    </row>
    <row r="979" spans="1:2">
      <c r="A979">
        <v>1739</v>
      </c>
      <c r="B979" t="s">
        <v>1667</v>
      </c>
    </row>
    <row r="980" spans="1:2">
      <c r="A980">
        <v>1743</v>
      </c>
      <c r="B980" t="s">
        <v>1668</v>
      </c>
    </row>
    <row r="981" spans="1:2">
      <c r="A981">
        <v>1745</v>
      </c>
      <c r="B981" t="s">
        <v>1669</v>
      </c>
    </row>
    <row r="982" spans="1:2">
      <c r="A982">
        <v>1745</v>
      </c>
      <c r="B982" t="s">
        <v>1669</v>
      </c>
    </row>
    <row r="983" spans="1:2">
      <c r="A983">
        <v>1745</v>
      </c>
      <c r="B983" t="s">
        <v>1669</v>
      </c>
    </row>
    <row r="984" spans="1:2">
      <c r="A984">
        <v>1745</v>
      </c>
      <c r="B984" t="s">
        <v>1669</v>
      </c>
    </row>
    <row r="985" spans="1:2">
      <c r="A985">
        <v>1748</v>
      </c>
      <c r="B985" t="s">
        <v>1670</v>
      </c>
    </row>
    <row r="986" spans="1:2">
      <c r="A986">
        <v>1749</v>
      </c>
      <c r="B986" t="s">
        <v>1671</v>
      </c>
    </row>
    <row r="987" spans="1:2">
      <c r="A987">
        <v>1749</v>
      </c>
      <c r="B987" t="s">
        <v>1671</v>
      </c>
    </row>
    <row r="988" spans="1:2">
      <c r="A988">
        <v>1754</v>
      </c>
      <c r="B988" t="s">
        <v>1672</v>
      </c>
    </row>
    <row r="989" spans="1:2">
      <c r="A989">
        <v>1754</v>
      </c>
      <c r="B989" t="s">
        <v>1672</v>
      </c>
    </row>
    <row r="990" spans="1:2">
      <c r="A990">
        <v>1754</v>
      </c>
      <c r="B990" t="s">
        <v>1672</v>
      </c>
    </row>
    <row r="991" spans="1:2">
      <c r="A991">
        <v>1764</v>
      </c>
      <c r="B991" t="s">
        <v>1673</v>
      </c>
    </row>
    <row r="992" spans="1:2">
      <c r="A992">
        <v>1764</v>
      </c>
      <c r="B992" t="s">
        <v>1673</v>
      </c>
    </row>
    <row r="993" spans="1:2">
      <c r="A993">
        <v>1764</v>
      </c>
      <c r="B993" t="s">
        <v>1673</v>
      </c>
    </row>
    <row r="994" spans="1:2">
      <c r="A994">
        <v>1765</v>
      </c>
      <c r="B994" t="s">
        <v>1674</v>
      </c>
    </row>
    <row r="995" spans="1:2">
      <c r="A995">
        <v>1767</v>
      </c>
      <c r="B995" t="s">
        <v>1675</v>
      </c>
    </row>
    <row r="996" spans="1:2">
      <c r="A996">
        <v>1771</v>
      </c>
      <c r="B996" t="s">
        <v>1676</v>
      </c>
    </row>
    <row r="997" spans="1:2">
      <c r="A997">
        <v>1775</v>
      </c>
      <c r="B997" t="s">
        <v>1677</v>
      </c>
    </row>
    <row r="998" spans="1:2">
      <c r="A998">
        <v>1776</v>
      </c>
      <c r="B998" t="s">
        <v>1678</v>
      </c>
    </row>
    <row r="999" spans="1:2">
      <c r="A999">
        <v>1777</v>
      </c>
      <c r="B999" t="s">
        <v>1679</v>
      </c>
    </row>
    <row r="1000" spans="1:2">
      <c r="A1000">
        <v>1777</v>
      </c>
      <c r="B1000" t="s">
        <v>1679</v>
      </c>
    </row>
    <row r="1001" spans="1:2">
      <c r="A1001">
        <v>1777</v>
      </c>
      <c r="B1001" t="s">
        <v>1679</v>
      </c>
    </row>
    <row r="1002" spans="1:2">
      <c r="A1002">
        <v>1778</v>
      </c>
      <c r="B1002" t="s">
        <v>1680</v>
      </c>
    </row>
    <row r="1003" spans="1:2">
      <c r="A1003">
        <v>1778</v>
      </c>
      <c r="B1003" t="s">
        <v>1680</v>
      </c>
    </row>
    <row r="1004" spans="1:2">
      <c r="A1004">
        <v>1781</v>
      </c>
      <c r="B1004" t="s">
        <v>1681</v>
      </c>
    </row>
    <row r="1005" spans="1:2">
      <c r="A1005">
        <v>1781</v>
      </c>
      <c r="B1005" t="s">
        <v>1681</v>
      </c>
    </row>
    <row r="1006" spans="1:2">
      <c r="A1006">
        <v>1782</v>
      </c>
      <c r="B1006" t="s">
        <v>1682</v>
      </c>
    </row>
    <row r="1007" spans="1:2">
      <c r="A1007">
        <v>1788</v>
      </c>
      <c r="B1007" t="s">
        <v>1683</v>
      </c>
    </row>
    <row r="1008" spans="1:2">
      <c r="A1008">
        <v>1793</v>
      </c>
      <c r="B1008" t="s">
        <v>1684</v>
      </c>
    </row>
    <row r="1009" spans="1:2">
      <c r="A1009">
        <v>1802</v>
      </c>
      <c r="B1009" t="s">
        <v>1685</v>
      </c>
    </row>
    <row r="1010" spans="1:2">
      <c r="A1010">
        <v>1808</v>
      </c>
      <c r="B1010" t="s">
        <v>1686</v>
      </c>
    </row>
    <row r="1011" spans="1:2">
      <c r="A1011">
        <v>1814</v>
      </c>
      <c r="B1011" t="s">
        <v>1687</v>
      </c>
    </row>
    <row r="1012" spans="1:2">
      <c r="A1012">
        <v>1814</v>
      </c>
      <c r="B1012" t="s">
        <v>1687</v>
      </c>
    </row>
    <row r="1013" spans="1:2">
      <c r="A1013">
        <v>1815</v>
      </c>
      <c r="B1013" t="s">
        <v>1688</v>
      </c>
    </row>
    <row r="1014" spans="1:2">
      <c r="A1014">
        <v>1816</v>
      </c>
      <c r="B1014" t="s">
        <v>1689</v>
      </c>
    </row>
    <row r="1015" spans="1:2">
      <c r="A1015">
        <v>1818</v>
      </c>
      <c r="B1015" t="s">
        <v>1690</v>
      </c>
    </row>
    <row r="1016" spans="1:2">
      <c r="A1016">
        <v>1818</v>
      </c>
      <c r="B1016" t="s">
        <v>1690</v>
      </c>
    </row>
    <row r="1017" spans="1:2">
      <c r="A1017">
        <v>1821</v>
      </c>
      <c r="B1017" t="s">
        <v>1691</v>
      </c>
    </row>
    <row r="1018" spans="1:2">
      <c r="A1018">
        <v>1821</v>
      </c>
      <c r="B1018" t="s">
        <v>1691</v>
      </c>
    </row>
    <row r="1019" spans="1:2">
      <c r="A1019">
        <v>1821</v>
      </c>
      <c r="B1019" t="s">
        <v>1691</v>
      </c>
    </row>
    <row r="1020" spans="1:2">
      <c r="A1020">
        <v>1821</v>
      </c>
      <c r="B1020" t="s">
        <v>1691</v>
      </c>
    </row>
    <row r="1021" spans="1:2">
      <c r="A1021">
        <v>1821</v>
      </c>
      <c r="B1021" t="s">
        <v>1691</v>
      </c>
    </row>
    <row r="1022" spans="1:2">
      <c r="A1022">
        <v>1826</v>
      </c>
      <c r="B1022" t="s">
        <v>1692</v>
      </c>
    </row>
    <row r="1023" spans="1:2">
      <c r="A1023">
        <v>1826</v>
      </c>
      <c r="B1023" t="s">
        <v>1692</v>
      </c>
    </row>
    <row r="1024" spans="1:2">
      <c r="A1024">
        <v>1827</v>
      </c>
      <c r="B1024" t="s">
        <v>1693</v>
      </c>
    </row>
    <row r="1025" spans="1:2">
      <c r="A1025">
        <v>1827</v>
      </c>
      <c r="B1025" t="s">
        <v>1693</v>
      </c>
    </row>
    <row r="1026" spans="1:2">
      <c r="A1026">
        <v>1827</v>
      </c>
      <c r="B1026" t="s">
        <v>1693</v>
      </c>
    </row>
    <row r="1027" spans="1:2">
      <c r="A1027">
        <v>1828</v>
      </c>
      <c r="B1027" t="s">
        <v>1694</v>
      </c>
    </row>
    <row r="1028" spans="1:2">
      <c r="A1028">
        <v>1828</v>
      </c>
      <c r="B1028" t="s">
        <v>1694</v>
      </c>
    </row>
    <row r="1029" spans="1:2">
      <c r="A1029">
        <v>1828</v>
      </c>
      <c r="B1029" t="s">
        <v>1694</v>
      </c>
    </row>
    <row r="1030" spans="1:2">
      <c r="A1030">
        <v>1829</v>
      </c>
      <c r="B1030" t="s">
        <v>1695</v>
      </c>
    </row>
    <row r="1031" spans="1:2">
      <c r="A1031">
        <v>1829</v>
      </c>
      <c r="B1031" t="s">
        <v>1695</v>
      </c>
    </row>
    <row r="1032" spans="1:2">
      <c r="A1032">
        <v>1829</v>
      </c>
      <c r="B1032" t="s">
        <v>1695</v>
      </c>
    </row>
    <row r="1033" spans="1:2">
      <c r="A1033">
        <v>1829</v>
      </c>
      <c r="B1033" t="s">
        <v>1695</v>
      </c>
    </row>
    <row r="1034" spans="1:2">
      <c r="A1034">
        <v>1836</v>
      </c>
      <c r="B1034" t="s">
        <v>1696</v>
      </c>
    </row>
    <row r="1035" spans="1:2">
      <c r="A1035">
        <v>1837</v>
      </c>
      <c r="B1035" t="s">
        <v>1697</v>
      </c>
    </row>
    <row r="1036" spans="1:2">
      <c r="A1036">
        <v>1840</v>
      </c>
      <c r="B1036" t="s">
        <v>1698</v>
      </c>
    </row>
    <row r="1037" spans="1:2">
      <c r="A1037">
        <v>1849</v>
      </c>
      <c r="B1037" t="s">
        <v>1699</v>
      </c>
    </row>
    <row r="1038" spans="1:2">
      <c r="A1038">
        <v>1849</v>
      </c>
      <c r="B1038" t="s">
        <v>1699</v>
      </c>
    </row>
    <row r="1039" spans="1:2">
      <c r="A1039">
        <v>1852</v>
      </c>
      <c r="B1039" t="s">
        <v>1700</v>
      </c>
    </row>
    <row r="1040" spans="1:2">
      <c r="A1040">
        <v>1854</v>
      </c>
      <c r="B1040" t="s">
        <v>1701</v>
      </c>
    </row>
    <row r="1041" spans="1:2">
      <c r="A1041">
        <v>1860</v>
      </c>
      <c r="B1041" t="s">
        <v>1702</v>
      </c>
    </row>
    <row r="1042" spans="1:2">
      <c r="A1042">
        <v>1869</v>
      </c>
      <c r="B1042" t="s">
        <v>1703</v>
      </c>
    </row>
    <row r="1043" spans="1:2">
      <c r="A1043">
        <v>1873</v>
      </c>
      <c r="B1043" t="s">
        <v>1704</v>
      </c>
    </row>
    <row r="1044" spans="1:2">
      <c r="A1044">
        <v>1873</v>
      </c>
      <c r="B1044" t="s">
        <v>1704</v>
      </c>
    </row>
    <row r="1045" spans="1:2">
      <c r="A1045">
        <v>1875</v>
      </c>
      <c r="B1045" t="s">
        <v>1705</v>
      </c>
    </row>
    <row r="1046" spans="1:2">
      <c r="A1046">
        <v>1882</v>
      </c>
      <c r="B1046" t="s">
        <v>1706</v>
      </c>
    </row>
    <row r="1047" spans="1:2">
      <c r="A1047">
        <v>1885</v>
      </c>
      <c r="B1047" t="s">
        <v>1707</v>
      </c>
    </row>
    <row r="1048" spans="1:2">
      <c r="A1048">
        <v>1889</v>
      </c>
      <c r="B1048" t="s">
        <v>1708</v>
      </c>
    </row>
    <row r="1049" spans="1:2">
      <c r="A1049">
        <v>1891</v>
      </c>
      <c r="B1049" t="s">
        <v>1709</v>
      </c>
    </row>
    <row r="1050" spans="1:2">
      <c r="A1050">
        <v>1893</v>
      </c>
      <c r="B1050" t="s">
        <v>1710</v>
      </c>
    </row>
    <row r="1051" spans="1:2">
      <c r="A1051">
        <v>1894</v>
      </c>
      <c r="B1051" t="s">
        <v>1711</v>
      </c>
    </row>
    <row r="1052" spans="1:2">
      <c r="A1052">
        <v>1894</v>
      </c>
      <c r="B1052" t="s">
        <v>1711</v>
      </c>
    </row>
    <row r="1053" spans="1:2">
      <c r="A1053">
        <v>1894</v>
      </c>
      <c r="B1053" t="s">
        <v>1711</v>
      </c>
    </row>
    <row r="1054" spans="1:2">
      <c r="A1054">
        <v>1906</v>
      </c>
      <c r="B1054" t="s">
        <v>1712</v>
      </c>
    </row>
    <row r="1055" spans="1:2">
      <c r="A1055">
        <v>1907</v>
      </c>
      <c r="B1055" t="s">
        <v>1713</v>
      </c>
    </row>
    <row r="1056" spans="1:2">
      <c r="A1056">
        <v>1910</v>
      </c>
      <c r="B1056" t="s">
        <v>1714</v>
      </c>
    </row>
    <row r="1057" spans="1:2">
      <c r="A1057">
        <v>1916</v>
      </c>
      <c r="B1057" t="s">
        <v>1715</v>
      </c>
    </row>
    <row r="1058" spans="1:2">
      <c r="A1058">
        <v>1916</v>
      </c>
      <c r="B1058" t="s">
        <v>1715</v>
      </c>
    </row>
    <row r="1059" spans="1:2">
      <c r="A1059">
        <v>1917</v>
      </c>
      <c r="B1059" t="s">
        <v>1716</v>
      </c>
    </row>
    <row r="1060" spans="1:2">
      <c r="A1060">
        <v>1917</v>
      </c>
      <c r="B1060" t="s">
        <v>1716</v>
      </c>
    </row>
    <row r="1061" spans="1:2">
      <c r="A1061">
        <v>1918</v>
      </c>
      <c r="B1061" t="s">
        <v>1717</v>
      </c>
    </row>
    <row r="1062" spans="1:2">
      <c r="A1062">
        <v>1919</v>
      </c>
      <c r="B1062" t="s">
        <v>1718</v>
      </c>
    </row>
    <row r="1063" spans="1:2">
      <c r="A1063">
        <v>1927</v>
      </c>
      <c r="B1063" t="s">
        <v>1719</v>
      </c>
    </row>
    <row r="1064" spans="1:2">
      <c r="A1064">
        <v>1928</v>
      </c>
      <c r="B1064" t="s">
        <v>1720</v>
      </c>
    </row>
    <row r="1065" spans="1:2">
      <c r="A1065">
        <v>1933</v>
      </c>
      <c r="B1065" t="s">
        <v>1721</v>
      </c>
    </row>
    <row r="1066" spans="1:2">
      <c r="A1066">
        <v>1934</v>
      </c>
      <c r="B1066" t="s">
        <v>1722</v>
      </c>
    </row>
    <row r="1067" spans="1:2">
      <c r="A1067">
        <v>1935</v>
      </c>
      <c r="B1067" t="s">
        <v>1723</v>
      </c>
    </row>
    <row r="1068" spans="1:2">
      <c r="A1068">
        <v>1935</v>
      </c>
      <c r="B1068" t="s">
        <v>1723</v>
      </c>
    </row>
    <row r="1069" spans="1:2">
      <c r="A1069">
        <v>1935</v>
      </c>
      <c r="B1069" t="s">
        <v>1723</v>
      </c>
    </row>
    <row r="1070" spans="1:2">
      <c r="A1070">
        <v>1935</v>
      </c>
      <c r="B1070" t="s">
        <v>1723</v>
      </c>
    </row>
    <row r="1071" spans="1:2">
      <c r="A1071">
        <v>1938</v>
      </c>
      <c r="B1071" t="s">
        <v>1724</v>
      </c>
    </row>
    <row r="1072" spans="1:2">
      <c r="A1072">
        <v>1940</v>
      </c>
      <c r="B1072" t="s">
        <v>1725</v>
      </c>
    </row>
    <row r="1073" spans="1:2">
      <c r="A1073">
        <v>1940</v>
      </c>
      <c r="B1073" t="s">
        <v>1725</v>
      </c>
    </row>
    <row r="1074" spans="1:2">
      <c r="A1074">
        <v>1940</v>
      </c>
      <c r="B1074" t="s">
        <v>1725</v>
      </c>
    </row>
    <row r="1075" spans="1:2">
      <c r="A1075">
        <v>1946</v>
      </c>
      <c r="B1075" t="s">
        <v>1726</v>
      </c>
    </row>
    <row r="1076" spans="1:2">
      <c r="A1076">
        <v>1946</v>
      </c>
      <c r="B1076" t="s">
        <v>1726</v>
      </c>
    </row>
    <row r="1077" spans="1:2">
      <c r="A1077">
        <v>1949</v>
      </c>
      <c r="B1077" t="s">
        <v>1727</v>
      </c>
    </row>
    <row r="1078" spans="1:2">
      <c r="A1078">
        <v>1950</v>
      </c>
      <c r="B1078" t="s">
        <v>1728</v>
      </c>
    </row>
    <row r="1079" spans="1:2">
      <c r="A1079">
        <v>1956</v>
      </c>
      <c r="B1079" t="s">
        <v>1729</v>
      </c>
    </row>
    <row r="1080" spans="1:2">
      <c r="A1080">
        <v>1957</v>
      </c>
      <c r="B1080" t="s">
        <v>1730</v>
      </c>
    </row>
    <row r="1081" spans="1:2">
      <c r="A1081">
        <v>1958</v>
      </c>
      <c r="B1081" t="s">
        <v>1731</v>
      </c>
    </row>
    <row r="1082" spans="1:2">
      <c r="A1082">
        <v>1959</v>
      </c>
      <c r="B1082" t="s">
        <v>1732</v>
      </c>
    </row>
    <row r="1083" spans="1:2">
      <c r="A1083">
        <v>1959</v>
      </c>
      <c r="B1083" t="s">
        <v>1732</v>
      </c>
    </row>
    <row r="1084" spans="1:2">
      <c r="A1084">
        <v>1959</v>
      </c>
      <c r="B1084" t="s">
        <v>1732</v>
      </c>
    </row>
    <row r="1085" spans="1:2">
      <c r="A1085">
        <v>1959</v>
      </c>
      <c r="B1085" t="s">
        <v>1732</v>
      </c>
    </row>
    <row r="1086" spans="1:2">
      <c r="A1086">
        <v>1962</v>
      </c>
      <c r="B1086" t="s">
        <v>1733</v>
      </c>
    </row>
    <row r="1087" spans="1:2">
      <c r="A1087">
        <v>1962</v>
      </c>
      <c r="B1087" t="s">
        <v>1733</v>
      </c>
    </row>
    <row r="1088" spans="1:2">
      <c r="A1088">
        <v>1967</v>
      </c>
      <c r="B1088" t="s">
        <v>1734</v>
      </c>
    </row>
    <row r="1089" spans="1:2">
      <c r="A1089">
        <v>1971</v>
      </c>
      <c r="B1089" t="s">
        <v>1735</v>
      </c>
    </row>
    <row r="1090" spans="1:2">
      <c r="A1090">
        <v>1972</v>
      </c>
      <c r="B1090" t="s">
        <v>1736</v>
      </c>
    </row>
    <row r="1091" spans="1:2">
      <c r="A1091">
        <v>1972</v>
      </c>
      <c r="B1091" t="s">
        <v>1736</v>
      </c>
    </row>
    <row r="1092" spans="1:2">
      <c r="A1092">
        <v>1974</v>
      </c>
      <c r="B1092" t="s">
        <v>1737</v>
      </c>
    </row>
    <row r="1093" spans="1:2">
      <c r="A1093">
        <v>1974</v>
      </c>
      <c r="B1093" t="s">
        <v>1737</v>
      </c>
    </row>
    <row r="1094" spans="1:2">
      <c r="A1094">
        <v>1976</v>
      </c>
      <c r="B1094" t="s">
        <v>1738</v>
      </c>
    </row>
    <row r="1095" spans="1:2">
      <c r="A1095">
        <v>1976</v>
      </c>
      <c r="B1095" t="s">
        <v>1738</v>
      </c>
    </row>
    <row r="1096" spans="1:2">
      <c r="A1096">
        <v>1976</v>
      </c>
      <c r="B1096" t="s">
        <v>1738</v>
      </c>
    </row>
    <row r="1097" spans="1:2">
      <c r="A1097">
        <v>1979</v>
      </c>
      <c r="B1097" t="s">
        <v>1739</v>
      </c>
    </row>
    <row r="1098" spans="1:2">
      <c r="A1098">
        <v>1984</v>
      </c>
      <c r="B1098" t="s">
        <v>1740</v>
      </c>
    </row>
    <row r="1099" spans="1:2">
      <c r="A1099">
        <v>1986</v>
      </c>
      <c r="B1099" t="s">
        <v>1741</v>
      </c>
    </row>
    <row r="1100" spans="1:2">
      <c r="A1100">
        <v>1986</v>
      </c>
      <c r="B1100" t="s">
        <v>1741</v>
      </c>
    </row>
    <row r="1101" spans="1:2">
      <c r="A1101">
        <v>1988</v>
      </c>
      <c r="B1101" t="s">
        <v>1742</v>
      </c>
    </row>
    <row r="1102" spans="1:2">
      <c r="A1102">
        <v>1989</v>
      </c>
      <c r="B1102" t="s">
        <v>1743</v>
      </c>
    </row>
    <row r="1103" spans="1:2">
      <c r="A1103">
        <v>1989</v>
      </c>
      <c r="B1103" t="s">
        <v>1743</v>
      </c>
    </row>
    <row r="1104" spans="1:2">
      <c r="A1104">
        <v>1989</v>
      </c>
      <c r="B1104" t="s">
        <v>1743</v>
      </c>
    </row>
    <row r="1105" spans="1:2">
      <c r="A1105">
        <v>1989</v>
      </c>
      <c r="B1105" t="s">
        <v>1743</v>
      </c>
    </row>
    <row r="1106" spans="1:2">
      <c r="A1106">
        <v>1989</v>
      </c>
      <c r="B1106" t="s">
        <v>1743</v>
      </c>
    </row>
    <row r="1107" spans="1:2">
      <c r="A1107">
        <v>1991</v>
      </c>
      <c r="B1107" t="s">
        <v>1744</v>
      </c>
    </row>
    <row r="1108" spans="1:2">
      <c r="A1108">
        <v>1997</v>
      </c>
      <c r="B1108" t="s">
        <v>1745</v>
      </c>
    </row>
    <row r="1109" spans="1:2">
      <c r="A1109">
        <v>1997</v>
      </c>
      <c r="B1109" t="s">
        <v>1745</v>
      </c>
    </row>
    <row r="1110" spans="1:2">
      <c r="A1110">
        <v>1997</v>
      </c>
      <c r="B1110" t="s">
        <v>1745</v>
      </c>
    </row>
    <row r="1111" spans="1:2">
      <c r="A1111">
        <v>1998</v>
      </c>
      <c r="B1111" t="s">
        <v>1746</v>
      </c>
    </row>
    <row r="1112" spans="1:2">
      <c r="A1112">
        <v>2004</v>
      </c>
      <c r="B1112" t="s">
        <v>1747</v>
      </c>
    </row>
    <row r="1113" spans="1:2">
      <c r="A1113">
        <v>2004</v>
      </c>
      <c r="B1113" t="s">
        <v>1747</v>
      </c>
    </row>
    <row r="1114" spans="1:2">
      <c r="A1114">
        <v>2006</v>
      </c>
      <c r="B1114" t="s">
        <v>1748</v>
      </c>
    </row>
    <row r="1115" spans="1:2">
      <c r="A1115">
        <v>2016</v>
      </c>
      <c r="B1115" t="s">
        <v>1749</v>
      </c>
    </row>
    <row r="1116" spans="1:2">
      <c r="A1116">
        <v>2014</v>
      </c>
      <c r="B1116" t="s">
        <v>1750</v>
      </c>
    </row>
    <row r="1117" spans="1:2">
      <c r="A1117">
        <v>2014</v>
      </c>
      <c r="B1117" t="s">
        <v>1750</v>
      </c>
    </row>
    <row r="1118" spans="1:2">
      <c r="A1118">
        <v>2014</v>
      </c>
      <c r="B1118" t="s">
        <v>1750</v>
      </c>
    </row>
    <row r="1119" spans="1:2">
      <c r="A1119">
        <v>2020</v>
      </c>
      <c r="B1119" t="s">
        <v>1751</v>
      </c>
    </row>
    <row r="1120" spans="1:2">
      <c r="A1120">
        <v>2030</v>
      </c>
      <c r="B1120" t="s">
        <v>1752</v>
      </c>
    </row>
    <row r="1121" spans="1:2">
      <c r="A1121">
        <v>2030</v>
      </c>
      <c r="B1121" t="s">
        <v>1752</v>
      </c>
    </row>
    <row r="1122" spans="1:2">
      <c r="A1122">
        <v>2030</v>
      </c>
      <c r="B1122" t="s">
        <v>1752</v>
      </c>
    </row>
    <row r="1123" spans="1:2">
      <c r="A1123">
        <v>2035</v>
      </c>
      <c r="B1123" t="s">
        <v>1753</v>
      </c>
    </row>
    <row r="1124" spans="1:2">
      <c r="A1124">
        <v>2037</v>
      </c>
      <c r="B1124" t="s">
        <v>1754</v>
      </c>
    </row>
    <row r="1125" spans="1:2">
      <c r="A1125">
        <v>2038</v>
      </c>
      <c r="B1125" t="s">
        <v>1755</v>
      </c>
    </row>
    <row r="1126" spans="1:2">
      <c r="A1126">
        <v>2044</v>
      </c>
      <c r="B1126" t="s">
        <v>1756</v>
      </c>
    </row>
    <row r="1127" spans="1:2">
      <c r="A1127">
        <v>2046</v>
      </c>
      <c r="B1127" t="s">
        <v>1757</v>
      </c>
    </row>
    <row r="1128" spans="1:2">
      <c r="A1128">
        <v>2046</v>
      </c>
      <c r="B1128" t="s">
        <v>1757</v>
      </c>
    </row>
    <row r="1129" spans="1:2">
      <c r="A1129">
        <v>2046</v>
      </c>
      <c r="B1129" t="s">
        <v>1757</v>
      </c>
    </row>
    <row r="1130" spans="1:2">
      <c r="A1130">
        <v>2046</v>
      </c>
      <c r="B1130" t="s">
        <v>1757</v>
      </c>
    </row>
    <row r="1131" spans="1:2">
      <c r="A1131">
        <v>2049</v>
      </c>
      <c r="B1131" t="s">
        <v>1758</v>
      </c>
    </row>
    <row r="1132" spans="1:2">
      <c r="A1132">
        <v>2049</v>
      </c>
      <c r="B1132" t="s">
        <v>1758</v>
      </c>
    </row>
    <row r="1133" spans="1:2">
      <c r="A1133">
        <v>2052</v>
      </c>
      <c r="B1133" t="s">
        <v>1759</v>
      </c>
    </row>
    <row r="1134" spans="1:2">
      <c r="A1134">
        <v>2052</v>
      </c>
      <c r="B1134" t="s">
        <v>1759</v>
      </c>
    </row>
    <row r="1135" spans="1:2">
      <c r="A1135">
        <v>2052</v>
      </c>
      <c r="B1135" t="s">
        <v>1759</v>
      </c>
    </row>
    <row r="1136" spans="1:2">
      <c r="A1136">
        <v>2058</v>
      </c>
      <c r="B1136" t="s">
        <v>1760</v>
      </c>
    </row>
    <row r="1137" spans="1:2">
      <c r="A1137">
        <v>2059</v>
      </c>
      <c r="B1137" t="s">
        <v>1761</v>
      </c>
    </row>
    <row r="1138" spans="1:2">
      <c r="A1138">
        <v>2059</v>
      </c>
      <c r="B1138" t="s">
        <v>1761</v>
      </c>
    </row>
    <row r="1139" spans="1:2">
      <c r="A1139">
        <v>2059</v>
      </c>
      <c r="B1139" t="s">
        <v>1761</v>
      </c>
    </row>
    <row r="1140" spans="1:2">
      <c r="A1140">
        <v>2061</v>
      </c>
      <c r="B1140" t="s">
        <v>1762</v>
      </c>
    </row>
    <row r="1141" spans="1:2">
      <c r="A1141">
        <v>2062</v>
      </c>
      <c r="B1141" t="s">
        <v>1763</v>
      </c>
    </row>
    <row r="1142" spans="1:2">
      <c r="A1142">
        <v>2062</v>
      </c>
      <c r="B1142" t="s">
        <v>1763</v>
      </c>
    </row>
    <row r="1143" spans="1:2">
      <c r="A1143">
        <v>2063</v>
      </c>
      <c r="B1143" t="s">
        <v>1764</v>
      </c>
    </row>
    <row r="1144" spans="1:2">
      <c r="A1144">
        <v>2066</v>
      </c>
      <c r="B1144" t="s">
        <v>1765</v>
      </c>
    </row>
    <row r="1145" spans="1:2">
      <c r="A1145">
        <v>2066</v>
      </c>
      <c r="B1145" t="s">
        <v>1765</v>
      </c>
    </row>
    <row r="1146" spans="1:2">
      <c r="A1146">
        <v>2066</v>
      </c>
      <c r="B1146" t="s">
        <v>1765</v>
      </c>
    </row>
    <row r="1147" spans="1:2">
      <c r="A1147">
        <v>2069</v>
      </c>
      <c r="B1147" t="s">
        <v>1766</v>
      </c>
    </row>
    <row r="1148" spans="1:2">
      <c r="A1148">
        <v>2070</v>
      </c>
      <c r="B1148" t="s">
        <v>1767</v>
      </c>
    </row>
    <row r="1149" spans="1:2">
      <c r="A1149">
        <v>2071</v>
      </c>
      <c r="B1149" t="s">
        <v>1768</v>
      </c>
    </row>
    <row r="1150" spans="1:2">
      <c r="A1150">
        <v>2071</v>
      </c>
      <c r="B1150" t="s">
        <v>1768</v>
      </c>
    </row>
    <row r="1151" spans="1:2">
      <c r="A1151">
        <v>2071</v>
      </c>
      <c r="B1151" t="s">
        <v>1768</v>
      </c>
    </row>
    <row r="1152" spans="1:2">
      <c r="A1152">
        <v>2072</v>
      </c>
      <c r="B1152" t="s">
        <v>1769</v>
      </c>
    </row>
    <row r="1153" spans="1:2">
      <c r="A1153">
        <v>2072</v>
      </c>
      <c r="B1153" t="s">
        <v>1769</v>
      </c>
    </row>
    <row r="1154" spans="1:2">
      <c r="A1154">
        <v>2072</v>
      </c>
      <c r="B1154" t="s">
        <v>1769</v>
      </c>
    </row>
    <row r="1155" spans="1:2">
      <c r="A1155">
        <v>2072</v>
      </c>
      <c r="B1155" t="s">
        <v>1769</v>
      </c>
    </row>
    <row r="1156" spans="1:2">
      <c r="A1156">
        <v>2073</v>
      </c>
      <c r="B1156" t="s">
        <v>1770</v>
      </c>
    </row>
    <row r="1157" spans="1:2">
      <c r="A1157">
        <v>2081</v>
      </c>
      <c r="B1157" t="s">
        <v>1771</v>
      </c>
    </row>
    <row r="1158" spans="1:2">
      <c r="A1158">
        <v>2089</v>
      </c>
      <c r="B1158" t="s">
        <v>1772</v>
      </c>
    </row>
    <row r="1159" spans="1:2">
      <c r="A1159">
        <v>2089</v>
      </c>
      <c r="B1159" t="s">
        <v>1772</v>
      </c>
    </row>
    <row r="1160" spans="1:2">
      <c r="A1160">
        <v>2089</v>
      </c>
      <c r="B1160" t="s">
        <v>1772</v>
      </c>
    </row>
    <row r="1161" spans="1:2">
      <c r="A1161">
        <v>2094</v>
      </c>
      <c r="B1161" t="s">
        <v>1773</v>
      </c>
    </row>
    <row r="1162" spans="1:2">
      <c r="A1162">
        <v>2097</v>
      </c>
      <c r="B1162" t="s">
        <v>1774</v>
      </c>
    </row>
    <row r="1163" spans="1:2">
      <c r="A1163">
        <v>2098</v>
      </c>
      <c r="B1163" t="s">
        <v>1775</v>
      </c>
    </row>
    <row r="1164" spans="1:2">
      <c r="A1164">
        <v>2099</v>
      </c>
      <c r="B1164" t="s">
        <v>1776</v>
      </c>
    </row>
    <row r="1165" spans="1:2">
      <c r="A1165">
        <v>2107</v>
      </c>
      <c r="B1165" t="s">
        <v>1777</v>
      </c>
    </row>
    <row r="1166" spans="1:2">
      <c r="A1166">
        <v>2107</v>
      </c>
      <c r="B1166" t="s">
        <v>1777</v>
      </c>
    </row>
    <row r="1167" spans="1:2">
      <c r="A1167">
        <v>2108</v>
      </c>
      <c r="B1167" t="s">
        <v>1778</v>
      </c>
    </row>
    <row r="1168" spans="1:2">
      <c r="A1168">
        <v>2114</v>
      </c>
      <c r="B1168" t="s">
        <v>1779</v>
      </c>
    </row>
    <row r="1169" spans="1:2">
      <c r="A1169">
        <v>2114</v>
      </c>
      <c r="B1169" t="s">
        <v>1779</v>
      </c>
    </row>
    <row r="1170" spans="1:2">
      <c r="A1170">
        <v>2114</v>
      </c>
      <c r="B1170" t="s">
        <v>1779</v>
      </c>
    </row>
    <row r="1171" spans="1:2">
      <c r="A1171">
        <v>2114</v>
      </c>
      <c r="B1171" t="s">
        <v>1779</v>
      </c>
    </row>
    <row r="1172" spans="1:2">
      <c r="A1172">
        <v>2115</v>
      </c>
      <c r="B1172" t="s">
        <v>1780</v>
      </c>
    </row>
    <row r="1173" spans="1:2">
      <c r="A1173">
        <v>2117</v>
      </c>
      <c r="B1173" t="s">
        <v>1781</v>
      </c>
    </row>
    <row r="1174" spans="1:2">
      <c r="A1174">
        <v>2117</v>
      </c>
      <c r="B1174" t="s">
        <v>1781</v>
      </c>
    </row>
    <row r="1175" spans="1:2">
      <c r="A1175">
        <v>2122</v>
      </c>
      <c r="B1175" t="s">
        <v>1782</v>
      </c>
    </row>
    <row r="1176" spans="1:2">
      <c r="A1176">
        <v>2124</v>
      </c>
      <c r="B1176" t="s">
        <v>1783</v>
      </c>
    </row>
    <row r="1177" spans="1:2">
      <c r="A1177">
        <v>2124</v>
      </c>
      <c r="B1177" t="s">
        <v>1783</v>
      </c>
    </row>
    <row r="1178" spans="1:2">
      <c r="A1178">
        <v>2127</v>
      </c>
      <c r="B1178" t="s">
        <v>1784</v>
      </c>
    </row>
    <row r="1179" spans="1:2">
      <c r="A1179">
        <v>2131</v>
      </c>
      <c r="B1179" t="s">
        <v>1785</v>
      </c>
    </row>
    <row r="1180" spans="1:2">
      <c r="A1180">
        <v>2132</v>
      </c>
      <c r="B1180" t="s">
        <v>1786</v>
      </c>
    </row>
    <row r="1181" spans="1:2">
      <c r="A1181">
        <v>2135</v>
      </c>
      <c r="B1181" t="s">
        <v>1787</v>
      </c>
    </row>
    <row r="1182" spans="1:2">
      <c r="A1182">
        <v>2137</v>
      </c>
      <c r="B1182" t="s">
        <v>1788</v>
      </c>
    </row>
    <row r="1183" spans="1:2">
      <c r="A1183">
        <v>2139</v>
      </c>
      <c r="B1183" t="s">
        <v>1789</v>
      </c>
    </row>
    <row r="1184" spans="1:2">
      <c r="A1184">
        <v>2141</v>
      </c>
      <c r="B1184" t="s">
        <v>1790</v>
      </c>
    </row>
    <row r="1185" spans="1:2">
      <c r="A1185">
        <v>2141</v>
      </c>
      <c r="B1185" t="s">
        <v>1790</v>
      </c>
    </row>
    <row r="1186" spans="1:2">
      <c r="A1186">
        <v>2141</v>
      </c>
      <c r="B1186" t="s">
        <v>1790</v>
      </c>
    </row>
    <row r="1187" spans="1:2">
      <c r="A1187">
        <v>2141</v>
      </c>
      <c r="B1187" t="s">
        <v>1790</v>
      </c>
    </row>
    <row r="1188" spans="1:2">
      <c r="A1188">
        <v>2143</v>
      </c>
      <c r="B1188" t="s">
        <v>1791</v>
      </c>
    </row>
    <row r="1189" spans="1:2">
      <c r="A1189">
        <v>2145</v>
      </c>
      <c r="B1189" t="s">
        <v>1792</v>
      </c>
    </row>
    <row r="1190" spans="1:2">
      <c r="A1190">
        <v>2146</v>
      </c>
      <c r="B1190" t="s">
        <v>1793</v>
      </c>
    </row>
    <row r="1191" spans="1:2">
      <c r="A1191">
        <v>2151</v>
      </c>
      <c r="B1191" t="s">
        <v>1794</v>
      </c>
    </row>
    <row r="1192" spans="1:2">
      <c r="A1192">
        <v>2151</v>
      </c>
      <c r="B1192" t="s">
        <v>1794</v>
      </c>
    </row>
    <row r="1193" spans="1:2">
      <c r="A1193">
        <v>2157</v>
      </c>
      <c r="B1193" t="s">
        <v>1795</v>
      </c>
    </row>
    <row r="1194" spans="1:2">
      <c r="A1194">
        <v>2157</v>
      </c>
      <c r="B1194" t="s">
        <v>1795</v>
      </c>
    </row>
    <row r="1195" spans="1:2">
      <c r="A1195">
        <v>2157</v>
      </c>
      <c r="B1195" t="s">
        <v>1795</v>
      </c>
    </row>
    <row r="1196" spans="1:2">
      <c r="A1196">
        <v>2157</v>
      </c>
      <c r="B1196" t="s">
        <v>1795</v>
      </c>
    </row>
    <row r="1197" spans="1:2">
      <c r="A1197">
        <v>2157</v>
      </c>
      <c r="B1197" t="s">
        <v>1795</v>
      </c>
    </row>
    <row r="1198" spans="1:2">
      <c r="A1198">
        <v>2159</v>
      </c>
      <c r="B1198" t="s">
        <v>1796</v>
      </c>
    </row>
    <row r="1199" spans="1:2">
      <c r="A1199">
        <v>2162</v>
      </c>
      <c r="B1199" t="s">
        <v>1797</v>
      </c>
    </row>
    <row r="1200" spans="1:2">
      <c r="A1200">
        <v>2162</v>
      </c>
      <c r="B1200" t="s">
        <v>1797</v>
      </c>
    </row>
    <row r="1201" spans="1:2">
      <c r="A1201">
        <v>2164</v>
      </c>
      <c r="B1201" t="s">
        <v>1798</v>
      </c>
    </row>
    <row r="1202" spans="1:2">
      <c r="A1202">
        <v>2164</v>
      </c>
      <c r="B1202" t="s">
        <v>1798</v>
      </c>
    </row>
    <row r="1203" spans="1:2">
      <c r="A1203">
        <v>2165</v>
      </c>
      <c r="B1203" t="s">
        <v>1799</v>
      </c>
    </row>
    <row r="1204" spans="1:2">
      <c r="A1204">
        <v>2178</v>
      </c>
      <c r="B1204" t="s">
        <v>1800</v>
      </c>
    </row>
    <row r="1205" spans="1:2">
      <c r="A1205">
        <v>2183</v>
      </c>
      <c r="B1205" t="s">
        <v>1801</v>
      </c>
    </row>
    <row r="1206" spans="1:2">
      <c r="A1206">
        <v>2187</v>
      </c>
      <c r="B1206" t="s">
        <v>1802</v>
      </c>
    </row>
    <row r="1207" spans="1:2">
      <c r="A1207">
        <v>2189</v>
      </c>
      <c r="B1207" t="s">
        <v>1803</v>
      </c>
    </row>
    <row r="1208" spans="1:2">
      <c r="A1208">
        <v>2190</v>
      </c>
      <c r="B1208" t="s">
        <v>1804</v>
      </c>
    </row>
    <row r="1209" spans="1:2">
      <c r="A1209">
        <v>2190</v>
      </c>
      <c r="B1209" t="s">
        <v>1804</v>
      </c>
    </row>
    <row r="1210" spans="1:2">
      <c r="A1210">
        <v>2193</v>
      </c>
      <c r="B1210" t="s">
        <v>1805</v>
      </c>
    </row>
    <row r="1211" spans="1:2">
      <c r="A1211">
        <v>2193</v>
      </c>
      <c r="B1211" t="s">
        <v>1805</v>
      </c>
    </row>
    <row r="1212" spans="1:2">
      <c r="A1212">
        <v>2196</v>
      </c>
      <c r="B1212" t="s">
        <v>1806</v>
      </c>
    </row>
    <row r="1213" spans="1:2">
      <c r="A1213">
        <v>2196</v>
      </c>
      <c r="B1213" t="s">
        <v>1806</v>
      </c>
    </row>
    <row r="1214" spans="1:2">
      <c r="A1214">
        <v>2196</v>
      </c>
      <c r="B1214" t="s">
        <v>1806</v>
      </c>
    </row>
    <row r="1215" spans="1:2">
      <c r="A1215">
        <v>2197</v>
      </c>
      <c r="B1215" t="s">
        <v>1807</v>
      </c>
    </row>
    <row r="1216" spans="1:2">
      <c r="A1216">
        <v>2197</v>
      </c>
      <c r="B1216" t="s">
        <v>1807</v>
      </c>
    </row>
    <row r="1217" spans="1:2">
      <c r="A1217">
        <v>2198</v>
      </c>
      <c r="B1217" t="s">
        <v>1808</v>
      </c>
    </row>
    <row r="1218" spans="1:2">
      <c r="A1218">
        <v>2198</v>
      </c>
      <c r="B1218" t="s">
        <v>1808</v>
      </c>
    </row>
    <row r="1219" spans="1:2">
      <c r="A1219">
        <v>2201</v>
      </c>
      <c r="B1219" t="s">
        <v>1809</v>
      </c>
    </row>
    <row r="1220" spans="1:2">
      <c r="A1220">
        <v>2202</v>
      </c>
      <c r="B1220" t="s">
        <v>1810</v>
      </c>
    </row>
    <row r="1221" spans="1:2">
      <c r="A1221">
        <v>2202</v>
      </c>
      <c r="B1221" t="s">
        <v>1810</v>
      </c>
    </row>
    <row r="1222" spans="1:2">
      <c r="A1222">
        <v>2202</v>
      </c>
      <c r="B1222" t="s">
        <v>1810</v>
      </c>
    </row>
    <row r="1223" spans="1:2">
      <c r="A1223">
        <v>2203</v>
      </c>
      <c r="B1223" t="s">
        <v>1811</v>
      </c>
    </row>
    <row r="1224" spans="1:2">
      <c r="A1224">
        <v>2203</v>
      </c>
      <c r="B1224" t="s">
        <v>1811</v>
      </c>
    </row>
    <row r="1225" spans="1:2">
      <c r="A1225">
        <v>2204</v>
      </c>
      <c r="B1225" t="s">
        <v>1812</v>
      </c>
    </row>
    <row r="1226" spans="1:2">
      <c r="A1226">
        <v>2204</v>
      </c>
      <c r="B1226" t="s">
        <v>1812</v>
      </c>
    </row>
    <row r="1227" spans="1:2">
      <c r="A1227">
        <v>2206</v>
      </c>
      <c r="B1227" t="s">
        <v>1813</v>
      </c>
    </row>
    <row r="1228" spans="1:2">
      <c r="A1228">
        <v>2206</v>
      </c>
      <c r="B1228" t="s">
        <v>1813</v>
      </c>
    </row>
    <row r="1229" spans="1:2">
      <c r="A1229">
        <v>2209</v>
      </c>
      <c r="B1229" t="s">
        <v>1814</v>
      </c>
    </row>
    <row r="1230" spans="1:2">
      <c r="A1230">
        <v>2211</v>
      </c>
      <c r="B1230" t="s">
        <v>1815</v>
      </c>
    </row>
    <row r="1231" spans="1:2">
      <c r="A1231">
        <v>2212</v>
      </c>
      <c r="B1231" t="s">
        <v>1816</v>
      </c>
    </row>
    <row r="1232" spans="1:2">
      <c r="A1232">
        <v>2215</v>
      </c>
      <c r="B1232" t="s">
        <v>1817</v>
      </c>
    </row>
    <row r="1233" spans="1:2">
      <c r="A1233">
        <v>2216</v>
      </c>
      <c r="B1233" t="s">
        <v>1818</v>
      </c>
    </row>
    <row r="1234" spans="1:2">
      <c r="A1234">
        <v>2216</v>
      </c>
      <c r="B1234" t="s">
        <v>1818</v>
      </c>
    </row>
    <row r="1235" spans="1:2">
      <c r="A1235">
        <v>2220</v>
      </c>
      <c r="B1235" t="s">
        <v>1819</v>
      </c>
    </row>
    <row r="1236" spans="1:2">
      <c r="A1236">
        <v>2225</v>
      </c>
      <c r="B1236" t="s">
        <v>1820</v>
      </c>
    </row>
    <row r="1237" spans="1:2">
      <c r="A1237">
        <v>2240</v>
      </c>
      <c r="B1237" t="s">
        <v>1821</v>
      </c>
    </row>
    <row r="1238" spans="1:2">
      <c r="A1238">
        <v>2250</v>
      </c>
      <c r="B1238" t="s">
        <v>1822</v>
      </c>
    </row>
    <row r="1239" spans="1:2">
      <c r="A1239">
        <v>2254</v>
      </c>
      <c r="B1239" t="s">
        <v>1823</v>
      </c>
    </row>
    <row r="1240" spans="1:2">
      <c r="A1240">
        <v>2254</v>
      </c>
      <c r="B1240" t="s">
        <v>1823</v>
      </c>
    </row>
    <row r="1241" spans="1:2">
      <c r="A1241">
        <v>2254</v>
      </c>
      <c r="B1241" t="s">
        <v>1823</v>
      </c>
    </row>
    <row r="1242" spans="1:2">
      <c r="A1242">
        <v>2256</v>
      </c>
      <c r="B1242" t="s">
        <v>1824</v>
      </c>
    </row>
    <row r="1243" spans="1:2">
      <c r="A1243">
        <v>2256</v>
      </c>
      <c r="B1243" t="s">
        <v>1824</v>
      </c>
    </row>
    <row r="1244" spans="1:2">
      <c r="A1244">
        <v>2257</v>
      </c>
      <c r="B1244" t="s">
        <v>1825</v>
      </c>
    </row>
    <row r="1245" spans="1:2">
      <c r="A1245">
        <v>2258</v>
      </c>
      <c r="B1245" t="s">
        <v>1826</v>
      </c>
    </row>
    <row r="1246" spans="1:2">
      <c r="A1246">
        <v>2258</v>
      </c>
      <c r="B1246" t="s">
        <v>1826</v>
      </c>
    </row>
    <row r="1247" spans="1:2">
      <c r="A1247">
        <v>2260</v>
      </c>
      <c r="B1247" t="s">
        <v>1827</v>
      </c>
    </row>
    <row r="1248" spans="1:2">
      <c r="A1248">
        <v>2260</v>
      </c>
      <c r="B1248" t="s">
        <v>1827</v>
      </c>
    </row>
    <row r="1249" spans="1:2">
      <c r="A1249">
        <v>2260</v>
      </c>
      <c r="B1249" t="s">
        <v>1827</v>
      </c>
    </row>
    <row r="1250" spans="1:2">
      <c r="A1250">
        <v>2260</v>
      </c>
      <c r="B1250" t="s">
        <v>1827</v>
      </c>
    </row>
    <row r="1251" spans="1:2">
      <c r="A1251">
        <v>2264</v>
      </c>
      <c r="B1251" t="s">
        <v>1828</v>
      </c>
    </row>
    <row r="1252" spans="1:2">
      <c r="A1252">
        <v>2265</v>
      </c>
      <c r="B1252" t="s">
        <v>1829</v>
      </c>
    </row>
    <row r="1253" spans="1:2">
      <c r="A1253">
        <v>2265</v>
      </c>
      <c r="B1253" t="s">
        <v>1829</v>
      </c>
    </row>
    <row r="1254" spans="1:2">
      <c r="A1254">
        <v>2266</v>
      </c>
      <c r="B1254" t="s">
        <v>1830</v>
      </c>
    </row>
    <row r="1255" spans="1:2">
      <c r="A1255">
        <v>2266</v>
      </c>
      <c r="B1255" t="s">
        <v>1830</v>
      </c>
    </row>
    <row r="1256" spans="1:2">
      <c r="A1256">
        <v>2268</v>
      </c>
      <c r="B1256" t="s">
        <v>1831</v>
      </c>
    </row>
    <row r="1257" spans="1:2">
      <c r="A1257">
        <v>2270</v>
      </c>
      <c r="B1257" t="s">
        <v>1832</v>
      </c>
    </row>
    <row r="1258" spans="1:2">
      <c r="A1258">
        <v>2270</v>
      </c>
      <c r="B1258" t="s">
        <v>1832</v>
      </c>
    </row>
    <row r="1259" spans="1:2">
      <c r="A1259">
        <v>2270</v>
      </c>
      <c r="B1259" t="s">
        <v>1832</v>
      </c>
    </row>
    <row r="1260" spans="1:2">
      <c r="A1260">
        <v>2272</v>
      </c>
      <c r="B1260" t="s">
        <v>1833</v>
      </c>
    </row>
    <row r="1261" spans="1:2">
      <c r="A1261">
        <v>2273</v>
      </c>
      <c r="B1261" t="s">
        <v>1834</v>
      </c>
    </row>
    <row r="1262" spans="1:2">
      <c r="A1262">
        <v>2273</v>
      </c>
      <c r="B1262" t="s">
        <v>1834</v>
      </c>
    </row>
    <row r="1263" spans="1:2">
      <c r="A1263">
        <v>2274</v>
      </c>
      <c r="B1263" t="s">
        <v>1835</v>
      </c>
    </row>
    <row r="1264" spans="1:2">
      <c r="A1264">
        <v>2276</v>
      </c>
      <c r="B1264" t="s">
        <v>1836</v>
      </c>
    </row>
    <row r="1265" spans="1:2">
      <c r="A1265">
        <v>2279</v>
      </c>
      <c r="B1265" t="s">
        <v>1837</v>
      </c>
    </row>
    <row r="1266" spans="1:2">
      <c r="A1266">
        <v>2281</v>
      </c>
      <c r="B1266" t="s">
        <v>1838</v>
      </c>
    </row>
    <row r="1267" spans="1:2">
      <c r="A1267">
        <v>2282</v>
      </c>
      <c r="B1267" t="s">
        <v>1839</v>
      </c>
    </row>
    <row r="1268" spans="1:2">
      <c r="A1268">
        <v>2283</v>
      </c>
      <c r="B1268" t="s">
        <v>1840</v>
      </c>
    </row>
    <row r="1269" spans="1:2">
      <c r="A1269">
        <v>2285</v>
      </c>
      <c r="B1269" t="s">
        <v>1841</v>
      </c>
    </row>
    <row r="1270" spans="1:2">
      <c r="A1270">
        <v>2286</v>
      </c>
      <c r="B1270" t="s">
        <v>1842</v>
      </c>
    </row>
    <row r="1271" spans="1:2">
      <c r="A1271">
        <v>2286</v>
      </c>
      <c r="B1271" t="s">
        <v>1842</v>
      </c>
    </row>
    <row r="1272" spans="1:2">
      <c r="A1272">
        <v>2286</v>
      </c>
      <c r="B1272" t="s">
        <v>1842</v>
      </c>
    </row>
    <row r="1273" spans="1:2">
      <c r="A1273">
        <v>2287</v>
      </c>
      <c r="B1273" t="s">
        <v>1843</v>
      </c>
    </row>
    <row r="1274" spans="1:2">
      <c r="A1274">
        <v>2287</v>
      </c>
      <c r="B1274" t="s">
        <v>1843</v>
      </c>
    </row>
    <row r="1275" spans="1:2">
      <c r="A1275">
        <v>2287</v>
      </c>
      <c r="B1275" t="s">
        <v>1843</v>
      </c>
    </row>
    <row r="1276" spans="1:2">
      <c r="A1276">
        <v>2287</v>
      </c>
      <c r="B1276" t="s">
        <v>1843</v>
      </c>
    </row>
    <row r="1277" spans="1:2">
      <c r="A1277">
        <v>2289</v>
      </c>
      <c r="B1277" t="s">
        <v>1844</v>
      </c>
    </row>
    <row r="1278" spans="1:2">
      <c r="A1278">
        <v>2290</v>
      </c>
      <c r="B1278" t="s">
        <v>1845</v>
      </c>
    </row>
    <row r="1279" spans="1:2">
      <c r="A1279">
        <v>2290</v>
      </c>
      <c r="B1279" t="s">
        <v>1845</v>
      </c>
    </row>
    <row r="1280" spans="1:2">
      <c r="A1280">
        <v>2290</v>
      </c>
      <c r="B1280" t="s">
        <v>1845</v>
      </c>
    </row>
    <row r="1281" spans="1:2">
      <c r="A1281">
        <v>2302</v>
      </c>
      <c r="B1281" t="s">
        <v>1846</v>
      </c>
    </row>
    <row r="1282" spans="1:2">
      <c r="A1282">
        <v>2302</v>
      </c>
      <c r="B1282" t="s">
        <v>1846</v>
      </c>
    </row>
    <row r="1283" spans="1:2">
      <c r="A1283">
        <v>2302</v>
      </c>
      <c r="B1283" t="s">
        <v>1846</v>
      </c>
    </row>
    <row r="1284" spans="1:2">
      <c r="A1284">
        <v>2303</v>
      </c>
      <c r="B1284" t="s">
        <v>1847</v>
      </c>
    </row>
    <row r="1285" spans="1:2">
      <c r="A1285">
        <v>2303</v>
      </c>
      <c r="B1285" t="s">
        <v>1847</v>
      </c>
    </row>
    <row r="1286" spans="1:2">
      <c r="A1286">
        <v>2305</v>
      </c>
      <c r="B1286" t="s">
        <v>1848</v>
      </c>
    </row>
    <row r="1287" spans="1:2">
      <c r="A1287">
        <v>2308</v>
      </c>
      <c r="B1287" t="s">
        <v>1849</v>
      </c>
    </row>
    <row r="1288" spans="1:2">
      <c r="A1288">
        <v>2308</v>
      </c>
      <c r="B1288" t="s">
        <v>1849</v>
      </c>
    </row>
    <row r="1289" spans="1:2">
      <c r="A1289">
        <v>2323</v>
      </c>
      <c r="B1289" t="s">
        <v>1850</v>
      </c>
    </row>
    <row r="1290" spans="1:2">
      <c r="A1290">
        <v>2323</v>
      </c>
      <c r="B1290" t="s">
        <v>1850</v>
      </c>
    </row>
    <row r="1291" spans="1:2">
      <c r="A1291">
        <v>2323</v>
      </c>
      <c r="B1291" t="s">
        <v>1850</v>
      </c>
    </row>
    <row r="1292" spans="1:2">
      <c r="A1292">
        <v>2330</v>
      </c>
      <c r="B1292" t="s">
        <v>1851</v>
      </c>
    </row>
    <row r="1293" spans="1:2">
      <c r="A1293">
        <v>2333</v>
      </c>
      <c r="B1293" t="s">
        <v>1852</v>
      </c>
    </row>
    <row r="1294" spans="1:2">
      <c r="A1294">
        <v>2334</v>
      </c>
      <c r="B1294" t="s">
        <v>1853</v>
      </c>
    </row>
    <row r="1295" spans="1:2">
      <c r="A1295">
        <v>2334</v>
      </c>
      <c r="B1295" t="s">
        <v>1853</v>
      </c>
    </row>
    <row r="1296" spans="1:2">
      <c r="A1296">
        <v>2334</v>
      </c>
      <c r="B1296" t="s">
        <v>1853</v>
      </c>
    </row>
    <row r="1297" spans="1:2">
      <c r="A1297">
        <v>2334</v>
      </c>
      <c r="B1297" t="s">
        <v>1853</v>
      </c>
    </row>
    <row r="1298" spans="1:2">
      <c r="A1298">
        <v>2338</v>
      </c>
      <c r="B1298" t="s">
        <v>1854</v>
      </c>
    </row>
    <row r="1299" spans="1:2">
      <c r="A1299">
        <v>2338</v>
      </c>
      <c r="B1299" t="s">
        <v>1854</v>
      </c>
    </row>
    <row r="1300" spans="1:2">
      <c r="A1300">
        <v>2339</v>
      </c>
      <c r="B1300" t="s">
        <v>1855</v>
      </c>
    </row>
    <row r="1301" spans="1:2">
      <c r="A1301">
        <v>2345</v>
      </c>
      <c r="B1301" t="s">
        <v>1856</v>
      </c>
    </row>
    <row r="1302" spans="1:2">
      <c r="A1302">
        <v>2345</v>
      </c>
      <c r="B1302" t="s">
        <v>1856</v>
      </c>
    </row>
    <row r="1303" spans="1:2">
      <c r="A1303">
        <v>2346</v>
      </c>
      <c r="B1303" t="s">
        <v>1857</v>
      </c>
    </row>
    <row r="1304" spans="1:2">
      <c r="A1304">
        <v>2346</v>
      </c>
      <c r="B1304" t="s">
        <v>1857</v>
      </c>
    </row>
    <row r="1305" spans="1:2">
      <c r="A1305">
        <v>2351</v>
      </c>
      <c r="B1305" t="s">
        <v>1858</v>
      </c>
    </row>
    <row r="1306" spans="1:2">
      <c r="A1306">
        <v>2352</v>
      </c>
      <c r="B1306" t="s">
        <v>1859</v>
      </c>
    </row>
    <row r="1307" spans="1:2">
      <c r="A1307">
        <v>2352</v>
      </c>
      <c r="B1307" t="s">
        <v>1859</v>
      </c>
    </row>
    <row r="1308" spans="1:2">
      <c r="A1308">
        <v>2352</v>
      </c>
      <c r="B1308" t="s">
        <v>1859</v>
      </c>
    </row>
    <row r="1309" spans="1:2">
      <c r="A1309">
        <v>2353</v>
      </c>
      <c r="B1309" t="s">
        <v>1860</v>
      </c>
    </row>
    <row r="1310" spans="1:2">
      <c r="A1310">
        <v>2353</v>
      </c>
      <c r="B1310" t="s">
        <v>1860</v>
      </c>
    </row>
    <row r="1311" spans="1:2">
      <c r="A1311">
        <v>2355</v>
      </c>
      <c r="B1311" t="s">
        <v>1861</v>
      </c>
    </row>
    <row r="1312" spans="1:2">
      <c r="A1312">
        <v>2355</v>
      </c>
      <c r="B1312" t="s">
        <v>1861</v>
      </c>
    </row>
    <row r="1313" spans="1:2">
      <c r="A1313">
        <v>2356</v>
      </c>
      <c r="B1313" t="s">
        <v>1862</v>
      </c>
    </row>
    <row r="1314" spans="1:2">
      <c r="A1314">
        <v>2358</v>
      </c>
      <c r="B1314" t="s">
        <v>1863</v>
      </c>
    </row>
    <row r="1315" spans="1:2">
      <c r="A1315">
        <v>2358</v>
      </c>
      <c r="B1315" t="s">
        <v>1863</v>
      </c>
    </row>
    <row r="1316" spans="1:2">
      <c r="A1316">
        <v>2359</v>
      </c>
      <c r="B1316" t="s">
        <v>1864</v>
      </c>
    </row>
    <row r="1317" spans="1:2">
      <c r="A1317">
        <v>2361</v>
      </c>
      <c r="B1317" t="s">
        <v>1865</v>
      </c>
    </row>
    <row r="1318" spans="1:2">
      <c r="A1318">
        <v>2363</v>
      </c>
      <c r="B1318" t="s">
        <v>1866</v>
      </c>
    </row>
    <row r="1319" spans="1:2">
      <c r="A1319">
        <v>2369</v>
      </c>
      <c r="B1319" t="s">
        <v>1867</v>
      </c>
    </row>
    <row r="1320" spans="1:2">
      <c r="A1320">
        <v>2372</v>
      </c>
      <c r="B1320" t="s">
        <v>1868</v>
      </c>
    </row>
    <row r="1321" spans="1:2">
      <c r="A1321">
        <v>2376</v>
      </c>
      <c r="B1321" t="s">
        <v>1869</v>
      </c>
    </row>
    <row r="1322" spans="1:2">
      <c r="A1322">
        <v>2376</v>
      </c>
      <c r="B1322" t="s">
        <v>1869</v>
      </c>
    </row>
    <row r="1323" spans="1:2">
      <c r="A1323">
        <v>2379</v>
      </c>
      <c r="B1323" t="s">
        <v>1870</v>
      </c>
    </row>
    <row r="1324" spans="1:2">
      <c r="A1324">
        <v>2380</v>
      </c>
      <c r="B1324" t="s">
        <v>1871</v>
      </c>
    </row>
    <row r="1325" spans="1:2">
      <c r="A1325">
        <v>2380</v>
      </c>
      <c r="B1325" t="s">
        <v>1871</v>
      </c>
    </row>
    <row r="1326" spans="1:2">
      <c r="A1326">
        <v>2382</v>
      </c>
      <c r="B1326" t="s">
        <v>1872</v>
      </c>
    </row>
    <row r="1327" spans="1:2">
      <c r="A1327">
        <v>2382</v>
      </c>
      <c r="B1327" t="s">
        <v>1872</v>
      </c>
    </row>
    <row r="1328" spans="1:2">
      <c r="A1328">
        <v>2382</v>
      </c>
      <c r="B1328" t="s">
        <v>1872</v>
      </c>
    </row>
    <row r="1329" spans="1:2">
      <c r="A1329">
        <v>2385</v>
      </c>
      <c r="B1329" t="s">
        <v>1873</v>
      </c>
    </row>
    <row r="1330" spans="1:2">
      <c r="A1330">
        <v>2391</v>
      </c>
      <c r="B1330" t="s">
        <v>1874</v>
      </c>
    </row>
    <row r="1331" spans="1:2">
      <c r="A1331">
        <v>2391</v>
      </c>
      <c r="B1331" t="s">
        <v>1874</v>
      </c>
    </row>
    <row r="1332" spans="1:2">
      <c r="A1332">
        <v>2391</v>
      </c>
      <c r="B1332" t="s">
        <v>1874</v>
      </c>
    </row>
    <row r="1333" spans="1:2">
      <c r="A1333">
        <v>2391</v>
      </c>
      <c r="B1333" t="s">
        <v>1874</v>
      </c>
    </row>
    <row r="1334" spans="1:2">
      <c r="A1334">
        <v>2393</v>
      </c>
      <c r="B1334" t="s">
        <v>1875</v>
      </c>
    </row>
    <row r="1335" spans="1:2">
      <c r="A1335">
        <v>2393</v>
      </c>
      <c r="B1335" t="s">
        <v>1875</v>
      </c>
    </row>
    <row r="1336" spans="1:2">
      <c r="A1336">
        <v>2394</v>
      </c>
      <c r="B1336" t="s">
        <v>1876</v>
      </c>
    </row>
    <row r="1337" spans="1:2">
      <c r="A1337">
        <v>2394</v>
      </c>
      <c r="B1337" t="s">
        <v>1876</v>
      </c>
    </row>
    <row r="1338" spans="1:2">
      <c r="A1338">
        <v>2395</v>
      </c>
      <c r="B1338" t="s">
        <v>1877</v>
      </c>
    </row>
    <row r="1339" spans="1:2">
      <c r="A1339">
        <v>2398</v>
      </c>
      <c r="B1339" t="s">
        <v>1878</v>
      </c>
    </row>
    <row r="1340" spans="1:2">
      <c r="A1340">
        <v>2417</v>
      </c>
      <c r="B1340" t="s">
        <v>1879</v>
      </c>
    </row>
    <row r="1341" spans="1:2">
      <c r="A1341">
        <v>2418</v>
      </c>
      <c r="B1341" t="s">
        <v>1880</v>
      </c>
    </row>
    <row r="1342" spans="1:2">
      <c r="A1342">
        <v>2418</v>
      </c>
      <c r="B1342" t="s">
        <v>1880</v>
      </c>
    </row>
    <row r="1343" spans="1:2">
      <c r="A1343">
        <v>2418</v>
      </c>
      <c r="B1343" t="s">
        <v>1880</v>
      </c>
    </row>
    <row r="1344" spans="1:2">
      <c r="A1344">
        <v>2419</v>
      </c>
      <c r="B1344" t="s">
        <v>1881</v>
      </c>
    </row>
    <row r="1345" spans="1:2">
      <c r="A1345">
        <v>2419</v>
      </c>
      <c r="B1345" t="s">
        <v>1881</v>
      </c>
    </row>
    <row r="1346" spans="1:2">
      <c r="A1346">
        <v>2420</v>
      </c>
      <c r="B1346" t="s">
        <v>1882</v>
      </c>
    </row>
    <row r="1347" spans="1:2">
      <c r="A1347">
        <v>2422</v>
      </c>
      <c r="B1347" t="s">
        <v>1883</v>
      </c>
    </row>
    <row r="1348" spans="1:2">
      <c r="A1348">
        <v>2422</v>
      </c>
      <c r="B1348" t="s">
        <v>1883</v>
      </c>
    </row>
    <row r="1349" spans="1:2">
      <c r="A1349">
        <v>2423</v>
      </c>
      <c r="B1349" t="s">
        <v>1884</v>
      </c>
    </row>
    <row r="1350" spans="1:2">
      <c r="A1350">
        <v>2426</v>
      </c>
      <c r="B1350" t="s">
        <v>1885</v>
      </c>
    </row>
    <row r="1351" spans="1:2">
      <c r="A1351">
        <v>2426</v>
      </c>
      <c r="B1351" t="s">
        <v>1885</v>
      </c>
    </row>
    <row r="1352" spans="1:2">
      <c r="A1352">
        <v>2426</v>
      </c>
      <c r="B1352" t="s">
        <v>1885</v>
      </c>
    </row>
    <row r="1353" spans="1:2">
      <c r="A1353">
        <v>2427</v>
      </c>
      <c r="B1353" t="s">
        <v>1886</v>
      </c>
    </row>
    <row r="1354" spans="1:2">
      <c r="A1354">
        <v>2430</v>
      </c>
      <c r="B1354" t="s">
        <v>1887</v>
      </c>
    </row>
    <row r="1355" spans="1:2">
      <c r="A1355">
        <v>2430</v>
      </c>
      <c r="B1355" t="s">
        <v>1887</v>
      </c>
    </row>
    <row r="1356" spans="1:2">
      <c r="A1356">
        <v>2430</v>
      </c>
      <c r="B1356" t="s">
        <v>1887</v>
      </c>
    </row>
    <row r="1357" spans="1:2">
      <c r="A1357">
        <v>2431</v>
      </c>
      <c r="B1357" t="s">
        <v>1888</v>
      </c>
    </row>
    <row r="1358" spans="1:2">
      <c r="A1358">
        <v>2431</v>
      </c>
      <c r="B1358" t="s">
        <v>1888</v>
      </c>
    </row>
    <row r="1359" spans="1:2">
      <c r="A1359">
        <v>2432</v>
      </c>
      <c r="B1359" t="s">
        <v>1889</v>
      </c>
    </row>
    <row r="1360" spans="1:2">
      <c r="A1360">
        <v>2432</v>
      </c>
      <c r="B1360" t="s">
        <v>1889</v>
      </c>
    </row>
    <row r="1361" spans="1:2">
      <c r="A1361">
        <v>2433</v>
      </c>
      <c r="B1361" t="s">
        <v>1890</v>
      </c>
    </row>
    <row r="1362" spans="1:2">
      <c r="A1362">
        <v>2437</v>
      </c>
      <c r="B1362" t="s">
        <v>1891</v>
      </c>
    </row>
    <row r="1363" spans="1:2">
      <c r="A1363">
        <v>2441</v>
      </c>
      <c r="B1363" t="s">
        <v>1892</v>
      </c>
    </row>
    <row r="1364" spans="1:2">
      <c r="A1364">
        <v>2442</v>
      </c>
      <c r="B1364" t="s">
        <v>1893</v>
      </c>
    </row>
    <row r="1365" spans="1:2">
      <c r="A1365">
        <v>2443</v>
      </c>
      <c r="B1365" t="s">
        <v>1894</v>
      </c>
    </row>
    <row r="1366" spans="1:2">
      <c r="A1366">
        <v>2443</v>
      </c>
      <c r="B1366" t="s">
        <v>1894</v>
      </c>
    </row>
    <row r="1367" spans="1:2">
      <c r="A1367">
        <v>2448</v>
      </c>
      <c r="B1367" t="s">
        <v>1895</v>
      </c>
    </row>
    <row r="1368" spans="1:2">
      <c r="A1368">
        <v>2450</v>
      </c>
      <c r="B1368" t="s">
        <v>1896</v>
      </c>
    </row>
    <row r="1369" spans="1:2">
      <c r="A1369">
        <v>2454</v>
      </c>
      <c r="B1369" t="s">
        <v>1897</v>
      </c>
    </row>
    <row r="1370" spans="1:2">
      <c r="A1370">
        <v>2456</v>
      </c>
      <c r="B1370" t="s">
        <v>1898</v>
      </c>
    </row>
    <row r="1371" spans="1:2">
      <c r="A1371">
        <v>2456</v>
      </c>
      <c r="B1371" t="s">
        <v>1898</v>
      </c>
    </row>
    <row r="1372" spans="1:2">
      <c r="A1372">
        <v>2457</v>
      </c>
      <c r="B1372" t="s">
        <v>1899</v>
      </c>
    </row>
    <row r="1373" spans="1:2">
      <c r="A1373">
        <v>2458</v>
      </c>
      <c r="B1373" t="s">
        <v>1900</v>
      </c>
    </row>
    <row r="1374" spans="1:2">
      <c r="A1374">
        <v>2458</v>
      </c>
      <c r="B1374" t="s">
        <v>1900</v>
      </c>
    </row>
    <row r="1375" spans="1:2">
      <c r="A1375">
        <v>2460</v>
      </c>
      <c r="B1375" t="s">
        <v>1901</v>
      </c>
    </row>
    <row r="1376" spans="1:2">
      <c r="A1376">
        <v>2460</v>
      </c>
      <c r="B1376" t="s">
        <v>1901</v>
      </c>
    </row>
    <row r="1377" spans="1:2">
      <c r="A1377">
        <v>2464</v>
      </c>
      <c r="B1377" t="s">
        <v>1902</v>
      </c>
    </row>
    <row r="1378" spans="1:2">
      <c r="A1378">
        <v>2464</v>
      </c>
      <c r="B1378" t="s">
        <v>1902</v>
      </c>
    </row>
    <row r="1379" spans="1:2">
      <c r="A1379">
        <v>2464</v>
      </c>
      <c r="B1379" t="s">
        <v>1902</v>
      </c>
    </row>
    <row r="1380" spans="1:2">
      <c r="A1380">
        <v>2464</v>
      </c>
      <c r="B1380" t="s">
        <v>1902</v>
      </c>
    </row>
    <row r="1381" spans="1:2">
      <c r="A1381">
        <v>2466</v>
      </c>
      <c r="B1381" t="s">
        <v>1903</v>
      </c>
    </row>
    <row r="1382" spans="1:2">
      <c r="A1382">
        <v>2466</v>
      </c>
      <c r="B1382" t="s">
        <v>1903</v>
      </c>
    </row>
    <row r="1383" spans="1:2">
      <c r="A1383">
        <v>2466</v>
      </c>
      <c r="B1383" t="s">
        <v>1903</v>
      </c>
    </row>
    <row r="1384" spans="1:2">
      <c r="A1384">
        <v>2468</v>
      </c>
      <c r="B1384" t="s">
        <v>1904</v>
      </c>
    </row>
    <row r="1385" spans="1:2">
      <c r="A1385">
        <v>2468</v>
      </c>
      <c r="B1385" t="s">
        <v>1904</v>
      </c>
    </row>
    <row r="1386" spans="1:2">
      <c r="A1386">
        <v>2472</v>
      </c>
      <c r="B1386" t="s">
        <v>1905</v>
      </c>
    </row>
    <row r="1387" spans="1:2">
      <c r="A1387">
        <v>2481</v>
      </c>
      <c r="B1387" t="s">
        <v>1906</v>
      </c>
    </row>
    <row r="1388" spans="1:2">
      <c r="A1388">
        <v>2484</v>
      </c>
      <c r="B1388" t="s">
        <v>1907</v>
      </c>
    </row>
    <row r="1389" spans="1:2">
      <c r="A1389">
        <v>2484</v>
      </c>
      <c r="B1389" t="s">
        <v>1907</v>
      </c>
    </row>
    <row r="1390" spans="1:2">
      <c r="A1390">
        <v>2486</v>
      </c>
      <c r="B1390" t="s">
        <v>1908</v>
      </c>
    </row>
    <row r="1391" spans="1:2">
      <c r="A1391">
        <v>2486</v>
      </c>
      <c r="B1391" t="s">
        <v>1908</v>
      </c>
    </row>
    <row r="1392" spans="1:2">
      <c r="A1392">
        <v>2486</v>
      </c>
      <c r="B1392" t="s">
        <v>1908</v>
      </c>
    </row>
    <row r="1393" spans="1:2">
      <c r="A1393">
        <v>2487</v>
      </c>
      <c r="B1393" t="s">
        <v>1909</v>
      </c>
    </row>
    <row r="1394" spans="1:2">
      <c r="A1394">
        <v>2487</v>
      </c>
      <c r="B1394" t="s">
        <v>1909</v>
      </c>
    </row>
    <row r="1395" spans="1:2">
      <c r="A1395">
        <v>2487</v>
      </c>
      <c r="B1395" t="s">
        <v>1909</v>
      </c>
    </row>
    <row r="1396" spans="1:2">
      <c r="A1396">
        <v>2488</v>
      </c>
      <c r="B1396" t="s">
        <v>1910</v>
      </c>
    </row>
    <row r="1397" spans="1:2">
      <c r="A1397">
        <v>2488</v>
      </c>
      <c r="B1397" t="s">
        <v>1910</v>
      </c>
    </row>
    <row r="1398" spans="1:2">
      <c r="A1398">
        <v>2489</v>
      </c>
      <c r="B1398" t="s">
        <v>1911</v>
      </c>
    </row>
    <row r="1399" spans="1:2">
      <c r="A1399">
        <v>2489</v>
      </c>
      <c r="B1399" t="s">
        <v>1911</v>
      </c>
    </row>
    <row r="1400" spans="1:2">
      <c r="A1400">
        <v>2489</v>
      </c>
      <c r="B1400" t="s">
        <v>1911</v>
      </c>
    </row>
    <row r="1401" spans="1:2">
      <c r="A1401">
        <v>2490</v>
      </c>
      <c r="B1401" t="s">
        <v>1912</v>
      </c>
    </row>
    <row r="1402" spans="1:2">
      <c r="A1402">
        <v>2490</v>
      </c>
      <c r="B1402" t="s">
        <v>1912</v>
      </c>
    </row>
    <row r="1403" spans="1:2">
      <c r="A1403">
        <v>2491</v>
      </c>
      <c r="B1403" t="s">
        <v>1913</v>
      </c>
    </row>
    <row r="1404" spans="1:2">
      <c r="A1404">
        <v>2491</v>
      </c>
      <c r="B1404" t="s">
        <v>1913</v>
      </c>
    </row>
    <row r="1405" spans="1:2">
      <c r="A1405">
        <v>2491</v>
      </c>
      <c r="B1405" t="s">
        <v>1913</v>
      </c>
    </row>
    <row r="1406" spans="1:2">
      <c r="A1406">
        <v>2491</v>
      </c>
      <c r="B1406" t="s">
        <v>1913</v>
      </c>
    </row>
    <row r="1407" spans="1:2">
      <c r="A1407">
        <v>2491</v>
      </c>
      <c r="B1407" t="s">
        <v>1913</v>
      </c>
    </row>
    <row r="1408" spans="1:2">
      <c r="A1408">
        <v>2491</v>
      </c>
      <c r="B1408" t="s">
        <v>1913</v>
      </c>
    </row>
    <row r="1409" spans="1:2">
      <c r="A1409">
        <v>2491</v>
      </c>
      <c r="B1409" t="s">
        <v>1913</v>
      </c>
    </row>
    <row r="1410" spans="1:2">
      <c r="A1410">
        <v>2495</v>
      </c>
      <c r="B1410" t="s">
        <v>1914</v>
      </c>
    </row>
    <row r="1411" spans="1:2">
      <c r="A1411">
        <v>2498</v>
      </c>
      <c r="B1411" t="s">
        <v>1915</v>
      </c>
    </row>
    <row r="1412" spans="1:2">
      <c r="A1412">
        <v>2498</v>
      </c>
      <c r="B1412" t="s">
        <v>1915</v>
      </c>
    </row>
    <row r="1413" spans="1:2">
      <c r="A1413">
        <v>2498</v>
      </c>
      <c r="B1413" t="s">
        <v>1915</v>
      </c>
    </row>
    <row r="1414" spans="1:2">
      <c r="A1414">
        <v>2498</v>
      </c>
      <c r="B1414" t="s">
        <v>1915</v>
      </c>
    </row>
    <row r="1415" spans="1:2">
      <c r="A1415">
        <v>2499</v>
      </c>
      <c r="B1415" t="s">
        <v>1916</v>
      </c>
    </row>
    <row r="1416" spans="1:2">
      <c r="A1416">
        <v>2500</v>
      </c>
      <c r="B1416" t="s">
        <v>1917</v>
      </c>
    </row>
    <row r="1417" spans="1:2">
      <c r="A1417">
        <v>2502</v>
      </c>
      <c r="B1417" t="s">
        <v>1918</v>
      </c>
    </row>
    <row r="1418" spans="1:2">
      <c r="A1418">
        <v>2502</v>
      </c>
      <c r="B1418" t="s">
        <v>1918</v>
      </c>
    </row>
    <row r="1419" spans="1:2">
      <c r="A1419">
        <v>2506</v>
      </c>
      <c r="B1419" t="s">
        <v>1919</v>
      </c>
    </row>
    <row r="1420" spans="1:2">
      <c r="A1420">
        <v>2507</v>
      </c>
      <c r="B1420" t="s">
        <v>1920</v>
      </c>
    </row>
    <row r="1421" spans="1:2">
      <c r="A1421">
        <v>2508</v>
      </c>
      <c r="B1421" t="s">
        <v>1921</v>
      </c>
    </row>
    <row r="1422" spans="1:2">
      <c r="A1422">
        <v>2509</v>
      </c>
      <c r="B1422" t="s">
        <v>1922</v>
      </c>
    </row>
    <row r="1423" spans="1:2">
      <c r="A1423">
        <v>2512</v>
      </c>
      <c r="B1423" t="s">
        <v>1923</v>
      </c>
    </row>
    <row r="1424" spans="1:2">
      <c r="A1424">
        <v>2516</v>
      </c>
      <c r="B1424" t="s">
        <v>1924</v>
      </c>
    </row>
    <row r="1425" spans="1:2">
      <c r="A1425">
        <v>2520</v>
      </c>
      <c r="B1425" t="s">
        <v>1925</v>
      </c>
    </row>
    <row r="1426" spans="1:2">
      <c r="A1426">
        <v>2521</v>
      </c>
      <c r="B1426" t="s">
        <v>1926</v>
      </c>
    </row>
    <row r="1427" spans="1:2">
      <c r="A1427">
        <v>2522</v>
      </c>
      <c r="B1427" t="s">
        <v>1927</v>
      </c>
    </row>
    <row r="1428" spans="1:2">
      <c r="A1428">
        <v>2526</v>
      </c>
      <c r="B1428" t="s">
        <v>1928</v>
      </c>
    </row>
    <row r="1429" spans="1:2">
      <c r="A1429">
        <v>2527</v>
      </c>
      <c r="B1429" t="s">
        <v>1929</v>
      </c>
    </row>
    <row r="1430" spans="1:2">
      <c r="A1430">
        <v>2530</v>
      </c>
      <c r="B1430" t="s">
        <v>1930</v>
      </c>
    </row>
    <row r="1431" spans="1:2">
      <c r="A1431">
        <v>2531</v>
      </c>
      <c r="B1431" t="s">
        <v>1931</v>
      </c>
    </row>
    <row r="1432" spans="1:2">
      <c r="A1432">
        <v>2534</v>
      </c>
      <c r="B1432" t="s">
        <v>1932</v>
      </c>
    </row>
    <row r="1433" spans="1:2">
      <c r="A1433">
        <v>2539</v>
      </c>
      <c r="B1433" t="s">
        <v>1933</v>
      </c>
    </row>
    <row r="1434" spans="1:2">
      <c r="A1434">
        <v>2540</v>
      </c>
      <c r="B1434" t="s">
        <v>1934</v>
      </c>
    </row>
    <row r="1435" spans="1:2">
      <c r="A1435">
        <v>2543</v>
      </c>
      <c r="B1435" t="s">
        <v>1935</v>
      </c>
    </row>
    <row r="1436" spans="1:2">
      <c r="A1436">
        <v>2543</v>
      </c>
      <c r="B1436" t="s">
        <v>1935</v>
      </c>
    </row>
    <row r="1437" spans="1:2">
      <c r="A1437">
        <v>2545</v>
      </c>
      <c r="B1437" t="s">
        <v>1936</v>
      </c>
    </row>
    <row r="1438" spans="1:2">
      <c r="A1438">
        <v>2547</v>
      </c>
      <c r="B1438" t="s">
        <v>1937</v>
      </c>
    </row>
    <row r="1439" spans="1:2">
      <c r="A1439">
        <v>2548</v>
      </c>
      <c r="B1439" t="s">
        <v>1938</v>
      </c>
    </row>
    <row r="1440" spans="1:2">
      <c r="A1440">
        <v>2548</v>
      </c>
      <c r="B1440" t="s">
        <v>1938</v>
      </c>
    </row>
    <row r="1441" spans="1:2">
      <c r="A1441">
        <v>2548</v>
      </c>
      <c r="B1441" t="s">
        <v>1938</v>
      </c>
    </row>
    <row r="1442" spans="1:2">
      <c r="A1442">
        <v>2548</v>
      </c>
      <c r="B1442" t="s">
        <v>1938</v>
      </c>
    </row>
    <row r="1443" spans="1:2">
      <c r="A1443">
        <v>2548</v>
      </c>
      <c r="B1443" t="s">
        <v>1938</v>
      </c>
    </row>
    <row r="1444" spans="1:2">
      <c r="A1444">
        <v>2549</v>
      </c>
      <c r="B1444" t="s">
        <v>1939</v>
      </c>
    </row>
    <row r="1445" spans="1:2">
      <c r="A1445">
        <v>2549</v>
      </c>
      <c r="B1445" t="s">
        <v>1939</v>
      </c>
    </row>
    <row r="1446" spans="1:2">
      <c r="A1446">
        <v>2549</v>
      </c>
      <c r="B1446" t="s">
        <v>1939</v>
      </c>
    </row>
    <row r="1447" spans="1:2">
      <c r="A1447">
        <v>2549</v>
      </c>
      <c r="B1447" t="s">
        <v>1939</v>
      </c>
    </row>
    <row r="1448" spans="1:2">
      <c r="A1448">
        <v>2551</v>
      </c>
      <c r="B1448" t="s">
        <v>1940</v>
      </c>
    </row>
    <row r="1449" spans="1:2">
      <c r="A1449">
        <v>2553</v>
      </c>
      <c r="B1449" t="s">
        <v>1941</v>
      </c>
    </row>
    <row r="1450" spans="1:2">
      <c r="A1450">
        <v>2555</v>
      </c>
      <c r="B1450" t="s">
        <v>1942</v>
      </c>
    </row>
    <row r="1451" spans="1:2">
      <c r="A1451">
        <v>2555</v>
      </c>
      <c r="B1451" t="s">
        <v>1942</v>
      </c>
    </row>
    <row r="1452" spans="1:2">
      <c r="A1452">
        <v>2555</v>
      </c>
      <c r="B1452" t="s">
        <v>1942</v>
      </c>
    </row>
    <row r="1453" spans="1:2">
      <c r="A1453">
        <v>2561</v>
      </c>
      <c r="B1453" t="s">
        <v>1943</v>
      </c>
    </row>
    <row r="1454" spans="1:2">
      <c r="A1454">
        <v>2561</v>
      </c>
      <c r="B1454" t="s">
        <v>1943</v>
      </c>
    </row>
    <row r="1455" spans="1:2">
      <c r="A1455">
        <v>2561</v>
      </c>
      <c r="B1455" t="s">
        <v>1943</v>
      </c>
    </row>
    <row r="1456" spans="1:2">
      <c r="A1456">
        <v>2563</v>
      </c>
      <c r="B1456" t="s">
        <v>1944</v>
      </c>
    </row>
    <row r="1457" spans="1:2">
      <c r="A1457">
        <v>2570</v>
      </c>
      <c r="B1457" t="s">
        <v>1945</v>
      </c>
    </row>
    <row r="1458" spans="1:2">
      <c r="A1458">
        <v>2570</v>
      </c>
      <c r="B1458" t="s">
        <v>1945</v>
      </c>
    </row>
    <row r="1459" spans="1:2">
      <c r="A1459">
        <v>2570</v>
      </c>
      <c r="B1459" t="s">
        <v>1945</v>
      </c>
    </row>
    <row r="1460" spans="1:2">
      <c r="A1460">
        <v>2570</v>
      </c>
      <c r="B1460" t="s">
        <v>1945</v>
      </c>
    </row>
    <row r="1461" spans="1:2">
      <c r="A1461">
        <v>2571</v>
      </c>
      <c r="B1461" t="s">
        <v>1946</v>
      </c>
    </row>
    <row r="1462" spans="1:2">
      <c r="A1462">
        <v>2571</v>
      </c>
      <c r="B1462" t="s">
        <v>1946</v>
      </c>
    </row>
    <row r="1463" spans="1:2">
      <c r="A1463">
        <v>2578</v>
      </c>
      <c r="B1463" t="s">
        <v>1947</v>
      </c>
    </row>
    <row r="1464" spans="1:2">
      <c r="A1464">
        <v>2578</v>
      </c>
      <c r="B1464" t="s">
        <v>1947</v>
      </c>
    </row>
    <row r="1465" spans="1:2">
      <c r="A1465">
        <v>2578</v>
      </c>
      <c r="B1465" t="s">
        <v>1947</v>
      </c>
    </row>
    <row r="1466" spans="1:2">
      <c r="A1466">
        <v>2579</v>
      </c>
      <c r="B1466" t="s">
        <v>1948</v>
      </c>
    </row>
    <row r="1467" spans="1:2">
      <c r="A1467">
        <v>2579</v>
      </c>
      <c r="B1467" t="s">
        <v>1948</v>
      </c>
    </row>
    <row r="1468" spans="1:2">
      <c r="A1468">
        <v>2583</v>
      </c>
      <c r="B1468" t="s">
        <v>1949</v>
      </c>
    </row>
    <row r="1469" spans="1:2">
      <c r="A1469">
        <v>2583</v>
      </c>
      <c r="B1469" t="s">
        <v>1949</v>
      </c>
    </row>
    <row r="1470" spans="1:2">
      <c r="A1470">
        <v>2584</v>
      </c>
      <c r="B1470" t="s">
        <v>1950</v>
      </c>
    </row>
    <row r="1471" spans="1:2">
      <c r="A1471">
        <v>2587</v>
      </c>
      <c r="B1471" t="s">
        <v>1951</v>
      </c>
    </row>
    <row r="1472" spans="1:2">
      <c r="A1472">
        <v>2587</v>
      </c>
      <c r="B1472" t="s">
        <v>1951</v>
      </c>
    </row>
    <row r="1473" spans="1:2">
      <c r="A1473">
        <v>2593</v>
      </c>
      <c r="B1473" t="s">
        <v>1952</v>
      </c>
    </row>
    <row r="1474" spans="1:2">
      <c r="A1474">
        <v>2593</v>
      </c>
      <c r="B1474" t="s">
        <v>1952</v>
      </c>
    </row>
    <row r="1475" spans="1:2">
      <c r="A1475">
        <v>2601</v>
      </c>
      <c r="B1475" t="s">
        <v>1953</v>
      </c>
    </row>
    <row r="1476" spans="1:2">
      <c r="A1476">
        <v>2603</v>
      </c>
      <c r="B1476" t="s">
        <v>1954</v>
      </c>
    </row>
    <row r="1477" spans="1:2">
      <c r="A1477">
        <v>2604</v>
      </c>
      <c r="B1477" t="s">
        <v>1955</v>
      </c>
    </row>
    <row r="1478" spans="1:2">
      <c r="A1478">
        <v>2610</v>
      </c>
      <c r="B1478" t="s">
        <v>1956</v>
      </c>
    </row>
    <row r="1479" spans="1:2">
      <c r="A1479">
        <v>2613</v>
      </c>
      <c r="B1479" t="s">
        <v>1957</v>
      </c>
    </row>
    <row r="1480" spans="1:2">
      <c r="A1480">
        <v>2616</v>
      </c>
      <c r="B1480" t="s">
        <v>1958</v>
      </c>
    </row>
    <row r="1481" spans="1:2">
      <c r="A1481">
        <v>2617</v>
      </c>
      <c r="B1481" t="s">
        <v>1959</v>
      </c>
    </row>
    <row r="1482" spans="1:2">
      <c r="A1482">
        <v>2618</v>
      </c>
      <c r="B1482" t="s">
        <v>1960</v>
      </c>
    </row>
    <row r="1483" spans="1:2">
      <c r="A1483">
        <v>2618</v>
      </c>
      <c r="B1483" t="s">
        <v>1960</v>
      </c>
    </row>
    <row r="1484" spans="1:2">
      <c r="A1484">
        <v>2618</v>
      </c>
      <c r="B1484" t="s">
        <v>1960</v>
      </c>
    </row>
    <row r="1485" spans="1:2">
      <c r="A1485">
        <v>2618</v>
      </c>
      <c r="B1485" t="s">
        <v>1960</v>
      </c>
    </row>
    <row r="1486" spans="1:2">
      <c r="A1486">
        <v>2618</v>
      </c>
      <c r="B1486" t="s">
        <v>1960</v>
      </c>
    </row>
    <row r="1487" spans="1:2">
      <c r="A1487">
        <v>2618</v>
      </c>
      <c r="B1487" t="s">
        <v>1960</v>
      </c>
    </row>
    <row r="1488" spans="1:2">
      <c r="A1488">
        <v>2619</v>
      </c>
      <c r="B1488" t="s">
        <v>1961</v>
      </c>
    </row>
    <row r="1489" spans="1:2">
      <c r="A1489">
        <v>2619</v>
      </c>
      <c r="B1489" t="s">
        <v>1961</v>
      </c>
    </row>
    <row r="1490" spans="1:2">
      <c r="A1490">
        <v>2620</v>
      </c>
      <c r="B1490" t="s">
        <v>1962</v>
      </c>
    </row>
    <row r="1491" spans="1:2">
      <c r="A1491">
        <v>2621</v>
      </c>
      <c r="B1491" t="s">
        <v>1963</v>
      </c>
    </row>
    <row r="1492" spans="1:2">
      <c r="A1492">
        <v>2626</v>
      </c>
      <c r="B1492" t="s">
        <v>1964</v>
      </c>
    </row>
    <row r="1493" spans="1:2">
      <c r="A1493">
        <v>2628</v>
      </c>
      <c r="B1493" t="s">
        <v>1965</v>
      </c>
    </row>
    <row r="1494" spans="1:2">
      <c r="A1494">
        <v>2630</v>
      </c>
      <c r="B1494" t="s">
        <v>1966</v>
      </c>
    </row>
    <row r="1495" spans="1:2">
      <c r="A1495">
        <v>2630</v>
      </c>
      <c r="B1495" t="s">
        <v>1966</v>
      </c>
    </row>
    <row r="1496" spans="1:2">
      <c r="A1496">
        <v>2630</v>
      </c>
      <c r="B1496" t="s">
        <v>1966</v>
      </c>
    </row>
    <row r="1497" spans="1:2">
      <c r="A1497">
        <v>2630</v>
      </c>
      <c r="B1497" t="s">
        <v>1966</v>
      </c>
    </row>
    <row r="1498" spans="1:2">
      <c r="A1498">
        <v>2638</v>
      </c>
      <c r="B1498" t="s">
        <v>1967</v>
      </c>
    </row>
    <row r="1499" spans="1:2">
      <c r="A1499">
        <v>2639</v>
      </c>
      <c r="B1499" t="s">
        <v>1968</v>
      </c>
    </row>
    <row r="1500" spans="1:2">
      <c r="A1500">
        <v>2647</v>
      </c>
      <c r="B1500" t="s">
        <v>1969</v>
      </c>
    </row>
    <row r="1501" spans="1:2">
      <c r="A1501">
        <v>2647</v>
      </c>
      <c r="B1501" t="s">
        <v>1969</v>
      </c>
    </row>
    <row r="1502" spans="1:2">
      <c r="A1502">
        <v>2649</v>
      </c>
      <c r="B1502" t="s">
        <v>1970</v>
      </c>
    </row>
    <row r="1503" spans="1:2">
      <c r="A1503">
        <v>2650</v>
      </c>
      <c r="B1503" t="s">
        <v>1971</v>
      </c>
    </row>
    <row r="1504" spans="1:2">
      <c r="A1504">
        <v>2652</v>
      </c>
      <c r="B1504" t="s">
        <v>1972</v>
      </c>
    </row>
    <row r="1505" spans="1:2">
      <c r="A1505">
        <v>2653</v>
      </c>
      <c r="B1505" t="s">
        <v>1973</v>
      </c>
    </row>
    <row r="1506" spans="1:2">
      <c r="A1506">
        <v>2653</v>
      </c>
      <c r="B1506" t="s">
        <v>1973</v>
      </c>
    </row>
    <row r="1507" spans="1:2">
      <c r="A1507">
        <v>2655</v>
      </c>
      <c r="B1507" t="s">
        <v>1974</v>
      </c>
    </row>
    <row r="1508" spans="1:2">
      <c r="A1508">
        <v>2655</v>
      </c>
      <c r="B1508" t="s">
        <v>1974</v>
      </c>
    </row>
    <row r="1509" spans="1:2">
      <c r="A1509">
        <v>2660</v>
      </c>
      <c r="B1509" t="s">
        <v>1975</v>
      </c>
    </row>
    <row r="1510" spans="1:2">
      <c r="A1510">
        <v>2667</v>
      </c>
      <c r="B1510" t="s">
        <v>1976</v>
      </c>
    </row>
    <row r="1511" spans="1:2">
      <c r="A1511">
        <v>2667</v>
      </c>
      <c r="B1511" t="s">
        <v>1976</v>
      </c>
    </row>
    <row r="1512" spans="1:2">
      <c r="A1512">
        <v>2668</v>
      </c>
      <c r="B1512" t="s">
        <v>1977</v>
      </c>
    </row>
    <row r="1513" spans="1:2">
      <c r="A1513">
        <v>2668</v>
      </c>
      <c r="B1513" t="s">
        <v>1977</v>
      </c>
    </row>
    <row r="1514" spans="1:2">
      <c r="A1514">
        <v>2668</v>
      </c>
      <c r="B1514" t="s">
        <v>1977</v>
      </c>
    </row>
    <row r="1515" spans="1:2">
      <c r="A1515">
        <v>2670</v>
      </c>
      <c r="B1515" t="s">
        <v>1978</v>
      </c>
    </row>
    <row r="1516" spans="1:2">
      <c r="A1516">
        <v>2670</v>
      </c>
      <c r="B1516" t="s">
        <v>1978</v>
      </c>
    </row>
    <row r="1517" spans="1:2">
      <c r="A1517">
        <v>2671</v>
      </c>
      <c r="B1517" t="s">
        <v>1979</v>
      </c>
    </row>
    <row r="1518" spans="1:2">
      <c r="A1518">
        <v>2677</v>
      </c>
      <c r="B1518" t="s">
        <v>1980</v>
      </c>
    </row>
    <row r="1519" spans="1:2">
      <c r="A1519">
        <v>2677</v>
      </c>
      <c r="B1519" t="s">
        <v>1980</v>
      </c>
    </row>
    <row r="1520" spans="1:2">
      <c r="A1520">
        <v>2684</v>
      </c>
      <c r="B1520" t="s">
        <v>1981</v>
      </c>
    </row>
    <row r="1521" spans="1:2">
      <c r="A1521">
        <v>2684</v>
      </c>
      <c r="B1521" t="s">
        <v>1981</v>
      </c>
    </row>
    <row r="1522" spans="1:2">
      <c r="A1522">
        <v>2684</v>
      </c>
      <c r="B1522" t="s">
        <v>1981</v>
      </c>
    </row>
    <row r="1523" spans="1:2">
      <c r="A1523">
        <v>2684</v>
      </c>
      <c r="B1523" t="s">
        <v>1981</v>
      </c>
    </row>
    <row r="1524" spans="1:2">
      <c r="A1524">
        <v>2684</v>
      </c>
      <c r="B1524" t="s">
        <v>1981</v>
      </c>
    </row>
    <row r="1525" spans="1:2">
      <c r="A1525">
        <v>2685</v>
      </c>
      <c r="B1525" t="s">
        <v>1982</v>
      </c>
    </row>
    <row r="1526" spans="1:2">
      <c r="A1526">
        <v>2689</v>
      </c>
      <c r="B1526" t="s">
        <v>1983</v>
      </c>
    </row>
    <row r="1527" spans="1:2">
      <c r="A1527">
        <v>2693</v>
      </c>
      <c r="B1527" t="s">
        <v>1984</v>
      </c>
    </row>
    <row r="1528" spans="1:2">
      <c r="A1528">
        <v>2696</v>
      </c>
      <c r="B1528" t="s">
        <v>1985</v>
      </c>
    </row>
    <row r="1529" spans="1:2">
      <c r="A1529">
        <v>2697</v>
      </c>
      <c r="B1529" t="s">
        <v>1986</v>
      </c>
    </row>
    <row r="1530" spans="1:2">
      <c r="A1530">
        <v>2697</v>
      </c>
      <c r="B1530" t="s">
        <v>1986</v>
      </c>
    </row>
    <row r="1531" spans="1:2">
      <c r="A1531">
        <v>2699</v>
      </c>
      <c r="B1531" t="s">
        <v>1987</v>
      </c>
    </row>
    <row r="1532" spans="1:2">
      <c r="A1532">
        <v>2699</v>
      </c>
      <c r="B1532" t="s">
        <v>1987</v>
      </c>
    </row>
    <row r="1533" spans="1:2">
      <c r="A1533">
        <v>2704</v>
      </c>
      <c r="B1533" t="s">
        <v>1988</v>
      </c>
    </row>
    <row r="1534" spans="1:2">
      <c r="A1534">
        <v>2704</v>
      </c>
      <c r="B1534" t="s">
        <v>1988</v>
      </c>
    </row>
    <row r="1535" spans="1:2">
      <c r="A1535">
        <v>2709</v>
      </c>
      <c r="B1535" t="s">
        <v>1989</v>
      </c>
    </row>
    <row r="1536" spans="1:2">
      <c r="A1536">
        <v>2709</v>
      </c>
      <c r="B1536" t="s">
        <v>1989</v>
      </c>
    </row>
    <row r="1537" spans="1:2">
      <c r="A1537">
        <v>2713</v>
      </c>
      <c r="B1537" t="s">
        <v>1990</v>
      </c>
    </row>
    <row r="1538" spans="1:2">
      <c r="A1538">
        <v>2713</v>
      </c>
      <c r="B1538" t="s">
        <v>1990</v>
      </c>
    </row>
    <row r="1539" spans="1:2">
      <c r="A1539">
        <v>2715</v>
      </c>
      <c r="B1539" t="s">
        <v>1991</v>
      </c>
    </row>
    <row r="1540" spans="1:2">
      <c r="A1540">
        <v>2718</v>
      </c>
      <c r="B1540" t="s">
        <v>1992</v>
      </c>
    </row>
    <row r="1541" spans="1:2">
      <c r="A1541">
        <v>2720</v>
      </c>
      <c r="B1541" t="s">
        <v>1993</v>
      </c>
    </row>
    <row r="1542" spans="1:2">
      <c r="A1542">
        <v>2724</v>
      </c>
      <c r="B1542" t="s">
        <v>1994</v>
      </c>
    </row>
    <row r="1543" spans="1:2">
      <c r="A1543">
        <v>2724</v>
      </c>
      <c r="B1543" t="s">
        <v>1994</v>
      </c>
    </row>
    <row r="1544" spans="1:2">
      <c r="A1544">
        <v>2725</v>
      </c>
      <c r="B1544" t="s">
        <v>1995</v>
      </c>
    </row>
    <row r="1545" spans="1:2">
      <c r="A1545">
        <v>2729</v>
      </c>
      <c r="B1545" t="s">
        <v>1996</v>
      </c>
    </row>
    <row r="1546" spans="1:2">
      <c r="A1546">
        <v>2737</v>
      </c>
      <c r="B1546" t="s">
        <v>1997</v>
      </c>
    </row>
    <row r="1547" spans="1:2">
      <c r="A1547">
        <v>2737</v>
      </c>
      <c r="B1547" t="s">
        <v>1997</v>
      </c>
    </row>
    <row r="1548" spans="1:2">
      <c r="A1548">
        <v>2738</v>
      </c>
      <c r="B1548" t="s">
        <v>1998</v>
      </c>
    </row>
    <row r="1549" spans="1:2">
      <c r="A1549">
        <v>2741</v>
      </c>
      <c r="B1549" t="s">
        <v>1999</v>
      </c>
    </row>
    <row r="1550" spans="1:2">
      <c r="A1550">
        <v>2745</v>
      </c>
      <c r="B1550" t="s">
        <v>2000</v>
      </c>
    </row>
    <row r="1551" spans="1:2">
      <c r="A1551">
        <v>2747</v>
      </c>
      <c r="B1551" t="s">
        <v>2001</v>
      </c>
    </row>
    <row r="1552" spans="1:2">
      <c r="A1552">
        <v>2747</v>
      </c>
      <c r="B1552" t="s">
        <v>2001</v>
      </c>
    </row>
    <row r="1553" spans="1:2">
      <c r="A1553">
        <v>2750</v>
      </c>
      <c r="B1553" t="s">
        <v>2002</v>
      </c>
    </row>
    <row r="1554" spans="1:2">
      <c r="A1554">
        <v>2760</v>
      </c>
      <c r="B1554" t="s">
        <v>2003</v>
      </c>
    </row>
    <row r="1555" spans="1:2">
      <c r="A1555">
        <v>2764</v>
      </c>
      <c r="B1555" t="s">
        <v>2004</v>
      </c>
    </row>
    <row r="1556" spans="1:2">
      <c r="A1556">
        <v>2765</v>
      </c>
      <c r="B1556" t="s">
        <v>2005</v>
      </c>
    </row>
    <row r="1557" spans="1:2">
      <c r="A1557">
        <v>2770</v>
      </c>
      <c r="B1557" t="s">
        <v>2006</v>
      </c>
    </row>
    <row r="1558" spans="1:2">
      <c r="A1558">
        <v>2771</v>
      </c>
      <c r="B1558" t="s">
        <v>2007</v>
      </c>
    </row>
    <row r="1559" spans="1:2">
      <c r="A1559">
        <v>2773</v>
      </c>
      <c r="B1559" t="s">
        <v>2008</v>
      </c>
    </row>
    <row r="1560" spans="1:2">
      <c r="A1560">
        <v>2775</v>
      </c>
      <c r="B1560" t="s">
        <v>2009</v>
      </c>
    </row>
    <row r="1561" spans="1:2">
      <c r="A1561">
        <v>2776</v>
      </c>
      <c r="B1561" t="s">
        <v>2010</v>
      </c>
    </row>
    <row r="1562" spans="1:2">
      <c r="A1562">
        <v>2776</v>
      </c>
      <c r="B1562" t="s">
        <v>2010</v>
      </c>
    </row>
    <row r="1563" spans="1:2">
      <c r="A1563">
        <v>2778</v>
      </c>
      <c r="B1563" t="s">
        <v>2011</v>
      </c>
    </row>
    <row r="1564" spans="1:2">
      <c r="A1564">
        <v>2778</v>
      </c>
      <c r="B1564" t="s">
        <v>2011</v>
      </c>
    </row>
    <row r="1565" spans="1:2">
      <c r="A1565">
        <v>2779</v>
      </c>
      <c r="B1565" t="s">
        <v>2012</v>
      </c>
    </row>
    <row r="1566" spans="1:2">
      <c r="A1566">
        <v>2781</v>
      </c>
      <c r="B1566" t="s">
        <v>2013</v>
      </c>
    </row>
    <row r="1567" spans="1:2">
      <c r="A1567">
        <v>2781</v>
      </c>
      <c r="B1567" t="s">
        <v>2013</v>
      </c>
    </row>
    <row r="1568" spans="1:2">
      <c r="A1568">
        <v>2781</v>
      </c>
      <c r="B1568" t="s">
        <v>2013</v>
      </c>
    </row>
    <row r="1569" spans="1:2">
      <c r="A1569">
        <v>2787</v>
      </c>
      <c r="B1569" t="s">
        <v>2014</v>
      </c>
    </row>
    <row r="1570" spans="1:2">
      <c r="A1570">
        <v>2791</v>
      </c>
      <c r="B1570" t="s">
        <v>2015</v>
      </c>
    </row>
    <row r="1571" spans="1:2">
      <c r="A1571">
        <v>2794</v>
      </c>
      <c r="B1571" t="s">
        <v>2016</v>
      </c>
    </row>
    <row r="1572" spans="1:2">
      <c r="A1572">
        <v>2794</v>
      </c>
      <c r="B1572" t="s">
        <v>2016</v>
      </c>
    </row>
    <row r="1573" spans="1:2">
      <c r="A1573">
        <v>2795</v>
      </c>
      <c r="B1573" t="s">
        <v>2017</v>
      </c>
    </row>
    <row r="1574" spans="1:2">
      <c r="A1574">
        <v>2795</v>
      </c>
      <c r="B1574" t="s">
        <v>2017</v>
      </c>
    </row>
    <row r="1575" spans="1:2">
      <c r="A1575">
        <v>2795</v>
      </c>
      <c r="B1575" t="s">
        <v>2017</v>
      </c>
    </row>
    <row r="1576" spans="1:2">
      <c r="A1576">
        <v>2796</v>
      </c>
      <c r="B1576" t="s">
        <v>2018</v>
      </c>
    </row>
    <row r="1577" spans="1:2">
      <c r="A1577">
        <v>2797</v>
      </c>
      <c r="B1577" t="s">
        <v>2019</v>
      </c>
    </row>
    <row r="1578" spans="1:2">
      <c r="A1578">
        <v>2797</v>
      </c>
      <c r="B1578" t="s">
        <v>2019</v>
      </c>
    </row>
    <row r="1579" spans="1:2">
      <c r="A1579">
        <v>2801</v>
      </c>
      <c r="B1579" t="s">
        <v>2020</v>
      </c>
    </row>
    <row r="1580" spans="1:2">
      <c r="A1580">
        <v>2803</v>
      </c>
      <c r="B1580" t="s">
        <v>2021</v>
      </c>
    </row>
    <row r="1581" spans="1:2">
      <c r="A1581">
        <v>2803</v>
      </c>
      <c r="B1581" t="s">
        <v>2021</v>
      </c>
    </row>
    <row r="1582" spans="1:2">
      <c r="A1582">
        <v>2813</v>
      </c>
      <c r="B1582" t="s">
        <v>2022</v>
      </c>
    </row>
    <row r="1583" spans="1:2">
      <c r="A1583">
        <v>2817</v>
      </c>
      <c r="B1583" t="s">
        <v>2023</v>
      </c>
    </row>
    <row r="1584" spans="1:2">
      <c r="A1584">
        <v>2817</v>
      </c>
      <c r="B1584" t="s">
        <v>2023</v>
      </c>
    </row>
    <row r="1585" spans="1:2">
      <c r="A1585">
        <v>2820</v>
      </c>
      <c r="B1585" t="s">
        <v>2024</v>
      </c>
    </row>
    <row r="1586" spans="1:2">
      <c r="A1586">
        <v>2820</v>
      </c>
      <c r="B1586" t="s">
        <v>2024</v>
      </c>
    </row>
    <row r="1587" spans="1:2">
      <c r="A1587">
        <v>2823</v>
      </c>
      <c r="B1587" t="s">
        <v>2025</v>
      </c>
    </row>
    <row r="1588" spans="1:2">
      <c r="A1588">
        <v>2825</v>
      </c>
      <c r="B1588" t="s">
        <v>2026</v>
      </c>
    </row>
    <row r="1589" spans="1:2">
      <c r="A1589">
        <v>2825</v>
      </c>
      <c r="B1589" t="s">
        <v>2026</v>
      </c>
    </row>
    <row r="1590" spans="1:2">
      <c r="A1590">
        <v>2828</v>
      </c>
      <c r="B1590" t="s">
        <v>2027</v>
      </c>
    </row>
    <row r="1591" spans="1:2">
      <c r="A1591">
        <v>2828</v>
      </c>
      <c r="B1591" t="s">
        <v>2027</v>
      </c>
    </row>
    <row r="1592" spans="1:2">
      <c r="A1592">
        <v>2833</v>
      </c>
      <c r="B1592" t="s">
        <v>2028</v>
      </c>
    </row>
    <row r="1593" spans="1:2">
      <c r="A1593">
        <v>2833</v>
      </c>
      <c r="B1593" t="s">
        <v>2028</v>
      </c>
    </row>
    <row r="1594" spans="1:2">
      <c r="A1594">
        <v>2837</v>
      </c>
      <c r="B1594" t="s">
        <v>2029</v>
      </c>
    </row>
    <row r="1595" spans="1:2">
      <c r="A1595">
        <v>2837</v>
      </c>
      <c r="B1595" t="s">
        <v>2029</v>
      </c>
    </row>
    <row r="1596" spans="1:2">
      <c r="A1596">
        <v>2840</v>
      </c>
      <c r="B1596" t="s">
        <v>2030</v>
      </c>
    </row>
    <row r="1597" spans="1:2">
      <c r="A1597">
        <v>2840</v>
      </c>
      <c r="B1597" t="s">
        <v>2030</v>
      </c>
    </row>
    <row r="1598" spans="1:2">
      <c r="A1598">
        <v>2840</v>
      </c>
      <c r="B1598" t="s">
        <v>2030</v>
      </c>
    </row>
    <row r="1599" spans="1:2">
      <c r="A1599">
        <v>2840</v>
      </c>
      <c r="B1599" t="s">
        <v>2030</v>
      </c>
    </row>
    <row r="1600" spans="1:2">
      <c r="A1600">
        <v>2847</v>
      </c>
      <c r="B1600" t="s">
        <v>2031</v>
      </c>
    </row>
    <row r="1601" spans="1:2">
      <c r="A1601">
        <v>2847</v>
      </c>
      <c r="B1601" t="s">
        <v>2031</v>
      </c>
    </row>
    <row r="1602" spans="1:2">
      <c r="A1602">
        <v>2847</v>
      </c>
      <c r="B1602" t="s">
        <v>2031</v>
      </c>
    </row>
    <row r="1603" spans="1:2">
      <c r="A1603">
        <v>2848</v>
      </c>
      <c r="B1603" t="s">
        <v>2032</v>
      </c>
    </row>
    <row r="1604" spans="1:2">
      <c r="A1604">
        <v>2851</v>
      </c>
      <c r="B1604" t="s">
        <v>2033</v>
      </c>
    </row>
    <row r="1605" spans="1:2">
      <c r="A1605">
        <v>2855</v>
      </c>
      <c r="B1605" t="s">
        <v>2034</v>
      </c>
    </row>
    <row r="1606" spans="1:2">
      <c r="A1606">
        <v>2855</v>
      </c>
      <c r="B1606" t="s">
        <v>2034</v>
      </c>
    </row>
    <row r="1607" spans="1:2">
      <c r="A1607">
        <v>2855</v>
      </c>
      <c r="B1607" t="s">
        <v>2034</v>
      </c>
    </row>
    <row r="1608" spans="1:2">
      <c r="A1608">
        <v>2858</v>
      </c>
      <c r="B1608" t="s">
        <v>2035</v>
      </c>
    </row>
    <row r="1609" spans="1:2">
      <c r="A1609">
        <v>2858</v>
      </c>
      <c r="B1609" t="s">
        <v>2035</v>
      </c>
    </row>
    <row r="1610" spans="1:2">
      <c r="A1610">
        <v>2858</v>
      </c>
      <c r="B1610" t="s">
        <v>2035</v>
      </c>
    </row>
    <row r="1611" spans="1:2">
      <c r="A1611">
        <v>2858</v>
      </c>
      <c r="B1611" t="s">
        <v>2035</v>
      </c>
    </row>
    <row r="1612" spans="1:2">
      <c r="A1612">
        <v>2859</v>
      </c>
      <c r="B1612" t="s">
        <v>2036</v>
      </c>
    </row>
    <row r="1613" spans="1:2">
      <c r="A1613">
        <v>2861</v>
      </c>
      <c r="B1613" t="s">
        <v>2037</v>
      </c>
    </row>
    <row r="1614" spans="1:2">
      <c r="A1614">
        <v>2862</v>
      </c>
      <c r="B1614" t="s">
        <v>2038</v>
      </c>
    </row>
    <row r="1615" spans="1:2">
      <c r="A1615">
        <v>2865</v>
      </c>
      <c r="B1615" t="s">
        <v>2039</v>
      </c>
    </row>
    <row r="1616" spans="1:2">
      <c r="A1616">
        <v>2865</v>
      </c>
      <c r="B1616" t="s">
        <v>2039</v>
      </c>
    </row>
    <row r="1617" spans="1:2">
      <c r="A1617">
        <v>2867</v>
      </c>
      <c r="B1617" t="s">
        <v>2040</v>
      </c>
    </row>
    <row r="1618" spans="1:2">
      <c r="A1618">
        <v>2868</v>
      </c>
      <c r="B1618" t="s">
        <v>2041</v>
      </c>
    </row>
    <row r="1619" spans="1:2">
      <c r="A1619">
        <v>2868</v>
      </c>
      <c r="B1619" t="s">
        <v>2041</v>
      </c>
    </row>
    <row r="1620" spans="1:2">
      <c r="A1620">
        <v>2868</v>
      </c>
      <c r="B1620" t="s">
        <v>2041</v>
      </c>
    </row>
    <row r="1621" spans="1:2">
      <c r="A1621">
        <v>2873</v>
      </c>
      <c r="B1621" t="s">
        <v>2042</v>
      </c>
    </row>
    <row r="1622" spans="1:2">
      <c r="A1622">
        <v>2873</v>
      </c>
      <c r="B1622" t="s">
        <v>2042</v>
      </c>
    </row>
    <row r="1623" spans="1:2">
      <c r="A1623">
        <v>2874</v>
      </c>
      <c r="B1623" t="s">
        <v>2043</v>
      </c>
    </row>
    <row r="1624" spans="1:2">
      <c r="A1624">
        <v>2874</v>
      </c>
      <c r="B1624" t="s">
        <v>2043</v>
      </c>
    </row>
    <row r="1625" spans="1:2">
      <c r="A1625">
        <v>2874</v>
      </c>
      <c r="B1625" t="s">
        <v>2043</v>
      </c>
    </row>
    <row r="1626" spans="1:2">
      <c r="A1626">
        <v>2877</v>
      </c>
      <c r="B1626" t="s">
        <v>2044</v>
      </c>
    </row>
    <row r="1627" spans="1:2">
      <c r="A1627">
        <v>2878</v>
      </c>
      <c r="B1627" t="s">
        <v>2045</v>
      </c>
    </row>
    <row r="1628" spans="1:2">
      <c r="A1628">
        <v>2880</v>
      </c>
      <c r="B1628" t="s">
        <v>2046</v>
      </c>
    </row>
    <row r="1629" spans="1:2">
      <c r="A1629">
        <v>2880</v>
      </c>
      <c r="B1629" t="s">
        <v>2046</v>
      </c>
    </row>
    <row r="1630" spans="1:2">
      <c r="A1630">
        <v>2882</v>
      </c>
      <c r="B1630" t="s">
        <v>2047</v>
      </c>
    </row>
    <row r="1631" spans="1:2">
      <c r="A1631">
        <v>2882</v>
      </c>
      <c r="B1631" t="s">
        <v>2047</v>
      </c>
    </row>
    <row r="1632" spans="1:2">
      <c r="A1632">
        <v>2882</v>
      </c>
      <c r="B1632" t="s">
        <v>2047</v>
      </c>
    </row>
    <row r="1633" spans="1:2">
      <c r="A1633">
        <v>2882</v>
      </c>
      <c r="B1633" t="s">
        <v>2047</v>
      </c>
    </row>
    <row r="1634" spans="1:2">
      <c r="A1634">
        <v>2882</v>
      </c>
      <c r="B1634" t="s">
        <v>2047</v>
      </c>
    </row>
    <row r="1635" spans="1:2">
      <c r="A1635">
        <v>2882</v>
      </c>
      <c r="B1635" t="s">
        <v>2047</v>
      </c>
    </row>
    <row r="1636" spans="1:2">
      <c r="A1636">
        <v>2882</v>
      </c>
      <c r="B1636" t="s">
        <v>2047</v>
      </c>
    </row>
    <row r="1637" spans="1:2">
      <c r="A1637">
        <v>2882</v>
      </c>
      <c r="B1637" t="s">
        <v>2047</v>
      </c>
    </row>
    <row r="1638" spans="1:2">
      <c r="A1638">
        <v>2883</v>
      </c>
      <c r="B1638" t="s">
        <v>2048</v>
      </c>
    </row>
    <row r="1639" spans="1:2">
      <c r="A1639">
        <v>2884</v>
      </c>
      <c r="B1639" t="s">
        <v>2049</v>
      </c>
    </row>
    <row r="1640" spans="1:2">
      <c r="A1640">
        <v>2884</v>
      </c>
      <c r="B1640" t="s">
        <v>2049</v>
      </c>
    </row>
    <row r="1641" spans="1:2">
      <c r="A1641">
        <v>2885</v>
      </c>
      <c r="B1641" t="s">
        <v>2050</v>
      </c>
    </row>
    <row r="1642" spans="1:2">
      <c r="A1642">
        <v>2886</v>
      </c>
      <c r="B1642" t="s">
        <v>2051</v>
      </c>
    </row>
    <row r="1643" spans="1:2">
      <c r="A1643">
        <v>2886</v>
      </c>
      <c r="B1643" t="s">
        <v>2051</v>
      </c>
    </row>
    <row r="1644" spans="1:2">
      <c r="A1644">
        <v>2886</v>
      </c>
      <c r="B1644" t="s">
        <v>2051</v>
      </c>
    </row>
    <row r="1645" spans="1:2">
      <c r="A1645">
        <v>2892</v>
      </c>
      <c r="B1645" t="s">
        <v>2052</v>
      </c>
    </row>
    <row r="1646" spans="1:2">
      <c r="A1646">
        <v>2893</v>
      </c>
      <c r="B1646" t="s">
        <v>2053</v>
      </c>
    </row>
    <row r="1647" spans="1:2">
      <c r="A1647">
        <v>2896</v>
      </c>
      <c r="B1647" t="s">
        <v>2054</v>
      </c>
    </row>
    <row r="1648" spans="1:2">
      <c r="A1648">
        <v>2896</v>
      </c>
      <c r="B1648" t="s">
        <v>2054</v>
      </c>
    </row>
    <row r="1649" spans="1:2">
      <c r="A1649">
        <v>2897</v>
      </c>
      <c r="B1649" t="s">
        <v>2055</v>
      </c>
    </row>
    <row r="1650" spans="1:2">
      <c r="A1650">
        <v>2897</v>
      </c>
      <c r="B1650" t="s">
        <v>2055</v>
      </c>
    </row>
    <row r="1651" spans="1:2">
      <c r="A1651">
        <v>2903</v>
      </c>
      <c r="B1651" t="s">
        <v>2056</v>
      </c>
    </row>
    <row r="1652" spans="1:2">
      <c r="A1652">
        <v>2908</v>
      </c>
      <c r="B1652" t="s">
        <v>2057</v>
      </c>
    </row>
    <row r="1653" spans="1:2">
      <c r="A1653">
        <v>2908</v>
      </c>
      <c r="B1653" t="s">
        <v>2057</v>
      </c>
    </row>
    <row r="1654" spans="1:2">
      <c r="A1654">
        <v>2908</v>
      </c>
      <c r="B1654" t="s">
        <v>2057</v>
      </c>
    </row>
    <row r="1655" spans="1:2">
      <c r="A1655">
        <v>2908</v>
      </c>
      <c r="B1655" t="s">
        <v>2057</v>
      </c>
    </row>
    <row r="1656" spans="1:2">
      <c r="A1656">
        <v>2912</v>
      </c>
      <c r="B1656" t="s">
        <v>2058</v>
      </c>
    </row>
    <row r="1657" spans="1:2">
      <c r="A1657">
        <v>2912</v>
      </c>
      <c r="B1657" t="s">
        <v>2058</v>
      </c>
    </row>
    <row r="1658" spans="1:2">
      <c r="A1658">
        <v>2920</v>
      </c>
      <c r="B1658" t="s">
        <v>2059</v>
      </c>
    </row>
    <row r="1659" spans="1:2">
      <c r="A1659">
        <v>2923</v>
      </c>
      <c r="B1659" t="s">
        <v>2060</v>
      </c>
    </row>
    <row r="1660" spans="1:2">
      <c r="A1660">
        <v>2924</v>
      </c>
      <c r="B1660" t="s">
        <v>2061</v>
      </c>
    </row>
    <row r="1661" spans="1:2">
      <c r="A1661">
        <v>2924</v>
      </c>
      <c r="B1661" t="s">
        <v>2061</v>
      </c>
    </row>
    <row r="1662" spans="1:2">
      <c r="A1662">
        <v>2928</v>
      </c>
      <c r="B1662" t="s">
        <v>2062</v>
      </c>
    </row>
    <row r="1663" spans="1:2">
      <c r="A1663">
        <v>2928</v>
      </c>
      <c r="B1663" t="s">
        <v>2062</v>
      </c>
    </row>
    <row r="1664" spans="1:2">
      <c r="A1664">
        <v>2931</v>
      </c>
      <c r="B1664" t="s">
        <v>2063</v>
      </c>
    </row>
    <row r="1665" spans="1:2">
      <c r="A1665">
        <v>2932</v>
      </c>
      <c r="B1665" t="s">
        <v>2064</v>
      </c>
    </row>
    <row r="1666" spans="1:2">
      <c r="A1666">
        <v>2935</v>
      </c>
      <c r="B1666" t="s">
        <v>2065</v>
      </c>
    </row>
    <row r="1667" spans="1:2">
      <c r="A1667">
        <v>2938</v>
      </c>
      <c r="B1667" t="s">
        <v>2066</v>
      </c>
    </row>
    <row r="1668" spans="1:2">
      <c r="A1668">
        <v>2941</v>
      </c>
      <c r="B1668" t="s">
        <v>2067</v>
      </c>
    </row>
    <row r="1669" spans="1:2">
      <c r="A1669">
        <v>2944</v>
      </c>
      <c r="B1669" t="s">
        <v>2068</v>
      </c>
    </row>
    <row r="1670" spans="1:2">
      <c r="A1670">
        <v>2947</v>
      </c>
      <c r="B1670" t="s">
        <v>2069</v>
      </c>
    </row>
    <row r="1671" spans="1:2">
      <c r="A1671">
        <v>2951</v>
      </c>
      <c r="B1671" t="s">
        <v>2070</v>
      </c>
    </row>
    <row r="1672" spans="1:2">
      <c r="A1672">
        <v>2951</v>
      </c>
      <c r="B1672" t="s">
        <v>2070</v>
      </c>
    </row>
    <row r="1673" spans="1:2">
      <c r="A1673">
        <v>2952</v>
      </c>
      <c r="B1673" t="s">
        <v>2071</v>
      </c>
    </row>
    <row r="1674" spans="1:2">
      <c r="A1674">
        <v>2954</v>
      </c>
      <c r="B1674" t="s">
        <v>2072</v>
      </c>
    </row>
    <row r="1675" spans="1:2">
      <c r="A1675">
        <v>2957</v>
      </c>
      <c r="B1675" t="s">
        <v>2073</v>
      </c>
    </row>
    <row r="1676" spans="1:2">
      <c r="A1676">
        <v>2958</v>
      </c>
      <c r="B1676" t="s">
        <v>2074</v>
      </c>
    </row>
    <row r="1677" spans="1:2">
      <c r="A1677">
        <v>2960</v>
      </c>
      <c r="B1677" t="s">
        <v>2075</v>
      </c>
    </row>
    <row r="1678" spans="1:2">
      <c r="A1678">
        <v>2962</v>
      </c>
      <c r="B1678" t="s">
        <v>2076</v>
      </c>
    </row>
    <row r="1679" spans="1:2">
      <c r="A1679">
        <v>2963</v>
      </c>
      <c r="B1679" t="s">
        <v>2077</v>
      </c>
    </row>
    <row r="1680" spans="1:2">
      <c r="A1680">
        <v>2964</v>
      </c>
      <c r="B1680" t="s">
        <v>2078</v>
      </c>
    </row>
    <row r="1681" spans="1:2">
      <c r="A1681">
        <v>2968</v>
      </c>
      <c r="B1681" t="s">
        <v>2079</v>
      </c>
    </row>
    <row r="1682" spans="1:2">
      <c r="A1682">
        <v>2968</v>
      </c>
      <c r="B1682" t="s">
        <v>2079</v>
      </c>
    </row>
    <row r="1683" spans="1:2">
      <c r="A1683">
        <v>2968</v>
      </c>
      <c r="B1683" t="s">
        <v>2079</v>
      </c>
    </row>
    <row r="1684" spans="1:2">
      <c r="A1684">
        <v>2973</v>
      </c>
      <c r="B1684" t="s">
        <v>2080</v>
      </c>
    </row>
    <row r="1685" spans="1:2">
      <c r="A1685">
        <v>2973</v>
      </c>
      <c r="B1685" t="s">
        <v>2080</v>
      </c>
    </row>
    <row r="1686" spans="1:2">
      <c r="A1686">
        <v>2973</v>
      </c>
      <c r="B1686" t="s">
        <v>2080</v>
      </c>
    </row>
    <row r="1687" spans="1:2">
      <c r="A1687">
        <v>2976</v>
      </c>
      <c r="B1687" t="s">
        <v>2081</v>
      </c>
    </row>
    <row r="1688" spans="1:2">
      <c r="A1688">
        <v>2979</v>
      </c>
      <c r="B1688" t="s">
        <v>2082</v>
      </c>
    </row>
    <row r="1689" spans="1:2">
      <c r="A1689">
        <v>2979</v>
      </c>
      <c r="B1689" t="s">
        <v>2082</v>
      </c>
    </row>
    <row r="1690" spans="1:2">
      <c r="A1690">
        <v>2979</v>
      </c>
      <c r="B1690" t="s">
        <v>2082</v>
      </c>
    </row>
    <row r="1691" spans="1:2">
      <c r="A1691">
        <v>2979</v>
      </c>
      <c r="B1691" t="s">
        <v>2082</v>
      </c>
    </row>
    <row r="1692" spans="1:2">
      <c r="A1692">
        <v>2980</v>
      </c>
      <c r="B1692" t="s">
        <v>2083</v>
      </c>
    </row>
    <row r="1693" spans="1:2">
      <c r="A1693">
        <v>2980</v>
      </c>
      <c r="B1693" t="s">
        <v>2083</v>
      </c>
    </row>
    <row r="1694" spans="1:2">
      <c r="A1694">
        <v>2980</v>
      </c>
      <c r="B1694" t="s">
        <v>2083</v>
      </c>
    </row>
    <row r="1695" spans="1:2">
      <c r="A1695">
        <v>2980</v>
      </c>
      <c r="B1695" t="s">
        <v>2083</v>
      </c>
    </row>
    <row r="1696" spans="1:2">
      <c r="A1696">
        <v>2987</v>
      </c>
      <c r="B1696" t="s">
        <v>2084</v>
      </c>
    </row>
    <row r="1697" spans="1:2">
      <c r="A1697">
        <v>2987</v>
      </c>
      <c r="B1697" t="s">
        <v>2084</v>
      </c>
    </row>
    <row r="1698" spans="1:2">
      <c r="A1698">
        <v>2991</v>
      </c>
      <c r="B1698" t="s">
        <v>2085</v>
      </c>
    </row>
    <row r="1699" spans="1:2">
      <c r="A1699">
        <v>2992</v>
      </c>
      <c r="B1699" t="s">
        <v>2086</v>
      </c>
    </row>
    <row r="1700" spans="1:2">
      <c r="A1700">
        <v>2999</v>
      </c>
      <c r="B1700" t="s">
        <v>2087</v>
      </c>
    </row>
    <row r="1701" spans="1:2">
      <c r="A1701">
        <v>3000</v>
      </c>
      <c r="B1701" t="s">
        <v>2088</v>
      </c>
    </row>
    <row r="1702" spans="1:2">
      <c r="A1702">
        <v>3001</v>
      </c>
      <c r="B1702" t="s">
        <v>2089</v>
      </c>
    </row>
    <row r="1703" spans="1:2">
      <c r="A1703">
        <v>3003</v>
      </c>
      <c r="B1703" t="s">
        <v>2090</v>
      </c>
    </row>
    <row r="1704" spans="1:2">
      <c r="A1704">
        <v>3004</v>
      </c>
      <c r="B1704" t="s">
        <v>2091</v>
      </c>
    </row>
    <row r="1705" spans="1:2">
      <c r="A1705">
        <v>3004</v>
      </c>
      <c r="B1705" t="s">
        <v>2091</v>
      </c>
    </row>
    <row r="1706" spans="1:2">
      <c r="A1706">
        <v>3005</v>
      </c>
      <c r="B1706" t="s">
        <v>2092</v>
      </c>
    </row>
    <row r="1707" spans="1:2">
      <c r="A1707">
        <v>3006</v>
      </c>
      <c r="B1707" t="s">
        <v>2093</v>
      </c>
    </row>
    <row r="1708" spans="1:2">
      <c r="A1708">
        <v>3006</v>
      </c>
      <c r="B1708" t="s">
        <v>2093</v>
      </c>
    </row>
    <row r="1709" spans="1:2">
      <c r="A1709">
        <v>3008</v>
      </c>
      <c r="B1709" t="s">
        <v>2094</v>
      </c>
    </row>
    <row r="1710" spans="1:2">
      <c r="A1710">
        <v>3008</v>
      </c>
      <c r="B1710" t="s">
        <v>2094</v>
      </c>
    </row>
    <row r="1711" spans="1:2">
      <c r="A1711">
        <v>3011</v>
      </c>
      <c r="B1711" t="s">
        <v>2095</v>
      </c>
    </row>
    <row r="1712" spans="1:2">
      <c r="A1712">
        <v>3011</v>
      </c>
      <c r="B1712" t="s">
        <v>2095</v>
      </c>
    </row>
    <row r="1713" spans="1:2">
      <c r="A1713">
        <v>3011</v>
      </c>
      <c r="B1713" t="s">
        <v>2095</v>
      </c>
    </row>
    <row r="1714" spans="1:2">
      <c r="A1714">
        <v>3011</v>
      </c>
      <c r="B1714" t="s">
        <v>2095</v>
      </c>
    </row>
    <row r="1715" spans="1:2">
      <c r="A1715">
        <v>3012</v>
      </c>
      <c r="B1715" t="s">
        <v>2096</v>
      </c>
    </row>
    <row r="1716" spans="1:2">
      <c r="A1716">
        <v>3012</v>
      </c>
      <c r="B1716" t="s">
        <v>2096</v>
      </c>
    </row>
    <row r="1717" spans="1:2">
      <c r="A1717">
        <v>3012</v>
      </c>
      <c r="B1717" t="s">
        <v>2096</v>
      </c>
    </row>
    <row r="1718" spans="1:2">
      <c r="A1718">
        <v>3017</v>
      </c>
      <c r="B1718" t="s">
        <v>2097</v>
      </c>
    </row>
    <row r="1719" spans="1:2">
      <c r="A1719">
        <v>3017</v>
      </c>
      <c r="B1719" t="s">
        <v>2097</v>
      </c>
    </row>
    <row r="1720" spans="1:2">
      <c r="A1720">
        <v>3035</v>
      </c>
      <c r="B1720" t="s">
        <v>2098</v>
      </c>
    </row>
    <row r="1721" spans="1:2">
      <c r="A1721">
        <v>3035</v>
      </c>
      <c r="B1721" t="s">
        <v>2098</v>
      </c>
    </row>
    <row r="1722" spans="1:2">
      <c r="A1722">
        <v>3036</v>
      </c>
      <c r="B1722" t="s">
        <v>2099</v>
      </c>
    </row>
    <row r="1723" spans="1:2">
      <c r="A1723">
        <v>3036</v>
      </c>
      <c r="B1723" t="s">
        <v>2099</v>
      </c>
    </row>
    <row r="1724" spans="1:2">
      <c r="A1724">
        <v>3036</v>
      </c>
      <c r="B1724" t="s">
        <v>2099</v>
      </c>
    </row>
    <row r="1725" spans="1:2">
      <c r="A1725">
        <v>3036</v>
      </c>
      <c r="B1725" t="s">
        <v>2099</v>
      </c>
    </row>
    <row r="1726" spans="1:2">
      <c r="A1726">
        <v>3041</v>
      </c>
      <c r="B1726" t="s">
        <v>2100</v>
      </c>
    </row>
    <row r="1727" spans="1:2">
      <c r="A1727">
        <v>3041</v>
      </c>
      <c r="B1727" t="s">
        <v>2100</v>
      </c>
    </row>
    <row r="1728" spans="1:2">
      <c r="A1728">
        <v>3042</v>
      </c>
      <c r="B1728" t="s">
        <v>2101</v>
      </c>
    </row>
    <row r="1729" spans="1:2">
      <c r="A1729">
        <v>3045</v>
      </c>
      <c r="B1729" t="s">
        <v>2102</v>
      </c>
    </row>
    <row r="1730" spans="1:2">
      <c r="A1730">
        <v>3046</v>
      </c>
      <c r="B1730" t="s">
        <v>2103</v>
      </c>
    </row>
    <row r="1731" spans="1:2">
      <c r="A1731">
        <v>3048</v>
      </c>
      <c r="B1731" t="s">
        <v>2104</v>
      </c>
    </row>
    <row r="1732" spans="1:2">
      <c r="A1732">
        <v>3053</v>
      </c>
      <c r="B1732" t="s">
        <v>2105</v>
      </c>
    </row>
    <row r="1733" spans="1:2">
      <c r="A1733">
        <v>3063</v>
      </c>
      <c r="B1733" t="s">
        <v>2106</v>
      </c>
    </row>
    <row r="1734" spans="1:2">
      <c r="A1734">
        <v>3063</v>
      </c>
      <c r="B1734" t="s">
        <v>2106</v>
      </c>
    </row>
    <row r="1735" spans="1:2">
      <c r="A1735">
        <v>3063</v>
      </c>
      <c r="B1735" t="s">
        <v>2106</v>
      </c>
    </row>
    <row r="1736" spans="1:2">
      <c r="A1736">
        <v>3064</v>
      </c>
      <c r="B1736" t="s">
        <v>2107</v>
      </c>
    </row>
    <row r="1737" spans="1:2">
      <c r="A1737">
        <v>3067</v>
      </c>
      <c r="B1737" t="s">
        <v>2108</v>
      </c>
    </row>
    <row r="1738" spans="1:2">
      <c r="A1738">
        <v>3069</v>
      </c>
      <c r="B1738" t="s">
        <v>2109</v>
      </c>
    </row>
    <row r="1739" spans="1:2">
      <c r="A1739">
        <v>3069</v>
      </c>
      <c r="B1739" t="s">
        <v>2109</v>
      </c>
    </row>
    <row r="1740" spans="1:2">
      <c r="A1740">
        <v>3069</v>
      </c>
      <c r="B1740" t="s">
        <v>2109</v>
      </c>
    </row>
    <row r="1741" spans="1:2">
      <c r="A1741">
        <v>3075</v>
      </c>
      <c r="B1741" t="s">
        <v>2110</v>
      </c>
    </row>
    <row r="1742" spans="1:2">
      <c r="A1742">
        <v>3076</v>
      </c>
      <c r="B1742" t="s">
        <v>2111</v>
      </c>
    </row>
    <row r="1743" spans="1:2">
      <c r="A1743">
        <v>3077</v>
      </c>
      <c r="B1743" t="s">
        <v>2112</v>
      </c>
    </row>
    <row r="1744" spans="1:2">
      <c r="A1744">
        <v>3078</v>
      </c>
      <c r="B1744" t="s">
        <v>2113</v>
      </c>
    </row>
    <row r="1745" spans="1:2">
      <c r="A1745">
        <v>3078</v>
      </c>
      <c r="B1745" t="s">
        <v>2113</v>
      </c>
    </row>
    <row r="1746" spans="1:2">
      <c r="A1746">
        <v>3079</v>
      </c>
      <c r="B1746" t="s">
        <v>2114</v>
      </c>
    </row>
    <row r="1747" spans="1:2">
      <c r="A1747">
        <v>3079</v>
      </c>
      <c r="B1747" t="s">
        <v>2114</v>
      </c>
    </row>
    <row r="1748" spans="1:2">
      <c r="A1748">
        <v>3079</v>
      </c>
      <c r="B1748" t="s">
        <v>2114</v>
      </c>
    </row>
    <row r="1749" spans="1:2">
      <c r="A1749">
        <v>3079</v>
      </c>
      <c r="B1749" t="s">
        <v>2114</v>
      </c>
    </row>
    <row r="1750" spans="1:2">
      <c r="A1750">
        <v>3079</v>
      </c>
      <c r="B1750" t="s">
        <v>2114</v>
      </c>
    </row>
    <row r="1751" spans="1:2">
      <c r="A1751">
        <v>3079</v>
      </c>
      <c r="B1751" t="s">
        <v>2114</v>
      </c>
    </row>
    <row r="1752" spans="1:2">
      <c r="A1752">
        <v>3079</v>
      </c>
      <c r="B1752" t="s">
        <v>2114</v>
      </c>
    </row>
    <row r="1753" spans="1:2">
      <c r="A1753">
        <v>3084</v>
      </c>
      <c r="B1753" t="s">
        <v>2115</v>
      </c>
    </row>
    <row r="1754" spans="1:2">
      <c r="A1754">
        <v>3084</v>
      </c>
      <c r="B1754" t="s">
        <v>2115</v>
      </c>
    </row>
    <row r="1755" spans="1:2">
      <c r="A1755">
        <v>3084</v>
      </c>
      <c r="B1755" t="s">
        <v>2115</v>
      </c>
    </row>
    <row r="1756" spans="1:2">
      <c r="A1756">
        <v>3086</v>
      </c>
      <c r="B1756" t="s">
        <v>2116</v>
      </c>
    </row>
    <row r="1757" spans="1:2">
      <c r="A1757">
        <v>3089</v>
      </c>
      <c r="B1757" t="s">
        <v>2117</v>
      </c>
    </row>
    <row r="1758" spans="1:2">
      <c r="A1758">
        <v>3095</v>
      </c>
      <c r="B1758" t="s">
        <v>2118</v>
      </c>
    </row>
    <row r="1759" spans="1:2">
      <c r="A1759">
        <v>3096</v>
      </c>
      <c r="B1759" t="s">
        <v>2119</v>
      </c>
    </row>
    <row r="1760" spans="1:2">
      <c r="A1760">
        <v>3096</v>
      </c>
      <c r="B1760" t="s">
        <v>2119</v>
      </c>
    </row>
    <row r="1761" spans="1:2">
      <c r="A1761">
        <v>3096</v>
      </c>
      <c r="B1761" t="s">
        <v>2119</v>
      </c>
    </row>
    <row r="1762" spans="1:2">
      <c r="A1762">
        <v>3096</v>
      </c>
      <c r="B1762" t="s">
        <v>2119</v>
      </c>
    </row>
    <row r="1763" spans="1:2">
      <c r="A1763">
        <v>3098</v>
      </c>
      <c r="B1763" t="s">
        <v>2120</v>
      </c>
    </row>
    <row r="1764" spans="1:2">
      <c r="A1764">
        <v>3098</v>
      </c>
      <c r="B1764" t="s">
        <v>2120</v>
      </c>
    </row>
    <row r="1765" spans="1:2">
      <c r="A1765">
        <v>3098</v>
      </c>
      <c r="B1765" t="s">
        <v>2120</v>
      </c>
    </row>
    <row r="1766" spans="1:2">
      <c r="A1766">
        <v>3100</v>
      </c>
      <c r="B1766" t="s">
        <v>2121</v>
      </c>
    </row>
    <row r="1767" spans="1:2">
      <c r="A1767">
        <v>3105</v>
      </c>
      <c r="B1767" t="s">
        <v>2122</v>
      </c>
    </row>
    <row r="1768" spans="1:2">
      <c r="A1768">
        <v>3105</v>
      </c>
      <c r="B1768" t="s">
        <v>2122</v>
      </c>
    </row>
    <row r="1769" spans="1:2">
      <c r="A1769">
        <v>3105</v>
      </c>
      <c r="B1769" t="s">
        <v>2122</v>
      </c>
    </row>
    <row r="1770" spans="1:2">
      <c r="A1770">
        <v>3106</v>
      </c>
      <c r="B1770" t="s">
        <v>2123</v>
      </c>
    </row>
    <row r="1771" spans="1:2">
      <c r="A1771">
        <v>3106</v>
      </c>
      <c r="B1771" t="s">
        <v>2123</v>
      </c>
    </row>
    <row r="1772" spans="1:2">
      <c r="A1772">
        <v>3106</v>
      </c>
      <c r="B1772" t="s">
        <v>2123</v>
      </c>
    </row>
    <row r="1773" spans="1:2">
      <c r="A1773">
        <v>3113</v>
      </c>
      <c r="B1773" t="s">
        <v>2124</v>
      </c>
    </row>
    <row r="1774" spans="1:2">
      <c r="A1774">
        <v>3113</v>
      </c>
      <c r="B1774" t="s">
        <v>2124</v>
      </c>
    </row>
    <row r="1775" spans="1:2">
      <c r="A1775">
        <v>3113</v>
      </c>
      <c r="B1775" t="s">
        <v>2124</v>
      </c>
    </row>
    <row r="1776" spans="1:2">
      <c r="A1776">
        <v>3119</v>
      </c>
      <c r="B1776" t="s">
        <v>2125</v>
      </c>
    </row>
    <row r="1777" spans="1:2">
      <c r="A1777">
        <v>3120</v>
      </c>
      <c r="B1777" t="s">
        <v>2126</v>
      </c>
    </row>
    <row r="1778" spans="1:2">
      <c r="A1778">
        <v>3123</v>
      </c>
      <c r="B1778" t="s">
        <v>2127</v>
      </c>
    </row>
    <row r="1779" spans="1:2">
      <c r="A1779">
        <v>3124</v>
      </c>
      <c r="B1779" t="s">
        <v>2128</v>
      </c>
    </row>
    <row r="1780" spans="1:2">
      <c r="A1780">
        <v>3125</v>
      </c>
      <c r="B1780" t="s">
        <v>2129</v>
      </c>
    </row>
    <row r="1781" spans="1:2">
      <c r="A1781">
        <v>3128</v>
      </c>
      <c r="B1781" t="s">
        <v>2130</v>
      </c>
    </row>
    <row r="1782" spans="1:2">
      <c r="A1782">
        <v>3132</v>
      </c>
      <c r="B1782" t="s">
        <v>2131</v>
      </c>
    </row>
    <row r="1783" spans="1:2">
      <c r="A1783">
        <v>3132</v>
      </c>
      <c r="B1783" t="s">
        <v>2131</v>
      </c>
    </row>
    <row r="1784" spans="1:2">
      <c r="A1784">
        <v>3133</v>
      </c>
      <c r="B1784" t="s">
        <v>2132</v>
      </c>
    </row>
    <row r="1785" spans="1:2">
      <c r="A1785">
        <v>3133</v>
      </c>
      <c r="B1785" t="s">
        <v>2132</v>
      </c>
    </row>
    <row r="1786" spans="1:2">
      <c r="A1786">
        <v>3133</v>
      </c>
      <c r="B1786" t="s">
        <v>2132</v>
      </c>
    </row>
    <row r="1787" spans="1:2">
      <c r="A1787">
        <v>3133</v>
      </c>
      <c r="B1787" t="s">
        <v>2132</v>
      </c>
    </row>
    <row r="1788" spans="1:2">
      <c r="A1788">
        <v>3133</v>
      </c>
      <c r="B1788" t="s">
        <v>2132</v>
      </c>
    </row>
    <row r="1789" spans="1:2">
      <c r="A1789">
        <v>3133</v>
      </c>
      <c r="B1789" t="s">
        <v>2132</v>
      </c>
    </row>
    <row r="1790" spans="1:2">
      <c r="A1790">
        <v>3136</v>
      </c>
      <c r="B1790" t="s">
        <v>2133</v>
      </c>
    </row>
    <row r="1791" spans="1:2">
      <c r="A1791">
        <v>3137</v>
      </c>
      <c r="B1791" t="s">
        <v>2134</v>
      </c>
    </row>
    <row r="1792" spans="1:2">
      <c r="A1792">
        <v>3138</v>
      </c>
      <c r="B1792" t="s">
        <v>2135</v>
      </c>
    </row>
    <row r="1793" spans="1:2">
      <c r="A1793">
        <v>3139</v>
      </c>
      <c r="B1793" t="s">
        <v>2136</v>
      </c>
    </row>
    <row r="1794" spans="1:2">
      <c r="A1794">
        <v>3141</v>
      </c>
      <c r="B1794" t="s">
        <v>2137</v>
      </c>
    </row>
    <row r="1795" spans="1:2">
      <c r="A1795">
        <v>3141</v>
      </c>
      <c r="B1795" t="s">
        <v>2137</v>
      </c>
    </row>
    <row r="1796" spans="1:2">
      <c r="A1796">
        <v>3143</v>
      </c>
      <c r="B1796" t="s">
        <v>2138</v>
      </c>
    </row>
    <row r="1797" spans="1:2">
      <c r="A1797">
        <v>3146</v>
      </c>
      <c r="B1797" t="s">
        <v>2139</v>
      </c>
    </row>
    <row r="1798" spans="1:2">
      <c r="A1798">
        <v>3146</v>
      </c>
      <c r="B1798" t="s">
        <v>2139</v>
      </c>
    </row>
    <row r="1799" spans="1:2">
      <c r="A1799">
        <v>3148</v>
      </c>
      <c r="B1799" t="s">
        <v>2140</v>
      </c>
    </row>
    <row r="1800" spans="1:2">
      <c r="A1800">
        <v>3149</v>
      </c>
      <c r="B1800" t="s">
        <v>2141</v>
      </c>
    </row>
    <row r="1801" spans="1:2">
      <c r="A1801">
        <v>3151</v>
      </c>
      <c r="B1801" t="s">
        <v>2142</v>
      </c>
    </row>
    <row r="1802" spans="1:2">
      <c r="A1802">
        <v>3151</v>
      </c>
      <c r="B1802" t="s">
        <v>2142</v>
      </c>
    </row>
    <row r="1803" spans="1:2">
      <c r="A1803">
        <v>3151</v>
      </c>
      <c r="B1803" t="s">
        <v>2142</v>
      </c>
    </row>
    <row r="1804" spans="1:2">
      <c r="A1804">
        <v>3151</v>
      </c>
      <c r="B1804" t="s">
        <v>2142</v>
      </c>
    </row>
    <row r="1805" spans="1:2">
      <c r="A1805">
        <v>3151</v>
      </c>
      <c r="B1805" t="s">
        <v>2142</v>
      </c>
    </row>
    <row r="1806" spans="1:2">
      <c r="A1806">
        <v>3151</v>
      </c>
      <c r="B1806" t="s">
        <v>2142</v>
      </c>
    </row>
    <row r="1807" spans="1:2">
      <c r="A1807">
        <v>3151</v>
      </c>
      <c r="B1807" t="s">
        <v>2142</v>
      </c>
    </row>
    <row r="1808" spans="1:2">
      <c r="A1808">
        <v>3154</v>
      </c>
      <c r="B1808" t="s">
        <v>2143</v>
      </c>
    </row>
    <row r="1809" spans="1:2">
      <c r="A1809">
        <v>3154</v>
      </c>
      <c r="B1809" t="s">
        <v>2143</v>
      </c>
    </row>
    <row r="1810" spans="1:2">
      <c r="A1810">
        <v>3154</v>
      </c>
      <c r="B1810" t="s">
        <v>2143</v>
      </c>
    </row>
    <row r="1811" spans="1:2">
      <c r="A1811">
        <v>3155</v>
      </c>
      <c r="B1811" t="s">
        <v>2144</v>
      </c>
    </row>
    <row r="1812" spans="1:2">
      <c r="A1812">
        <v>3155</v>
      </c>
      <c r="B1812" t="s">
        <v>2144</v>
      </c>
    </row>
    <row r="1813" spans="1:2">
      <c r="A1813">
        <v>3155</v>
      </c>
      <c r="B1813" t="s">
        <v>2144</v>
      </c>
    </row>
    <row r="1814" spans="1:2">
      <c r="A1814">
        <v>3155</v>
      </c>
      <c r="B1814" t="s">
        <v>2144</v>
      </c>
    </row>
    <row r="1815" spans="1:2">
      <c r="A1815">
        <v>3167</v>
      </c>
      <c r="B1815" t="s">
        <v>2145</v>
      </c>
    </row>
    <row r="1816" spans="1:2">
      <c r="A1816">
        <v>3167</v>
      </c>
      <c r="B1816" t="s">
        <v>2145</v>
      </c>
    </row>
    <row r="1817" spans="1:2">
      <c r="A1817">
        <v>3167</v>
      </c>
      <c r="B1817" t="s">
        <v>2145</v>
      </c>
    </row>
    <row r="1818" spans="1:2">
      <c r="A1818">
        <v>3169</v>
      </c>
      <c r="B1818" t="s">
        <v>2146</v>
      </c>
    </row>
    <row r="1819" spans="1:2">
      <c r="A1819">
        <v>3170</v>
      </c>
      <c r="B1819" t="s">
        <v>2147</v>
      </c>
    </row>
    <row r="1820" spans="1:2">
      <c r="A1820">
        <v>3176</v>
      </c>
      <c r="B1820" t="s">
        <v>2148</v>
      </c>
    </row>
    <row r="1821" spans="1:2">
      <c r="A1821">
        <v>3176</v>
      </c>
      <c r="B1821" t="s">
        <v>2148</v>
      </c>
    </row>
    <row r="1822" spans="1:2">
      <c r="A1822">
        <v>3176</v>
      </c>
      <c r="B1822" t="s">
        <v>2148</v>
      </c>
    </row>
    <row r="1823" spans="1:2">
      <c r="A1823">
        <v>3177</v>
      </c>
      <c r="B1823" t="s">
        <v>2149</v>
      </c>
    </row>
    <row r="1824" spans="1:2">
      <c r="A1824">
        <v>3177</v>
      </c>
      <c r="B1824" t="s">
        <v>2149</v>
      </c>
    </row>
    <row r="1825" spans="1:2">
      <c r="A1825">
        <v>3179</v>
      </c>
      <c r="B1825" t="s">
        <v>2150</v>
      </c>
    </row>
    <row r="1826" spans="1:2">
      <c r="A1826">
        <v>3187</v>
      </c>
      <c r="B1826" t="s">
        <v>2151</v>
      </c>
    </row>
    <row r="1827" spans="1:2">
      <c r="A1827">
        <v>3191</v>
      </c>
      <c r="B1827" t="s">
        <v>2152</v>
      </c>
    </row>
    <row r="1828" spans="1:2">
      <c r="A1828">
        <v>3191</v>
      </c>
      <c r="B1828" t="s">
        <v>2152</v>
      </c>
    </row>
    <row r="1829" spans="1:2">
      <c r="A1829">
        <v>3194</v>
      </c>
      <c r="B1829" t="s">
        <v>2153</v>
      </c>
    </row>
    <row r="1830" spans="1:2">
      <c r="A1830">
        <v>3194</v>
      </c>
      <c r="B1830" t="s">
        <v>2153</v>
      </c>
    </row>
    <row r="1831" spans="1:2">
      <c r="A1831">
        <v>3196</v>
      </c>
      <c r="B1831" t="s">
        <v>2154</v>
      </c>
    </row>
    <row r="1832" spans="1:2">
      <c r="A1832">
        <v>3197</v>
      </c>
      <c r="B1832" t="s">
        <v>2155</v>
      </c>
    </row>
    <row r="1833" spans="1:2">
      <c r="A1833">
        <v>3205</v>
      </c>
      <c r="B1833" t="s">
        <v>2156</v>
      </c>
    </row>
    <row r="1834" spans="1:2">
      <c r="A1834">
        <v>3206</v>
      </c>
      <c r="B1834" t="s">
        <v>2157</v>
      </c>
    </row>
    <row r="1835" spans="1:2">
      <c r="A1835">
        <v>3206</v>
      </c>
      <c r="B1835" t="s">
        <v>2157</v>
      </c>
    </row>
    <row r="1836" spans="1:2">
      <c r="A1836">
        <v>3206</v>
      </c>
      <c r="B1836" t="s">
        <v>2157</v>
      </c>
    </row>
    <row r="1837" spans="1:2">
      <c r="A1837">
        <v>3209</v>
      </c>
      <c r="B1837" t="s">
        <v>2158</v>
      </c>
    </row>
    <row r="1838" spans="1:2">
      <c r="A1838">
        <v>3211</v>
      </c>
      <c r="B1838" t="s">
        <v>2159</v>
      </c>
    </row>
    <row r="1839" spans="1:2">
      <c r="A1839">
        <v>3211</v>
      </c>
      <c r="B1839" t="s">
        <v>2159</v>
      </c>
    </row>
    <row r="1840" spans="1:2">
      <c r="A1840">
        <v>3221</v>
      </c>
      <c r="B1840" t="s">
        <v>2160</v>
      </c>
    </row>
    <row r="1841" spans="1:2">
      <c r="A1841">
        <v>3222</v>
      </c>
      <c r="B1841" t="s">
        <v>2161</v>
      </c>
    </row>
    <row r="1842" spans="1:2">
      <c r="A1842">
        <v>3222</v>
      </c>
      <c r="B1842" t="s">
        <v>2161</v>
      </c>
    </row>
    <row r="1843" spans="1:2">
      <c r="A1843">
        <v>3224</v>
      </c>
      <c r="B1843" t="s">
        <v>2162</v>
      </c>
    </row>
    <row r="1844" spans="1:2">
      <c r="A1844">
        <v>3225</v>
      </c>
      <c r="B1844" t="s">
        <v>2163</v>
      </c>
    </row>
    <row r="1845" spans="1:2">
      <c r="A1845">
        <v>3226</v>
      </c>
      <c r="B1845" t="s">
        <v>2164</v>
      </c>
    </row>
    <row r="1846" spans="1:2">
      <c r="A1846">
        <v>3226</v>
      </c>
      <c r="B1846" t="s">
        <v>2164</v>
      </c>
    </row>
    <row r="1847" spans="1:2">
      <c r="A1847">
        <v>3226</v>
      </c>
      <c r="B1847" t="s">
        <v>2164</v>
      </c>
    </row>
    <row r="1848" spans="1:2">
      <c r="A1848">
        <v>3226</v>
      </c>
      <c r="B1848" t="s">
        <v>2164</v>
      </c>
    </row>
    <row r="1849" spans="1:2">
      <c r="A1849">
        <v>3229</v>
      </c>
      <c r="B1849" t="s">
        <v>2165</v>
      </c>
    </row>
    <row r="1850" spans="1:2">
      <c r="A1850">
        <v>3230</v>
      </c>
      <c r="B1850" t="s">
        <v>2166</v>
      </c>
    </row>
    <row r="1851" spans="1:2">
      <c r="A1851">
        <v>3230</v>
      </c>
      <c r="B1851" t="s">
        <v>2166</v>
      </c>
    </row>
    <row r="1852" spans="1:2">
      <c r="A1852">
        <v>3230</v>
      </c>
      <c r="B1852" t="s">
        <v>2166</v>
      </c>
    </row>
    <row r="1853" spans="1:2">
      <c r="A1853">
        <v>3238</v>
      </c>
      <c r="B1853" t="s">
        <v>2167</v>
      </c>
    </row>
    <row r="1854" spans="1:2">
      <c r="A1854">
        <v>3243</v>
      </c>
      <c r="B1854" t="s">
        <v>2168</v>
      </c>
    </row>
    <row r="1855" spans="1:2">
      <c r="A1855">
        <v>3246</v>
      </c>
      <c r="B1855" t="s">
        <v>2169</v>
      </c>
    </row>
    <row r="1856" spans="1:2">
      <c r="A1856">
        <v>3248</v>
      </c>
      <c r="B1856" t="s">
        <v>2170</v>
      </c>
    </row>
    <row r="1857" spans="1:2">
      <c r="A1857">
        <v>3249</v>
      </c>
      <c r="B1857" t="s">
        <v>2171</v>
      </c>
    </row>
    <row r="1858" spans="1:2">
      <c r="A1858">
        <v>3251</v>
      </c>
      <c r="B1858" t="s">
        <v>2172</v>
      </c>
    </row>
    <row r="1859" spans="1:2">
      <c r="A1859">
        <v>3252</v>
      </c>
      <c r="B1859" t="s">
        <v>2173</v>
      </c>
    </row>
    <row r="1860" spans="1:2">
      <c r="A1860">
        <v>3252</v>
      </c>
      <c r="B1860" t="s">
        <v>2173</v>
      </c>
    </row>
    <row r="1861" spans="1:2">
      <c r="A1861">
        <v>3255</v>
      </c>
      <c r="B1861" t="s">
        <v>2174</v>
      </c>
    </row>
    <row r="1862" spans="1:2">
      <c r="A1862">
        <v>3257</v>
      </c>
      <c r="B1862" t="s">
        <v>2175</v>
      </c>
    </row>
    <row r="1863" spans="1:2">
      <c r="A1863">
        <v>3257</v>
      </c>
      <c r="B1863" t="s">
        <v>2175</v>
      </c>
    </row>
    <row r="1864" spans="1:2">
      <c r="A1864">
        <v>3258</v>
      </c>
      <c r="B1864" t="s">
        <v>2176</v>
      </c>
    </row>
    <row r="1865" spans="1:2">
      <c r="A1865">
        <v>3261</v>
      </c>
      <c r="B1865" t="s">
        <v>2177</v>
      </c>
    </row>
    <row r="1866" spans="1:2">
      <c r="A1866">
        <v>3264</v>
      </c>
      <c r="B1866" t="s">
        <v>2178</v>
      </c>
    </row>
    <row r="1867" spans="1:2">
      <c r="A1867">
        <v>3266</v>
      </c>
      <c r="B1867" t="s">
        <v>2179</v>
      </c>
    </row>
    <row r="1868" spans="1:2">
      <c r="A1868">
        <v>3269</v>
      </c>
      <c r="B1868" t="s">
        <v>2180</v>
      </c>
    </row>
    <row r="1869" spans="1:2">
      <c r="A1869">
        <v>3275</v>
      </c>
      <c r="B1869" t="s">
        <v>2181</v>
      </c>
    </row>
    <row r="1870" spans="1:2">
      <c r="A1870">
        <v>3275</v>
      </c>
      <c r="B1870" t="s">
        <v>2181</v>
      </c>
    </row>
    <row r="1871" spans="1:2">
      <c r="A1871">
        <v>3275</v>
      </c>
      <c r="B1871" t="s">
        <v>2181</v>
      </c>
    </row>
    <row r="1872" spans="1:2">
      <c r="A1872">
        <v>3279</v>
      </c>
      <c r="B1872" t="s">
        <v>2182</v>
      </c>
    </row>
    <row r="1873" spans="1:2">
      <c r="A1873">
        <v>3279</v>
      </c>
      <c r="B1873" t="s">
        <v>2182</v>
      </c>
    </row>
    <row r="1874" spans="1:2">
      <c r="A1874">
        <v>3279</v>
      </c>
      <c r="B1874" t="s">
        <v>2182</v>
      </c>
    </row>
    <row r="1875" spans="1:2">
      <c r="A1875">
        <v>3279</v>
      </c>
      <c r="B1875" t="s">
        <v>2182</v>
      </c>
    </row>
    <row r="1876" spans="1:2">
      <c r="A1876">
        <v>3283</v>
      </c>
      <c r="B1876" t="s">
        <v>2183</v>
      </c>
    </row>
    <row r="1877" spans="1:2">
      <c r="A1877">
        <v>3283</v>
      </c>
      <c r="B1877" t="s">
        <v>2183</v>
      </c>
    </row>
    <row r="1878" spans="1:2">
      <c r="A1878">
        <v>3284</v>
      </c>
      <c r="B1878" t="s">
        <v>2184</v>
      </c>
    </row>
    <row r="1879" spans="1:2">
      <c r="A1879">
        <v>3285</v>
      </c>
      <c r="B1879" t="s">
        <v>2185</v>
      </c>
    </row>
    <row r="1880" spans="1:2">
      <c r="A1880">
        <v>3285</v>
      </c>
      <c r="B1880" t="s">
        <v>2185</v>
      </c>
    </row>
    <row r="1881" spans="1:2">
      <c r="A1881">
        <v>3287</v>
      </c>
      <c r="B1881" t="s">
        <v>2186</v>
      </c>
    </row>
    <row r="1882" spans="1:2">
      <c r="A1882">
        <v>3303</v>
      </c>
      <c r="B1882" t="s">
        <v>2187</v>
      </c>
    </row>
    <row r="1883" spans="1:2">
      <c r="A1883">
        <v>3306</v>
      </c>
      <c r="B1883" t="s">
        <v>2188</v>
      </c>
    </row>
    <row r="1884" spans="1:2">
      <c r="A1884">
        <v>3307</v>
      </c>
      <c r="B1884" t="s">
        <v>2189</v>
      </c>
    </row>
    <row r="1885" spans="1:2">
      <c r="A1885">
        <v>3309</v>
      </c>
      <c r="B1885" t="s">
        <v>2190</v>
      </c>
    </row>
    <row r="1886" spans="1:2">
      <c r="A1886">
        <v>3310</v>
      </c>
      <c r="B1886" t="s">
        <v>2191</v>
      </c>
    </row>
    <row r="1887" spans="1:2">
      <c r="A1887">
        <v>3311</v>
      </c>
      <c r="B1887" t="s">
        <v>2192</v>
      </c>
    </row>
    <row r="1888" spans="1:2">
      <c r="A1888">
        <v>3314</v>
      </c>
      <c r="B1888" t="s">
        <v>2193</v>
      </c>
    </row>
    <row r="1889" spans="1:2">
      <c r="A1889">
        <v>3319</v>
      </c>
      <c r="B1889" t="s">
        <v>2194</v>
      </c>
    </row>
    <row r="1890" spans="1:2">
      <c r="A1890">
        <v>3320</v>
      </c>
      <c r="B1890" t="s">
        <v>2195</v>
      </c>
    </row>
    <row r="1891" spans="1:2">
      <c r="A1891">
        <v>3320</v>
      </c>
      <c r="B1891" t="s">
        <v>2195</v>
      </c>
    </row>
    <row r="1892" spans="1:2">
      <c r="A1892">
        <v>3324</v>
      </c>
      <c r="B1892" t="s">
        <v>2196</v>
      </c>
    </row>
    <row r="1893" spans="1:2">
      <c r="A1893">
        <v>3325</v>
      </c>
      <c r="B1893" t="s">
        <v>2197</v>
      </c>
    </row>
    <row r="1894" spans="1:2">
      <c r="A1894">
        <v>3325</v>
      </c>
      <c r="B1894" t="s">
        <v>2197</v>
      </c>
    </row>
    <row r="1895" spans="1:2">
      <c r="A1895">
        <v>3327</v>
      </c>
      <c r="B1895" t="s">
        <v>2198</v>
      </c>
    </row>
    <row r="1896" spans="1:2">
      <c r="A1896">
        <v>3327</v>
      </c>
      <c r="B1896" t="s">
        <v>2198</v>
      </c>
    </row>
    <row r="1897" spans="1:2">
      <c r="A1897">
        <v>3331</v>
      </c>
      <c r="B1897" t="s">
        <v>2199</v>
      </c>
    </row>
    <row r="1898" spans="1:2">
      <c r="A1898">
        <v>3331</v>
      </c>
      <c r="B1898" t="s">
        <v>2199</v>
      </c>
    </row>
    <row r="1899" spans="1:2">
      <c r="A1899">
        <v>3338</v>
      </c>
      <c r="B1899" t="s">
        <v>2200</v>
      </c>
    </row>
    <row r="1900" spans="1:2">
      <c r="A1900">
        <v>3339</v>
      </c>
      <c r="B1900" t="s">
        <v>2201</v>
      </c>
    </row>
    <row r="1901" spans="1:2">
      <c r="A1901">
        <v>3339</v>
      </c>
      <c r="B1901" t="s">
        <v>2201</v>
      </c>
    </row>
    <row r="1902" spans="1:2">
      <c r="A1902">
        <v>3340</v>
      </c>
      <c r="B1902" t="s">
        <v>2202</v>
      </c>
    </row>
    <row r="1903" spans="1:2">
      <c r="A1903">
        <v>3342</v>
      </c>
      <c r="B1903" t="s">
        <v>2203</v>
      </c>
    </row>
    <row r="1904" spans="1:2">
      <c r="A1904">
        <v>3344</v>
      </c>
      <c r="B1904" t="s">
        <v>2204</v>
      </c>
    </row>
    <row r="1905" spans="1:2">
      <c r="A1905">
        <v>3347</v>
      </c>
      <c r="B1905" t="s">
        <v>2205</v>
      </c>
    </row>
    <row r="1906" spans="1:2">
      <c r="A1906">
        <v>3347</v>
      </c>
      <c r="B1906" t="s">
        <v>2205</v>
      </c>
    </row>
    <row r="1907" spans="1:2">
      <c r="A1907">
        <v>3347</v>
      </c>
      <c r="B1907" t="s">
        <v>2205</v>
      </c>
    </row>
    <row r="1908" spans="1:2">
      <c r="A1908">
        <v>3350</v>
      </c>
      <c r="B1908" t="s">
        <v>2206</v>
      </c>
    </row>
    <row r="1909" spans="1:2">
      <c r="A1909">
        <v>3351</v>
      </c>
      <c r="B1909" t="s">
        <v>2207</v>
      </c>
    </row>
    <row r="1910" spans="1:2">
      <c r="A1910">
        <v>3351</v>
      </c>
      <c r="B1910" t="s">
        <v>2207</v>
      </c>
    </row>
    <row r="1911" spans="1:2">
      <c r="A1911">
        <v>3354</v>
      </c>
      <c r="B1911" t="s">
        <v>2208</v>
      </c>
    </row>
    <row r="1912" spans="1:2">
      <c r="A1912">
        <v>3354</v>
      </c>
      <c r="B1912" t="s">
        <v>2208</v>
      </c>
    </row>
    <row r="1913" spans="1:2">
      <c r="A1913">
        <v>3354</v>
      </c>
      <c r="B1913" t="s">
        <v>2208</v>
      </c>
    </row>
    <row r="1914" spans="1:2">
      <c r="A1914">
        <v>3355</v>
      </c>
      <c r="B1914" t="s">
        <v>2209</v>
      </c>
    </row>
    <row r="1915" spans="1:2">
      <c r="A1915">
        <v>3355</v>
      </c>
      <c r="B1915" t="s">
        <v>2209</v>
      </c>
    </row>
    <row r="1916" spans="1:2">
      <c r="A1916">
        <v>3355</v>
      </c>
      <c r="B1916" t="s">
        <v>2209</v>
      </c>
    </row>
    <row r="1917" spans="1:2">
      <c r="A1917">
        <v>3356</v>
      </c>
      <c r="B1917" t="s">
        <v>2210</v>
      </c>
    </row>
    <row r="1918" spans="1:2">
      <c r="A1918">
        <v>3356</v>
      </c>
      <c r="B1918" t="s">
        <v>2210</v>
      </c>
    </row>
    <row r="1919" spans="1:2">
      <c r="A1919">
        <v>3356</v>
      </c>
      <c r="B1919" t="s">
        <v>2210</v>
      </c>
    </row>
    <row r="1920" spans="1:2">
      <c r="A1920">
        <v>3359</v>
      </c>
      <c r="B1920" t="s">
        <v>2211</v>
      </c>
    </row>
    <row r="1921" spans="1:2">
      <c r="A1921">
        <v>3360</v>
      </c>
      <c r="B1921" t="s">
        <v>2212</v>
      </c>
    </row>
    <row r="1922" spans="1:2">
      <c r="A1922">
        <v>3361</v>
      </c>
      <c r="B1922" t="s">
        <v>2213</v>
      </c>
    </row>
    <row r="1923" spans="1:2">
      <c r="A1923">
        <v>3361</v>
      </c>
      <c r="B1923" t="s">
        <v>2213</v>
      </c>
    </row>
    <row r="1924" spans="1:2">
      <c r="A1924">
        <v>3361</v>
      </c>
      <c r="B1924" t="s">
        <v>2213</v>
      </c>
    </row>
    <row r="1925" spans="1:2">
      <c r="A1925">
        <v>3366</v>
      </c>
      <c r="B1925" t="s">
        <v>2214</v>
      </c>
    </row>
    <row r="1926" spans="1:2">
      <c r="A1926">
        <v>3366</v>
      </c>
      <c r="B1926" t="s">
        <v>2214</v>
      </c>
    </row>
    <row r="1927" spans="1:2">
      <c r="A1927">
        <v>3367</v>
      </c>
      <c r="B1927" t="s">
        <v>2215</v>
      </c>
    </row>
    <row r="1928" spans="1:2">
      <c r="A1928">
        <v>3367</v>
      </c>
      <c r="B1928" t="s">
        <v>2215</v>
      </c>
    </row>
    <row r="1929" spans="1:2">
      <c r="A1929">
        <v>3369</v>
      </c>
      <c r="B1929" t="s">
        <v>2216</v>
      </c>
    </row>
    <row r="1930" spans="1:2">
      <c r="A1930">
        <v>3374</v>
      </c>
      <c r="B1930" t="s">
        <v>2217</v>
      </c>
    </row>
    <row r="1931" spans="1:2">
      <c r="A1931">
        <v>3374</v>
      </c>
      <c r="B1931" t="s">
        <v>2217</v>
      </c>
    </row>
    <row r="1932" spans="1:2">
      <c r="A1932">
        <v>3374</v>
      </c>
      <c r="B1932" t="s">
        <v>2217</v>
      </c>
    </row>
    <row r="1933" spans="1:2">
      <c r="A1933">
        <v>3374</v>
      </c>
      <c r="B1933" t="s">
        <v>2217</v>
      </c>
    </row>
    <row r="1934" spans="1:2">
      <c r="A1934">
        <v>3379</v>
      </c>
      <c r="B1934" t="s">
        <v>2218</v>
      </c>
    </row>
    <row r="1935" spans="1:2">
      <c r="A1935">
        <v>3379</v>
      </c>
      <c r="B1935" t="s">
        <v>2218</v>
      </c>
    </row>
    <row r="1936" spans="1:2">
      <c r="A1936">
        <v>3380</v>
      </c>
      <c r="B1936" t="s">
        <v>2219</v>
      </c>
    </row>
    <row r="1937" spans="1:2">
      <c r="A1937">
        <v>3380</v>
      </c>
      <c r="B1937" t="s">
        <v>2219</v>
      </c>
    </row>
    <row r="1938" spans="1:2">
      <c r="A1938">
        <v>3380</v>
      </c>
      <c r="B1938" t="s">
        <v>2219</v>
      </c>
    </row>
    <row r="1939" spans="1:2">
      <c r="A1939">
        <v>3381</v>
      </c>
      <c r="B1939" t="s">
        <v>2220</v>
      </c>
    </row>
    <row r="1940" spans="1:2">
      <c r="A1940">
        <v>3381</v>
      </c>
      <c r="B1940" t="s">
        <v>2220</v>
      </c>
    </row>
    <row r="1941" spans="1:2">
      <c r="A1941">
        <v>3385</v>
      </c>
      <c r="B1941" t="s">
        <v>2221</v>
      </c>
    </row>
    <row r="1942" spans="1:2">
      <c r="A1942">
        <v>3385</v>
      </c>
      <c r="B1942" t="s">
        <v>2221</v>
      </c>
    </row>
    <row r="1943" spans="1:2">
      <c r="A1943">
        <v>3386</v>
      </c>
      <c r="B1943" t="s">
        <v>2222</v>
      </c>
    </row>
    <row r="1944" spans="1:2">
      <c r="A1944">
        <v>3386</v>
      </c>
      <c r="B1944" t="s">
        <v>2222</v>
      </c>
    </row>
    <row r="1945" spans="1:2">
      <c r="A1945">
        <v>3388</v>
      </c>
      <c r="B1945" t="s">
        <v>2223</v>
      </c>
    </row>
    <row r="1946" spans="1:2">
      <c r="A1946">
        <v>3393</v>
      </c>
      <c r="B1946" t="s">
        <v>2224</v>
      </c>
    </row>
    <row r="1947" spans="1:2">
      <c r="A1947">
        <v>3393</v>
      </c>
      <c r="B1947" t="s">
        <v>2224</v>
      </c>
    </row>
    <row r="1948" spans="1:2">
      <c r="A1948">
        <v>3397</v>
      </c>
      <c r="B1948" t="s">
        <v>2225</v>
      </c>
    </row>
    <row r="1949" spans="1:2">
      <c r="A1949">
        <v>3397</v>
      </c>
      <c r="B1949" t="s">
        <v>2225</v>
      </c>
    </row>
    <row r="1950" spans="1:2">
      <c r="A1950">
        <v>3397</v>
      </c>
      <c r="B1950" t="s">
        <v>2225</v>
      </c>
    </row>
    <row r="1951" spans="1:2">
      <c r="A1951">
        <v>3399</v>
      </c>
      <c r="B1951" t="s">
        <v>2226</v>
      </c>
    </row>
    <row r="1952" spans="1:2">
      <c r="A1952">
        <v>3400</v>
      </c>
      <c r="B1952" t="s">
        <v>2227</v>
      </c>
    </row>
    <row r="1953" spans="1:2">
      <c r="A1953">
        <v>3403</v>
      </c>
      <c r="B1953" t="s">
        <v>2228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9"/>
  <sheetViews>
    <sheetView workbookViewId="0">
      <selection activeCell="E34" sqref="E34"/>
    </sheetView>
  </sheetViews>
  <sheetFormatPr defaultRowHeight="14"/>
  <cols>
    <col min="1" max="1" width="30.25" bestFit="1" customWidth="1"/>
    <col min="2" max="2" width="21.58203125" bestFit="1" customWidth="1"/>
  </cols>
  <sheetData>
    <row r="1" spans="1:2">
      <c r="A1" s="3" t="s">
        <v>9</v>
      </c>
      <c r="B1" s="3" t="s">
        <v>11</v>
      </c>
    </row>
    <row r="2" spans="1:2">
      <c r="A2" t="s">
        <v>2229</v>
      </c>
      <c r="B2" t="s">
        <v>2230</v>
      </c>
    </row>
    <row r="3" spans="1:2">
      <c r="A3" t="s">
        <v>25</v>
      </c>
      <c r="B3" t="s">
        <v>2231</v>
      </c>
    </row>
    <row r="4" spans="1:2">
      <c r="A4" t="s">
        <v>35</v>
      </c>
      <c r="B4" t="s">
        <v>2232</v>
      </c>
    </row>
    <row r="5" spans="1:2">
      <c r="A5" t="s">
        <v>52</v>
      </c>
      <c r="B5" t="s">
        <v>2233</v>
      </c>
    </row>
    <row r="6" spans="1:2">
      <c r="A6" t="s">
        <v>60</v>
      </c>
      <c r="B6" t="s">
        <v>60</v>
      </c>
    </row>
    <row r="7" spans="1:2">
      <c r="A7" t="s">
        <v>61</v>
      </c>
      <c r="B7" t="s">
        <v>61</v>
      </c>
    </row>
    <row r="8" spans="1:2">
      <c r="A8" t="s">
        <v>2234</v>
      </c>
      <c r="B8" t="s">
        <v>2235</v>
      </c>
    </row>
    <row r="9" spans="1:2">
      <c r="A9" t="s">
        <v>74</v>
      </c>
      <c r="B9" t="s">
        <v>74</v>
      </c>
    </row>
    <row r="10" spans="1:2">
      <c r="A10" t="s">
        <v>83</v>
      </c>
      <c r="B10" t="s">
        <v>83</v>
      </c>
    </row>
    <row r="11" spans="1:2">
      <c r="A11" t="s">
        <v>2236</v>
      </c>
      <c r="B11" t="s">
        <v>2237</v>
      </c>
    </row>
    <row r="12" spans="1:2">
      <c r="A12" t="s">
        <v>116</v>
      </c>
      <c r="B12" t="s">
        <v>116</v>
      </c>
    </row>
    <row r="13" spans="1:2">
      <c r="A13" t="s">
        <v>119</v>
      </c>
      <c r="B13" t="s">
        <v>2238</v>
      </c>
    </row>
    <row r="14" spans="1:2">
      <c r="A14" t="s">
        <v>123</v>
      </c>
      <c r="B14" t="s">
        <v>123</v>
      </c>
    </row>
    <row r="15" spans="1:2">
      <c r="A15" t="s">
        <v>2239</v>
      </c>
      <c r="B15" t="s">
        <v>2240</v>
      </c>
    </row>
    <row r="16" spans="1:2">
      <c r="A16" t="s">
        <v>144</v>
      </c>
      <c r="B16" t="s">
        <v>144</v>
      </c>
    </row>
    <row r="17" spans="1:2">
      <c r="A17" t="s">
        <v>151</v>
      </c>
      <c r="B17" t="s">
        <v>151</v>
      </c>
    </row>
    <row r="18" spans="1:2">
      <c r="A18" t="s">
        <v>196</v>
      </c>
      <c r="B18" t="s">
        <v>196</v>
      </c>
    </row>
    <row r="19" spans="1:2">
      <c r="A19" t="s">
        <v>2241</v>
      </c>
      <c r="B19" t="s">
        <v>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Calculated Metrics</vt:lpstr>
      <vt:lpstr>Customer Lookup</vt:lpstr>
      <vt:lpstr>Product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2025-06-26T21:02:22Z</dcterms:created>
  <dcterms:modified xsi:type="dcterms:W3CDTF">2025-07-15T17:17:48Z</dcterms:modified>
</cp:coreProperties>
</file>